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uralservicesnetwork.sharepoint.com/sites/RSNShared/Shared Documents/12. Work areas/Daniel Worth/Cloud Folder/131124/"/>
    </mc:Choice>
  </mc:AlternateContent>
  <xr:revisionPtr revIDLastSave="1731" documentId="8_{02949382-F25A-44C4-8021-81CC79E9239B}" xr6:coauthVersionLast="47" xr6:coauthVersionMax="47" xr10:uidLastSave="{41CEBF67-73CD-49E0-A9B2-600FB75E17F8}"/>
  <workbookProtection workbookAlgorithmName="SHA-512" workbookHashValue="urNWyyb9q61uaBpwNdwh/fc8Z5tF+0o6/LbuIkCDN3Hp/CYohF2bQHofAWPhmD1HUZr6S8GhBqlzIsYYtaCLGw==" workbookSaltValue="51SI4BXO7cMrfSkSjB/FSg==" workbookSpinCount="100000" lockStructure="1"/>
  <bookViews>
    <workbookView xWindow="-108" yWindow="-108" windowWidth="23256" windowHeight="12456" firstSheet="9" activeTab="9" xr2:uid="{00000000-000D-0000-FFFF-FFFF00000000}"/>
  </bookViews>
  <sheets>
    <sheet name="region" sheetId="9" state="veryHidden" r:id="rId1"/>
    <sheet name="higher class" sheetId="8" state="veryHidden" r:id="rId2"/>
    <sheet name="classifications" sheetId="1" state="veryHidden" r:id="rId3"/>
    <sheet name="years" sheetId="14" state="veryHidden" r:id="rId4"/>
    <sheet name="members" sheetId="2" state="veryHidden" r:id="rId5"/>
    <sheet name="lifesatisfaction" sheetId="3" state="veryHidden" r:id="rId6"/>
    <sheet name="happiness" sheetId="4" state="veryHidden" r:id="rId7"/>
    <sheet name="worthwhile" sheetId="5" state="veryHidden" r:id="rId8"/>
    <sheet name="anxiety" sheetId="6" state="veryHidden" r:id="rId9"/>
    <sheet name="frontsheet" sheetId="7" r:id="rId10"/>
    <sheet name="lifesatisfactionALL" sheetId="10" state="veryHidden" r:id="rId11"/>
    <sheet name="happinessALL" sheetId="12" state="veryHidden" r:id="rId12"/>
    <sheet name="worthwhileALL" sheetId="11" state="veryHidden" r:id="rId13"/>
    <sheet name="anxietyALL" sheetId="13" state="veryHidden" r:id="rId14"/>
    <sheet name="class" sheetId="15" state="veryHidden" r:id="rId15"/>
  </sheets>
  <definedNames>
    <definedName name="Members">OFFSET(members!$A$1,0,0,(COUNTA(members!$A:$A)-COUNTIF(members!$B:$B,0)),1)</definedName>
    <definedName name="years">years!$A$1:$A$12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60" i="10" l="1"/>
  <c r="G760" i="10" s="1"/>
  <c r="F760" i="10"/>
  <c r="H760" i="10"/>
  <c r="J760" i="10" s="1"/>
  <c r="I760" i="10"/>
  <c r="K760" i="10"/>
  <c r="L792" i="10" s="1"/>
  <c r="M792" i="10" s="1"/>
  <c r="N760" i="10"/>
  <c r="O476" i="10" s="1"/>
  <c r="O760" i="10"/>
  <c r="Q760" i="10"/>
  <c r="S760" i="10" s="1"/>
  <c r="R760" i="10"/>
  <c r="T760" i="10"/>
  <c r="V760" i="10" s="1"/>
  <c r="U760" i="10"/>
  <c r="W760" i="10"/>
  <c r="X760" i="10" s="1"/>
  <c r="Z760" i="10"/>
  <c r="AA808" i="10" s="1"/>
  <c r="AA760" i="10"/>
  <c r="AC760" i="10"/>
  <c r="AE760" i="10" s="1"/>
  <c r="AD760" i="10" a="1"/>
  <c r="AD760" i="10" s="1"/>
  <c r="AF760" i="10"/>
  <c r="AG760" i="10" s="1" a="1"/>
  <c r="AG760" i="10" s="1"/>
  <c r="AI760" i="10"/>
  <c r="AJ800" i="10" s="1" a="1"/>
  <c r="AJ800" i="10" s="1"/>
  <c r="AJ760" i="10" a="1"/>
  <c r="AJ760" i="10"/>
  <c r="AK760" i="10" s="1"/>
  <c r="AL760" i="10"/>
  <c r="AM760" i="10" a="1"/>
  <c r="AM760" i="10" s="1"/>
  <c r="E645" i="10"/>
  <c r="G645" i="10" s="1"/>
  <c r="F645" i="10"/>
  <c r="H645" i="10"/>
  <c r="I645" i="10"/>
  <c r="J645" i="10"/>
  <c r="K645" i="10"/>
  <c r="N645" i="10"/>
  <c r="O811" i="10" s="1"/>
  <c r="Q645" i="10"/>
  <c r="S645" i="10" s="1"/>
  <c r="R645" i="10"/>
  <c r="T645" i="10"/>
  <c r="U645" i="10"/>
  <c r="V645" i="10"/>
  <c r="W645" i="10"/>
  <c r="Z645" i="10"/>
  <c r="AB645" i="10"/>
  <c r="AC645" i="10"/>
  <c r="AD645" i="10" a="1"/>
  <c r="AD645" i="10" s="1"/>
  <c r="AF645" i="10"/>
  <c r="AG645" i="10" a="1"/>
  <c r="AG645" i="10" s="1"/>
  <c r="AI645" i="10"/>
  <c r="AL645" i="10"/>
  <c r="AM645" i="10" a="1"/>
  <c r="AM645" i="10" s="1"/>
  <c r="E793" i="13"/>
  <c r="F793" i="13"/>
  <c r="G793" i="13" s="1"/>
  <c r="H793" i="13"/>
  <c r="J793" i="13" s="1"/>
  <c r="I793" i="13"/>
  <c r="K793" i="13"/>
  <c r="M793" i="13" s="1"/>
  <c r="L793" i="13"/>
  <c r="N793" i="13"/>
  <c r="O793" i="13"/>
  <c r="P793" i="13" s="1"/>
  <c r="Q793" i="13"/>
  <c r="R793" i="13"/>
  <c r="S793" i="13" s="1"/>
  <c r="T793" i="13"/>
  <c r="V793" i="13" s="1"/>
  <c r="U793" i="13"/>
  <c r="W793" i="13"/>
  <c r="Y793" i="13" s="1"/>
  <c r="X793" i="13"/>
  <c r="Z793" i="13"/>
  <c r="AA793" i="13"/>
  <c r="AB793" i="13" s="1"/>
  <c r="AC793" i="13"/>
  <c r="AE793" i="13" s="1"/>
  <c r="AD793" i="13" a="1"/>
  <c r="AD793" i="13" s="1"/>
  <c r="AF793" i="13"/>
  <c r="AG793" i="13" s="1" a="1"/>
  <c r="AG793" i="13" s="1"/>
  <c r="AH793" i="13" s="1"/>
  <c r="AI793" i="13"/>
  <c r="AJ793" i="13" a="1"/>
  <c r="AJ793" i="13"/>
  <c r="AK793" i="13" s="1"/>
  <c r="AL793" i="13"/>
  <c r="AN793" i="13" s="1"/>
  <c r="AM793" i="13" a="1"/>
  <c r="AM793" i="13" s="1"/>
  <c r="E794" i="13"/>
  <c r="F794" i="13" s="1"/>
  <c r="H794" i="13"/>
  <c r="I794" i="13" s="1"/>
  <c r="K794" i="13"/>
  <c r="N794" i="13"/>
  <c r="O794" i="13" s="1"/>
  <c r="Q794" i="13"/>
  <c r="S794" i="13" s="1"/>
  <c r="R794" i="13"/>
  <c r="T794" i="13"/>
  <c r="U794" i="13" s="1"/>
  <c r="W794" i="13"/>
  <c r="Z794" i="13"/>
  <c r="AA794" i="13" s="1"/>
  <c r="AC794" i="13"/>
  <c r="AD794" i="13" a="1"/>
  <c r="AD794" i="13" s="1"/>
  <c r="AE794" i="13" s="1"/>
  <c r="AF794" i="13"/>
  <c r="AG794" i="13" a="1"/>
  <c r="AG794" i="13"/>
  <c r="AH794" i="13" s="1"/>
  <c r="AI794" i="13"/>
  <c r="AJ794" i="13" a="1"/>
  <c r="AJ794" i="13" s="1"/>
  <c r="AL794" i="13"/>
  <c r="AM794" i="13" a="1"/>
  <c r="AM794" i="13" s="1"/>
  <c r="AN794" i="13" s="1"/>
  <c r="E795" i="13"/>
  <c r="F795" i="13"/>
  <c r="G795" i="13"/>
  <c r="H795" i="13"/>
  <c r="I795" i="13" s="1"/>
  <c r="J795" i="13" s="1"/>
  <c r="K795" i="13"/>
  <c r="L795" i="13" s="1"/>
  <c r="M795" i="13" s="1"/>
  <c r="N795" i="13"/>
  <c r="O795" i="13" s="1"/>
  <c r="Q795" i="13"/>
  <c r="R795" i="13"/>
  <c r="S795" i="13"/>
  <c r="T795" i="13"/>
  <c r="U795" i="13" s="1"/>
  <c r="V795" i="13" s="1"/>
  <c r="W795" i="13"/>
  <c r="X795" i="13" s="1"/>
  <c r="Y795" i="13" s="1"/>
  <c r="Z795" i="13"/>
  <c r="AA795" i="13" s="1"/>
  <c r="AC795" i="13"/>
  <c r="AD795" i="13" a="1"/>
  <c r="AD795" i="13"/>
  <c r="AE795" i="13" s="1"/>
  <c r="AF795" i="13"/>
  <c r="AG795" i="13" a="1"/>
  <c r="AG795" i="13" s="1"/>
  <c r="AI795" i="13"/>
  <c r="AJ795" i="13" a="1"/>
  <c r="AJ795" i="13" s="1"/>
  <c r="AK795" i="13" s="1"/>
  <c r="AL795" i="13"/>
  <c r="AM795" i="13" a="1"/>
  <c r="AM795" i="13"/>
  <c r="AN795" i="13" s="1"/>
  <c r="E796" i="13"/>
  <c r="G796" i="13" s="1"/>
  <c r="F796" i="13"/>
  <c r="H796" i="13"/>
  <c r="I796" i="13"/>
  <c r="J796" i="13"/>
  <c r="K796" i="13"/>
  <c r="L796" i="13"/>
  <c r="M796" i="13" s="1"/>
  <c r="N796" i="13"/>
  <c r="O796" i="13"/>
  <c r="P796" i="13" s="1"/>
  <c r="Q796" i="13"/>
  <c r="S796" i="13" s="1"/>
  <c r="R796" i="13"/>
  <c r="T796" i="13"/>
  <c r="U796" i="13"/>
  <c r="V796" i="13"/>
  <c r="W796" i="13"/>
  <c r="X796" i="13"/>
  <c r="Y796" i="13" s="1"/>
  <c r="Z796" i="13"/>
  <c r="AA796" i="13"/>
  <c r="AB796" i="13" s="1"/>
  <c r="AC796" i="13"/>
  <c r="AE796" i="13" s="1"/>
  <c r="AD796" i="13" a="1"/>
  <c r="AD796" i="13" s="1"/>
  <c r="AF796" i="13"/>
  <c r="AG796" i="13" a="1"/>
  <c r="AG796" i="13" s="1"/>
  <c r="AH796" i="13" s="1"/>
  <c r="AI796" i="13"/>
  <c r="AJ796" i="13" a="1"/>
  <c r="AJ796" i="13"/>
  <c r="AK796" i="13" s="1"/>
  <c r="AL796" i="13"/>
  <c r="AM796" i="13" a="1"/>
  <c r="AM796" i="13" s="1"/>
  <c r="E797" i="13"/>
  <c r="G797" i="13" s="1"/>
  <c r="F797" i="13"/>
  <c r="H797" i="13"/>
  <c r="I797" i="13" s="1"/>
  <c r="J797" i="13" s="1"/>
  <c r="K797" i="13"/>
  <c r="N797" i="13"/>
  <c r="O797" i="13" s="1"/>
  <c r="Q797" i="13"/>
  <c r="S797" i="13" s="1"/>
  <c r="R797" i="13"/>
  <c r="T797" i="13"/>
  <c r="U797" i="13" s="1"/>
  <c r="V797" i="13" s="1"/>
  <c r="W797" i="13"/>
  <c r="Z797" i="13"/>
  <c r="AA797" i="13" s="1"/>
  <c r="AC797" i="13"/>
  <c r="AD797" i="13" a="1"/>
  <c r="AD797" i="13" s="1"/>
  <c r="AE797" i="13" s="1"/>
  <c r="AF797" i="13"/>
  <c r="AG797" i="13" a="1"/>
  <c r="AG797" i="13"/>
  <c r="AH797" i="13" s="1"/>
  <c r="AI797" i="13"/>
  <c r="AK797" i="13" s="1"/>
  <c r="AJ797" i="13" a="1"/>
  <c r="AJ797" i="13" s="1"/>
  <c r="AL797" i="13"/>
  <c r="AM797" i="13" a="1"/>
  <c r="AM797" i="13" s="1"/>
  <c r="AN797" i="13" s="1"/>
  <c r="E798" i="13"/>
  <c r="F798" i="13"/>
  <c r="G798" i="13"/>
  <c r="H798" i="13"/>
  <c r="I798" i="13" s="1"/>
  <c r="J798" i="13" s="1"/>
  <c r="K798" i="13"/>
  <c r="L798" i="13" s="1"/>
  <c r="M798" i="13" s="1"/>
  <c r="N798" i="13"/>
  <c r="O798" i="13" s="1"/>
  <c r="Q798" i="13"/>
  <c r="R798" i="13"/>
  <c r="S798" i="13"/>
  <c r="T798" i="13"/>
  <c r="U798" i="13" s="1"/>
  <c r="V798" i="13" s="1"/>
  <c r="W798" i="13"/>
  <c r="X798" i="13" s="1"/>
  <c r="Y798" i="13" s="1"/>
  <c r="Z798" i="13"/>
  <c r="AA798" i="13" s="1"/>
  <c r="AC798" i="13"/>
  <c r="AD798" i="13" a="1"/>
  <c r="AD798" i="13"/>
  <c r="AE798" i="13" s="1"/>
  <c r="AF798" i="13"/>
  <c r="AG798" i="13" a="1"/>
  <c r="AG798" i="13" s="1"/>
  <c r="AI798" i="13"/>
  <c r="AJ798" i="13" a="1"/>
  <c r="AJ798" i="13" s="1"/>
  <c r="AK798" i="13" s="1"/>
  <c r="AL798" i="13"/>
  <c r="AM798" i="13" a="1"/>
  <c r="AM798" i="13"/>
  <c r="AN798" i="13" s="1"/>
  <c r="E799" i="13"/>
  <c r="G799" i="13" s="1"/>
  <c r="F799" i="13"/>
  <c r="H799" i="13"/>
  <c r="I799" i="13"/>
  <c r="J799" i="13"/>
  <c r="K799" i="13"/>
  <c r="L799" i="13"/>
  <c r="M799" i="13" s="1"/>
  <c r="N799" i="13"/>
  <c r="P799" i="13" s="1"/>
  <c r="O799" i="13"/>
  <c r="Q799" i="13"/>
  <c r="S799" i="13" s="1"/>
  <c r="R799" i="13"/>
  <c r="T799" i="13"/>
  <c r="U799" i="13"/>
  <c r="V799" i="13"/>
  <c r="W799" i="13"/>
  <c r="X799" i="13"/>
  <c r="Y799" i="13" s="1"/>
  <c r="Z799" i="13"/>
  <c r="AB799" i="13" s="1"/>
  <c r="AA799" i="13"/>
  <c r="AC799" i="13"/>
  <c r="AE799" i="13" s="1"/>
  <c r="AD799" i="13" a="1"/>
  <c r="AD799" i="13" s="1"/>
  <c r="AF799" i="13"/>
  <c r="AG799" i="13" a="1"/>
  <c r="AG799" i="13" s="1"/>
  <c r="AH799" i="13" s="1"/>
  <c r="AI799" i="13"/>
  <c r="AJ799" i="13" a="1"/>
  <c r="AJ799" i="13"/>
  <c r="AK799" i="13" s="1"/>
  <c r="AL799" i="13"/>
  <c r="AN799" i="13" s="1"/>
  <c r="AM799" i="13" a="1"/>
  <c r="AM799" i="13" s="1"/>
  <c r="E800" i="13"/>
  <c r="G800" i="13" s="1"/>
  <c r="F800" i="13"/>
  <c r="H800" i="13"/>
  <c r="I800" i="13" s="1"/>
  <c r="J800" i="13" s="1"/>
  <c r="K800" i="13"/>
  <c r="N800" i="13"/>
  <c r="O800" i="13" s="1"/>
  <c r="Q800" i="13"/>
  <c r="S800" i="13" s="1"/>
  <c r="R800" i="13"/>
  <c r="T800" i="13"/>
  <c r="U800" i="13" s="1"/>
  <c r="V800" i="13" s="1"/>
  <c r="W800" i="13"/>
  <c r="Z800" i="13"/>
  <c r="AA800" i="13" s="1"/>
  <c r="AC800" i="13"/>
  <c r="AD800" i="13" a="1"/>
  <c r="AD800" i="13" s="1"/>
  <c r="AE800" i="13" s="1"/>
  <c r="AF800" i="13"/>
  <c r="AG800" i="13" a="1"/>
  <c r="AG800" i="13"/>
  <c r="AH800" i="13" s="1"/>
  <c r="AI800" i="13"/>
  <c r="AK800" i="13" s="1"/>
  <c r="AJ800" i="13" a="1"/>
  <c r="AJ800" i="13" s="1"/>
  <c r="AL800" i="13"/>
  <c r="AM800" i="13" a="1"/>
  <c r="AM800" i="13" s="1"/>
  <c r="AN800" i="13" s="1"/>
  <c r="E801" i="13"/>
  <c r="F801" i="13"/>
  <c r="G801" i="13"/>
  <c r="H801" i="13"/>
  <c r="I801" i="13" s="1"/>
  <c r="J801" i="13" s="1"/>
  <c r="K801" i="13"/>
  <c r="L801" i="13" s="1"/>
  <c r="M801" i="13" s="1"/>
  <c r="N801" i="13"/>
  <c r="O801" i="13" s="1"/>
  <c r="Q801" i="13"/>
  <c r="R801" i="13"/>
  <c r="S801" i="13"/>
  <c r="T801" i="13"/>
  <c r="U801" i="13" s="1"/>
  <c r="V801" i="13" s="1"/>
  <c r="W801" i="13"/>
  <c r="X801" i="13" s="1"/>
  <c r="Y801" i="13" s="1"/>
  <c r="Z801" i="13"/>
  <c r="AA801" i="13" s="1"/>
  <c r="AC801" i="13"/>
  <c r="AD801" i="13" a="1"/>
  <c r="AD801" i="13"/>
  <c r="AE801" i="13" s="1"/>
  <c r="AF801" i="13"/>
  <c r="AH801" i="13" s="1"/>
  <c r="AG801" i="13" a="1"/>
  <c r="AG801" i="13" s="1"/>
  <c r="AI801" i="13"/>
  <c r="AJ801" i="13" a="1"/>
  <c r="AJ801" i="13" s="1"/>
  <c r="AK801" i="13" s="1"/>
  <c r="AL801" i="13"/>
  <c r="AM801" i="13" a="1"/>
  <c r="AM801" i="13"/>
  <c r="AN801" i="13" s="1"/>
  <c r="E802" i="13"/>
  <c r="G802" i="13" s="1"/>
  <c r="F802" i="13"/>
  <c r="H802" i="13"/>
  <c r="I802" i="13"/>
  <c r="J802" i="13"/>
  <c r="K802" i="13"/>
  <c r="L802" i="13"/>
  <c r="M802" i="13" s="1"/>
  <c r="N802" i="13"/>
  <c r="P802" i="13" s="1"/>
  <c r="O802" i="13"/>
  <c r="Q802" i="13"/>
  <c r="S802" i="13" s="1"/>
  <c r="R802" i="13"/>
  <c r="T802" i="13"/>
  <c r="U802" i="13"/>
  <c r="V802" i="13"/>
  <c r="W802" i="13"/>
  <c r="X802" i="13"/>
  <c r="Y802" i="13" s="1"/>
  <c r="Z802" i="13"/>
  <c r="AB802" i="13" s="1"/>
  <c r="AA802" i="13"/>
  <c r="AC802" i="13"/>
  <c r="AD802" i="13" a="1"/>
  <c r="AD802" i="13" s="1"/>
  <c r="AF802" i="13"/>
  <c r="AG802" i="13" a="1"/>
  <c r="AG802" i="13" s="1"/>
  <c r="AH802" i="13" s="1"/>
  <c r="AI802" i="13"/>
  <c r="AJ802" i="13" a="1"/>
  <c r="AJ802" i="13"/>
  <c r="AK802" i="13" s="1"/>
  <c r="AL802" i="13"/>
  <c r="AM802" i="13" a="1"/>
  <c r="AM802" i="13" s="1"/>
  <c r="E803" i="13"/>
  <c r="G803" i="13" s="1"/>
  <c r="F803" i="13"/>
  <c r="H803" i="13"/>
  <c r="I803" i="13" s="1"/>
  <c r="J803" i="13" s="1"/>
  <c r="K803" i="13"/>
  <c r="N803" i="13"/>
  <c r="O803" i="13" s="1"/>
  <c r="Q803" i="13"/>
  <c r="S803" i="13" s="1"/>
  <c r="R803" i="13"/>
  <c r="T803" i="13"/>
  <c r="U803" i="13" s="1"/>
  <c r="V803" i="13" s="1"/>
  <c r="W803" i="13"/>
  <c r="Z803" i="13"/>
  <c r="AA803" i="13" s="1"/>
  <c r="AC803" i="13"/>
  <c r="AD803" i="13" a="1"/>
  <c r="AD803" i="13" s="1"/>
  <c r="AE803" i="13" s="1"/>
  <c r="AF803" i="13"/>
  <c r="AG803" i="13" a="1"/>
  <c r="AG803" i="13"/>
  <c r="AH803" i="13" s="1"/>
  <c r="AI803" i="13"/>
  <c r="AJ803" i="13" a="1"/>
  <c r="AJ803" i="13" s="1"/>
  <c r="AL803" i="13"/>
  <c r="AM803" i="13" a="1"/>
  <c r="AM803" i="13" s="1"/>
  <c r="AN803" i="13" s="1"/>
  <c r="E804" i="13"/>
  <c r="F804" i="13"/>
  <c r="G804" i="13"/>
  <c r="H804" i="13"/>
  <c r="I804" i="13" s="1"/>
  <c r="J804" i="13" s="1"/>
  <c r="K804" i="13"/>
  <c r="L804" i="13" s="1"/>
  <c r="M804" i="13" s="1"/>
  <c r="N804" i="13"/>
  <c r="O804" i="13" s="1"/>
  <c r="Q804" i="13"/>
  <c r="R804" i="13"/>
  <c r="S804" i="13"/>
  <c r="T804" i="13"/>
  <c r="U804" i="13" s="1"/>
  <c r="V804" i="13" s="1"/>
  <c r="W804" i="13"/>
  <c r="X804" i="13" s="1"/>
  <c r="Y804" i="13" s="1"/>
  <c r="Z804" i="13"/>
  <c r="AA804" i="13" s="1"/>
  <c r="AC804" i="13"/>
  <c r="AD804" i="13" a="1"/>
  <c r="AD804" i="13"/>
  <c r="AE804" i="13" s="1"/>
  <c r="AF804" i="13"/>
  <c r="AG804" i="13" a="1"/>
  <c r="AG804" i="13" s="1"/>
  <c r="AI804" i="13"/>
  <c r="AJ804" i="13" a="1"/>
  <c r="AJ804" i="13" s="1"/>
  <c r="AK804" i="13" s="1"/>
  <c r="AL804" i="13"/>
  <c r="AM804" i="13" a="1"/>
  <c r="AM804" i="13"/>
  <c r="AN804" i="13" s="1"/>
  <c r="E805" i="13"/>
  <c r="G805" i="13" s="1"/>
  <c r="F805" i="13"/>
  <c r="H805" i="13"/>
  <c r="I805" i="13"/>
  <c r="J805" i="13"/>
  <c r="K805" i="13"/>
  <c r="L805" i="13"/>
  <c r="M805" i="13" s="1"/>
  <c r="N805" i="13"/>
  <c r="P805" i="13" s="1"/>
  <c r="O805" i="13"/>
  <c r="Q805" i="13"/>
  <c r="S805" i="13" s="1"/>
  <c r="R805" i="13"/>
  <c r="T805" i="13"/>
  <c r="U805" i="13"/>
  <c r="V805" i="13"/>
  <c r="W805" i="13"/>
  <c r="X805" i="13"/>
  <c r="Y805" i="13" s="1"/>
  <c r="Z805" i="13"/>
  <c r="AB805" i="13" s="1"/>
  <c r="AA805" i="13"/>
  <c r="AC805" i="13"/>
  <c r="AE805" i="13" s="1"/>
  <c r="AD805" i="13" a="1"/>
  <c r="AD805" i="13" s="1"/>
  <c r="AF805" i="13"/>
  <c r="AG805" i="13" a="1"/>
  <c r="AG805" i="13" s="1"/>
  <c r="AH805" i="13" s="1"/>
  <c r="AI805" i="13"/>
  <c r="AJ805" i="13" a="1"/>
  <c r="AJ805" i="13"/>
  <c r="AK805" i="13" s="1"/>
  <c r="AL805" i="13"/>
  <c r="AN805" i="13" s="1"/>
  <c r="AM805" i="13" a="1"/>
  <c r="AM805" i="13" s="1"/>
  <c r="E806" i="13"/>
  <c r="G806" i="13" s="1"/>
  <c r="F806" i="13"/>
  <c r="H806" i="13"/>
  <c r="I806" i="13" s="1"/>
  <c r="J806" i="13" s="1"/>
  <c r="K806" i="13"/>
  <c r="N806" i="13"/>
  <c r="O806" i="13" s="1"/>
  <c r="Q806" i="13"/>
  <c r="S806" i="13" s="1"/>
  <c r="R806" i="13"/>
  <c r="T806" i="13"/>
  <c r="U806" i="13" s="1"/>
  <c r="V806" i="13" s="1"/>
  <c r="W806" i="13"/>
  <c r="Z806" i="13"/>
  <c r="AA806" i="13" s="1"/>
  <c r="AC806" i="13"/>
  <c r="AD806" i="13" a="1"/>
  <c r="AD806" i="13" s="1"/>
  <c r="AE806" i="13" s="1"/>
  <c r="AF806" i="13"/>
  <c r="AG806" i="13" a="1"/>
  <c r="AG806" i="13"/>
  <c r="AH806" i="13" s="1"/>
  <c r="AI806" i="13"/>
  <c r="AK806" i="13" s="1"/>
  <c r="AJ806" i="13" a="1"/>
  <c r="AJ806" i="13" s="1"/>
  <c r="AL806" i="13"/>
  <c r="AM806" i="13" a="1"/>
  <c r="AM806" i="13" s="1"/>
  <c r="AN806" i="13" s="1"/>
  <c r="E807" i="13"/>
  <c r="F807" i="13"/>
  <c r="G807" i="13"/>
  <c r="H807" i="13"/>
  <c r="I807" i="13" s="1"/>
  <c r="J807" i="13" s="1"/>
  <c r="K807" i="13"/>
  <c r="L807" i="13" s="1"/>
  <c r="M807" i="13" s="1"/>
  <c r="N807" i="13"/>
  <c r="O807" i="13" s="1"/>
  <c r="Q807" i="13"/>
  <c r="R807" i="13"/>
  <c r="S807" i="13"/>
  <c r="T807" i="13"/>
  <c r="U807" i="13" s="1"/>
  <c r="V807" i="13" s="1"/>
  <c r="W807" i="13"/>
  <c r="X807" i="13" s="1"/>
  <c r="Y807" i="13" s="1"/>
  <c r="Z807" i="13"/>
  <c r="AA807" i="13" s="1"/>
  <c r="AC807" i="13"/>
  <c r="AD807" i="13" a="1"/>
  <c r="AD807" i="13"/>
  <c r="AE807" i="13" s="1"/>
  <c r="AF807" i="13"/>
  <c r="AH807" i="13" s="1"/>
  <c r="AG807" i="13" a="1"/>
  <c r="AG807" i="13" s="1"/>
  <c r="AI807" i="13"/>
  <c r="AK807" i="13" s="1"/>
  <c r="AJ807" i="13" a="1"/>
  <c r="AJ807" i="13" s="1"/>
  <c r="AL807" i="13"/>
  <c r="AM807" i="13" a="1"/>
  <c r="AM807" i="13"/>
  <c r="AN807" i="13" s="1"/>
  <c r="E808" i="13"/>
  <c r="G808" i="13" s="1"/>
  <c r="F808" i="13"/>
  <c r="H808" i="13"/>
  <c r="I808" i="13"/>
  <c r="J808" i="13"/>
  <c r="K808" i="13"/>
  <c r="L808" i="13"/>
  <c r="M808" i="13" s="1"/>
  <c r="N808" i="13"/>
  <c r="P808" i="13" s="1"/>
  <c r="O808" i="13"/>
  <c r="Q808" i="13"/>
  <c r="S808" i="13" s="1"/>
  <c r="R808" i="13"/>
  <c r="T808" i="13"/>
  <c r="U808" i="13"/>
  <c r="V808" i="13"/>
  <c r="W808" i="13"/>
  <c r="X808" i="13"/>
  <c r="Y808" i="13" s="1"/>
  <c r="Z808" i="13"/>
  <c r="AB808" i="13" s="1"/>
  <c r="AA808" i="13"/>
  <c r="AC808" i="13"/>
  <c r="AE808" i="13" s="1"/>
  <c r="AD808" i="13" a="1"/>
  <c r="AD808" i="13" s="1"/>
  <c r="AF808" i="13"/>
  <c r="AG808" i="13" a="1"/>
  <c r="AG808" i="13" s="1"/>
  <c r="AI808" i="13"/>
  <c r="AJ808" i="13" a="1"/>
  <c r="AJ808" i="13"/>
  <c r="AK808" i="13" s="1"/>
  <c r="AL808" i="13"/>
  <c r="AN808" i="13" s="1"/>
  <c r="AM808" i="13" a="1"/>
  <c r="AM808" i="13" s="1"/>
  <c r="E809" i="13"/>
  <c r="G809" i="13" s="1"/>
  <c r="F809" i="13"/>
  <c r="H809" i="13"/>
  <c r="I809" i="13" s="1"/>
  <c r="J809" i="13" s="1"/>
  <c r="K809" i="13"/>
  <c r="N809" i="13"/>
  <c r="O809" i="13" s="1"/>
  <c r="Q809" i="13"/>
  <c r="S809" i="13" s="1"/>
  <c r="R809" i="13"/>
  <c r="T809" i="13"/>
  <c r="U809" i="13" s="1"/>
  <c r="V809" i="13" s="1"/>
  <c r="W809" i="13"/>
  <c r="Z809" i="13"/>
  <c r="AA809" i="13" s="1"/>
  <c r="AC809" i="13"/>
  <c r="AE809" i="13" s="1"/>
  <c r="AD809" i="13" a="1"/>
  <c r="AD809" i="13" s="1"/>
  <c r="AF809" i="13"/>
  <c r="AG809" i="13" a="1"/>
  <c r="AG809" i="13"/>
  <c r="AH809" i="13" s="1"/>
  <c r="AI809" i="13"/>
  <c r="AK809" i="13" s="1"/>
  <c r="AJ809" i="13" a="1"/>
  <c r="AJ809" i="13" s="1"/>
  <c r="AL809" i="13"/>
  <c r="AM809" i="13" a="1"/>
  <c r="AM809" i="13" s="1"/>
  <c r="E810" i="13"/>
  <c r="F810" i="13"/>
  <c r="G810" i="13"/>
  <c r="H810" i="13"/>
  <c r="I810" i="13"/>
  <c r="J810" i="13"/>
  <c r="K810" i="13"/>
  <c r="L810" i="13" s="1"/>
  <c r="M810" i="13" s="1"/>
  <c r="N810" i="13"/>
  <c r="O810" i="13" s="1"/>
  <c r="Q810" i="13"/>
  <c r="R810" i="13"/>
  <c r="S810" i="13"/>
  <c r="T810" i="13"/>
  <c r="U810" i="13"/>
  <c r="V810" i="13"/>
  <c r="W810" i="13"/>
  <c r="X810" i="13" s="1"/>
  <c r="Y810" i="13" s="1"/>
  <c r="Z810" i="13"/>
  <c r="AA810" i="13" s="1"/>
  <c r="AC810" i="13"/>
  <c r="AD810" i="13" a="1"/>
  <c r="AD810" i="13"/>
  <c r="AE810" i="13" s="1"/>
  <c r="AF810" i="13"/>
  <c r="AH810" i="13" s="1"/>
  <c r="AG810" i="13" a="1"/>
  <c r="AG810" i="13" s="1"/>
  <c r="AI810" i="13"/>
  <c r="AK810" i="13" s="1"/>
  <c r="AJ810" i="13" a="1"/>
  <c r="AJ810" i="13" s="1"/>
  <c r="AL810" i="13"/>
  <c r="AM810" i="13" a="1"/>
  <c r="AM810" i="13"/>
  <c r="AN810" i="13" s="1"/>
  <c r="E811" i="13"/>
  <c r="G811" i="13" s="1"/>
  <c r="F811" i="13"/>
  <c r="H811" i="13"/>
  <c r="I811" i="13"/>
  <c r="J811" i="13"/>
  <c r="K811" i="13"/>
  <c r="L811" i="13"/>
  <c r="M811" i="13" s="1"/>
  <c r="N811" i="13"/>
  <c r="P811" i="13" s="1"/>
  <c r="O811" i="13"/>
  <c r="Q811" i="13"/>
  <c r="S811" i="13" s="1"/>
  <c r="R811" i="13"/>
  <c r="T811" i="13"/>
  <c r="U811" i="13"/>
  <c r="V811" i="13"/>
  <c r="W811" i="13"/>
  <c r="X811" i="13"/>
  <c r="Y811" i="13" s="1"/>
  <c r="Z811" i="13"/>
  <c r="AB811" i="13" s="1"/>
  <c r="AA811" i="13"/>
  <c r="AC811" i="13"/>
  <c r="AE811" i="13" s="1"/>
  <c r="AD811" i="13" a="1"/>
  <c r="AD811" i="13" s="1"/>
  <c r="AF811" i="13"/>
  <c r="AG811" i="13" a="1"/>
  <c r="AG811" i="13" s="1"/>
  <c r="AI811" i="13"/>
  <c r="AJ811" i="13" a="1"/>
  <c r="AJ811" i="13"/>
  <c r="AK811" i="13" s="1"/>
  <c r="AL811" i="13"/>
  <c r="AN811" i="13" s="1"/>
  <c r="AM811" i="13" a="1"/>
  <c r="AM811" i="13" s="1"/>
  <c r="E812" i="13"/>
  <c r="G812" i="13" s="1"/>
  <c r="F812" i="13"/>
  <c r="H812" i="13"/>
  <c r="I812" i="13" s="1"/>
  <c r="J812" i="13" s="1"/>
  <c r="K812" i="13"/>
  <c r="N812" i="13"/>
  <c r="O812" i="13" s="1"/>
  <c r="Q812" i="13"/>
  <c r="S812" i="13" s="1"/>
  <c r="R812" i="13"/>
  <c r="T812" i="13"/>
  <c r="U812" i="13" s="1"/>
  <c r="V812" i="13" s="1"/>
  <c r="W812" i="13"/>
  <c r="Z812" i="13"/>
  <c r="AA812" i="13" s="1"/>
  <c r="AC812" i="13"/>
  <c r="AE812" i="13" s="1"/>
  <c r="AD812" i="13" a="1"/>
  <c r="AD812" i="13" s="1"/>
  <c r="AF812" i="13"/>
  <c r="AG812" i="13" a="1"/>
  <c r="AG812" i="13"/>
  <c r="AH812" i="13" s="1"/>
  <c r="AI812" i="13"/>
  <c r="AJ812" i="13" a="1"/>
  <c r="AJ812" i="13" s="1"/>
  <c r="AL812" i="13"/>
  <c r="AM812" i="13" a="1"/>
  <c r="AM812" i="13" s="1"/>
  <c r="E813" i="13"/>
  <c r="F813" i="13"/>
  <c r="G813" i="13"/>
  <c r="H813" i="13"/>
  <c r="I813" i="13"/>
  <c r="J813" i="13"/>
  <c r="K813" i="13"/>
  <c r="L813" i="13" s="1"/>
  <c r="M813" i="13" s="1"/>
  <c r="N813" i="13"/>
  <c r="O813" i="13" s="1"/>
  <c r="Q813" i="13"/>
  <c r="R813" i="13"/>
  <c r="S813" i="13"/>
  <c r="T813" i="13"/>
  <c r="U813" i="13"/>
  <c r="V813" i="13"/>
  <c r="W813" i="13"/>
  <c r="X813" i="13" s="1"/>
  <c r="Y813" i="13" s="1"/>
  <c r="Z813" i="13"/>
  <c r="AA813" i="13" s="1"/>
  <c r="AC813" i="13"/>
  <c r="AD813" i="13" a="1"/>
  <c r="AD813" i="13"/>
  <c r="AE813" i="13" s="1"/>
  <c r="AF813" i="13"/>
  <c r="AH813" i="13" s="1"/>
  <c r="AG813" i="13" a="1"/>
  <c r="AG813" i="13" s="1"/>
  <c r="AI813" i="13"/>
  <c r="AK813" i="13" s="1"/>
  <c r="AJ813" i="13" a="1"/>
  <c r="AJ813" i="13" s="1"/>
  <c r="AL813" i="13"/>
  <c r="AM813" i="13" a="1"/>
  <c r="AM813" i="13"/>
  <c r="AN813" i="13" s="1"/>
  <c r="E814" i="13"/>
  <c r="G814" i="13" s="1"/>
  <c r="F814" i="13"/>
  <c r="H814" i="13"/>
  <c r="I814" i="13"/>
  <c r="J814" i="13"/>
  <c r="K814" i="13"/>
  <c r="L814" i="13"/>
  <c r="M814" i="13" s="1"/>
  <c r="N814" i="13"/>
  <c r="P814" i="13" s="1"/>
  <c r="O814" i="13"/>
  <c r="Q814" i="13"/>
  <c r="S814" i="13" s="1"/>
  <c r="R814" i="13"/>
  <c r="T814" i="13"/>
  <c r="U814" i="13"/>
  <c r="V814" i="13"/>
  <c r="W814" i="13"/>
  <c r="X814" i="13"/>
  <c r="Y814" i="13" s="1"/>
  <c r="Z814" i="13"/>
  <c r="AB814" i="13" s="1"/>
  <c r="AA814" i="13"/>
  <c r="AC814" i="13"/>
  <c r="AD814" i="13" a="1"/>
  <c r="AD814" i="13" s="1"/>
  <c r="AF814" i="13"/>
  <c r="AG814" i="13" a="1"/>
  <c r="AG814" i="13" s="1"/>
  <c r="AI814" i="13"/>
  <c r="AJ814" i="13" a="1"/>
  <c r="AJ814" i="13"/>
  <c r="AK814" i="13" s="1"/>
  <c r="AL814" i="13"/>
  <c r="AN814" i="13" s="1"/>
  <c r="AM814" i="13" a="1"/>
  <c r="AM814" i="13" s="1"/>
  <c r="E815" i="13"/>
  <c r="G815" i="13" s="1"/>
  <c r="F815" i="13"/>
  <c r="H815" i="13"/>
  <c r="I815" i="13" s="1"/>
  <c r="J815" i="13" s="1"/>
  <c r="K815" i="13"/>
  <c r="N815" i="13"/>
  <c r="O815" i="13" s="1"/>
  <c r="Q815" i="13"/>
  <c r="S815" i="13" s="1"/>
  <c r="R815" i="13"/>
  <c r="T815" i="13"/>
  <c r="U815" i="13" s="1"/>
  <c r="V815" i="13" s="1"/>
  <c r="W815" i="13"/>
  <c r="Z815" i="13"/>
  <c r="AA815" i="13" s="1"/>
  <c r="AC815" i="13"/>
  <c r="AE815" i="13" s="1"/>
  <c r="AD815" i="13" a="1"/>
  <c r="AD815" i="13" s="1"/>
  <c r="AF815" i="13"/>
  <c r="AG815" i="13" a="1"/>
  <c r="AG815" i="13"/>
  <c r="AH815" i="13" s="1"/>
  <c r="AI815" i="13"/>
  <c r="AJ815" i="13" a="1"/>
  <c r="AJ815" i="13" s="1"/>
  <c r="AL815" i="13"/>
  <c r="AM815" i="13" a="1"/>
  <c r="AM815" i="13" s="1"/>
  <c r="AM792" i="13" a="1"/>
  <c r="AM792" i="13" s="1"/>
  <c r="AL792" i="13"/>
  <c r="AN792" i="13" s="1"/>
  <c r="AJ792" i="13" a="1"/>
  <c r="AJ792" i="13" s="1"/>
  <c r="AI792" i="13"/>
  <c r="AK792" i="13" s="1"/>
  <c r="AF792" i="13"/>
  <c r="AD792" i="13" a="1"/>
  <c r="AD792" i="13" s="1"/>
  <c r="AC792" i="13"/>
  <c r="AE792" i="13" s="1"/>
  <c r="Z792" i="13"/>
  <c r="X792" i="13"/>
  <c r="Y792" i="13" s="1"/>
  <c r="W792" i="13"/>
  <c r="U792" i="13"/>
  <c r="V792" i="13" s="1"/>
  <c r="T792" i="13"/>
  <c r="R792" i="13"/>
  <c r="Q792" i="13"/>
  <c r="S792" i="13" s="1"/>
  <c r="N792" i="13"/>
  <c r="L792" i="13"/>
  <c r="M792" i="13" s="1"/>
  <c r="K792" i="13"/>
  <c r="I792" i="13"/>
  <c r="J792" i="13" s="1"/>
  <c r="H792" i="13"/>
  <c r="F792" i="13"/>
  <c r="E792" i="13"/>
  <c r="G792" i="13" s="1"/>
  <c r="E793" i="11"/>
  <c r="G793" i="11" s="1"/>
  <c r="F793" i="11"/>
  <c r="H793" i="11"/>
  <c r="J793" i="11" s="1"/>
  <c r="I793" i="11"/>
  <c r="K793" i="11"/>
  <c r="L793" i="11"/>
  <c r="M793" i="11"/>
  <c r="N793" i="11"/>
  <c r="P793" i="11" s="1"/>
  <c r="O793" i="11"/>
  <c r="Q793" i="11"/>
  <c r="S793" i="11" s="1"/>
  <c r="R793" i="11"/>
  <c r="T793" i="11"/>
  <c r="V793" i="11" s="1"/>
  <c r="U793" i="11"/>
  <c r="W793" i="11"/>
  <c r="X793" i="11"/>
  <c r="Y793" i="11"/>
  <c r="Z793" i="11"/>
  <c r="AB793" i="11" s="1"/>
  <c r="AA793" i="11"/>
  <c r="AC793" i="11"/>
  <c r="AE793" i="11" s="1"/>
  <c r="AD793" i="11" a="1"/>
  <c r="AD793" i="11" s="1"/>
  <c r="AF793" i="11"/>
  <c r="AG793" i="11" s="1" a="1"/>
  <c r="AG793" i="11" s="1"/>
  <c r="AH793" i="11" s="1"/>
  <c r="AI793" i="11"/>
  <c r="AL793" i="11"/>
  <c r="AM793" i="11" a="1"/>
  <c r="AM793" i="11" s="1"/>
  <c r="E794" i="11"/>
  <c r="F794" i="11" s="1"/>
  <c r="H794" i="11"/>
  <c r="I794" i="11"/>
  <c r="K794" i="11"/>
  <c r="N794" i="11"/>
  <c r="O794" i="11" s="1"/>
  <c r="Q794" i="11"/>
  <c r="R794" i="11" s="1"/>
  <c r="T794" i="11"/>
  <c r="U794" i="11"/>
  <c r="W794" i="11"/>
  <c r="Z794" i="11"/>
  <c r="AA794" i="11" s="1"/>
  <c r="AC794" i="11"/>
  <c r="AD794" i="11" s="1" a="1"/>
  <c r="AD794" i="11" s="1"/>
  <c r="AE794" i="11" s="1"/>
  <c r="AF794" i="11"/>
  <c r="AI794" i="11"/>
  <c r="AK794" i="11" s="1"/>
  <c r="AJ794" i="11" a="1"/>
  <c r="AJ794" i="11" s="1"/>
  <c r="AL794" i="11"/>
  <c r="AM794" i="11" a="1"/>
  <c r="AM794" i="11" s="1"/>
  <c r="AN794" i="11" s="1"/>
  <c r="E795" i="11"/>
  <c r="H795" i="11"/>
  <c r="I795" i="11" s="1"/>
  <c r="J795" i="11" s="1"/>
  <c r="K795" i="11"/>
  <c r="L795" i="11" s="1"/>
  <c r="M795" i="11" s="1"/>
  <c r="N795" i="11"/>
  <c r="O795" i="11" s="1"/>
  <c r="Q795" i="11"/>
  <c r="T795" i="11"/>
  <c r="U795" i="11" s="1"/>
  <c r="V795" i="11" s="1"/>
  <c r="W795" i="11"/>
  <c r="X795" i="11" s="1"/>
  <c r="Y795" i="11" s="1"/>
  <c r="Z795" i="11"/>
  <c r="AA795" i="11" s="1"/>
  <c r="AC795" i="11"/>
  <c r="AF795" i="11"/>
  <c r="AG795" i="11" a="1"/>
  <c r="AG795" i="11" s="1"/>
  <c r="AI795" i="11"/>
  <c r="AJ795" i="11" a="1"/>
  <c r="AJ795" i="11" s="1"/>
  <c r="AK795" i="11" s="1"/>
  <c r="AL795" i="11"/>
  <c r="E796" i="11"/>
  <c r="G796" i="11" s="1"/>
  <c r="F796" i="11"/>
  <c r="H796" i="11"/>
  <c r="I796" i="11"/>
  <c r="J796" i="11"/>
  <c r="K796" i="11"/>
  <c r="L796" i="11"/>
  <c r="M796" i="11"/>
  <c r="N796" i="11"/>
  <c r="O796" i="11" s="1"/>
  <c r="Q796" i="11"/>
  <c r="S796" i="11" s="1"/>
  <c r="R796" i="11"/>
  <c r="T796" i="11"/>
  <c r="U796" i="11"/>
  <c r="V796" i="11"/>
  <c r="W796" i="11"/>
  <c r="X796" i="11"/>
  <c r="Y796" i="11"/>
  <c r="Z796" i="11"/>
  <c r="AB796" i="11" s="1"/>
  <c r="AA796" i="11"/>
  <c r="AC796" i="11"/>
  <c r="AD796" i="11" a="1"/>
  <c r="AD796" i="11" s="1"/>
  <c r="AF796" i="11"/>
  <c r="AG796" i="11" a="1"/>
  <c r="AG796" i="11" s="1"/>
  <c r="AH796" i="11" s="1"/>
  <c r="AI796" i="11"/>
  <c r="AL796" i="11"/>
  <c r="AM796" i="11" a="1"/>
  <c r="AM796" i="11" s="1"/>
  <c r="E797" i="11"/>
  <c r="G797" i="11" s="1"/>
  <c r="F797" i="11"/>
  <c r="H797" i="11"/>
  <c r="I797" i="11"/>
  <c r="K797" i="11"/>
  <c r="N797" i="11"/>
  <c r="O797" i="11" s="1"/>
  <c r="Q797" i="11"/>
  <c r="S797" i="11" s="1"/>
  <c r="R797" i="11"/>
  <c r="T797" i="11"/>
  <c r="U797" i="11"/>
  <c r="W797" i="11"/>
  <c r="Z797" i="11"/>
  <c r="AA797" i="11" s="1"/>
  <c r="AC797" i="11"/>
  <c r="AD797" i="11" a="1"/>
  <c r="AD797" i="11" s="1"/>
  <c r="AE797" i="11" s="1"/>
  <c r="AF797" i="11"/>
  <c r="AI797" i="11"/>
  <c r="AK797" i="11" s="1"/>
  <c r="AJ797" i="11" a="1"/>
  <c r="AJ797" i="11" s="1"/>
  <c r="AL797" i="11"/>
  <c r="AM797" i="11" a="1"/>
  <c r="AM797" i="11" s="1"/>
  <c r="AN797" i="11" s="1"/>
  <c r="E798" i="11"/>
  <c r="H798" i="11"/>
  <c r="I798" i="11"/>
  <c r="J798" i="11"/>
  <c r="K798" i="11"/>
  <c r="L798" i="11" s="1"/>
  <c r="M798" i="11" s="1"/>
  <c r="N798" i="11"/>
  <c r="O798" i="11" s="1"/>
  <c r="Q798" i="11"/>
  <c r="T798" i="11"/>
  <c r="U798" i="11"/>
  <c r="V798" i="11"/>
  <c r="W798" i="11"/>
  <c r="X798" i="11" s="1"/>
  <c r="Y798" i="11" s="1"/>
  <c r="Z798" i="11"/>
  <c r="AA798" i="11" s="1"/>
  <c r="AC798" i="11"/>
  <c r="AF798" i="11"/>
  <c r="AG798" i="11" a="1"/>
  <c r="AG798" i="11" s="1"/>
  <c r="AI798" i="11"/>
  <c r="AJ798" i="11" a="1"/>
  <c r="AJ798" i="11" s="1"/>
  <c r="AK798" i="11" s="1"/>
  <c r="AL798" i="11"/>
  <c r="E799" i="11"/>
  <c r="F799" i="11"/>
  <c r="H799" i="11"/>
  <c r="I799" i="11"/>
  <c r="J799" i="11"/>
  <c r="K799" i="11"/>
  <c r="L799" i="11"/>
  <c r="M799" i="11"/>
  <c r="N799" i="11"/>
  <c r="O799" i="11" s="1"/>
  <c r="Q799" i="11"/>
  <c r="R799" i="11"/>
  <c r="T799" i="11"/>
  <c r="U799" i="11"/>
  <c r="V799" i="11"/>
  <c r="W799" i="11"/>
  <c r="X799" i="11"/>
  <c r="Y799" i="11"/>
  <c r="Z799" i="11"/>
  <c r="AA799" i="11" s="1"/>
  <c r="AC799" i="11"/>
  <c r="AD799" i="11" a="1"/>
  <c r="AD799" i="11" s="1"/>
  <c r="AF799" i="11"/>
  <c r="AG799" i="11" a="1"/>
  <c r="AG799" i="11" s="1"/>
  <c r="AH799" i="11" s="1"/>
  <c r="AI799" i="11"/>
  <c r="AL799" i="11"/>
  <c r="AM799" i="11" a="1"/>
  <c r="AM799" i="11" s="1"/>
  <c r="E800" i="11"/>
  <c r="G800" i="11" s="1"/>
  <c r="F800" i="11"/>
  <c r="H800" i="11"/>
  <c r="I800" i="11"/>
  <c r="K800" i="11"/>
  <c r="L800" i="11" s="1"/>
  <c r="M800" i="11" s="1"/>
  <c r="N800" i="11"/>
  <c r="Q800" i="11"/>
  <c r="S800" i="11" s="1"/>
  <c r="R800" i="11"/>
  <c r="T800" i="11"/>
  <c r="U800" i="11"/>
  <c r="W800" i="11"/>
  <c r="X800" i="11" s="1"/>
  <c r="Y800" i="11" s="1"/>
  <c r="Z800" i="11"/>
  <c r="AC800" i="11"/>
  <c r="AD800" i="11" a="1"/>
  <c r="AD800" i="11" s="1"/>
  <c r="AE800" i="11" s="1"/>
  <c r="AF800" i="11"/>
  <c r="AI800" i="11"/>
  <c r="AJ800" i="11" a="1"/>
  <c r="AJ800" i="11" s="1"/>
  <c r="AL800" i="11"/>
  <c r="AM800" i="11" a="1"/>
  <c r="AM800" i="11" s="1"/>
  <c r="AN800" i="11" s="1"/>
  <c r="E801" i="11"/>
  <c r="H801" i="11"/>
  <c r="I801" i="11"/>
  <c r="J801" i="11"/>
  <c r="K801" i="11"/>
  <c r="L801" i="11" s="1"/>
  <c r="M801" i="11" s="1"/>
  <c r="N801" i="11"/>
  <c r="Q801" i="11"/>
  <c r="T801" i="11"/>
  <c r="U801" i="11"/>
  <c r="V801" i="11"/>
  <c r="W801" i="11"/>
  <c r="X801" i="11" s="1"/>
  <c r="Y801" i="11" s="1"/>
  <c r="Z801" i="11"/>
  <c r="AC801" i="11"/>
  <c r="AF801" i="11"/>
  <c r="AG801" i="11" a="1"/>
  <c r="AG801" i="11" s="1"/>
  <c r="AI801" i="11"/>
  <c r="AJ801" i="11" a="1"/>
  <c r="AJ801" i="11" s="1"/>
  <c r="AK801" i="11" s="1"/>
  <c r="AL801" i="11"/>
  <c r="E802" i="11"/>
  <c r="G802" i="11" s="1"/>
  <c r="F802" i="11"/>
  <c r="H802" i="11"/>
  <c r="I802" i="11"/>
  <c r="J802" i="11"/>
  <c r="K802" i="11"/>
  <c r="L802" i="11"/>
  <c r="M802" i="11"/>
  <c r="N802" i="11"/>
  <c r="O802" i="11" s="1"/>
  <c r="Q802" i="11"/>
  <c r="R802" i="11"/>
  <c r="T802" i="11"/>
  <c r="U802" i="11"/>
  <c r="V802" i="11"/>
  <c r="W802" i="11"/>
  <c r="X802" i="11"/>
  <c r="Y802" i="11"/>
  <c r="Z802" i="11"/>
  <c r="AA802" i="11" s="1"/>
  <c r="AC802" i="11"/>
  <c r="AE802" i="11" s="1"/>
  <c r="AD802" i="11" a="1"/>
  <c r="AD802" i="11" s="1"/>
  <c r="AF802" i="11"/>
  <c r="AG802" i="11" a="1"/>
  <c r="AG802" i="11" s="1"/>
  <c r="AH802" i="11" s="1"/>
  <c r="AI802" i="11"/>
  <c r="AL802" i="11"/>
  <c r="AM802" i="11" a="1"/>
  <c r="AM802" i="11" s="1"/>
  <c r="E803" i="11"/>
  <c r="F803" i="11"/>
  <c r="H803" i="11"/>
  <c r="J803" i="11" s="1"/>
  <c r="I803" i="11"/>
  <c r="K803" i="11"/>
  <c r="L803" i="11" s="1"/>
  <c r="M803" i="11" s="1"/>
  <c r="N803" i="11"/>
  <c r="Q803" i="11"/>
  <c r="R803" i="11"/>
  <c r="T803" i="11"/>
  <c r="U803" i="11"/>
  <c r="W803" i="11"/>
  <c r="X803" i="11" s="1"/>
  <c r="Y803" i="11" s="1"/>
  <c r="Z803" i="11"/>
  <c r="AC803" i="11"/>
  <c r="AD803" i="11" a="1"/>
  <c r="AD803" i="11" s="1"/>
  <c r="AE803" i="11" s="1"/>
  <c r="AF803" i="11"/>
  <c r="AI803" i="11"/>
  <c r="AJ803" i="11" a="1"/>
  <c r="AJ803" i="11" s="1"/>
  <c r="AL803" i="11"/>
  <c r="AM803" i="11" a="1"/>
  <c r="AM803" i="11" s="1"/>
  <c r="AN803" i="11" s="1"/>
  <c r="E804" i="11"/>
  <c r="H804" i="11"/>
  <c r="I804" i="11"/>
  <c r="J804" i="11"/>
  <c r="K804" i="11"/>
  <c r="L804" i="11" s="1"/>
  <c r="M804" i="11" s="1"/>
  <c r="N804" i="11"/>
  <c r="Q804" i="11"/>
  <c r="T804" i="11"/>
  <c r="U804" i="11"/>
  <c r="V804" i="11"/>
  <c r="W804" i="11"/>
  <c r="X804" i="11" s="1"/>
  <c r="Y804" i="11" s="1"/>
  <c r="Z804" i="11"/>
  <c r="AC804" i="11"/>
  <c r="AF804" i="11"/>
  <c r="AG804" i="11" a="1"/>
  <c r="AG804" i="11" s="1"/>
  <c r="AI804" i="11"/>
  <c r="AJ804" i="11" a="1"/>
  <c r="AJ804" i="11" s="1"/>
  <c r="AK804" i="11" s="1"/>
  <c r="AL804" i="11"/>
  <c r="E805" i="11"/>
  <c r="F805" i="11"/>
  <c r="H805" i="11"/>
  <c r="I805" i="11"/>
  <c r="J805" i="11"/>
  <c r="K805" i="11"/>
  <c r="L805" i="11"/>
  <c r="M805" i="11"/>
  <c r="N805" i="11"/>
  <c r="O805" i="11" s="1"/>
  <c r="Q805" i="11"/>
  <c r="R805" i="11"/>
  <c r="T805" i="11"/>
  <c r="U805" i="11"/>
  <c r="V805" i="11"/>
  <c r="W805" i="11"/>
  <c r="X805" i="11"/>
  <c r="Y805" i="11"/>
  <c r="Z805" i="11"/>
  <c r="AA805" i="11" s="1"/>
  <c r="AC805" i="11"/>
  <c r="AE805" i="11" s="1"/>
  <c r="AD805" i="11" a="1"/>
  <c r="AD805" i="11" s="1"/>
  <c r="AF805" i="11"/>
  <c r="AG805" i="11" a="1"/>
  <c r="AG805" i="11" s="1"/>
  <c r="AH805" i="11" s="1"/>
  <c r="AI805" i="11"/>
  <c r="AL805" i="11"/>
  <c r="AM805" i="11" a="1"/>
  <c r="AM805" i="11" s="1"/>
  <c r="E806" i="11"/>
  <c r="G806" i="11" s="1"/>
  <c r="F806" i="11"/>
  <c r="H806" i="11"/>
  <c r="I806" i="11"/>
  <c r="K806" i="11"/>
  <c r="L806" i="11" s="1"/>
  <c r="M806" i="11" s="1"/>
  <c r="N806" i="11"/>
  <c r="Q806" i="11"/>
  <c r="R806" i="11"/>
  <c r="T806" i="11"/>
  <c r="U806" i="11"/>
  <c r="W806" i="11"/>
  <c r="X806" i="11" s="1"/>
  <c r="Y806" i="11" s="1"/>
  <c r="Z806" i="11"/>
  <c r="AC806" i="11"/>
  <c r="AD806" i="11" a="1"/>
  <c r="AD806" i="11" s="1"/>
  <c r="AE806" i="11" s="1"/>
  <c r="AF806" i="11"/>
  <c r="AI806" i="11"/>
  <c r="AK806" i="11" s="1"/>
  <c r="AJ806" i="11" a="1"/>
  <c r="AJ806" i="11" s="1"/>
  <c r="AL806" i="11"/>
  <c r="AM806" i="11" a="1"/>
  <c r="AM806" i="11" s="1"/>
  <c r="AN806" i="11" s="1"/>
  <c r="E807" i="11"/>
  <c r="H807" i="11"/>
  <c r="I807" i="11"/>
  <c r="J807" i="11"/>
  <c r="K807" i="11"/>
  <c r="L807" i="11" s="1"/>
  <c r="M807" i="11" s="1"/>
  <c r="N807" i="11"/>
  <c r="Q807" i="11"/>
  <c r="T807" i="11"/>
  <c r="U807" i="11"/>
  <c r="V807" i="11"/>
  <c r="W807" i="11"/>
  <c r="X807" i="11" s="1"/>
  <c r="Y807" i="11" s="1"/>
  <c r="Z807" i="11"/>
  <c r="AC807" i="11"/>
  <c r="AF807" i="11"/>
  <c r="AG807" i="11" a="1"/>
  <c r="AG807" i="11" s="1"/>
  <c r="AI807" i="11"/>
  <c r="AJ807" i="11" a="1"/>
  <c r="AJ807" i="11" s="1"/>
  <c r="AK807" i="11" s="1"/>
  <c r="AL807" i="11"/>
  <c r="E808" i="11"/>
  <c r="F808" i="11"/>
  <c r="H808" i="11"/>
  <c r="I808" i="11"/>
  <c r="J808" i="11"/>
  <c r="K808" i="11"/>
  <c r="L808" i="11"/>
  <c r="M808" i="11"/>
  <c r="N808" i="11"/>
  <c r="O808" i="11" s="1"/>
  <c r="Q808" i="11"/>
  <c r="R808" i="11"/>
  <c r="T808" i="11"/>
  <c r="U808" i="11"/>
  <c r="V808" i="11"/>
  <c r="W808" i="11"/>
  <c r="X808" i="11"/>
  <c r="Y808" i="11"/>
  <c r="Z808" i="11"/>
  <c r="AA808" i="11" s="1"/>
  <c r="AC808" i="11"/>
  <c r="AE808" i="11" s="1"/>
  <c r="AD808" i="11" a="1"/>
  <c r="AD808" i="11" s="1"/>
  <c r="AF808" i="11"/>
  <c r="AG808" i="11" a="1"/>
  <c r="AG808" i="11" s="1"/>
  <c r="AH808" i="11" s="1"/>
  <c r="AI808" i="11"/>
  <c r="AL808" i="11"/>
  <c r="AN808" i="11" s="1"/>
  <c r="AM808" i="11" a="1"/>
  <c r="AM808" i="11" s="1"/>
  <c r="E809" i="11"/>
  <c r="F809" i="11"/>
  <c r="H809" i="11"/>
  <c r="I809" i="11"/>
  <c r="K809" i="11"/>
  <c r="L809" i="11" s="1"/>
  <c r="M809" i="11" s="1"/>
  <c r="N809" i="11"/>
  <c r="Q809" i="11"/>
  <c r="R809" i="11"/>
  <c r="T809" i="11"/>
  <c r="U809" i="11"/>
  <c r="W809" i="11"/>
  <c r="X809" i="11" s="1"/>
  <c r="Y809" i="11" s="1"/>
  <c r="Z809" i="11"/>
  <c r="AC809" i="11"/>
  <c r="AD809" i="11" a="1"/>
  <c r="AD809" i="11" s="1"/>
  <c r="AE809" i="11" s="1"/>
  <c r="AF809" i="11"/>
  <c r="AI809" i="11"/>
  <c r="AK809" i="11" s="1"/>
  <c r="AJ809" i="11" a="1"/>
  <c r="AJ809" i="11" s="1"/>
  <c r="AL809" i="11"/>
  <c r="AM809" i="11" a="1"/>
  <c r="AM809" i="11" s="1"/>
  <c r="AN809" i="11" s="1"/>
  <c r="E810" i="11"/>
  <c r="H810" i="11"/>
  <c r="I810" i="11"/>
  <c r="J810" i="11"/>
  <c r="K810" i="11"/>
  <c r="L810" i="11" s="1"/>
  <c r="M810" i="11" s="1"/>
  <c r="N810" i="11"/>
  <c r="Q810" i="11"/>
  <c r="T810" i="11"/>
  <c r="U810" i="11"/>
  <c r="V810" i="11"/>
  <c r="W810" i="11"/>
  <c r="X810" i="11" s="1"/>
  <c r="Y810" i="11" s="1"/>
  <c r="Z810" i="11"/>
  <c r="AC810" i="11"/>
  <c r="AF810" i="11"/>
  <c r="AG810" i="11" a="1"/>
  <c r="AG810" i="11" s="1"/>
  <c r="AI810" i="11"/>
  <c r="AJ810" i="11" a="1"/>
  <c r="AJ810" i="11" s="1"/>
  <c r="AK810" i="11" s="1"/>
  <c r="AL810" i="11"/>
  <c r="E811" i="11"/>
  <c r="G811" i="11" s="1"/>
  <c r="F811" i="11"/>
  <c r="H811" i="11"/>
  <c r="I811" i="11"/>
  <c r="J811" i="11"/>
  <c r="K811" i="11"/>
  <c r="L811" i="11"/>
  <c r="M811" i="11"/>
  <c r="N811" i="11"/>
  <c r="O811" i="11" s="1"/>
  <c r="Q811" i="11"/>
  <c r="S811" i="11" s="1"/>
  <c r="R811" i="11"/>
  <c r="T811" i="11"/>
  <c r="U811" i="11"/>
  <c r="V811" i="11"/>
  <c r="W811" i="11"/>
  <c r="X811" i="11"/>
  <c r="Y811" i="11"/>
  <c r="Z811" i="11"/>
  <c r="AA811" i="11" s="1"/>
  <c r="AC811" i="11"/>
  <c r="AE811" i="11" s="1"/>
  <c r="AD811" i="11" a="1"/>
  <c r="AD811" i="11" s="1"/>
  <c r="AF811" i="11"/>
  <c r="AG811" i="11" a="1"/>
  <c r="AG811" i="11" s="1"/>
  <c r="AH811" i="11" s="1"/>
  <c r="AI811" i="11"/>
  <c r="AL811" i="11"/>
  <c r="AM811" i="11" a="1"/>
  <c r="AM811" i="11" s="1"/>
  <c r="E812" i="11"/>
  <c r="F812" i="11"/>
  <c r="H812" i="11"/>
  <c r="I812" i="11"/>
  <c r="K812" i="11"/>
  <c r="L812" i="11" s="1"/>
  <c r="M812" i="11" s="1"/>
  <c r="N812" i="11"/>
  <c r="Q812" i="11"/>
  <c r="R812" i="11"/>
  <c r="T812" i="11"/>
  <c r="U812" i="11"/>
  <c r="W812" i="11"/>
  <c r="X812" i="11" s="1"/>
  <c r="Y812" i="11" s="1"/>
  <c r="Z812" i="11"/>
  <c r="AC812" i="11"/>
  <c r="AD812" i="11" a="1"/>
  <c r="AD812" i="11" s="1"/>
  <c r="AE812" i="11" s="1"/>
  <c r="AF812" i="11"/>
  <c r="AI812" i="11"/>
  <c r="AK812" i="11" s="1"/>
  <c r="AJ812" i="11" a="1"/>
  <c r="AJ812" i="11" s="1"/>
  <c r="AL812" i="11"/>
  <c r="AM812" i="11" a="1"/>
  <c r="AM812" i="11" s="1"/>
  <c r="AN812" i="11" s="1"/>
  <c r="E813" i="11"/>
  <c r="H813" i="11"/>
  <c r="I813" i="11"/>
  <c r="J813" i="11"/>
  <c r="K813" i="11"/>
  <c r="L813" i="11" s="1"/>
  <c r="M813" i="11" s="1"/>
  <c r="N813" i="11"/>
  <c r="Q813" i="11"/>
  <c r="T813" i="11"/>
  <c r="U813" i="11"/>
  <c r="V813" i="11"/>
  <c r="W813" i="11"/>
  <c r="X813" i="11" s="1"/>
  <c r="Y813" i="11" s="1"/>
  <c r="Z813" i="11"/>
  <c r="AC813" i="11"/>
  <c r="AF813" i="11"/>
  <c r="AG813" i="11" a="1"/>
  <c r="AG813" i="11" s="1"/>
  <c r="AI813" i="11"/>
  <c r="AJ813" i="11" a="1"/>
  <c r="AJ813" i="11" s="1"/>
  <c r="AK813" i="11" s="1"/>
  <c r="AL813" i="11"/>
  <c r="E814" i="11"/>
  <c r="G814" i="11" s="1"/>
  <c r="F814" i="11"/>
  <c r="H814" i="11"/>
  <c r="I814" i="11"/>
  <c r="J814" i="11"/>
  <c r="K814" i="11"/>
  <c r="L814" i="11"/>
  <c r="M814" i="11" s="1"/>
  <c r="N814" i="11"/>
  <c r="O814" i="11" s="1"/>
  <c r="Q814" i="11"/>
  <c r="R814" i="11"/>
  <c r="T814" i="11"/>
  <c r="U814" i="11"/>
  <c r="V814" i="11"/>
  <c r="W814" i="11"/>
  <c r="X814" i="11"/>
  <c r="Y814" i="11"/>
  <c r="Z814" i="11"/>
  <c r="AA814" i="11" s="1"/>
  <c r="AC814" i="11"/>
  <c r="AE814" i="11" s="1"/>
  <c r="AD814" i="11" a="1"/>
  <c r="AD814" i="11" s="1"/>
  <c r="AF814" i="11"/>
  <c r="AG814" i="11" a="1"/>
  <c r="AG814" i="11" s="1"/>
  <c r="AH814" i="11"/>
  <c r="AI814" i="11"/>
  <c r="AL814" i="11"/>
  <c r="AN814" i="11" s="1"/>
  <c r="AM814" i="11" a="1"/>
  <c r="AM814" i="11" s="1"/>
  <c r="E815" i="11"/>
  <c r="G815" i="11" s="1"/>
  <c r="F815" i="11"/>
  <c r="H815" i="11"/>
  <c r="K815" i="11"/>
  <c r="L815" i="11" s="1"/>
  <c r="M815" i="11" s="1"/>
  <c r="N815" i="11"/>
  <c r="Q815" i="11"/>
  <c r="S815" i="11" s="1"/>
  <c r="R815" i="11"/>
  <c r="T815" i="11"/>
  <c r="U815" i="11" s="1"/>
  <c r="W815" i="11"/>
  <c r="X815" i="11" s="1"/>
  <c r="Y815" i="11" s="1"/>
  <c r="Z815" i="11"/>
  <c r="AC815" i="11"/>
  <c r="AD815" i="11" a="1"/>
  <c r="AD815" i="11" s="1"/>
  <c r="AE815" i="11"/>
  <c r="AF815" i="11"/>
  <c r="AI815" i="11"/>
  <c r="AK815" i="11" s="1"/>
  <c r="AJ815" i="11" a="1"/>
  <c r="AJ815" i="11" s="1"/>
  <c r="AL815" i="11"/>
  <c r="AM815" i="11" a="1"/>
  <c r="AM815" i="11" s="1"/>
  <c r="AN815" i="11"/>
  <c r="AM792" i="11" a="1"/>
  <c r="AM792" i="11" s="1"/>
  <c r="AL792" i="11"/>
  <c r="AN792" i="11" s="1"/>
  <c r="AJ792" i="11" a="1"/>
  <c r="AJ792" i="11" s="1"/>
  <c r="AI792" i="11"/>
  <c r="AK792" i="11" s="1"/>
  <c r="AG792" i="11" a="1"/>
  <c r="AG792" i="11" s="1"/>
  <c r="AF792" i="11"/>
  <c r="AH792" i="11" s="1"/>
  <c r="AD792" i="11" a="1"/>
  <c r="AD792" i="11" s="1"/>
  <c r="AC792" i="11"/>
  <c r="AE792" i="11" s="1"/>
  <c r="Z792" i="11"/>
  <c r="X792" i="11"/>
  <c r="Y792" i="11" s="1"/>
  <c r="W792" i="11"/>
  <c r="V792" i="11"/>
  <c r="U792" i="11"/>
  <c r="T792" i="11"/>
  <c r="R792" i="11"/>
  <c r="Q792" i="11"/>
  <c r="S792" i="11" s="1"/>
  <c r="N792" i="11"/>
  <c r="L792" i="11"/>
  <c r="M792" i="11" s="1"/>
  <c r="K792" i="11"/>
  <c r="J792" i="11"/>
  <c r="I792" i="11"/>
  <c r="H792" i="11"/>
  <c r="F792" i="11"/>
  <c r="E792" i="11"/>
  <c r="G792" i="11" s="1"/>
  <c r="E811" i="12"/>
  <c r="G811" i="12" s="1"/>
  <c r="F811" i="12"/>
  <c r="H811" i="12"/>
  <c r="J811" i="12" s="1"/>
  <c r="I811" i="12"/>
  <c r="K811" i="12"/>
  <c r="L811" i="12"/>
  <c r="M811" i="12" s="1"/>
  <c r="N811" i="12"/>
  <c r="O811" i="12"/>
  <c r="P811" i="12"/>
  <c r="Q811" i="12"/>
  <c r="S811" i="12" s="1"/>
  <c r="R811" i="12"/>
  <c r="T811" i="12"/>
  <c r="V811" i="12" s="1"/>
  <c r="U811" i="12"/>
  <c r="W811" i="12"/>
  <c r="X811" i="12"/>
  <c r="Y811" i="12" s="1"/>
  <c r="Z811" i="12"/>
  <c r="AA811" i="12"/>
  <c r="AB811" i="12"/>
  <c r="AC811" i="12"/>
  <c r="AD811" i="12" a="1"/>
  <c r="AD811" i="12" s="1"/>
  <c r="AF811" i="12"/>
  <c r="AG811" i="12" s="1" a="1"/>
  <c r="AG811" i="12" s="1"/>
  <c r="AH811" i="12" s="1"/>
  <c r="AI811" i="12"/>
  <c r="AJ811" i="12" s="1" a="1"/>
  <c r="AJ811" i="12" s="1"/>
  <c r="AK811" i="12" s="1"/>
  <c r="AL811" i="12"/>
  <c r="AM811" i="12" a="1"/>
  <c r="AM811" i="12" s="1"/>
  <c r="E812" i="12"/>
  <c r="F812" i="12" s="1"/>
  <c r="H812" i="12"/>
  <c r="I812" i="12" s="1"/>
  <c r="K812" i="12"/>
  <c r="M812" i="12" s="1"/>
  <c r="L812" i="12"/>
  <c r="N812" i="12"/>
  <c r="O812" i="12" s="1"/>
  <c r="Q812" i="12"/>
  <c r="R812" i="12" s="1"/>
  <c r="T812" i="12"/>
  <c r="U812" i="12" s="1"/>
  <c r="W812" i="12"/>
  <c r="Y812" i="12" s="1"/>
  <c r="X812" i="12"/>
  <c r="Z812" i="12"/>
  <c r="AA812" i="12" s="1"/>
  <c r="AC812" i="12"/>
  <c r="AD812" i="12" s="1" a="1"/>
  <c r="AD812" i="12" s="1"/>
  <c r="AE812" i="12" s="1"/>
  <c r="AF812" i="12"/>
  <c r="AG812" i="12" s="1" a="1"/>
  <c r="AG812" i="12" s="1"/>
  <c r="AH812" i="12" s="1"/>
  <c r="AI812" i="12"/>
  <c r="AJ812" i="12" a="1"/>
  <c r="AJ812" i="12" s="1"/>
  <c r="AL812" i="12"/>
  <c r="AM812" i="12" s="1" a="1"/>
  <c r="AM812" i="12" s="1"/>
  <c r="AN812" i="12" s="1"/>
  <c r="E813" i="12"/>
  <c r="F813" i="12" s="1"/>
  <c r="G813" i="12" s="1"/>
  <c r="H813" i="12"/>
  <c r="I813" i="12" s="1"/>
  <c r="K813" i="12"/>
  <c r="L813" i="12" s="1"/>
  <c r="M813" i="12" s="1"/>
  <c r="N813" i="12"/>
  <c r="O813" i="12" s="1"/>
  <c r="P813" i="12" s="1"/>
  <c r="Q813" i="12"/>
  <c r="R813" i="12" s="1"/>
  <c r="S813" i="12" s="1"/>
  <c r="T813" i="12"/>
  <c r="U813" i="12" s="1"/>
  <c r="W813" i="12"/>
  <c r="X813" i="12" s="1"/>
  <c r="Y813" i="12" s="1"/>
  <c r="Z813" i="12"/>
  <c r="AA813" i="12" s="1"/>
  <c r="AB813" i="12" s="1"/>
  <c r="AC813" i="12"/>
  <c r="AD813" i="12" s="1" a="1"/>
  <c r="AD813" i="12" s="1"/>
  <c r="AE813" i="12" s="1"/>
  <c r="AF813" i="12"/>
  <c r="AG813" i="12" a="1"/>
  <c r="AG813" i="12" s="1"/>
  <c r="AI813" i="12"/>
  <c r="AJ813" i="12" s="1" a="1"/>
  <c r="AJ813" i="12" s="1"/>
  <c r="AK813" i="12" s="1"/>
  <c r="AL813" i="12"/>
  <c r="AM813" i="12" s="1" a="1"/>
  <c r="AM813" i="12" s="1"/>
  <c r="AN813" i="12" s="1"/>
  <c r="E814" i="12"/>
  <c r="G814" i="12" s="1"/>
  <c r="F814" i="12"/>
  <c r="H814" i="12"/>
  <c r="I814" i="12"/>
  <c r="J814" i="12" s="1"/>
  <c r="K814" i="12"/>
  <c r="L814" i="12"/>
  <c r="M814" i="12" s="1"/>
  <c r="N814" i="12"/>
  <c r="O814" i="12"/>
  <c r="P814" i="12"/>
  <c r="Q814" i="12"/>
  <c r="S814" i="12" s="1"/>
  <c r="R814" i="12"/>
  <c r="T814" i="12"/>
  <c r="U814" i="12"/>
  <c r="V814" i="12" s="1"/>
  <c r="W814" i="12"/>
  <c r="X814" i="12"/>
  <c r="Y814" i="12" s="1"/>
  <c r="Z814" i="12"/>
  <c r="AA814" i="12"/>
  <c r="AB814" i="12"/>
  <c r="AC814" i="12"/>
  <c r="AD814" i="12" a="1"/>
  <c r="AD814" i="12" s="1"/>
  <c r="AF814" i="12"/>
  <c r="AG814" i="12" s="1" a="1"/>
  <c r="AG814" i="12" s="1"/>
  <c r="AH814" i="12" s="1"/>
  <c r="AI814" i="12"/>
  <c r="AJ814" i="12" s="1" a="1"/>
  <c r="AJ814" i="12" s="1"/>
  <c r="AK814" i="12" s="1"/>
  <c r="AL814" i="12"/>
  <c r="AN814" i="12" s="1"/>
  <c r="AM814" i="12" a="1"/>
  <c r="AM814" i="12" s="1"/>
  <c r="E815" i="12"/>
  <c r="F815" i="12" s="1"/>
  <c r="H815" i="12"/>
  <c r="I815" i="12" s="1"/>
  <c r="K815" i="12"/>
  <c r="M815" i="12" s="1"/>
  <c r="L815" i="12"/>
  <c r="N815" i="12"/>
  <c r="O815" i="12" s="1"/>
  <c r="Q815" i="12"/>
  <c r="R815" i="12" s="1"/>
  <c r="T815" i="12"/>
  <c r="U815" i="12" s="1"/>
  <c r="W815" i="12"/>
  <c r="Y815" i="12" s="1"/>
  <c r="X815" i="12"/>
  <c r="Z815" i="12"/>
  <c r="AA815" i="12" s="1"/>
  <c r="AC815" i="12"/>
  <c r="AD815" i="12" s="1" a="1"/>
  <c r="AD815" i="12" s="1"/>
  <c r="AE815" i="12" s="1"/>
  <c r="AF815" i="12"/>
  <c r="AG815" i="12" s="1" a="1"/>
  <c r="AG815" i="12" s="1"/>
  <c r="AH815" i="12" s="1"/>
  <c r="AI815" i="12"/>
  <c r="AK815" i="12" s="1"/>
  <c r="AJ815" i="12" a="1"/>
  <c r="AJ815" i="12" s="1"/>
  <c r="AL815" i="12"/>
  <c r="AM815" i="12" s="1" a="1"/>
  <c r="AM815" i="12" s="1"/>
  <c r="AN815" i="12" s="1"/>
  <c r="E793" i="12"/>
  <c r="G793" i="12" s="1"/>
  <c r="F793" i="12"/>
  <c r="H793" i="12"/>
  <c r="I793" i="12"/>
  <c r="J793" i="12" s="1"/>
  <c r="K793" i="12"/>
  <c r="M793" i="12" s="1"/>
  <c r="L793" i="12"/>
  <c r="N793" i="12"/>
  <c r="P793" i="12" s="1"/>
  <c r="O793" i="12"/>
  <c r="Q793" i="12"/>
  <c r="S793" i="12" s="1"/>
  <c r="R793" i="12"/>
  <c r="T793" i="12"/>
  <c r="U793" i="12"/>
  <c r="V793" i="12" s="1"/>
  <c r="W793" i="12"/>
  <c r="Y793" i="12" s="1"/>
  <c r="X793" i="12"/>
  <c r="Z793" i="12"/>
  <c r="AB793" i="12" s="1"/>
  <c r="AA793" i="12"/>
  <c r="AC793" i="12"/>
  <c r="AD793" i="12" a="1"/>
  <c r="AD793" i="12" s="1"/>
  <c r="AE793" i="12" s="1"/>
  <c r="AF793" i="12"/>
  <c r="AG793" i="12" s="1" a="1"/>
  <c r="AG793" i="12" s="1"/>
  <c r="AI793" i="12"/>
  <c r="AK793" i="12" s="1"/>
  <c r="AJ793" i="12" a="1"/>
  <c r="AJ793" i="12"/>
  <c r="AL793" i="12"/>
  <c r="AM793" i="12" a="1"/>
  <c r="AM793" i="12" s="1"/>
  <c r="AN793" i="12" s="1"/>
  <c r="E794" i="12"/>
  <c r="F794" i="12" s="1"/>
  <c r="H794" i="12"/>
  <c r="I794" i="12" s="1"/>
  <c r="K794" i="12"/>
  <c r="N794" i="12"/>
  <c r="O794" i="12" s="1"/>
  <c r="Q794" i="12"/>
  <c r="R794" i="12" s="1"/>
  <c r="T794" i="12"/>
  <c r="U794" i="12" s="1"/>
  <c r="W794" i="12"/>
  <c r="Z794" i="12"/>
  <c r="AA794" i="12" s="1"/>
  <c r="AC794" i="12"/>
  <c r="AD794" i="12" s="1" a="1"/>
  <c r="AD794" i="12" s="1"/>
  <c r="AF794" i="12"/>
  <c r="AH794" i="12" s="1"/>
  <c r="AG794" i="12" a="1"/>
  <c r="AG794" i="12"/>
  <c r="AI794" i="12"/>
  <c r="AJ794" i="12" a="1"/>
  <c r="AJ794" i="12" s="1"/>
  <c r="AK794" i="12" s="1"/>
  <c r="AL794" i="12"/>
  <c r="AM794" i="12" s="1" a="1"/>
  <c r="AM794" i="12" s="1"/>
  <c r="E795" i="12"/>
  <c r="F795" i="12"/>
  <c r="G795" i="12"/>
  <c r="H795" i="12"/>
  <c r="I795" i="12" s="1"/>
  <c r="J795" i="12" s="1"/>
  <c r="K795" i="12"/>
  <c r="L795" i="12" s="1"/>
  <c r="M795" i="12" s="1"/>
  <c r="N795" i="12"/>
  <c r="O795" i="12" s="1"/>
  <c r="Q795" i="12"/>
  <c r="R795" i="12"/>
  <c r="S795" i="12" s="1"/>
  <c r="T795" i="12"/>
  <c r="U795" i="12" s="1"/>
  <c r="V795" i="12" s="1"/>
  <c r="W795" i="12"/>
  <c r="X795" i="12" s="1"/>
  <c r="Y795" i="12" s="1"/>
  <c r="Z795" i="12"/>
  <c r="AA795" i="12" s="1"/>
  <c r="AC795" i="12"/>
  <c r="AE795" i="12" s="1"/>
  <c r="AD795" i="12" a="1"/>
  <c r="AD795" i="12" s="1"/>
  <c r="AF795" i="12"/>
  <c r="AG795" i="12" a="1"/>
  <c r="AG795" i="12" s="1"/>
  <c r="AI795" i="12"/>
  <c r="AJ795" i="12" s="1" a="1"/>
  <c r="AJ795" i="12" s="1"/>
  <c r="AL795" i="12"/>
  <c r="AN795" i="12" s="1"/>
  <c r="AM795" i="12" a="1"/>
  <c r="AM795" i="12" s="1"/>
  <c r="E796" i="12"/>
  <c r="F796" i="12"/>
  <c r="G796" i="12" s="1"/>
  <c r="H796" i="12"/>
  <c r="I796" i="12"/>
  <c r="J796" i="12" s="1"/>
  <c r="K796" i="12"/>
  <c r="L796" i="12"/>
  <c r="M796" i="12" s="1"/>
  <c r="N796" i="12"/>
  <c r="O796" i="12" s="1"/>
  <c r="Q796" i="12"/>
  <c r="R796" i="12"/>
  <c r="S796" i="12" s="1"/>
  <c r="T796" i="12"/>
  <c r="U796" i="12"/>
  <c r="V796" i="12" s="1"/>
  <c r="W796" i="12"/>
  <c r="X796" i="12"/>
  <c r="Y796" i="12" s="1"/>
  <c r="Z796" i="12"/>
  <c r="AA796" i="12" s="1"/>
  <c r="AC796" i="12"/>
  <c r="AD796" i="12" a="1"/>
  <c r="AD796" i="12" s="1"/>
  <c r="AF796" i="12"/>
  <c r="AG796" i="12" s="1" a="1"/>
  <c r="AG796" i="12" s="1"/>
  <c r="AI796" i="12"/>
  <c r="AJ796" i="12" a="1"/>
  <c r="AJ796" i="12" s="1"/>
  <c r="AL796" i="12"/>
  <c r="AM796" i="12" a="1"/>
  <c r="AM796" i="12" s="1"/>
  <c r="E797" i="12"/>
  <c r="F797" i="12" s="1"/>
  <c r="H797" i="12"/>
  <c r="I797" i="12" s="1"/>
  <c r="J797" i="12" s="1"/>
  <c r="K797" i="12"/>
  <c r="N797" i="12"/>
  <c r="O797" i="12" s="1"/>
  <c r="Q797" i="12"/>
  <c r="R797" i="12" s="1"/>
  <c r="T797" i="12"/>
  <c r="U797" i="12" s="1"/>
  <c r="V797" i="12" s="1"/>
  <c r="W797" i="12"/>
  <c r="Z797" i="12"/>
  <c r="AA797" i="12" s="1"/>
  <c r="AC797" i="12"/>
  <c r="AD797" i="12" s="1" a="1"/>
  <c r="AD797" i="12" s="1"/>
  <c r="AF797" i="12"/>
  <c r="AH797" i="12" s="1"/>
  <c r="AG797" i="12" a="1"/>
  <c r="AG797" i="12" s="1"/>
  <c r="AI797" i="12"/>
  <c r="AJ797" i="12" a="1"/>
  <c r="AJ797" i="12" s="1"/>
  <c r="AL797" i="12"/>
  <c r="AM797" i="12" s="1" a="1"/>
  <c r="AM797" i="12" s="1"/>
  <c r="E798" i="12"/>
  <c r="F798" i="12"/>
  <c r="G798" i="12" s="1"/>
  <c r="H798" i="12"/>
  <c r="I798" i="12"/>
  <c r="J798" i="12"/>
  <c r="K798" i="12"/>
  <c r="L798" i="12" s="1"/>
  <c r="M798" i="12" s="1"/>
  <c r="N798" i="12"/>
  <c r="O798" i="12" s="1"/>
  <c r="Q798" i="12"/>
  <c r="S798" i="12" s="1"/>
  <c r="R798" i="12"/>
  <c r="T798" i="12"/>
  <c r="U798" i="12"/>
  <c r="V798" i="12"/>
  <c r="W798" i="12"/>
  <c r="X798" i="12" s="1"/>
  <c r="Y798" i="12" s="1"/>
  <c r="Z798" i="12"/>
  <c r="AA798" i="12" s="1"/>
  <c r="AC798" i="12"/>
  <c r="AE798" i="12" s="1"/>
  <c r="AD798" i="12" a="1"/>
  <c r="AD798" i="12" s="1"/>
  <c r="AF798" i="12"/>
  <c r="AG798" i="12" a="1"/>
  <c r="AG798" i="12" s="1"/>
  <c r="AI798" i="12"/>
  <c r="AJ798" i="12" s="1" a="1"/>
  <c r="AJ798" i="12" s="1"/>
  <c r="AL798" i="12"/>
  <c r="AN798" i="12" s="1"/>
  <c r="AM798" i="12" a="1"/>
  <c r="AM798" i="12" s="1"/>
  <c r="E799" i="12"/>
  <c r="G799" i="12" s="1"/>
  <c r="F799" i="12"/>
  <c r="H799" i="12"/>
  <c r="I799" i="12"/>
  <c r="J799" i="12" s="1"/>
  <c r="K799" i="12"/>
  <c r="L799" i="12"/>
  <c r="M799" i="12" s="1"/>
  <c r="N799" i="12"/>
  <c r="O799" i="12" s="1"/>
  <c r="Q799" i="12"/>
  <c r="S799" i="12" s="1"/>
  <c r="R799" i="12"/>
  <c r="T799" i="12"/>
  <c r="U799" i="12"/>
  <c r="V799" i="12" s="1"/>
  <c r="W799" i="12"/>
  <c r="X799" i="12"/>
  <c r="Y799" i="12" s="1"/>
  <c r="Z799" i="12"/>
  <c r="AA799" i="12" s="1"/>
  <c r="AC799" i="12"/>
  <c r="AE799" i="12" s="1"/>
  <c r="AD799" i="12" a="1"/>
  <c r="AD799" i="12" s="1"/>
  <c r="AF799" i="12"/>
  <c r="AG799" i="12" s="1" a="1"/>
  <c r="AG799" i="12" s="1"/>
  <c r="AI799" i="12"/>
  <c r="AK799" i="12" s="1"/>
  <c r="AJ799" i="12" a="1"/>
  <c r="AJ799" i="12" s="1"/>
  <c r="AL799" i="12"/>
  <c r="AM799" i="12" a="1"/>
  <c r="AM799" i="12" s="1"/>
  <c r="E800" i="12"/>
  <c r="F800" i="12" s="1"/>
  <c r="H800" i="12"/>
  <c r="I800" i="12" s="1"/>
  <c r="J800" i="12" s="1"/>
  <c r="K800" i="12"/>
  <c r="L800" i="12" s="1"/>
  <c r="M800" i="12" s="1"/>
  <c r="N800" i="12"/>
  <c r="O800" i="12" s="1"/>
  <c r="Q800" i="12"/>
  <c r="R800" i="12" s="1"/>
  <c r="T800" i="12"/>
  <c r="U800" i="12" s="1"/>
  <c r="V800" i="12" s="1"/>
  <c r="W800" i="12"/>
  <c r="X800" i="12" s="1"/>
  <c r="Y800" i="12" s="1"/>
  <c r="Z800" i="12"/>
  <c r="AA800" i="12" s="1"/>
  <c r="AC800" i="12"/>
  <c r="AD800" i="12" s="1" a="1"/>
  <c r="AD800" i="12" s="1"/>
  <c r="AF800" i="12"/>
  <c r="AH800" i="12" s="1"/>
  <c r="AG800" i="12" a="1"/>
  <c r="AG800" i="12" s="1"/>
  <c r="AI800" i="12"/>
  <c r="AK800" i="12" s="1"/>
  <c r="AJ800" i="12" a="1"/>
  <c r="AJ800" i="12" s="1"/>
  <c r="AL800" i="12"/>
  <c r="AM800" i="12" s="1" a="1"/>
  <c r="AM800" i="12" s="1"/>
  <c r="E801" i="12"/>
  <c r="G801" i="12" s="1"/>
  <c r="F801" i="12"/>
  <c r="H801" i="12"/>
  <c r="I801" i="12"/>
  <c r="J801" i="12"/>
  <c r="K801" i="12"/>
  <c r="L801" i="12" s="1"/>
  <c r="M801" i="12" s="1"/>
  <c r="N801" i="12"/>
  <c r="O801" i="12" s="1"/>
  <c r="Q801" i="12"/>
  <c r="S801" i="12" s="1"/>
  <c r="R801" i="12"/>
  <c r="T801" i="12"/>
  <c r="U801" i="12"/>
  <c r="V801" i="12"/>
  <c r="W801" i="12"/>
  <c r="X801" i="12" s="1"/>
  <c r="Y801" i="12" s="1"/>
  <c r="Z801" i="12"/>
  <c r="AA801" i="12" s="1"/>
  <c r="AC801" i="12"/>
  <c r="AE801" i="12" s="1"/>
  <c r="AD801" i="12" a="1"/>
  <c r="AD801" i="12" s="1"/>
  <c r="AF801" i="12"/>
  <c r="AG801" i="12" a="1"/>
  <c r="AG801" i="12" s="1"/>
  <c r="AI801" i="12"/>
  <c r="AJ801" i="12" s="1" a="1"/>
  <c r="AJ801" i="12" s="1"/>
  <c r="AL801" i="12"/>
  <c r="AN801" i="12" s="1"/>
  <c r="AM801" i="12" a="1"/>
  <c r="AM801" i="12" s="1"/>
  <c r="E802" i="12"/>
  <c r="G802" i="12" s="1"/>
  <c r="F802" i="12"/>
  <c r="H802" i="12"/>
  <c r="I802" i="12"/>
  <c r="J802" i="12" s="1"/>
  <c r="K802" i="12"/>
  <c r="L802" i="12"/>
  <c r="M802" i="12"/>
  <c r="N802" i="12"/>
  <c r="O802" i="12" s="1"/>
  <c r="Q802" i="12"/>
  <c r="S802" i="12" s="1"/>
  <c r="R802" i="12"/>
  <c r="T802" i="12"/>
  <c r="U802" i="12"/>
  <c r="V802" i="12" s="1"/>
  <c r="W802" i="12"/>
  <c r="X802" i="12"/>
  <c r="Y802" i="12" s="1"/>
  <c r="Z802" i="12"/>
  <c r="AA802" i="12" s="1"/>
  <c r="AC802" i="12"/>
  <c r="AE802" i="12" s="1"/>
  <c r="AD802" i="12" a="1"/>
  <c r="AD802" i="12" s="1"/>
  <c r="AF802" i="12"/>
  <c r="AG802" i="12" s="1" a="1"/>
  <c r="AG802" i="12" s="1"/>
  <c r="AI802" i="12"/>
  <c r="AK802" i="12" s="1"/>
  <c r="AJ802" i="12" a="1"/>
  <c r="AJ802" i="12" s="1"/>
  <c r="AL802" i="12"/>
  <c r="AM802" i="12" a="1"/>
  <c r="AM802" i="12" s="1"/>
  <c r="E803" i="12"/>
  <c r="F803" i="12" s="1"/>
  <c r="H803" i="12"/>
  <c r="I803" i="12" s="1"/>
  <c r="J803" i="12" s="1"/>
  <c r="K803" i="12"/>
  <c r="L803" i="12" s="1"/>
  <c r="M803" i="12" s="1"/>
  <c r="N803" i="12"/>
  <c r="O803" i="12" s="1"/>
  <c r="Q803" i="12"/>
  <c r="R803" i="12" s="1"/>
  <c r="T803" i="12"/>
  <c r="U803" i="12" s="1"/>
  <c r="V803" i="12" s="1"/>
  <c r="W803" i="12"/>
  <c r="X803" i="12" s="1"/>
  <c r="Y803" i="12" s="1"/>
  <c r="Z803" i="12"/>
  <c r="AA803" i="12" s="1"/>
  <c r="AC803" i="12"/>
  <c r="AD803" i="12" s="1" a="1"/>
  <c r="AD803" i="12" s="1"/>
  <c r="AF803" i="12"/>
  <c r="AG803" i="12" a="1"/>
  <c r="AG803" i="12" s="1"/>
  <c r="AI803" i="12"/>
  <c r="AK803" i="12" s="1"/>
  <c r="AJ803" i="12" a="1"/>
  <c r="AJ803" i="12" s="1"/>
  <c r="AL803" i="12"/>
  <c r="AM803" i="12" s="1" a="1"/>
  <c r="AM803" i="12" s="1"/>
  <c r="E804" i="12"/>
  <c r="G804" i="12" s="1"/>
  <c r="F804" i="12"/>
  <c r="H804" i="12"/>
  <c r="I804" i="12"/>
  <c r="J804" i="12"/>
  <c r="K804" i="12"/>
  <c r="L804" i="12" s="1"/>
  <c r="M804" i="12" s="1"/>
  <c r="N804" i="12"/>
  <c r="O804" i="12" s="1"/>
  <c r="Q804" i="12"/>
  <c r="S804" i="12" s="1"/>
  <c r="R804" i="12"/>
  <c r="T804" i="12"/>
  <c r="U804" i="12"/>
  <c r="V804" i="12"/>
  <c r="W804" i="12"/>
  <c r="X804" i="12" s="1"/>
  <c r="Y804" i="12" s="1"/>
  <c r="Z804" i="12"/>
  <c r="AA804" i="12" s="1"/>
  <c r="AC804" i="12"/>
  <c r="AE804" i="12" s="1"/>
  <c r="AD804" i="12" a="1"/>
  <c r="AD804" i="12" s="1"/>
  <c r="AF804" i="12"/>
  <c r="AG804" i="12" a="1"/>
  <c r="AG804" i="12" s="1"/>
  <c r="AI804" i="12"/>
  <c r="AJ804" i="12" s="1" a="1"/>
  <c r="AJ804" i="12" s="1"/>
  <c r="AL804" i="12"/>
  <c r="AM804" i="12" a="1"/>
  <c r="AM804" i="12" s="1"/>
  <c r="E805" i="12"/>
  <c r="G805" i="12" s="1"/>
  <c r="F805" i="12"/>
  <c r="H805" i="12"/>
  <c r="I805" i="12"/>
  <c r="J805" i="12" s="1"/>
  <c r="K805" i="12"/>
  <c r="L805" i="12"/>
  <c r="M805" i="12" s="1"/>
  <c r="N805" i="12"/>
  <c r="O805" i="12" s="1"/>
  <c r="Q805" i="12"/>
  <c r="S805" i="12" s="1"/>
  <c r="R805" i="12"/>
  <c r="T805" i="12"/>
  <c r="U805" i="12"/>
  <c r="V805" i="12" s="1"/>
  <c r="W805" i="12"/>
  <c r="X805" i="12"/>
  <c r="Y805" i="12" s="1"/>
  <c r="Z805" i="12"/>
  <c r="AA805" i="12" s="1"/>
  <c r="AC805" i="12"/>
  <c r="AD805" i="12" a="1"/>
  <c r="AD805" i="12" s="1"/>
  <c r="AF805" i="12"/>
  <c r="AG805" i="12" s="1" a="1"/>
  <c r="AG805" i="12" s="1"/>
  <c r="AI805" i="12"/>
  <c r="AK805" i="12" s="1"/>
  <c r="AJ805" i="12" a="1"/>
  <c r="AJ805" i="12" s="1"/>
  <c r="AL805" i="12"/>
  <c r="AM805" i="12" a="1"/>
  <c r="AM805" i="12" s="1"/>
  <c r="E806" i="12"/>
  <c r="F806" i="12" s="1"/>
  <c r="H806" i="12"/>
  <c r="I806" i="12" s="1"/>
  <c r="J806" i="12" s="1"/>
  <c r="K806" i="12"/>
  <c r="L806" i="12" s="1"/>
  <c r="M806" i="12" s="1"/>
  <c r="N806" i="12"/>
  <c r="O806" i="12" s="1"/>
  <c r="Q806" i="12"/>
  <c r="R806" i="12" s="1"/>
  <c r="T806" i="12"/>
  <c r="U806" i="12" s="1"/>
  <c r="V806" i="12" s="1"/>
  <c r="W806" i="12"/>
  <c r="X806" i="12" s="1"/>
  <c r="Y806" i="12" s="1"/>
  <c r="Z806" i="12"/>
  <c r="AA806" i="12" s="1"/>
  <c r="AC806" i="12"/>
  <c r="AD806" i="12" s="1" a="1"/>
  <c r="AD806" i="12" s="1"/>
  <c r="AF806" i="12"/>
  <c r="AH806" i="12" s="1"/>
  <c r="AG806" i="12" a="1"/>
  <c r="AG806" i="12" s="1"/>
  <c r="AI806" i="12"/>
  <c r="AK806" i="12" s="1"/>
  <c r="AJ806" i="12" a="1"/>
  <c r="AJ806" i="12" s="1"/>
  <c r="AL806" i="12"/>
  <c r="AM806" i="12" s="1" a="1"/>
  <c r="AM806" i="12" s="1"/>
  <c r="E807" i="12"/>
  <c r="G807" i="12" s="1"/>
  <c r="F807" i="12"/>
  <c r="H807" i="12"/>
  <c r="I807" i="12"/>
  <c r="J807" i="12"/>
  <c r="K807" i="12"/>
  <c r="L807" i="12" s="1"/>
  <c r="M807" i="12" s="1"/>
  <c r="N807" i="12"/>
  <c r="O807" i="12" s="1"/>
  <c r="Q807" i="12"/>
  <c r="S807" i="12" s="1"/>
  <c r="R807" i="12"/>
  <c r="T807" i="12"/>
  <c r="U807" i="12"/>
  <c r="V807" i="12"/>
  <c r="W807" i="12"/>
  <c r="X807" i="12" s="1"/>
  <c r="Y807" i="12" s="1"/>
  <c r="Z807" i="12"/>
  <c r="AA807" i="12" s="1"/>
  <c r="AC807" i="12"/>
  <c r="AE807" i="12" s="1"/>
  <c r="AD807" i="12" a="1"/>
  <c r="AD807" i="12" s="1"/>
  <c r="AF807" i="12"/>
  <c r="AG807" i="12" a="1"/>
  <c r="AG807" i="12" s="1"/>
  <c r="AI807" i="12"/>
  <c r="AJ807" i="12" s="1" a="1"/>
  <c r="AJ807" i="12" s="1"/>
  <c r="AL807" i="12"/>
  <c r="AN807" i="12" s="1"/>
  <c r="AM807" i="12" a="1"/>
  <c r="AM807" i="12" s="1"/>
  <c r="E808" i="12"/>
  <c r="G808" i="12" s="1"/>
  <c r="F808" i="12"/>
  <c r="H808" i="12"/>
  <c r="I808" i="12"/>
  <c r="J808" i="12" s="1"/>
  <c r="K808" i="12"/>
  <c r="L808" i="12"/>
  <c r="M808" i="12" s="1"/>
  <c r="N808" i="12"/>
  <c r="O808" i="12" s="1"/>
  <c r="Q808" i="12"/>
  <c r="S808" i="12" s="1"/>
  <c r="R808" i="12"/>
  <c r="T808" i="12"/>
  <c r="U808" i="12"/>
  <c r="V808" i="12" s="1"/>
  <c r="W808" i="12"/>
  <c r="X808" i="12"/>
  <c r="Y808" i="12" s="1"/>
  <c r="Z808" i="12"/>
  <c r="AA808" i="12" s="1"/>
  <c r="AC808" i="12"/>
  <c r="AD808" i="12" a="1"/>
  <c r="AD808" i="12" s="1"/>
  <c r="AF808" i="12"/>
  <c r="AG808" i="12" s="1" a="1"/>
  <c r="AG808" i="12" s="1"/>
  <c r="AI808" i="12"/>
  <c r="AK808" i="12" s="1"/>
  <c r="AJ808" i="12" a="1"/>
  <c r="AJ808" i="12" s="1"/>
  <c r="AL808" i="12"/>
  <c r="AM808" i="12" a="1"/>
  <c r="AM808" i="12" s="1"/>
  <c r="E809" i="12"/>
  <c r="F809" i="12" s="1"/>
  <c r="H809" i="12"/>
  <c r="I809" i="12" s="1"/>
  <c r="J809" i="12" s="1"/>
  <c r="K809" i="12"/>
  <c r="L809" i="12" s="1"/>
  <c r="M809" i="12" s="1"/>
  <c r="N809" i="12"/>
  <c r="O809" i="12" s="1"/>
  <c r="Q809" i="12"/>
  <c r="R809" i="12" s="1"/>
  <c r="T809" i="12"/>
  <c r="U809" i="12" s="1"/>
  <c r="V809" i="12" s="1"/>
  <c r="W809" i="12"/>
  <c r="X809" i="12" s="1"/>
  <c r="Y809" i="12" s="1"/>
  <c r="Z809" i="12"/>
  <c r="AA809" i="12" s="1"/>
  <c r="AC809" i="12"/>
  <c r="AD809" i="12" s="1" a="1"/>
  <c r="AD809" i="12" s="1"/>
  <c r="AF809" i="12"/>
  <c r="AG809" i="12" a="1"/>
  <c r="AG809" i="12" s="1"/>
  <c r="AI809" i="12"/>
  <c r="AK809" i="12" s="1"/>
  <c r="AJ809" i="12" a="1"/>
  <c r="AJ809" i="12" s="1"/>
  <c r="AL809" i="12"/>
  <c r="AM809" i="12" s="1" a="1"/>
  <c r="AM809" i="12" s="1"/>
  <c r="E810" i="12"/>
  <c r="G810" i="12" s="1"/>
  <c r="F810" i="12"/>
  <c r="H810" i="12"/>
  <c r="I810" i="12"/>
  <c r="J810" i="12"/>
  <c r="K810" i="12"/>
  <c r="L810" i="12" s="1"/>
  <c r="M810" i="12" s="1"/>
  <c r="N810" i="12"/>
  <c r="O810" i="12" s="1"/>
  <c r="Q810" i="12"/>
  <c r="S810" i="12" s="1"/>
  <c r="R810" i="12"/>
  <c r="T810" i="12"/>
  <c r="U810" i="12"/>
  <c r="V810" i="12"/>
  <c r="W810" i="12"/>
  <c r="X810" i="12" s="1"/>
  <c r="Y810" i="12" s="1"/>
  <c r="Z810" i="12"/>
  <c r="AA810" i="12" s="1"/>
  <c r="AC810" i="12"/>
  <c r="AE810" i="12" s="1"/>
  <c r="AD810" i="12" a="1"/>
  <c r="AD810" i="12" s="1"/>
  <c r="AF810" i="12"/>
  <c r="AG810" i="12" a="1"/>
  <c r="AG810" i="12" s="1"/>
  <c r="AI810" i="12"/>
  <c r="AJ810" i="12" s="1" a="1"/>
  <c r="AJ810" i="12" s="1"/>
  <c r="AL810" i="12"/>
  <c r="AM810" i="12" a="1"/>
  <c r="AM810" i="12" s="1"/>
  <c r="AM792" i="12" a="1"/>
  <c r="AM792" i="12" s="1"/>
  <c r="AL792" i="12"/>
  <c r="AN792" i="12" s="1"/>
  <c r="AJ792" i="12" a="1"/>
  <c r="AJ792" i="12" s="1"/>
  <c r="AI792" i="12"/>
  <c r="AK792" i="12" s="1"/>
  <c r="AF792" i="12"/>
  <c r="AD792" i="12" a="1"/>
  <c r="AD792" i="12" s="1"/>
  <c r="AC792" i="12"/>
  <c r="AE792" i="12" s="1"/>
  <c r="Z792" i="12"/>
  <c r="X792" i="12"/>
  <c r="Y792" i="12" s="1"/>
  <c r="W792" i="12"/>
  <c r="U792" i="12"/>
  <c r="V792" i="12" s="1"/>
  <c r="T792" i="12"/>
  <c r="R792" i="12"/>
  <c r="Q792" i="12"/>
  <c r="S792" i="12" s="1"/>
  <c r="N792" i="12"/>
  <c r="L792" i="12"/>
  <c r="M792" i="12" s="1"/>
  <c r="K792" i="12"/>
  <c r="I792" i="12"/>
  <c r="J792" i="12" s="1"/>
  <c r="H792" i="12"/>
  <c r="F792" i="12"/>
  <c r="E792" i="12"/>
  <c r="G792" i="12" s="1"/>
  <c r="C815" i="13"/>
  <c r="C814" i="13"/>
  <c r="C813" i="13"/>
  <c r="C812" i="13"/>
  <c r="C811" i="13"/>
  <c r="C810" i="13"/>
  <c r="C809" i="13"/>
  <c r="C808" i="13"/>
  <c r="C807" i="13"/>
  <c r="C806" i="13"/>
  <c r="C805" i="13"/>
  <c r="C804" i="13"/>
  <c r="C803" i="13"/>
  <c r="C802" i="13"/>
  <c r="C801" i="13"/>
  <c r="C800" i="13"/>
  <c r="C799" i="13"/>
  <c r="C798" i="13"/>
  <c r="C797" i="13"/>
  <c r="C796" i="13"/>
  <c r="C795" i="13"/>
  <c r="C794" i="13"/>
  <c r="C793" i="13"/>
  <c r="C792" i="13"/>
  <c r="C815" i="11"/>
  <c r="C814" i="11"/>
  <c r="C813" i="11"/>
  <c r="C812" i="11"/>
  <c r="C811" i="11"/>
  <c r="C810" i="11"/>
  <c r="C809" i="11"/>
  <c r="C808" i="11"/>
  <c r="C807" i="11"/>
  <c r="C806" i="11"/>
  <c r="C805" i="11"/>
  <c r="C804" i="11"/>
  <c r="C803" i="11"/>
  <c r="C802" i="11"/>
  <c r="C801" i="11"/>
  <c r="C800" i="11"/>
  <c r="C799" i="11"/>
  <c r="C798" i="11"/>
  <c r="C797" i="11"/>
  <c r="C796" i="11"/>
  <c r="C795" i="11"/>
  <c r="C794" i="11"/>
  <c r="C793" i="11"/>
  <c r="C792" i="11"/>
  <c r="C815" i="12"/>
  <c r="C814" i="12"/>
  <c r="C813" i="12"/>
  <c r="C812" i="12"/>
  <c r="C811" i="12"/>
  <c r="C810" i="12"/>
  <c r="C809" i="12"/>
  <c r="C808" i="12"/>
  <c r="C807" i="12"/>
  <c r="C806" i="12"/>
  <c r="C805" i="12"/>
  <c r="C804" i="12"/>
  <c r="C803" i="12"/>
  <c r="C802" i="12"/>
  <c r="C801" i="12"/>
  <c r="C800" i="12"/>
  <c r="C799" i="12"/>
  <c r="C798" i="12"/>
  <c r="C797" i="12"/>
  <c r="C796" i="12"/>
  <c r="C795" i="12"/>
  <c r="C794" i="12"/>
  <c r="C793" i="12"/>
  <c r="C792" i="12"/>
  <c r="E793" i="10"/>
  <c r="F793" i="10"/>
  <c r="H793" i="10"/>
  <c r="I793" i="10"/>
  <c r="K793" i="10"/>
  <c r="N793" i="10"/>
  <c r="Q793" i="10"/>
  <c r="R793" i="10"/>
  <c r="T793" i="10"/>
  <c r="U793" i="10"/>
  <c r="W793" i="10"/>
  <c r="Z793" i="10"/>
  <c r="AC793" i="10"/>
  <c r="AD793" i="10" a="1"/>
  <c r="AD793" i="10" s="1"/>
  <c r="AE793" i="10" s="1"/>
  <c r="AF793" i="10"/>
  <c r="AG793" i="10" s="1" a="1"/>
  <c r="AG793" i="10" s="1"/>
  <c r="AI793" i="10"/>
  <c r="AL793" i="10"/>
  <c r="AM793" i="10" a="1"/>
  <c r="AM793" i="10" s="1"/>
  <c r="AN793" i="10" s="1"/>
  <c r="E794" i="10"/>
  <c r="F794" i="10" s="1"/>
  <c r="H794" i="10"/>
  <c r="I794" i="10" s="1"/>
  <c r="J794" i="10" s="1"/>
  <c r="K794" i="10"/>
  <c r="N794" i="10"/>
  <c r="Q794" i="10"/>
  <c r="R794" i="10" s="1"/>
  <c r="T794" i="10"/>
  <c r="U794" i="10" s="1"/>
  <c r="V794" i="10" s="1"/>
  <c r="W794" i="10"/>
  <c r="Z794" i="10"/>
  <c r="AC794" i="10"/>
  <c r="AD794" i="10" s="1" a="1"/>
  <c r="AD794" i="10" s="1"/>
  <c r="AF794" i="10"/>
  <c r="AG794" i="10" a="1"/>
  <c r="AG794" i="10" s="1"/>
  <c r="AH794" i="10" s="1"/>
  <c r="AI794" i="10"/>
  <c r="AL794" i="10"/>
  <c r="AM794" i="10" s="1" a="1"/>
  <c r="AM794" i="10" s="1"/>
  <c r="E795" i="10"/>
  <c r="F795" i="10"/>
  <c r="G795" i="10" s="1"/>
  <c r="H795" i="10"/>
  <c r="I795" i="10" s="1"/>
  <c r="J795" i="10" s="1"/>
  <c r="K795" i="10"/>
  <c r="N795" i="10"/>
  <c r="Q795" i="10"/>
  <c r="R795" i="10"/>
  <c r="S795" i="10" s="1"/>
  <c r="T795" i="10"/>
  <c r="U795" i="10" s="1"/>
  <c r="V795" i="10" s="1"/>
  <c r="W795" i="10"/>
  <c r="Z795" i="10"/>
  <c r="AC795" i="10"/>
  <c r="AD795" i="10" a="1"/>
  <c r="AD795" i="10" s="1"/>
  <c r="AF795" i="10"/>
  <c r="AG795" i="10" a="1"/>
  <c r="AG795" i="10" s="1"/>
  <c r="AI795" i="10"/>
  <c r="AL795" i="10"/>
  <c r="AM795" i="10" a="1"/>
  <c r="AM795" i="10"/>
  <c r="E796" i="10"/>
  <c r="F796" i="10"/>
  <c r="G796" i="10" s="1"/>
  <c r="H796" i="10"/>
  <c r="I796" i="10"/>
  <c r="J796" i="10" s="1"/>
  <c r="K796" i="10"/>
  <c r="N796" i="10"/>
  <c r="Q796" i="10"/>
  <c r="R796" i="10"/>
  <c r="S796" i="10" s="1"/>
  <c r="T796" i="10"/>
  <c r="U796" i="10"/>
  <c r="V796" i="10" s="1"/>
  <c r="W796" i="10"/>
  <c r="Z796" i="10"/>
  <c r="AC796" i="10"/>
  <c r="AD796" i="10" a="1"/>
  <c r="AD796" i="10" s="1"/>
  <c r="AF796" i="10"/>
  <c r="AG796" i="10" s="1" a="1"/>
  <c r="AG796" i="10" s="1"/>
  <c r="AI796" i="10"/>
  <c r="AL796" i="10"/>
  <c r="AM796" i="10" a="1"/>
  <c r="AM796" i="10" s="1"/>
  <c r="E797" i="10"/>
  <c r="F797" i="10" s="1"/>
  <c r="H797" i="10"/>
  <c r="I797" i="10" s="1"/>
  <c r="J797" i="10" s="1"/>
  <c r="K797" i="10"/>
  <c r="N797" i="10"/>
  <c r="O797" i="10" s="1"/>
  <c r="Q797" i="10"/>
  <c r="R797" i="10" s="1"/>
  <c r="T797" i="10"/>
  <c r="U797" i="10" s="1"/>
  <c r="V797" i="10" s="1"/>
  <c r="W797" i="10"/>
  <c r="Z797" i="10"/>
  <c r="AC797" i="10"/>
  <c r="AD797" i="10" s="1" a="1"/>
  <c r="AD797" i="10" s="1"/>
  <c r="AF797" i="10"/>
  <c r="AG797" i="10" a="1"/>
  <c r="AG797" i="10" s="1"/>
  <c r="AI797" i="10"/>
  <c r="AL797" i="10"/>
  <c r="AM797" i="10" s="1" a="1"/>
  <c r="AM797" i="10" s="1"/>
  <c r="E798" i="10"/>
  <c r="F798" i="10"/>
  <c r="G798" i="10" s="1"/>
  <c r="H798" i="10"/>
  <c r="I798" i="10" s="1"/>
  <c r="J798" i="10" s="1"/>
  <c r="K798" i="10"/>
  <c r="N798" i="10"/>
  <c r="Q798" i="10"/>
  <c r="R798" i="10"/>
  <c r="S798" i="10"/>
  <c r="T798" i="10"/>
  <c r="U798" i="10" s="1"/>
  <c r="V798" i="10" s="1"/>
  <c r="W798" i="10"/>
  <c r="Z798" i="10"/>
  <c r="AC798" i="10"/>
  <c r="AD798" i="10" a="1"/>
  <c r="AD798" i="10" s="1"/>
  <c r="AF798" i="10"/>
  <c r="AH798" i="10" s="1"/>
  <c r="AG798" i="10" a="1"/>
  <c r="AG798" i="10" s="1"/>
  <c r="AI798" i="10"/>
  <c r="AL798" i="10"/>
  <c r="AM798" i="10" a="1"/>
  <c r="AM798" i="10" s="1"/>
  <c r="E799" i="10"/>
  <c r="F799" i="10"/>
  <c r="H799" i="10"/>
  <c r="I799" i="10"/>
  <c r="J799" i="10" s="1"/>
  <c r="K799" i="10"/>
  <c r="N799" i="10"/>
  <c r="Q799" i="10"/>
  <c r="S799" i="10" s="1"/>
  <c r="R799" i="10"/>
  <c r="T799" i="10"/>
  <c r="U799" i="10"/>
  <c r="V799" i="10" s="1"/>
  <c r="W799" i="10"/>
  <c r="Z799" i="10"/>
  <c r="AC799" i="10"/>
  <c r="AD799" i="10" a="1"/>
  <c r="AD799" i="10" s="1"/>
  <c r="AF799" i="10"/>
  <c r="AG799" i="10" s="1" a="1"/>
  <c r="AG799" i="10" s="1"/>
  <c r="AI799" i="10"/>
  <c r="AL799" i="10"/>
  <c r="AM799" i="10" a="1"/>
  <c r="AM799" i="10" s="1"/>
  <c r="E800" i="10"/>
  <c r="F800" i="10" s="1"/>
  <c r="H800" i="10"/>
  <c r="I800" i="10" s="1"/>
  <c r="J800" i="10" s="1"/>
  <c r="K800" i="10"/>
  <c r="N800" i="10"/>
  <c r="Q800" i="10"/>
  <c r="R800" i="10" s="1"/>
  <c r="T800" i="10"/>
  <c r="U800" i="10" s="1"/>
  <c r="V800" i="10" s="1"/>
  <c r="W800" i="10"/>
  <c r="Z800" i="10"/>
  <c r="AC800" i="10"/>
  <c r="AD800" i="10" s="1" a="1"/>
  <c r="AD800" i="10" s="1"/>
  <c r="AF800" i="10"/>
  <c r="AG800" i="10" a="1"/>
  <c r="AG800" i="10"/>
  <c r="AI800" i="10"/>
  <c r="AL800" i="10"/>
  <c r="AM800" i="10" s="1" a="1"/>
  <c r="AM800" i="10" s="1"/>
  <c r="E801" i="10"/>
  <c r="F801" i="10"/>
  <c r="G801" i="10" s="1"/>
  <c r="H801" i="10"/>
  <c r="I801" i="10"/>
  <c r="J801" i="10" s="1"/>
  <c r="K801" i="10"/>
  <c r="N801" i="10"/>
  <c r="Q801" i="10"/>
  <c r="R801" i="10"/>
  <c r="S801" i="10"/>
  <c r="T801" i="10"/>
  <c r="U801" i="10"/>
  <c r="V801" i="10" s="1"/>
  <c r="W801" i="10"/>
  <c r="Z801" i="10"/>
  <c r="AC801" i="10"/>
  <c r="AD801" i="10" a="1"/>
  <c r="AD801" i="10" s="1"/>
  <c r="AF801" i="10"/>
  <c r="AG801" i="10" a="1"/>
  <c r="AG801" i="10" s="1"/>
  <c r="AI801" i="10"/>
  <c r="AL801" i="10"/>
  <c r="AM801" i="10" a="1"/>
  <c r="AM801" i="10"/>
  <c r="E802" i="10"/>
  <c r="G802" i="10" s="1"/>
  <c r="F802" i="10"/>
  <c r="H802" i="10"/>
  <c r="I802" i="10"/>
  <c r="J802" i="10" s="1"/>
  <c r="K802" i="10"/>
  <c r="N802" i="10"/>
  <c r="Q802" i="10"/>
  <c r="R802" i="10"/>
  <c r="T802" i="10"/>
  <c r="U802" i="10"/>
  <c r="V802" i="10" s="1"/>
  <c r="W802" i="10"/>
  <c r="Z802" i="10"/>
  <c r="AC802" i="10"/>
  <c r="AD802" i="10" a="1"/>
  <c r="AD802" i="10" s="1"/>
  <c r="AF802" i="10"/>
  <c r="AG802" i="10" s="1" a="1"/>
  <c r="AG802" i="10" s="1"/>
  <c r="AI802" i="10"/>
  <c r="AL802" i="10"/>
  <c r="AM802" i="10" a="1"/>
  <c r="AM802" i="10" s="1"/>
  <c r="E803" i="10"/>
  <c r="F803" i="10" s="1"/>
  <c r="H803" i="10"/>
  <c r="I803" i="10" s="1"/>
  <c r="J803" i="10" s="1"/>
  <c r="K803" i="10"/>
  <c r="N803" i="10"/>
  <c r="Q803" i="10"/>
  <c r="R803" i="10" s="1"/>
  <c r="T803" i="10"/>
  <c r="U803" i="10" s="1"/>
  <c r="V803" i="10" s="1"/>
  <c r="W803" i="10"/>
  <c r="Z803" i="10"/>
  <c r="AC803" i="10"/>
  <c r="AD803" i="10" s="1" a="1"/>
  <c r="AD803" i="10" s="1"/>
  <c r="AF803" i="10"/>
  <c r="AG803" i="10" a="1"/>
  <c r="AG803" i="10" s="1"/>
  <c r="AI803" i="10"/>
  <c r="AL803" i="10"/>
  <c r="AM803" i="10" s="1" a="1"/>
  <c r="AM803" i="10" s="1"/>
  <c r="E804" i="10"/>
  <c r="F804" i="10"/>
  <c r="G804" i="10" s="1"/>
  <c r="H804" i="10"/>
  <c r="I804" i="10"/>
  <c r="J804" i="10" s="1"/>
  <c r="K804" i="10"/>
  <c r="N804" i="10"/>
  <c r="Q804" i="10"/>
  <c r="R804" i="10"/>
  <c r="S804" i="10" s="1"/>
  <c r="T804" i="10"/>
  <c r="U804" i="10"/>
  <c r="V804" i="10" s="1"/>
  <c r="W804" i="10"/>
  <c r="Z804" i="10"/>
  <c r="AC804" i="10"/>
  <c r="AD804" i="10" a="1"/>
  <c r="AD804" i="10"/>
  <c r="AF804" i="10"/>
  <c r="AH804" i="10" s="1"/>
  <c r="AG804" i="10" a="1"/>
  <c r="AG804" i="10" s="1"/>
  <c r="AI804" i="10"/>
  <c r="AL804" i="10"/>
  <c r="AM804" i="10" a="1"/>
  <c r="AM804" i="10" s="1"/>
  <c r="E805" i="10"/>
  <c r="F805" i="10"/>
  <c r="H805" i="10"/>
  <c r="I805" i="10"/>
  <c r="J805" i="10" s="1"/>
  <c r="K805" i="10"/>
  <c r="N805" i="10"/>
  <c r="O805" i="10"/>
  <c r="Q805" i="10"/>
  <c r="S805" i="10" s="1"/>
  <c r="R805" i="10"/>
  <c r="T805" i="10"/>
  <c r="U805" i="10"/>
  <c r="V805" i="10" s="1"/>
  <c r="W805" i="10"/>
  <c r="Z805" i="10"/>
  <c r="AC805" i="10"/>
  <c r="AD805" i="10" a="1"/>
  <c r="AD805" i="10" s="1"/>
  <c r="AF805" i="10"/>
  <c r="AG805" i="10" s="1" a="1"/>
  <c r="AG805" i="10" s="1"/>
  <c r="AI805" i="10"/>
  <c r="AJ805" i="10" a="1"/>
  <c r="AJ805" i="10" s="1"/>
  <c r="AL805" i="10"/>
  <c r="AN805" i="10" s="1"/>
  <c r="AM805" i="10" a="1"/>
  <c r="AM805" i="10" s="1"/>
  <c r="E806" i="10"/>
  <c r="F806" i="10" s="1"/>
  <c r="H806" i="10"/>
  <c r="I806" i="10" s="1"/>
  <c r="J806" i="10" s="1"/>
  <c r="K806" i="10"/>
  <c r="N806" i="10"/>
  <c r="Q806" i="10"/>
  <c r="R806" i="10" s="1"/>
  <c r="T806" i="10"/>
  <c r="U806" i="10" s="1"/>
  <c r="V806" i="10" s="1"/>
  <c r="W806" i="10"/>
  <c r="Z806" i="10"/>
  <c r="AC806" i="10"/>
  <c r="AD806" i="10" s="1" a="1"/>
  <c r="AD806" i="10" s="1"/>
  <c r="AF806" i="10"/>
  <c r="AG806" i="10" a="1"/>
  <c r="AG806" i="10" s="1"/>
  <c r="AI806" i="10"/>
  <c r="AL806" i="10"/>
  <c r="AM806" i="10" s="1" a="1"/>
  <c r="AM806" i="10" s="1"/>
  <c r="E807" i="10"/>
  <c r="F807" i="10"/>
  <c r="G807" i="10"/>
  <c r="H807" i="10"/>
  <c r="I807" i="10"/>
  <c r="J807" i="10" s="1"/>
  <c r="K807" i="10"/>
  <c r="N807" i="10"/>
  <c r="Q807" i="10"/>
  <c r="R807" i="10"/>
  <c r="S807" i="10" s="1"/>
  <c r="T807" i="10"/>
  <c r="U807" i="10"/>
  <c r="V807" i="10" s="1"/>
  <c r="W807" i="10"/>
  <c r="Z807" i="10"/>
  <c r="AC807" i="10"/>
  <c r="AD807" i="10" a="1"/>
  <c r="AD807" i="10" s="1"/>
  <c r="AF807" i="10"/>
  <c r="AH807" i="10" s="1"/>
  <c r="AG807" i="10" a="1"/>
  <c r="AG807" i="10" s="1"/>
  <c r="AI807" i="10"/>
  <c r="AL807" i="10"/>
  <c r="AM807" i="10" a="1"/>
  <c r="AM807" i="10" s="1"/>
  <c r="E808" i="10"/>
  <c r="F808" i="10"/>
  <c r="H808" i="10"/>
  <c r="I808" i="10"/>
  <c r="J808" i="10" s="1"/>
  <c r="K808" i="10"/>
  <c r="N808" i="10"/>
  <c r="Q808" i="10"/>
  <c r="S808" i="10" s="1"/>
  <c r="R808" i="10"/>
  <c r="T808" i="10"/>
  <c r="U808" i="10"/>
  <c r="V808" i="10" s="1"/>
  <c r="W808" i="10"/>
  <c r="Z808" i="10"/>
  <c r="AC808" i="10"/>
  <c r="AD808" i="10" a="1"/>
  <c r="AD808" i="10" s="1"/>
  <c r="AF808" i="10"/>
  <c r="AG808" i="10" s="1" a="1"/>
  <c r="AG808" i="10" s="1"/>
  <c r="AI808" i="10"/>
  <c r="AL808" i="10"/>
  <c r="AM808" i="10" a="1"/>
  <c r="AM808" i="10" s="1"/>
  <c r="E809" i="10"/>
  <c r="F809" i="10" s="1"/>
  <c r="H809" i="10"/>
  <c r="I809" i="10" s="1"/>
  <c r="J809" i="10" s="1"/>
  <c r="K809" i="10"/>
  <c r="N809" i="10"/>
  <c r="O809" i="10" s="1"/>
  <c r="Q809" i="10"/>
  <c r="R809" i="10" s="1"/>
  <c r="T809" i="10"/>
  <c r="U809" i="10" s="1"/>
  <c r="V809" i="10" s="1"/>
  <c r="W809" i="10"/>
  <c r="Z809" i="10"/>
  <c r="AC809" i="10"/>
  <c r="AD809" i="10" s="1" a="1"/>
  <c r="AD809" i="10" s="1"/>
  <c r="AF809" i="10"/>
  <c r="AG809" i="10" a="1"/>
  <c r="AG809" i="10"/>
  <c r="AI809" i="10"/>
  <c r="AJ809" i="10" a="1"/>
  <c r="AJ809" i="10" s="1"/>
  <c r="AL809" i="10"/>
  <c r="AM809" i="10" s="1" a="1"/>
  <c r="AM809" i="10" s="1"/>
  <c r="E810" i="10"/>
  <c r="F810" i="10"/>
  <c r="G810" i="10" s="1"/>
  <c r="H810" i="10"/>
  <c r="I810" i="10"/>
  <c r="J810" i="10" s="1"/>
  <c r="K810" i="10"/>
  <c r="N810" i="10"/>
  <c r="Q810" i="10"/>
  <c r="R810" i="10"/>
  <c r="S810" i="10"/>
  <c r="T810" i="10"/>
  <c r="U810" i="10"/>
  <c r="V810" i="10" s="1"/>
  <c r="W810" i="10"/>
  <c r="Z810" i="10"/>
  <c r="AC810" i="10"/>
  <c r="AE810" i="10" s="1"/>
  <c r="AD810" i="10" a="1"/>
  <c r="AD810" i="10"/>
  <c r="AF810" i="10"/>
  <c r="AH810" i="10" s="1"/>
  <c r="AG810" i="10" a="1"/>
  <c r="AG810" i="10" s="1"/>
  <c r="AI810" i="10"/>
  <c r="AL810" i="10"/>
  <c r="AM810" i="10" a="1"/>
  <c r="AM810" i="10" s="1"/>
  <c r="E811" i="10"/>
  <c r="F811" i="10"/>
  <c r="H811" i="10"/>
  <c r="I811" i="10"/>
  <c r="J811" i="10" s="1"/>
  <c r="K811" i="10"/>
  <c r="N811" i="10"/>
  <c r="Q811" i="10"/>
  <c r="S811" i="10" s="1"/>
  <c r="R811" i="10"/>
  <c r="T811" i="10"/>
  <c r="U811" i="10"/>
  <c r="V811" i="10" s="1"/>
  <c r="W811" i="10"/>
  <c r="Z811" i="10"/>
  <c r="AC811" i="10"/>
  <c r="AD811" i="10" a="1"/>
  <c r="AD811" i="10" s="1"/>
  <c r="AF811" i="10"/>
  <c r="AG811" i="10" s="1" a="1"/>
  <c r="AG811" i="10" s="1"/>
  <c r="AI811" i="10"/>
  <c r="AL811" i="10"/>
  <c r="AN811" i="10" s="1"/>
  <c r="AM811" i="10" a="1"/>
  <c r="AM811" i="10" s="1"/>
  <c r="E812" i="10"/>
  <c r="F812" i="10" s="1"/>
  <c r="H812" i="10"/>
  <c r="I812" i="10" s="1"/>
  <c r="J812" i="10" s="1"/>
  <c r="K812" i="10"/>
  <c r="N812" i="10"/>
  <c r="Q812" i="10"/>
  <c r="R812" i="10" s="1"/>
  <c r="T812" i="10"/>
  <c r="U812" i="10" s="1"/>
  <c r="V812" i="10" s="1"/>
  <c r="W812" i="10"/>
  <c r="Z812" i="10"/>
  <c r="AA812" i="10" s="1"/>
  <c r="AC812" i="10"/>
  <c r="AD812" i="10" s="1" a="1"/>
  <c r="AD812" i="10" s="1"/>
  <c r="AF812" i="10"/>
  <c r="AG812" i="10" a="1"/>
  <c r="AG812" i="10" s="1"/>
  <c r="AI812" i="10"/>
  <c r="AL812" i="10"/>
  <c r="AM812" i="10" s="1" a="1"/>
  <c r="AM812" i="10" s="1"/>
  <c r="E813" i="10"/>
  <c r="F813" i="10"/>
  <c r="G813" i="10"/>
  <c r="H813" i="10"/>
  <c r="I813" i="10"/>
  <c r="J813" i="10" s="1"/>
  <c r="K813" i="10"/>
  <c r="N813" i="10"/>
  <c r="Q813" i="10"/>
  <c r="R813" i="10"/>
  <c r="S813" i="10"/>
  <c r="T813" i="10"/>
  <c r="U813" i="10"/>
  <c r="V813" i="10" s="1"/>
  <c r="W813" i="10"/>
  <c r="X813" i="10"/>
  <c r="Y813" i="10" s="1"/>
  <c r="Z813" i="10"/>
  <c r="AC813" i="10"/>
  <c r="AD813" i="10" a="1"/>
  <c r="AD813" i="10" s="1"/>
  <c r="AF813" i="10"/>
  <c r="AG813" i="10" a="1"/>
  <c r="AG813" i="10" s="1"/>
  <c r="AI813" i="10"/>
  <c r="AL813" i="10"/>
  <c r="AM813" i="10" a="1"/>
  <c r="AM813" i="10" s="1"/>
  <c r="E814" i="10"/>
  <c r="G814" i="10" s="1"/>
  <c r="F814" i="10"/>
  <c r="H814" i="10"/>
  <c r="I814" i="10"/>
  <c r="J814" i="10" s="1"/>
  <c r="K814" i="10"/>
  <c r="N814" i="10"/>
  <c r="Q814" i="10"/>
  <c r="R814" i="10"/>
  <c r="T814" i="10"/>
  <c r="U814" i="10"/>
  <c r="V814" i="10" s="1"/>
  <c r="W814" i="10"/>
  <c r="Z814" i="10"/>
  <c r="AC814" i="10"/>
  <c r="AD814" i="10" a="1"/>
  <c r="AD814" i="10" s="1"/>
  <c r="AF814" i="10"/>
  <c r="AG814" i="10" s="1" a="1"/>
  <c r="AG814" i="10" s="1"/>
  <c r="AI814" i="10"/>
  <c r="AL814" i="10"/>
  <c r="AM814" i="10" a="1"/>
  <c r="AM814" i="10" s="1"/>
  <c r="E815" i="10"/>
  <c r="F815" i="10" s="1"/>
  <c r="H815" i="10"/>
  <c r="I815" i="10" s="1"/>
  <c r="J815" i="10" s="1"/>
  <c r="K815" i="10"/>
  <c r="N815" i="10"/>
  <c r="Q815" i="10"/>
  <c r="R815" i="10" s="1"/>
  <c r="T815" i="10"/>
  <c r="U815" i="10" s="1"/>
  <c r="V815" i="10" s="1"/>
  <c r="W815" i="10"/>
  <c r="Z815" i="10"/>
  <c r="AC815" i="10"/>
  <c r="AD815" i="10" s="1" a="1"/>
  <c r="AD815" i="10" s="1"/>
  <c r="AF815" i="10"/>
  <c r="AG815" i="10" a="1"/>
  <c r="AG815" i="10"/>
  <c r="AI815" i="10"/>
  <c r="AL815" i="10"/>
  <c r="AM815" i="10" s="1" a="1"/>
  <c r="AM815" i="10" s="1"/>
  <c r="AM792" i="10" a="1"/>
  <c r="AM792" i="10" s="1"/>
  <c r="AL792" i="10"/>
  <c r="AI792" i="10"/>
  <c r="AG792" i="10" a="1"/>
  <c r="AG792" i="10" s="1"/>
  <c r="AH792" i="10" s="1"/>
  <c r="AF792" i="10"/>
  <c r="AD792" i="10" a="1"/>
  <c r="AD792" i="10" s="1"/>
  <c r="AC792" i="10"/>
  <c r="AE792" i="10" s="1"/>
  <c r="Z792" i="10"/>
  <c r="W792" i="10"/>
  <c r="U792" i="10"/>
  <c r="V792" i="10" s="1"/>
  <c r="T792" i="10"/>
  <c r="R792" i="10"/>
  <c r="Q792" i="10"/>
  <c r="N792" i="10"/>
  <c r="K792" i="10"/>
  <c r="I792" i="10"/>
  <c r="J792" i="10" s="1"/>
  <c r="H792" i="10"/>
  <c r="F792" i="10"/>
  <c r="E792" i="10"/>
  <c r="C793" i="10"/>
  <c r="C794" i="10"/>
  <c r="C795" i="10"/>
  <c r="C796" i="10"/>
  <c r="C797" i="10"/>
  <c r="C798" i="10"/>
  <c r="C799" i="10"/>
  <c r="C800" i="10"/>
  <c r="C801" i="10"/>
  <c r="C802" i="10"/>
  <c r="C803" i="10"/>
  <c r="C804" i="10"/>
  <c r="C805" i="10"/>
  <c r="C806" i="10"/>
  <c r="C807" i="10"/>
  <c r="C808" i="10"/>
  <c r="C809" i="10"/>
  <c r="C810" i="10"/>
  <c r="C811" i="10"/>
  <c r="C812" i="10"/>
  <c r="C813" i="10"/>
  <c r="C814" i="10"/>
  <c r="C815" i="10"/>
  <c r="C792" i="10"/>
  <c r="N331" i="3"/>
  <c r="AM470" i="10" a="1"/>
  <c r="AM470" i="10" s="1"/>
  <c r="AM471" i="10" a="1"/>
  <c r="AM471" i="10" s="1"/>
  <c r="AM472" i="10" a="1"/>
  <c r="AM472" i="10" s="1"/>
  <c r="AM473" i="10" a="1"/>
  <c r="AM473" i="10" s="1"/>
  <c r="AM474" i="10" a="1"/>
  <c r="AM474" i="10" s="1"/>
  <c r="AM475" i="10" a="1"/>
  <c r="AM475" i="10" s="1"/>
  <c r="AM476" i="10" a="1"/>
  <c r="AM476" i="10" s="1"/>
  <c r="AM477" i="10" a="1"/>
  <c r="AM477" i="10" s="1"/>
  <c r="AM478" i="10" a="1"/>
  <c r="AM478" i="10" s="1"/>
  <c r="AM479" i="10" a="1"/>
  <c r="AM479" i="10" s="1"/>
  <c r="AM480" i="10" a="1"/>
  <c r="AM480" i="10" s="1"/>
  <c r="AM481" i="10" a="1"/>
  <c r="AM481" i="10" s="1"/>
  <c r="AM482" i="10" a="1"/>
  <c r="AM482" i="10" s="1"/>
  <c r="AM483" i="10" a="1"/>
  <c r="AM483" i="10" s="1"/>
  <c r="AM484" i="10" a="1"/>
  <c r="AM484" i="10" s="1"/>
  <c r="AM485" i="10" a="1"/>
  <c r="AM485" i="10" s="1"/>
  <c r="AM486" i="10" a="1"/>
  <c r="AM486" i="10" s="1"/>
  <c r="AM487" i="10" a="1"/>
  <c r="AM487" i="10" s="1"/>
  <c r="AM488" i="10" a="1"/>
  <c r="AM488" i="10" s="1"/>
  <c r="AM489" i="10" a="1"/>
  <c r="AM489" i="10" s="1"/>
  <c r="AM490" i="10" a="1"/>
  <c r="AM490" i="10" s="1"/>
  <c r="AM491" i="10" a="1"/>
  <c r="AM491" i="10" s="1"/>
  <c r="AM492" i="10" a="1"/>
  <c r="AM492" i="10" s="1"/>
  <c r="AM493" i="10" a="1"/>
  <c r="AM493" i="10" s="1"/>
  <c r="AM494" i="10" a="1"/>
  <c r="AM494" i="10" s="1"/>
  <c r="AM495" i="10" a="1"/>
  <c r="AM495" i="10" s="1"/>
  <c r="AM496" i="10" a="1"/>
  <c r="AM496" i="10" s="1"/>
  <c r="AM497" i="10" a="1"/>
  <c r="AM497" i="10" s="1"/>
  <c r="AM498" i="10" a="1"/>
  <c r="AM498" i="10" s="1"/>
  <c r="AM499" i="10" a="1"/>
  <c r="AM499" i="10"/>
  <c r="AM500" i="10" a="1"/>
  <c r="AM500" i="10" s="1"/>
  <c r="AM501" i="10" a="1"/>
  <c r="AM501" i="10" s="1"/>
  <c r="AM502" i="10" a="1"/>
  <c r="AM502" i="10" s="1"/>
  <c r="AM503" i="10" a="1"/>
  <c r="AM503" i="10" s="1"/>
  <c r="AM504" i="10" a="1"/>
  <c r="AM504" i="10" s="1"/>
  <c r="AM505" i="10" a="1"/>
  <c r="AM505" i="10" s="1"/>
  <c r="AM506" i="10" a="1"/>
  <c r="AM506" i="10" s="1"/>
  <c r="AM507" i="10" a="1"/>
  <c r="AM507" i="10" s="1"/>
  <c r="AM508" i="10" a="1"/>
  <c r="AM508" i="10" s="1"/>
  <c r="AM509" i="10" a="1"/>
  <c r="AM509" i="10" s="1"/>
  <c r="AM510" i="10" a="1"/>
  <c r="AM510" i="10" s="1"/>
  <c r="AM511" i="10" a="1"/>
  <c r="AM511" i="10" s="1"/>
  <c r="AM512" i="10" a="1"/>
  <c r="AM512" i="10" s="1"/>
  <c r="AM513" i="10" a="1"/>
  <c r="AM513" i="10" s="1"/>
  <c r="AM514" i="10" a="1"/>
  <c r="AM514" i="10" s="1"/>
  <c r="AM515" i="10" a="1"/>
  <c r="AM515" i="10" s="1"/>
  <c r="AM516" i="10" a="1"/>
  <c r="AM516" i="10" s="1"/>
  <c r="AM517" i="10" a="1"/>
  <c r="AM517" i="10" s="1"/>
  <c r="AM518" i="10" a="1"/>
  <c r="AM518" i="10" s="1"/>
  <c r="AM519" i="10" a="1"/>
  <c r="AM519" i="10" s="1"/>
  <c r="AM520" i="10" a="1"/>
  <c r="AM520" i="10" s="1"/>
  <c r="AM521" i="10" a="1"/>
  <c r="AM521" i="10" s="1"/>
  <c r="AM522" i="10" a="1"/>
  <c r="AM522" i="10" s="1"/>
  <c r="AM523" i="10" a="1"/>
  <c r="AM523" i="10" s="1"/>
  <c r="AM524" i="10" a="1"/>
  <c r="AM524" i="10" s="1"/>
  <c r="AM525" i="10" a="1"/>
  <c r="AM525" i="10" s="1"/>
  <c r="AM526" i="10" a="1"/>
  <c r="AM526" i="10" s="1"/>
  <c r="AM527" i="10" a="1"/>
  <c r="AM527" i="10" s="1"/>
  <c r="AM528" i="10" a="1"/>
  <c r="AM528" i="10" s="1"/>
  <c r="AM529" i="10" a="1"/>
  <c r="AM529" i="10" s="1"/>
  <c r="AM530" i="10" a="1"/>
  <c r="AM530" i="10" s="1"/>
  <c r="AM531" i="10" a="1"/>
  <c r="AM531" i="10" s="1"/>
  <c r="AM532" i="10" a="1"/>
  <c r="AM532" i="10" s="1"/>
  <c r="AM533" i="10" a="1"/>
  <c r="AM533" i="10" s="1"/>
  <c r="AM534" i="10" a="1"/>
  <c r="AM534" i="10" s="1"/>
  <c r="AM535" i="10" a="1"/>
  <c r="AM535" i="10" s="1"/>
  <c r="AM536" i="10" a="1"/>
  <c r="AM536" i="10" s="1"/>
  <c r="AM537" i="10" a="1"/>
  <c r="AM537" i="10" s="1"/>
  <c r="AM538" i="10" a="1"/>
  <c r="AM538" i="10" s="1"/>
  <c r="AM539" i="10" a="1"/>
  <c r="AM539" i="10" s="1"/>
  <c r="AM540" i="10" a="1"/>
  <c r="AM540" i="10" s="1"/>
  <c r="AM541" i="10" a="1"/>
  <c r="AM541" i="10" s="1"/>
  <c r="AM542" i="10" a="1"/>
  <c r="AM542" i="10" s="1"/>
  <c r="AM543" i="10" a="1"/>
  <c r="AM543" i="10" s="1"/>
  <c r="AM544" i="10" a="1"/>
  <c r="AM544" i="10" s="1"/>
  <c r="AM545" i="10" a="1"/>
  <c r="AM545" i="10" s="1"/>
  <c r="AM546" i="10" a="1"/>
  <c r="AM546" i="10" s="1"/>
  <c r="AM547" i="10" a="1"/>
  <c r="AM547" i="10" s="1"/>
  <c r="AM548" i="10" a="1"/>
  <c r="AM548" i="10" s="1"/>
  <c r="AM549" i="10" a="1"/>
  <c r="AM549" i="10" s="1"/>
  <c r="AM550" i="10" a="1"/>
  <c r="AM550" i="10" s="1"/>
  <c r="AM551" i="10" a="1"/>
  <c r="AM551" i="10" s="1"/>
  <c r="AM552" i="10" a="1"/>
  <c r="AM552" i="10" s="1"/>
  <c r="AM553" i="10" a="1"/>
  <c r="AM553" i="10" s="1"/>
  <c r="AM554" i="10" a="1"/>
  <c r="AM554" i="10" s="1"/>
  <c r="AM555" i="10" a="1"/>
  <c r="AM555" i="10" s="1"/>
  <c r="AM556" i="10" a="1"/>
  <c r="AM556" i="10" s="1"/>
  <c r="AM557" i="10" a="1"/>
  <c r="AM557" i="10" s="1"/>
  <c r="AM558" i="10" a="1"/>
  <c r="AM558" i="10" s="1"/>
  <c r="AM559" i="10" a="1"/>
  <c r="AM559" i="10" s="1"/>
  <c r="AM560" i="10" a="1"/>
  <c r="AM560" i="10" s="1"/>
  <c r="AM561" i="10" a="1"/>
  <c r="AM561" i="10" s="1"/>
  <c r="AM562" i="10" a="1"/>
  <c r="AM562" i="10" s="1"/>
  <c r="AM563" i="10" a="1"/>
  <c r="AM563" i="10" s="1"/>
  <c r="AM564" i="10" a="1"/>
  <c r="AM564" i="10" s="1"/>
  <c r="AM565" i="10" a="1"/>
  <c r="AM565" i="10" s="1"/>
  <c r="AM566" i="10" a="1"/>
  <c r="AM566" i="10" s="1"/>
  <c r="AM567" i="10" a="1"/>
  <c r="AM567" i="10" s="1"/>
  <c r="AM568" i="10" a="1"/>
  <c r="AM568" i="10" s="1"/>
  <c r="AM569" i="10" a="1"/>
  <c r="AM569" i="10" s="1"/>
  <c r="AM570" i="10" a="1"/>
  <c r="AM570" i="10" s="1"/>
  <c r="AM571" i="10" a="1"/>
  <c r="AM571" i="10" s="1"/>
  <c r="AM572" i="10" a="1"/>
  <c r="AM572" i="10" s="1"/>
  <c r="AM573" i="10" a="1"/>
  <c r="AM573" i="10" s="1"/>
  <c r="AM574" i="10" a="1"/>
  <c r="AM574" i="10" s="1"/>
  <c r="AM575" i="10" a="1"/>
  <c r="AM575" i="10" s="1"/>
  <c r="AM576" i="10" a="1"/>
  <c r="AM576" i="10" s="1"/>
  <c r="AM577" i="10" a="1"/>
  <c r="AM577" i="10" s="1"/>
  <c r="AM578" i="10" a="1"/>
  <c r="AM578" i="10" s="1"/>
  <c r="AM579" i="10" a="1"/>
  <c r="AM579" i="10" s="1"/>
  <c r="AM580" i="10" a="1"/>
  <c r="AM580" i="10" s="1"/>
  <c r="AM581" i="10" a="1"/>
  <c r="AM581" i="10" s="1"/>
  <c r="AM582" i="10" a="1"/>
  <c r="AM582" i="10" s="1"/>
  <c r="AM583" i="10" a="1"/>
  <c r="AM583" i="10" s="1"/>
  <c r="AM584" i="10" a="1"/>
  <c r="AM584" i="10" s="1"/>
  <c r="AM585" i="10" a="1"/>
  <c r="AM585" i="10" s="1"/>
  <c r="AM586" i="10" a="1"/>
  <c r="AM586" i="10" s="1"/>
  <c r="AM587" i="10" a="1"/>
  <c r="AM587" i="10" s="1"/>
  <c r="AM588" i="10" a="1"/>
  <c r="AM588" i="10" s="1"/>
  <c r="AM589" i="10" a="1"/>
  <c r="AM589" i="10" s="1"/>
  <c r="AM590" i="10" a="1"/>
  <c r="AM590" i="10" s="1"/>
  <c r="AM591" i="10" a="1"/>
  <c r="AM591" i="10" s="1"/>
  <c r="AM592" i="10" a="1"/>
  <c r="AM592" i="10" s="1"/>
  <c r="AM593" i="10" a="1"/>
  <c r="AM593" i="10" s="1"/>
  <c r="AM594" i="10" a="1"/>
  <c r="AM594" i="10" s="1"/>
  <c r="AM595" i="10" a="1"/>
  <c r="AM595" i="10" s="1"/>
  <c r="AM596" i="10" a="1"/>
  <c r="AM596" i="10" s="1"/>
  <c r="AM597" i="10" a="1"/>
  <c r="AM597" i="10" s="1"/>
  <c r="AM598" i="10" a="1"/>
  <c r="AM598" i="10" s="1"/>
  <c r="AM599" i="10" a="1"/>
  <c r="AM599" i="10" s="1"/>
  <c r="AM600" i="10" a="1"/>
  <c r="AM600" i="10" s="1"/>
  <c r="AM601" i="10" a="1"/>
  <c r="AM601" i="10" s="1"/>
  <c r="AM602" i="10" a="1"/>
  <c r="AM602" i="10" s="1"/>
  <c r="AM603" i="10" a="1"/>
  <c r="AM603" i="10" s="1"/>
  <c r="AM604" i="10" a="1"/>
  <c r="AM604" i="10" s="1"/>
  <c r="AM605" i="10" a="1"/>
  <c r="AM605" i="10" s="1"/>
  <c r="AM606" i="10" a="1"/>
  <c r="AM606" i="10" s="1"/>
  <c r="AM607" i="10" a="1"/>
  <c r="AM607" i="10" s="1"/>
  <c r="AM608" i="10" a="1"/>
  <c r="AM608" i="10" s="1"/>
  <c r="AM609" i="10" a="1"/>
  <c r="AM609" i="10" s="1"/>
  <c r="AM610" i="10" a="1"/>
  <c r="AM610" i="10" s="1"/>
  <c r="AM611" i="10" a="1"/>
  <c r="AM611" i="10" s="1"/>
  <c r="AM612" i="10" a="1"/>
  <c r="AM612" i="10" s="1"/>
  <c r="AM613" i="10" a="1"/>
  <c r="AM613" i="10" s="1"/>
  <c r="AM614" i="10" a="1"/>
  <c r="AM614" i="10" s="1"/>
  <c r="AM615" i="10" a="1"/>
  <c r="AM615" i="10" s="1"/>
  <c r="AM616" i="10" a="1"/>
  <c r="AM616" i="10" s="1"/>
  <c r="AM617" i="10" a="1"/>
  <c r="AM617" i="10" s="1"/>
  <c r="AM618" i="10" a="1"/>
  <c r="AM618" i="10" s="1"/>
  <c r="AM619" i="10" a="1"/>
  <c r="AM619" i="10" s="1"/>
  <c r="AM620" i="10" a="1"/>
  <c r="AM620" i="10" s="1"/>
  <c r="AM621" i="10" a="1"/>
  <c r="AM621" i="10" s="1"/>
  <c r="AM622" i="10" a="1"/>
  <c r="AM622" i="10" s="1"/>
  <c r="AM623" i="10" a="1"/>
  <c r="AM623" i="10" s="1"/>
  <c r="AM624" i="10" a="1"/>
  <c r="AM624" i="10" s="1"/>
  <c r="AM625" i="10" a="1"/>
  <c r="AM625" i="10" s="1"/>
  <c r="AM626" i="10" a="1"/>
  <c r="AM626" i="10" s="1"/>
  <c r="AM627" i="10" a="1"/>
  <c r="AM627" i="10" s="1"/>
  <c r="AM628" i="10" a="1"/>
  <c r="AM628" i="10" s="1"/>
  <c r="AM629" i="10" a="1"/>
  <c r="AM629" i="10" s="1"/>
  <c r="AM630" i="10" a="1"/>
  <c r="AM630" i="10" s="1"/>
  <c r="AM631" i="10" a="1"/>
  <c r="AM631" i="10" s="1"/>
  <c r="AM632" i="10" a="1"/>
  <c r="AM632" i="10" s="1"/>
  <c r="AM633" i="10" a="1"/>
  <c r="AM633" i="10" s="1"/>
  <c r="AM634" i="10" a="1"/>
  <c r="AM634" i="10" s="1"/>
  <c r="AM635" i="10" a="1"/>
  <c r="AM635" i="10" s="1"/>
  <c r="AM636" i="10" a="1"/>
  <c r="AM636" i="10" s="1"/>
  <c r="AM637" i="10" a="1"/>
  <c r="AM637" i="10" s="1"/>
  <c r="AM638" i="10" a="1"/>
  <c r="AM638" i="10" s="1"/>
  <c r="AM639" i="10" a="1"/>
  <c r="AM639" i="10" s="1"/>
  <c r="AM640" i="10" a="1"/>
  <c r="AM640" i="10" s="1"/>
  <c r="AM641" i="10" a="1"/>
  <c r="AM641" i="10" s="1"/>
  <c r="AM642" i="10" a="1"/>
  <c r="AM642" i="10" s="1"/>
  <c r="AM643" i="10" a="1"/>
  <c r="AM643" i="10" s="1"/>
  <c r="AM644" i="10" a="1"/>
  <c r="AM644" i="10" s="1"/>
  <c r="AM646" i="10" a="1"/>
  <c r="AM646" i="10" s="1"/>
  <c r="AM647" i="10" a="1"/>
  <c r="AM647" i="10" s="1"/>
  <c r="AM648" i="10" a="1"/>
  <c r="AM648" i="10" s="1"/>
  <c r="AM649" i="10" a="1"/>
  <c r="AM649" i="10" s="1"/>
  <c r="AM650" i="10" a="1"/>
  <c r="AM650" i="10" s="1"/>
  <c r="AM651" i="10" a="1"/>
  <c r="AM651" i="10" s="1"/>
  <c r="AM652" i="10" a="1"/>
  <c r="AM652" i="10" s="1"/>
  <c r="AM653" i="10" a="1"/>
  <c r="AM653" i="10" s="1"/>
  <c r="AM654" i="10" a="1"/>
  <c r="AM654" i="10" s="1"/>
  <c r="AM655" i="10" a="1"/>
  <c r="AM655" i="10" s="1"/>
  <c r="AM656" i="10" a="1"/>
  <c r="AM656" i="10" s="1"/>
  <c r="AM657" i="10" a="1"/>
  <c r="AM657" i="10" s="1"/>
  <c r="AM658" i="10" a="1"/>
  <c r="AM658" i="10" s="1"/>
  <c r="AM659" i="10" a="1"/>
  <c r="AM659" i="10" s="1"/>
  <c r="AM660" i="10" a="1"/>
  <c r="AM660" i="10" s="1"/>
  <c r="AM661" i="10" a="1"/>
  <c r="AM661" i="10" s="1"/>
  <c r="AM662" i="10" a="1"/>
  <c r="AM662" i="10" s="1"/>
  <c r="AM663" i="10" a="1"/>
  <c r="AM663" i="10" s="1"/>
  <c r="AM664" i="10" a="1"/>
  <c r="AM664" i="10" s="1"/>
  <c r="AM665" i="10" a="1"/>
  <c r="AM665" i="10" s="1"/>
  <c r="AM666" i="10" a="1"/>
  <c r="AM666" i="10" s="1"/>
  <c r="AM667" i="10" a="1"/>
  <c r="AM667" i="10" s="1"/>
  <c r="AM668" i="10" a="1"/>
  <c r="AM668" i="10" s="1"/>
  <c r="AM669" i="10" a="1"/>
  <c r="AM669" i="10" s="1"/>
  <c r="AM670" i="10" a="1"/>
  <c r="AM670" i="10" s="1"/>
  <c r="AM671" i="10" a="1"/>
  <c r="AM671" i="10" s="1"/>
  <c r="AM672" i="10" a="1"/>
  <c r="AM672" i="10" s="1"/>
  <c r="AM673" i="10" a="1"/>
  <c r="AM673" i="10" s="1"/>
  <c r="AM674" i="10" a="1"/>
  <c r="AM674" i="10" s="1"/>
  <c r="AM675" i="10" a="1"/>
  <c r="AM675" i="10" s="1"/>
  <c r="AM676" i="10" a="1"/>
  <c r="AM676" i="10" s="1"/>
  <c r="AM677" i="10" a="1"/>
  <c r="AM677" i="10" s="1"/>
  <c r="AM678" i="10" a="1"/>
  <c r="AM678" i="10" s="1"/>
  <c r="AM679" i="10" a="1"/>
  <c r="AM679" i="10" s="1"/>
  <c r="AM680" i="10" a="1"/>
  <c r="AM680" i="10" s="1"/>
  <c r="AM681" i="10" a="1"/>
  <c r="AM681" i="10" s="1"/>
  <c r="AM682" i="10" a="1"/>
  <c r="AM682" i="10" s="1"/>
  <c r="AM683" i="10" a="1"/>
  <c r="AM683" i="10" s="1"/>
  <c r="AM684" i="10" a="1"/>
  <c r="AM684" i="10" s="1"/>
  <c r="AM685" i="10" a="1"/>
  <c r="AM685" i="10" s="1"/>
  <c r="AM686" i="10" a="1"/>
  <c r="AM686" i="10" s="1"/>
  <c r="AM687" i="10" a="1"/>
  <c r="AM687" i="10" s="1"/>
  <c r="AM688" i="10" a="1"/>
  <c r="AM688" i="10" s="1"/>
  <c r="AM689" i="10" a="1"/>
  <c r="AM689" i="10" s="1"/>
  <c r="AM690" i="10" a="1"/>
  <c r="AM690" i="10" s="1"/>
  <c r="AM691" i="10" a="1"/>
  <c r="AM691" i="10" s="1"/>
  <c r="AM692" i="10" a="1"/>
  <c r="AM692" i="10" s="1"/>
  <c r="AM693" i="10" a="1"/>
  <c r="AM693" i="10" s="1"/>
  <c r="AM694" i="10" a="1"/>
  <c r="AM694" i="10" s="1"/>
  <c r="AM695" i="10" a="1"/>
  <c r="AM695" i="10" s="1"/>
  <c r="AM696" i="10" a="1"/>
  <c r="AM696" i="10" s="1"/>
  <c r="AM697" i="10" a="1"/>
  <c r="AM697" i="10" s="1"/>
  <c r="AM698" i="10" a="1"/>
  <c r="AM698" i="10" s="1"/>
  <c r="AM699" i="10" a="1"/>
  <c r="AM699" i="10" s="1"/>
  <c r="AM700" i="10" a="1"/>
  <c r="AM700" i="10" s="1"/>
  <c r="AM701" i="10" a="1"/>
  <c r="AM701" i="10" s="1"/>
  <c r="AM702" i="10" a="1"/>
  <c r="AM702" i="10" s="1"/>
  <c r="AM703" i="10" a="1"/>
  <c r="AM703" i="10" s="1"/>
  <c r="AM704" i="10" a="1"/>
  <c r="AM704" i="10" s="1"/>
  <c r="AM705" i="10" a="1"/>
  <c r="AM705" i="10" s="1"/>
  <c r="AM706" i="10" a="1"/>
  <c r="AM706" i="10" s="1"/>
  <c r="AM707" i="10" a="1"/>
  <c r="AM707" i="10" s="1"/>
  <c r="AM708" i="10" a="1"/>
  <c r="AM708" i="10" s="1"/>
  <c r="AM709" i="10" a="1"/>
  <c r="AM709" i="10" s="1"/>
  <c r="AM710" i="10" a="1"/>
  <c r="AM710" i="10" s="1"/>
  <c r="AM711" i="10" a="1"/>
  <c r="AM711" i="10" s="1"/>
  <c r="AM712" i="10" a="1"/>
  <c r="AM712" i="10" s="1"/>
  <c r="AM713" i="10" a="1"/>
  <c r="AM713" i="10" s="1"/>
  <c r="AM714" i="10" a="1"/>
  <c r="AM714" i="10" s="1"/>
  <c r="AM715" i="10" a="1"/>
  <c r="AM715" i="10" s="1"/>
  <c r="AM716" i="10" a="1"/>
  <c r="AM716" i="10" s="1"/>
  <c r="AM717" i="10" a="1"/>
  <c r="AM717" i="10" s="1"/>
  <c r="AM718" i="10" a="1"/>
  <c r="AM718" i="10" s="1"/>
  <c r="AM719" i="10" a="1"/>
  <c r="AM719" i="10" s="1"/>
  <c r="AM720" i="10" a="1"/>
  <c r="AM720" i="10" s="1"/>
  <c r="AM721" i="10" a="1"/>
  <c r="AM721" i="10" s="1"/>
  <c r="AM722" i="10" a="1"/>
  <c r="AM722" i="10" s="1"/>
  <c r="AM723" i="10" a="1"/>
  <c r="AM723" i="10" s="1"/>
  <c r="AM724" i="10" a="1"/>
  <c r="AM724" i="10" s="1"/>
  <c r="AM725" i="10" a="1"/>
  <c r="AM725" i="10" s="1"/>
  <c r="AM726" i="10" a="1"/>
  <c r="AM726" i="10" s="1"/>
  <c r="AM727" i="10" a="1"/>
  <c r="AM727" i="10" s="1"/>
  <c r="AM728" i="10" a="1"/>
  <c r="AM728" i="10" s="1"/>
  <c r="AM729" i="10" a="1"/>
  <c r="AM729" i="10" s="1"/>
  <c r="AM730" i="10" a="1"/>
  <c r="AM730" i="10" s="1"/>
  <c r="AM731" i="10" a="1"/>
  <c r="AM731" i="10" s="1"/>
  <c r="AM732" i="10" a="1"/>
  <c r="AM732" i="10" s="1"/>
  <c r="AM733" i="10" a="1"/>
  <c r="AM733" i="10" s="1"/>
  <c r="AM734" i="10" a="1"/>
  <c r="AM734" i="10" s="1"/>
  <c r="AM735" i="10" a="1"/>
  <c r="AM735" i="10" s="1"/>
  <c r="AM736" i="10" a="1"/>
  <c r="AM736" i="10" s="1"/>
  <c r="AM737" i="10" a="1"/>
  <c r="AM737" i="10" s="1"/>
  <c r="AM738" i="10" a="1"/>
  <c r="AM738" i="10" s="1"/>
  <c r="AM739" i="10" a="1"/>
  <c r="AM739" i="10" s="1"/>
  <c r="AM740" i="10" a="1"/>
  <c r="AM740" i="10" s="1"/>
  <c r="AM741" i="10" a="1"/>
  <c r="AM741" i="10" s="1"/>
  <c r="AM742" i="10" a="1"/>
  <c r="AM742" i="10" s="1"/>
  <c r="AM743" i="10" a="1"/>
  <c r="AM743" i="10" s="1"/>
  <c r="AM744" i="10" a="1"/>
  <c r="AM744" i="10" s="1"/>
  <c r="AM745" i="10" a="1"/>
  <c r="AM745" i="10" s="1"/>
  <c r="AM746" i="10" a="1"/>
  <c r="AM746" i="10" s="1"/>
  <c r="AM747" i="10" a="1"/>
  <c r="AM747" i="10" s="1"/>
  <c r="AM748" i="10" a="1"/>
  <c r="AM748" i="10" s="1"/>
  <c r="AM749" i="10" a="1"/>
  <c r="AM749" i="10" s="1"/>
  <c r="AM750" i="10" a="1"/>
  <c r="AM750" i="10" s="1"/>
  <c r="AM751" i="10" a="1"/>
  <c r="AM751" i="10" s="1"/>
  <c r="AM752" i="10" a="1"/>
  <c r="AM752" i="10" s="1"/>
  <c r="AM753" i="10" a="1"/>
  <c r="AM753" i="10" s="1"/>
  <c r="AM754" i="10" a="1"/>
  <c r="AM754" i="10" s="1"/>
  <c r="AM755" i="10" a="1"/>
  <c r="AM755" i="10" s="1"/>
  <c r="AM756" i="10" a="1"/>
  <c r="AM756" i="10" s="1"/>
  <c r="AM757" i="10" a="1"/>
  <c r="AM757" i="10" s="1"/>
  <c r="AM758" i="10" a="1"/>
  <c r="AM758" i="10" s="1"/>
  <c r="AM759" i="10" a="1"/>
  <c r="AM759" i="10" s="1"/>
  <c r="AM761" i="10" a="1"/>
  <c r="AM761" i="10" s="1"/>
  <c r="AM762" i="10" a="1"/>
  <c r="AM762" i="10" s="1"/>
  <c r="AM763" i="10" a="1"/>
  <c r="AM763" i="10" s="1"/>
  <c r="AM764" i="10" a="1"/>
  <c r="AM764" i="10" s="1"/>
  <c r="AM765" i="10" a="1"/>
  <c r="AM765" i="10" s="1"/>
  <c r="AM766" i="10" a="1"/>
  <c r="AM766" i="10" s="1"/>
  <c r="AM767" i="10" a="1"/>
  <c r="AM767" i="10" s="1"/>
  <c r="AM768" i="10" a="1"/>
  <c r="AM768" i="10" s="1"/>
  <c r="AM769" i="10" a="1"/>
  <c r="AM769" i="10" s="1"/>
  <c r="AM770" i="10" a="1"/>
  <c r="AM770" i="10" s="1"/>
  <c r="AM771" i="10" a="1"/>
  <c r="AM771" i="10" s="1"/>
  <c r="AM772" i="10" a="1"/>
  <c r="AM772" i="10" s="1"/>
  <c r="AM773" i="10" a="1"/>
  <c r="AM773" i="10" s="1"/>
  <c r="AM774" i="10" a="1"/>
  <c r="AM774" i="10" s="1"/>
  <c r="AM775" i="10" a="1"/>
  <c r="AM775" i="10" s="1"/>
  <c r="AM776" i="10" a="1"/>
  <c r="AM776" i="10" s="1"/>
  <c r="AM469" i="10" a="1"/>
  <c r="AM469" i="10" s="1"/>
  <c r="AJ474" i="10" a="1"/>
  <c r="AJ474" i="10" s="1"/>
  <c r="AJ476" i="10" a="1"/>
  <c r="AJ476" i="10" s="1"/>
  <c r="AJ477" i="10" a="1"/>
  <c r="AJ477" i="10" s="1"/>
  <c r="AJ478" i="10" a="1"/>
  <c r="AJ478" i="10" s="1"/>
  <c r="AJ479" i="10" a="1"/>
  <c r="AJ479" i="10" s="1"/>
  <c r="AJ489" i="10" a="1"/>
  <c r="AJ489" i="10" s="1"/>
  <c r="AJ495" i="10" a="1"/>
  <c r="AJ495" i="10" s="1"/>
  <c r="AJ497" i="10" a="1"/>
  <c r="AJ497" i="10" s="1"/>
  <c r="AJ498" i="10" a="1"/>
  <c r="AJ498" i="10" s="1"/>
  <c r="AJ499" i="10" a="1"/>
  <c r="AJ499" i="10" s="1"/>
  <c r="AJ511" i="10" a="1"/>
  <c r="AJ511" i="10" s="1"/>
  <c r="AJ513" i="10" a="1"/>
  <c r="AJ513" i="10" s="1"/>
  <c r="AJ514" i="10" a="1"/>
  <c r="AJ514" i="10" s="1"/>
  <c r="AJ519" i="10" a="1"/>
  <c r="AJ519" i="10" s="1"/>
  <c r="AJ521" i="10" a="1"/>
  <c r="AJ521" i="10" s="1"/>
  <c r="AJ533" i="10" a="1"/>
  <c r="AJ533" i="10" s="1"/>
  <c r="AJ535" i="10" a="1"/>
  <c r="AJ535" i="10" s="1"/>
  <c r="AJ536" i="10" a="1"/>
  <c r="AJ536" i="10" s="1"/>
  <c r="AJ537" i="10" a="1"/>
  <c r="AJ537" i="10" s="1"/>
  <c r="AJ538" i="10" a="1"/>
  <c r="AJ538" i="10" s="1"/>
  <c r="AJ550" i="10" a="1"/>
  <c r="AJ550" i="10" s="1"/>
  <c r="AJ557" i="10" a="1"/>
  <c r="AJ557" i="10" s="1"/>
  <c r="AJ558" i="10" a="1"/>
  <c r="AJ558" i="10" s="1"/>
  <c r="AJ559" i="10" a="1"/>
  <c r="AJ559" i="10" s="1"/>
  <c r="AJ560" i="10" a="1"/>
  <c r="AJ560" i="10" s="1"/>
  <c r="AJ572" i="10" a="1"/>
  <c r="AJ572" i="10" s="1"/>
  <c r="AJ574" i="10" a="1"/>
  <c r="AJ574" i="10" s="1"/>
  <c r="AJ579" i="10" a="1"/>
  <c r="AJ579" i="10" s="1"/>
  <c r="AJ581" i="10" a="1"/>
  <c r="AJ581" i="10" s="1"/>
  <c r="AJ582" i="10" a="1"/>
  <c r="AJ582" i="10" s="1"/>
  <c r="AJ594" i="10" a="1"/>
  <c r="AJ594" i="10" s="1"/>
  <c r="AJ596" i="10" a="1"/>
  <c r="AJ596" i="10" s="1"/>
  <c r="AJ597" i="10" a="1"/>
  <c r="AJ597" i="10" s="1"/>
  <c r="AJ598" i="10" a="1"/>
  <c r="AJ598" i="10" s="1"/>
  <c r="AJ603" i="10" a="1"/>
  <c r="AJ603" i="10" s="1"/>
  <c r="AJ615" i="10" a="1"/>
  <c r="AJ615" i="10" s="1"/>
  <c r="AJ618" i="10" a="1"/>
  <c r="AJ618" i="10" s="1"/>
  <c r="AJ619" i="10" a="1"/>
  <c r="AJ619" i="10" s="1"/>
  <c r="AJ620" i="10" a="1"/>
  <c r="AJ620" i="10" s="1"/>
  <c r="AJ621" i="10" a="1"/>
  <c r="AJ621" i="10" s="1"/>
  <c r="AJ633" i="10" a="1"/>
  <c r="AJ633" i="10" s="1"/>
  <c r="AJ639" i="10" a="1"/>
  <c r="AJ639" i="10" s="1"/>
  <c r="AJ641" i="10" a="1"/>
  <c r="AJ641" i="10" s="1"/>
  <c r="AJ642" i="10" a="1"/>
  <c r="AJ642" i="10" s="1"/>
  <c r="AJ643" i="10" a="1"/>
  <c r="AJ643" i="10" s="1"/>
  <c r="AJ656" i="10" a="1"/>
  <c r="AJ656" i="10" s="1"/>
  <c r="AJ658" i="10" a="1"/>
  <c r="AJ658" i="10" s="1"/>
  <c r="AJ659" i="10" a="1"/>
  <c r="AJ659" i="10" s="1"/>
  <c r="AJ664" i="10" a="1"/>
  <c r="AJ664" i="10" s="1"/>
  <c r="AJ666" i="10" a="1"/>
  <c r="AJ666" i="10" s="1"/>
  <c r="AJ678" i="10" a="1"/>
  <c r="AJ678" i="10" s="1"/>
  <c r="AJ680" i="10" a="1"/>
  <c r="AJ680" i="10" s="1"/>
  <c r="AJ681" i="10" a="1"/>
  <c r="AJ681" i="10" s="1"/>
  <c r="AJ682" i="10" a="1"/>
  <c r="AJ682" i="10" s="1"/>
  <c r="AJ683" i="10" a="1"/>
  <c r="AJ683" i="10" s="1"/>
  <c r="AJ695" i="10" a="1"/>
  <c r="AJ695" i="10" s="1"/>
  <c r="AJ702" i="10" a="1"/>
  <c r="AJ702" i="10" s="1"/>
  <c r="AJ703" i="10" a="1"/>
  <c r="AJ703" i="10" s="1"/>
  <c r="AJ704" i="10" a="1"/>
  <c r="AJ704" i="10" s="1"/>
  <c r="AJ705" i="10" a="1"/>
  <c r="AJ705" i="10" s="1"/>
  <c r="AJ717" i="10" a="1"/>
  <c r="AJ717" i="10" s="1"/>
  <c r="AJ719" i="10" a="1"/>
  <c r="AJ719" i="10" s="1"/>
  <c r="AJ724" i="10" a="1"/>
  <c r="AJ724" i="10" s="1"/>
  <c r="AJ726" i="10" a="1"/>
  <c r="AJ726" i="10" s="1"/>
  <c r="AJ727" i="10" a="1"/>
  <c r="AJ727" i="10" s="1"/>
  <c r="AJ739" i="10" a="1"/>
  <c r="AJ739" i="10" s="1"/>
  <c r="AJ741" i="10" a="1"/>
  <c r="AJ741" i="10" s="1"/>
  <c r="AJ742" i="10" a="1"/>
  <c r="AJ742" i="10" s="1"/>
  <c r="AJ743" i="10" a="1"/>
  <c r="AJ743" i="10" s="1"/>
  <c r="AJ748" i="10" a="1"/>
  <c r="AJ748" i="10" s="1"/>
  <c r="AJ762" i="10" a="1"/>
  <c r="AJ762" i="10" s="1"/>
  <c r="AJ764" i="10" a="1"/>
  <c r="AJ764" i="10" s="1"/>
  <c r="AJ765" i="10" a="1"/>
  <c r="AJ765" i="10" s="1"/>
  <c r="AJ766" i="10" a="1"/>
  <c r="AJ766" i="10" s="1"/>
  <c r="AJ767" i="10" a="1"/>
  <c r="AJ767" i="10" s="1"/>
  <c r="AG470" i="10" a="1"/>
  <c r="AG470" i="10" s="1"/>
  <c r="AG471" i="10" a="1"/>
  <c r="AG471" i="10" s="1"/>
  <c r="AG472" i="10" a="1"/>
  <c r="AG472" i="10" s="1"/>
  <c r="AG473" i="10" a="1"/>
  <c r="AG473" i="10" s="1"/>
  <c r="AG474" i="10" a="1"/>
  <c r="AG474" i="10" s="1"/>
  <c r="AG475" i="10" a="1"/>
  <c r="AG475" i="10" s="1"/>
  <c r="AG476" i="10" a="1"/>
  <c r="AG476" i="10" s="1"/>
  <c r="AG477" i="10" a="1"/>
  <c r="AG477" i="10" s="1"/>
  <c r="AG478" i="10" a="1"/>
  <c r="AG478" i="10" s="1"/>
  <c r="AG479" i="10" a="1"/>
  <c r="AG479" i="10" s="1"/>
  <c r="AG480" i="10" a="1"/>
  <c r="AG480" i="10" s="1"/>
  <c r="AG481" i="10" a="1"/>
  <c r="AG481" i="10" s="1"/>
  <c r="AG482" i="10" a="1"/>
  <c r="AG482" i="10" s="1"/>
  <c r="AG483" i="10" a="1"/>
  <c r="AG483" i="10" s="1"/>
  <c r="AG484" i="10" a="1"/>
  <c r="AG484" i="10" s="1"/>
  <c r="AG485" i="10" a="1"/>
  <c r="AG485" i="10" s="1"/>
  <c r="AG486" i="10" a="1"/>
  <c r="AG486" i="10" s="1"/>
  <c r="AG487" i="10" a="1"/>
  <c r="AG487" i="10" s="1"/>
  <c r="AG488" i="10" a="1"/>
  <c r="AG488" i="10" s="1"/>
  <c r="AG489" i="10" a="1"/>
  <c r="AG489" i="10" s="1"/>
  <c r="AG490" i="10" a="1"/>
  <c r="AG490" i="10" s="1"/>
  <c r="AG491" i="10" a="1"/>
  <c r="AG491" i="10" s="1"/>
  <c r="AG492" i="10" a="1"/>
  <c r="AG492" i="10" s="1"/>
  <c r="AG493" i="10" a="1"/>
  <c r="AG493" i="10" s="1"/>
  <c r="AG494" i="10" a="1"/>
  <c r="AG494" i="10" s="1"/>
  <c r="AG495" i="10" a="1"/>
  <c r="AG495" i="10" s="1"/>
  <c r="AG496" i="10" a="1"/>
  <c r="AG496" i="10" s="1"/>
  <c r="AG497" i="10" a="1"/>
  <c r="AG497" i="10" s="1"/>
  <c r="AG498" i="10" a="1"/>
  <c r="AG498" i="10" s="1"/>
  <c r="AG499" i="10" a="1"/>
  <c r="AG499" i="10" s="1"/>
  <c r="AG500" i="10" a="1"/>
  <c r="AG500" i="10" s="1"/>
  <c r="AG501" i="10" a="1"/>
  <c r="AG501" i="10" s="1"/>
  <c r="AG502" i="10" a="1"/>
  <c r="AG502" i="10" s="1"/>
  <c r="AG503" i="10" a="1"/>
  <c r="AG503" i="10" s="1"/>
  <c r="AG504" i="10" a="1"/>
  <c r="AG504" i="10" s="1"/>
  <c r="AG505" i="10" a="1"/>
  <c r="AG505" i="10" s="1"/>
  <c r="AG506" i="10" a="1"/>
  <c r="AG506" i="10" s="1"/>
  <c r="AG507" i="10" a="1"/>
  <c r="AG507" i="10" s="1"/>
  <c r="AG508" i="10" a="1"/>
  <c r="AG508" i="10" s="1"/>
  <c r="AG509" i="10" a="1"/>
  <c r="AG509" i="10" s="1"/>
  <c r="AG510" i="10" a="1"/>
  <c r="AG510" i="10" s="1"/>
  <c r="AG511" i="10" a="1"/>
  <c r="AG511" i="10" s="1"/>
  <c r="AG512" i="10" a="1"/>
  <c r="AG512" i="10" s="1"/>
  <c r="AG513" i="10" a="1"/>
  <c r="AG513" i="10" s="1"/>
  <c r="AG514" i="10" a="1"/>
  <c r="AG514" i="10" s="1"/>
  <c r="AG515" i="10" a="1"/>
  <c r="AG515" i="10" s="1"/>
  <c r="AG516" i="10" a="1"/>
  <c r="AG516" i="10" s="1"/>
  <c r="AG517" i="10" a="1"/>
  <c r="AG517" i="10" s="1"/>
  <c r="AG518" i="10" a="1"/>
  <c r="AG518" i="10" s="1"/>
  <c r="AG519" i="10" a="1"/>
  <c r="AG519" i="10" s="1"/>
  <c r="AG520" i="10" a="1"/>
  <c r="AG520" i="10" s="1"/>
  <c r="AG521" i="10" a="1"/>
  <c r="AG521" i="10" s="1"/>
  <c r="AG522" i="10" a="1"/>
  <c r="AG522" i="10" s="1"/>
  <c r="AG523" i="10" a="1"/>
  <c r="AG523" i="10" s="1"/>
  <c r="AG524" i="10" a="1"/>
  <c r="AG524" i="10" s="1"/>
  <c r="AG525" i="10" a="1"/>
  <c r="AG525" i="10" s="1"/>
  <c r="AG526" i="10" a="1"/>
  <c r="AG526" i="10" s="1"/>
  <c r="AG527" i="10" a="1"/>
  <c r="AG527" i="10" s="1"/>
  <c r="AG528" i="10" a="1"/>
  <c r="AG528" i="10" s="1"/>
  <c r="AG529" i="10" a="1"/>
  <c r="AG529" i="10" s="1"/>
  <c r="AG530" i="10" a="1"/>
  <c r="AG530" i="10" s="1"/>
  <c r="AG531" i="10" a="1"/>
  <c r="AG531" i="10" s="1"/>
  <c r="AG532" i="10" a="1"/>
  <c r="AG532" i="10" s="1"/>
  <c r="AG533" i="10" a="1"/>
  <c r="AG533" i="10" s="1"/>
  <c r="AG534" i="10" a="1"/>
  <c r="AG534" i="10" s="1"/>
  <c r="AG535" i="10" a="1"/>
  <c r="AG535" i="10" s="1"/>
  <c r="AG536" i="10" a="1"/>
  <c r="AG536" i="10" s="1"/>
  <c r="AG537" i="10" a="1"/>
  <c r="AG537" i="10" s="1"/>
  <c r="AG538" i="10" a="1"/>
  <c r="AG538" i="10" s="1"/>
  <c r="AG539" i="10" a="1"/>
  <c r="AG539" i="10" s="1"/>
  <c r="AG540" i="10" a="1"/>
  <c r="AG540" i="10" s="1"/>
  <c r="AG541" i="10" a="1"/>
  <c r="AG541" i="10" s="1"/>
  <c r="AG542" i="10" a="1"/>
  <c r="AG542" i="10" s="1"/>
  <c r="AG543" i="10" a="1"/>
  <c r="AG543" i="10" s="1"/>
  <c r="AG544" i="10" a="1"/>
  <c r="AG544" i="10" s="1"/>
  <c r="AG545" i="10" a="1"/>
  <c r="AG545" i="10" s="1"/>
  <c r="AG546" i="10" a="1"/>
  <c r="AG546" i="10" s="1"/>
  <c r="AG547" i="10" a="1"/>
  <c r="AG547" i="10" s="1"/>
  <c r="AG548" i="10" a="1"/>
  <c r="AG548" i="10" s="1"/>
  <c r="AG549" i="10" a="1"/>
  <c r="AG549" i="10" s="1"/>
  <c r="AG550" i="10" a="1"/>
  <c r="AG550" i="10" s="1"/>
  <c r="AG551" i="10" a="1"/>
  <c r="AG551" i="10" s="1"/>
  <c r="AG552" i="10" a="1"/>
  <c r="AG552" i="10" s="1"/>
  <c r="AG553" i="10" a="1"/>
  <c r="AG553" i="10" s="1"/>
  <c r="AG554" i="10" a="1"/>
  <c r="AG554" i="10" s="1"/>
  <c r="AG555" i="10" a="1"/>
  <c r="AG555" i="10" s="1"/>
  <c r="AG556" i="10" a="1"/>
  <c r="AG556" i="10" s="1"/>
  <c r="AG557" i="10" a="1"/>
  <c r="AG557" i="10" s="1"/>
  <c r="AG558" i="10" a="1"/>
  <c r="AG558" i="10" s="1"/>
  <c r="AG559" i="10" a="1"/>
  <c r="AG559" i="10" s="1"/>
  <c r="AG560" i="10" a="1"/>
  <c r="AG560" i="10" s="1"/>
  <c r="AG561" i="10" a="1"/>
  <c r="AG561" i="10" s="1"/>
  <c r="AG562" i="10" a="1"/>
  <c r="AG562" i="10" s="1"/>
  <c r="AG563" i="10" a="1"/>
  <c r="AG563" i="10" s="1"/>
  <c r="AG564" i="10" a="1"/>
  <c r="AG564" i="10" s="1"/>
  <c r="AG565" i="10" a="1"/>
  <c r="AG565" i="10" s="1"/>
  <c r="AG566" i="10" a="1"/>
  <c r="AG566" i="10" s="1"/>
  <c r="AG567" i="10" a="1"/>
  <c r="AG567" i="10" s="1"/>
  <c r="AG568" i="10" a="1"/>
  <c r="AG568" i="10" s="1"/>
  <c r="AG569" i="10" a="1"/>
  <c r="AG569" i="10" s="1"/>
  <c r="AG570" i="10" a="1"/>
  <c r="AG570" i="10" s="1"/>
  <c r="AG571" i="10" a="1"/>
  <c r="AG571" i="10" s="1"/>
  <c r="AG572" i="10" a="1"/>
  <c r="AG572" i="10" s="1"/>
  <c r="AG573" i="10" a="1"/>
  <c r="AG573" i="10" s="1"/>
  <c r="AG574" i="10" a="1"/>
  <c r="AG574" i="10" s="1"/>
  <c r="AG575" i="10" a="1"/>
  <c r="AG575" i="10" s="1"/>
  <c r="AG576" i="10" a="1"/>
  <c r="AG576" i="10" s="1"/>
  <c r="AG577" i="10" a="1"/>
  <c r="AG577" i="10" s="1"/>
  <c r="AG578" i="10" a="1"/>
  <c r="AG578" i="10" s="1"/>
  <c r="AG579" i="10" a="1"/>
  <c r="AG579" i="10" s="1"/>
  <c r="AG580" i="10" a="1"/>
  <c r="AG580" i="10" s="1"/>
  <c r="AG581" i="10" a="1"/>
  <c r="AG581" i="10" s="1"/>
  <c r="AG582" i="10" a="1"/>
  <c r="AG582" i="10" s="1"/>
  <c r="AG583" i="10" a="1"/>
  <c r="AG583" i="10" s="1"/>
  <c r="AG584" i="10" a="1"/>
  <c r="AG584" i="10" s="1"/>
  <c r="AG585" i="10" a="1"/>
  <c r="AG585" i="10" s="1"/>
  <c r="AG586" i="10" a="1"/>
  <c r="AG586" i="10" s="1"/>
  <c r="AG587" i="10" a="1"/>
  <c r="AG587" i="10" s="1"/>
  <c r="AG588" i="10" a="1"/>
  <c r="AG588" i="10" s="1"/>
  <c r="AG589" i="10" a="1"/>
  <c r="AG589" i="10" s="1"/>
  <c r="AG590" i="10" a="1"/>
  <c r="AG590" i="10" s="1"/>
  <c r="AG591" i="10" a="1"/>
  <c r="AG591" i="10" s="1"/>
  <c r="AG592" i="10" a="1"/>
  <c r="AG592" i="10" s="1"/>
  <c r="AG593" i="10" a="1"/>
  <c r="AG593" i="10" s="1"/>
  <c r="AG594" i="10" a="1"/>
  <c r="AG594" i="10" s="1"/>
  <c r="AG595" i="10" a="1"/>
  <c r="AG595" i="10" s="1"/>
  <c r="AG596" i="10" a="1"/>
  <c r="AG596" i="10" s="1"/>
  <c r="AG597" i="10" a="1"/>
  <c r="AG597" i="10" s="1"/>
  <c r="AG598" i="10" a="1"/>
  <c r="AG598" i="10" s="1"/>
  <c r="AG599" i="10" a="1"/>
  <c r="AG599" i="10" s="1"/>
  <c r="AG600" i="10" a="1"/>
  <c r="AG600" i="10" s="1"/>
  <c r="AG601" i="10" a="1"/>
  <c r="AG601" i="10" s="1"/>
  <c r="AG602" i="10" a="1"/>
  <c r="AG602" i="10" s="1"/>
  <c r="AG603" i="10" a="1"/>
  <c r="AG603" i="10" s="1"/>
  <c r="AG604" i="10" a="1"/>
  <c r="AG604" i="10" s="1"/>
  <c r="AG605" i="10" a="1"/>
  <c r="AG605" i="10" s="1"/>
  <c r="AG606" i="10" a="1"/>
  <c r="AG606" i="10" s="1"/>
  <c r="AG607" i="10" a="1"/>
  <c r="AG607" i="10" s="1"/>
  <c r="AG608" i="10" a="1"/>
  <c r="AG608" i="10" s="1"/>
  <c r="AG609" i="10" a="1"/>
  <c r="AG609" i="10" s="1"/>
  <c r="AG610" i="10" a="1"/>
  <c r="AG610" i="10" s="1"/>
  <c r="AG611" i="10" a="1"/>
  <c r="AG611" i="10" s="1"/>
  <c r="AG612" i="10" a="1"/>
  <c r="AG612" i="10" s="1"/>
  <c r="AG613" i="10" a="1"/>
  <c r="AG613" i="10" s="1"/>
  <c r="AG614" i="10" a="1"/>
  <c r="AG614" i="10" s="1"/>
  <c r="AG615" i="10" a="1"/>
  <c r="AG615" i="10" s="1"/>
  <c r="AG616" i="10" a="1"/>
  <c r="AG616" i="10" s="1"/>
  <c r="AG617" i="10" a="1"/>
  <c r="AG617" i="10" s="1"/>
  <c r="AG618" i="10" a="1"/>
  <c r="AG618" i="10" s="1"/>
  <c r="AG619" i="10" a="1"/>
  <c r="AG619" i="10" s="1"/>
  <c r="AG620" i="10" a="1"/>
  <c r="AG620" i="10" s="1"/>
  <c r="AG621" i="10" a="1"/>
  <c r="AG621" i="10" s="1"/>
  <c r="AG622" i="10" a="1"/>
  <c r="AG622" i="10" s="1"/>
  <c r="AG623" i="10" a="1"/>
  <c r="AG623" i="10" s="1"/>
  <c r="AG624" i="10" a="1"/>
  <c r="AG624" i="10" s="1"/>
  <c r="AG625" i="10" a="1"/>
  <c r="AG625" i="10" s="1"/>
  <c r="AG626" i="10" a="1"/>
  <c r="AG626" i="10" s="1"/>
  <c r="AG627" i="10" a="1"/>
  <c r="AG627" i="10" s="1"/>
  <c r="AG628" i="10" a="1"/>
  <c r="AG628" i="10" s="1"/>
  <c r="AG629" i="10" a="1"/>
  <c r="AG629" i="10" s="1"/>
  <c r="AG630" i="10" a="1"/>
  <c r="AG630" i="10" s="1"/>
  <c r="AG631" i="10" a="1"/>
  <c r="AG631" i="10" s="1"/>
  <c r="AG632" i="10" a="1"/>
  <c r="AG632" i="10" s="1"/>
  <c r="AG633" i="10" a="1"/>
  <c r="AG633" i="10" s="1"/>
  <c r="AG634" i="10" a="1"/>
  <c r="AG634" i="10" s="1"/>
  <c r="AG635" i="10" a="1"/>
  <c r="AG635" i="10" s="1"/>
  <c r="AG636" i="10" a="1"/>
  <c r="AG636" i="10" s="1"/>
  <c r="AG637" i="10" a="1"/>
  <c r="AG637" i="10" s="1"/>
  <c r="AG638" i="10" a="1"/>
  <c r="AG638" i="10" s="1"/>
  <c r="AG639" i="10" a="1"/>
  <c r="AG639" i="10" s="1"/>
  <c r="AG640" i="10" a="1"/>
  <c r="AG640" i="10" s="1"/>
  <c r="AG641" i="10" a="1"/>
  <c r="AG641" i="10" s="1"/>
  <c r="AG642" i="10" a="1"/>
  <c r="AG642" i="10" s="1"/>
  <c r="AG643" i="10" a="1"/>
  <c r="AG643" i="10" s="1"/>
  <c r="AG644" i="10" a="1"/>
  <c r="AG644" i="10" s="1"/>
  <c r="AG646" i="10" a="1"/>
  <c r="AG646" i="10" s="1"/>
  <c r="AG647" i="10" a="1"/>
  <c r="AG647" i="10" s="1"/>
  <c r="AG648" i="10" a="1"/>
  <c r="AG648" i="10" s="1"/>
  <c r="AG649" i="10" a="1"/>
  <c r="AG649" i="10" s="1"/>
  <c r="AG650" i="10" a="1"/>
  <c r="AG650" i="10" s="1"/>
  <c r="AG651" i="10" a="1"/>
  <c r="AG651" i="10" s="1"/>
  <c r="AG652" i="10" a="1"/>
  <c r="AG652" i="10" s="1"/>
  <c r="AG653" i="10" a="1"/>
  <c r="AG653" i="10" s="1"/>
  <c r="AG654" i="10" a="1"/>
  <c r="AG654" i="10" s="1"/>
  <c r="AG655" i="10" a="1"/>
  <c r="AG655" i="10" s="1"/>
  <c r="AG656" i="10" a="1"/>
  <c r="AG656" i="10" s="1"/>
  <c r="AG657" i="10" a="1"/>
  <c r="AG657" i="10" s="1"/>
  <c r="AG658" i="10" a="1"/>
  <c r="AG658" i="10" s="1"/>
  <c r="AG659" i="10" a="1"/>
  <c r="AG659" i="10" s="1"/>
  <c r="AG660" i="10" a="1"/>
  <c r="AG660" i="10" s="1"/>
  <c r="AG661" i="10" a="1"/>
  <c r="AG661" i="10" s="1"/>
  <c r="AG662" i="10" a="1"/>
  <c r="AG662" i="10" s="1"/>
  <c r="AG663" i="10" a="1"/>
  <c r="AG663" i="10" s="1"/>
  <c r="AG664" i="10" a="1"/>
  <c r="AG664" i="10" s="1"/>
  <c r="AG665" i="10" a="1"/>
  <c r="AG665" i="10" s="1"/>
  <c r="AG666" i="10" a="1"/>
  <c r="AG666" i="10" s="1"/>
  <c r="AG667" i="10" a="1"/>
  <c r="AG667" i="10" s="1"/>
  <c r="AG668" i="10" a="1"/>
  <c r="AG668" i="10" s="1"/>
  <c r="AG669" i="10" a="1"/>
  <c r="AG669" i="10" s="1"/>
  <c r="AG670" i="10" a="1"/>
  <c r="AG670" i="10" s="1"/>
  <c r="AG671" i="10" a="1"/>
  <c r="AG671" i="10" s="1"/>
  <c r="AG672" i="10" a="1"/>
  <c r="AG672" i="10" s="1"/>
  <c r="AG673" i="10" a="1"/>
  <c r="AG673" i="10" s="1"/>
  <c r="AG674" i="10" a="1"/>
  <c r="AG674" i="10" s="1"/>
  <c r="AG675" i="10" a="1"/>
  <c r="AG675" i="10" s="1"/>
  <c r="AG676" i="10" a="1"/>
  <c r="AG676" i="10" s="1"/>
  <c r="AG677" i="10" a="1"/>
  <c r="AG677" i="10" s="1"/>
  <c r="AG678" i="10" a="1"/>
  <c r="AG678" i="10" s="1"/>
  <c r="AG679" i="10" a="1"/>
  <c r="AG679" i="10" s="1"/>
  <c r="AG680" i="10" a="1"/>
  <c r="AG680" i="10" s="1"/>
  <c r="AG681" i="10" a="1"/>
  <c r="AG681" i="10" s="1"/>
  <c r="AG682" i="10" a="1"/>
  <c r="AG682" i="10" s="1"/>
  <c r="AG683" i="10" a="1"/>
  <c r="AG683" i="10" s="1"/>
  <c r="AG684" i="10" a="1"/>
  <c r="AG684" i="10" s="1"/>
  <c r="AG685" i="10" a="1"/>
  <c r="AG685" i="10" s="1"/>
  <c r="AG686" i="10" a="1"/>
  <c r="AG686" i="10" s="1"/>
  <c r="AG687" i="10" a="1"/>
  <c r="AG687" i="10" s="1"/>
  <c r="AG688" i="10" a="1"/>
  <c r="AG688" i="10" s="1"/>
  <c r="AG689" i="10" a="1"/>
  <c r="AG689" i="10" s="1"/>
  <c r="AG690" i="10" a="1"/>
  <c r="AG690" i="10" s="1"/>
  <c r="AG691" i="10" a="1"/>
  <c r="AG691" i="10" s="1"/>
  <c r="AG692" i="10" a="1"/>
  <c r="AG692" i="10" s="1"/>
  <c r="AG693" i="10" a="1"/>
  <c r="AG693" i="10" s="1"/>
  <c r="AG694" i="10" a="1"/>
  <c r="AG694" i="10" s="1"/>
  <c r="AG695" i="10" a="1"/>
  <c r="AG695" i="10" s="1"/>
  <c r="AG696" i="10" a="1"/>
  <c r="AG696" i="10" s="1"/>
  <c r="AG697" i="10" a="1"/>
  <c r="AG697" i="10" s="1"/>
  <c r="AG698" i="10" a="1"/>
  <c r="AG698" i="10" s="1"/>
  <c r="AG699" i="10" a="1"/>
  <c r="AG699" i="10" s="1"/>
  <c r="AG700" i="10" a="1"/>
  <c r="AG700" i="10" s="1"/>
  <c r="AG701" i="10" a="1"/>
  <c r="AG701" i="10" s="1"/>
  <c r="AG702" i="10" a="1"/>
  <c r="AG702" i="10" s="1"/>
  <c r="AG703" i="10" a="1"/>
  <c r="AG703" i="10" s="1"/>
  <c r="AG704" i="10" a="1"/>
  <c r="AG704" i="10" s="1"/>
  <c r="AG705" i="10" a="1"/>
  <c r="AG705" i="10" s="1"/>
  <c r="AG706" i="10" a="1"/>
  <c r="AG706" i="10" s="1"/>
  <c r="AG707" i="10" a="1"/>
  <c r="AG707" i="10" s="1"/>
  <c r="AG708" i="10" a="1"/>
  <c r="AG708" i="10" s="1"/>
  <c r="AG709" i="10" a="1"/>
  <c r="AG709" i="10" s="1"/>
  <c r="AG710" i="10" a="1"/>
  <c r="AG710" i="10" s="1"/>
  <c r="AG711" i="10" a="1"/>
  <c r="AG711" i="10" s="1"/>
  <c r="AG712" i="10" a="1"/>
  <c r="AG712" i="10" s="1"/>
  <c r="AG713" i="10" a="1"/>
  <c r="AG713" i="10" s="1"/>
  <c r="AG714" i="10" a="1"/>
  <c r="AG714" i="10" s="1"/>
  <c r="AG715" i="10" a="1"/>
  <c r="AG715" i="10" s="1"/>
  <c r="AG716" i="10" a="1"/>
  <c r="AG716" i="10" s="1"/>
  <c r="AG717" i="10" a="1"/>
  <c r="AG717" i="10" s="1"/>
  <c r="AG718" i="10" a="1"/>
  <c r="AG718" i="10" s="1"/>
  <c r="AG719" i="10" a="1"/>
  <c r="AG719" i="10" s="1"/>
  <c r="AG720" i="10" a="1"/>
  <c r="AG720" i="10" s="1"/>
  <c r="AG721" i="10" a="1"/>
  <c r="AG721" i="10" s="1"/>
  <c r="AG722" i="10" a="1"/>
  <c r="AG722" i="10" s="1"/>
  <c r="AG723" i="10" a="1"/>
  <c r="AG723" i="10" s="1"/>
  <c r="AG724" i="10" a="1"/>
  <c r="AG724" i="10" s="1"/>
  <c r="AG725" i="10" a="1"/>
  <c r="AG725" i="10" s="1"/>
  <c r="AG726" i="10" a="1"/>
  <c r="AG726" i="10" s="1"/>
  <c r="AG727" i="10" a="1"/>
  <c r="AG727" i="10" s="1"/>
  <c r="AG728" i="10" a="1"/>
  <c r="AG728" i="10" s="1"/>
  <c r="AG729" i="10" a="1"/>
  <c r="AG729" i="10" s="1"/>
  <c r="AG730" i="10" a="1"/>
  <c r="AG730" i="10" s="1"/>
  <c r="AG731" i="10" a="1"/>
  <c r="AG731" i="10" s="1"/>
  <c r="AG732" i="10" a="1"/>
  <c r="AG732" i="10" s="1"/>
  <c r="AG733" i="10" a="1"/>
  <c r="AG733" i="10" s="1"/>
  <c r="AG734" i="10" a="1"/>
  <c r="AG734" i="10" s="1"/>
  <c r="AG735" i="10" a="1"/>
  <c r="AG735" i="10" s="1"/>
  <c r="AG736" i="10" a="1"/>
  <c r="AG736" i="10" s="1"/>
  <c r="AG737" i="10" a="1"/>
  <c r="AG737" i="10" s="1"/>
  <c r="AG738" i="10" a="1"/>
  <c r="AG738" i="10" s="1"/>
  <c r="AG739" i="10" a="1"/>
  <c r="AG739" i="10" s="1"/>
  <c r="AG740" i="10" a="1"/>
  <c r="AG740" i="10" s="1"/>
  <c r="AG741" i="10" a="1"/>
  <c r="AG741" i="10" s="1"/>
  <c r="AG742" i="10" a="1"/>
  <c r="AG742" i="10" s="1"/>
  <c r="AG743" i="10" a="1"/>
  <c r="AG743" i="10" s="1"/>
  <c r="AG744" i="10" a="1"/>
  <c r="AG744" i="10" s="1"/>
  <c r="AG745" i="10" a="1"/>
  <c r="AG745" i="10" s="1"/>
  <c r="AG746" i="10" a="1"/>
  <c r="AG746" i="10" s="1"/>
  <c r="AG747" i="10" a="1"/>
  <c r="AG747" i="10" s="1"/>
  <c r="AG748" i="10" a="1"/>
  <c r="AG748" i="10" s="1"/>
  <c r="AG749" i="10" a="1"/>
  <c r="AG749" i="10" s="1"/>
  <c r="AG750" i="10" a="1"/>
  <c r="AG750" i="10" s="1"/>
  <c r="AG751" i="10" a="1"/>
  <c r="AG751" i="10" s="1"/>
  <c r="AG752" i="10" a="1"/>
  <c r="AG752" i="10" s="1"/>
  <c r="AG753" i="10" a="1"/>
  <c r="AG753" i="10" s="1"/>
  <c r="AG754" i="10" a="1"/>
  <c r="AG754" i="10" s="1"/>
  <c r="AG755" i="10" a="1"/>
  <c r="AG755" i="10" s="1"/>
  <c r="AG756" i="10" a="1"/>
  <c r="AG756" i="10" s="1"/>
  <c r="AG757" i="10" a="1"/>
  <c r="AG757" i="10" s="1"/>
  <c r="AG758" i="10" a="1"/>
  <c r="AG758" i="10" s="1"/>
  <c r="AG759" i="10" a="1"/>
  <c r="AG759" i="10" s="1"/>
  <c r="AG761" i="10" a="1"/>
  <c r="AG761" i="10" s="1"/>
  <c r="AG762" i="10" a="1"/>
  <c r="AG762" i="10" s="1"/>
  <c r="AG763" i="10" a="1"/>
  <c r="AG763" i="10" s="1"/>
  <c r="AG764" i="10" a="1"/>
  <c r="AG764" i="10" s="1"/>
  <c r="AG765" i="10" a="1"/>
  <c r="AG765" i="10" s="1"/>
  <c r="AG766" i="10" a="1"/>
  <c r="AG766" i="10" s="1"/>
  <c r="AG767" i="10" a="1"/>
  <c r="AG767" i="10" s="1"/>
  <c r="AG768" i="10" a="1"/>
  <c r="AG768" i="10" s="1"/>
  <c r="AG769" i="10" a="1"/>
  <c r="AG769" i="10" s="1"/>
  <c r="AG770" i="10" a="1"/>
  <c r="AG770" i="10" s="1"/>
  <c r="AG771" i="10" a="1"/>
  <c r="AG771" i="10" s="1"/>
  <c r="AG772" i="10" a="1"/>
  <c r="AG772" i="10" s="1"/>
  <c r="AG773" i="10" a="1"/>
  <c r="AG773" i="10" s="1"/>
  <c r="AG774" i="10" a="1"/>
  <c r="AG774" i="10" s="1"/>
  <c r="AG775" i="10" a="1"/>
  <c r="AG775" i="10" s="1"/>
  <c r="AG776" i="10" a="1"/>
  <c r="AG776" i="10" s="1"/>
  <c r="AG469" i="10" a="1"/>
  <c r="AG469" i="10" s="1"/>
  <c r="AD470" i="10" a="1"/>
  <c r="AD470" i="10" s="1"/>
  <c r="AD471" i="10" a="1"/>
  <c r="AD471" i="10" s="1"/>
  <c r="AD472" i="10" a="1"/>
  <c r="AD472" i="10" s="1"/>
  <c r="AD473" i="10" a="1"/>
  <c r="AD473" i="10" s="1"/>
  <c r="AD474" i="10" a="1"/>
  <c r="AD474" i="10" s="1"/>
  <c r="AD475" i="10" a="1"/>
  <c r="AD475" i="10" s="1"/>
  <c r="AD476" i="10" a="1"/>
  <c r="AD476" i="10" s="1"/>
  <c r="AD477" i="10" a="1"/>
  <c r="AD477" i="10" s="1"/>
  <c r="AD478" i="10" a="1"/>
  <c r="AD478" i="10" s="1"/>
  <c r="AD479" i="10" a="1"/>
  <c r="AD479" i="10" s="1"/>
  <c r="AD480" i="10" a="1"/>
  <c r="AD480" i="10" s="1"/>
  <c r="AD481" i="10" a="1"/>
  <c r="AD481" i="10" s="1"/>
  <c r="AD482" i="10" a="1"/>
  <c r="AD482" i="10" s="1"/>
  <c r="AD483" i="10" a="1"/>
  <c r="AD483" i="10" s="1"/>
  <c r="AD484" i="10" a="1"/>
  <c r="AD484" i="10" s="1"/>
  <c r="AD485" i="10" a="1"/>
  <c r="AD485" i="10" s="1"/>
  <c r="AD486" i="10" a="1"/>
  <c r="AD486" i="10" s="1"/>
  <c r="AD487" i="10" a="1"/>
  <c r="AD487" i="10" s="1"/>
  <c r="AD488" i="10" a="1"/>
  <c r="AD488" i="10" s="1"/>
  <c r="AD489" i="10" a="1"/>
  <c r="AD489" i="10" s="1"/>
  <c r="AD490" i="10" a="1"/>
  <c r="AD490" i="10" s="1"/>
  <c r="AD491" i="10" a="1"/>
  <c r="AD491" i="10" s="1"/>
  <c r="AD492" i="10" a="1"/>
  <c r="AD492" i="10" s="1"/>
  <c r="AD493" i="10" a="1"/>
  <c r="AD493" i="10" s="1"/>
  <c r="AD494" i="10" a="1"/>
  <c r="AD494" i="10" s="1"/>
  <c r="AD495" i="10" a="1"/>
  <c r="AD495" i="10" s="1"/>
  <c r="AD496" i="10" a="1"/>
  <c r="AD496" i="10" s="1"/>
  <c r="AD497" i="10" a="1"/>
  <c r="AD497" i="10" s="1"/>
  <c r="AD498" i="10" a="1"/>
  <c r="AD498" i="10" s="1"/>
  <c r="AD499" i="10" a="1"/>
  <c r="AD499" i="10" s="1"/>
  <c r="AD500" i="10" a="1"/>
  <c r="AD500" i="10" s="1"/>
  <c r="AD501" i="10" a="1"/>
  <c r="AD501" i="10" s="1"/>
  <c r="AD502" i="10" a="1"/>
  <c r="AD502" i="10" s="1"/>
  <c r="AD503" i="10" a="1"/>
  <c r="AD503" i="10" s="1"/>
  <c r="AD504" i="10" a="1"/>
  <c r="AD504" i="10" s="1"/>
  <c r="AD505" i="10" a="1"/>
  <c r="AD505" i="10" s="1"/>
  <c r="AD506" i="10" a="1"/>
  <c r="AD506" i="10" s="1"/>
  <c r="AD507" i="10" a="1"/>
  <c r="AD507" i="10" s="1"/>
  <c r="AD508" i="10" a="1"/>
  <c r="AD508" i="10" s="1"/>
  <c r="AD509" i="10" a="1"/>
  <c r="AD509" i="10" s="1"/>
  <c r="AD510" i="10" a="1"/>
  <c r="AD510" i="10" s="1"/>
  <c r="AD511" i="10" a="1"/>
  <c r="AD511" i="10"/>
  <c r="AD512" i="10" a="1"/>
  <c r="AD512" i="10" s="1"/>
  <c r="AD513" i="10" a="1"/>
  <c r="AD513" i="10" s="1"/>
  <c r="AD514" i="10" a="1"/>
  <c r="AD514" i="10" s="1"/>
  <c r="AD515" i="10" a="1"/>
  <c r="AD515" i="10" s="1"/>
  <c r="AD516" i="10" a="1"/>
  <c r="AD516" i="10" s="1"/>
  <c r="AD517" i="10" a="1"/>
  <c r="AD517" i="10" s="1"/>
  <c r="AD518" i="10" a="1"/>
  <c r="AD518" i="10" s="1"/>
  <c r="AD519" i="10" a="1"/>
  <c r="AD519" i="10" s="1"/>
  <c r="AD520" i="10" a="1"/>
  <c r="AD520" i="10" s="1"/>
  <c r="AD521" i="10" a="1"/>
  <c r="AD521" i="10" s="1"/>
  <c r="AD522" i="10" a="1"/>
  <c r="AD522" i="10" s="1"/>
  <c r="AD523" i="10" a="1"/>
  <c r="AD523" i="10"/>
  <c r="AD524" i="10" a="1"/>
  <c r="AD524" i="10" s="1"/>
  <c r="AD525" i="10" a="1"/>
  <c r="AD525" i="10" s="1"/>
  <c r="AD526" i="10" a="1"/>
  <c r="AD526" i="10" s="1"/>
  <c r="AD527" i="10" a="1"/>
  <c r="AD527" i="10" s="1"/>
  <c r="AD528" i="10" a="1"/>
  <c r="AD528" i="10" s="1"/>
  <c r="AD529" i="10" a="1"/>
  <c r="AD529" i="10"/>
  <c r="AD530" i="10" a="1"/>
  <c r="AD530" i="10" s="1"/>
  <c r="AD531" i="10" a="1"/>
  <c r="AD531" i="10" s="1"/>
  <c r="AD532" i="10" a="1"/>
  <c r="AD532" i="10" s="1"/>
  <c r="AD533" i="10" a="1"/>
  <c r="AD533" i="10" s="1"/>
  <c r="AD534" i="10" a="1"/>
  <c r="AD534" i="10" s="1"/>
  <c r="AD535" i="10" a="1"/>
  <c r="AD535" i="10" s="1"/>
  <c r="AD536" i="10" a="1"/>
  <c r="AD536" i="10" s="1"/>
  <c r="AD537" i="10" a="1"/>
  <c r="AD537" i="10" s="1"/>
  <c r="AD538" i="10" a="1"/>
  <c r="AD538" i="10" s="1"/>
  <c r="AD539" i="10" a="1"/>
  <c r="AD539" i="10" s="1"/>
  <c r="AD540" i="10" a="1"/>
  <c r="AD540" i="10" s="1"/>
  <c r="AD541" i="10" a="1"/>
  <c r="AD541" i="10"/>
  <c r="AD542" i="10" a="1"/>
  <c r="AD542" i="10" s="1"/>
  <c r="AD543" i="10" a="1"/>
  <c r="AD543" i="10" s="1"/>
  <c r="AD544" i="10" a="1"/>
  <c r="AD544" i="10" s="1"/>
  <c r="AD545" i="10" a="1"/>
  <c r="AD545" i="10" s="1"/>
  <c r="AD546" i="10" a="1"/>
  <c r="AD546" i="10" s="1"/>
  <c r="AD547" i="10" a="1"/>
  <c r="AD547" i="10" s="1"/>
  <c r="AD548" i="10" a="1"/>
  <c r="AD548" i="10" s="1"/>
  <c r="AD549" i="10" a="1"/>
  <c r="AD549" i="10" s="1"/>
  <c r="AD550" i="10" a="1"/>
  <c r="AD550" i="10" s="1"/>
  <c r="AD551" i="10" a="1"/>
  <c r="AD551" i="10" s="1"/>
  <c r="AD552" i="10" a="1"/>
  <c r="AD552" i="10" s="1"/>
  <c r="AD553" i="10" a="1"/>
  <c r="AD553" i="10"/>
  <c r="AD554" i="10" a="1"/>
  <c r="AD554" i="10" s="1"/>
  <c r="AD555" i="10" a="1"/>
  <c r="AD555" i="10" s="1"/>
  <c r="AD556" i="10" a="1"/>
  <c r="AD556" i="10" s="1"/>
  <c r="AD557" i="10" a="1"/>
  <c r="AD557" i="10" s="1"/>
  <c r="AD558" i="10" a="1"/>
  <c r="AD558" i="10" s="1"/>
  <c r="AD559" i="10" a="1"/>
  <c r="AD559" i="10" s="1"/>
  <c r="AD560" i="10" a="1"/>
  <c r="AD560" i="10" s="1"/>
  <c r="AD561" i="10" a="1"/>
  <c r="AD561" i="10" s="1"/>
  <c r="AD562" i="10" a="1"/>
  <c r="AD562" i="10" s="1"/>
  <c r="AD563" i="10" a="1"/>
  <c r="AD563" i="10" s="1"/>
  <c r="AD564" i="10" a="1"/>
  <c r="AD564" i="10" s="1"/>
  <c r="AD565" i="10" a="1"/>
  <c r="AD565" i="10" s="1"/>
  <c r="AD566" i="10" a="1"/>
  <c r="AD566" i="10" s="1"/>
  <c r="AD567" i="10" a="1"/>
  <c r="AD567" i="10" s="1"/>
  <c r="AD568" i="10" a="1"/>
  <c r="AD568" i="10" s="1"/>
  <c r="AD569" i="10" a="1"/>
  <c r="AD569" i="10" s="1"/>
  <c r="AD570" i="10" a="1"/>
  <c r="AD570" i="10" s="1"/>
  <c r="AD571" i="10" a="1"/>
  <c r="AD571" i="10" s="1"/>
  <c r="AD572" i="10" a="1"/>
  <c r="AD572" i="10" s="1"/>
  <c r="AD573" i="10" a="1"/>
  <c r="AD573" i="10" s="1"/>
  <c r="AD574" i="10" a="1"/>
  <c r="AD574" i="10" s="1"/>
  <c r="AD575" i="10" a="1"/>
  <c r="AD575" i="10" s="1"/>
  <c r="AD576" i="10" a="1"/>
  <c r="AD576" i="10" s="1"/>
  <c r="AD577" i="10" a="1"/>
  <c r="AD577" i="10" s="1"/>
  <c r="AD578" i="10" a="1"/>
  <c r="AD578" i="10" s="1"/>
  <c r="AD579" i="10" a="1"/>
  <c r="AD579" i="10" s="1"/>
  <c r="AD580" i="10" a="1"/>
  <c r="AD580" i="10" s="1"/>
  <c r="AD581" i="10" a="1"/>
  <c r="AD581" i="10" s="1"/>
  <c r="AD582" i="10" a="1"/>
  <c r="AD582" i="10" s="1"/>
  <c r="AD583" i="10" a="1"/>
  <c r="AD583" i="10" s="1"/>
  <c r="AD584" i="10" a="1"/>
  <c r="AD584" i="10" s="1"/>
  <c r="AD585" i="10" a="1"/>
  <c r="AD585" i="10" s="1"/>
  <c r="AD586" i="10" a="1"/>
  <c r="AD586" i="10" s="1"/>
  <c r="AD587" i="10" a="1"/>
  <c r="AD587" i="10" s="1"/>
  <c r="AD588" i="10" a="1"/>
  <c r="AD588" i="10" s="1"/>
  <c r="AD589" i="10" a="1"/>
  <c r="AD589" i="10" s="1"/>
  <c r="AD590" i="10" a="1"/>
  <c r="AD590" i="10" s="1"/>
  <c r="AD591" i="10" a="1"/>
  <c r="AD591" i="10" s="1"/>
  <c r="AD592" i="10" a="1"/>
  <c r="AD592" i="10" s="1"/>
  <c r="AD593" i="10" a="1"/>
  <c r="AD593" i="10" s="1"/>
  <c r="AD594" i="10" a="1"/>
  <c r="AD594" i="10" s="1"/>
  <c r="AD595" i="10" a="1"/>
  <c r="AD595" i="10" s="1"/>
  <c r="AD596" i="10" a="1"/>
  <c r="AD596" i="10" s="1"/>
  <c r="AD597" i="10" a="1"/>
  <c r="AD597" i="10" s="1"/>
  <c r="AD598" i="10" a="1"/>
  <c r="AD598" i="10" s="1"/>
  <c r="AD599" i="10" a="1"/>
  <c r="AD599" i="10" s="1"/>
  <c r="AD600" i="10" a="1"/>
  <c r="AD600" i="10" s="1"/>
  <c r="AD601" i="10" a="1"/>
  <c r="AD601" i="10" s="1"/>
  <c r="AD602" i="10" a="1"/>
  <c r="AD602" i="10" s="1"/>
  <c r="AD603" i="10" a="1"/>
  <c r="AD603" i="10" s="1"/>
  <c r="AD604" i="10" a="1"/>
  <c r="AD604" i="10" s="1"/>
  <c r="AD605" i="10" a="1"/>
  <c r="AD605" i="10" s="1"/>
  <c r="AD606" i="10" a="1"/>
  <c r="AD606" i="10" s="1"/>
  <c r="AD607" i="10" a="1"/>
  <c r="AD607" i="10" s="1"/>
  <c r="AD608" i="10" a="1"/>
  <c r="AD608" i="10" s="1"/>
  <c r="AD609" i="10" a="1"/>
  <c r="AD609" i="10" s="1"/>
  <c r="AD610" i="10" a="1"/>
  <c r="AD610" i="10" s="1"/>
  <c r="AD611" i="10" a="1"/>
  <c r="AD611" i="10" s="1"/>
  <c r="AD612" i="10" a="1"/>
  <c r="AD612" i="10" s="1"/>
  <c r="AD613" i="10" a="1"/>
  <c r="AD613" i="10" s="1"/>
  <c r="AD614" i="10" a="1"/>
  <c r="AD614" i="10" s="1"/>
  <c r="AD615" i="10" a="1"/>
  <c r="AD615" i="10" s="1"/>
  <c r="AD616" i="10" a="1"/>
  <c r="AD616" i="10" s="1"/>
  <c r="AD617" i="10" a="1"/>
  <c r="AD617" i="10" s="1"/>
  <c r="AD618" i="10" a="1"/>
  <c r="AD618" i="10" s="1"/>
  <c r="AD619" i="10" a="1"/>
  <c r="AD619" i="10" s="1"/>
  <c r="AD620" i="10" a="1"/>
  <c r="AD620" i="10" s="1"/>
  <c r="AD621" i="10" a="1"/>
  <c r="AD621" i="10" s="1"/>
  <c r="AD622" i="10" a="1"/>
  <c r="AD622" i="10" s="1"/>
  <c r="AD623" i="10" a="1"/>
  <c r="AD623" i="10" s="1"/>
  <c r="AD624" i="10" a="1"/>
  <c r="AD624" i="10" s="1"/>
  <c r="AD625" i="10" a="1"/>
  <c r="AD625" i="10" s="1"/>
  <c r="AD626" i="10" a="1"/>
  <c r="AD626" i="10" s="1"/>
  <c r="AD627" i="10" a="1"/>
  <c r="AD627" i="10" s="1"/>
  <c r="AD628" i="10" a="1"/>
  <c r="AD628" i="10" s="1"/>
  <c r="AD629" i="10" a="1"/>
  <c r="AD629" i="10" s="1"/>
  <c r="AD630" i="10" a="1"/>
  <c r="AD630" i="10" s="1"/>
  <c r="AD631" i="10" a="1"/>
  <c r="AD631" i="10" s="1"/>
  <c r="AD632" i="10" a="1"/>
  <c r="AD632" i="10" s="1"/>
  <c r="AD633" i="10" a="1"/>
  <c r="AD633" i="10" s="1"/>
  <c r="AD634" i="10" a="1"/>
  <c r="AD634" i="10" s="1"/>
  <c r="AD635" i="10" a="1"/>
  <c r="AD635" i="10" s="1"/>
  <c r="AD636" i="10" a="1"/>
  <c r="AD636" i="10" s="1"/>
  <c r="AD637" i="10" a="1"/>
  <c r="AD637" i="10" s="1"/>
  <c r="AD638" i="10" a="1"/>
  <c r="AD638" i="10" s="1"/>
  <c r="AD639" i="10" a="1"/>
  <c r="AD639" i="10" s="1"/>
  <c r="AD640" i="10" a="1"/>
  <c r="AD640" i="10" s="1"/>
  <c r="AD641" i="10" a="1"/>
  <c r="AD641" i="10" s="1"/>
  <c r="AD642" i="10" a="1"/>
  <c r="AD642" i="10" s="1"/>
  <c r="AD643" i="10" a="1"/>
  <c r="AD643" i="10" s="1"/>
  <c r="AD644" i="10" a="1"/>
  <c r="AD644" i="10" s="1"/>
  <c r="AD646" i="10" a="1"/>
  <c r="AD646" i="10" s="1"/>
  <c r="AD647" i="10" a="1"/>
  <c r="AD647" i="10" s="1"/>
  <c r="AD648" i="10" a="1"/>
  <c r="AD648" i="10" s="1"/>
  <c r="AD649" i="10" a="1"/>
  <c r="AD649" i="10" s="1"/>
  <c r="AD650" i="10" a="1"/>
  <c r="AD650" i="10" s="1"/>
  <c r="AD651" i="10" a="1"/>
  <c r="AD651" i="10" s="1"/>
  <c r="AD652" i="10" a="1"/>
  <c r="AD652" i="10" s="1"/>
  <c r="AD653" i="10" a="1"/>
  <c r="AD653" i="10" s="1"/>
  <c r="AD654" i="10" a="1"/>
  <c r="AD654" i="10" s="1"/>
  <c r="AD655" i="10" a="1"/>
  <c r="AD655" i="10" s="1"/>
  <c r="AD656" i="10" a="1"/>
  <c r="AD656" i="10" s="1"/>
  <c r="AD657" i="10" a="1"/>
  <c r="AD657" i="10" s="1"/>
  <c r="AD658" i="10" a="1"/>
  <c r="AD658" i="10" s="1"/>
  <c r="AD659" i="10" a="1"/>
  <c r="AD659" i="10" s="1"/>
  <c r="AD660" i="10" a="1"/>
  <c r="AD660" i="10" s="1"/>
  <c r="AD661" i="10" a="1"/>
  <c r="AD661" i="10" s="1"/>
  <c r="AD662" i="10" a="1"/>
  <c r="AD662" i="10" s="1"/>
  <c r="AD663" i="10" a="1"/>
  <c r="AD663" i="10" s="1"/>
  <c r="AD664" i="10" a="1"/>
  <c r="AD664" i="10" s="1"/>
  <c r="AD665" i="10" a="1"/>
  <c r="AD665" i="10" s="1"/>
  <c r="AD666" i="10" a="1"/>
  <c r="AD666" i="10" s="1"/>
  <c r="AD667" i="10" a="1"/>
  <c r="AD667" i="10" s="1"/>
  <c r="AD668" i="10" a="1"/>
  <c r="AD668" i="10" s="1"/>
  <c r="AD669" i="10" a="1"/>
  <c r="AD669" i="10" s="1"/>
  <c r="AD670" i="10" a="1"/>
  <c r="AD670" i="10" s="1"/>
  <c r="AD671" i="10" a="1"/>
  <c r="AD671" i="10" s="1"/>
  <c r="AD672" i="10" a="1"/>
  <c r="AD672" i="10" s="1"/>
  <c r="AD673" i="10" a="1"/>
  <c r="AD673" i="10" s="1"/>
  <c r="AD674" i="10" a="1"/>
  <c r="AD674" i="10" s="1"/>
  <c r="AD675" i="10" a="1"/>
  <c r="AD675" i="10" s="1"/>
  <c r="AD676" i="10" a="1"/>
  <c r="AD676" i="10" s="1"/>
  <c r="AD677" i="10" a="1"/>
  <c r="AD677" i="10" s="1"/>
  <c r="AD678" i="10" a="1"/>
  <c r="AD678" i="10" s="1"/>
  <c r="AD679" i="10" a="1"/>
  <c r="AD679" i="10" s="1"/>
  <c r="AD680" i="10" a="1"/>
  <c r="AD680" i="10" s="1"/>
  <c r="AD681" i="10" a="1"/>
  <c r="AD681" i="10" s="1"/>
  <c r="AD682" i="10" a="1"/>
  <c r="AD682" i="10" s="1"/>
  <c r="AD683" i="10" a="1"/>
  <c r="AD683" i="10" s="1"/>
  <c r="AD684" i="10" a="1"/>
  <c r="AD684" i="10" s="1"/>
  <c r="AD685" i="10" a="1"/>
  <c r="AD685" i="10" s="1"/>
  <c r="AD686" i="10" a="1"/>
  <c r="AD686" i="10" s="1"/>
  <c r="AD687" i="10" a="1"/>
  <c r="AD687" i="10" s="1"/>
  <c r="AD688" i="10" a="1"/>
  <c r="AD688" i="10" s="1"/>
  <c r="AD689" i="10" a="1"/>
  <c r="AD689" i="10" s="1"/>
  <c r="AD690" i="10" a="1"/>
  <c r="AD690" i="10" s="1"/>
  <c r="AD691" i="10" a="1"/>
  <c r="AD691" i="10" s="1"/>
  <c r="AD692" i="10" a="1"/>
  <c r="AD692" i="10" s="1"/>
  <c r="AD693" i="10" a="1"/>
  <c r="AD693" i="10" s="1"/>
  <c r="AD694" i="10" a="1"/>
  <c r="AD694" i="10" s="1"/>
  <c r="AD695" i="10" a="1"/>
  <c r="AD695" i="10" s="1"/>
  <c r="AD696" i="10" a="1"/>
  <c r="AD696" i="10" s="1"/>
  <c r="AD697" i="10" a="1"/>
  <c r="AD697" i="10" s="1"/>
  <c r="AD698" i="10" a="1"/>
  <c r="AD698" i="10" s="1"/>
  <c r="AD699" i="10" a="1"/>
  <c r="AD699" i="10" s="1"/>
  <c r="AD700" i="10" a="1"/>
  <c r="AD700" i="10" s="1"/>
  <c r="AD701" i="10" a="1"/>
  <c r="AD701" i="10" s="1"/>
  <c r="AD702" i="10" a="1"/>
  <c r="AD702" i="10" s="1"/>
  <c r="AD703" i="10" a="1"/>
  <c r="AD703" i="10" s="1"/>
  <c r="AD704" i="10" a="1"/>
  <c r="AD704" i="10" s="1"/>
  <c r="AD705" i="10" a="1"/>
  <c r="AD705" i="10" s="1"/>
  <c r="AD706" i="10" a="1"/>
  <c r="AD706" i="10" s="1"/>
  <c r="AD707" i="10" a="1"/>
  <c r="AD707" i="10" s="1"/>
  <c r="AD708" i="10" a="1"/>
  <c r="AD708" i="10" s="1"/>
  <c r="AD709" i="10" a="1"/>
  <c r="AD709" i="10" s="1"/>
  <c r="AD710" i="10" a="1"/>
  <c r="AD710" i="10" s="1"/>
  <c r="AD711" i="10" a="1"/>
  <c r="AD711" i="10" s="1"/>
  <c r="AD712" i="10" a="1"/>
  <c r="AD712" i="10" s="1"/>
  <c r="AD713" i="10" a="1"/>
  <c r="AD713" i="10" s="1"/>
  <c r="AD714" i="10" a="1"/>
  <c r="AD714" i="10" s="1"/>
  <c r="AD715" i="10" a="1"/>
  <c r="AD715" i="10" s="1"/>
  <c r="AD716" i="10" a="1"/>
  <c r="AD716" i="10" s="1"/>
  <c r="AD717" i="10" a="1"/>
  <c r="AD717" i="10" s="1"/>
  <c r="AD718" i="10" a="1"/>
  <c r="AD718" i="10" s="1"/>
  <c r="AD719" i="10" a="1"/>
  <c r="AD719" i="10" s="1"/>
  <c r="AD720" i="10" a="1"/>
  <c r="AD720" i="10" s="1"/>
  <c r="AD721" i="10" a="1"/>
  <c r="AD721" i="10" s="1"/>
  <c r="AD722" i="10" a="1"/>
  <c r="AD722" i="10" s="1"/>
  <c r="AD723" i="10" a="1"/>
  <c r="AD723" i="10" s="1"/>
  <c r="AD724" i="10" a="1"/>
  <c r="AD724" i="10" s="1"/>
  <c r="AD725" i="10" a="1"/>
  <c r="AD725" i="10" s="1"/>
  <c r="AD726" i="10" a="1"/>
  <c r="AD726" i="10" s="1"/>
  <c r="AD727" i="10" a="1"/>
  <c r="AD727" i="10" s="1"/>
  <c r="AD728" i="10" a="1"/>
  <c r="AD728" i="10" s="1"/>
  <c r="AD729" i="10" a="1"/>
  <c r="AD729" i="10" s="1"/>
  <c r="AD730" i="10" a="1"/>
  <c r="AD730" i="10" s="1"/>
  <c r="AD731" i="10" a="1"/>
  <c r="AD731" i="10" s="1"/>
  <c r="AD732" i="10" a="1"/>
  <c r="AD732" i="10" s="1"/>
  <c r="AD733" i="10" a="1"/>
  <c r="AD733" i="10" s="1"/>
  <c r="AD734" i="10" a="1"/>
  <c r="AD734" i="10" s="1"/>
  <c r="AD735" i="10" a="1"/>
  <c r="AD735" i="10" s="1"/>
  <c r="AD736" i="10" a="1"/>
  <c r="AD736" i="10" s="1"/>
  <c r="AD737" i="10" a="1"/>
  <c r="AD737" i="10" s="1"/>
  <c r="AD738" i="10" a="1"/>
  <c r="AD738" i="10" s="1"/>
  <c r="AD739" i="10" a="1"/>
  <c r="AD739" i="10" s="1"/>
  <c r="AD740" i="10" a="1"/>
  <c r="AD740" i="10" s="1"/>
  <c r="AD741" i="10" a="1"/>
  <c r="AD741" i="10" s="1"/>
  <c r="AD742" i="10" a="1"/>
  <c r="AD742" i="10" s="1"/>
  <c r="AD743" i="10" a="1"/>
  <c r="AD743" i="10" s="1"/>
  <c r="AD744" i="10" a="1"/>
  <c r="AD744" i="10" s="1"/>
  <c r="AD745" i="10" a="1"/>
  <c r="AD745" i="10" s="1"/>
  <c r="AD746" i="10" a="1"/>
  <c r="AD746" i="10" s="1"/>
  <c r="AD747" i="10" a="1"/>
  <c r="AD747" i="10" s="1"/>
  <c r="AD748" i="10" a="1"/>
  <c r="AD748" i="10" s="1"/>
  <c r="AD749" i="10" a="1"/>
  <c r="AD749" i="10" s="1"/>
  <c r="AD750" i="10" a="1"/>
  <c r="AD750" i="10" s="1"/>
  <c r="AD751" i="10" a="1"/>
  <c r="AD751" i="10" s="1"/>
  <c r="AD752" i="10" a="1"/>
  <c r="AD752" i="10" s="1"/>
  <c r="AD753" i="10" a="1"/>
  <c r="AD753" i="10" s="1"/>
  <c r="AD754" i="10" a="1"/>
  <c r="AD754" i="10" s="1"/>
  <c r="AD755" i="10" a="1"/>
  <c r="AD755" i="10" s="1"/>
  <c r="AD756" i="10" a="1"/>
  <c r="AD756" i="10" s="1"/>
  <c r="AD757" i="10" a="1"/>
  <c r="AD757" i="10" s="1"/>
  <c r="AD758" i="10" a="1"/>
  <c r="AD758" i="10" s="1"/>
  <c r="AD759" i="10" a="1"/>
  <c r="AD759" i="10" s="1"/>
  <c r="AD761" i="10" a="1"/>
  <c r="AD761" i="10" s="1"/>
  <c r="AD762" i="10" a="1"/>
  <c r="AD762" i="10" s="1"/>
  <c r="AD763" i="10" a="1"/>
  <c r="AD763" i="10" s="1"/>
  <c r="AD764" i="10" a="1"/>
  <c r="AD764" i="10" s="1"/>
  <c r="AD765" i="10" a="1"/>
  <c r="AD765" i="10" s="1"/>
  <c r="AD766" i="10" a="1"/>
  <c r="AD766" i="10" s="1"/>
  <c r="AD767" i="10" a="1"/>
  <c r="AD767" i="10" s="1"/>
  <c r="AD768" i="10" a="1"/>
  <c r="AD768" i="10" s="1"/>
  <c r="AD769" i="10" a="1"/>
  <c r="AD769" i="10" s="1"/>
  <c r="AD770" i="10" a="1"/>
  <c r="AD770" i="10" s="1"/>
  <c r="AD771" i="10" a="1"/>
  <c r="AD771" i="10" s="1"/>
  <c r="AD772" i="10" a="1"/>
  <c r="AD772" i="10" s="1"/>
  <c r="AD773" i="10" a="1"/>
  <c r="AD773" i="10" s="1"/>
  <c r="AD774" i="10" a="1"/>
  <c r="AD774" i="10" s="1"/>
  <c r="AD775" i="10" a="1"/>
  <c r="AD775" i="10" s="1"/>
  <c r="AD776" i="10" a="1"/>
  <c r="AD776" i="10" s="1"/>
  <c r="AD469" i="10" a="1"/>
  <c r="AD469" i="10" s="1"/>
  <c r="AD470" i="12" a="1"/>
  <c r="AD470" i="12" s="1"/>
  <c r="AD471" i="12" a="1"/>
  <c r="AD471" i="12" s="1"/>
  <c r="AD472" i="12" a="1"/>
  <c r="AD472" i="12" s="1"/>
  <c r="AD473" i="12" a="1"/>
  <c r="AD473" i="12" s="1"/>
  <c r="AD474" i="12" a="1"/>
  <c r="AD474" i="12" s="1"/>
  <c r="AD475" i="12" a="1"/>
  <c r="AD475" i="12"/>
  <c r="AD476" i="12" a="1"/>
  <c r="AD476" i="12" s="1"/>
  <c r="AD477" i="12" a="1"/>
  <c r="AD477" i="12" s="1"/>
  <c r="AD478" i="12" a="1"/>
  <c r="AD478" i="12" s="1"/>
  <c r="AD479" i="12" a="1"/>
  <c r="AD479" i="12" s="1"/>
  <c r="AD480" i="12" a="1"/>
  <c r="AD480" i="12" s="1"/>
  <c r="AD481" i="12" a="1"/>
  <c r="AD481" i="12"/>
  <c r="AD482" i="12" a="1"/>
  <c r="AD482" i="12" s="1"/>
  <c r="AD483" i="12" a="1"/>
  <c r="AD483" i="12" s="1"/>
  <c r="AD484" i="12" a="1"/>
  <c r="AD484" i="12" s="1"/>
  <c r="AD485" i="12" a="1"/>
  <c r="AD485" i="12" s="1"/>
  <c r="AD486" i="12" a="1"/>
  <c r="AD486" i="12" s="1"/>
  <c r="AD487" i="12" a="1"/>
  <c r="AD487" i="12"/>
  <c r="AD488" i="12" a="1"/>
  <c r="AD488" i="12" s="1"/>
  <c r="AD489" i="12" a="1"/>
  <c r="AD489" i="12" s="1"/>
  <c r="AD490" i="12" a="1"/>
  <c r="AD490" i="12" s="1"/>
  <c r="AD491" i="12" a="1"/>
  <c r="AD491" i="12" s="1"/>
  <c r="AD492" i="12" a="1"/>
  <c r="AD492" i="12" s="1"/>
  <c r="AD493" i="12" a="1"/>
  <c r="AD493" i="12"/>
  <c r="AD494" i="12" a="1"/>
  <c r="AD494" i="12" s="1"/>
  <c r="AD495" i="12" a="1"/>
  <c r="AD495" i="12" s="1"/>
  <c r="AD496" i="12" a="1"/>
  <c r="AD496" i="12" s="1"/>
  <c r="AD497" i="12" a="1"/>
  <c r="AD497" i="12" s="1"/>
  <c r="AD498" i="12" a="1"/>
  <c r="AD498" i="12" s="1"/>
  <c r="AD499" i="12" a="1"/>
  <c r="AD499" i="12"/>
  <c r="AD500" i="12" a="1"/>
  <c r="AD500" i="12" s="1"/>
  <c r="AD501" i="12" a="1"/>
  <c r="AD501" i="12" s="1"/>
  <c r="AD502" i="12" a="1"/>
  <c r="AD502" i="12" s="1"/>
  <c r="AD503" i="12" a="1"/>
  <c r="AD503" i="12" s="1"/>
  <c r="AD504" i="12" a="1"/>
  <c r="AD504" i="12" s="1"/>
  <c r="AD505" i="12" a="1"/>
  <c r="AD505" i="12"/>
  <c r="AD506" i="12" a="1"/>
  <c r="AD506" i="12" s="1"/>
  <c r="AD507" i="12" a="1"/>
  <c r="AD507" i="12" s="1"/>
  <c r="AD508" i="12" a="1"/>
  <c r="AD508" i="12" s="1"/>
  <c r="AD509" i="12" a="1"/>
  <c r="AD509" i="12" s="1"/>
  <c r="AD510" i="12" a="1"/>
  <c r="AD510" i="12" s="1"/>
  <c r="AD511" i="12" a="1"/>
  <c r="AD511" i="12"/>
  <c r="AD512" i="12" a="1"/>
  <c r="AD512" i="12" s="1"/>
  <c r="AD513" i="12" a="1"/>
  <c r="AD513" i="12" s="1"/>
  <c r="AD514" i="12" a="1"/>
  <c r="AD514" i="12" s="1"/>
  <c r="AD515" i="12" a="1"/>
  <c r="AD515" i="12" s="1"/>
  <c r="AD516" i="12" a="1"/>
  <c r="AD516" i="12" s="1"/>
  <c r="AD517" i="12" a="1"/>
  <c r="AD517" i="12" s="1"/>
  <c r="AD518" i="12" a="1"/>
  <c r="AD518" i="12" s="1"/>
  <c r="AD519" i="12" a="1"/>
  <c r="AD519" i="12" s="1"/>
  <c r="AD520" i="12" a="1"/>
  <c r="AD520" i="12" s="1"/>
  <c r="AD521" i="12" a="1"/>
  <c r="AD521" i="12" s="1"/>
  <c r="AD522" i="12" a="1"/>
  <c r="AD522" i="12" s="1"/>
  <c r="AD523" i="12" a="1"/>
  <c r="AD523" i="12" s="1"/>
  <c r="AD524" i="12" a="1"/>
  <c r="AD524" i="12" s="1"/>
  <c r="AD525" i="12" a="1"/>
  <c r="AD525" i="12" s="1"/>
  <c r="AD526" i="12" a="1"/>
  <c r="AD526" i="12" s="1"/>
  <c r="AD527" i="12" a="1"/>
  <c r="AD527" i="12" s="1"/>
  <c r="AD528" i="12" a="1"/>
  <c r="AD528" i="12" s="1"/>
  <c r="AD529" i="12" a="1"/>
  <c r="AD529" i="12" s="1"/>
  <c r="AD530" i="12" a="1"/>
  <c r="AD530" i="12" s="1"/>
  <c r="AD531" i="12" a="1"/>
  <c r="AD531" i="12" s="1"/>
  <c r="AD532" i="12" a="1"/>
  <c r="AD532" i="12" s="1"/>
  <c r="AD533" i="12" a="1"/>
  <c r="AD533" i="12" s="1"/>
  <c r="AD534" i="12" a="1"/>
  <c r="AD534" i="12" s="1"/>
  <c r="AD535" i="12" a="1"/>
  <c r="AD535" i="12" s="1"/>
  <c r="AD536" i="12" a="1"/>
  <c r="AD536" i="12" s="1"/>
  <c r="AD537" i="12" a="1"/>
  <c r="AD537" i="12" s="1"/>
  <c r="AD538" i="12" a="1"/>
  <c r="AD538" i="12" s="1"/>
  <c r="AD539" i="12" a="1"/>
  <c r="AD539" i="12" s="1"/>
  <c r="AD540" i="12" a="1"/>
  <c r="AD540" i="12" s="1"/>
  <c r="AD541" i="12" a="1"/>
  <c r="AD541" i="12" s="1"/>
  <c r="AD542" i="12" a="1"/>
  <c r="AD542" i="12" s="1"/>
  <c r="AD543" i="12" a="1"/>
  <c r="AD543" i="12" s="1"/>
  <c r="AD544" i="12" a="1"/>
  <c r="AD544" i="12" s="1"/>
  <c r="AD545" i="12" a="1"/>
  <c r="AD545" i="12" s="1"/>
  <c r="AD546" i="12" a="1"/>
  <c r="AD546" i="12" s="1"/>
  <c r="AD547" i="12" a="1"/>
  <c r="AD547" i="12" s="1"/>
  <c r="AD548" i="12" a="1"/>
  <c r="AD548" i="12" s="1"/>
  <c r="AD549" i="12" a="1"/>
  <c r="AD549" i="12" s="1"/>
  <c r="AD550" i="12" a="1"/>
  <c r="AD550" i="12" s="1"/>
  <c r="AD551" i="12" a="1"/>
  <c r="AD551" i="12" s="1"/>
  <c r="AD552" i="12" a="1"/>
  <c r="AD552" i="12" s="1"/>
  <c r="AD553" i="12" a="1"/>
  <c r="AD553" i="12" s="1"/>
  <c r="AD554" i="12" a="1"/>
  <c r="AD554" i="12" s="1"/>
  <c r="AD555" i="12" a="1"/>
  <c r="AD555" i="12" s="1"/>
  <c r="AD556" i="12" a="1"/>
  <c r="AD556" i="12" s="1"/>
  <c r="AD557" i="12" a="1"/>
  <c r="AD557" i="12" s="1"/>
  <c r="AD558" i="12" a="1"/>
  <c r="AD558" i="12" s="1"/>
  <c r="AD559" i="12" a="1"/>
  <c r="AD559" i="12" s="1"/>
  <c r="AD560" i="12" a="1"/>
  <c r="AD560" i="12" s="1"/>
  <c r="AD561" i="12" a="1"/>
  <c r="AD561" i="12" s="1"/>
  <c r="AD562" i="12" a="1"/>
  <c r="AD562" i="12" s="1"/>
  <c r="AD563" i="12" a="1"/>
  <c r="AD563" i="12" s="1"/>
  <c r="AD564" i="12" a="1"/>
  <c r="AD564" i="12" s="1"/>
  <c r="AD565" i="12" a="1"/>
  <c r="AD565" i="12" s="1"/>
  <c r="AD566" i="12" a="1"/>
  <c r="AD566" i="12" s="1"/>
  <c r="AD567" i="12" a="1"/>
  <c r="AD567" i="12" s="1"/>
  <c r="AD568" i="12" a="1"/>
  <c r="AD568" i="12" s="1"/>
  <c r="AD569" i="12" a="1"/>
  <c r="AD569" i="12" s="1"/>
  <c r="AD570" i="12" a="1"/>
  <c r="AD570" i="12" s="1"/>
  <c r="AD571" i="12" a="1"/>
  <c r="AD571" i="12" s="1"/>
  <c r="AD572" i="12" a="1"/>
  <c r="AD572" i="12" s="1"/>
  <c r="AD573" i="12" a="1"/>
  <c r="AD573" i="12" s="1"/>
  <c r="AD574" i="12" a="1"/>
  <c r="AD574" i="12" s="1"/>
  <c r="AD575" i="12" a="1"/>
  <c r="AD575" i="12" s="1"/>
  <c r="AD576" i="12" a="1"/>
  <c r="AD576" i="12" s="1"/>
  <c r="AD577" i="12" a="1"/>
  <c r="AD577" i="12" s="1"/>
  <c r="AD578" i="12" a="1"/>
  <c r="AD578" i="12" s="1"/>
  <c r="AD579" i="12" a="1"/>
  <c r="AD579" i="12" s="1"/>
  <c r="AD580" i="12" a="1"/>
  <c r="AD580" i="12" s="1"/>
  <c r="AD581" i="12" a="1"/>
  <c r="AD581" i="12" s="1"/>
  <c r="AD582" i="12" a="1"/>
  <c r="AD582" i="12" s="1"/>
  <c r="AD583" i="12" a="1"/>
  <c r="AD583" i="12" s="1"/>
  <c r="AD584" i="12" a="1"/>
  <c r="AD584" i="12" s="1"/>
  <c r="AD585" i="12" a="1"/>
  <c r="AD585" i="12" s="1"/>
  <c r="AD586" i="12" a="1"/>
  <c r="AD586" i="12" s="1"/>
  <c r="AD587" i="12" a="1"/>
  <c r="AD587" i="12" s="1"/>
  <c r="AD588" i="12" a="1"/>
  <c r="AD588" i="12" s="1"/>
  <c r="AD589" i="12" a="1"/>
  <c r="AD589" i="12" s="1"/>
  <c r="AD590" i="12" a="1"/>
  <c r="AD590" i="12" s="1"/>
  <c r="AD591" i="12" a="1"/>
  <c r="AD591" i="12" s="1"/>
  <c r="AD592" i="12" a="1"/>
  <c r="AD592" i="12" s="1"/>
  <c r="AD593" i="12" a="1"/>
  <c r="AD593" i="12" s="1"/>
  <c r="AD594" i="12" a="1"/>
  <c r="AD594" i="12" s="1"/>
  <c r="AD595" i="12" a="1"/>
  <c r="AD595" i="12" s="1"/>
  <c r="AD596" i="12" a="1"/>
  <c r="AD596" i="12" s="1"/>
  <c r="AD597" i="12" a="1"/>
  <c r="AD597" i="12" s="1"/>
  <c r="AD598" i="12" a="1"/>
  <c r="AD598" i="12" s="1"/>
  <c r="AD599" i="12" a="1"/>
  <c r="AD599" i="12" s="1"/>
  <c r="AD600" i="12" a="1"/>
  <c r="AD600" i="12" s="1"/>
  <c r="AD601" i="12" a="1"/>
  <c r="AD601" i="12" s="1"/>
  <c r="AD602" i="12" a="1"/>
  <c r="AD602" i="12" s="1"/>
  <c r="AD603" i="12" a="1"/>
  <c r="AD603" i="12" s="1"/>
  <c r="AD604" i="12" a="1"/>
  <c r="AD604" i="12" s="1"/>
  <c r="AD605" i="12" a="1"/>
  <c r="AD605" i="12" s="1"/>
  <c r="AD606" i="12" a="1"/>
  <c r="AD606" i="12" s="1"/>
  <c r="AD607" i="12" a="1"/>
  <c r="AD607" i="12" s="1"/>
  <c r="AD608" i="12" a="1"/>
  <c r="AD608" i="12" s="1"/>
  <c r="AD609" i="12" a="1"/>
  <c r="AD609" i="12" s="1"/>
  <c r="AD610" i="12" a="1"/>
  <c r="AD610" i="12" s="1"/>
  <c r="AD611" i="12" a="1"/>
  <c r="AD611" i="12" s="1"/>
  <c r="AD612" i="12" a="1"/>
  <c r="AD612" i="12" s="1"/>
  <c r="AD613" i="12" a="1"/>
  <c r="AD613" i="12" s="1"/>
  <c r="AD614" i="12" a="1"/>
  <c r="AD614" i="12" s="1"/>
  <c r="AD615" i="12" a="1"/>
  <c r="AD615" i="12" s="1"/>
  <c r="AD616" i="12" a="1"/>
  <c r="AD616" i="12" s="1"/>
  <c r="AD617" i="12" a="1"/>
  <c r="AD617" i="12" s="1"/>
  <c r="AD618" i="12" a="1"/>
  <c r="AD618" i="12" s="1"/>
  <c r="AD619" i="12" a="1"/>
  <c r="AD619" i="12" s="1"/>
  <c r="AD620" i="12" a="1"/>
  <c r="AD620" i="12" s="1"/>
  <c r="AD621" i="12" a="1"/>
  <c r="AD621" i="12" s="1"/>
  <c r="AD622" i="12" a="1"/>
  <c r="AD622" i="12" s="1"/>
  <c r="AD623" i="12" a="1"/>
  <c r="AD623" i="12" s="1"/>
  <c r="AD624" i="12" a="1"/>
  <c r="AD624" i="12" s="1"/>
  <c r="AD625" i="12" a="1"/>
  <c r="AD625" i="12" s="1"/>
  <c r="AD626" i="12" a="1"/>
  <c r="AD626" i="12" s="1"/>
  <c r="AD627" i="12" a="1"/>
  <c r="AD627" i="12" s="1"/>
  <c r="AD628" i="12" a="1"/>
  <c r="AD628" i="12" s="1"/>
  <c r="AD629" i="12" a="1"/>
  <c r="AD629" i="12" s="1"/>
  <c r="AD630" i="12" a="1"/>
  <c r="AD630" i="12" s="1"/>
  <c r="AD631" i="12" a="1"/>
  <c r="AD631" i="12" s="1"/>
  <c r="AD632" i="12" a="1"/>
  <c r="AD632" i="12" s="1"/>
  <c r="AD633" i="12" a="1"/>
  <c r="AD633" i="12" s="1"/>
  <c r="AD634" i="12" a="1"/>
  <c r="AD634" i="12" s="1"/>
  <c r="AD635" i="12" a="1"/>
  <c r="AD635" i="12" s="1"/>
  <c r="AD636" i="12" a="1"/>
  <c r="AD636" i="12" s="1"/>
  <c r="AD637" i="12" a="1"/>
  <c r="AD637" i="12" s="1"/>
  <c r="AD638" i="12" a="1"/>
  <c r="AD638" i="12" s="1"/>
  <c r="AD639" i="12" a="1"/>
  <c r="AD639" i="12" s="1"/>
  <c r="AD640" i="12" a="1"/>
  <c r="AD640" i="12" s="1"/>
  <c r="AD641" i="12" a="1"/>
  <c r="AD641" i="12" s="1"/>
  <c r="AD642" i="12" a="1"/>
  <c r="AD642" i="12" s="1"/>
  <c r="AD643" i="12" a="1"/>
  <c r="AD643" i="12" s="1"/>
  <c r="AD644" i="12" a="1"/>
  <c r="AD644" i="12" s="1"/>
  <c r="AD645" i="12" a="1"/>
  <c r="AD645" i="12" s="1"/>
  <c r="AD646" i="12" a="1"/>
  <c r="AD646" i="12" s="1"/>
  <c r="AD647" i="12" a="1"/>
  <c r="AD647" i="12" s="1"/>
  <c r="AD648" i="12" a="1"/>
  <c r="AD648" i="12" s="1"/>
  <c r="AD649" i="12" a="1"/>
  <c r="AD649" i="12" s="1"/>
  <c r="AD650" i="12" a="1"/>
  <c r="AD650" i="12" s="1"/>
  <c r="AD651" i="12" a="1"/>
  <c r="AD651" i="12" s="1"/>
  <c r="AD652" i="12" a="1"/>
  <c r="AD652" i="12" s="1"/>
  <c r="AD653" i="12" a="1"/>
  <c r="AD653" i="12" s="1"/>
  <c r="AD654" i="12" a="1"/>
  <c r="AD654" i="12" s="1"/>
  <c r="AD655" i="12" a="1"/>
  <c r="AD655" i="12" s="1"/>
  <c r="AD656" i="12" a="1"/>
  <c r="AD656" i="12" s="1"/>
  <c r="AD657" i="12" a="1"/>
  <c r="AD657" i="12" s="1"/>
  <c r="AD658" i="12" a="1"/>
  <c r="AD658" i="12" s="1"/>
  <c r="AD659" i="12" a="1"/>
  <c r="AD659" i="12" s="1"/>
  <c r="AD660" i="12" a="1"/>
  <c r="AD660" i="12" s="1"/>
  <c r="AD661" i="12" a="1"/>
  <c r="AD661" i="12" s="1"/>
  <c r="AD662" i="12" a="1"/>
  <c r="AD662" i="12" s="1"/>
  <c r="AD663" i="12" a="1"/>
  <c r="AD663" i="12" s="1"/>
  <c r="AD664" i="12" a="1"/>
  <c r="AD664" i="12" s="1"/>
  <c r="AD665" i="12" a="1"/>
  <c r="AD665" i="12" s="1"/>
  <c r="AD666" i="12" a="1"/>
  <c r="AD666" i="12" s="1"/>
  <c r="AD667" i="12" a="1"/>
  <c r="AD667" i="12" s="1"/>
  <c r="AD668" i="12" a="1"/>
  <c r="AD668" i="12" s="1"/>
  <c r="AD669" i="12" a="1"/>
  <c r="AD669" i="12" s="1"/>
  <c r="AD670" i="12" a="1"/>
  <c r="AD670" i="12" s="1"/>
  <c r="AD671" i="12" a="1"/>
  <c r="AD671" i="12" s="1"/>
  <c r="AD672" i="12" a="1"/>
  <c r="AD672" i="12" s="1"/>
  <c r="AD673" i="12" a="1"/>
  <c r="AD673" i="12" s="1"/>
  <c r="AD674" i="12" a="1"/>
  <c r="AD674" i="12" s="1"/>
  <c r="AD675" i="12" a="1"/>
  <c r="AD675" i="12" s="1"/>
  <c r="AD676" i="12" a="1"/>
  <c r="AD676" i="12" s="1"/>
  <c r="AD677" i="12" a="1"/>
  <c r="AD677" i="12" s="1"/>
  <c r="AD678" i="12" a="1"/>
  <c r="AD678" i="12" s="1"/>
  <c r="AD679" i="12" a="1"/>
  <c r="AD679" i="12" s="1"/>
  <c r="AD680" i="12" a="1"/>
  <c r="AD680" i="12" s="1"/>
  <c r="AD681" i="12" a="1"/>
  <c r="AD681" i="12" s="1"/>
  <c r="AD682" i="12" a="1"/>
  <c r="AD682" i="12" s="1"/>
  <c r="AD683" i="12" a="1"/>
  <c r="AD683" i="12" s="1"/>
  <c r="AD684" i="12" a="1"/>
  <c r="AD684" i="12" s="1"/>
  <c r="AD685" i="12" a="1"/>
  <c r="AD685" i="12" s="1"/>
  <c r="AD686" i="12" a="1"/>
  <c r="AD686" i="12" s="1"/>
  <c r="AD687" i="12" a="1"/>
  <c r="AD687" i="12" s="1"/>
  <c r="AD688" i="12" a="1"/>
  <c r="AD688" i="12" s="1"/>
  <c r="AD689" i="12" a="1"/>
  <c r="AD689" i="12" s="1"/>
  <c r="AD690" i="12" a="1"/>
  <c r="AD690" i="12" s="1"/>
  <c r="AD691" i="12" a="1"/>
  <c r="AD691" i="12" s="1"/>
  <c r="AD692" i="12" a="1"/>
  <c r="AD692" i="12" s="1"/>
  <c r="AD693" i="12" a="1"/>
  <c r="AD693" i="12" s="1"/>
  <c r="AD694" i="12" a="1"/>
  <c r="AD694" i="12" s="1"/>
  <c r="AD695" i="12" a="1"/>
  <c r="AD695" i="12" s="1"/>
  <c r="AD696" i="12" a="1"/>
  <c r="AD696" i="12" s="1"/>
  <c r="AD697" i="12" a="1"/>
  <c r="AD697" i="12" s="1"/>
  <c r="AD698" i="12" a="1"/>
  <c r="AD698" i="12" s="1"/>
  <c r="AD699" i="12" a="1"/>
  <c r="AD699" i="12" s="1"/>
  <c r="AD700" i="12" a="1"/>
  <c r="AD700" i="12" s="1"/>
  <c r="AD701" i="12" a="1"/>
  <c r="AD701" i="12" s="1"/>
  <c r="AD702" i="12" a="1"/>
  <c r="AD702" i="12" s="1"/>
  <c r="AD703" i="12" a="1"/>
  <c r="AD703" i="12" s="1"/>
  <c r="AD704" i="12" a="1"/>
  <c r="AD704" i="12" s="1"/>
  <c r="AD705" i="12" a="1"/>
  <c r="AD705" i="12" s="1"/>
  <c r="AD706" i="12" a="1"/>
  <c r="AD706" i="12" s="1"/>
  <c r="AD707" i="12" a="1"/>
  <c r="AD707" i="12" s="1"/>
  <c r="AD708" i="12" a="1"/>
  <c r="AD708" i="12" s="1"/>
  <c r="AD709" i="12" a="1"/>
  <c r="AD709" i="12" s="1"/>
  <c r="AD710" i="12" a="1"/>
  <c r="AD710" i="12" s="1"/>
  <c r="AD711" i="12" a="1"/>
  <c r="AD711" i="12" s="1"/>
  <c r="AD712" i="12" a="1"/>
  <c r="AD712" i="12" s="1"/>
  <c r="AD713" i="12" a="1"/>
  <c r="AD713" i="12" s="1"/>
  <c r="AD714" i="12" a="1"/>
  <c r="AD714" i="12" s="1"/>
  <c r="AD715" i="12" a="1"/>
  <c r="AD715" i="12" s="1"/>
  <c r="AD716" i="12" a="1"/>
  <c r="AD716" i="12" s="1"/>
  <c r="AD717" i="12" a="1"/>
  <c r="AD717" i="12" s="1"/>
  <c r="AD718" i="12" a="1"/>
  <c r="AD718" i="12" s="1"/>
  <c r="AD719" i="12" a="1"/>
  <c r="AD719" i="12" s="1"/>
  <c r="AD720" i="12" a="1"/>
  <c r="AD720" i="12" s="1"/>
  <c r="AD721" i="12" a="1"/>
  <c r="AD721" i="12" s="1"/>
  <c r="AD722" i="12" a="1"/>
  <c r="AD722" i="12" s="1"/>
  <c r="AD723" i="12" a="1"/>
  <c r="AD723" i="12" s="1"/>
  <c r="AD724" i="12" a="1"/>
  <c r="AD724" i="12" s="1"/>
  <c r="AD725" i="12" a="1"/>
  <c r="AD725" i="12" s="1"/>
  <c r="AD726" i="12" a="1"/>
  <c r="AD726" i="12" s="1"/>
  <c r="AD727" i="12" a="1"/>
  <c r="AD727" i="12" s="1"/>
  <c r="AD728" i="12" a="1"/>
  <c r="AD728" i="12" s="1"/>
  <c r="AD729" i="12" a="1"/>
  <c r="AD729" i="12" s="1"/>
  <c r="AD730" i="12" a="1"/>
  <c r="AD730" i="12" s="1"/>
  <c r="AD731" i="12" a="1"/>
  <c r="AD731" i="12" s="1"/>
  <c r="AD732" i="12" a="1"/>
  <c r="AD732" i="12" s="1"/>
  <c r="AD733" i="12" a="1"/>
  <c r="AD733" i="12" s="1"/>
  <c r="AD734" i="12" a="1"/>
  <c r="AD734" i="12" s="1"/>
  <c r="AD735" i="12" a="1"/>
  <c r="AD735" i="12" s="1"/>
  <c r="AD736" i="12" a="1"/>
  <c r="AD736" i="12" s="1"/>
  <c r="AD737" i="12" a="1"/>
  <c r="AD737" i="12" s="1"/>
  <c r="AD738" i="12" a="1"/>
  <c r="AD738" i="12" s="1"/>
  <c r="AD739" i="12" a="1"/>
  <c r="AD739" i="12" s="1"/>
  <c r="AD740" i="12" a="1"/>
  <c r="AD740" i="12" s="1"/>
  <c r="AD741" i="12" a="1"/>
  <c r="AD741" i="12" s="1"/>
  <c r="AD742" i="12" a="1"/>
  <c r="AD742" i="12" s="1"/>
  <c r="AD743" i="12" a="1"/>
  <c r="AD743" i="12" s="1"/>
  <c r="AD744" i="12" a="1"/>
  <c r="AD744" i="12" s="1"/>
  <c r="AD745" i="12" a="1"/>
  <c r="AD745" i="12" s="1"/>
  <c r="AD746" i="12" a="1"/>
  <c r="AD746" i="12" s="1"/>
  <c r="AD747" i="12" a="1"/>
  <c r="AD747" i="12" s="1"/>
  <c r="AD748" i="12" a="1"/>
  <c r="AD748" i="12" s="1"/>
  <c r="AD749" i="12" a="1"/>
  <c r="AD749" i="12" s="1"/>
  <c r="AD750" i="12" a="1"/>
  <c r="AD750" i="12" s="1"/>
  <c r="AD751" i="12" a="1"/>
  <c r="AD751" i="12" s="1"/>
  <c r="AD752" i="12" a="1"/>
  <c r="AD752" i="12" s="1"/>
  <c r="AD753" i="12" a="1"/>
  <c r="AD753" i="12" s="1"/>
  <c r="AD754" i="12" a="1"/>
  <c r="AD754" i="12" s="1"/>
  <c r="AD755" i="12" a="1"/>
  <c r="AD755" i="12" s="1"/>
  <c r="AD756" i="12" a="1"/>
  <c r="AD756" i="12" s="1"/>
  <c r="AD757" i="12" a="1"/>
  <c r="AD757" i="12" s="1"/>
  <c r="AD758" i="12" a="1"/>
  <c r="AD758" i="12" s="1"/>
  <c r="AD759" i="12" a="1"/>
  <c r="AD759" i="12" s="1"/>
  <c r="AD760" i="12" a="1"/>
  <c r="AD760" i="12" s="1"/>
  <c r="AD761" i="12" a="1"/>
  <c r="AD761" i="12" s="1"/>
  <c r="AD762" i="12" a="1"/>
  <c r="AD762" i="12" s="1"/>
  <c r="AD763" i="12" a="1"/>
  <c r="AD763" i="12" s="1"/>
  <c r="AD764" i="12" a="1"/>
  <c r="AD764" i="12" s="1"/>
  <c r="AD765" i="12" a="1"/>
  <c r="AD765" i="12" s="1"/>
  <c r="AD766" i="12" a="1"/>
  <c r="AD766" i="12" s="1"/>
  <c r="AD767" i="12" a="1"/>
  <c r="AD767" i="12" s="1"/>
  <c r="AD768" i="12" a="1"/>
  <c r="AD768" i="12" s="1"/>
  <c r="AD769" i="12" a="1"/>
  <c r="AD769" i="12" s="1"/>
  <c r="AD770" i="12" a="1"/>
  <c r="AD770" i="12" s="1"/>
  <c r="AD771" i="12" a="1"/>
  <c r="AD771" i="12" s="1"/>
  <c r="AD772" i="12" a="1"/>
  <c r="AD772" i="12" s="1"/>
  <c r="AD773" i="12" a="1"/>
  <c r="AD773" i="12" s="1"/>
  <c r="AD774" i="12" a="1"/>
  <c r="AD774" i="12" s="1"/>
  <c r="AD775" i="12" a="1"/>
  <c r="AD775" i="12" s="1"/>
  <c r="AD776" i="12" a="1"/>
  <c r="AD776" i="12" s="1"/>
  <c r="AG470" i="12" a="1"/>
  <c r="AG470" i="12" s="1"/>
  <c r="AG471" i="12" a="1"/>
  <c r="AG471" i="12" s="1"/>
  <c r="AG472" i="12" a="1"/>
  <c r="AG472" i="12" s="1"/>
  <c r="AG473" i="12" a="1"/>
  <c r="AG473" i="12" s="1"/>
  <c r="AG474" i="12" a="1"/>
  <c r="AG474" i="12" s="1"/>
  <c r="AG475" i="12" a="1"/>
  <c r="AG475" i="12"/>
  <c r="AG476" i="12" a="1"/>
  <c r="AG476" i="12" s="1"/>
  <c r="AG477" i="12" a="1"/>
  <c r="AG477" i="12" s="1"/>
  <c r="AG478" i="12" a="1"/>
  <c r="AG478" i="12" s="1"/>
  <c r="AG479" i="12" a="1"/>
  <c r="AG479" i="12" s="1"/>
  <c r="AG480" i="12" a="1"/>
  <c r="AG480" i="12" s="1"/>
  <c r="AG481" i="12" a="1"/>
  <c r="AG481" i="12"/>
  <c r="AG482" i="12" a="1"/>
  <c r="AG482" i="12" s="1"/>
  <c r="AG483" i="12" a="1"/>
  <c r="AG483" i="12" s="1"/>
  <c r="AG484" i="12" a="1"/>
  <c r="AG484" i="12" s="1"/>
  <c r="AG485" i="12" a="1"/>
  <c r="AG485" i="12" s="1"/>
  <c r="AG486" i="12" a="1"/>
  <c r="AG486" i="12" s="1"/>
  <c r="AG487" i="12" a="1"/>
  <c r="AG487" i="12"/>
  <c r="AG488" i="12" a="1"/>
  <c r="AG488" i="12" s="1"/>
  <c r="AG489" i="12" a="1"/>
  <c r="AG489" i="12" s="1"/>
  <c r="AG490" i="12" a="1"/>
  <c r="AG490" i="12" s="1"/>
  <c r="AG491" i="12" a="1"/>
  <c r="AG491" i="12" s="1"/>
  <c r="AG492" i="12" a="1"/>
  <c r="AG492" i="12" s="1"/>
  <c r="AG493" i="12" a="1"/>
  <c r="AG493" i="12"/>
  <c r="AG494" i="12" a="1"/>
  <c r="AG494" i="12" s="1"/>
  <c r="AG495" i="12" a="1"/>
  <c r="AG495" i="12" s="1"/>
  <c r="AG496" i="12" a="1"/>
  <c r="AG496" i="12" s="1"/>
  <c r="AG497" i="12" a="1"/>
  <c r="AG497" i="12" s="1"/>
  <c r="AG498" i="12" a="1"/>
  <c r="AG498" i="12" s="1"/>
  <c r="AG499" i="12" a="1"/>
  <c r="AG499" i="12"/>
  <c r="AG500" i="12" a="1"/>
  <c r="AG500" i="12" s="1"/>
  <c r="AG501" i="12" a="1"/>
  <c r="AG501" i="12" s="1"/>
  <c r="AG502" i="12" a="1"/>
  <c r="AG502" i="12" s="1"/>
  <c r="AG503" i="12" a="1"/>
  <c r="AG503" i="12" s="1"/>
  <c r="AG504" i="12" a="1"/>
  <c r="AG504" i="12" s="1"/>
  <c r="AG505" i="12" a="1"/>
  <c r="AG505" i="12"/>
  <c r="AG506" i="12" a="1"/>
  <c r="AG506" i="12" s="1"/>
  <c r="AG507" i="12" a="1"/>
  <c r="AG507" i="12" s="1"/>
  <c r="AG508" i="12" a="1"/>
  <c r="AG508" i="12" s="1"/>
  <c r="AG509" i="12" a="1"/>
  <c r="AG509" i="12" s="1"/>
  <c r="AG510" i="12" a="1"/>
  <c r="AG510" i="12" s="1"/>
  <c r="AG511" i="12" a="1"/>
  <c r="AG511" i="12"/>
  <c r="AG512" i="12" a="1"/>
  <c r="AG512" i="12" s="1"/>
  <c r="AG513" i="12" a="1"/>
  <c r="AG513" i="12" s="1"/>
  <c r="AG514" i="12" a="1"/>
  <c r="AG514" i="12" s="1"/>
  <c r="AG515" i="12" a="1"/>
  <c r="AG515" i="12" s="1"/>
  <c r="AG516" i="12" a="1"/>
  <c r="AG516" i="12" s="1"/>
  <c r="AG517" i="12" a="1"/>
  <c r="AG517" i="12"/>
  <c r="AG518" i="12" a="1"/>
  <c r="AG518" i="12" s="1"/>
  <c r="AG519" i="12" a="1"/>
  <c r="AG519" i="12" s="1"/>
  <c r="AG520" i="12" a="1"/>
  <c r="AG520" i="12" s="1"/>
  <c r="AG521" i="12" a="1"/>
  <c r="AG521" i="12" s="1"/>
  <c r="AG522" i="12" a="1"/>
  <c r="AG522" i="12" s="1"/>
  <c r="AG523" i="12" a="1"/>
  <c r="AG523" i="12"/>
  <c r="AG524" i="12" a="1"/>
  <c r="AG524" i="12" s="1"/>
  <c r="AG525" i="12" a="1"/>
  <c r="AG525" i="12" s="1"/>
  <c r="AG526" i="12" a="1"/>
  <c r="AG526" i="12" s="1"/>
  <c r="AG527" i="12" a="1"/>
  <c r="AG527" i="12" s="1"/>
  <c r="AG528" i="12" a="1"/>
  <c r="AG528" i="12" s="1"/>
  <c r="AG529" i="12" a="1"/>
  <c r="AG529" i="12"/>
  <c r="AG530" i="12" a="1"/>
  <c r="AG530" i="12" s="1"/>
  <c r="AG531" i="12" a="1"/>
  <c r="AG531" i="12" s="1"/>
  <c r="AG532" i="12" a="1"/>
  <c r="AG532" i="12" s="1"/>
  <c r="AG533" i="12" a="1"/>
  <c r="AG533" i="12" s="1"/>
  <c r="AG534" i="12" a="1"/>
  <c r="AG534" i="12" s="1"/>
  <c r="AG535" i="12" a="1"/>
  <c r="AG535" i="12"/>
  <c r="AG536" i="12" a="1"/>
  <c r="AG536" i="12" s="1"/>
  <c r="AG537" i="12" a="1"/>
  <c r="AG537" i="12" s="1"/>
  <c r="AG538" i="12" a="1"/>
  <c r="AG538" i="12" s="1"/>
  <c r="AG539" i="12" a="1"/>
  <c r="AG539" i="12" s="1"/>
  <c r="AG540" i="12" a="1"/>
  <c r="AG540" i="12" s="1"/>
  <c r="AG541" i="12" a="1"/>
  <c r="AG541" i="12"/>
  <c r="AG542" i="12" a="1"/>
  <c r="AG542" i="12" s="1"/>
  <c r="AG543" i="12" a="1"/>
  <c r="AG543" i="12" s="1"/>
  <c r="AG544" i="12" a="1"/>
  <c r="AG544" i="12" s="1"/>
  <c r="AG545" i="12" a="1"/>
  <c r="AG545" i="12" s="1"/>
  <c r="AG546" i="12" a="1"/>
  <c r="AG546" i="12" s="1"/>
  <c r="AG547" i="12" a="1"/>
  <c r="AG547" i="12" s="1"/>
  <c r="AG548" i="12" a="1"/>
  <c r="AG548" i="12" s="1"/>
  <c r="AG549" i="12" a="1"/>
  <c r="AG549" i="12" s="1"/>
  <c r="AG550" i="12" a="1"/>
  <c r="AG550" i="12" s="1"/>
  <c r="AG551" i="12" a="1"/>
  <c r="AG551" i="12" s="1"/>
  <c r="AG552" i="12" a="1"/>
  <c r="AG552" i="12" s="1"/>
  <c r="AG553" i="12" a="1"/>
  <c r="AG553" i="12" s="1"/>
  <c r="AG554" i="12" a="1"/>
  <c r="AG554" i="12" s="1"/>
  <c r="AG555" i="12" a="1"/>
  <c r="AG555" i="12" s="1"/>
  <c r="AG556" i="12" a="1"/>
  <c r="AG556" i="12" s="1"/>
  <c r="AG557" i="12" a="1"/>
  <c r="AG557" i="12" s="1"/>
  <c r="AG558" i="12" a="1"/>
  <c r="AG558" i="12" s="1"/>
  <c r="AG559" i="12" a="1"/>
  <c r="AG559" i="12" s="1"/>
  <c r="AG560" i="12" a="1"/>
  <c r="AG560" i="12" s="1"/>
  <c r="AG561" i="12" a="1"/>
  <c r="AG561" i="12" s="1"/>
  <c r="AG562" i="12" a="1"/>
  <c r="AG562" i="12" s="1"/>
  <c r="AG563" i="12" a="1"/>
  <c r="AG563" i="12" s="1"/>
  <c r="AG564" i="12" a="1"/>
  <c r="AG564" i="12" s="1"/>
  <c r="AG565" i="12" a="1"/>
  <c r="AG565" i="12" s="1"/>
  <c r="AG566" i="12" a="1"/>
  <c r="AG566" i="12" s="1"/>
  <c r="AG567" i="12" a="1"/>
  <c r="AG567" i="12" s="1"/>
  <c r="AG568" i="12" a="1"/>
  <c r="AG568" i="12" s="1"/>
  <c r="AG569" i="12" a="1"/>
  <c r="AG569" i="12" s="1"/>
  <c r="AG570" i="12" a="1"/>
  <c r="AG570" i="12" s="1"/>
  <c r="AG571" i="12" a="1"/>
  <c r="AG571" i="12" s="1"/>
  <c r="AG572" i="12" a="1"/>
  <c r="AG572" i="12" s="1"/>
  <c r="AG573" i="12" a="1"/>
  <c r="AG573" i="12" s="1"/>
  <c r="AG574" i="12" a="1"/>
  <c r="AG574" i="12" s="1"/>
  <c r="AG575" i="12" a="1"/>
  <c r="AG575" i="12" s="1"/>
  <c r="AG576" i="12" a="1"/>
  <c r="AG576" i="12" s="1"/>
  <c r="AG577" i="12" a="1"/>
  <c r="AG577" i="12" s="1"/>
  <c r="AG578" i="12" a="1"/>
  <c r="AG578" i="12" s="1"/>
  <c r="AG579" i="12" a="1"/>
  <c r="AG579" i="12" s="1"/>
  <c r="AG580" i="12" a="1"/>
  <c r="AG580" i="12" s="1"/>
  <c r="AG581" i="12" a="1"/>
  <c r="AG581" i="12" s="1"/>
  <c r="AG582" i="12" a="1"/>
  <c r="AG582" i="12" s="1"/>
  <c r="AG583" i="12" a="1"/>
  <c r="AG583" i="12" s="1"/>
  <c r="AG584" i="12" a="1"/>
  <c r="AG584" i="12" s="1"/>
  <c r="AG585" i="12" a="1"/>
  <c r="AG585" i="12" s="1"/>
  <c r="AG586" i="12" a="1"/>
  <c r="AG586" i="12" s="1"/>
  <c r="AG587" i="12" a="1"/>
  <c r="AG587" i="12" s="1"/>
  <c r="AG588" i="12" a="1"/>
  <c r="AG588" i="12" s="1"/>
  <c r="AG589" i="12" a="1"/>
  <c r="AG589" i="12" s="1"/>
  <c r="AG590" i="12" a="1"/>
  <c r="AG590" i="12" s="1"/>
  <c r="AG591" i="12" a="1"/>
  <c r="AG591" i="12" s="1"/>
  <c r="AG592" i="12" a="1"/>
  <c r="AG592" i="12" s="1"/>
  <c r="AG593" i="12" a="1"/>
  <c r="AG593" i="12" s="1"/>
  <c r="AG594" i="12" a="1"/>
  <c r="AG594" i="12" s="1"/>
  <c r="AG595" i="12" a="1"/>
  <c r="AG595" i="12" s="1"/>
  <c r="AG596" i="12" a="1"/>
  <c r="AG596" i="12" s="1"/>
  <c r="AG597" i="12" a="1"/>
  <c r="AG597" i="12" s="1"/>
  <c r="AG598" i="12" a="1"/>
  <c r="AG598" i="12" s="1"/>
  <c r="AG599" i="12" a="1"/>
  <c r="AG599" i="12" s="1"/>
  <c r="AG600" i="12" a="1"/>
  <c r="AG600" i="12" s="1"/>
  <c r="AG601" i="12" a="1"/>
  <c r="AG601" i="12" s="1"/>
  <c r="AG602" i="12" a="1"/>
  <c r="AG602" i="12" s="1"/>
  <c r="AG603" i="12" a="1"/>
  <c r="AG603" i="12" s="1"/>
  <c r="AG604" i="12" a="1"/>
  <c r="AG604" i="12" s="1"/>
  <c r="AG605" i="12" a="1"/>
  <c r="AG605" i="12" s="1"/>
  <c r="AG606" i="12" a="1"/>
  <c r="AG606" i="12" s="1"/>
  <c r="AG607" i="12" a="1"/>
  <c r="AG607" i="12" s="1"/>
  <c r="AG608" i="12" a="1"/>
  <c r="AG608" i="12" s="1"/>
  <c r="AG609" i="12" a="1"/>
  <c r="AG609" i="12" s="1"/>
  <c r="AG610" i="12" a="1"/>
  <c r="AG610" i="12" s="1"/>
  <c r="AG611" i="12" a="1"/>
  <c r="AG611" i="12" s="1"/>
  <c r="AG612" i="12" a="1"/>
  <c r="AG612" i="12" s="1"/>
  <c r="AG613" i="12" a="1"/>
  <c r="AG613" i="12" s="1"/>
  <c r="AG614" i="12" a="1"/>
  <c r="AG614" i="12" s="1"/>
  <c r="AG615" i="12" a="1"/>
  <c r="AG615" i="12" s="1"/>
  <c r="AG616" i="12" a="1"/>
  <c r="AG616" i="12" s="1"/>
  <c r="AG617" i="12" a="1"/>
  <c r="AG617" i="12" s="1"/>
  <c r="AG618" i="12" a="1"/>
  <c r="AG618" i="12" s="1"/>
  <c r="AG619" i="12" a="1"/>
  <c r="AG619" i="12" s="1"/>
  <c r="AG620" i="12" a="1"/>
  <c r="AG620" i="12" s="1"/>
  <c r="AG621" i="12" a="1"/>
  <c r="AG621" i="12" s="1"/>
  <c r="AG622" i="12" a="1"/>
  <c r="AG622" i="12" s="1"/>
  <c r="AG623" i="12" a="1"/>
  <c r="AG623" i="12" s="1"/>
  <c r="AG624" i="12" a="1"/>
  <c r="AG624" i="12" s="1"/>
  <c r="AG625" i="12" a="1"/>
  <c r="AG625" i="12" s="1"/>
  <c r="AG626" i="12" a="1"/>
  <c r="AG626" i="12" s="1"/>
  <c r="AG627" i="12" a="1"/>
  <c r="AG627" i="12" s="1"/>
  <c r="AG628" i="12" a="1"/>
  <c r="AG628" i="12" s="1"/>
  <c r="AG629" i="12" a="1"/>
  <c r="AG629" i="12" s="1"/>
  <c r="AG630" i="12" a="1"/>
  <c r="AG630" i="12" s="1"/>
  <c r="AG631" i="12" a="1"/>
  <c r="AG631" i="12" s="1"/>
  <c r="AG632" i="12" a="1"/>
  <c r="AG632" i="12" s="1"/>
  <c r="AG633" i="12" a="1"/>
  <c r="AG633" i="12" s="1"/>
  <c r="AG634" i="12" a="1"/>
  <c r="AG634" i="12" s="1"/>
  <c r="AG635" i="12" a="1"/>
  <c r="AG635" i="12" s="1"/>
  <c r="AG636" i="12" a="1"/>
  <c r="AG636" i="12" s="1"/>
  <c r="AG637" i="12" a="1"/>
  <c r="AG637" i="12" s="1"/>
  <c r="AG638" i="12" a="1"/>
  <c r="AG638" i="12" s="1"/>
  <c r="AG639" i="12" a="1"/>
  <c r="AG639" i="12" s="1"/>
  <c r="AG640" i="12" a="1"/>
  <c r="AG640" i="12" s="1"/>
  <c r="AG641" i="12" a="1"/>
  <c r="AG641" i="12" s="1"/>
  <c r="AG642" i="12" a="1"/>
  <c r="AG642" i="12" s="1"/>
  <c r="AG643" i="12" a="1"/>
  <c r="AG643" i="12" s="1"/>
  <c r="AG644" i="12" a="1"/>
  <c r="AG644" i="12" s="1"/>
  <c r="AG645" i="12" a="1"/>
  <c r="AG645" i="12" s="1"/>
  <c r="AG646" i="12" a="1"/>
  <c r="AG646" i="12" s="1"/>
  <c r="AG647" i="12" a="1"/>
  <c r="AG647" i="12" s="1"/>
  <c r="AG648" i="12" a="1"/>
  <c r="AG648" i="12" s="1"/>
  <c r="AG649" i="12" a="1"/>
  <c r="AG649" i="12" s="1"/>
  <c r="AG650" i="12" a="1"/>
  <c r="AG650" i="12" s="1"/>
  <c r="AG651" i="12" a="1"/>
  <c r="AG651" i="12" s="1"/>
  <c r="AG652" i="12" a="1"/>
  <c r="AG652" i="12" s="1"/>
  <c r="AG653" i="12" a="1"/>
  <c r="AG653" i="12" s="1"/>
  <c r="AG654" i="12" a="1"/>
  <c r="AG654" i="12" s="1"/>
  <c r="AG655" i="12" a="1"/>
  <c r="AG655" i="12" s="1"/>
  <c r="AG656" i="12" a="1"/>
  <c r="AG656" i="12" s="1"/>
  <c r="AG657" i="12" a="1"/>
  <c r="AG657" i="12" s="1"/>
  <c r="AG658" i="12" a="1"/>
  <c r="AG658" i="12" s="1"/>
  <c r="AG659" i="12" a="1"/>
  <c r="AG659" i="12" s="1"/>
  <c r="AG660" i="12" a="1"/>
  <c r="AG660" i="12" s="1"/>
  <c r="AG661" i="12" a="1"/>
  <c r="AG661" i="12" s="1"/>
  <c r="AG662" i="12" a="1"/>
  <c r="AG662" i="12" s="1"/>
  <c r="AG663" i="12" a="1"/>
  <c r="AG663" i="12" s="1"/>
  <c r="AG664" i="12" a="1"/>
  <c r="AG664" i="12" s="1"/>
  <c r="AG665" i="12" a="1"/>
  <c r="AG665" i="12" s="1"/>
  <c r="AG666" i="12" a="1"/>
  <c r="AG666" i="12" s="1"/>
  <c r="AG667" i="12" a="1"/>
  <c r="AG667" i="12" s="1"/>
  <c r="AG668" i="12" a="1"/>
  <c r="AG668" i="12" s="1"/>
  <c r="AG669" i="12" a="1"/>
  <c r="AG669" i="12" s="1"/>
  <c r="AG670" i="12" a="1"/>
  <c r="AG670" i="12" s="1"/>
  <c r="AG671" i="12" a="1"/>
  <c r="AG671" i="12" s="1"/>
  <c r="AG672" i="12" a="1"/>
  <c r="AG672" i="12" s="1"/>
  <c r="AG673" i="12" a="1"/>
  <c r="AG673" i="12" s="1"/>
  <c r="AG674" i="12" a="1"/>
  <c r="AG674" i="12" s="1"/>
  <c r="AG675" i="12" a="1"/>
  <c r="AG675" i="12" s="1"/>
  <c r="AG676" i="12" a="1"/>
  <c r="AG676" i="12" s="1"/>
  <c r="AG677" i="12" a="1"/>
  <c r="AG677" i="12" s="1"/>
  <c r="AG678" i="12" a="1"/>
  <c r="AG678" i="12" s="1"/>
  <c r="AG679" i="12" a="1"/>
  <c r="AG679" i="12" s="1"/>
  <c r="AG680" i="12" a="1"/>
  <c r="AG680" i="12" s="1"/>
  <c r="AG681" i="12" a="1"/>
  <c r="AG681" i="12" s="1"/>
  <c r="AG682" i="12" a="1"/>
  <c r="AG682" i="12" s="1"/>
  <c r="AG683" i="12" a="1"/>
  <c r="AG683" i="12" s="1"/>
  <c r="AG684" i="12" a="1"/>
  <c r="AG684" i="12" s="1"/>
  <c r="AG685" i="12" a="1"/>
  <c r="AG685" i="12" s="1"/>
  <c r="AG686" i="12" a="1"/>
  <c r="AG686" i="12" s="1"/>
  <c r="AG687" i="12" a="1"/>
  <c r="AG687" i="12" s="1"/>
  <c r="AG688" i="12" a="1"/>
  <c r="AG688" i="12" s="1"/>
  <c r="AG689" i="12" a="1"/>
  <c r="AG689" i="12" s="1"/>
  <c r="AG690" i="12" a="1"/>
  <c r="AG690" i="12" s="1"/>
  <c r="AG691" i="12" a="1"/>
  <c r="AG691" i="12" s="1"/>
  <c r="AG692" i="12" a="1"/>
  <c r="AG692" i="12" s="1"/>
  <c r="AG693" i="12" a="1"/>
  <c r="AG693" i="12" s="1"/>
  <c r="AG694" i="12" a="1"/>
  <c r="AG694" i="12" s="1"/>
  <c r="AG695" i="12" a="1"/>
  <c r="AG695" i="12" s="1"/>
  <c r="AG696" i="12" a="1"/>
  <c r="AG696" i="12" s="1"/>
  <c r="AG697" i="12" a="1"/>
  <c r="AG697" i="12" s="1"/>
  <c r="AG698" i="12" a="1"/>
  <c r="AG698" i="12" s="1"/>
  <c r="AG699" i="12" a="1"/>
  <c r="AG699" i="12" s="1"/>
  <c r="AG700" i="12" a="1"/>
  <c r="AG700" i="12" s="1"/>
  <c r="AG701" i="12" a="1"/>
  <c r="AG701" i="12" s="1"/>
  <c r="AG702" i="12" a="1"/>
  <c r="AG702" i="12" s="1"/>
  <c r="AG703" i="12" a="1"/>
  <c r="AG703" i="12" s="1"/>
  <c r="AG704" i="12" a="1"/>
  <c r="AG704" i="12" s="1"/>
  <c r="AG705" i="12" a="1"/>
  <c r="AG705" i="12" s="1"/>
  <c r="AG706" i="12" a="1"/>
  <c r="AG706" i="12" s="1"/>
  <c r="AG707" i="12" a="1"/>
  <c r="AG707" i="12" s="1"/>
  <c r="AG708" i="12" a="1"/>
  <c r="AG708" i="12" s="1"/>
  <c r="AG709" i="12" a="1"/>
  <c r="AG709" i="12" s="1"/>
  <c r="AG710" i="12" a="1"/>
  <c r="AG710" i="12" s="1"/>
  <c r="AG711" i="12" a="1"/>
  <c r="AG711" i="12" s="1"/>
  <c r="AG712" i="12" a="1"/>
  <c r="AG712" i="12" s="1"/>
  <c r="AG713" i="12" a="1"/>
  <c r="AG713" i="12" s="1"/>
  <c r="AG714" i="12" a="1"/>
  <c r="AG714" i="12" s="1"/>
  <c r="AG715" i="12" a="1"/>
  <c r="AG715" i="12" s="1"/>
  <c r="AG716" i="12" a="1"/>
  <c r="AG716" i="12" s="1"/>
  <c r="AG717" i="12" a="1"/>
  <c r="AG717" i="12" s="1"/>
  <c r="AG718" i="12" a="1"/>
  <c r="AG718" i="12" s="1"/>
  <c r="AG719" i="12" a="1"/>
  <c r="AG719" i="12" s="1"/>
  <c r="AG720" i="12" a="1"/>
  <c r="AG720" i="12" s="1"/>
  <c r="AG721" i="12" a="1"/>
  <c r="AG721" i="12" s="1"/>
  <c r="AG722" i="12" a="1"/>
  <c r="AG722" i="12" s="1"/>
  <c r="AG723" i="12" a="1"/>
  <c r="AG723" i="12" s="1"/>
  <c r="AG724" i="12" a="1"/>
  <c r="AG724" i="12" s="1"/>
  <c r="AG725" i="12" a="1"/>
  <c r="AG725" i="12" s="1"/>
  <c r="AG726" i="12" a="1"/>
  <c r="AG726" i="12" s="1"/>
  <c r="AG727" i="12" a="1"/>
  <c r="AG727" i="12" s="1"/>
  <c r="AG728" i="12" a="1"/>
  <c r="AG728" i="12" s="1"/>
  <c r="AG729" i="12" a="1"/>
  <c r="AG729" i="12" s="1"/>
  <c r="AG730" i="12" a="1"/>
  <c r="AG730" i="12" s="1"/>
  <c r="AG731" i="12" a="1"/>
  <c r="AG731" i="12" s="1"/>
  <c r="AG732" i="12" a="1"/>
  <c r="AG732" i="12" s="1"/>
  <c r="AG733" i="12" a="1"/>
  <c r="AG733" i="12" s="1"/>
  <c r="AG734" i="12" a="1"/>
  <c r="AG734" i="12" s="1"/>
  <c r="AG735" i="12" a="1"/>
  <c r="AG735" i="12" s="1"/>
  <c r="AG736" i="12" a="1"/>
  <c r="AG736" i="12" s="1"/>
  <c r="AG737" i="12" a="1"/>
  <c r="AG737" i="12" s="1"/>
  <c r="AG738" i="12" a="1"/>
  <c r="AG738" i="12" s="1"/>
  <c r="AG739" i="12" a="1"/>
  <c r="AG739" i="12" s="1"/>
  <c r="AG740" i="12" a="1"/>
  <c r="AG740" i="12" s="1"/>
  <c r="AG741" i="12" a="1"/>
  <c r="AG741" i="12" s="1"/>
  <c r="AG742" i="12" a="1"/>
  <c r="AG742" i="12" s="1"/>
  <c r="AG743" i="12" a="1"/>
  <c r="AG743" i="12" s="1"/>
  <c r="AG744" i="12" a="1"/>
  <c r="AG744" i="12" s="1"/>
  <c r="AG745" i="12" a="1"/>
  <c r="AG745" i="12" s="1"/>
  <c r="AG746" i="12" a="1"/>
  <c r="AG746" i="12" s="1"/>
  <c r="AG747" i="12" a="1"/>
  <c r="AG747" i="12" s="1"/>
  <c r="AG748" i="12" a="1"/>
  <c r="AG748" i="12" s="1"/>
  <c r="AG749" i="12" a="1"/>
  <c r="AG749" i="12" s="1"/>
  <c r="AG750" i="12" a="1"/>
  <c r="AG750" i="12" s="1"/>
  <c r="AG751" i="12" a="1"/>
  <c r="AG751" i="12" s="1"/>
  <c r="AG752" i="12" a="1"/>
  <c r="AG752" i="12" s="1"/>
  <c r="AG753" i="12" a="1"/>
  <c r="AG753" i="12" s="1"/>
  <c r="AG754" i="12" a="1"/>
  <c r="AG754" i="12" s="1"/>
  <c r="AG755" i="12" a="1"/>
  <c r="AG755" i="12" s="1"/>
  <c r="AG756" i="12" a="1"/>
  <c r="AG756" i="12" s="1"/>
  <c r="AG757" i="12" a="1"/>
  <c r="AG757" i="12" s="1"/>
  <c r="AG758" i="12" a="1"/>
  <c r="AG758" i="12" s="1"/>
  <c r="AG759" i="12" a="1"/>
  <c r="AG759" i="12" s="1"/>
  <c r="AG760" i="12" a="1"/>
  <c r="AG760" i="12" s="1"/>
  <c r="AG761" i="12" a="1"/>
  <c r="AG761" i="12" s="1"/>
  <c r="AG762" i="12" a="1"/>
  <c r="AG762" i="12" s="1"/>
  <c r="AG763" i="12" a="1"/>
  <c r="AG763" i="12" s="1"/>
  <c r="AG764" i="12" a="1"/>
  <c r="AG764" i="12" s="1"/>
  <c r="AG765" i="12" a="1"/>
  <c r="AG765" i="12" s="1"/>
  <c r="AG766" i="12" a="1"/>
  <c r="AG766" i="12" s="1"/>
  <c r="AG767" i="12" a="1"/>
  <c r="AG767" i="12" s="1"/>
  <c r="AG768" i="12" a="1"/>
  <c r="AG768" i="12" s="1"/>
  <c r="AG769" i="12" a="1"/>
  <c r="AG769" i="12" s="1"/>
  <c r="AG770" i="12" a="1"/>
  <c r="AG770" i="12" s="1"/>
  <c r="AG771" i="12" a="1"/>
  <c r="AG771" i="12" s="1"/>
  <c r="AG772" i="12" a="1"/>
  <c r="AG772" i="12" s="1"/>
  <c r="AG773" i="12" a="1"/>
  <c r="AG773" i="12" s="1"/>
  <c r="AG774" i="12" a="1"/>
  <c r="AG774" i="12" s="1"/>
  <c r="AG775" i="12" a="1"/>
  <c r="AG775" i="12" s="1"/>
  <c r="AG776" i="12" a="1"/>
  <c r="AG776" i="12" s="1"/>
  <c r="AJ470" i="12" a="1"/>
  <c r="AJ470" i="12" s="1"/>
  <c r="AJ471" i="12" a="1"/>
  <c r="AJ471" i="12" s="1"/>
  <c r="AJ472" i="12" a="1"/>
  <c r="AJ472" i="12" s="1"/>
  <c r="AJ473" i="12" a="1"/>
  <c r="AJ473" i="12" s="1"/>
  <c r="AJ474" i="12" a="1"/>
  <c r="AJ474" i="12" s="1"/>
  <c r="AJ475" i="12" a="1"/>
  <c r="AJ475" i="12" s="1"/>
  <c r="AJ476" i="12" a="1"/>
  <c r="AJ476" i="12" s="1"/>
  <c r="AJ477" i="12" a="1"/>
  <c r="AJ477" i="12" s="1"/>
  <c r="AJ478" i="12" a="1"/>
  <c r="AJ478" i="12" s="1"/>
  <c r="AJ479" i="12" a="1"/>
  <c r="AJ479" i="12" s="1"/>
  <c r="AJ480" i="12" a="1"/>
  <c r="AJ480" i="12" s="1"/>
  <c r="AJ481" i="12" a="1"/>
  <c r="AJ481" i="12" s="1"/>
  <c r="AJ482" i="12" a="1"/>
  <c r="AJ482" i="12" s="1"/>
  <c r="AJ483" i="12" a="1"/>
  <c r="AJ483" i="12" s="1"/>
  <c r="AJ484" i="12" a="1"/>
  <c r="AJ484" i="12" s="1"/>
  <c r="AJ485" i="12" a="1"/>
  <c r="AJ485" i="12" s="1"/>
  <c r="AJ486" i="12" a="1"/>
  <c r="AJ486" i="12" s="1"/>
  <c r="AJ487" i="12" a="1"/>
  <c r="AJ487" i="12" s="1"/>
  <c r="AJ488" i="12" a="1"/>
  <c r="AJ488" i="12" s="1"/>
  <c r="AJ489" i="12" a="1"/>
  <c r="AJ489" i="12" s="1"/>
  <c r="AJ490" i="12" a="1"/>
  <c r="AJ490" i="12" s="1"/>
  <c r="AJ491" i="12" a="1"/>
  <c r="AJ491" i="12" s="1"/>
  <c r="AJ492" i="12" a="1"/>
  <c r="AJ492" i="12" s="1"/>
  <c r="AJ493" i="12" a="1"/>
  <c r="AJ493" i="12" s="1"/>
  <c r="AJ494" i="12" a="1"/>
  <c r="AJ494" i="12" s="1"/>
  <c r="AJ495" i="12" a="1"/>
  <c r="AJ495" i="12" s="1"/>
  <c r="AJ496" i="12" a="1"/>
  <c r="AJ496" i="12" s="1"/>
  <c r="AJ497" i="12" a="1"/>
  <c r="AJ497" i="12" s="1"/>
  <c r="AJ498" i="12" a="1"/>
  <c r="AJ498" i="12" s="1"/>
  <c r="AJ499" i="12" a="1"/>
  <c r="AJ499" i="12" s="1"/>
  <c r="AJ500" i="12" a="1"/>
  <c r="AJ500" i="12" s="1"/>
  <c r="AJ501" i="12" a="1"/>
  <c r="AJ501" i="12" s="1"/>
  <c r="AJ502" i="12" a="1"/>
  <c r="AJ502" i="12" s="1"/>
  <c r="AJ503" i="12" a="1"/>
  <c r="AJ503" i="12" s="1"/>
  <c r="AJ504" i="12" a="1"/>
  <c r="AJ504" i="12" s="1"/>
  <c r="AJ505" i="12" a="1"/>
  <c r="AJ505" i="12" s="1"/>
  <c r="AJ506" i="12" a="1"/>
  <c r="AJ506" i="12" s="1"/>
  <c r="AJ507" i="12" a="1"/>
  <c r="AJ507" i="12" s="1"/>
  <c r="AJ508" i="12" a="1"/>
  <c r="AJ508" i="12" s="1"/>
  <c r="AJ509" i="12" a="1"/>
  <c r="AJ509" i="12" s="1"/>
  <c r="AJ510" i="12" a="1"/>
  <c r="AJ510" i="12" s="1"/>
  <c r="AJ511" i="12" a="1"/>
  <c r="AJ511" i="12" s="1"/>
  <c r="AJ512" i="12" a="1"/>
  <c r="AJ512" i="12" s="1"/>
  <c r="AJ513" i="12" a="1"/>
  <c r="AJ513" i="12" s="1"/>
  <c r="AJ514" i="12" a="1"/>
  <c r="AJ514" i="12" s="1"/>
  <c r="AJ515" i="12" a="1"/>
  <c r="AJ515" i="12" s="1"/>
  <c r="AJ516" i="12" a="1"/>
  <c r="AJ516" i="12" s="1"/>
  <c r="AJ517" i="12" a="1"/>
  <c r="AJ517" i="12" s="1"/>
  <c r="AJ518" i="12" a="1"/>
  <c r="AJ518" i="12" s="1"/>
  <c r="AJ519" i="12" a="1"/>
  <c r="AJ519" i="12" s="1"/>
  <c r="AJ520" i="12" a="1"/>
  <c r="AJ520" i="12" s="1"/>
  <c r="AJ521" i="12" a="1"/>
  <c r="AJ521" i="12" s="1"/>
  <c r="AJ522" i="12" a="1"/>
  <c r="AJ522" i="12" s="1"/>
  <c r="AJ523" i="12" a="1"/>
  <c r="AJ523" i="12" s="1"/>
  <c r="AJ524" i="12" a="1"/>
  <c r="AJ524" i="12" s="1"/>
  <c r="AJ525" i="12" a="1"/>
  <c r="AJ525" i="12" s="1"/>
  <c r="AJ526" i="12" a="1"/>
  <c r="AJ526" i="12" s="1"/>
  <c r="AJ527" i="12" a="1"/>
  <c r="AJ527" i="12" s="1"/>
  <c r="AJ528" i="12" a="1"/>
  <c r="AJ528" i="12" s="1"/>
  <c r="AJ529" i="12" a="1"/>
  <c r="AJ529" i="12" s="1"/>
  <c r="AJ530" i="12" a="1"/>
  <c r="AJ530" i="12" s="1"/>
  <c r="AJ531" i="12" a="1"/>
  <c r="AJ531" i="12" s="1"/>
  <c r="AJ532" i="12" a="1"/>
  <c r="AJ532" i="12" s="1"/>
  <c r="AJ533" i="12" a="1"/>
  <c r="AJ533" i="12" s="1"/>
  <c r="AJ534" i="12" a="1"/>
  <c r="AJ534" i="12" s="1"/>
  <c r="AJ535" i="12" a="1"/>
  <c r="AJ535" i="12" s="1"/>
  <c r="AJ536" i="12" a="1"/>
  <c r="AJ536" i="12" s="1"/>
  <c r="AJ537" i="12" a="1"/>
  <c r="AJ537" i="12" s="1"/>
  <c r="AJ538" i="12" a="1"/>
  <c r="AJ538" i="12" s="1"/>
  <c r="AJ539" i="12" a="1"/>
  <c r="AJ539" i="12" s="1"/>
  <c r="AJ540" i="12" a="1"/>
  <c r="AJ540" i="12" s="1"/>
  <c r="AJ541" i="12" a="1"/>
  <c r="AJ541" i="12" s="1"/>
  <c r="AJ542" i="12" a="1"/>
  <c r="AJ542" i="12" s="1"/>
  <c r="AJ543" i="12" a="1"/>
  <c r="AJ543" i="12" s="1"/>
  <c r="AJ544" i="12" a="1"/>
  <c r="AJ544" i="12" s="1"/>
  <c r="AJ545" i="12" a="1"/>
  <c r="AJ545" i="12" s="1"/>
  <c r="AJ546" i="12" a="1"/>
  <c r="AJ546" i="12" s="1"/>
  <c r="AJ547" i="12" a="1"/>
  <c r="AJ547" i="12" s="1"/>
  <c r="AJ548" i="12" a="1"/>
  <c r="AJ548" i="12" s="1"/>
  <c r="AJ549" i="12" a="1"/>
  <c r="AJ549" i="12" s="1"/>
  <c r="AJ550" i="12" a="1"/>
  <c r="AJ550" i="12" s="1"/>
  <c r="AJ551" i="12" a="1"/>
  <c r="AJ551" i="12" s="1"/>
  <c r="AJ552" i="12" a="1"/>
  <c r="AJ552" i="12" s="1"/>
  <c r="AJ553" i="12" a="1"/>
  <c r="AJ553" i="12" s="1"/>
  <c r="AJ554" i="12" a="1"/>
  <c r="AJ554" i="12" s="1"/>
  <c r="AJ555" i="12" a="1"/>
  <c r="AJ555" i="12" s="1"/>
  <c r="AJ556" i="12" a="1"/>
  <c r="AJ556" i="12" s="1"/>
  <c r="AJ557" i="12" a="1"/>
  <c r="AJ557" i="12" s="1"/>
  <c r="AJ558" i="12" a="1"/>
  <c r="AJ558" i="12" s="1"/>
  <c r="AJ559" i="12" a="1"/>
  <c r="AJ559" i="12" s="1"/>
  <c r="AJ560" i="12" a="1"/>
  <c r="AJ560" i="12" s="1"/>
  <c r="AJ561" i="12" a="1"/>
  <c r="AJ561" i="12" s="1"/>
  <c r="AJ562" i="12" a="1"/>
  <c r="AJ562" i="12" s="1"/>
  <c r="AJ563" i="12" a="1"/>
  <c r="AJ563" i="12" s="1"/>
  <c r="AJ564" i="12" a="1"/>
  <c r="AJ564" i="12" s="1"/>
  <c r="AJ565" i="12" a="1"/>
  <c r="AJ565" i="12" s="1"/>
  <c r="AJ566" i="12" a="1"/>
  <c r="AJ566" i="12" s="1"/>
  <c r="AJ567" i="12" a="1"/>
  <c r="AJ567" i="12" s="1"/>
  <c r="AJ568" i="12" a="1"/>
  <c r="AJ568" i="12" s="1"/>
  <c r="AJ569" i="12" a="1"/>
  <c r="AJ569" i="12" s="1"/>
  <c r="AJ570" i="12" a="1"/>
  <c r="AJ570" i="12" s="1"/>
  <c r="AJ571" i="12" a="1"/>
  <c r="AJ571" i="12" s="1"/>
  <c r="AJ572" i="12" a="1"/>
  <c r="AJ572" i="12" s="1"/>
  <c r="AJ573" i="12" a="1"/>
  <c r="AJ573" i="12" s="1"/>
  <c r="AJ574" i="12" a="1"/>
  <c r="AJ574" i="12" s="1"/>
  <c r="AJ575" i="12" a="1"/>
  <c r="AJ575" i="12" s="1"/>
  <c r="AJ576" i="12" a="1"/>
  <c r="AJ576" i="12" s="1"/>
  <c r="AJ577" i="12" a="1"/>
  <c r="AJ577" i="12" s="1"/>
  <c r="AJ578" i="12" a="1"/>
  <c r="AJ578" i="12" s="1"/>
  <c r="AJ579" i="12" a="1"/>
  <c r="AJ579" i="12" s="1"/>
  <c r="AJ580" i="12" a="1"/>
  <c r="AJ580" i="12" s="1"/>
  <c r="AJ581" i="12" a="1"/>
  <c r="AJ581" i="12" s="1"/>
  <c r="AJ582" i="12" a="1"/>
  <c r="AJ582" i="12" s="1"/>
  <c r="AJ583" i="12" a="1"/>
  <c r="AJ583" i="12" s="1"/>
  <c r="AJ584" i="12" a="1"/>
  <c r="AJ584" i="12" s="1"/>
  <c r="AJ585" i="12" a="1"/>
  <c r="AJ585" i="12" s="1"/>
  <c r="AJ586" i="12" a="1"/>
  <c r="AJ586" i="12" s="1"/>
  <c r="AJ587" i="12" a="1"/>
  <c r="AJ587" i="12" s="1"/>
  <c r="AJ588" i="12" a="1"/>
  <c r="AJ588" i="12" s="1"/>
  <c r="AJ589" i="12" a="1"/>
  <c r="AJ589" i="12" s="1"/>
  <c r="AJ590" i="12" a="1"/>
  <c r="AJ590" i="12" s="1"/>
  <c r="AJ591" i="12" a="1"/>
  <c r="AJ591" i="12" s="1"/>
  <c r="AJ592" i="12" a="1"/>
  <c r="AJ592" i="12" s="1"/>
  <c r="AJ593" i="12" a="1"/>
  <c r="AJ593" i="12" s="1"/>
  <c r="AJ594" i="12" a="1"/>
  <c r="AJ594" i="12" s="1"/>
  <c r="AJ595" i="12" a="1"/>
  <c r="AJ595" i="12" s="1"/>
  <c r="AJ596" i="12" a="1"/>
  <c r="AJ596" i="12" s="1"/>
  <c r="AJ597" i="12" a="1"/>
  <c r="AJ597" i="12" s="1"/>
  <c r="AJ598" i="12" a="1"/>
  <c r="AJ598" i="12" s="1"/>
  <c r="AJ599" i="12" a="1"/>
  <c r="AJ599" i="12" s="1"/>
  <c r="AJ600" i="12" a="1"/>
  <c r="AJ600" i="12" s="1"/>
  <c r="AJ601" i="12" a="1"/>
  <c r="AJ601" i="12" s="1"/>
  <c r="AJ602" i="12" a="1"/>
  <c r="AJ602" i="12" s="1"/>
  <c r="AJ603" i="12" a="1"/>
  <c r="AJ603" i="12" s="1"/>
  <c r="AJ604" i="12" a="1"/>
  <c r="AJ604" i="12" s="1"/>
  <c r="AJ605" i="12" a="1"/>
  <c r="AJ605" i="12" s="1"/>
  <c r="AJ606" i="12" a="1"/>
  <c r="AJ606" i="12" s="1"/>
  <c r="AJ607" i="12" a="1"/>
  <c r="AJ607" i="12" s="1"/>
  <c r="AJ608" i="12" a="1"/>
  <c r="AJ608" i="12" s="1"/>
  <c r="AJ609" i="12" a="1"/>
  <c r="AJ609" i="12" s="1"/>
  <c r="AJ610" i="12" a="1"/>
  <c r="AJ610" i="12" s="1"/>
  <c r="AJ611" i="12" a="1"/>
  <c r="AJ611" i="12" s="1"/>
  <c r="AJ612" i="12" a="1"/>
  <c r="AJ612" i="12" s="1"/>
  <c r="AJ613" i="12" a="1"/>
  <c r="AJ613" i="12" s="1"/>
  <c r="AJ614" i="12" a="1"/>
  <c r="AJ614" i="12" s="1"/>
  <c r="AJ615" i="12" a="1"/>
  <c r="AJ615" i="12" s="1"/>
  <c r="AJ616" i="12" a="1"/>
  <c r="AJ616" i="12" s="1"/>
  <c r="AJ617" i="12" a="1"/>
  <c r="AJ617" i="12" s="1"/>
  <c r="AJ618" i="12" a="1"/>
  <c r="AJ618" i="12" s="1"/>
  <c r="AJ619" i="12" a="1"/>
  <c r="AJ619" i="12" s="1"/>
  <c r="AJ620" i="12" a="1"/>
  <c r="AJ620" i="12" s="1"/>
  <c r="AJ621" i="12" a="1"/>
  <c r="AJ621" i="12" s="1"/>
  <c r="AJ622" i="12" a="1"/>
  <c r="AJ622" i="12" s="1"/>
  <c r="AJ623" i="12" a="1"/>
  <c r="AJ623" i="12" s="1"/>
  <c r="AJ624" i="12" a="1"/>
  <c r="AJ624" i="12" s="1"/>
  <c r="AJ625" i="12" a="1"/>
  <c r="AJ625" i="12" s="1"/>
  <c r="AJ626" i="12" a="1"/>
  <c r="AJ626" i="12" s="1"/>
  <c r="AJ627" i="12" a="1"/>
  <c r="AJ627" i="12" s="1"/>
  <c r="AJ628" i="12" a="1"/>
  <c r="AJ628" i="12" s="1"/>
  <c r="AJ629" i="12" a="1"/>
  <c r="AJ629" i="12" s="1"/>
  <c r="AJ630" i="12" a="1"/>
  <c r="AJ630" i="12" s="1"/>
  <c r="AJ631" i="12" a="1"/>
  <c r="AJ631" i="12" s="1"/>
  <c r="AJ632" i="12" a="1"/>
  <c r="AJ632" i="12" s="1"/>
  <c r="AJ633" i="12" a="1"/>
  <c r="AJ633" i="12" s="1"/>
  <c r="AJ634" i="12" a="1"/>
  <c r="AJ634" i="12" s="1"/>
  <c r="AJ635" i="12" a="1"/>
  <c r="AJ635" i="12" s="1"/>
  <c r="AJ636" i="12" a="1"/>
  <c r="AJ636" i="12" s="1"/>
  <c r="AJ637" i="12" a="1"/>
  <c r="AJ637" i="12" s="1"/>
  <c r="AJ638" i="12" a="1"/>
  <c r="AJ638" i="12" s="1"/>
  <c r="AJ639" i="12" a="1"/>
  <c r="AJ639" i="12" s="1"/>
  <c r="AJ640" i="12" a="1"/>
  <c r="AJ640" i="12" s="1"/>
  <c r="AJ641" i="12" a="1"/>
  <c r="AJ641" i="12" s="1"/>
  <c r="AJ642" i="12" a="1"/>
  <c r="AJ642" i="12" s="1"/>
  <c r="AJ643" i="12" a="1"/>
  <c r="AJ643" i="12" s="1"/>
  <c r="AJ644" i="12" a="1"/>
  <c r="AJ644" i="12" s="1"/>
  <c r="AJ645" i="12" a="1"/>
  <c r="AJ645" i="12" s="1"/>
  <c r="AJ646" i="12" a="1"/>
  <c r="AJ646" i="12" s="1"/>
  <c r="AJ647" i="12" a="1"/>
  <c r="AJ647" i="12" s="1"/>
  <c r="AJ648" i="12" a="1"/>
  <c r="AJ648" i="12" s="1"/>
  <c r="AJ649" i="12" a="1"/>
  <c r="AJ649" i="12" s="1"/>
  <c r="AJ650" i="12" a="1"/>
  <c r="AJ650" i="12" s="1"/>
  <c r="AJ651" i="12" a="1"/>
  <c r="AJ651" i="12" s="1"/>
  <c r="AJ652" i="12" a="1"/>
  <c r="AJ652" i="12" s="1"/>
  <c r="AJ653" i="12" a="1"/>
  <c r="AJ653" i="12" s="1"/>
  <c r="AJ654" i="12" a="1"/>
  <c r="AJ654" i="12" s="1"/>
  <c r="AJ655" i="12" a="1"/>
  <c r="AJ655" i="12" s="1"/>
  <c r="AJ656" i="12" a="1"/>
  <c r="AJ656" i="12" s="1"/>
  <c r="AJ657" i="12" a="1"/>
  <c r="AJ657" i="12" s="1"/>
  <c r="AJ658" i="12" a="1"/>
  <c r="AJ658" i="12" s="1"/>
  <c r="AJ659" i="12" a="1"/>
  <c r="AJ659" i="12" s="1"/>
  <c r="AJ660" i="12" a="1"/>
  <c r="AJ660" i="12" s="1"/>
  <c r="AJ661" i="12" a="1"/>
  <c r="AJ661" i="12" s="1"/>
  <c r="AJ662" i="12" a="1"/>
  <c r="AJ662" i="12" s="1"/>
  <c r="AJ663" i="12" a="1"/>
  <c r="AJ663" i="12" s="1"/>
  <c r="AJ664" i="12" a="1"/>
  <c r="AJ664" i="12" s="1"/>
  <c r="AJ665" i="12" a="1"/>
  <c r="AJ665" i="12" s="1"/>
  <c r="AJ666" i="12" a="1"/>
  <c r="AJ666" i="12" s="1"/>
  <c r="AJ667" i="12" a="1"/>
  <c r="AJ667" i="12" s="1"/>
  <c r="AJ668" i="12" a="1"/>
  <c r="AJ668" i="12" s="1"/>
  <c r="AJ669" i="12" a="1"/>
  <c r="AJ669" i="12" s="1"/>
  <c r="AJ670" i="12" a="1"/>
  <c r="AJ670" i="12" s="1"/>
  <c r="AJ671" i="12" a="1"/>
  <c r="AJ671" i="12" s="1"/>
  <c r="AJ672" i="12" a="1"/>
  <c r="AJ672" i="12" s="1"/>
  <c r="AJ673" i="12" a="1"/>
  <c r="AJ673" i="12" s="1"/>
  <c r="AJ674" i="12" a="1"/>
  <c r="AJ674" i="12" s="1"/>
  <c r="AJ675" i="12" a="1"/>
  <c r="AJ675" i="12" s="1"/>
  <c r="AJ676" i="12" a="1"/>
  <c r="AJ676" i="12" s="1"/>
  <c r="AJ677" i="12" a="1"/>
  <c r="AJ677" i="12" s="1"/>
  <c r="AJ678" i="12" a="1"/>
  <c r="AJ678" i="12" s="1"/>
  <c r="AJ679" i="12" a="1"/>
  <c r="AJ679" i="12" s="1"/>
  <c r="AJ680" i="12" a="1"/>
  <c r="AJ680" i="12" s="1"/>
  <c r="AJ681" i="12" a="1"/>
  <c r="AJ681" i="12" s="1"/>
  <c r="AJ682" i="12" a="1"/>
  <c r="AJ682" i="12" s="1"/>
  <c r="AJ683" i="12" a="1"/>
  <c r="AJ683" i="12" s="1"/>
  <c r="AJ684" i="12" a="1"/>
  <c r="AJ684" i="12" s="1"/>
  <c r="AJ685" i="12" a="1"/>
  <c r="AJ685" i="12" s="1"/>
  <c r="AJ686" i="12" a="1"/>
  <c r="AJ686" i="12" s="1"/>
  <c r="AJ687" i="12" a="1"/>
  <c r="AJ687" i="12" s="1"/>
  <c r="AJ688" i="12" a="1"/>
  <c r="AJ688" i="12" s="1"/>
  <c r="AJ689" i="12" a="1"/>
  <c r="AJ689" i="12" s="1"/>
  <c r="AJ690" i="12" a="1"/>
  <c r="AJ690" i="12" s="1"/>
  <c r="AJ691" i="12" a="1"/>
  <c r="AJ691" i="12" s="1"/>
  <c r="AJ692" i="12" a="1"/>
  <c r="AJ692" i="12" s="1"/>
  <c r="AJ693" i="12" a="1"/>
  <c r="AJ693" i="12" s="1"/>
  <c r="AJ694" i="12" a="1"/>
  <c r="AJ694" i="12" s="1"/>
  <c r="AJ695" i="12" a="1"/>
  <c r="AJ695" i="12" s="1"/>
  <c r="AJ696" i="12" a="1"/>
  <c r="AJ696" i="12" s="1"/>
  <c r="AJ697" i="12" a="1"/>
  <c r="AJ697" i="12" s="1"/>
  <c r="AJ698" i="12" a="1"/>
  <c r="AJ698" i="12" s="1"/>
  <c r="AJ699" i="12" a="1"/>
  <c r="AJ699" i="12" s="1"/>
  <c r="AJ700" i="12" a="1"/>
  <c r="AJ700" i="12" s="1"/>
  <c r="AJ701" i="12" a="1"/>
  <c r="AJ701" i="12" s="1"/>
  <c r="AJ702" i="12" a="1"/>
  <c r="AJ702" i="12" s="1"/>
  <c r="AJ703" i="12" a="1"/>
  <c r="AJ703" i="12" s="1"/>
  <c r="AJ704" i="12" a="1"/>
  <c r="AJ704" i="12" s="1"/>
  <c r="AJ705" i="12" a="1"/>
  <c r="AJ705" i="12" s="1"/>
  <c r="AJ706" i="12" a="1"/>
  <c r="AJ706" i="12" s="1"/>
  <c r="AJ707" i="12" a="1"/>
  <c r="AJ707" i="12" s="1"/>
  <c r="AJ708" i="12" a="1"/>
  <c r="AJ708" i="12" s="1"/>
  <c r="AJ709" i="12" a="1"/>
  <c r="AJ709" i="12" s="1"/>
  <c r="AJ710" i="12" a="1"/>
  <c r="AJ710" i="12" s="1"/>
  <c r="AJ711" i="12" a="1"/>
  <c r="AJ711" i="12" s="1"/>
  <c r="AJ712" i="12" a="1"/>
  <c r="AJ712" i="12" s="1"/>
  <c r="AJ713" i="12" a="1"/>
  <c r="AJ713" i="12" s="1"/>
  <c r="AJ714" i="12" a="1"/>
  <c r="AJ714" i="12" s="1"/>
  <c r="AJ715" i="12" a="1"/>
  <c r="AJ715" i="12" s="1"/>
  <c r="AJ716" i="12" a="1"/>
  <c r="AJ716" i="12" s="1"/>
  <c r="AJ717" i="12" a="1"/>
  <c r="AJ717" i="12" s="1"/>
  <c r="AJ718" i="12" a="1"/>
  <c r="AJ718" i="12" s="1"/>
  <c r="AJ719" i="12" a="1"/>
  <c r="AJ719" i="12" s="1"/>
  <c r="AJ720" i="12" a="1"/>
  <c r="AJ720" i="12" s="1"/>
  <c r="AJ721" i="12" a="1"/>
  <c r="AJ721" i="12" s="1"/>
  <c r="AJ722" i="12" a="1"/>
  <c r="AJ722" i="12" s="1"/>
  <c r="AJ723" i="12" a="1"/>
  <c r="AJ723" i="12" s="1"/>
  <c r="AJ724" i="12" a="1"/>
  <c r="AJ724" i="12" s="1"/>
  <c r="AJ725" i="12" a="1"/>
  <c r="AJ725" i="12" s="1"/>
  <c r="AJ726" i="12" a="1"/>
  <c r="AJ726" i="12" s="1"/>
  <c r="AJ727" i="12" a="1"/>
  <c r="AJ727" i="12" s="1"/>
  <c r="AJ728" i="12" a="1"/>
  <c r="AJ728" i="12" s="1"/>
  <c r="AJ729" i="12" a="1"/>
  <c r="AJ729" i="12" s="1"/>
  <c r="AJ730" i="12" a="1"/>
  <c r="AJ730" i="12" s="1"/>
  <c r="AJ731" i="12" a="1"/>
  <c r="AJ731" i="12" s="1"/>
  <c r="AJ732" i="12" a="1"/>
  <c r="AJ732" i="12" s="1"/>
  <c r="AJ733" i="12" a="1"/>
  <c r="AJ733" i="12" s="1"/>
  <c r="AJ734" i="12" a="1"/>
  <c r="AJ734" i="12" s="1"/>
  <c r="AJ735" i="12" a="1"/>
  <c r="AJ735" i="12" s="1"/>
  <c r="AJ736" i="12" a="1"/>
  <c r="AJ736" i="12" s="1"/>
  <c r="AJ737" i="12" a="1"/>
  <c r="AJ737" i="12" s="1"/>
  <c r="AJ738" i="12" a="1"/>
  <c r="AJ738" i="12" s="1"/>
  <c r="AJ739" i="12" a="1"/>
  <c r="AJ739" i="12" s="1"/>
  <c r="AJ740" i="12" a="1"/>
  <c r="AJ740" i="12" s="1"/>
  <c r="AJ741" i="12" a="1"/>
  <c r="AJ741" i="12" s="1"/>
  <c r="AJ742" i="12" a="1"/>
  <c r="AJ742" i="12" s="1"/>
  <c r="AJ743" i="12" a="1"/>
  <c r="AJ743" i="12" s="1"/>
  <c r="AJ744" i="12" a="1"/>
  <c r="AJ744" i="12" s="1"/>
  <c r="AJ745" i="12" a="1"/>
  <c r="AJ745" i="12" s="1"/>
  <c r="AJ746" i="12" a="1"/>
  <c r="AJ746" i="12" s="1"/>
  <c r="AJ747" i="12" a="1"/>
  <c r="AJ747" i="12" s="1"/>
  <c r="AJ748" i="12" a="1"/>
  <c r="AJ748" i="12" s="1"/>
  <c r="AJ749" i="12" a="1"/>
  <c r="AJ749" i="12" s="1"/>
  <c r="AJ750" i="12" a="1"/>
  <c r="AJ750" i="12" s="1"/>
  <c r="AJ751" i="12" a="1"/>
  <c r="AJ751" i="12" s="1"/>
  <c r="AJ752" i="12" a="1"/>
  <c r="AJ752" i="12" s="1"/>
  <c r="AJ753" i="12" a="1"/>
  <c r="AJ753" i="12" s="1"/>
  <c r="AJ754" i="12" a="1"/>
  <c r="AJ754" i="12" s="1"/>
  <c r="AJ755" i="12" a="1"/>
  <c r="AJ755" i="12" s="1"/>
  <c r="AJ756" i="12" a="1"/>
  <c r="AJ756" i="12" s="1"/>
  <c r="AJ757" i="12" a="1"/>
  <c r="AJ757" i="12" s="1"/>
  <c r="AJ758" i="12" a="1"/>
  <c r="AJ758" i="12" s="1"/>
  <c r="AJ759" i="12" a="1"/>
  <c r="AJ759" i="12" s="1"/>
  <c r="AJ760" i="12" a="1"/>
  <c r="AJ760" i="12" s="1"/>
  <c r="AJ761" i="12" a="1"/>
  <c r="AJ761" i="12" s="1"/>
  <c r="AJ762" i="12" a="1"/>
  <c r="AJ762" i="12" s="1"/>
  <c r="AJ763" i="12" a="1"/>
  <c r="AJ763" i="12" s="1"/>
  <c r="AJ764" i="12" a="1"/>
  <c r="AJ764" i="12" s="1"/>
  <c r="AJ765" i="12" a="1"/>
  <c r="AJ765" i="12" s="1"/>
  <c r="AJ766" i="12" a="1"/>
  <c r="AJ766" i="12" s="1"/>
  <c r="AJ767" i="12" a="1"/>
  <c r="AJ767" i="12" s="1"/>
  <c r="AJ768" i="12" a="1"/>
  <c r="AJ768" i="12" s="1"/>
  <c r="AJ769" i="12" a="1"/>
  <c r="AJ769" i="12" s="1"/>
  <c r="AJ770" i="12" a="1"/>
  <c r="AJ770" i="12" s="1"/>
  <c r="AJ771" i="12" a="1"/>
  <c r="AJ771" i="12" s="1"/>
  <c r="AJ772" i="12" a="1"/>
  <c r="AJ772" i="12" s="1"/>
  <c r="AJ773" i="12" a="1"/>
  <c r="AJ773" i="12" s="1"/>
  <c r="AJ774" i="12" a="1"/>
  <c r="AJ774" i="12" s="1"/>
  <c r="AJ775" i="12" a="1"/>
  <c r="AJ775" i="12" s="1"/>
  <c r="AJ776" i="12" a="1"/>
  <c r="AJ776" i="12" s="1"/>
  <c r="AM470" i="12" a="1"/>
  <c r="AM470" i="12" s="1"/>
  <c r="AM471" i="12" a="1"/>
  <c r="AM471" i="12" s="1"/>
  <c r="AM472" i="12" a="1"/>
  <c r="AM472" i="12" s="1"/>
  <c r="AM473" i="12" a="1"/>
  <c r="AM473" i="12" s="1"/>
  <c r="AM474" i="12" a="1"/>
  <c r="AM474" i="12" s="1"/>
  <c r="AM475" i="12" a="1"/>
  <c r="AM475" i="12" s="1"/>
  <c r="AM476" i="12" a="1"/>
  <c r="AM476" i="12" s="1"/>
  <c r="AM477" i="12" a="1"/>
  <c r="AM477" i="12" s="1"/>
  <c r="AM478" i="12" a="1"/>
  <c r="AM478" i="12" s="1"/>
  <c r="AM479" i="12" a="1"/>
  <c r="AM479" i="12" s="1"/>
  <c r="AM480" i="12" a="1"/>
  <c r="AM480" i="12" s="1"/>
  <c r="AM481" i="12" a="1"/>
  <c r="AM481" i="12" s="1"/>
  <c r="AM482" i="12" a="1"/>
  <c r="AM482" i="12" s="1"/>
  <c r="AM483" i="12" a="1"/>
  <c r="AM483" i="12" s="1"/>
  <c r="AM484" i="12" a="1"/>
  <c r="AM484" i="12" s="1"/>
  <c r="AM485" i="12" a="1"/>
  <c r="AM485" i="12" s="1"/>
  <c r="AM486" i="12" a="1"/>
  <c r="AM486" i="12" s="1"/>
  <c r="AM487" i="12" a="1"/>
  <c r="AM487" i="12" s="1"/>
  <c r="AM488" i="12" a="1"/>
  <c r="AM488" i="12" s="1"/>
  <c r="AM489" i="12" a="1"/>
  <c r="AM489" i="12" s="1"/>
  <c r="AM490" i="12" a="1"/>
  <c r="AM490" i="12" s="1"/>
  <c r="AM491" i="12" a="1"/>
  <c r="AM491" i="12" s="1"/>
  <c r="AM492" i="12" a="1"/>
  <c r="AM492" i="12" s="1"/>
  <c r="AM493" i="12" a="1"/>
  <c r="AM493" i="12" s="1"/>
  <c r="AM494" i="12" a="1"/>
  <c r="AM494" i="12" s="1"/>
  <c r="AM495" i="12" a="1"/>
  <c r="AM495" i="12" s="1"/>
  <c r="AM496" i="12" a="1"/>
  <c r="AM496" i="12" s="1"/>
  <c r="AM497" i="12" a="1"/>
  <c r="AM497" i="12" s="1"/>
  <c r="AM498" i="12" a="1"/>
  <c r="AM498" i="12" s="1"/>
  <c r="AM499" i="12" a="1"/>
  <c r="AM499" i="12" s="1"/>
  <c r="AM500" i="12" a="1"/>
  <c r="AM500" i="12" s="1"/>
  <c r="AM501" i="12" a="1"/>
  <c r="AM501" i="12" s="1"/>
  <c r="AM502" i="12" a="1"/>
  <c r="AM502" i="12" s="1"/>
  <c r="AM503" i="12" a="1"/>
  <c r="AM503" i="12" s="1"/>
  <c r="AM504" i="12" a="1"/>
  <c r="AM504" i="12" s="1"/>
  <c r="AM505" i="12" a="1"/>
  <c r="AM505" i="12" s="1"/>
  <c r="AM506" i="12" a="1"/>
  <c r="AM506" i="12" s="1"/>
  <c r="AM507" i="12" a="1"/>
  <c r="AM507" i="12" s="1"/>
  <c r="AM508" i="12" a="1"/>
  <c r="AM508" i="12" s="1"/>
  <c r="AM509" i="12" a="1"/>
  <c r="AM509" i="12" s="1"/>
  <c r="AM510" i="12" a="1"/>
  <c r="AM510" i="12" s="1"/>
  <c r="AM511" i="12" a="1"/>
  <c r="AM511" i="12" s="1"/>
  <c r="AM512" i="12" a="1"/>
  <c r="AM512" i="12" s="1"/>
  <c r="AM513" i="12" a="1"/>
  <c r="AM513" i="12" s="1"/>
  <c r="AM514" i="12" a="1"/>
  <c r="AM514" i="12" s="1"/>
  <c r="AM515" i="12" a="1"/>
  <c r="AM515" i="12" s="1"/>
  <c r="AM516" i="12" a="1"/>
  <c r="AM516" i="12" s="1"/>
  <c r="AM517" i="12" a="1"/>
  <c r="AM517" i="12" s="1"/>
  <c r="AM518" i="12" a="1"/>
  <c r="AM518" i="12" s="1"/>
  <c r="AM519" i="12" a="1"/>
  <c r="AM519" i="12" s="1"/>
  <c r="AM520" i="12" a="1"/>
  <c r="AM520" i="12" s="1"/>
  <c r="AM521" i="12" a="1"/>
  <c r="AM521" i="12" s="1"/>
  <c r="AM522" i="12" a="1"/>
  <c r="AM522" i="12" s="1"/>
  <c r="AM523" i="12" a="1"/>
  <c r="AM523" i="12" s="1"/>
  <c r="AM524" i="12" a="1"/>
  <c r="AM524" i="12" s="1"/>
  <c r="AM525" i="12" a="1"/>
  <c r="AM525" i="12" s="1"/>
  <c r="AM526" i="12" a="1"/>
  <c r="AM526" i="12" s="1"/>
  <c r="AM527" i="12" a="1"/>
  <c r="AM527" i="12" s="1"/>
  <c r="AM528" i="12" a="1"/>
  <c r="AM528" i="12" s="1"/>
  <c r="AM529" i="12" a="1"/>
  <c r="AM529" i="12" s="1"/>
  <c r="AM530" i="12" a="1"/>
  <c r="AM530" i="12" s="1"/>
  <c r="AM531" i="12" a="1"/>
  <c r="AM531" i="12" s="1"/>
  <c r="AM532" i="12" a="1"/>
  <c r="AM532" i="12" s="1"/>
  <c r="AM533" i="12" a="1"/>
  <c r="AM533" i="12" s="1"/>
  <c r="AM534" i="12" a="1"/>
  <c r="AM534" i="12" s="1"/>
  <c r="AM535" i="12" a="1"/>
  <c r="AM535" i="12" s="1"/>
  <c r="AM536" i="12" a="1"/>
  <c r="AM536" i="12" s="1"/>
  <c r="AM537" i="12" a="1"/>
  <c r="AM537" i="12" s="1"/>
  <c r="AM538" i="12" a="1"/>
  <c r="AM538" i="12" s="1"/>
  <c r="AM539" i="12" a="1"/>
  <c r="AM539" i="12" s="1"/>
  <c r="AM540" i="12" a="1"/>
  <c r="AM540" i="12" s="1"/>
  <c r="AM541" i="12" a="1"/>
  <c r="AM541" i="12" s="1"/>
  <c r="AM542" i="12" a="1"/>
  <c r="AM542" i="12" s="1"/>
  <c r="AM543" i="12" a="1"/>
  <c r="AM543" i="12" s="1"/>
  <c r="AM544" i="12" a="1"/>
  <c r="AM544" i="12" s="1"/>
  <c r="AM545" i="12" a="1"/>
  <c r="AM545" i="12" s="1"/>
  <c r="AM546" i="12" a="1"/>
  <c r="AM546" i="12" s="1"/>
  <c r="AM547" i="12" a="1"/>
  <c r="AM547" i="12" s="1"/>
  <c r="AM548" i="12" a="1"/>
  <c r="AM548" i="12" s="1"/>
  <c r="AM549" i="12" a="1"/>
  <c r="AM549" i="12" s="1"/>
  <c r="AM550" i="12" a="1"/>
  <c r="AM550" i="12" s="1"/>
  <c r="AM551" i="12" a="1"/>
  <c r="AM551" i="12" s="1"/>
  <c r="AM552" i="12" a="1"/>
  <c r="AM552" i="12" s="1"/>
  <c r="AM553" i="12" a="1"/>
  <c r="AM553" i="12" s="1"/>
  <c r="AM554" i="12" a="1"/>
  <c r="AM554" i="12" s="1"/>
  <c r="AM555" i="12" a="1"/>
  <c r="AM555" i="12" s="1"/>
  <c r="AM556" i="12" a="1"/>
  <c r="AM556" i="12" s="1"/>
  <c r="AM557" i="12" a="1"/>
  <c r="AM557" i="12" s="1"/>
  <c r="AM558" i="12" a="1"/>
  <c r="AM558" i="12" s="1"/>
  <c r="AM559" i="12" a="1"/>
  <c r="AM559" i="12" s="1"/>
  <c r="AM560" i="12" a="1"/>
  <c r="AM560" i="12" s="1"/>
  <c r="AM561" i="12" a="1"/>
  <c r="AM561" i="12" s="1"/>
  <c r="AM562" i="12" a="1"/>
  <c r="AM562" i="12" s="1"/>
  <c r="AM563" i="12" a="1"/>
  <c r="AM563" i="12" s="1"/>
  <c r="AM564" i="12" a="1"/>
  <c r="AM564" i="12" s="1"/>
  <c r="AM565" i="12" a="1"/>
  <c r="AM565" i="12" s="1"/>
  <c r="AM566" i="12" a="1"/>
  <c r="AM566" i="12" s="1"/>
  <c r="AM567" i="12" a="1"/>
  <c r="AM567" i="12" s="1"/>
  <c r="AM568" i="12" a="1"/>
  <c r="AM568" i="12" s="1"/>
  <c r="AM569" i="12" a="1"/>
  <c r="AM569" i="12" s="1"/>
  <c r="AM570" i="12" a="1"/>
  <c r="AM570" i="12" s="1"/>
  <c r="AM571" i="12" a="1"/>
  <c r="AM571" i="12" s="1"/>
  <c r="AM572" i="12" a="1"/>
  <c r="AM572" i="12" s="1"/>
  <c r="AM573" i="12" a="1"/>
  <c r="AM573" i="12" s="1"/>
  <c r="AM574" i="12" a="1"/>
  <c r="AM574" i="12" s="1"/>
  <c r="AM575" i="12" a="1"/>
  <c r="AM575" i="12" s="1"/>
  <c r="AM576" i="12" a="1"/>
  <c r="AM576" i="12" s="1"/>
  <c r="AM577" i="12" a="1"/>
  <c r="AM577" i="12" s="1"/>
  <c r="AM578" i="12" a="1"/>
  <c r="AM578" i="12" s="1"/>
  <c r="AM579" i="12" a="1"/>
  <c r="AM579" i="12" s="1"/>
  <c r="AM580" i="12" a="1"/>
  <c r="AM580" i="12" s="1"/>
  <c r="AM581" i="12" a="1"/>
  <c r="AM581" i="12" s="1"/>
  <c r="AM582" i="12" a="1"/>
  <c r="AM582" i="12" s="1"/>
  <c r="AM583" i="12" a="1"/>
  <c r="AM583" i="12" s="1"/>
  <c r="AM584" i="12" a="1"/>
  <c r="AM584" i="12" s="1"/>
  <c r="AM585" i="12" a="1"/>
  <c r="AM585" i="12" s="1"/>
  <c r="AM586" i="12" a="1"/>
  <c r="AM586" i="12" s="1"/>
  <c r="AM587" i="12" a="1"/>
  <c r="AM587" i="12" s="1"/>
  <c r="AM588" i="12" a="1"/>
  <c r="AM588" i="12" s="1"/>
  <c r="AM589" i="12" a="1"/>
  <c r="AM589" i="12" s="1"/>
  <c r="AM590" i="12" a="1"/>
  <c r="AM590" i="12" s="1"/>
  <c r="AM591" i="12" a="1"/>
  <c r="AM591" i="12" s="1"/>
  <c r="AM592" i="12" a="1"/>
  <c r="AM592" i="12" s="1"/>
  <c r="AM593" i="12" a="1"/>
  <c r="AM593" i="12" s="1"/>
  <c r="AM594" i="12" a="1"/>
  <c r="AM594" i="12" s="1"/>
  <c r="AM595" i="12" a="1"/>
  <c r="AM595" i="12" s="1"/>
  <c r="AM596" i="12" a="1"/>
  <c r="AM596" i="12" s="1"/>
  <c r="AM597" i="12" a="1"/>
  <c r="AM597" i="12" s="1"/>
  <c r="AM598" i="12" a="1"/>
  <c r="AM598" i="12" s="1"/>
  <c r="AM599" i="12" a="1"/>
  <c r="AM599" i="12" s="1"/>
  <c r="AM600" i="12" a="1"/>
  <c r="AM600" i="12" s="1"/>
  <c r="AM601" i="12" a="1"/>
  <c r="AM601" i="12" s="1"/>
  <c r="AM602" i="12" a="1"/>
  <c r="AM602" i="12" s="1"/>
  <c r="AM603" i="12" a="1"/>
  <c r="AM603" i="12" s="1"/>
  <c r="AM604" i="12" a="1"/>
  <c r="AM604" i="12" s="1"/>
  <c r="AM605" i="12" a="1"/>
  <c r="AM605" i="12" s="1"/>
  <c r="AM606" i="12" a="1"/>
  <c r="AM606" i="12" s="1"/>
  <c r="AM607" i="12" a="1"/>
  <c r="AM607" i="12" s="1"/>
  <c r="AM608" i="12" a="1"/>
  <c r="AM608" i="12" s="1"/>
  <c r="AM609" i="12" a="1"/>
  <c r="AM609" i="12" s="1"/>
  <c r="AM610" i="12" a="1"/>
  <c r="AM610" i="12" s="1"/>
  <c r="AM611" i="12" a="1"/>
  <c r="AM611" i="12" s="1"/>
  <c r="AM612" i="12" a="1"/>
  <c r="AM612" i="12" s="1"/>
  <c r="AM613" i="12" a="1"/>
  <c r="AM613" i="12" s="1"/>
  <c r="AM614" i="12" a="1"/>
  <c r="AM614" i="12" s="1"/>
  <c r="AM615" i="12" a="1"/>
  <c r="AM615" i="12" s="1"/>
  <c r="AM616" i="12" a="1"/>
  <c r="AM616" i="12" s="1"/>
  <c r="AM617" i="12" a="1"/>
  <c r="AM617" i="12" s="1"/>
  <c r="AM618" i="12" a="1"/>
  <c r="AM618" i="12" s="1"/>
  <c r="AM619" i="12" a="1"/>
  <c r="AM619" i="12" s="1"/>
  <c r="AM620" i="12" a="1"/>
  <c r="AM620" i="12" s="1"/>
  <c r="AM621" i="12" a="1"/>
  <c r="AM621" i="12" s="1"/>
  <c r="AM622" i="12" a="1"/>
  <c r="AM622" i="12" s="1"/>
  <c r="AM623" i="12" a="1"/>
  <c r="AM623" i="12" s="1"/>
  <c r="AM624" i="12" a="1"/>
  <c r="AM624" i="12" s="1"/>
  <c r="AM625" i="12" a="1"/>
  <c r="AM625" i="12" s="1"/>
  <c r="AM626" i="12" a="1"/>
  <c r="AM626" i="12" s="1"/>
  <c r="AM627" i="12" a="1"/>
  <c r="AM627" i="12" s="1"/>
  <c r="AM628" i="12" a="1"/>
  <c r="AM628" i="12" s="1"/>
  <c r="AM629" i="12" a="1"/>
  <c r="AM629" i="12" s="1"/>
  <c r="AM630" i="12" a="1"/>
  <c r="AM630" i="12" s="1"/>
  <c r="AM631" i="12" a="1"/>
  <c r="AM631" i="12" s="1"/>
  <c r="AM632" i="12" a="1"/>
  <c r="AM632" i="12" s="1"/>
  <c r="AM633" i="12" a="1"/>
  <c r="AM633" i="12" s="1"/>
  <c r="AM634" i="12" a="1"/>
  <c r="AM634" i="12" s="1"/>
  <c r="AM635" i="12" a="1"/>
  <c r="AM635" i="12" s="1"/>
  <c r="AM636" i="12" a="1"/>
  <c r="AM636" i="12" s="1"/>
  <c r="AM637" i="12" a="1"/>
  <c r="AM637" i="12" s="1"/>
  <c r="AM638" i="12" a="1"/>
  <c r="AM638" i="12" s="1"/>
  <c r="AM639" i="12" a="1"/>
  <c r="AM639" i="12" s="1"/>
  <c r="AM640" i="12" a="1"/>
  <c r="AM640" i="12" s="1"/>
  <c r="AM641" i="12" a="1"/>
  <c r="AM641" i="12" s="1"/>
  <c r="AM642" i="12" a="1"/>
  <c r="AM642" i="12" s="1"/>
  <c r="AM643" i="12" a="1"/>
  <c r="AM643" i="12" s="1"/>
  <c r="AM644" i="12" a="1"/>
  <c r="AM644" i="12" s="1"/>
  <c r="AM645" i="12" a="1"/>
  <c r="AM645" i="12" s="1"/>
  <c r="AM646" i="12" a="1"/>
  <c r="AM646" i="12" s="1"/>
  <c r="AM647" i="12" a="1"/>
  <c r="AM647" i="12" s="1"/>
  <c r="AM648" i="12" a="1"/>
  <c r="AM648" i="12" s="1"/>
  <c r="AM649" i="12" a="1"/>
  <c r="AM649" i="12" s="1"/>
  <c r="AM650" i="12" a="1"/>
  <c r="AM650" i="12" s="1"/>
  <c r="AM651" i="12" a="1"/>
  <c r="AM651" i="12" s="1"/>
  <c r="AM652" i="12" a="1"/>
  <c r="AM652" i="12" s="1"/>
  <c r="AM653" i="12" a="1"/>
  <c r="AM653" i="12" s="1"/>
  <c r="AM654" i="12" a="1"/>
  <c r="AM654" i="12" s="1"/>
  <c r="AM655" i="12" a="1"/>
  <c r="AM655" i="12" s="1"/>
  <c r="AM656" i="12" a="1"/>
  <c r="AM656" i="12" s="1"/>
  <c r="AM657" i="12" a="1"/>
  <c r="AM657" i="12" s="1"/>
  <c r="AM658" i="12" a="1"/>
  <c r="AM658" i="12" s="1"/>
  <c r="AM659" i="12" a="1"/>
  <c r="AM659" i="12" s="1"/>
  <c r="AM660" i="12" a="1"/>
  <c r="AM660" i="12" s="1"/>
  <c r="AM661" i="12" a="1"/>
  <c r="AM661" i="12" s="1"/>
  <c r="AM662" i="12" a="1"/>
  <c r="AM662" i="12" s="1"/>
  <c r="AM663" i="12" a="1"/>
  <c r="AM663" i="12" s="1"/>
  <c r="AM664" i="12" a="1"/>
  <c r="AM664" i="12" s="1"/>
  <c r="AM665" i="12" a="1"/>
  <c r="AM665" i="12" s="1"/>
  <c r="AM666" i="12" a="1"/>
  <c r="AM666" i="12" s="1"/>
  <c r="AM667" i="12" a="1"/>
  <c r="AM667" i="12" s="1"/>
  <c r="AM668" i="12" a="1"/>
  <c r="AM668" i="12" s="1"/>
  <c r="AM669" i="12" a="1"/>
  <c r="AM669" i="12" s="1"/>
  <c r="AM670" i="12" a="1"/>
  <c r="AM670" i="12" s="1"/>
  <c r="AM671" i="12" a="1"/>
  <c r="AM671" i="12" s="1"/>
  <c r="AM672" i="12" a="1"/>
  <c r="AM672" i="12" s="1"/>
  <c r="AM673" i="12" a="1"/>
  <c r="AM673" i="12" s="1"/>
  <c r="AM674" i="12" a="1"/>
  <c r="AM674" i="12" s="1"/>
  <c r="AM675" i="12" a="1"/>
  <c r="AM675" i="12" s="1"/>
  <c r="AM676" i="12" a="1"/>
  <c r="AM676" i="12" s="1"/>
  <c r="AM677" i="12" a="1"/>
  <c r="AM677" i="12" s="1"/>
  <c r="AM678" i="12" a="1"/>
  <c r="AM678" i="12" s="1"/>
  <c r="AM679" i="12" a="1"/>
  <c r="AM679" i="12" s="1"/>
  <c r="AM680" i="12" a="1"/>
  <c r="AM680" i="12" s="1"/>
  <c r="AM681" i="12" a="1"/>
  <c r="AM681" i="12" s="1"/>
  <c r="AM682" i="12" a="1"/>
  <c r="AM682" i="12" s="1"/>
  <c r="AM683" i="12" a="1"/>
  <c r="AM683" i="12" s="1"/>
  <c r="AM684" i="12" a="1"/>
  <c r="AM684" i="12" s="1"/>
  <c r="AM685" i="12" a="1"/>
  <c r="AM685" i="12" s="1"/>
  <c r="AM686" i="12" a="1"/>
  <c r="AM686" i="12" s="1"/>
  <c r="AM687" i="12" a="1"/>
  <c r="AM687" i="12" s="1"/>
  <c r="AM688" i="12" a="1"/>
  <c r="AM688" i="12" s="1"/>
  <c r="AM689" i="12" a="1"/>
  <c r="AM689" i="12" s="1"/>
  <c r="AM690" i="12" a="1"/>
  <c r="AM690" i="12" s="1"/>
  <c r="AM691" i="12" a="1"/>
  <c r="AM691" i="12" s="1"/>
  <c r="AM692" i="12" a="1"/>
  <c r="AM692" i="12" s="1"/>
  <c r="AM693" i="12" a="1"/>
  <c r="AM693" i="12" s="1"/>
  <c r="AM694" i="12" a="1"/>
  <c r="AM694" i="12" s="1"/>
  <c r="AM695" i="12" a="1"/>
  <c r="AM695" i="12" s="1"/>
  <c r="AM696" i="12" a="1"/>
  <c r="AM696" i="12" s="1"/>
  <c r="AM697" i="12" a="1"/>
  <c r="AM697" i="12" s="1"/>
  <c r="AM698" i="12" a="1"/>
  <c r="AM698" i="12" s="1"/>
  <c r="AM699" i="12" a="1"/>
  <c r="AM699" i="12" s="1"/>
  <c r="AM700" i="12" a="1"/>
  <c r="AM700" i="12" s="1"/>
  <c r="AM701" i="12" a="1"/>
  <c r="AM701" i="12" s="1"/>
  <c r="AM702" i="12" a="1"/>
  <c r="AM702" i="12" s="1"/>
  <c r="AM703" i="12" a="1"/>
  <c r="AM703" i="12" s="1"/>
  <c r="AM704" i="12" a="1"/>
  <c r="AM704" i="12" s="1"/>
  <c r="AM705" i="12" a="1"/>
  <c r="AM705" i="12" s="1"/>
  <c r="AM706" i="12" a="1"/>
  <c r="AM706" i="12" s="1"/>
  <c r="AM707" i="12" a="1"/>
  <c r="AM707" i="12" s="1"/>
  <c r="AM708" i="12" a="1"/>
  <c r="AM708" i="12" s="1"/>
  <c r="AM709" i="12" a="1"/>
  <c r="AM709" i="12" s="1"/>
  <c r="AM710" i="12" a="1"/>
  <c r="AM710" i="12" s="1"/>
  <c r="AM711" i="12" a="1"/>
  <c r="AM711" i="12" s="1"/>
  <c r="AM712" i="12" a="1"/>
  <c r="AM712" i="12" s="1"/>
  <c r="AM713" i="12" a="1"/>
  <c r="AM713" i="12" s="1"/>
  <c r="AM714" i="12" a="1"/>
  <c r="AM714" i="12" s="1"/>
  <c r="AM715" i="12" a="1"/>
  <c r="AM715" i="12" s="1"/>
  <c r="AM716" i="12" a="1"/>
  <c r="AM716" i="12" s="1"/>
  <c r="AM717" i="12" a="1"/>
  <c r="AM717" i="12" s="1"/>
  <c r="AM718" i="12" a="1"/>
  <c r="AM718" i="12" s="1"/>
  <c r="AM719" i="12" a="1"/>
  <c r="AM719" i="12" s="1"/>
  <c r="AM720" i="12" a="1"/>
  <c r="AM720" i="12" s="1"/>
  <c r="AM721" i="12" a="1"/>
  <c r="AM721" i="12" s="1"/>
  <c r="AM722" i="12" a="1"/>
  <c r="AM722" i="12" s="1"/>
  <c r="AM723" i="12" a="1"/>
  <c r="AM723" i="12" s="1"/>
  <c r="AM724" i="12" a="1"/>
  <c r="AM724" i="12" s="1"/>
  <c r="AM725" i="12" a="1"/>
  <c r="AM725" i="12" s="1"/>
  <c r="AM726" i="12" a="1"/>
  <c r="AM726" i="12" s="1"/>
  <c r="AM727" i="12" a="1"/>
  <c r="AM727" i="12" s="1"/>
  <c r="AM728" i="12" a="1"/>
  <c r="AM728" i="12" s="1"/>
  <c r="AM729" i="12" a="1"/>
  <c r="AM729" i="12" s="1"/>
  <c r="AM730" i="12" a="1"/>
  <c r="AM730" i="12" s="1"/>
  <c r="AM731" i="12" a="1"/>
  <c r="AM731" i="12" s="1"/>
  <c r="AM732" i="12" a="1"/>
  <c r="AM732" i="12" s="1"/>
  <c r="AM733" i="12" a="1"/>
  <c r="AM733" i="12" s="1"/>
  <c r="AM734" i="12" a="1"/>
  <c r="AM734" i="12" s="1"/>
  <c r="AM735" i="12" a="1"/>
  <c r="AM735" i="12" s="1"/>
  <c r="AM736" i="12" a="1"/>
  <c r="AM736" i="12" s="1"/>
  <c r="AM737" i="12" a="1"/>
  <c r="AM737" i="12" s="1"/>
  <c r="AM738" i="12" a="1"/>
  <c r="AM738" i="12" s="1"/>
  <c r="AM739" i="12" a="1"/>
  <c r="AM739" i="12" s="1"/>
  <c r="AM740" i="12" a="1"/>
  <c r="AM740" i="12" s="1"/>
  <c r="AM741" i="12" a="1"/>
  <c r="AM741" i="12" s="1"/>
  <c r="AM742" i="12" a="1"/>
  <c r="AM742" i="12" s="1"/>
  <c r="AM743" i="12" a="1"/>
  <c r="AM743" i="12" s="1"/>
  <c r="AM744" i="12" a="1"/>
  <c r="AM744" i="12" s="1"/>
  <c r="AM745" i="12" a="1"/>
  <c r="AM745" i="12" s="1"/>
  <c r="AM746" i="12" a="1"/>
  <c r="AM746" i="12" s="1"/>
  <c r="AM747" i="12" a="1"/>
  <c r="AM747" i="12" s="1"/>
  <c r="AM748" i="12" a="1"/>
  <c r="AM748" i="12" s="1"/>
  <c r="AM749" i="12" a="1"/>
  <c r="AM749" i="12" s="1"/>
  <c r="AM750" i="12" a="1"/>
  <c r="AM750" i="12" s="1"/>
  <c r="AM751" i="12" a="1"/>
  <c r="AM751" i="12" s="1"/>
  <c r="AM752" i="12" a="1"/>
  <c r="AM752" i="12" s="1"/>
  <c r="AM753" i="12" a="1"/>
  <c r="AM753" i="12" s="1"/>
  <c r="AM754" i="12" a="1"/>
  <c r="AM754" i="12" s="1"/>
  <c r="AM755" i="12" a="1"/>
  <c r="AM755" i="12" s="1"/>
  <c r="AM756" i="12" a="1"/>
  <c r="AM756" i="12" s="1"/>
  <c r="AM757" i="12" a="1"/>
  <c r="AM757" i="12" s="1"/>
  <c r="AM758" i="12" a="1"/>
  <c r="AM758" i="12" s="1"/>
  <c r="AM759" i="12" a="1"/>
  <c r="AM759" i="12" s="1"/>
  <c r="AM760" i="12" a="1"/>
  <c r="AM760" i="12" s="1"/>
  <c r="AM761" i="12" a="1"/>
  <c r="AM761" i="12" s="1"/>
  <c r="AM762" i="12" a="1"/>
  <c r="AM762" i="12" s="1"/>
  <c r="AM763" i="12" a="1"/>
  <c r="AM763" i="12" s="1"/>
  <c r="AM764" i="12" a="1"/>
  <c r="AM764" i="12" s="1"/>
  <c r="AM765" i="12" a="1"/>
  <c r="AM765" i="12" s="1"/>
  <c r="AM766" i="12" a="1"/>
  <c r="AM766" i="12" s="1"/>
  <c r="AM767" i="12" a="1"/>
  <c r="AM767" i="12" s="1"/>
  <c r="AM768" i="12" a="1"/>
  <c r="AM768" i="12" s="1"/>
  <c r="AM769" i="12" a="1"/>
  <c r="AM769" i="12" s="1"/>
  <c r="AM770" i="12" a="1"/>
  <c r="AM770" i="12" s="1"/>
  <c r="AM771" i="12" a="1"/>
  <c r="AM771" i="12" s="1"/>
  <c r="AM772" i="12" a="1"/>
  <c r="AM772" i="12" s="1"/>
  <c r="AM773" i="12" a="1"/>
  <c r="AM773" i="12" s="1"/>
  <c r="AM774" i="12" a="1"/>
  <c r="AM774" i="12" s="1"/>
  <c r="AM775" i="12" a="1"/>
  <c r="AM775" i="12" s="1"/>
  <c r="AM776" i="12" a="1"/>
  <c r="AM776" i="12" s="1"/>
  <c r="AM469" i="12" a="1"/>
  <c r="AM469" i="12" s="1"/>
  <c r="AJ469" i="12" a="1"/>
  <c r="AJ469" i="12" s="1"/>
  <c r="AG469" i="12" a="1"/>
  <c r="AG469" i="12" s="1"/>
  <c r="AD469" i="12" a="1"/>
  <c r="AD469" i="12" s="1"/>
  <c r="AD470" i="11" a="1"/>
  <c r="AD470" i="11" s="1"/>
  <c r="AD471" i="11" a="1"/>
  <c r="AD471" i="11" s="1"/>
  <c r="AD472" i="11" a="1"/>
  <c r="AD472" i="11" s="1"/>
  <c r="AD473" i="11" a="1"/>
  <c r="AD473" i="11" s="1"/>
  <c r="AD474" i="11" a="1"/>
  <c r="AD474" i="11" s="1"/>
  <c r="AD475" i="11" a="1"/>
  <c r="AD475" i="11"/>
  <c r="AD476" i="11" a="1"/>
  <c r="AD476" i="11" s="1"/>
  <c r="AD477" i="11" a="1"/>
  <c r="AD477" i="11" s="1"/>
  <c r="AD478" i="11" a="1"/>
  <c r="AD478" i="11" s="1"/>
  <c r="AD479" i="11" a="1"/>
  <c r="AD479" i="11" s="1"/>
  <c r="AD480" i="11" a="1"/>
  <c r="AD480" i="11" s="1"/>
  <c r="AD481" i="11" a="1"/>
  <c r="AD481" i="11"/>
  <c r="AD482" i="11" a="1"/>
  <c r="AD482" i="11" s="1"/>
  <c r="AD483" i="11" a="1"/>
  <c r="AD483" i="11" s="1"/>
  <c r="AD484" i="11" a="1"/>
  <c r="AD484" i="11" s="1"/>
  <c r="AD485" i="11" a="1"/>
  <c r="AD485" i="11" s="1"/>
  <c r="AD486" i="11" a="1"/>
  <c r="AD486" i="11" s="1"/>
  <c r="AD487" i="11" a="1"/>
  <c r="AD487" i="11"/>
  <c r="AD488" i="11" a="1"/>
  <c r="AD488" i="11" s="1"/>
  <c r="AD489" i="11" a="1"/>
  <c r="AD489" i="11" s="1"/>
  <c r="AD490" i="11" a="1"/>
  <c r="AD490" i="11" s="1"/>
  <c r="AD491" i="11" a="1"/>
  <c r="AD491" i="11" s="1"/>
  <c r="AD492" i="11" a="1"/>
  <c r="AD492" i="11" s="1"/>
  <c r="AD493" i="11" a="1"/>
  <c r="AD493" i="11"/>
  <c r="AD494" i="11" a="1"/>
  <c r="AD494" i="11" s="1"/>
  <c r="AD495" i="11" a="1"/>
  <c r="AD495" i="11" s="1"/>
  <c r="AD496" i="11" a="1"/>
  <c r="AD496" i="11" s="1"/>
  <c r="AD497" i="11" a="1"/>
  <c r="AD497" i="11" s="1"/>
  <c r="AD498" i="11" a="1"/>
  <c r="AD498" i="11" s="1"/>
  <c r="AD499" i="11" a="1"/>
  <c r="AD499" i="11"/>
  <c r="AD500" i="11" a="1"/>
  <c r="AD500" i="11" s="1"/>
  <c r="AD501" i="11" a="1"/>
  <c r="AD501" i="11" s="1"/>
  <c r="AD502" i="11" a="1"/>
  <c r="AD502" i="11" s="1"/>
  <c r="AD503" i="11" a="1"/>
  <c r="AD503" i="11" s="1"/>
  <c r="AD504" i="11" a="1"/>
  <c r="AD504" i="11" s="1"/>
  <c r="AD505" i="11" a="1"/>
  <c r="AD505" i="11"/>
  <c r="AD506" i="11" a="1"/>
  <c r="AD506" i="11" s="1"/>
  <c r="AD507" i="11" a="1"/>
  <c r="AD507" i="11" s="1"/>
  <c r="AD508" i="11" a="1"/>
  <c r="AD508" i="11" s="1"/>
  <c r="AD509" i="11" a="1"/>
  <c r="AD509" i="11" s="1"/>
  <c r="AD510" i="11" a="1"/>
  <c r="AD510" i="11" s="1"/>
  <c r="AD511" i="11" a="1"/>
  <c r="AD511" i="11"/>
  <c r="AD512" i="11" a="1"/>
  <c r="AD512" i="11" s="1"/>
  <c r="AD513" i="11" a="1"/>
  <c r="AD513" i="11" s="1"/>
  <c r="AD514" i="11" a="1"/>
  <c r="AD514" i="11" s="1"/>
  <c r="AD515" i="11" a="1"/>
  <c r="AD515" i="11" s="1"/>
  <c r="AD516" i="11" a="1"/>
  <c r="AD516" i="11" s="1"/>
  <c r="AD517" i="11" a="1"/>
  <c r="AD517" i="11"/>
  <c r="AD518" i="11" a="1"/>
  <c r="AD518" i="11" s="1"/>
  <c r="AD519" i="11" a="1"/>
  <c r="AD519" i="11" s="1"/>
  <c r="AD520" i="11" a="1"/>
  <c r="AD520" i="11" s="1"/>
  <c r="AD521" i="11" a="1"/>
  <c r="AD521" i="11" s="1"/>
  <c r="AD522" i="11" a="1"/>
  <c r="AD522" i="11" s="1"/>
  <c r="AD523" i="11" a="1"/>
  <c r="AD523" i="11"/>
  <c r="AD524" i="11" a="1"/>
  <c r="AD524" i="11" s="1"/>
  <c r="AD525" i="11" a="1"/>
  <c r="AD525" i="11" s="1"/>
  <c r="AD526" i="11" a="1"/>
  <c r="AD526" i="11" s="1"/>
  <c r="AD527" i="11" a="1"/>
  <c r="AD527" i="11" s="1"/>
  <c r="AD528" i="11" a="1"/>
  <c r="AD528" i="11" s="1"/>
  <c r="AD529" i="11" a="1"/>
  <c r="AD529" i="11"/>
  <c r="AD530" i="11" a="1"/>
  <c r="AD530" i="11" s="1"/>
  <c r="AD531" i="11" a="1"/>
  <c r="AD531" i="11" s="1"/>
  <c r="AD532" i="11" a="1"/>
  <c r="AD532" i="11" s="1"/>
  <c r="AD533" i="11" a="1"/>
  <c r="AD533" i="11" s="1"/>
  <c r="AD534" i="11" a="1"/>
  <c r="AD534" i="11" s="1"/>
  <c r="AD535" i="11" a="1"/>
  <c r="AD535" i="11"/>
  <c r="AD536" i="11" a="1"/>
  <c r="AD536" i="11" s="1"/>
  <c r="AD537" i="11" a="1"/>
  <c r="AD537" i="11" s="1"/>
  <c r="AD538" i="11" a="1"/>
  <c r="AD538" i="11" s="1"/>
  <c r="AD539" i="11" a="1"/>
  <c r="AD539" i="11" s="1"/>
  <c r="AD540" i="11" a="1"/>
  <c r="AD540" i="11" s="1"/>
  <c r="AD541" i="11" a="1"/>
  <c r="AD541" i="11"/>
  <c r="AD542" i="11" a="1"/>
  <c r="AD542" i="11" s="1"/>
  <c r="AD543" i="11" a="1"/>
  <c r="AD543" i="11" s="1"/>
  <c r="AD544" i="11" a="1"/>
  <c r="AD544" i="11" s="1"/>
  <c r="AD545" i="11" a="1"/>
  <c r="AD545" i="11" s="1"/>
  <c r="AD546" i="11" a="1"/>
  <c r="AD546" i="11" s="1"/>
  <c r="AD547" i="11" a="1"/>
  <c r="AD547" i="11" s="1"/>
  <c r="AD548" i="11" a="1"/>
  <c r="AD548" i="11" s="1"/>
  <c r="AD549" i="11" a="1"/>
  <c r="AD549" i="11" s="1"/>
  <c r="AD550" i="11" a="1"/>
  <c r="AD550" i="11" s="1"/>
  <c r="AD551" i="11" a="1"/>
  <c r="AD551" i="11" s="1"/>
  <c r="AD552" i="11" a="1"/>
  <c r="AD552" i="11" s="1"/>
  <c r="AD553" i="11" a="1"/>
  <c r="AD553" i="11" s="1"/>
  <c r="AD554" i="11" a="1"/>
  <c r="AD554" i="11" s="1"/>
  <c r="AD555" i="11" a="1"/>
  <c r="AD555" i="11" s="1"/>
  <c r="AD556" i="11" a="1"/>
  <c r="AD556" i="11" s="1"/>
  <c r="AD557" i="11" a="1"/>
  <c r="AD557" i="11" s="1"/>
  <c r="AD558" i="11" a="1"/>
  <c r="AD558" i="11" s="1"/>
  <c r="AD559" i="11" a="1"/>
  <c r="AD559" i="11" s="1"/>
  <c r="AD560" i="11" a="1"/>
  <c r="AD560" i="11" s="1"/>
  <c r="AD561" i="11" a="1"/>
  <c r="AD561" i="11" s="1"/>
  <c r="AD562" i="11" a="1"/>
  <c r="AD562" i="11" s="1"/>
  <c r="AD563" i="11" a="1"/>
  <c r="AD563" i="11" s="1"/>
  <c r="AD564" i="11" a="1"/>
  <c r="AD564" i="11" s="1"/>
  <c r="AD565" i="11" a="1"/>
  <c r="AD565" i="11" s="1"/>
  <c r="AD566" i="11" a="1"/>
  <c r="AD566" i="11" s="1"/>
  <c r="AD567" i="11" a="1"/>
  <c r="AD567" i="11" s="1"/>
  <c r="AD568" i="11" a="1"/>
  <c r="AD568" i="11" s="1"/>
  <c r="AD569" i="11" a="1"/>
  <c r="AD569" i="11" s="1"/>
  <c r="AD570" i="11" a="1"/>
  <c r="AD570" i="11" s="1"/>
  <c r="AD571" i="11" a="1"/>
  <c r="AD571" i="11" s="1"/>
  <c r="AD572" i="11" a="1"/>
  <c r="AD572" i="11" s="1"/>
  <c r="AD573" i="11" a="1"/>
  <c r="AD573" i="11" s="1"/>
  <c r="AD574" i="11" a="1"/>
  <c r="AD574" i="11" s="1"/>
  <c r="AD575" i="11" a="1"/>
  <c r="AD575" i="11" s="1"/>
  <c r="AD576" i="11" a="1"/>
  <c r="AD576" i="11" s="1"/>
  <c r="AD577" i="11" a="1"/>
  <c r="AD577" i="11" s="1"/>
  <c r="AD578" i="11" a="1"/>
  <c r="AD578" i="11" s="1"/>
  <c r="AD579" i="11" a="1"/>
  <c r="AD579" i="11" s="1"/>
  <c r="AD580" i="11" a="1"/>
  <c r="AD580" i="11" s="1"/>
  <c r="AD581" i="11" a="1"/>
  <c r="AD581" i="11" s="1"/>
  <c r="AD582" i="11" a="1"/>
  <c r="AD582" i="11" s="1"/>
  <c r="AD583" i="11" a="1"/>
  <c r="AD583" i="11" s="1"/>
  <c r="AD584" i="11" a="1"/>
  <c r="AD584" i="11" s="1"/>
  <c r="AD585" i="11" a="1"/>
  <c r="AD585" i="11" s="1"/>
  <c r="AD586" i="11" a="1"/>
  <c r="AD586" i="11" s="1"/>
  <c r="AD587" i="11" a="1"/>
  <c r="AD587" i="11" s="1"/>
  <c r="AD588" i="11" a="1"/>
  <c r="AD588" i="11" s="1"/>
  <c r="AD589" i="11" a="1"/>
  <c r="AD589" i="11" s="1"/>
  <c r="AD590" i="11" a="1"/>
  <c r="AD590" i="11" s="1"/>
  <c r="AD591" i="11" a="1"/>
  <c r="AD591" i="11" s="1"/>
  <c r="AD592" i="11" a="1"/>
  <c r="AD592" i="11" s="1"/>
  <c r="AD593" i="11" a="1"/>
  <c r="AD593" i="11" s="1"/>
  <c r="AD594" i="11" a="1"/>
  <c r="AD594" i="11" s="1"/>
  <c r="AD595" i="11" a="1"/>
  <c r="AD595" i="11" s="1"/>
  <c r="AD596" i="11" a="1"/>
  <c r="AD596" i="11" s="1"/>
  <c r="AD597" i="11" a="1"/>
  <c r="AD597" i="11" s="1"/>
  <c r="AD598" i="11" a="1"/>
  <c r="AD598" i="11" s="1"/>
  <c r="AD599" i="11" a="1"/>
  <c r="AD599" i="11" s="1"/>
  <c r="AD600" i="11" a="1"/>
  <c r="AD600" i="11" s="1"/>
  <c r="AD601" i="11" a="1"/>
  <c r="AD601" i="11" s="1"/>
  <c r="AD602" i="11" a="1"/>
  <c r="AD602" i="11" s="1"/>
  <c r="AD603" i="11" a="1"/>
  <c r="AD603" i="11" s="1"/>
  <c r="AD604" i="11" a="1"/>
  <c r="AD604" i="11" s="1"/>
  <c r="AD605" i="11" a="1"/>
  <c r="AD605" i="11" s="1"/>
  <c r="AD606" i="11" a="1"/>
  <c r="AD606" i="11" s="1"/>
  <c r="AD607" i="11" a="1"/>
  <c r="AD607" i="11" s="1"/>
  <c r="AD608" i="11" a="1"/>
  <c r="AD608" i="11" s="1"/>
  <c r="AD609" i="11" a="1"/>
  <c r="AD609" i="11" s="1"/>
  <c r="AD610" i="11" a="1"/>
  <c r="AD610" i="11" s="1"/>
  <c r="AD611" i="11" a="1"/>
  <c r="AD611" i="11" s="1"/>
  <c r="AD612" i="11" a="1"/>
  <c r="AD612" i="11" s="1"/>
  <c r="AD613" i="11" a="1"/>
  <c r="AD613" i="11" s="1"/>
  <c r="AD614" i="11" a="1"/>
  <c r="AD614" i="11" s="1"/>
  <c r="AD615" i="11" a="1"/>
  <c r="AD615" i="11" s="1"/>
  <c r="AD616" i="11" a="1"/>
  <c r="AD616" i="11" s="1"/>
  <c r="AD617" i="11" a="1"/>
  <c r="AD617" i="11" s="1"/>
  <c r="AD618" i="11" a="1"/>
  <c r="AD618" i="11" s="1"/>
  <c r="AD619" i="11" a="1"/>
  <c r="AD619" i="11" s="1"/>
  <c r="AD620" i="11" a="1"/>
  <c r="AD620" i="11" s="1"/>
  <c r="AD621" i="11" a="1"/>
  <c r="AD621" i="11" s="1"/>
  <c r="AD622" i="11" a="1"/>
  <c r="AD622" i="11" s="1"/>
  <c r="AD623" i="11" a="1"/>
  <c r="AD623" i="11" s="1"/>
  <c r="AD624" i="11" a="1"/>
  <c r="AD624" i="11" s="1"/>
  <c r="AD625" i="11" a="1"/>
  <c r="AD625" i="11" s="1"/>
  <c r="AD626" i="11" a="1"/>
  <c r="AD626" i="11" s="1"/>
  <c r="AD627" i="11" a="1"/>
  <c r="AD627" i="11" s="1"/>
  <c r="AD628" i="11" a="1"/>
  <c r="AD628" i="11" s="1"/>
  <c r="AD629" i="11" a="1"/>
  <c r="AD629" i="11" s="1"/>
  <c r="AD630" i="11" a="1"/>
  <c r="AD630" i="11" s="1"/>
  <c r="AD631" i="11" a="1"/>
  <c r="AD631" i="11" s="1"/>
  <c r="AD632" i="11" a="1"/>
  <c r="AD632" i="11" s="1"/>
  <c r="AD633" i="11" a="1"/>
  <c r="AD633" i="11" s="1"/>
  <c r="AD634" i="11" a="1"/>
  <c r="AD634" i="11" s="1"/>
  <c r="AD635" i="11" a="1"/>
  <c r="AD635" i="11" s="1"/>
  <c r="AD636" i="11" a="1"/>
  <c r="AD636" i="11" s="1"/>
  <c r="AD637" i="11" a="1"/>
  <c r="AD637" i="11" s="1"/>
  <c r="AD638" i="11" a="1"/>
  <c r="AD638" i="11" s="1"/>
  <c r="AD639" i="11" a="1"/>
  <c r="AD639" i="11" s="1"/>
  <c r="AD640" i="11" a="1"/>
  <c r="AD640" i="11" s="1"/>
  <c r="AD641" i="11" a="1"/>
  <c r="AD641" i="11" s="1"/>
  <c r="AD642" i="11" a="1"/>
  <c r="AD642" i="11" s="1"/>
  <c r="AD643" i="11" a="1"/>
  <c r="AD643" i="11" s="1"/>
  <c r="AD644" i="11" a="1"/>
  <c r="AD644" i="11" s="1"/>
  <c r="AD645" i="11" a="1"/>
  <c r="AD645" i="11" s="1"/>
  <c r="AD646" i="11" a="1"/>
  <c r="AD646" i="11" s="1"/>
  <c r="AD647" i="11" a="1"/>
  <c r="AD647" i="11" s="1"/>
  <c r="AD648" i="11" a="1"/>
  <c r="AD648" i="11" s="1"/>
  <c r="AD649" i="11" a="1"/>
  <c r="AD649" i="11" s="1"/>
  <c r="AD650" i="11" a="1"/>
  <c r="AD650" i="11" s="1"/>
  <c r="AD651" i="11" a="1"/>
  <c r="AD651" i="11" s="1"/>
  <c r="AD652" i="11" a="1"/>
  <c r="AD652" i="11" s="1"/>
  <c r="AD653" i="11" a="1"/>
  <c r="AD653" i="11" s="1"/>
  <c r="AD654" i="11" a="1"/>
  <c r="AD654" i="11" s="1"/>
  <c r="AD655" i="11" a="1"/>
  <c r="AD655" i="11" s="1"/>
  <c r="AD656" i="11" a="1"/>
  <c r="AD656" i="11" s="1"/>
  <c r="AD657" i="11" a="1"/>
  <c r="AD657" i="11" s="1"/>
  <c r="AD658" i="11" a="1"/>
  <c r="AD658" i="11" s="1"/>
  <c r="AD659" i="11" a="1"/>
  <c r="AD659" i="11" s="1"/>
  <c r="AD660" i="11" a="1"/>
  <c r="AD660" i="11" s="1"/>
  <c r="AD661" i="11" a="1"/>
  <c r="AD661" i="11" s="1"/>
  <c r="AD662" i="11" a="1"/>
  <c r="AD662" i="11" s="1"/>
  <c r="AD663" i="11" a="1"/>
  <c r="AD663" i="11" s="1"/>
  <c r="AD664" i="11" a="1"/>
  <c r="AD664" i="11" s="1"/>
  <c r="AD665" i="11" a="1"/>
  <c r="AD665" i="11" s="1"/>
  <c r="AD666" i="11" a="1"/>
  <c r="AD666" i="11" s="1"/>
  <c r="AD667" i="11" a="1"/>
  <c r="AD667" i="11" s="1"/>
  <c r="AD668" i="11" a="1"/>
  <c r="AD668" i="11" s="1"/>
  <c r="AD669" i="11" a="1"/>
  <c r="AD669" i="11" s="1"/>
  <c r="AD670" i="11" a="1"/>
  <c r="AD670" i="11" s="1"/>
  <c r="AD671" i="11" a="1"/>
  <c r="AD671" i="11" s="1"/>
  <c r="AD672" i="11" a="1"/>
  <c r="AD672" i="11" s="1"/>
  <c r="AD673" i="11" a="1"/>
  <c r="AD673" i="11" s="1"/>
  <c r="AD674" i="11" a="1"/>
  <c r="AD674" i="11" s="1"/>
  <c r="AD675" i="11" a="1"/>
  <c r="AD675" i="11" s="1"/>
  <c r="AD676" i="11" a="1"/>
  <c r="AD676" i="11" s="1"/>
  <c r="AD677" i="11" a="1"/>
  <c r="AD677" i="11" s="1"/>
  <c r="AD678" i="11" a="1"/>
  <c r="AD678" i="11" s="1"/>
  <c r="AD679" i="11" a="1"/>
  <c r="AD679" i="11" s="1"/>
  <c r="AD680" i="11" a="1"/>
  <c r="AD680" i="11" s="1"/>
  <c r="AD681" i="11" a="1"/>
  <c r="AD681" i="11" s="1"/>
  <c r="AD682" i="11" a="1"/>
  <c r="AD682" i="11" s="1"/>
  <c r="AD683" i="11" a="1"/>
  <c r="AD683" i="11" s="1"/>
  <c r="AD684" i="11" a="1"/>
  <c r="AD684" i="11" s="1"/>
  <c r="AD685" i="11" a="1"/>
  <c r="AD685" i="11" s="1"/>
  <c r="AD686" i="11" a="1"/>
  <c r="AD686" i="11" s="1"/>
  <c r="AD687" i="11" a="1"/>
  <c r="AD687" i="11" s="1"/>
  <c r="AD688" i="11" a="1"/>
  <c r="AD688" i="11" s="1"/>
  <c r="AD689" i="11" a="1"/>
  <c r="AD689" i="11" s="1"/>
  <c r="AD690" i="11" a="1"/>
  <c r="AD690" i="11" s="1"/>
  <c r="AD691" i="11" a="1"/>
  <c r="AD691" i="11" s="1"/>
  <c r="AD692" i="11" a="1"/>
  <c r="AD692" i="11" s="1"/>
  <c r="AD693" i="11" a="1"/>
  <c r="AD693" i="11" s="1"/>
  <c r="AD694" i="11" a="1"/>
  <c r="AD694" i="11" s="1"/>
  <c r="AD695" i="11" a="1"/>
  <c r="AD695" i="11" s="1"/>
  <c r="AD696" i="11" a="1"/>
  <c r="AD696" i="11" s="1"/>
  <c r="AD697" i="11" a="1"/>
  <c r="AD697" i="11" s="1"/>
  <c r="AD698" i="11" a="1"/>
  <c r="AD698" i="11" s="1"/>
  <c r="AD699" i="11" a="1"/>
  <c r="AD699" i="11" s="1"/>
  <c r="AD700" i="11" a="1"/>
  <c r="AD700" i="11" s="1"/>
  <c r="AD701" i="11" a="1"/>
  <c r="AD701" i="11" s="1"/>
  <c r="AD702" i="11" a="1"/>
  <c r="AD702" i="11" s="1"/>
  <c r="AD703" i="11" a="1"/>
  <c r="AD703" i="11" s="1"/>
  <c r="AD704" i="11" a="1"/>
  <c r="AD704" i="11" s="1"/>
  <c r="AD705" i="11" a="1"/>
  <c r="AD705" i="11" s="1"/>
  <c r="AD706" i="11" a="1"/>
  <c r="AD706" i="11" s="1"/>
  <c r="AD707" i="11" a="1"/>
  <c r="AD707" i="11" s="1"/>
  <c r="AD708" i="11" a="1"/>
  <c r="AD708" i="11" s="1"/>
  <c r="AD709" i="11" a="1"/>
  <c r="AD709" i="11" s="1"/>
  <c r="AD710" i="11" a="1"/>
  <c r="AD710" i="11" s="1"/>
  <c r="AD711" i="11" a="1"/>
  <c r="AD711" i="11" s="1"/>
  <c r="AD712" i="11" a="1"/>
  <c r="AD712" i="11" s="1"/>
  <c r="AD713" i="11" a="1"/>
  <c r="AD713" i="11" s="1"/>
  <c r="AD714" i="11" a="1"/>
  <c r="AD714" i="11" s="1"/>
  <c r="AD715" i="11" a="1"/>
  <c r="AD715" i="11" s="1"/>
  <c r="AD716" i="11" a="1"/>
  <c r="AD716" i="11" s="1"/>
  <c r="AD717" i="11" a="1"/>
  <c r="AD717" i="11" s="1"/>
  <c r="AD718" i="11" a="1"/>
  <c r="AD718" i="11" s="1"/>
  <c r="AD719" i="11" a="1"/>
  <c r="AD719" i="11" s="1"/>
  <c r="AD720" i="11" a="1"/>
  <c r="AD720" i="11" s="1"/>
  <c r="AD721" i="11" a="1"/>
  <c r="AD721" i="11" s="1"/>
  <c r="AD722" i="11" a="1"/>
  <c r="AD722" i="11" s="1"/>
  <c r="AD723" i="11" a="1"/>
  <c r="AD723" i="11" s="1"/>
  <c r="AD724" i="11" a="1"/>
  <c r="AD724" i="11" s="1"/>
  <c r="AD725" i="11" a="1"/>
  <c r="AD725" i="11" s="1"/>
  <c r="AD726" i="11" a="1"/>
  <c r="AD726" i="11" s="1"/>
  <c r="AD727" i="11" a="1"/>
  <c r="AD727" i="11" s="1"/>
  <c r="AD728" i="11" a="1"/>
  <c r="AD728" i="11" s="1"/>
  <c r="AD729" i="11" a="1"/>
  <c r="AD729" i="11" s="1"/>
  <c r="AD730" i="11" a="1"/>
  <c r="AD730" i="11" s="1"/>
  <c r="AD731" i="11" a="1"/>
  <c r="AD731" i="11" s="1"/>
  <c r="AD732" i="11" a="1"/>
  <c r="AD732" i="11" s="1"/>
  <c r="AD733" i="11" a="1"/>
  <c r="AD733" i="11" s="1"/>
  <c r="AD734" i="11" a="1"/>
  <c r="AD734" i="11" s="1"/>
  <c r="AD735" i="11" a="1"/>
  <c r="AD735" i="11" s="1"/>
  <c r="AD736" i="11" a="1"/>
  <c r="AD736" i="11" s="1"/>
  <c r="AD737" i="11" a="1"/>
  <c r="AD737" i="11" s="1"/>
  <c r="AD738" i="11" a="1"/>
  <c r="AD738" i="11" s="1"/>
  <c r="AD739" i="11" a="1"/>
  <c r="AD739" i="11" s="1"/>
  <c r="AD740" i="11" a="1"/>
  <c r="AD740" i="11" s="1"/>
  <c r="AD741" i="11" a="1"/>
  <c r="AD741" i="11" s="1"/>
  <c r="AD742" i="11" a="1"/>
  <c r="AD742" i="11" s="1"/>
  <c r="AD743" i="11" a="1"/>
  <c r="AD743" i="11" s="1"/>
  <c r="AD744" i="11" a="1"/>
  <c r="AD744" i="11" s="1"/>
  <c r="AD745" i="11" a="1"/>
  <c r="AD745" i="11" s="1"/>
  <c r="AD746" i="11" a="1"/>
  <c r="AD746" i="11" s="1"/>
  <c r="AD747" i="11" a="1"/>
  <c r="AD747" i="11" s="1"/>
  <c r="AD748" i="11" a="1"/>
  <c r="AD748" i="11" s="1"/>
  <c r="AD749" i="11" a="1"/>
  <c r="AD749" i="11" s="1"/>
  <c r="AD750" i="11" a="1"/>
  <c r="AD750" i="11" s="1"/>
  <c r="AD751" i="11" a="1"/>
  <c r="AD751" i="11" s="1"/>
  <c r="AD752" i="11" a="1"/>
  <c r="AD752" i="11" s="1"/>
  <c r="AD753" i="11" a="1"/>
  <c r="AD753" i="11" s="1"/>
  <c r="AD754" i="11" a="1"/>
  <c r="AD754" i="11" s="1"/>
  <c r="AD755" i="11" a="1"/>
  <c r="AD755" i="11" s="1"/>
  <c r="AD756" i="11" a="1"/>
  <c r="AD756" i="11" s="1"/>
  <c r="AD757" i="11" a="1"/>
  <c r="AD757" i="11" s="1"/>
  <c r="AD758" i="11" a="1"/>
  <c r="AD758" i="11" s="1"/>
  <c r="AD759" i="11" a="1"/>
  <c r="AD759" i="11" s="1"/>
  <c r="AD760" i="11" a="1"/>
  <c r="AD760" i="11" s="1"/>
  <c r="AD761" i="11" a="1"/>
  <c r="AD761" i="11" s="1"/>
  <c r="AD762" i="11" a="1"/>
  <c r="AD762" i="11" s="1"/>
  <c r="AD763" i="11" a="1"/>
  <c r="AD763" i="11" s="1"/>
  <c r="AD764" i="11" a="1"/>
  <c r="AD764" i="11" s="1"/>
  <c r="AD765" i="11" a="1"/>
  <c r="AD765" i="11" s="1"/>
  <c r="AD766" i="11" a="1"/>
  <c r="AD766" i="11" s="1"/>
  <c r="AD767" i="11" a="1"/>
  <c r="AD767" i="11" s="1"/>
  <c r="AD768" i="11" a="1"/>
  <c r="AD768" i="11" s="1"/>
  <c r="AD769" i="11" a="1"/>
  <c r="AD769" i="11" s="1"/>
  <c r="AD770" i="11" a="1"/>
  <c r="AD770" i="11" s="1"/>
  <c r="AD771" i="11" a="1"/>
  <c r="AD771" i="11" s="1"/>
  <c r="AD772" i="11" a="1"/>
  <c r="AD772" i="11" s="1"/>
  <c r="AD773" i="11" a="1"/>
  <c r="AD773" i="11" s="1"/>
  <c r="AD774" i="11" a="1"/>
  <c r="AD774" i="11" s="1"/>
  <c r="AD775" i="11" a="1"/>
  <c r="AD775" i="11" s="1"/>
  <c r="AD776" i="11" a="1"/>
  <c r="AD776" i="11" s="1"/>
  <c r="AG470" i="11" a="1"/>
  <c r="AG470" i="11" s="1"/>
  <c r="AG471" i="11" a="1"/>
  <c r="AG471" i="11" s="1"/>
  <c r="AG472" i="11" a="1"/>
  <c r="AG472" i="11" s="1"/>
  <c r="AG473" i="11" a="1"/>
  <c r="AG473" i="11" s="1"/>
  <c r="AG474" i="11" a="1"/>
  <c r="AG474" i="11" s="1"/>
  <c r="AG475" i="11" a="1"/>
  <c r="AG475" i="11"/>
  <c r="AG476" i="11" a="1"/>
  <c r="AG476" i="11" s="1"/>
  <c r="AG477" i="11" a="1"/>
  <c r="AG477" i="11" s="1"/>
  <c r="AG478" i="11" a="1"/>
  <c r="AG478" i="11" s="1"/>
  <c r="AG479" i="11" a="1"/>
  <c r="AG479" i="11" s="1"/>
  <c r="AG480" i="11" a="1"/>
  <c r="AG480" i="11" s="1"/>
  <c r="AG481" i="11" a="1"/>
  <c r="AG481" i="11"/>
  <c r="AG482" i="11" a="1"/>
  <c r="AG482" i="11" s="1"/>
  <c r="AG483" i="11" a="1"/>
  <c r="AG483" i="11" s="1"/>
  <c r="AG484" i="11" a="1"/>
  <c r="AG484" i="11" s="1"/>
  <c r="AG485" i="11" a="1"/>
  <c r="AG485" i="11" s="1"/>
  <c r="AG486" i="11" a="1"/>
  <c r="AG486" i="11" s="1"/>
  <c r="AG487" i="11" a="1"/>
  <c r="AG487" i="11"/>
  <c r="AG488" i="11" a="1"/>
  <c r="AG488" i="11" s="1"/>
  <c r="AG489" i="11" a="1"/>
  <c r="AG489" i="11" s="1"/>
  <c r="AG490" i="11" a="1"/>
  <c r="AG490" i="11" s="1"/>
  <c r="AG491" i="11" a="1"/>
  <c r="AG491" i="11" s="1"/>
  <c r="AG492" i="11" a="1"/>
  <c r="AG492" i="11" s="1"/>
  <c r="AG493" i="11" a="1"/>
  <c r="AG493" i="11"/>
  <c r="AG494" i="11" a="1"/>
  <c r="AG494" i="11" s="1"/>
  <c r="AG495" i="11" a="1"/>
  <c r="AG495" i="11" s="1"/>
  <c r="AG496" i="11" a="1"/>
  <c r="AG496" i="11" s="1"/>
  <c r="AG497" i="11" a="1"/>
  <c r="AG497" i="11" s="1"/>
  <c r="AG498" i="11" a="1"/>
  <c r="AG498" i="11" s="1"/>
  <c r="AG499" i="11" a="1"/>
  <c r="AG499" i="11"/>
  <c r="AG500" i="11" a="1"/>
  <c r="AG500" i="11" s="1"/>
  <c r="AG501" i="11" a="1"/>
  <c r="AG501" i="11" s="1"/>
  <c r="AG502" i="11" a="1"/>
  <c r="AG502" i="11" s="1"/>
  <c r="AG503" i="11" a="1"/>
  <c r="AG503" i="11" s="1"/>
  <c r="AG504" i="11" a="1"/>
  <c r="AG504" i="11" s="1"/>
  <c r="AG505" i="11" a="1"/>
  <c r="AG505" i="11"/>
  <c r="AG506" i="11" a="1"/>
  <c r="AG506" i="11" s="1"/>
  <c r="AG507" i="11" a="1"/>
  <c r="AG507" i="11" s="1"/>
  <c r="AG508" i="11" a="1"/>
  <c r="AG508" i="11" s="1"/>
  <c r="AG509" i="11" a="1"/>
  <c r="AG509" i="11" s="1"/>
  <c r="AG510" i="11" a="1"/>
  <c r="AG510" i="11" s="1"/>
  <c r="AG511" i="11" a="1"/>
  <c r="AG511" i="11"/>
  <c r="AG512" i="11" a="1"/>
  <c r="AG512" i="11" s="1"/>
  <c r="AG513" i="11" a="1"/>
  <c r="AG513" i="11" s="1"/>
  <c r="AG514" i="11" a="1"/>
  <c r="AG514" i="11" s="1"/>
  <c r="AG515" i="11" a="1"/>
  <c r="AG515" i="11" s="1"/>
  <c r="AG516" i="11" a="1"/>
  <c r="AG516" i="11" s="1"/>
  <c r="AG517" i="11" a="1"/>
  <c r="AG517" i="11" s="1"/>
  <c r="AG518" i="11" a="1"/>
  <c r="AG518" i="11" s="1"/>
  <c r="AG519" i="11" a="1"/>
  <c r="AG519" i="11" s="1"/>
  <c r="AG520" i="11" a="1"/>
  <c r="AG520" i="11" s="1"/>
  <c r="AG521" i="11" a="1"/>
  <c r="AG521" i="11" s="1"/>
  <c r="AG522" i="11" a="1"/>
  <c r="AG522" i="11" s="1"/>
  <c r="AG523" i="11" a="1"/>
  <c r="AG523" i="11" s="1"/>
  <c r="AG524" i="11" a="1"/>
  <c r="AG524" i="11" s="1"/>
  <c r="AG525" i="11" a="1"/>
  <c r="AG525" i="11" s="1"/>
  <c r="AG526" i="11" a="1"/>
  <c r="AG526" i="11" s="1"/>
  <c r="AG527" i="11" a="1"/>
  <c r="AG527" i="11" s="1"/>
  <c r="AG528" i="11" a="1"/>
  <c r="AG528" i="11" s="1"/>
  <c r="AG529" i="11" a="1"/>
  <c r="AG529" i="11" s="1"/>
  <c r="AG530" i="11" a="1"/>
  <c r="AG530" i="11" s="1"/>
  <c r="AG531" i="11" a="1"/>
  <c r="AG531" i="11" s="1"/>
  <c r="AG532" i="11" a="1"/>
  <c r="AG532" i="11" s="1"/>
  <c r="AG533" i="11" a="1"/>
  <c r="AG533" i="11" s="1"/>
  <c r="AG534" i="11" a="1"/>
  <c r="AG534" i="11" s="1"/>
  <c r="AG535" i="11" a="1"/>
  <c r="AG535" i="11" s="1"/>
  <c r="AG536" i="11" a="1"/>
  <c r="AG536" i="11" s="1"/>
  <c r="AG537" i="11" a="1"/>
  <c r="AG537" i="11" s="1"/>
  <c r="AG538" i="11" a="1"/>
  <c r="AG538" i="11" s="1"/>
  <c r="AG539" i="11" a="1"/>
  <c r="AG539" i="11" s="1"/>
  <c r="AG540" i="11" a="1"/>
  <c r="AG540" i="11" s="1"/>
  <c r="AG541" i="11" a="1"/>
  <c r="AG541" i="11" s="1"/>
  <c r="AG542" i="11" a="1"/>
  <c r="AG542" i="11" s="1"/>
  <c r="AG543" i="11" a="1"/>
  <c r="AG543" i="11" s="1"/>
  <c r="AG544" i="11" a="1"/>
  <c r="AG544" i="11" s="1"/>
  <c r="AG545" i="11" a="1"/>
  <c r="AG545" i="11" s="1"/>
  <c r="AG546" i="11" a="1"/>
  <c r="AG546" i="11" s="1"/>
  <c r="AG547" i="11" a="1"/>
  <c r="AG547" i="11" s="1"/>
  <c r="AG548" i="11" a="1"/>
  <c r="AG548" i="11" s="1"/>
  <c r="AG549" i="11" a="1"/>
  <c r="AG549" i="11" s="1"/>
  <c r="AG550" i="11" a="1"/>
  <c r="AG550" i="11" s="1"/>
  <c r="AG551" i="11" a="1"/>
  <c r="AG551" i="11" s="1"/>
  <c r="AG552" i="11" a="1"/>
  <c r="AG552" i="11" s="1"/>
  <c r="AG553" i="11" a="1"/>
  <c r="AG553" i="11" s="1"/>
  <c r="AG554" i="11" a="1"/>
  <c r="AG554" i="11" s="1"/>
  <c r="AG555" i="11" a="1"/>
  <c r="AG555" i="11" s="1"/>
  <c r="AG556" i="11" a="1"/>
  <c r="AG556" i="11" s="1"/>
  <c r="AG557" i="11" a="1"/>
  <c r="AG557" i="11" s="1"/>
  <c r="AG558" i="11" a="1"/>
  <c r="AG558" i="11" s="1"/>
  <c r="AG559" i="11" a="1"/>
  <c r="AG559" i="11" s="1"/>
  <c r="AG560" i="11" a="1"/>
  <c r="AG560" i="11" s="1"/>
  <c r="AG561" i="11" a="1"/>
  <c r="AG561" i="11" s="1"/>
  <c r="AG562" i="11" a="1"/>
  <c r="AG562" i="11" s="1"/>
  <c r="AG563" i="11" a="1"/>
  <c r="AG563" i="11" s="1"/>
  <c r="AG564" i="11" a="1"/>
  <c r="AG564" i="11" s="1"/>
  <c r="AG565" i="11" a="1"/>
  <c r="AG565" i="11" s="1"/>
  <c r="AG566" i="11" a="1"/>
  <c r="AG566" i="11" s="1"/>
  <c r="AG567" i="11" a="1"/>
  <c r="AG567" i="11" s="1"/>
  <c r="AG568" i="11" a="1"/>
  <c r="AG568" i="11" s="1"/>
  <c r="AG569" i="11" a="1"/>
  <c r="AG569" i="11" s="1"/>
  <c r="AG570" i="11" a="1"/>
  <c r="AG570" i="11" s="1"/>
  <c r="AG571" i="11" a="1"/>
  <c r="AG571" i="11" s="1"/>
  <c r="AG572" i="11" a="1"/>
  <c r="AG572" i="11" s="1"/>
  <c r="AG573" i="11" a="1"/>
  <c r="AG573" i="11" s="1"/>
  <c r="AG574" i="11" a="1"/>
  <c r="AG574" i="11" s="1"/>
  <c r="AG575" i="11" a="1"/>
  <c r="AG575" i="11" s="1"/>
  <c r="AG576" i="11" a="1"/>
  <c r="AG576" i="11" s="1"/>
  <c r="AG577" i="11" a="1"/>
  <c r="AG577" i="11" s="1"/>
  <c r="AG578" i="11" a="1"/>
  <c r="AG578" i="11" s="1"/>
  <c r="AG579" i="11" a="1"/>
  <c r="AG579" i="11" s="1"/>
  <c r="AG580" i="11" a="1"/>
  <c r="AG580" i="11" s="1"/>
  <c r="AG581" i="11" a="1"/>
  <c r="AG581" i="11" s="1"/>
  <c r="AG582" i="11" a="1"/>
  <c r="AG582" i="11" s="1"/>
  <c r="AG583" i="11" a="1"/>
  <c r="AG583" i="11" s="1"/>
  <c r="AG584" i="11" a="1"/>
  <c r="AG584" i="11" s="1"/>
  <c r="AG585" i="11" a="1"/>
  <c r="AG585" i="11" s="1"/>
  <c r="AG586" i="11" a="1"/>
  <c r="AG586" i="11" s="1"/>
  <c r="AG587" i="11" a="1"/>
  <c r="AG587" i="11" s="1"/>
  <c r="AG588" i="11" a="1"/>
  <c r="AG588" i="11" s="1"/>
  <c r="AG589" i="11" a="1"/>
  <c r="AG589" i="11" s="1"/>
  <c r="AG590" i="11" a="1"/>
  <c r="AG590" i="11" s="1"/>
  <c r="AG591" i="11" a="1"/>
  <c r="AG591" i="11" s="1"/>
  <c r="AG592" i="11" a="1"/>
  <c r="AG592" i="11" s="1"/>
  <c r="AG593" i="11" a="1"/>
  <c r="AG593" i="11" s="1"/>
  <c r="AG594" i="11" a="1"/>
  <c r="AG594" i="11" s="1"/>
  <c r="AG595" i="11" a="1"/>
  <c r="AG595" i="11" s="1"/>
  <c r="AG596" i="11" a="1"/>
  <c r="AG596" i="11" s="1"/>
  <c r="AG597" i="11" a="1"/>
  <c r="AG597" i="11" s="1"/>
  <c r="AG598" i="11" a="1"/>
  <c r="AG598" i="11" s="1"/>
  <c r="AG599" i="11" a="1"/>
  <c r="AG599" i="11" s="1"/>
  <c r="AG600" i="11" a="1"/>
  <c r="AG600" i="11" s="1"/>
  <c r="AG601" i="11" a="1"/>
  <c r="AG601" i="11" s="1"/>
  <c r="AG602" i="11" a="1"/>
  <c r="AG602" i="11" s="1"/>
  <c r="AG603" i="11" a="1"/>
  <c r="AG603" i="11" s="1"/>
  <c r="AG604" i="11" a="1"/>
  <c r="AG604" i="11" s="1"/>
  <c r="AG605" i="11" a="1"/>
  <c r="AG605" i="11" s="1"/>
  <c r="AG606" i="11" a="1"/>
  <c r="AG606" i="11" s="1"/>
  <c r="AG607" i="11" a="1"/>
  <c r="AG607" i="11" s="1"/>
  <c r="AG608" i="11" a="1"/>
  <c r="AG608" i="11" s="1"/>
  <c r="AG609" i="11" a="1"/>
  <c r="AG609" i="11" s="1"/>
  <c r="AG610" i="11" a="1"/>
  <c r="AG610" i="11" s="1"/>
  <c r="AG611" i="11" a="1"/>
  <c r="AG611" i="11" s="1"/>
  <c r="AG612" i="11" a="1"/>
  <c r="AG612" i="11" s="1"/>
  <c r="AG613" i="11" a="1"/>
  <c r="AG613" i="11" s="1"/>
  <c r="AG614" i="11" a="1"/>
  <c r="AG614" i="11" s="1"/>
  <c r="AG615" i="11" a="1"/>
  <c r="AG615" i="11" s="1"/>
  <c r="AG616" i="11" a="1"/>
  <c r="AG616" i="11" s="1"/>
  <c r="AG617" i="11" a="1"/>
  <c r="AG617" i="11" s="1"/>
  <c r="AG618" i="11" a="1"/>
  <c r="AG618" i="11" s="1"/>
  <c r="AG619" i="11" a="1"/>
  <c r="AG619" i="11" s="1"/>
  <c r="AG620" i="11" a="1"/>
  <c r="AG620" i="11" s="1"/>
  <c r="AG621" i="11" a="1"/>
  <c r="AG621" i="11" s="1"/>
  <c r="AG622" i="11" a="1"/>
  <c r="AG622" i="11" s="1"/>
  <c r="AG623" i="11" a="1"/>
  <c r="AG623" i="11" s="1"/>
  <c r="AG624" i="11" a="1"/>
  <c r="AG624" i="11" s="1"/>
  <c r="AG625" i="11" a="1"/>
  <c r="AG625" i="11" s="1"/>
  <c r="AG626" i="11" a="1"/>
  <c r="AG626" i="11" s="1"/>
  <c r="AG627" i="11" a="1"/>
  <c r="AG627" i="11" s="1"/>
  <c r="AG628" i="11" a="1"/>
  <c r="AG628" i="11" s="1"/>
  <c r="AG629" i="11" a="1"/>
  <c r="AG629" i="11" s="1"/>
  <c r="AG630" i="11" a="1"/>
  <c r="AG630" i="11" s="1"/>
  <c r="AG631" i="11" a="1"/>
  <c r="AG631" i="11" s="1"/>
  <c r="AG632" i="11" a="1"/>
  <c r="AG632" i="11" s="1"/>
  <c r="AG633" i="11" a="1"/>
  <c r="AG633" i="11" s="1"/>
  <c r="AG634" i="11" a="1"/>
  <c r="AG634" i="11" s="1"/>
  <c r="AG635" i="11" a="1"/>
  <c r="AG635" i="11" s="1"/>
  <c r="AG636" i="11" a="1"/>
  <c r="AG636" i="11" s="1"/>
  <c r="AG637" i="11" a="1"/>
  <c r="AG637" i="11" s="1"/>
  <c r="AG638" i="11" a="1"/>
  <c r="AG638" i="11" s="1"/>
  <c r="AG639" i="11" a="1"/>
  <c r="AG639" i="11" s="1"/>
  <c r="AG640" i="11" a="1"/>
  <c r="AG640" i="11" s="1"/>
  <c r="AG641" i="11" a="1"/>
  <c r="AG641" i="11" s="1"/>
  <c r="AG642" i="11" a="1"/>
  <c r="AG642" i="11" s="1"/>
  <c r="AG643" i="11" a="1"/>
  <c r="AG643" i="11" s="1"/>
  <c r="AG644" i="11" a="1"/>
  <c r="AG644" i="11" s="1"/>
  <c r="AG645" i="11" a="1"/>
  <c r="AG645" i="11" s="1"/>
  <c r="AG646" i="11" a="1"/>
  <c r="AG646" i="11" s="1"/>
  <c r="AG647" i="11" a="1"/>
  <c r="AG647" i="11" s="1"/>
  <c r="AG648" i="11" a="1"/>
  <c r="AG648" i="11" s="1"/>
  <c r="AG649" i="11" a="1"/>
  <c r="AG649" i="11" s="1"/>
  <c r="AG650" i="11" a="1"/>
  <c r="AG650" i="11" s="1"/>
  <c r="AG651" i="11" a="1"/>
  <c r="AG651" i="11" s="1"/>
  <c r="AG652" i="11" a="1"/>
  <c r="AG652" i="11" s="1"/>
  <c r="AG653" i="11" a="1"/>
  <c r="AG653" i="11" s="1"/>
  <c r="AG654" i="11" a="1"/>
  <c r="AG654" i="11" s="1"/>
  <c r="AG655" i="11" a="1"/>
  <c r="AG655" i="11" s="1"/>
  <c r="AG656" i="11" a="1"/>
  <c r="AG656" i="11" s="1"/>
  <c r="AG657" i="11" a="1"/>
  <c r="AG657" i="11" s="1"/>
  <c r="AG658" i="11" a="1"/>
  <c r="AG658" i="11" s="1"/>
  <c r="AG659" i="11" a="1"/>
  <c r="AG659" i="11" s="1"/>
  <c r="AG660" i="11" a="1"/>
  <c r="AG660" i="11" s="1"/>
  <c r="AG661" i="11" a="1"/>
  <c r="AG661" i="11" s="1"/>
  <c r="AG662" i="11" a="1"/>
  <c r="AG662" i="11" s="1"/>
  <c r="AG663" i="11" a="1"/>
  <c r="AG663" i="11" s="1"/>
  <c r="AG664" i="11" a="1"/>
  <c r="AG664" i="11" s="1"/>
  <c r="AG665" i="11" a="1"/>
  <c r="AG665" i="11" s="1"/>
  <c r="AG666" i="11" a="1"/>
  <c r="AG666" i="11" s="1"/>
  <c r="AG667" i="11" a="1"/>
  <c r="AG667" i="11" s="1"/>
  <c r="AG668" i="11" a="1"/>
  <c r="AG668" i="11" s="1"/>
  <c r="AG669" i="11" a="1"/>
  <c r="AG669" i="11" s="1"/>
  <c r="AG670" i="11" a="1"/>
  <c r="AG670" i="11" s="1"/>
  <c r="AG671" i="11" a="1"/>
  <c r="AG671" i="11" s="1"/>
  <c r="AG672" i="11" a="1"/>
  <c r="AG672" i="11" s="1"/>
  <c r="AG673" i="11" a="1"/>
  <c r="AG673" i="11" s="1"/>
  <c r="AG674" i="11" a="1"/>
  <c r="AG674" i="11" s="1"/>
  <c r="AG675" i="11" a="1"/>
  <c r="AG675" i="11" s="1"/>
  <c r="AG676" i="11" a="1"/>
  <c r="AG676" i="11" s="1"/>
  <c r="AG677" i="11" a="1"/>
  <c r="AG677" i="11" s="1"/>
  <c r="AG678" i="11" a="1"/>
  <c r="AG678" i="11" s="1"/>
  <c r="AG679" i="11" a="1"/>
  <c r="AG679" i="11" s="1"/>
  <c r="AG680" i="11" a="1"/>
  <c r="AG680" i="11" s="1"/>
  <c r="AG681" i="11" a="1"/>
  <c r="AG681" i="11" s="1"/>
  <c r="AG682" i="11" a="1"/>
  <c r="AG682" i="11" s="1"/>
  <c r="AG683" i="11" a="1"/>
  <c r="AG683" i="11" s="1"/>
  <c r="AG684" i="11" a="1"/>
  <c r="AG684" i="11" s="1"/>
  <c r="AG685" i="11" a="1"/>
  <c r="AG685" i="11" s="1"/>
  <c r="AG686" i="11" a="1"/>
  <c r="AG686" i="11" s="1"/>
  <c r="AG687" i="11" a="1"/>
  <c r="AG687" i="11" s="1"/>
  <c r="AG688" i="11" a="1"/>
  <c r="AG688" i="11" s="1"/>
  <c r="AG689" i="11" a="1"/>
  <c r="AG689" i="11" s="1"/>
  <c r="AG690" i="11" a="1"/>
  <c r="AG690" i="11" s="1"/>
  <c r="AG691" i="11" a="1"/>
  <c r="AG691" i="11" s="1"/>
  <c r="AG692" i="11" a="1"/>
  <c r="AG692" i="11" s="1"/>
  <c r="AG693" i="11" a="1"/>
  <c r="AG693" i="11" s="1"/>
  <c r="AG694" i="11" a="1"/>
  <c r="AG694" i="11" s="1"/>
  <c r="AG695" i="11" a="1"/>
  <c r="AG695" i="11" s="1"/>
  <c r="AG696" i="11" a="1"/>
  <c r="AG696" i="11" s="1"/>
  <c r="AG697" i="11" a="1"/>
  <c r="AG697" i="11" s="1"/>
  <c r="AG698" i="11" a="1"/>
  <c r="AG698" i="11" s="1"/>
  <c r="AG699" i="11" a="1"/>
  <c r="AG699" i="11" s="1"/>
  <c r="AG700" i="11" a="1"/>
  <c r="AG700" i="11" s="1"/>
  <c r="AG701" i="11" a="1"/>
  <c r="AG701" i="11" s="1"/>
  <c r="AG702" i="11" a="1"/>
  <c r="AG702" i="11" s="1"/>
  <c r="AG703" i="11" a="1"/>
  <c r="AG703" i="11" s="1"/>
  <c r="AG704" i="11" a="1"/>
  <c r="AG704" i="11" s="1"/>
  <c r="AG705" i="11" a="1"/>
  <c r="AG705" i="11" s="1"/>
  <c r="AG706" i="11" a="1"/>
  <c r="AG706" i="11" s="1"/>
  <c r="AG707" i="11" a="1"/>
  <c r="AG707" i="11" s="1"/>
  <c r="AG708" i="11" a="1"/>
  <c r="AG708" i="11" s="1"/>
  <c r="AG709" i="11" a="1"/>
  <c r="AG709" i="11" s="1"/>
  <c r="AG710" i="11" a="1"/>
  <c r="AG710" i="11" s="1"/>
  <c r="AG711" i="11" a="1"/>
  <c r="AG711" i="11" s="1"/>
  <c r="AG712" i="11" a="1"/>
  <c r="AG712" i="11" s="1"/>
  <c r="AG713" i="11" a="1"/>
  <c r="AG713" i="11" s="1"/>
  <c r="AG714" i="11" a="1"/>
  <c r="AG714" i="11" s="1"/>
  <c r="AG715" i="11" a="1"/>
  <c r="AG715" i="11" s="1"/>
  <c r="AG716" i="11" a="1"/>
  <c r="AG716" i="11" s="1"/>
  <c r="AG717" i="11" a="1"/>
  <c r="AG717" i="11" s="1"/>
  <c r="AG718" i="11" a="1"/>
  <c r="AG718" i="11" s="1"/>
  <c r="AG719" i="11" a="1"/>
  <c r="AG719" i="11" s="1"/>
  <c r="AG720" i="11" a="1"/>
  <c r="AG720" i="11" s="1"/>
  <c r="AG721" i="11" a="1"/>
  <c r="AG721" i="11" s="1"/>
  <c r="AG722" i="11" a="1"/>
  <c r="AG722" i="11" s="1"/>
  <c r="AG723" i="11" a="1"/>
  <c r="AG723" i="11" s="1"/>
  <c r="AG724" i="11" a="1"/>
  <c r="AG724" i="11" s="1"/>
  <c r="AG725" i="11" a="1"/>
  <c r="AG725" i="11" s="1"/>
  <c r="AG726" i="11" a="1"/>
  <c r="AG726" i="11" s="1"/>
  <c r="AG727" i="11" a="1"/>
  <c r="AG727" i="11" s="1"/>
  <c r="AG728" i="11" a="1"/>
  <c r="AG728" i="11" s="1"/>
  <c r="AG729" i="11" a="1"/>
  <c r="AG729" i="11" s="1"/>
  <c r="AG730" i="11" a="1"/>
  <c r="AG730" i="11" s="1"/>
  <c r="AG731" i="11" a="1"/>
  <c r="AG731" i="11" s="1"/>
  <c r="AG732" i="11" a="1"/>
  <c r="AG732" i="11" s="1"/>
  <c r="AG733" i="11" a="1"/>
  <c r="AG733" i="11" s="1"/>
  <c r="AG734" i="11" a="1"/>
  <c r="AG734" i="11" s="1"/>
  <c r="AG735" i="11" a="1"/>
  <c r="AG735" i="11" s="1"/>
  <c r="AG736" i="11" a="1"/>
  <c r="AG736" i="11" s="1"/>
  <c r="AG737" i="11" a="1"/>
  <c r="AG737" i="11" s="1"/>
  <c r="AG738" i="11" a="1"/>
  <c r="AG738" i="11" s="1"/>
  <c r="AG739" i="11" a="1"/>
  <c r="AG739" i="11" s="1"/>
  <c r="AG740" i="11" a="1"/>
  <c r="AG740" i="11" s="1"/>
  <c r="AG741" i="11" a="1"/>
  <c r="AG741" i="11" s="1"/>
  <c r="AG742" i="11" a="1"/>
  <c r="AG742" i="11" s="1"/>
  <c r="AG743" i="11" a="1"/>
  <c r="AG743" i="11" s="1"/>
  <c r="AG744" i="11" a="1"/>
  <c r="AG744" i="11" s="1"/>
  <c r="AG745" i="11" a="1"/>
  <c r="AG745" i="11" s="1"/>
  <c r="AG746" i="11" a="1"/>
  <c r="AG746" i="11" s="1"/>
  <c r="AG747" i="11" a="1"/>
  <c r="AG747" i="11" s="1"/>
  <c r="AG748" i="11" a="1"/>
  <c r="AG748" i="11" s="1"/>
  <c r="AG749" i="11" a="1"/>
  <c r="AG749" i="11" s="1"/>
  <c r="AG750" i="11" a="1"/>
  <c r="AG750" i="11" s="1"/>
  <c r="AG751" i="11" a="1"/>
  <c r="AG751" i="11" s="1"/>
  <c r="AG752" i="11" a="1"/>
  <c r="AG752" i="11" s="1"/>
  <c r="AG753" i="11" a="1"/>
  <c r="AG753" i="11" s="1"/>
  <c r="AG754" i="11" a="1"/>
  <c r="AG754" i="11" s="1"/>
  <c r="AG755" i="11" a="1"/>
  <c r="AG755" i="11" s="1"/>
  <c r="AG756" i="11" a="1"/>
  <c r="AG756" i="11" s="1"/>
  <c r="AG757" i="11" a="1"/>
  <c r="AG757" i="11" s="1"/>
  <c r="AG758" i="11" a="1"/>
  <c r="AG758" i="11" s="1"/>
  <c r="AG759" i="11" a="1"/>
  <c r="AG759" i="11" s="1"/>
  <c r="AG760" i="11" a="1"/>
  <c r="AG760" i="11" s="1"/>
  <c r="AG761" i="11" a="1"/>
  <c r="AG761" i="11" s="1"/>
  <c r="AG762" i="11" a="1"/>
  <c r="AG762" i="11" s="1"/>
  <c r="AG763" i="11" a="1"/>
  <c r="AG763" i="11" s="1"/>
  <c r="AG764" i="11" a="1"/>
  <c r="AG764" i="11" s="1"/>
  <c r="AG765" i="11" a="1"/>
  <c r="AG765" i="11" s="1"/>
  <c r="AG766" i="11" a="1"/>
  <c r="AG766" i="11" s="1"/>
  <c r="AG767" i="11" a="1"/>
  <c r="AG767" i="11" s="1"/>
  <c r="AG768" i="11" a="1"/>
  <c r="AG768" i="11" s="1"/>
  <c r="AG769" i="11" a="1"/>
  <c r="AG769" i="11" s="1"/>
  <c r="AG770" i="11" a="1"/>
  <c r="AG770" i="11" s="1"/>
  <c r="AG771" i="11" a="1"/>
  <c r="AG771" i="11" s="1"/>
  <c r="AG772" i="11" a="1"/>
  <c r="AG772" i="11" s="1"/>
  <c r="AG773" i="11" a="1"/>
  <c r="AG773" i="11" s="1"/>
  <c r="AG774" i="11" a="1"/>
  <c r="AG774" i="11" s="1"/>
  <c r="AG775" i="11" a="1"/>
  <c r="AG775" i="11" s="1"/>
  <c r="AG776" i="11" a="1"/>
  <c r="AG776" i="11" s="1"/>
  <c r="AJ470" i="11" a="1"/>
  <c r="AJ470" i="11" s="1"/>
  <c r="AJ471" i="11" a="1"/>
  <c r="AJ471" i="11" s="1"/>
  <c r="AJ472" i="11" a="1"/>
  <c r="AJ472" i="11" s="1"/>
  <c r="AJ473" i="11" a="1"/>
  <c r="AJ473" i="11" s="1"/>
  <c r="AJ474" i="11" a="1"/>
  <c r="AJ474" i="11" s="1"/>
  <c r="AJ475" i="11" a="1"/>
  <c r="AJ475" i="11" s="1"/>
  <c r="AJ476" i="11" a="1"/>
  <c r="AJ476" i="11" s="1"/>
  <c r="AJ477" i="11" a="1"/>
  <c r="AJ477" i="11" s="1"/>
  <c r="AJ478" i="11" a="1"/>
  <c r="AJ478" i="11" s="1"/>
  <c r="AJ479" i="11" a="1"/>
  <c r="AJ479" i="11" s="1"/>
  <c r="AJ480" i="11" a="1"/>
  <c r="AJ480" i="11" s="1"/>
  <c r="AJ481" i="11" a="1"/>
  <c r="AJ481" i="11" s="1"/>
  <c r="AJ482" i="11" a="1"/>
  <c r="AJ482" i="11" s="1"/>
  <c r="AJ483" i="11" a="1"/>
  <c r="AJ483" i="11" s="1"/>
  <c r="AJ484" i="11" a="1"/>
  <c r="AJ484" i="11" s="1"/>
  <c r="AJ485" i="11" a="1"/>
  <c r="AJ485" i="11" s="1"/>
  <c r="AJ486" i="11" a="1"/>
  <c r="AJ486" i="11" s="1"/>
  <c r="AJ487" i="11" a="1"/>
  <c r="AJ487" i="11" s="1"/>
  <c r="AJ488" i="11" a="1"/>
  <c r="AJ488" i="11" s="1"/>
  <c r="AJ489" i="11" a="1"/>
  <c r="AJ489" i="11" s="1"/>
  <c r="AJ490" i="11" a="1"/>
  <c r="AJ490" i="11" s="1"/>
  <c r="AJ491" i="11" a="1"/>
  <c r="AJ491" i="11" s="1"/>
  <c r="AJ492" i="11" a="1"/>
  <c r="AJ492" i="11" s="1"/>
  <c r="AJ493" i="11" a="1"/>
  <c r="AJ493" i="11" s="1"/>
  <c r="AJ494" i="11" a="1"/>
  <c r="AJ494" i="11" s="1"/>
  <c r="AJ495" i="11" a="1"/>
  <c r="AJ495" i="11" s="1"/>
  <c r="AJ496" i="11" a="1"/>
  <c r="AJ496" i="11" s="1"/>
  <c r="AJ497" i="11" a="1"/>
  <c r="AJ497" i="11" s="1"/>
  <c r="AJ498" i="11" a="1"/>
  <c r="AJ498" i="11" s="1"/>
  <c r="AJ499" i="11" a="1"/>
  <c r="AJ499" i="11" s="1"/>
  <c r="AJ500" i="11" a="1"/>
  <c r="AJ500" i="11" s="1"/>
  <c r="AJ501" i="11" a="1"/>
  <c r="AJ501" i="11" s="1"/>
  <c r="AJ502" i="11" a="1"/>
  <c r="AJ502" i="11" s="1"/>
  <c r="AJ503" i="11" a="1"/>
  <c r="AJ503" i="11" s="1"/>
  <c r="AJ504" i="11" a="1"/>
  <c r="AJ504" i="11" s="1"/>
  <c r="AJ505" i="11" a="1"/>
  <c r="AJ505" i="11" s="1"/>
  <c r="AJ506" i="11" a="1"/>
  <c r="AJ506" i="11" s="1"/>
  <c r="AJ507" i="11" a="1"/>
  <c r="AJ507" i="11" s="1"/>
  <c r="AJ508" i="11" a="1"/>
  <c r="AJ508" i="11" s="1"/>
  <c r="AJ509" i="11" a="1"/>
  <c r="AJ509" i="11" s="1"/>
  <c r="AJ510" i="11" a="1"/>
  <c r="AJ510" i="11" s="1"/>
  <c r="AJ511" i="11" a="1"/>
  <c r="AJ511" i="11" s="1"/>
  <c r="AJ512" i="11" a="1"/>
  <c r="AJ512" i="11" s="1"/>
  <c r="AJ513" i="11" a="1"/>
  <c r="AJ513" i="11" s="1"/>
  <c r="AJ514" i="11" a="1"/>
  <c r="AJ514" i="11" s="1"/>
  <c r="AJ515" i="11" a="1"/>
  <c r="AJ515" i="11" s="1"/>
  <c r="AJ516" i="11" a="1"/>
  <c r="AJ516" i="11" s="1"/>
  <c r="AJ517" i="11" a="1"/>
  <c r="AJ517" i="11" s="1"/>
  <c r="AJ518" i="11" a="1"/>
  <c r="AJ518" i="11" s="1"/>
  <c r="AJ519" i="11" a="1"/>
  <c r="AJ519" i="11" s="1"/>
  <c r="AJ520" i="11" a="1"/>
  <c r="AJ520" i="11" s="1"/>
  <c r="AJ521" i="11" a="1"/>
  <c r="AJ521" i="11" s="1"/>
  <c r="AJ522" i="11" a="1"/>
  <c r="AJ522" i="11" s="1"/>
  <c r="AJ523" i="11" a="1"/>
  <c r="AJ523" i="11" s="1"/>
  <c r="AJ524" i="11" a="1"/>
  <c r="AJ524" i="11" s="1"/>
  <c r="AJ525" i="11" a="1"/>
  <c r="AJ525" i="11" s="1"/>
  <c r="AJ526" i="11" a="1"/>
  <c r="AJ526" i="11" s="1"/>
  <c r="AJ527" i="11" a="1"/>
  <c r="AJ527" i="11" s="1"/>
  <c r="AJ528" i="11" a="1"/>
  <c r="AJ528" i="11" s="1"/>
  <c r="AJ529" i="11" a="1"/>
  <c r="AJ529" i="11" s="1"/>
  <c r="AJ530" i="11" a="1"/>
  <c r="AJ530" i="11" s="1"/>
  <c r="AJ531" i="11" a="1"/>
  <c r="AJ531" i="11" s="1"/>
  <c r="AJ532" i="11" a="1"/>
  <c r="AJ532" i="11" s="1"/>
  <c r="AJ533" i="11" a="1"/>
  <c r="AJ533" i="11" s="1"/>
  <c r="AJ534" i="11" a="1"/>
  <c r="AJ534" i="11" s="1"/>
  <c r="AJ535" i="11" a="1"/>
  <c r="AJ535" i="11" s="1"/>
  <c r="AJ536" i="11" a="1"/>
  <c r="AJ536" i="11" s="1"/>
  <c r="AJ537" i="11" a="1"/>
  <c r="AJ537" i="11" s="1"/>
  <c r="AJ538" i="11" a="1"/>
  <c r="AJ538" i="11" s="1"/>
  <c r="AJ539" i="11" a="1"/>
  <c r="AJ539" i="11" s="1"/>
  <c r="AJ540" i="11" a="1"/>
  <c r="AJ540" i="11" s="1"/>
  <c r="AJ541" i="11" a="1"/>
  <c r="AJ541" i="11" s="1"/>
  <c r="AJ542" i="11" a="1"/>
  <c r="AJ542" i="11" s="1"/>
  <c r="AJ543" i="11" a="1"/>
  <c r="AJ543" i="11" s="1"/>
  <c r="AJ544" i="11" a="1"/>
  <c r="AJ544" i="11" s="1"/>
  <c r="AJ545" i="11" a="1"/>
  <c r="AJ545" i="11" s="1"/>
  <c r="AJ546" i="11" a="1"/>
  <c r="AJ546" i="11" s="1"/>
  <c r="AJ547" i="11" a="1"/>
  <c r="AJ547" i="11" s="1"/>
  <c r="AJ548" i="11" a="1"/>
  <c r="AJ548" i="11" s="1"/>
  <c r="AJ549" i="11" a="1"/>
  <c r="AJ549" i="11" s="1"/>
  <c r="AJ550" i="11" a="1"/>
  <c r="AJ550" i="11" s="1"/>
  <c r="AJ551" i="11" a="1"/>
  <c r="AJ551" i="11" s="1"/>
  <c r="AJ552" i="11" a="1"/>
  <c r="AJ552" i="11" s="1"/>
  <c r="AJ553" i="11" a="1"/>
  <c r="AJ553" i="11" s="1"/>
  <c r="AJ554" i="11" a="1"/>
  <c r="AJ554" i="11" s="1"/>
  <c r="AJ555" i="11" a="1"/>
  <c r="AJ555" i="11" s="1"/>
  <c r="AJ556" i="11" a="1"/>
  <c r="AJ556" i="11" s="1"/>
  <c r="AJ557" i="11" a="1"/>
  <c r="AJ557" i="11" s="1"/>
  <c r="AJ558" i="11" a="1"/>
  <c r="AJ558" i="11" s="1"/>
  <c r="AJ559" i="11" a="1"/>
  <c r="AJ559" i="11" s="1"/>
  <c r="AJ560" i="11" a="1"/>
  <c r="AJ560" i="11" s="1"/>
  <c r="AJ561" i="11" a="1"/>
  <c r="AJ561" i="11" s="1"/>
  <c r="AJ562" i="11" a="1"/>
  <c r="AJ562" i="11" s="1"/>
  <c r="AJ563" i="11" a="1"/>
  <c r="AJ563" i="11" s="1"/>
  <c r="AJ564" i="11" a="1"/>
  <c r="AJ564" i="11" s="1"/>
  <c r="AJ565" i="11" a="1"/>
  <c r="AJ565" i="11" s="1"/>
  <c r="AJ566" i="11" a="1"/>
  <c r="AJ566" i="11" s="1"/>
  <c r="AJ567" i="11" a="1"/>
  <c r="AJ567" i="11" s="1"/>
  <c r="AJ568" i="11" a="1"/>
  <c r="AJ568" i="11" s="1"/>
  <c r="AJ569" i="11" a="1"/>
  <c r="AJ569" i="11" s="1"/>
  <c r="AJ570" i="11" a="1"/>
  <c r="AJ570" i="11" s="1"/>
  <c r="AJ571" i="11" a="1"/>
  <c r="AJ571" i="11" s="1"/>
  <c r="AJ572" i="11" a="1"/>
  <c r="AJ572" i="11" s="1"/>
  <c r="AJ573" i="11" a="1"/>
  <c r="AJ573" i="11" s="1"/>
  <c r="AJ574" i="11" a="1"/>
  <c r="AJ574" i="11" s="1"/>
  <c r="AJ575" i="11" a="1"/>
  <c r="AJ575" i="11" s="1"/>
  <c r="AJ576" i="11" a="1"/>
  <c r="AJ576" i="11" s="1"/>
  <c r="AJ577" i="11" a="1"/>
  <c r="AJ577" i="11" s="1"/>
  <c r="AJ578" i="11" a="1"/>
  <c r="AJ578" i="11" s="1"/>
  <c r="AJ579" i="11" a="1"/>
  <c r="AJ579" i="11" s="1"/>
  <c r="AJ580" i="11" a="1"/>
  <c r="AJ580" i="11" s="1"/>
  <c r="AJ581" i="11" a="1"/>
  <c r="AJ581" i="11" s="1"/>
  <c r="AJ582" i="11" a="1"/>
  <c r="AJ582" i="11" s="1"/>
  <c r="AJ583" i="11" a="1"/>
  <c r="AJ583" i="11" s="1"/>
  <c r="AJ584" i="11" a="1"/>
  <c r="AJ584" i="11" s="1"/>
  <c r="AJ585" i="11" a="1"/>
  <c r="AJ585" i="11" s="1"/>
  <c r="AJ586" i="11" a="1"/>
  <c r="AJ586" i="11" s="1"/>
  <c r="AJ587" i="11" a="1"/>
  <c r="AJ587" i="11" s="1"/>
  <c r="AJ588" i="11" a="1"/>
  <c r="AJ588" i="11" s="1"/>
  <c r="AJ589" i="11" a="1"/>
  <c r="AJ589" i="11" s="1"/>
  <c r="AJ590" i="11" a="1"/>
  <c r="AJ590" i="11" s="1"/>
  <c r="AJ591" i="11" a="1"/>
  <c r="AJ591" i="11" s="1"/>
  <c r="AJ592" i="11" a="1"/>
  <c r="AJ592" i="11" s="1"/>
  <c r="AJ593" i="11" a="1"/>
  <c r="AJ593" i="11" s="1"/>
  <c r="AJ594" i="11" a="1"/>
  <c r="AJ594" i="11" s="1"/>
  <c r="AJ595" i="11" a="1"/>
  <c r="AJ595" i="11" s="1"/>
  <c r="AJ596" i="11" a="1"/>
  <c r="AJ596" i="11" s="1"/>
  <c r="AJ597" i="11" a="1"/>
  <c r="AJ597" i="11" s="1"/>
  <c r="AJ598" i="11" a="1"/>
  <c r="AJ598" i="11" s="1"/>
  <c r="AJ599" i="11" a="1"/>
  <c r="AJ599" i="11" s="1"/>
  <c r="AJ600" i="11" a="1"/>
  <c r="AJ600" i="11" s="1"/>
  <c r="AJ601" i="11" a="1"/>
  <c r="AJ601" i="11" s="1"/>
  <c r="AJ602" i="11" a="1"/>
  <c r="AJ602" i="11" s="1"/>
  <c r="AJ603" i="11" a="1"/>
  <c r="AJ603" i="11" s="1"/>
  <c r="AJ604" i="11" a="1"/>
  <c r="AJ604" i="11" s="1"/>
  <c r="AJ605" i="11" a="1"/>
  <c r="AJ605" i="11" s="1"/>
  <c r="AJ606" i="11" a="1"/>
  <c r="AJ606" i="11" s="1"/>
  <c r="AJ607" i="11" a="1"/>
  <c r="AJ607" i="11" s="1"/>
  <c r="AJ608" i="11" a="1"/>
  <c r="AJ608" i="11" s="1"/>
  <c r="AJ609" i="11" a="1"/>
  <c r="AJ609" i="11" s="1"/>
  <c r="AJ610" i="11" a="1"/>
  <c r="AJ610" i="11" s="1"/>
  <c r="AJ611" i="11" a="1"/>
  <c r="AJ611" i="11" s="1"/>
  <c r="AJ612" i="11" a="1"/>
  <c r="AJ612" i="11" s="1"/>
  <c r="AJ613" i="11" a="1"/>
  <c r="AJ613" i="11" s="1"/>
  <c r="AJ614" i="11" a="1"/>
  <c r="AJ614" i="11" s="1"/>
  <c r="AJ615" i="11" a="1"/>
  <c r="AJ615" i="11" s="1"/>
  <c r="AJ616" i="11" a="1"/>
  <c r="AJ616" i="11" s="1"/>
  <c r="AJ617" i="11" a="1"/>
  <c r="AJ617" i="11" s="1"/>
  <c r="AJ618" i="11" a="1"/>
  <c r="AJ618" i="11" s="1"/>
  <c r="AJ619" i="11" a="1"/>
  <c r="AJ619" i="11" s="1"/>
  <c r="AJ620" i="11" a="1"/>
  <c r="AJ620" i="11" s="1"/>
  <c r="AJ621" i="11" a="1"/>
  <c r="AJ621" i="11" s="1"/>
  <c r="AJ622" i="11" a="1"/>
  <c r="AJ622" i="11" s="1"/>
  <c r="AJ623" i="11" a="1"/>
  <c r="AJ623" i="11" s="1"/>
  <c r="AJ624" i="11" a="1"/>
  <c r="AJ624" i="11" s="1"/>
  <c r="AJ625" i="11" a="1"/>
  <c r="AJ625" i="11" s="1"/>
  <c r="AJ626" i="11" a="1"/>
  <c r="AJ626" i="11" s="1"/>
  <c r="AJ627" i="11" a="1"/>
  <c r="AJ627" i="11" s="1"/>
  <c r="AJ628" i="11" a="1"/>
  <c r="AJ628" i="11" s="1"/>
  <c r="AJ629" i="11" a="1"/>
  <c r="AJ629" i="11" s="1"/>
  <c r="AJ630" i="11" a="1"/>
  <c r="AJ630" i="11" s="1"/>
  <c r="AJ631" i="11" a="1"/>
  <c r="AJ631" i="11" s="1"/>
  <c r="AJ632" i="11" a="1"/>
  <c r="AJ632" i="11" s="1"/>
  <c r="AJ633" i="11" a="1"/>
  <c r="AJ633" i="11" s="1"/>
  <c r="AJ634" i="11" a="1"/>
  <c r="AJ634" i="11" s="1"/>
  <c r="AJ635" i="11" a="1"/>
  <c r="AJ635" i="11" s="1"/>
  <c r="AJ636" i="11" a="1"/>
  <c r="AJ636" i="11" s="1"/>
  <c r="AJ637" i="11" a="1"/>
  <c r="AJ637" i="11" s="1"/>
  <c r="AJ638" i="11" a="1"/>
  <c r="AJ638" i="11" s="1"/>
  <c r="AJ639" i="11" a="1"/>
  <c r="AJ639" i="11" s="1"/>
  <c r="AJ640" i="11" a="1"/>
  <c r="AJ640" i="11" s="1"/>
  <c r="AJ641" i="11" a="1"/>
  <c r="AJ641" i="11" s="1"/>
  <c r="AJ642" i="11" a="1"/>
  <c r="AJ642" i="11" s="1"/>
  <c r="AJ643" i="11" a="1"/>
  <c r="AJ643" i="11" s="1"/>
  <c r="AJ644" i="11" a="1"/>
  <c r="AJ644" i="11" s="1"/>
  <c r="AJ645" i="11" a="1"/>
  <c r="AJ645" i="11" s="1"/>
  <c r="AJ646" i="11" a="1"/>
  <c r="AJ646" i="11" s="1"/>
  <c r="AJ647" i="11" a="1"/>
  <c r="AJ647" i="11" s="1"/>
  <c r="AJ648" i="11" a="1"/>
  <c r="AJ648" i="11" s="1"/>
  <c r="AJ649" i="11" a="1"/>
  <c r="AJ649" i="11" s="1"/>
  <c r="AJ650" i="11" a="1"/>
  <c r="AJ650" i="11" s="1"/>
  <c r="AJ651" i="11" a="1"/>
  <c r="AJ651" i="11" s="1"/>
  <c r="AJ652" i="11" a="1"/>
  <c r="AJ652" i="11" s="1"/>
  <c r="AJ653" i="11" a="1"/>
  <c r="AJ653" i="11" s="1"/>
  <c r="AJ654" i="11" a="1"/>
  <c r="AJ654" i="11" s="1"/>
  <c r="AJ655" i="11" a="1"/>
  <c r="AJ655" i="11" s="1"/>
  <c r="AJ656" i="11" a="1"/>
  <c r="AJ656" i="11" s="1"/>
  <c r="AJ657" i="11" a="1"/>
  <c r="AJ657" i="11" s="1"/>
  <c r="AJ658" i="11" a="1"/>
  <c r="AJ658" i="11" s="1"/>
  <c r="AJ659" i="11" a="1"/>
  <c r="AJ659" i="11" s="1"/>
  <c r="AJ660" i="11" a="1"/>
  <c r="AJ660" i="11" s="1"/>
  <c r="AJ661" i="11" a="1"/>
  <c r="AJ661" i="11" s="1"/>
  <c r="AJ662" i="11" a="1"/>
  <c r="AJ662" i="11" s="1"/>
  <c r="AJ663" i="11" a="1"/>
  <c r="AJ663" i="11" s="1"/>
  <c r="AJ664" i="11" a="1"/>
  <c r="AJ664" i="11" s="1"/>
  <c r="AJ665" i="11" a="1"/>
  <c r="AJ665" i="11" s="1"/>
  <c r="AJ666" i="11" a="1"/>
  <c r="AJ666" i="11" s="1"/>
  <c r="AJ667" i="11" a="1"/>
  <c r="AJ667" i="11" s="1"/>
  <c r="AJ668" i="11" a="1"/>
  <c r="AJ668" i="11" s="1"/>
  <c r="AJ669" i="11" a="1"/>
  <c r="AJ669" i="11" s="1"/>
  <c r="AJ670" i="11" a="1"/>
  <c r="AJ670" i="11" s="1"/>
  <c r="AJ671" i="11" a="1"/>
  <c r="AJ671" i="11" s="1"/>
  <c r="AJ672" i="11" a="1"/>
  <c r="AJ672" i="11" s="1"/>
  <c r="AJ673" i="11" a="1"/>
  <c r="AJ673" i="11" s="1"/>
  <c r="AJ674" i="11" a="1"/>
  <c r="AJ674" i="11" s="1"/>
  <c r="AJ675" i="11" a="1"/>
  <c r="AJ675" i="11" s="1"/>
  <c r="AJ676" i="11" a="1"/>
  <c r="AJ676" i="11" s="1"/>
  <c r="AJ677" i="11" a="1"/>
  <c r="AJ677" i="11" s="1"/>
  <c r="AJ678" i="11" a="1"/>
  <c r="AJ678" i="11" s="1"/>
  <c r="AJ679" i="11" a="1"/>
  <c r="AJ679" i="11" s="1"/>
  <c r="AJ680" i="11" a="1"/>
  <c r="AJ680" i="11" s="1"/>
  <c r="AJ681" i="11" a="1"/>
  <c r="AJ681" i="11" s="1"/>
  <c r="AJ682" i="11" a="1"/>
  <c r="AJ682" i="11" s="1"/>
  <c r="AJ683" i="11" a="1"/>
  <c r="AJ683" i="11" s="1"/>
  <c r="AJ684" i="11" a="1"/>
  <c r="AJ684" i="11" s="1"/>
  <c r="AJ685" i="11" a="1"/>
  <c r="AJ685" i="11" s="1"/>
  <c r="AJ686" i="11" a="1"/>
  <c r="AJ686" i="11" s="1"/>
  <c r="AJ687" i="11" a="1"/>
  <c r="AJ687" i="11" s="1"/>
  <c r="AJ688" i="11" a="1"/>
  <c r="AJ688" i="11" s="1"/>
  <c r="AJ689" i="11" a="1"/>
  <c r="AJ689" i="11" s="1"/>
  <c r="AJ690" i="11" a="1"/>
  <c r="AJ690" i="11" s="1"/>
  <c r="AJ691" i="11" a="1"/>
  <c r="AJ691" i="11" s="1"/>
  <c r="AJ692" i="11" a="1"/>
  <c r="AJ692" i="11" s="1"/>
  <c r="AJ693" i="11" a="1"/>
  <c r="AJ693" i="11" s="1"/>
  <c r="AJ694" i="11" a="1"/>
  <c r="AJ694" i="11" s="1"/>
  <c r="AJ695" i="11" a="1"/>
  <c r="AJ695" i="11" s="1"/>
  <c r="AJ696" i="11" a="1"/>
  <c r="AJ696" i="11" s="1"/>
  <c r="AJ697" i="11" a="1"/>
  <c r="AJ697" i="11" s="1"/>
  <c r="AJ698" i="11" a="1"/>
  <c r="AJ698" i="11" s="1"/>
  <c r="AJ699" i="11" a="1"/>
  <c r="AJ699" i="11" s="1"/>
  <c r="AJ700" i="11" a="1"/>
  <c r="AJ700" i="11" s="1"/>
  <c r="AJ701" i="11" a="1"/>
  <c r="AJ701" i="11" s="1"/>
  <c r="AJ702" i="11" a="1"/>
  <c r="AJ702" i="11" s="1"/>
  <c r="AJ703" i="11" a="1"/>
  <c r="AJ703" i="11" s="1"/>
  <c r="AJ704" i="11" a="1"/>
  <c r="AJ704" i="11" s="1"/>
  <c r="AJ705" i="11" a="1"/>
  <c r="AJ705" i="11" s="1"/>
  <c r="AJ706" i="11" a="1"/>
  <c r="AJ706" i="11" s="1"/>
  <c r="AJ707" i="11" a="1"/>
  <c r="AJ707" i="11" s="1"/>
  <c r="AJ708" i="11" a="1"/>
  <c r="AJ708" i="11" s="1"/>
  <c r="AJ709" i="11" a="1"/>
  <c r="AJ709" i="11" s="1"/>
  <c r="AJ710" i="11" a="1"/>
  <c r="AJ710" i="11" s="1"/>
  <c r="AJ711" i="11" a="1"/>
  <c r="AJ711" i="11" s="1"/>
  <c r="AJ712" i="11" a="1"/>
  <c r="AJ712" i="11" s="1"/>
  <c r="AJ713" i="11" a="1"/>
  <c r="AJ713" i="11" s="1"/>
  <c r="AJ714" i="11" a="1"/>
  <c r="AJ714" i="11" s="1"/>
  <c r="AJ715" i="11" a="1"/>
  <c r="AJ715" i="11" s="1"/>
  <c r="AJ716" i="11" a="1"/>
  <c r="AJ716" i="11" s="1"/>
  <c r="AJ717" i="11" a="1"/>
  <c r="AJ717" i="11" s="1"/>
  <c r="AJ718" i="11" a="1"/>
  <c r="AJ718" i="11" s="1"/>
  <c r="AJ719" i="11" a="1"/>
  <c r="AJ719" i="11" s="1"/>
  <c r="AJ720" i="11" a="1"/>
  <c r="AJ720" i="11" s="1"/>
  <c r="AJ721" i="11" a="1"/>
  <c r="AJ721" i="11" s="1"/>
  <c r="AJ722" i="11" a="1"/>
  <c r="AJ722" i="11" s="1"/>
  <c r="AJ723" i="11" a="1"/>
  <c r="AJ723" i="11" s="1"/>
  <c r="AJ724" i="11" a="1"/>
  <c r="AJ724" i="11" s="1"/>
  <c r="AJ725" i="11" a="1"/>
  <c r="AJ725" i="11" s="1"/>
  <c r="AJ726" i="11" a="1"/>
  <c r="AJ726" i="11" s="1"/>
  <c r="AJ727" i="11" a="1"/>
  <c r="AJ727" i="11" s="1"/>
  <c r="AJ728" i="11" a="1"/>
  <c r="AJ728" i="11" s="1"/>
  <c r="AJ729" i="11" a="1"/>
  <c r="AJ729" i="11" s="1"/>
  <c r="AJ730" i="11" a="1"/>
  <c r="AJ730" i="11" s="1"/>
  <c r="AJ731" i="11" a="1"/>
  <c r="AJ731" i="11" s="1"/>
  <c r="AJ732" i="11" a="1"/>
  <c r="AJ732" i="11" s="1"/>
  <c r="AJ733" i="11" a="1"/>
  <c r="AJ733" i="11" s="1"/>
  <c r="AJ734" i="11" a="1"/>
  <c r="AJ734" i="11" s="1"/>
  <c r="AJ735" i="11" a="1"/>
  <c r="AJ735" i="11" s="1"/>
  <c r="AJ736" i="11" a="1"/>
  <c r="AJ736" i="11" s="1"/>
  <c r="AJ737" i="11" a="1"/>
  <c r="AJ737" i="11" s="1"/>
  <c r="AJ738" i="11" a="1"/>
  <c r="AJ738" i="11" s="1"/>
  <c r="AJ739" i="11" a="1"/>
  <c r="AJ739" i="11" s="1"/>
  <c r="AJ740" i="11" a="1"/>
  <c r="AJ740" i="11" s="1"/>
  <c r="AJ741" i="11" a="1"/>
  <c r="AJ741" i="11" s="1"/>
  <c r="AJ742" i="11" a="1"/>
  <c r="AJ742" i="11" s="1"/>
  <c r="AJ743" i="11" a="1"/>
  <c r="AJ743" i="11" s="1"/>
  <c r="AJ744" i="11" a="1"/>
  <c r="AJ744" i="11" s="1"/>
  <c r="AJ745" i="11" a="1"/>
  <c r="AJ745" i="11" s="1"/>
  <c r="AJ746" i="11" a="1"/>
  <c r="AJ746" i="11" s="1"/>
  <c r="AJ747" i="11" a="1"/>
  <c r="AJ747" i="11" s="1"/>
  <c r="AJ748" i="11" a="1"/>
  <c r="AJ748" i="11" s="1"/>
  <c r="AJ749" i="11" a="1"/>
  <c r="AJ749" i="11" s="1"/>
  <c r="AJ750" i="11" a="1"/>
  <c r="AJ750" i="11" s="1"/>
  <c r="AJ751" i="11" a="1"/>
  <c r="AJ751" i="11" s="1"/>
  <c r="AJ752" i="11" a="1"/>
  <c r="AJ752" i="11" s="1"/>
  <c r="AJ753" i="11" a="1"/>
  <c r="AJ753" i="11" s="1"/>
  <c r="AJ754" i="11" a="1"/>
  <c r="AJ754" i="11" s="1"/>
  <c r="AJ755" i="11" a="1"/>
  <c r="AJ755" i="11" s="1"/>
  <c r="AJ756" i="11" a="1"/>
  <c r="AJ756" i="11" s="1"/>
  <c r="AJ757" i="11" a="1"/>
  <c r="AJ757" i="11" s="1"/>
  <c r="AJ758" i="11" a="1"/>
  <c r="AJ758" i="11" s="1"/>
  <c r="AJ759" i="11" a="1"/>
  <c r="AJ759" i="11" s="1"/>
  <c r="AJ760" i="11" a="1"/>
  <c r="AJ760" i="11" s="1"/>
  <c r="AJ761" i="11" a="1"/>
  <c r="AJ761" i="11" s="1"/>
  <c r="AJ762" i="11" a="1"/>
  <c r="AJ762" i="11" s="1"/>
  <c r="AJ763" i="11" a="1"/>
  <c r="AJ763" i="11" s="1"/>
  <c r="AJ764" i="11" a="1"/>
  <c r="AJ764" i="11" s="1"/>
  <c r="AJ765" i="11" a="1"/>
  <c r="AJ765" i="11" s="1"/>
  <c r="AJ766" i="11" a="1"/>
  <c r="AJ766" i="11" s="1"/>
  <c r="AJ767" i="11" a="1"/>
  <c r="AJ767" i="11" s="1"/>
  <c r="AJ768" i="11" a="1"/>
  <c r="AJ768" i="11" s="1"/>
  <c r="AJ769" i="11" a="1"/>
  <c r="AJ769" i="11" s="1"/>
  <c r="AJ770" i="11" a="1"/>
  <c r="AJ770" i="11" s="1"/>
  <c r="AJ771" i="11" a="1"/>
  <c r="AJ771" i="11" s="1"/>
  <c r="AJ772" i="11" a="1"/>
  <c r="AJ772" i="11" s="1"/>
  <c r="AJ773" i="11" a="1"/>
  <c r="AJ773" i="11" s="1"/>
  <c r="AJ774" i="11" a="1"/>
  <c r="AJ774" i="11" s="1"/>
  <c r="AJ775" i="11" a="1"/>
  <c r="AJ775" i="11" s="1"/>
  <c r="AJ776" i="11" a="1"/>
  <c r="AJ776" i="11" s="1"/>
  <c r="AM470" i="11" a="1"/>
  <c r="AM470" i="11" s="1"/>
  <c r="AM471" i="11" a="1"/>
  <c r="AM471" i="11" s="1"/>
  <c r="AM472" i="11" a="1"/>
  <c r="AM472" i="11" s="1"/>
  <c r="AM473" i="11" a="1"/>
  <c r="AM473" i="11" s="1"/>
  <c r="AM474" i="11" a="1"/>
  <c r="AM474" i="11" s="1"/>
  <c r="AM475" i="11" a="1"/>
  <c r="AM475" i="11"/>
  <c r="AM476" i="11" a="1"/>
  <c r="AM476" i="11" s="1"/>
  <c r="AM477" i="11" a="1"/>
  <c r="AM477" i="11" s="1"/>
  <c r="AM478" i="11" a="1"/>
  <c r="AM478" i="11" s="1"/>
  <c r="AM479" i="11" a="1"/>
  <c r="AM479" i="11" s="1"/>
  <c r="AM480" i="11" a="1"/>
  <c r="AM480" i="11" s="1"/>
  <c r="AM481" i="11" a="1"/>
  <c r="AM481" i="11"/>
  <c r="AM482" i="11" a="1"/>
  <c r="AM482" i="11" s="1"/>
  <c r="AM483" i="11" a="1"/>
  <c r="AM483" i="11" s="1"/>
  <c r="AM484" i="11" a="1"/>
  <c r="AM484" i="11" s="1"/>
  <c r="AM485" i="11" a="1"/>
  <c r="AM485" i="11" s="1"/>
  <c r="AM486" i="11" a="1"/>
  <c r="AM486" i="11" s="1"/>
  <c r="AM487" i="11" a="1"/>
  <c r="AM487" i="11"/>
  <c r="AM488" i="11" a="1"/>
  <c r="AM488" i="11" s="1"/>
  <c r="AM489" i="11" a="1"/>
  <c r="AM489" i="11" s="1"/>
  <c r="AM490" i="11" a="1"/>
  <c r="AM490" i="11" s="1"/>
  <c r="AM491" i="11" a="1"/>
  <c r="AM491" i="11" s="1"/>
  <c r="AM492" i="11" a="1"/>
  <c r="AM492" i="11" s="1"/>
  <c r="AM493" i="11" a="1"/>
  <c r="AM493" i="11"/>
  <c r="AM494" i="11" a="1"/>
  <c r="AM494" i="11" s="1"/>
  <c r="AM495" i="11" a="1"/>
  <c r="AM495" i="11" s="1"/>
  <c r="AM496" i="11" a="1"/>
  <c r="AM496" i="11" s="1"/>
  <c r="AM497" i="11" a="1"/>
  <c r="AM497" i="11" s="1"/>
  <c r="AM498" i="11" a="1"/>
  <c r="AM498" i="11" s="1"/>
  <c r="AM499" i="11" a="1"/>
  <c r="AM499" i="11"/>
  <c r="AM500" i="11" a="1"/>
  <c r="AM500" i="11" s="1"/>
  <c r="AM501" i="11" a="1"/>
  <c r="AM501" i="11" s="1"/>
  <c r="AM502" i="11" a="1"/>
  <c r="AM502" i="11" s="1"/>
  <c r="AM503" i="11" a="1"/>
  <c r="AM503" i="11" s="1"/>
  <c r="AM504" i="11" a="1"/>
  <c r="AM504" i="11" s="1"/>
  <c r="AM505" i="11" a="1"/>
  <c r="AM505" i="11"/>
  <c r="AM506" i="11" a="1"/>
  <c r="AM506" i="11" s="1"/>
  <c r="AM507" i="11" a="1"/>
  <c r="AM507" i="11" s="1"/>
  <c r="AM508" i="11" a="1"/>
  <c r="AM508" i="11" s="1"/>
  <c r="AM509" i="11" a="1"/>
  <c r="AM509" i="11" s="1"/>
  <c r="AM510" i="11" a="1"/>
  <c r="AM510" i="11" s="1"/>
  <c r="AM511" i="11" a="1"/>
  <c r="AM511" i="11"/>
  <c r="AM512" i="11" a="1"/>
  <c r="AM512" i="11" s="1"/>
  <c r="AM513" i="11" a="1"/>
  <c r="AM513" i="11" s="1"/>
  <c r="AM514" i="11" a="1"/>
  <c r="AM514" i="11" s="1"/>
  <c r="AM515" i="11" a="1"/>
  <c r="AM515" i="11" s="1"/>
  <c r="AM516" i="11" a="1"/>
  <c r="AM516" i="11" s="1"/>
  <c r="AM517" i="11" a="1"/>
  <c r="AM517" i="11"/>
  <c r="AM518" i="11" a="1"/>
  <c r="AM518" i="11" s="1"/>
  <c r="AM519" i="11" a="1"/>
  <c r="AM519" i="11" s="1"/>
  <c r="AM520" i="11" a="1"/>
  <c r="AM520" i="11" s="1"/>
  <c r="AM521" i="11" a="1"/>
  <c r="AM521" i="11" s="1"/>
  <c r="AM522" i="11" a="1"/>
  <c r="AM522" i="11" s="1"/>
  <c r="AM523" i="11" a="1"/>
  <c r="AM523" i="11"/>
  <c r="AM524" i="11" a="1"/>
  <c r="AM524" i="11" s="1"/>
  <c r="AM525" i="11" a="1"/>
  <c r="AM525" i="11" s="1"/>
  <c r="AM526" i="11" a="1"/>
  <c r="AM526" i="11" s="1"/>
  <c r="AM527" i="11" a="1"/>
  <c r="AM527" i="11" s="1"/>
  <c r="AM528" i="11" a="1"/>
  <c r="AM528" i="11" s="1"/>
  <c r="AM529" i="11" a="1"/>
  <c r="AM529" i="11"/>
  <c r="AM530" i="11" a="1"/>
  <c r="AM530" i="11" s="1"/>
  <c r="AM531" i="11" a="1"/>
  <c r="AM531" i="11" s="1"/>
  <c r="AM532" i="11" a="1"/>
  <c r="AM532" i="11" s="1"/>
  <c r="AM533" i="11" a="1"/>
  <c r="AM533" i="11" s="1"/>
  <c r="AM534" i="11" a="1"/>
  <c r="AM534" i="11" s="1"/>
  <c r="AM535" i="11" a="1"/>
  <c r="AM535" i="11"/>
  <c r="AM536" i="11" a="1"/>
  <c r="AM536" i="11" s="1"/>
  <c r="AM537" i="11" a="1"/>
  <c r="AM537" i="11" s="1"/>
  <c r="AM538" i="11" a="1"/>
  <c r="AM538" i="11" s="1"/>
  <c r="AM539" i="11" a="1"/>
  <c r="AM539" i="11" s="1"/>
  <c r="AM540" i="11" a="1"/>
  <c r="AM540" i="11" s="1"/>
  <c r="AM541" i="11" a="1"/>
  <c r="AM541" i="11"/>
  <c r="AM542" i="11" a="1"/>
  <c r="AM542" i="11" s="1"/>
  <c r="AM543" i="11" a="1"/>
  <c r="AM543" i="11" s="1"/>
  <c r="AM544" i="11" a="1"/>
  <c r="AM544" i="11" s="1"/>
  <c r="AM545" i="11" a="1"/>
  <c r="AM545" i="11" s="1"/>
  <c r="AM546" i="11" a="1"/>
  <c r="AM546" i="11" s="1"/>
  <c r="AM547" i="11" a="1"/>
  <c r="AM547" i="11"/>
  <c r="AM548" i="11" a="1"/>
  <c r="AM548" i="11" s="1"/>
  <c r="AM549" i="11" a="1"/>
  <c r="AM549" i="11" s="1"/>
  <c r="AM550" i="11" a="1"/>
  <c r="AM550" i="11" s="1"/>
  <c r="AM551" i="11" a="1"/>
  <c r="AM551" i="11" s="1"/>
  <c r="AM552" i="11" a="1"/>
  <c r="AM552" i="11" s="1"/>
  <c r="AM553" i="11" a="1"/>
  <c r="AM553" i="11"/>
  <c r="AM554" i="11" a="1"/>
  <c r="AM554" i="11" s="1"/>
  <c r="AM555" i="11" a="1"/>
  <c r="AM555" i="11" s="1"/>
  <c r="AM556" i="11" a="1"/>
  <c r="AM556" i="11" s="1"/>
  <c r="AM557" i="11" a="1"/>
  <c r="AM557" i="11" s="1"/>
  <c r="AM558" i="11" a="1"/>
  <c r="AM558" i="11" s="1"/>
  <c r="AM559" i="11" a="1"/>
  <c r="AM559" i="11"/>
  <c r="AM560" i="11" a="1"/>
  <c r="AM560" i="11" s="1"/>
  <c r="AM561" i="11" a="1"/>
  <c r="AM561" i="11" s="1"/>
  <c r="AM562" i="11" a="1"/>
  <c r="AM562" i="11" s="1"/>
  <c r="AM563" i="11" a="1"/>
  <c r="AM563" i="11" s="1"/>
  <c r="AM564" i="11" a="1"/>
  <c r="AM564" i="11" s="1"/>
  <c r="AM565" i="11" a="1"/>
  <c r="AM565" i="11"/>
  <c r="AM566" i="11" a="1"/>
  <c r="AM566" i="11" s="1"/>
  <c r="AM567" i="11" a="1"/>
  <c r="AM567" i="11" s="1"/>
  <c r="AM568" i="11" a="1"/>
  <c r="AM568" i="11" s="1"/>
  <c r="AM569" i="11" a="1"/>
  <c r="AM569" i="11" s="1"/>
  <c r="AM570" i="11" a="1"/>
  <c r="AM570" i="11" s="1"/>
  <c r="AM571" i="11" a="1"/>
  <c r="AM571" i="11"/>
  <c r="AM572" i="11" a="1"/>
  <c r="AM572" i="11" s="1"/>
  <c r="AM573" i="11" a="1"/>
  <c r="AM573" i="11" s="1"/>
  <c r="AM574" i="11" a="1"/>
  <c r="AM574" i="11" s="1"/>
  <c r="AM575" i="11" a="1"/>
  <c r="AM575" i="11" s="1"/>
  <c r="AM576" i="11" a="1"/>
  <c r="AM576" i="11" s="1"/>
  <c r="AM577" i="11" a="1"/>
  <c r="AM577" i="11"/>
  <c r="AM578" i="11" a="1"/>
  <c r="AM578" i="11" s="1"/>
  <c r="AM579" i="11" a="1"/>
  <c r="AM579" i="11" s="1"/>
  <c r="AM580" i="11" a="1"/>
  <c r="AM580" i="11" s="1"/>
  <c r="AM581" i="11" a="1"/>
  <c r="AM581" i="11" s="1"/>
  <c r="AM582" i="11" a="1"/>
  <c r="AM582" i="11" s="1"/>
  <c r="AM583" i="11" a="1"/>
  <c r="AM583" i="11"/>
  <c r="AM584" i="11" a="1"/>
  <c r="AM584" i="11" s="1"/>
  <c r="AM585" i="11" a="1"/>
  <c r="AM585" i="11" s="1"/>
  <c r="AM586" i="11" a="1"/>
  <c r="AM586" i="11" s="1"/>
  <c r="AM587" i="11" a="1"/>
  <c r="AM587" i="11" s="1"/>
  <c r="AM588" i="11" a="1"/>
  <c r="AM588" i="11" s="1"/>
  <c r="AM589" i="11" a="1"/>
  <c r="AM589" i="11"/>
  <c r="AM590" i="11" a="1"/>
  <c r="AM590" i="11" s="1"/>
  <c r="AM591" i="11" a="1"/>
  <c r="AM591" i="11" s="1"/>
  <c r="AM592" i="11" a="1"/>
  <c r="AM592" i="11" s="1"/>
  <c r="AM593" i="11" a="1"/>
  <c r="AM593" i="11" s="1"/>
  <c r="AM594" i="11" a="1"/>
  <c r="AM594" i="11" s="1"/>
  <c r="AM595" i="11" a="1"/>
  <c r="AM595" i="11"/>
  <c r="AM596" i="11" a="1"/>
  <c r="AM596" i="11" s="1"/>
  <c r="AM597" i="11" a="1"/>
  <c r="AM597" i="11" s="1"/>
  <c r="AM598" i="11" a="1"/>
  <c r="AM598" i="11" s="1"/>
  <c r="AM599" i="11" a="1"/>
  <c r="AM599" i="11" s="1"/>
  <c r="AM600" i="11" a="1"/>
  <c r="AM600" i="11" s="1"/>
  <c r="AM601" i="11" a="1"/>
  <c r="AM601" i="11"/>
  <c r="AM602" i="11" a="1"/>
  <c r="AM602" i="11" s="1"/>
  <c r="AM603" i="11" a="1"/>
  <c r="AM603" i="11" s="1"/>
  <c r="AM604" i="11" a="1"/>
  <c r="AM604" i="11" s="1"/>
  <c r="AM605" i="11" a="1"/>
  <c r="AM605" i="11" s="1"/>
  <c r="AM606" i="11" a="1"/>
  <c r="AM606" i="11" s="1"/>
  <c r="AM607" i="11" a="1"/>
  <c r="AM607" i="11"/>
  <c r="AM608" i="11" a="1"/>
  <c r="AM608" i="11" s="1"/>
  <c r="AM609" i="11" a="1"/>
  <c r="AM609" i="11" s="1"/>
  <c r="AM610" i="11" a="1"/>
  <c r="AM610" i="11" s="1"/>
  <c r="AM611" i="11" a="1"/>
  <c r="AM611" i="11" s="1"/>
  <c r="AM612" i="11" a="1"/>
  <c r="AM612" i="11" s="1"/>
  <c r="AM613" i="11" a="1"/>
  <c r="AM613" i="11"/>
  <c r="AM614" i="11" a="1"/>
  <c r="AM614" i="11" s="1"/>
  <c r="AM615" i="11" a="1"/>
  <c r="AM615" i="11" s="1"/>
  <c r="AM616" i="11" a="1"/>
  <c r="AM616" i="11" s="1"/>
  <c r="AM617" i="11" a="1"/>
  <c r="AM617" i="11" s="1"/>
  <c r="AM618" i="11" a="1"/>
  <c r="AM618" i="11" s="1"/>
  <c r="AM619" i="11" a="1"/>
  <c r="AM619" i="11"/>
  <c r="AM620" i="11" a="1"/>
  <c r="AM620" i="11" s="1"/>
  <c r="AM621" i="11" a="1"/>
  <c r="AM621" i="11" s="1"/>
  <c r="AM622" i="11" a="1"/>
  <c r="AM622" i="11" s="1"/>
  <c r="AM623" i="11" a="1"/>
  <c r="AM623" i="11" s="1"/>
  <c r="AM624" i="11" a="1"/>
  <c r="AM624" i="11" s="1"/>
  <c r="AM625" i="11" a="1"/>
  <c r="AM625" i="11"/>
  <c r="AM626" i="11" a="1"/>
  <c r="AM626" i="11" s="1"/>
  <c r="AM627" i="11" a="1"/>
  <c r="AM627" i="11" s="1"/>
  <c r="AM628" i="11" a="1"/>
  <c r="AM628" i="11" s="1"/>
  <c r="AM629" i="11" a="1"/>
  <c r="AM629" i="11" s="1"/>
  <c r="AM630" i="11" a="1"/>
  <c r="AM630" i="11" s="1"/>
  <c r="AM631" i="11" a="1"/>
  <c r="AM631" i="11"/>
  <c r="AM632" i="11" a="1"/>
  <c r="AM632" i="11" s="1"/>
  <c r="AM633" i="11" a="1"/>
  <c r="AM633" i="11" s="1"/>
  <c r="AM634" i="11" a="1"/>
  <c r="AM634" i="11" s="1"/>
  <c r="AM635" i="11" a="1"/>
  <c r="AM635" i="11" s="1"/>
  <c r="AM636" i="11" a="1"/>
  <c r="AM636" i="11" s="1"/>
  <c r="AM637" i="11" a="1"/>
  <c r="AM637" i="11"/>
  <c r="AM638" i="11" a="1"/>
  <c r="AM638" i="11" s="1"/>
  <c r="AM639" i="11" a="1"/>
  <c r="AM639" i="11" s="1"/>
  <c r="AM640" i="11" a="1"/>
  <c r="AM640" i="11" s="1"/>
  <c r="AM641" i="11" a="1"/>
  <c r="AM641" i="11" s="1"/>
  <c r="AM642" i="11" a="1"/>
  <c r="AM642" i="11" s="1"/>
  <c r="AM643" i="11" a="1"/>
  <c r="AM643" i="11"/>
  <c r="AM644" i="11" a="1"/>
  <c r="AM644" i="11" s="1"/>
  <c r="AM645" i="11" a="1"/>
  <c r="AM645" i="11" s="1"/>
  <c r="AM646" i="11" a="1"/>
  <c r="AM646" i="11" s="1"/>
  <c r="AM647" i="11" a="1"/>
  <c r="AM647" i="11" s="1"/>
  <c r="AM648" i="11" a="1"/>
  <c r="AM648" i="11" s="1"/>
  <c r="AM649" i="11" a="1"/>
  <c r="AM649" i="11"/>
  <c r="AM650" i="11" a="1"/>
  <c r="AM650" i="11" s="1"/>
  <c r="AM651" i="11" a="1"/>
  <c r="AM651" i="11" s="1"/>
  <c r="AM652" i="11" a="1"/>
  <c r="AM652" i="11" s="1"/>
  <c r="AM653" i="11" a="1"/>
  <c r="AM653" i="11" s="1"/>
  <c r="AM654" i="11" a="1"/>
  <c r="AM654" i="11" s="1"/>
  <c r="AM655" i="11" a="1"/>
  <c r="AM655" i="11"/>
  <c r="AM656" i="11" a="1"/>
  <c r="AM656" i="11" s="1"/>
  <c r="AM657" i="11" a="1"/>
  <c r="AM657" i="11" s="1"/>
  <c r="AM658" i="11" a="1"/>
  <c r="AM658" i="11" s="1"/>
  <c r="AM659" i="11" a="1"/>
  <c r="AM659" i="11" s="1"/>
  <c r="AM660" i="11" a="1"/>
  <c r="AM660" i="11" s="1"/>
  <c r="AM661" i="11" a="1"/>
  <c r="AM661" i="11"/>
  <c r="AM662" i="11" a="1"/>
  <c r="AM662" i="11" s="1"/>
  <c r="AM663" i="11" a="1"/>
  <c r="AM663" i="11" s="1"/>
  <c r="AM664" i="11" a="1"/>
  <c r="AM664" i="11" s="1"/>
  <c r="AM665" i="11" a="1"/>
  <c r="AM665" i="11" s="1"/>
  <c r="AM666" i="11" a="1"/>
  <c r="AM666" i="11" s="1"/>
  <c r="AM667" i="11" a="1"/>
  <c r="AM667" i="11"/>
  <c r="AM668" i="11" a="1"/>
  <c r="AM668" i="11" s="1"/>
  <c r="AM669" i="11" a="1"/>
  <c r="AM669" i="11" s="1"/>
  <c r="AM670" i="11" a="1"/>
  <c r="AM670" i="11" s="1"/>
  <c r="AM671" i="11" a="1"/>
  <c r="AM671" i="11" s="1"/>
  <c r="AM672" i="11" a="1"/>
  <c r="AM672" i="11" s="1"/>
  <c r="AM673" i="11" a="1"/>
  <c r="AM673" i="11"/>
  <c r="AM674" i="11" a="1"/>
  <c r="AM674" i="11" s="1"/>
  <c r="AM675" i="11" a="1"/>
  <c r="AM675" i="11" s="1"/>
  <c r="AM676" i="11" a="1"/>
  <c r="AM676" i="11" s="1"/>
  <c r="AM677" i="11" a="1"/>
  <c r="AM677" i="11" s="1"/>
  <c r="AM678" i="11" a="1"/>
  <c r="AM678" i="11" s="1"/>
  <c r="AM679" i="11" a="1"/>
  <c r="AM679" i="11"/>
  <c r="AM680" i="11" a="1"/>
  <c r="AM680" i="11" s="1"/>
  <c r="AM681" i="11" a="1"/>
  <c r="AM681" i="11" s="1"/>
  <c r="AM682" i="11" a="1"/>
  <c r="AM682" i="11" s="1"/>
  <c r="AM683" i="11" a="1"/>
  <c r="AM683" i="11" s="1"/>
  <c r="AM684" i="11" a="1"/>
  <c r="AM684" i="11" s="1"/>
  <c r="AM685" i="11" a="1"/>
  <c r="AM685" i="11"/>
  <c r="AM686" i="11" a="1"/>
  <c r="AM686" i="11" s="1"/>
  <c r="AM687" i="11" a="1"/>
  <c r="AM687" i="11" s="1"/>
  <c r="AM688" i="11" a="1"/>
  <c r="AM688" i="11" s="1"/>
  <c r="AM689" i="11" a="1"/>
  <c r="AM689" i="11" s="1"/>
  <c r="AM690" i="11" a="1"/>
  <c r="AM690" i="11" s="1"/>
  <c r="AM691" i="11" a="1"/>
  <c r="AM691" i="11"/>
  <c r="AM692" i="11" a="1"/>
  <c r="AM692" i="11" s="1"/>
  <c r="AM693" i="11" a="1"/>
  <c r="AM693" i="11" s="1"/>
  <c r="AM694" i="11" a="1"/>
  <c r="AM694" i="11" s="1"/>
  <c r="AM695" i="11" a="1"/>
  <c r="AM695" i="11" s="1"/>
  <c r="AM696" i="11" a="1"/>
  <c r="AM696" i="11" s="1"/>
  <c r="AM697" i="11" a="1"/>
  <c r="AM697" i="11"/>
  <c r="AM698" i="11" a="1"/>
  <c r="AM698" i="11" s="1"/>
  <c r="AM699" i="11" a="1"/>
  <c r="AM699" i="11" s="1"/>
  <c r="AM700" i="11" a="1"/>
  <c r="AM700" i="11" s="1"/>
  <c r="AM701" i="11" a="1"/>
  <c r="AM701" i="11" s="1"/>
  <c r="AM702" i="11" a="1"/>
  <c r="AM702" i="11" s="1"/>
  <c r="AM703" i="11" a="1"/>
  <c r="AM703" i="11"/>
  <c r="AM704" i="11" a="1"/>
  <c r="AM704" i="11" s="1"/>
  <c r="AM705" i="11" a="1"/>
  <c r="AM705" i="11" s="1"/>
  <c r="AM706" i="11" a="1"/>
  <c r="AM706" i="11" s="1"/>
  <c r="AM707" i="11" a="1"/>
  <c r="AM707" i="11" s="1"/>
  <c r="AM708" i="11" a="1"/>
  <c r="AM708" i="11" s="1"/>
  <c r="AM709" i="11" a="1"/>
  <c r="AM709" i="11"/>
  <c r="AM710" i="11" a="1"/>
  <c r="AM710" i="11" s="1"/>
  <c r="AM711" i="11" a="1"/>
  <c r="AM711" i="11" s="1"/>
  <c r="AM712" i="11" a="1"/>
  <c r="AM712" i="11" s="1"/>
  <c r="AM713" i="11" a="1"/>
  <c r="AM713" i="11" s="1"/>
  <c r="AM714" i="11" a="1"/>
  <c r="AM714" i="11" s="1"/>
  <c r="AM715" i="11" a="1"/>
  <c r="AM715" i="11"/>
  <c r="AM716" i="11" a="1"/>
  <c r="AM716" i="11" s="1"/>
  <c r="AM717" i="11" a="1"/>
  <c r="AM717" i="11" s="1"/>
  <c r="AM718" i="11" a="1"/>
  <c r="AM718" i="11" s="1"/>
  <c r="AM719" i="11" a="1"/>
  <c r="AM719" i="11" s="1"/>
  <c r="AM720" i="11" a="1"/>
  <c r="AM720" i="11" s="1"/>
  <c r="AM721" i="11" a="1"/>
  <c r="AM721" i="11"/>
  <c r="AM722" i="11" a="1"/>
  <c r="AM722" i="11" s="1"/>
  <c r="AM723" i="11" a="1"/>
  <c r="AM723" i="11" s="1"/>
  <c r="AM724" i="11" a="1"/>
  <c r="AM724" i="11" s="1"/>
  <c r="AM725" i="11" a="1"/>
  <c r="AM725" i="11" s="1"/>
  <c r="AM726" i="11" a="1"/>
  <c r="AM726" i="11" s="1"/>
  <c r="AM727" i="11" a="1"/>
  <c r="AM727" i="11"/>
  <c r="AM728" i="11" a="1"/>
  <c r="AM728" i="11" s="1"/>
  <c r="AM729" i="11" a="1"/>
  <c r="AM729" i="11" s="1"/>
  <c r="AM730" i="11" a="1"/>
  <c r="AM730" i="11" s="1"/>
  <c r="AM731" i="11" a="1"/>
  <c r="AM731" i="11" s="1"/>
  <c r="AM732" i="11" a="1"/>
  <c r="AM732" i="11" s="1"/>
  <c r="AM733" i="11" a="1"/>
  <c r="AM733" i="11"/>
  <c r="AM734" i="11" a="1"/>
  <c r="AM734" i="11" s="1"/>
  <c r="AM735" i="11" a="1"/>
  <c r="AM735" i="11" s="1"/>
  <c r="AM736" i="11" a="1"/>
  <c r="AM736" i="11" s="1"/>
  <c r="AM737" i="11" a="1"/>
  <c r="AM737" i="11" s="1"/>
  <c r="AM738" i="11" a="1"/>
  <c r="AM738" i="11" s="1"/>
  <c r="AM739" i="11" a="1"/>
  <c r="AM739" i="11"/>
  <c r="AM740" i="11" a="1"/>
  <c r="AM740" i="11" s="1"/>
  <c r="AM741" i="11" a="1"/>
  <c r="AM741" i="11" s="1"/>
  <c r="AM742" i="11" a="1"/>
  <c r="AM742" i="11" s="1"/>
  <c r="AM743" i="11" a="1"/>
  <c r="AM743" i="11" s="1"/>
  <c r="AM744" i="11" a="1"/>
  <c r="AM744" i="11" s="1"/>
  <c r="AM745" i="11" a="1"/>
  <c r="AM745" i="11"/>
  <c r="AM746" i="11" a="1"/>
  <c r="AM746" i="11" s="1"/>
  <c r="AM747" i="11" a="1"/>
  <c r="AM747" i="11" s="1"/>
  <c r="AM748" i="11" a="1"/>
  <c r="AM748" i="11" s="1"/>
  <c r="AM749" i="11" a="1"/>
  <c r="AM749" i="11" s="1"/>
  <c r="AM750" i="11" a="1"/>
  <c r="AM750" i="11" s="1"/>
  <c r="AM751" i="11" a="1"/>
  <c r="AM751" i="11"/>
  <c r="AM752" i="11" a="1"/>
  <c r="AM752" i="11" s="1"/>
  <c r="AM753" i="11" a="1"/>
  <c r="AM753" i="11" s="1"/>
  <c r="AM754" i="11" a="1"/>
  <c r="AM754" i="11" s="1"/>
  <c r="AM755" i="11" a="1"/>
  <c r="AM755" i="11" s="1"/>
  <c r="AM756" i="11" a="1"/>
  <c r="AM756" i="11" s="1"/>
  <c r="AM757" i="11" a="1"/>
  <c r="AM757" i="11"/>
  <c r="AM758" i="11" a="1"/>
  <c r="AM758" i="11" s="1"/>
  <c r="AM759" i="11" a="1"/>
  <c r="AM759" i="11" s="1"/>
  <c r="AM760" i="11" a="1"/>
  <c r="AM760" i="11" s="1"/>
  <c r="AM761" i="11" a="1"/>
  <c r="AM761" i="11" s="1"/>
  <c r="AM762" i="11" a="1"/>
  <c r="AM762" i="11" s="1"/>
  <c r="AM763" i="11" a="1"/>
  <c r="AM763" i="11"/>
  <c r="AM764" i="11" a="1"/>
  <c r="AM764" i="11" s="1"/>
  <c r="AM765" i="11" a="1"/>
  <c r="AM765" i="11" s="1"/>
  <c r="AM766" i="11" a="1"/>
  <c r="AM766" i="11" s="1"/>
  <c r="AM767" i="11" a="1"/>
  <c r="AM767" i="11" s="1"/>
  <c r="AM768" i="11" a="1"/>
  <c r="AM768" i="11" s="1"/>
  <c r="AM769" i="11" a="1"/>
  <c r="AM769" i="11"/>
  <c r="AM770" i="11" a="1"/>
  <c r="AM770" i="11" s="1"/>
  <c r="AM771" i="11" a="1"/>
  <c r="AM771" i="11" s="1"/>
  <c r="AM772" i="11" a="1"/>
  <c r="AM772" i="11" s="1"/>
  <c r="AM773" i="11" a="1"/>
  <c r="AM773" i="11" s="1"/>
  <c r="AM774" i="11" a="1"/>
  <c r="AM774" i="11" s="1"/>
  <c r="AM775" i="11" a="1"/>
  <c r="AM775" i="11"/>
  <c r="AM776" i="11" a="1"/>
  <c r="AM776" i="11" s="1"/>
  <c r="AD469" i="11" a="1"/>
  <c r="AD469" i="11" s="1"/>
  <c r="AG469" i="11" a="1"/>
  <c r="AG469" i="11" s="1"/>
  <c r="AJ469" i="11" a="1"/>
  <c r="AJ469" i="11" s="1"/>
  <c r="AM469" i="11" a="1"/>
  <c r="AM469" i="11" s="1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532" i="10"/>
  <c r="F533" i="10"/>
  <c r="F534" i="10"/>
  <c r="F535" i="10"/>
  <c r="F536" i="10"/>
  <c r="F537" i="10"/>
  <c r="F538" i="10"/>
  <c r="F539" i="10"/>
  <c r="F540" i="10"/>
  <c r="F541" i="10"/>
  <c r="F542" i="10"/>
  <c r="F543" i="10"/>
  <c r="F544" i="10"/>
  <c r="F545" i="10"/>
  <c r="F546" i="10"/>
  <c r="F547" i="10"/>
  <c r="F548" i="10"/>
  <c r="F549" i="10"/>
  <c r="F550" i="10"/>
  <c r="F551" i="10"/>
  <c r="F55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82" i="10"/>
  <c r="F583" i="10"/>
  <c r="F584" i="10"/>
  <c r="F585" i="10"/>
  <c r="F586" i="10"/>
  <c r="F587" i="10"/>
  <c r="F588" i="10"/>
  <c r="F589" i="10"/>
  <c r="F590" i="10"/>
  <c r="F591" i="10"/>
  <c r="F592" i="10"/>
  <c r="F593" i="10"/>
  <c r="F594" i="10"/>
  <c r="F595" i="10"/>
  <c r="F596" i="10"/>
  <c r="F597" i="10"/>
  <c r="F598" i="10"/>
  <c r="F599" i="10"/>
  <c r="F600" i="10"/>
  <c r="F601" i="10"/>
  <c r="F60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632" i="10"/>
  <c r="F633" i="10"/>
  <c r="F634" i="10"/>
  <c r="F635" i="10"/>
  <c r="F636" i="10"/>
  <c r="F637" i="10"/>
  <c r="F638" i="10"/>
  <c r="F639" i="10"/>
  <c r="F640" i="10"/>
  <c r="F641" i="10"/>
  <c r="F642" i="10"/>
  <c r="F643" i="10"/>
  <c r="F644" i="10"/>
  <c r="I469" i="10"/>
  <c r="I470" i="10"/>
  <c r="I471" i="10"/>
  <c r="I472" i="10"/>
  <c r="I473" i="10"/>
  <c r="I474" i="10"/>
  <c r="I475" i="10"/>
  <c r="I476" i="10"/>
  <c r="I477" i="10"/>
  <c r="I478" i="10"/>
  <c r="I479" i="10"/>
  <c r="I480" i="10"/>
  <c r="I481" i="10"/>
  <c r="I482" i="10"/>
  <c r="I483" i="10"/>
  <c r="I484" i="10"/>
  <c r="I485" i="10"/>
  <c r="I486" i="10"/>
  <c r="I487" i="10"/>
  <c r="I488" i="10"/>
  <c r="I489" i="10"/>
  <c r="I490" i="10"/>
  <c r="I491" i="10"/>
  <c r="I492" i="10"/>
  <c r="I493" i="10"/>
  <c r="I494" i="10"/>
  <c r="I495" i="10"/>
  <c r="I496" i="10"/>
  <c r="I497" i="10"/>
  <c r="I498" i="10"/>
  <c r="I499" i="10"/>
  <c r="I500" i="10"/>
  <c r="I501" i="10"/>
  <c r="I502" i="10"/>
  <c r="I503" i="10"/>
  <c r="I504" i="10"/>
  <c r="I505" i="10"/>
  <c r="I506" i="10"/>
  <c r="I507" i="10"/>
  <c r="I508" i="10"/>
  <c r="I509" i="10"/>
  <c r="I510" i="10"/>
  <c r="I511" i="10"/>
  <c r="I512" i="10"/>
  <c r="I513" i="10"/>
  <c r="I514" i="10"/>
  <c r="I515" i="10"/>
  <c r="I516" i="10"/>
  <c r="I517" i="10"/>
  <c r="I518" i="10"/>
  <c r="I519" i="10"/>
  <c r="I520" i="10"/>
  <c r="I521" i="10"/>
  <c r="I522" i="10"/>
  <c r="I523" i="10"/>
  <c r="I524" i="10"/>
  <c r="I525" i="10"/>
  <c r="I526" i="10"/>
  <c r="I527" i="10"/>
  <c r="I528" i="10"/>
  <c r="I529" i="10"/>
  <c r="I530" i="10"/>
  <c r="I531" i="10"/>
  <c r="I532" i="10"/>
  <c r="I533" i="10"/>
  <c r="I534" i="10"/>
  <c r="I535" i="10"/>
  <c r="I536" i="10"/>
  <c r="I537" i="10"/>
  <c r="I538" i="10"/>
  <c r="I539" i="10"/>
  <c r="I540" i="10"/>
  <c r="I541" i="10"/>
  <c r="I542" i="10"/>
  <c r="I543" i="10"/>
  <c r="I544" i="10"/>
  <c r="I545" i="10"/>
  <c r="I546" i="10"/>
  <c r="I547" i="10"/>
  <c r="I548" i="10"/>
  <c r="I549" i="10"/>
  <c r="I550" i="10"/>
  <c r="I551" i="10"/>
  <c r="I552" i="10"/>
  <c r="I553" i="10"/>
  <c r="I554" i="10"/>
  <c r="I555" i="10"/>
  <c r="I556" i="10"/>
  <c r="I557" i="10"/>
  <c r="I558" i="10"/>
  <c r="I559" i="10"/>
  <c r="I560" i="10"/>
  <c r="I561" i="10"/>
  <c r="I562" i="10"/>
  <c r="I563" i="10"/>
  <c r="I564" i="10"/>
  <c r="I565" i="10"/>
  <c r="I566" i="10"/>
  <c r="I567" i="10"/>
  <c r="I568" i="10"/>
  <c r="I569" i="10"/>
  <c r="I570" i="10"/>
  <c r="I571" i="10"/>
  <c r="I572" i="10"/>
  <c r="I573" i="10"/>
  <c r="I574" i="10"/>
  <c r="I575" i="10"/>
  <c r="I576" i="10"/>
  <c r="I577" i="10"/>
  <c r="I578" i="10"/>
  <c r="I579" i="10"/>
  <c r="I580" i="10"/>
  <c r="I581" i="10"/>
  <c r="I582" i="10"/>
  <c r="I583" i="10"/>
  <c r="I584" i="10"/>
  <c r="I585" i="10"/>
  <c r="I586" i="10"/>
  <c r="I587" i="10"/>
  <c r="I588" i="10"/>
  <c r="I589" i="10"/>
  <c r="I590" i="10"/>
  <c r="I591" i="10"/>
  <c r="I592" i="10"/>
  <c r="I593" i="10"/>
  <c r="I594" i="10"/>
  <c r="I595" i="10"/>
  <c r="I596" i="10"/>
  <c r="I597" i="10"/>
  <c r="I598" i="10"/>
  <c r="I599" i="10"/>
  <c r="I600" i="10"/>
  <c r="I601" i="10"/>
  <c r="I602" i="10"/>
  <c r="I603" i="10"/>
  <c r="I604" i="10"/>
  <c r="I605" i="10"/>
  <c r="I606" i="10"/>
  <c r="I607" i="10"/>
  <c r="I608" i="10"/>
  <c r="I609" i="10"/>
  <c r="I610" i="10"/>
  <c r="I611" i="10"/>
  <c r="I612" i="10"/>
  <c r="I613" i="10"/>
  <c r="I614" i="10"/>
  <c r="I615" i="10"/>
  <c r="I616" i="10"/>
  <c r="I617" i="10"/>
  <c r="I618" i="10"/>
  <c r="I619" i="10"/>
  <c r="I620" i="10"/>
  <c r="I621" i="10"/>
  <c r="I622" i="10"/>
  <c r="I623" i="10"/>
  <c r="I624" i="10"/>
  <c r="I625" i="10"/>
  <c r="I626" i="10"/>
  <c r="I627" i="10"/>
  <c r="I628" i="10"/>
  <c r="I629" i="10"/>
  <c r="I630" i="10"/>
  <c r="I631" i="10"/>
  <c r="I632" i="10"/>
  <c r="I633" i="10"/>
  <c r="I634" i="10"/>
  <c r="I635" i="10"/>
  <c r="I636" i="10"/>
  <c r="I637" i="10"/>
  <c r="I638" i="10"/>
  <c r="I639" i="10"/>
  <c r="I640" i="10"/>
  <c r="I641" i="10"/>
  <c r="I642" i="10"/>
  <c r="I643" i="10"/>
  <c r="I644" i="10"/>
  <c r="L470" i="10"/>
  <c r="L472" i="10"/>
  <c r="L473" i="10"/>
  <c r="L474" i="10"/>
  <c r="L475" i="10"/>
  <c r="L476" i="10"/>
  <c r="L477" i="10"/>
  <c r="L482" i="10"/>
  <c r="L484" i="10"/>
  <c r="L485" i="10"/>
  <c r="L486" i="10"/>
  <c r="L487" i="10"/>
  <c r="L488" i="10"/>
  <c r="L489" i="10"/>
  <c r="L494" i="10"/>
  <c r="L496" i="10"/>
  <c r="L497" i="10"/>
  <c r="L498" i="10"/>
  <c r="L499" i="10"/>
  <c r="L500" i="10"/>
  <c r="L501" i="10"/>
  <c r="L506" i="10"/>
  <c r="L508" i="10"/>
  <c r="L509" i="10"/>
  <c r="L510" i="10"/>
  <c r="L511" i="10"/>
  <c r="L512" i="10"/>
  <c r="L513" i="10"/>
  <c r="L518" i="10"/>
  <c r="L520" i="10"/>
  <c r="L521" i="10"/>
  <c r="L522" i="10"/>
  <c r="L523" i="10"/>
  <c r="L524" i="10"/>
  <c r="L525" i="10"/>
  <c r="L530" i="10"/>
  <c r="L532" i="10"/>
  <c r="L533" i="10"/>
  <c r="L534" i="10"/>
  <c r="L535" i="10"/>
  <c r="L536" i="10"/>
  <c r="L537" i="10"/>
  <c r="L542" i="10"/>
  <c r="L544" i="10"/>
  <c r="L545" i="10"/>
  <c r="L546" i="10"/>
  <c r="L547" i="10"/>
  <c r="L548" i="10"/>
  <c r="L549" i="10"/>
  <c r="L554" i="10"/>
  <c r="L556" i="10"/>
  <c r="L557" i="10"/>
  <c r="L558" i="10"/>
  <c r="L559" i="10"/>
  <c r="L560" i="10"/>
  <c r="L561" i="10"/>
  <c r="L566" i="10"/>
  <c r="L568" i="10"/>
  <c r="L569" i="10"/>
  <c r="L570" i="10"/>
  <c r="L571" i="10"/>
  <c r="L572" i="10"/>
  <c r="L573" i="10"/>
  <c r="L578" i="10"/>
  <c r="L580" i="10"/>
  <c r="L581" i="10"/>
  <c r="L582" i="10"/>
  <c r="L583" i="10"/>
  <c r="L584" i="10"/>
  <c r="L585" i="10"/>
  <c r="L590" i="10"/>
  <c r="L592" i="10"/>
  <c r="L593" i="10"/>
  <c r="L594" i="10"/>
  <c r="L595" i="10"/>
  <c r="L596" i="10"/>
  <c r="L597" i="10"/>
  <c r="L602" i="10"/>
  <c r="L604" i="10"/>
  <c r="L605" i="10"/>
  <c r="L606" i="10"/>
  <c r="L607" i="10"/>
  <c r="L608" i="10"/>
  <c r="L609" i="10"/>
  <c r="L614" i="10"/>
  <c r="L616" i="10"/>
  <c r="L617" i="10"/>
  <c r="L618" i="10"/>
  <c r="L619" i="10"/>
  <c r="L620" i="10"/>
  <c r="L621" i="10"/>
  <c r="L626" i="10"/>
  <c r="L628" i="10"/>
  <c r="L629" i="10"/>
  <c r="L630" i="10"/>
  <c r="L631" i="10"/>
  <c r="L632" i="10"/>
  <c r="L633" i="10"/>
  <c r="L638" i="10"/>
  <c r="L640" i="10"/>
  <c r="L641" i="10"/>
  <c r="L642" i="10"/>
  <c r="L643" i="10"/>
  <c r="L644" i="10"/>
  <c r="O469" i="10"/>
  <c r="O474" i="10"/>
  <c r="O514" i="10"/>
  <c r="O515" i="10"/>
  <c r="O516" i="10"/>
  <c r="O560" i="10"/>
  <c r="O572" i="10"/>
  <c r="O574" i="10"/>
  <c r="O613" i="10"/>
  <c r="O618" i="10"/>
  <c r="O620" i="10"/>
  <c r="R469" i="10"/>
  <c r="R470" i="10"/>
  <c r="R471" i="10"/>
  <c r="R472" i="10"/>
  <c r="R473" i="10"/>
  <c r="R474" i="10"/>
  <c r="R475" i="10"/>
  <c r="R476" i="10"/>
  <c r="R477" i="10"/>
  <c r="R478" i="10"/>
  <c r="R479" i="10"/>
  <c r="R480" i="10"/>
  <c r="R481" i="10"/>
  <c r="R482" i="10"/>
  <c r="R483" i="10"/>
  <c r="R484" i="10"/>
  <c r="R485" i="10"/>
  <c r="R486" i="10"/>
  <c r="R487" i="10"/>
  <c r="R488" i="10"/>
  <c r="R489" i="10"/>
  <c r="R490" i="10"/>
  <c r="R491" i="10"/>
  <c r="R492" i="10"/>
  <c r="R493" i="10"/>
  <c r="R494" i="10"/>
  <c r="R495" i="10"/>
  <c r="R496" i="10"/>
  <c r="R497" i="10"/>
  <c r="R498" i="10"/>
  <c r="R499" i="10"/>
  <c r="R500" i="10"/>
  <c r="R501" i="10"/>
  <c r="R502" i="10"/>
  <c r="R503" i="10"/>
  <c r="R504" i="10"/>
  <c r="R505" i="10"/>
  <c r="R506" i="10"/>
  <c r="R507" i="10"/>
  <c r="R508" i="10"/>
  <c r="R509" i="10"/>
  <c r="R510" i="10"/>
  <c r="R511" i="10"/>
  <c r="R512" i="10"/>
  <c r="R513" i="10"/>
  <c r="R514" i="10"/>
  <c r="R515" i="10"/>
  <c r="R516" i="10"/>
  <c r="R517" i="10"/>
  <c r="R518" i="10"/>
  <c r="R519" i="10"/>
  <c r="R520" i="10"/>
  <c r="R521" i="10"/>
  <c r="R522" i="10"/>
  <c r="R523" i="10"/>
  <c r="R524" i="10"/>
  <c r="R525" i="10"/>
  <c r="R526" i="10"/>
  <c r="R527" i="10"/>
  <c r="R528" i="10"/>
  <c r="R529" i="10"/>
  <c r="R530" i="10"/>
  <c r="R531" i="10"/>
  <c r="R532" i="10"/>
  <c r="R533" i="10"/>
  <c r="R534" i="10"/>
  <c r="R535" i="10"/>
  <c r="R536" i="10"/>
  <c r="R537" i="10"/>
  <c r="R538" i="10"/>
  <c r="R539" i="10"/>
  <c r="R540" i="10"/>
  <c r="R541" i="10"/>
  <c r="R542" i="10"/>
  <c r="R543" i="10"/>
  <c r="R544" i="10"/>
  <c r="R545" i="10"/>
  <c r="R546" i="10"/>
  <c r="R547" i="10"/>
  <c r="R548" i="10"/>
  <c r="R549" i="10"/>
  <c r="R550" i="10"/>
  <c r="R551" i="10"/>
  <c r="R552" i="10"/>
  <c r="R553" i="10"/>
  <c r="R554" i="10"/>
  <c r="R555" i="10"/>
  <c r="R556" i="10"/>
  <c r="R557" i="10"/>
  <c r="R558" i="10"/>
  <c r="R559" i="10"/>
  <c r="R560" i="10"/>
  <c r="R561" i="10"/>
  <c r="R562" i="10"/>
  <c r="R563" i="10"/>
  <c r="R564" i="10"/>
  <c r="R565" i="10"/>
  <c r="R566" i="10"/>
  <c r="R567" i="10"/>
  <c r="R568" i="10"/>
  <c r="R569" i="10"/>
  <c r="R570" i="10"/>
  <c r="R571" i="10"/>
  <c r="R572" i="10"/>
  <c r="R573" i="10"/>
  <c r="R574" i="10"/>
  <c r="R575" i="10"/>
  <c r="R576" i="10"/>
  <c r="R577" i="10"/>
  <c r="R578" i="10"/>
  <c r="R579" i="10"/>
  <c r="R580" i="10"/>
  <c r="R581" i="10"/>
  <c r="R582" i="10"/>
  <c r="R583" i="10"/>
  <c r="R584" i="10"/>
  <c r="R585" i="10"/>
  <c r="R586" i="10"/>
  <c r="R587" i="10"/>
  <c r="R588" i="10"/>
  <c r="R589" i="10"/>
  <c r="R590" i="10"/>
  <c r="R591" i="10"/>
  <c r="R592" i="10"/>
  <c r="R593" i="10"/>
  <c r="R594" i="10"/>
  <c r="R595" i="10"/>
  <c r="R596" i="10"/>
  <c r="R597" i="10"/>
  <c r="R598" i="10"/>
  <c r="R599" i="10"/>
  <c r="R600" i="10"/>
  <c r="R601" i="10"/>
  <c r="R602" i="10"/>
  <c r="R603" i="10"/>
  <c r="R604" i="10"/>
  <c r="R605" i="10"/>
  <c r="R606" i="10"/>
  <c r="R607" i="10"/>
  <c r="R608" i="10"/>
  <c r="R609" i="10"/>
  <c r="R610" i="10"/>
  <c r="R611" i="10"/>
  <c r="R612" i="10"/>
  <c r="R613" i="10"/>
  <c r="R614" i="10"/>
  <c r="R615" i="10"/>
  <c r="R616" i="10"/>
  <c r="R617" i="10"/>
  <c r="R618" i="10"/>
  <c r="R619" i="10"/>
  <c r="R620" i="10"/>
  <c r="R621" i="10"/>
  <c r="R622" i="10"/>
  <c r="R623" i="10"/>
  <c r="R624" i="10"/>
  <c r="R625" i="10"/>
  <c r="R626" i="10"/>
  <c r="R627" i="10"/>
  <c r="R628" i="10"/>
  <c r="R629" i="10"/>
  <c r="R630" i="10"/>
  <c r="R631" i="10"/>
  <c r="R632" i="10"/>
  <c r="R633" i="10"/>
  <c r="R634" i="10"/>
  <c r="R635" i="10"/>
  <c r="R636" i="10"/>
  <c r="R637" i="10"/>
  <c r="R638" i="10"/>
  <c r="R639" i="10"/>
  <c r="R640" i="10"/>
  <c r="R641" i="10"/>
  <c r="R642" i="10"/>
  <c r="R643" i="10"/>
  <c r="R644" i="10"/>
  <c r="U469" i="10"/>
  <c r="U470" i="10"/>
  <c r="U471" i="10"/>
  <c r="U472" i="10"/>
  <c r="U473" i="10"/>
  <c r="U474" i="10"/>
  <c r="U475" i="10"/>
  <c r="U476" i="10"/>
  <c r="U477" i="10"/>
  <c r="U478" i="10"/>
  <c r="U479" i="10"/>
  <c r="U480" i="10"/>
  <c r="U481" i="10"/>
  <c r="U482" i="10"/>
  <c r="U483" i="10"/>
  <c r="U484" i="10"/>
  <c r="U485" i="10"/>
  <c r="U486" i="10"/>
  <c r="U487" i="10"/>
  <c r="U488" i="10"/>
  <c r="U489" i="10"/>
  <c r="U490" i="10"/>
  <c r="U491" i="10"/>
  <c r="U492" i="10"/>
  <c r="U493" i="10"/>
  <c r="U494" i="10"/>
  <c r="U495" i="10"/>
  <c r="U496" i="10"/>
  <c r="U497" i="10"/>
  <c r="U498" i="10"/>
  <c r="U499" i="10"/>
  <c r="U500" i="10"/>
  <c r="U501" i="10"/>
  <c r="U502" i="10"/>
  <c r="U503" i="10"/>
  <c r="U504" i="10"/>
  <c r="U505" i="10"/>
  <c r="U506" i="10"/>
  <c r="U507" i="10"/>
  <c r="U508" i="10"/>
  <c r="U509" i="10"/>
  <c r="U510" i="10"/>
  <c r="U511" i="10"/>
  <c r="U512" i="10"/>
  <c r="U513" i="10"/>
  <c r="U514" i="10"/>
  <c r="U515" i="10"/>
  <c r="U516" i="10"/>
  <c r="U517" i="10"/>
  <c r="U518" i="10"/>
  <c r="U519" i="10"/>
  <c r="U520" i="10"/>
  <c r="U521" i="10"/>
  <c r="U522" i="10"/>
  <c r="U523" i="10"/>
  <c r="U524" i="10"/>
  <c r="U525" i="10"/>
  <c r="U526" i="10"/>
  <c r="U527" i="10"/>
  <c r="U528" i="10"/>
  <c r="U529" i="10"/>
  <c r="U530" i="10"/>
  <c r="U531" i="10"/>
  <c r="U532" i="10"/>
  <c r="U533" i="10"/>
  <c r="U534" i="10"/>
  <c r="U535" i="10"/>
  <c r="U536" i="10"/>
  <c r="U537" i="10"/>
  <c r="U538" i="10"/>
  <c r="U539" i="10"/>
  <c r="U540" i="10"/>
  <c r="U541" i="10"/>
  <c r="U542" i="10"/>
  <c r="U543" i="10"/>
  <c r="U544" i="10"/>
  <c r="U545" i="10"/>
  <c r="U546" i="10"/>
  <c r="U547" i="10"/>
  <c r="U548" i="10"/>
  <c r="U549" i="10"/>
  <c r="U550" i="10"/>
  <c r="U551" i="10"/>
  <c r="U552" i="10"/>
  <c r="U553" i="10"/>
  <c r="U554" i="10"/>
  <c r="U555" i="10"/>
  <c r="U556" i="10"/>
  <c r="U557" i="10"/>
  <c r="U558" i="10"/>
  <c r="U559" i="10"/>
  <c r="U560" i="10"/>
  <c r="U561" i="10"/>
  <c r="U562" i="10"/>
  <c r="U563" i="10"/>
  <c r="U564" i="10"/>
  <c r="U565" i="10"/>
  <c r="U566" i="10"/>
  <c r="U567" i="10"/>
  <c r="U568" i="10"/>
  <c r="U569" i="10"/>
  <c r="U570" i="10"/>
  <c r="U571" i="10"/>
  <c r="U572" i="10"/>
  <c r="U573" i="10"/>
  <c r="U574" i="10"/>
  <c r="U575" i="10"/>
  <c r="U576" i="10"/>
  <c r="U577" i="10"/>
  <c r="U578" i="10"/>
  <c r="U579" i="10"/>
  <c r="U580" i="10"/>
  <c r="U581" i="10"/>
  <c r="U582" i="10"/>
  <c r="U583" i="10"/>
  <c r="U584" i="10"/>
  <c r="U585" i="10"/>
  <c r="U586" i="10"/>
  <c r="U587" i="10"/>
  <c r="U588" i="10"/>
  <c r="U589" i="10"/>
  <c r="U590" i="10"/>
  <c r="U591" i="10"/>
  <c r="U592" i="10"/>
  <c r="U593" i="10"/>
  <c r="U594" i="10"/>
  <c r="U595" i="10"/>
  <c r="U596" i="10"/>
  <c r="U597" i="10"/>
  <c r="U598" i="10"/>
  <c r="U599" i="10"/>
  <c r="U600" i="10"/>
  <c r="U601" i="10"/>
  <c r="U602" i="10"/>
  <c r="U603" i="10"/>
  <c r="U604" i="10"/>
  <c r="U605" i="10"/>
  <c r="U606" i="10"/>
  <c r="U607" i="10"/>
  <c r="U608" i="10"/>
  <c r="U609" i="10"/>
  <c r="U610" i="10"/>
  <c r="U611" i="10"/>
  <c r="U612" i="10"/>
  <c r="U613" i="10"/>
  <c r="U614" i="10"/>
  <c r="U615" i="10"/>
  <c r="U616" i="10"/>
  <c r="U617" i="10"/>
  <c r="U618" i="10"/>
  <c r="U619" i="10"/>
  <c r="U620" i="10"/>
  <c r="U621" i="10"/>
  <c r="U622" i="10"/>
  <c r="U623" i="10"/>
  <c r="U624" i="10"/>
  <c r="U625" i="10"/>
  <c r="U626" i="10"/>
  <c r="U627" i="10"/>
  <c r="U628" i="10"/>
  <c r="U629" i="10"/>
  <c r="U630" i="10"/>
  <c r="U631" i="10"/>
  <c r="U632" i="10"/>
  <c r="U633" i="10"/>
  <c r="U634" i="10"/>
  <c r="U635" i="10"/>
  <c r="U636" i="10"/>
  <c r="U637" i="10"/>
  <c r="U638" i="10"/>
  <c r="U639" i="10"/>
  <c r="U640" i="10"/>
  <c r="U641" i="10"/>
  <c r="U642" i="10"/>
  <c r="U643" i="10"/>
  <c r="U644" i="10"/>
  <c r="X469" i="10"/>
  <c r="X470" i="10"/>
  <c r="X471" i="10"/>
  <c r="X472" i="10"/>
  <c r="X473" i="10"/>
  <c r="X474" i="10"/>
  <c r="X475" i="10"/>
  <c r="X476" i="10"/>
  <c r="X477" i="10"/>
  <c r="X478" i="10"/>
  <c r="X479" i="10"/>
  <c r="X480" i="10"/>
  <c r="X481" i="10"/>
  <c r="X482" i="10"/>
  <c r="X483" i="10"/>
  <c r="X484" i="10"/>
  <c r="X485" i="10"/>
  <c r="X486" i="10"/>
  <c r="X487" i="10"/>
  <c r="X488" i="10"/>
  <c r="X489" i="10"/>
  <c r="X490" i="10"/>
  <c r="X491" i="10"/>
  <c r="X492" i="10"/>
  <c r="X493" i="10"/>
  <c r="X494" i="10"/>
  <c r="X495" i="10"/>
  <c r="X496" i="10"/>
  <c r="X497" i="10"/>
  <c r="X498" i="10"/>
  <c r="X499" i="10"/>
  <c r="X500" i="10"/>
  <c r="X501" i="10"/>
  <c r="X502" i="10"/>
  <c r="X503" i="10"/>
  <c r="X504" i="10"/>
  <c r="X505" i="10"/>
  <c r="X506" i="10"/>
  <c r="X507" i="10"/>
  <c r="X508" i="10"/>
  <c r="X509" i="10"/>
  <c r="X510" i="10"/>
  <c r="X511" i="10"/>
  <c r="X512" i="10"/>
  <c r="X513" i="10"/>
  <c r="X514" i="10"/>
  <c r="X515" i="10"/>
  <c r="X516" i="10"/>
  <c r="X517" i="10"/>
  <c r="X518" i="10"/>
  <c r="X519" i="10"/>
  <c r="X520" i="10"/>
  <c r="X521" i="10"/>
  <c r="X522" i="10"/>
  <c r="X523" i="10"/>
  <c r="X524" i="10"/>
  <c r="X525" i="10"/>
  <c r="X526" i="10"/>
  <c r="X527" i="10"/>
  <c r="X528" i="10"/>
  <c r="X529" i="10"/>
  <c r="X530" i="10"/>
  <c r="X531" i="10"/>
  <c r="X532" i="10"/>
  <c r="X533" i="10"/>
  <c r="X534" i="10"/>
  <c r="X535" i="10"/>
  <c r="X536" i="10"/>
  <c r="X537" i="10"/>
  <c r="X538" i="10"/>
  <c r="X539" i="10"/>
  <c r="X540" i="10"/>
  <c r="X541" i="10"/>
  <c r="X542" i="10"/>
  <c r="X543" i="10"/>
  <c r="X544" i="10"/>
  <c r="X545" i="10"/>
  <c r="X546" i="10"/>
  <c r="X547" i="10"/>
  <c r="X548" i="10"/>
  <c r="X549" i="10"/>
  <c r="X550" i="10"/>
  <c r="X551" i="10"/>
  <c r="X552" i="10"/>
  <c r="X553" i="10"/>
  <c r="X554" i="10"/>
  <c r="X555" i="10"/>
  <c r="X556" i="10"/>
  <c r="X557" i="10"/>
  <c r="X558" i="10"/>
  <c r="X559" i="10"/>
  <c r="X560" i="10"/>
  <c r="X561" i="10"/>
  <c r="X562" i="10"/>
  <c r="X563" i="10"/>
  <c r="X564" i="10"/>
  <c r="X565" i="10"/>
  <c r="X566" i="10"/>
  <c r="X567" i="10"/>
  <c r="X568" i="10"/>
  <c r="X569" i="10"/>
  <c r="X570" i="10"/>
  <c r="X571" i="10"/>
  <c r="X572" i="10"/>
  <c r="X573" i="10"/>
  <c r="X574" i="10"/>
  <c r="X575" i="10"/>
  <c r="X576" i="10"/>
  <c r="X577" i="10"/>
  <c r="X578" i="10"/>
  <c r="X579" i="10"/>
  <c r="X580" i="10"/>
  <c r="X581" i="10"/>
  <c r="X582" i="10"/>
  <c r="X583" i="10"/>
  <c r="X584" i="10"/>
  <c r="X585" i="10"/>
  <c r="X586" i="10"/>
  <c r="X587" i="10"/>
  <c r="X588" i="10"/>
  <c r="X589" i="10"/>
  <c r="X590" i="10"/>
  <c r="X591" i="10"/>
  <c r="X592" i="10"/>
  <c r="X593" i="10"/>
  <c r="X594" i="10"/>
  <c r="X595" i="10"/>
  <c r="X596" i="10"/>
  <c r="X597" i="10"/>
  <c r="X598" i="10"/>
  <c r="X599" i="10"/>
  <c r="X600" i="10"/>
  <c r="X601" i="10"/>
  <c r="X602" i="10"/>
  <c r="X603" i="10"/>
  <c r="X604" i="10"/>
  <c r="X605" i="10"/>
  <c r="X606" i="10"/>
  <c r="X607" i="10"/>
  <c r="X608" i="10"/>
  <c r="X609" i="10"/>
  <c r="X610" i="10"/>
  <c r="X611" i="10"/>
  <c r="X612" i="10"/>
  <c r="X613" i="10"/>
  <c r="X614" i="10"/>
  <c r="X615" i="10"/>
  <c r="X616" i="10"/>
  <c r="X617" i="10"/>
  <c r="X618" i="10"/>
  <c r="X619" i="10"/>
  <c r="X620" i="10"/>
  <c r="X621" i="10"/>
  <c r="X622" i="10"/>
  <c r="X623" i="10"/>
  <c r="X624" i="10"/>
  <c r="X625" i="10"/>
  <c r="X626" i="10"/>
  <c r="X627" i="10"/>
  <c r="X628" i="10"/>
  <c r="X629" i="10"/>
  <c r="X630" i="10"/>
  <c r="X631" i="10"/>
  <c r="X632" i="10"/>
  <c r="X633" i="10"/>
  <c r="X634" i="10"/>
  <c r="X635" i="10"/>
  <c r="X636" i="10"/>
  <c r="X637" i="10"/>
  <c r="X638" i="10"/>
  <c r="X639" i="10"/>
  <c r="X640" i="10"/>
  <c r="X641" i="10"/>
  <c r="X642" i="10"/>
  <c r="X643" i="10"/>
  <c r="X644" i="10"/>
  <c r="AA472" i="10"/>
  <c r="AA473" i="10"/>
  <c r="AA474" i="10"/>
  <c r="AA484" i="10"/>
  <c r="AA485" i="10"/>
  <c r="AA486" i="10"/>
  <c r="AA496" i="10"/>
  <c r="AA497" i="10"/>
  <c r="AA498" i="10"/>
  <c r="AA508" i="10"/>
  <c r="AA509" i="10"/>
  <c r="AA510" i="10"/>
  <c r="AA520" i="10"/>
  <c r="AA521" i="10"/>
  <c r="AA522" i="10"/>
  <c r="AA532" i="10"/>
  <c r="AA533" i="10"/>
  <c r="AA534" i="10"/>
  <c r="AA544" i="10"/>
  <c r="AA545" i="10"/>
  <c r="AA546" i="10"/>
  <c r="AA556" i="10"/>
  <c r="AA557" i="10"/>
  <c r="AA558" i="10"/>
  <c r="AA568" i="10"/>
  <c r="AA569" i="10"/>
  <c r="AA570" i="10"/>
  <c r="AA580" i="10"/>
  <c r="AA581" i="10"/>
  <c r="AA582" i="10"/>
  <c r="AA592" i="10"/>
  <c r="AA593" i="10"/>
  <c r="AA594" i="10"/>
  <c r="AA604" i="10"/>
  <c r="AA605" i="10"/>
  <c r="AA606" i="10"/>
  <c r="AA616" i="10"/>
  <c r="AA617" i="10"/>
  <c r="AA618" i="10"/>
  <c r="AA628" i="10"/>
  <c r="AA629" i="10"/>
  <c r="AA630" i="10"/>
  <c r="AA640" i="10"/>
  <c r="AA641" i="10"/>
  <c r="AA642" i="10"/>
  <c r="AN760" i="10" l="1"/>
  <c r="AB808" i="10"/>
  <c r="AA796" i="10"/>
  <c r="AB760" i="10"/>
  <c r="P760" i="10"/>
  <c r="AA603" i="10"/>
  <c r="AA519" i="10"/>
  <c r="O558" i="10"/>
  <c r="AA806" i="10"/>
  <c r="AE804" i="10"/>
  <c r="AE645" i="10"/>
  <c r="Y760" i="10"/>
  <c r="M760" i="10"/>
  <c r="AA555" i="10"/>
  <c r="O611" i="10"/>
  <c r="O513" i="10"/>
  <c r="AA638" i="10"/>
  <c r="AA626" i="10"/>
  <c r="AA614" i="10"/>
  <c r="AA602" i="10"/>
  <c r="AA590" i="10"/>
  <c r="AA578" i="10"/>
  <c r="AA566" i="10"/>
  <c r="AA554" i="10"/>
  <c r="AA542" i="10"/>
  <c r="AA530" i="10"/>
  <c r="AA518" i="10"/>
  <c r="AA506" i="10"/>
  <c r="AA494" i="10"/>
  <c r="AA482" i="10"/>
  <c r="AA470" i="10"/>
  <c r="O599" i="10"/>
  <c r="O553" i="10"/>
  <c r="O510" i="10"/>
  <c r="AJ763" i="10" a="1"/>
  <c r="AJ763" i="10" s="1"/>
  <c r="AJ740" i="10" a="1"/>
  <c r="AJ740" i="10" s="1"/>
  <c r="AJ718" i="10" a="1"/>
  <c r="AJ718" i="10" s="1"/>
  <c r="AJ700" i="10" a="1"/>
  <c r="AJ700" i="10" s="1"/>
  <c r="AJ679" i="10" a="1"/>
  <c r="AJ679" i="10" s="1"/>
  <c r="AJ657" i="10" a="1"/>
  <c r="AJ657" i="10" s="1"/>
  <c r="AJ634" i="10" a="1"/>
  <c r="AJ634" i="10" s="1"/>
  <c r="AJ617" i="10" a="1"/>
  <c r="AJ617" i="10" s="1"/>
  <c r="AJ595" i="10" a="1"/>
  <c r="AJ595" i="10" s="1"/>
  <c r="AJ573" i="10" a="1"/>
  <c r="AJ573" i="10" s="1"/>
  <c r="AJ555" i="10" a="1"/>
  <c r="AJ555" i="10" s="1"/>
  <c r="AJ534" i="10" a="1"/>
  <c r="AJ534" i="10" s="1"/>
  <c r="AJ512" i="10" a="1"/>
  <c r="AJ512" i="10" s="1"/>
  <c r="AJ490" i="10" a="1"/>
  <c r="AJ490" i="10" s="1"/>
  <c r="AJ475" i="10" a="1"/>
  <c r="AJ475" i="10" s="1"/>
  <c r="X792" i="10"/>
  <c r="Y792" i="10" s="1"/>
  <c r="AA811" i="10"/>
  <c r="G811" i="10"/>
  <c r="AA798" i="10"/>
  <c r="AJ797" i="10" a="1"/>
  <c r="AJ797" i="10" s="1"/>
  <c r="AH760" i="10"/>
  <c r="L760" i="10"/>
  <c r="AA483" i="10"/>
  <c r="AA637" i="10"/>
  <c r="AA517" i="10"/>
  <c r="O598" i="10"/>
  <c r="O812" i="10"/>
  <c r="AA793" i="10"/>
  <c r="AA645" i="10"/>
  <c r="AA639" i="10"/>
  <c r="AA543" i="10"/>
  <c r="AA577" i="10"/>
  <c r="AA493" i="10"/>
  <c r="AA636" i="10"/>
  <c r="AA624" i="10"/>
  <c r="AA612" i="10"/>
  <c r="AA600" i="10"/>
  <c r="AA588" i="10"/>
  <c r="AA576" i="10"/>
  <c r="AA564" i="10"/>
  <c r="AA552" i="10"/>
  <c r="AA540" i="10"/>
  <c r="AA528" i="10"/>
  <c r="AA516" i="10"/>
  <c r="AA504" i="10"/>
  <c r="AA492" i="10"/>
  <c r="AA480" i="10"/>
  <c r="O638" i="10"/>
  <c r="O597" i="10"/>
  <c r="O550" i="10"/>
  <c r="O493" i="10"/>
  <c r="AJ755" i="10" a="1"/>
  <c r="AJ755" i="10" s="1"/>
  <c r="AJ738" i="10" a="1"/>
  <c r="AJ738" i="10" s="1"/>
  <c r="AJ716" i="10" a="1"/>
  <c r="AJ716" i="10" s="1"/>
  <c r="AJ694" i="10" a="1"/>
  <c r="AJ694" i="10" s="1"/>
  <c r="AJ676" i="10" a="1"/>
  <c r="AJ676" i="10" s="1"/>
  <c r="AJ655" i="10" a="1"/>
  <c r="AJ655" i="10" s="1"/>
  <c r="AJ632" i="10" a="1"/>
  <c r="AJ632" i="10" s="1"/>
  <c r="AJ610" i="10" a="1"/>
  <c r="AJ610" i="10" s="1"/>
  <c r="AJ593" i="10" a="1"/>
  <c r="AJ593" i="10" s="1"/>
  <c r="AJ571" i="10" a="1"/>
  <c r="AJ571" i="10" s="1"/>
  <c r="AJ549" i="10" a="1"/>
  <c r="AJ549" i="10" s="1"/>
  <c r="AJ531" i="10" a="1"/>
  <c r="AJ531" i="10" s="1"/>
  <c r="AJ510" i="10" a="1"/>
  <c r="AJ510" i="10" s="1"/>
  <c r="AJ488" i="10" a="1"/>
  <c r="AJ488" i="10" s="1"/>
  <c r="AA805" i="10"/>
  <c r="O802" i="10"/>
  <c r="AH795" i="10"/>
  <c r="AA627" i="10"/>
  <c r="AA531" i="10"/>
  <c r="AA553" i="10"/>
  <c r="AA469" i="10"/>
  <c r="O498" i="10"/>
  <c r="AA635" i="10"/>
  <c r="AA611" i="10"/>
  <c r="AA599" i="10"/>
  <c r="AA587" i="10"/>
  <c r="AA575" i="10"/>
  <c r="AA563" i="10"/>
  <c r="AA551" i="10"/>
  <c r="AA539" i="10"/>
  <c r="AA527" i="10"/>
  <c r="AA515" i="10"/>
  <c r="AA503" i="10"/>
  <c r="AA491" i="10"/>
  <c r="AA479" i="10"/>
  <c r="O637" i="10"/>
  <c r="O596" i="10"/>
  <c r="O538" i="10"/>
  <c r="O492" i="10"/>
  <c r="AJ469" i="10" a="1"/>
  <c r="AJ469" i="10" s="1"/>
  <c r="AJ754" i="10" a="1"/>
  <c r="AJ754" i="10" s="1"/>
  <c r="AJ736" i="10" a="1"/>
  <c r="AJ736" i="10" s="1"/>
  <c r="AJ715" i="10" a="1"/>
  <c r="AJ715" i="10" s="1"/>
  <c r="AJ693" i="10" a="1"/>
  <c r="AJ693" i="10" s="1"/>
  <c r="AJ671" i="10" a="1"/>
  <c r="AJ671" i="10" s="1"/>
  <c r="AJ654" i="10" a="1"/>
  <c r="AJ654" i="10" s="1"/>
  <c r="AJ631" i="10" a="1"/>
  <c r="AJ631" i="10" s="1"/>
  <c r="AJ609" i="10" a="1"/>
  <c r="AJ609" i="10" s="1"/>
  <c r="AJ591" i="10" a="1"/>
  <c r="AJ591" i="10" s="1"/>
  <c r="AJ570" i="10" a="1"/>
  <c r="AJ570" i="10" s="1"/>
  <c r="AJ548" i="10" a="1"/>
  <c r="AJ548" i="10" s="1"/>
  <c r="AJ526" i="10" a="1"/>
  <c r="AJ526" i="10" s="1"/>
  <c r="AJ509" i="10" a="1"/>
  <c r="AJ509" i="10" s="1"/>
  <c r="AJ487" i="10" a="1"/>
  <c r="AJ487" i="10" s="1"/>
  <c r="AA815" i="10"/>
  <c r="AB815" i="10" s="1"/>
  <c r="AJ810" i="10" a="1"/>
  <c r="AJ810" i="10" s="1"/>
  <c r="G805" i="10"/>
  <c r="AA799" i="10"/>
  <c r="AB799" i="10" s="1"/>
  <c r="AA591" i="10"/>
  <c r="AA495" i="10"/>
  <c r="AA613" i="10"/>
  <c r="AA541" i="10"/>
  <c r="O552" i="10"/>
  <c r="AA634" i="10"/>
  <c r="AA622" i="10"/>
  <c r="AA610" i="10"/>
  <c r="AA598" i="10"/>
  <c r="AA586" i="10"/>
  <c r="AA574" i="10"/>
  <c r="AA562" i="10"/>
  <c r="AA550" i="10"/>
  <c r="AA538" i="10"/>
  <c r="AA526" i="10"/>
  <c r="AA514" i="10"/>
  <c r="AA502" i="10"/>
  <c r="AA490" i="10"/>
  <c r="AA478" i="10"/>
  <c r="O636" i="10"/>
  <c r="O589" i="10"/>
  <c r="O537" i="10"/>
  <c r="O491" i="10"/>
  <c r="AJ776" i="10" a="1"/>
  <c r="AJ776" i="10" s="1"/>
  <c r="AJ753" i="10" a="1"/>
  <c r="AJ753" i="10" s="1"/>
  <c r="AJ731" i="10" a="1"/>
  <c r="AJ731" i="10" s="1"/>
  <c r="AJ714" i="10" a="1"/>
  <c r="AJ714" i="10" s="1"/>
  <c r="AJ692" i="10" a="1"/>
  <c r="AJ692" i="10" s="1"/>
  <c r="AJ670" i="10" a="1"/>
  <c r="AJ670" i="10" s="1"/>
  <c r="AJ652" i="10" a="1"/>
  <c r="AJ652" i="10" s="1"/>
  <c r="AJ630" i="10" a="1"/>
  <c r="AJ630" i="10" s="1"/>
  <c r="AJ608" i="10" a="1"/>
  <c r="AJ608" i="10" s="1"/>
  <c r="AJ586" i="10" a="1"/>
  <c r="AJ586" i="10" s="1"/>
  <c r="AJ569" i="10" a="1"/>
  <c r="AJ569" i="10" s="1"/>
  <c r="AJ547" i="10" a="1"/>
  <c r="AJ547" i="10" s="1"/>
  <c r="AJ525" i="10" a="1"/>
  <c r="AJ525" i="10" s="1"/>
  <c r="AJ507" i="10" a="1"/>
  <c r="AJ507" i="10" s="1"/>
  <c r="AA807" i="10"/>
  <c r="AB807" i="10" s="1"/>
  <c r="AE795" i="10"/>
  <c r="AA615" i="10"/>
  <c r="AA507" i="10"/>
  <c r="AA625" i="10"/>
  <c r="AA565" i="10"/>
  <c r="AA481" i="10"/>
  <c r="AA623" i="10"/>
  <c r="AA633" i="10"/>
  <c r="AA621" i="10"/>
  <c r="AA609" i="10"/>
  <c r="AA597" i="10"/>
  <c r="AA585" i="10"/>
  <c r="AA573" i="10"/>
  <c r="AA561" i="10"/>
  <c r="AA549" i="10"/>
  <c r="AA537" i="10"/>
  <c r="AA525" i="10"/>
  <c r="AA513" i="10"/>
  <c r="AA501" i="10"/>
  <c r="AA489" i="10"/>
  <c r="AA477" i="10"/>
  <c r="O635" i="10"/>
  <c r="O577" i="10"/>
  <c r="O536" i="10"/>
  <c r="O489" i="10"/>
  <c r="AJ775" i="10" a="1"/>
  <c r="AJ775" i="10" s="1"/>
  <c r="AJ752" i="10" a="1"/>
  <c r="AJ752" i="10" s="1"/>
  <c r="AJ730" i="10" a="1"/>
  <c r="AJ730" i="10" s="1"/>
  <c r="AJ712" i="10" a="1"/>
  <c r="AJ712" i="10" s="1"/>
  <c r="AJ691" i="10" a="1"/>
  <c r="AJ691" i="10" s="1"/>
  <c r="AJ669" i="10" a="1"/>
  <c r="AJ669" i="10" s="1"/>
  <c r="AJ647" i="10" a="1"/>
  <c r="AJ647" i="10" s="1"/>
  <c r="AJ629" i="10" a="1"/>
  <c r="AJ629" i="10" s="1"/>
  <c r="AJ607" i="10" a="1"/>
  <c r="AJ607" i="10" s="1"/>
  <c r="AJ585" i="10" a="1"/>
  <c r="AJ585" i="10" s="1"/>
  <c r="AJ567" i="10" a="1"/>
  <c r="AJ567" i="10" s="1"/>
  <c r="AJ546" i="10" a="1"/>
  <c r="AJ546" i="10" s="1"/>
  <c r="AJ524" i="10" a="1"/>
  <c r="AJ524" i="10" s="1"/>
  <c r="AJ502" i="10" a="1"/>
  <c r="AJ502" i="10" s="1"/>
  <c r="AJ486" i="10" a="1"/>
  <c r="AJ486" i="10" s="1"/>
  <c r="AA795" i="10"/>
  <c r="AJ794" i="10" a="1"/>
  <c r="AJ794" i="10" s="1"/>
  <c r="AK794" i="10" s="1"/>
  <c r="AJ645" i="10" a="1"/>
  <c r="AJ645" i="10" s="1"/>
  <c r="AK645" i="10" s="1"/>
  <c r="AA579" i="10"/>
  <c r="AA471" i="10"/>
  <c r="AA601" i="10"/>
  <c r="AA529" i="10"/>
  <c r="AA632" i="10"/>
  <c r="AA620" i="10"/>
  <c r="AA608" i="10"/>
  <c r="AA596" i="10"/>
  <c r="AA584" i="10"/>
  <c r="AA572" i="10"/>
  <c r="AA560" i="10"/>
  <c r="AA548" i="10"/>
  <c r="AA536" i="10"/>
  <c r="AA524" i="10"/>
  <c r="AA512" i="10"/>
  <c r="AA500" i="10"/>
  <c r="AA488" i="10"/>
  <c r="AA476" i="10"/>
  <c r="O633" i="10"/>
  <c r="O576" i="10"/>
  <c r="O534" i="10"/>
  <c r="O477" i="10"/>
  <c r="AJ774" i="10" a="1"/>
  <c r="AJ774" i="10" s="1"/>
  <c r="AJ751" i="10" a="1"/>
  <c r="AJ751" i="10" s="1"/>
  <c r="AJ729" i="10" a="1"/>
  <c r="AJ729" i="10" s="1"/>
  <c r="AJ707" i="10" a="1"/>
  <c r="AJ707" i="10" s="1"/>
  <c r="AJ690" i="10" a="1"/>
  <c r="AJ690" i="10" s="1"/>
  <c r="AJ668" i="10" a="1"/>
  <c r="AJ668" i="10" s="1"/>
  <c r="AJ646" i="10" a="1"/>
  <c r="AJ646" i="10" s="1"/>
  <c r="AJ627" i="10" a="1"/>
  <c r="AJ627" i="10" s="1"/>
  <c r="AJ606" i="10" a="1"/>
  <c r="AJ606" i="10" s="1"/>
  <c r="AJ584" i="10" a="1"/>
  <c r="AJ584" i="10" s="1"/>
  <c r="AJ562" i="10" a="1"/>
  <c r="AJ562" i="10" s="1"/>
  <c r="AJ545" i="10" a="1"/>
  <c r="AJ545" i="10" s="1"/>
  <c r="AJ523" i="10" a="1"/>
  <c r="AJ523" i="10" s="1"/>
  <c r="AJ501" i="10" a="1"/>
  <c r="AJ501" i="10" s="1"/>
  <c r="AJ484" i="10" a="1"/>
  <c r="AJ484" i="10" s="1"/>
  <c r="AJ804" i="10" a="1"/>
  <c r="AJ804" i="10" s="1"/>
  <c r="AA803" i="10"/>
  <c r="AJ803" i="10" a="1"/>
  <c r="AJ803" i="10" s="1"/>
  <c r="AA567" i="10"/>
  <c r="AA589" i="10"/>
  <c r="AA505" i="10"/>
  <c r="AA644" i="10"/>
  <c r="AA643" i="10"/>
  <c r="AA631" i="10"/>
  <c r="AA619" i="10"/>
  <c r="AA607" i="10"/>
  <c r="AA595" i="10"/>
  <c r="AA583" i="10"/>
  <c r="AA571" i="10"/>
  <c r="AA559" i="10"/>
  <c r="AA547" i="10"/>
  <c r="AA535" i="10"/>
  <c r="AA523" i="10"/>
  <c r="AA511" i="10"/>
  <c r="AA499" i="10"/>
  <c r="AA487" i="10"/>
  <c r="AA475" i="10"/>
  <c r="O621" i="10"/>
  <c r="O575" i="10"/>
  <c r="O528" i="10"/>
  <c r="AJ772" i="10" a="1"/>
  <c r="AJ772" i="10" s="1"/>
  <c r="AJ750" i="10" a="1"/>
  <c r="AJ750" i="10" s="1"/>
  <c r="AJ728" i="10" a="1"/>
  <c r="AJ728" i="10" s="1"/>
  <c r="AJ706" i="10" a="1"/>
  <c r="AJ706" i="10" s="1"/>
  <c r="AJ688" i="10" a="1"/>
  <c r="AJ688" i="10" s="1"/>
  <c r="AJ667" i="10" a="1"/>
  <c r="AJ667" i="10" s="1"/>
  <c r="AJ644" i="10" a="1"/>
  <c r="AJ644" i="10" s="1"/>
  <c r="AJ622" i="10" a="1"/>
  <c r="AJ622" i="10" s="1"/>
  <c r="AJ605" i="10" a="1"/>
  <c r="AJ605" i="10" s="1"/>
  <c r="AJ583" i="10" a="1"/>
  <c r="AJ583" i="10" s="1"/>
  <c r="AJ561" i="10" a="1"/>
  <c r="AJ561" i="10" s="1"/>
  <c r="AJ543" i="10" a="1"/>
  <c r="AJ543" i="10" s="1"/>
  <c r="AJ522" i="10" a="1"/>
  <c r="AJ522" i="10" s="1"/>
  <c r="AJ500" i="10" a="1"/>
  <c r="AJ500" i="10" s="1"/>
  <c r="AJ480" i="10" a="1"/>
  <c r="AJ480" i="10" s="1"/>
  <c r="AJ811" i="10" a="1"/>
  <c r="AJ811" i="10" s="1"/>
  <c r="AK811" i="10" s="1"/>
  <c r="AE802" i="10"/>
  <c r="AK805" i="10"/>
  <c r="AE798" i="10"/>
  <c r="J793" i="10"/>
  <c r="AH645" i="10"/>
  <c r="P645" i="10"/>
  <c r="O634" i="10"/>
  <c r="O612" i="10"/>
  <c r="O594" i="10"/>
  <c r="O573" i="10"/>
  <c r="O551" i="10"/>
  <c r="O529" i="10"/>
  <c r="O512" i="10"/>
  <c r="O490" i="10"/>
  <c r="O645" i="10"/>
  <c r="AB796" i="10"/>
  <c r="O632" i="10"/>
  <c r="O610" i="10"/>
  <c r="O588" i="10"/>
  <c r="O570" i="10"/>
  <c r="O549" i="10"/>
  <c r="O527" i="10"/>
  <c r="O505" i="10"/>
  <c r="O488" i="10"/>
  <c r="AE807" i="10"/>
  <c r="O806" i="10"/>
  <c r="AN802" i="10"/>
  <c r="AB793" i="10"/>
  <c r="L793" i="10"/>
  <c r="M793" i="10" s="1"/>
  <c r="L796" i="10"/>
  <c r="M796" i="10" s="1"/>
  <c r="L799" i="10"/>
  <c r="M799" i="10" s="1"/>
  <c r="L808" i="10"/>
  <c r="M808" i="10" s="1"/>
  <c r="L813" i="10"/>
  <c r="M813" i="10" s="1"/>
  <c r="L478" i="10"/>
  <c r="L490" i="10"/>
  <c r="L502" i="10"/>
  <c r="L514" i="10"/>
  <c r="L526" i="10"/>
  <c r="L538" i="10"/>
  <c r="L550" i="10"/>
  <c r="L562" i="10"/>
  <c r="L574" i="10"/>
  <c r="L586" i="10"/>
  <c r="L598" i="10"/>
  <c r="L610" i="10"/>
  <c r="L622" i="10"/>
  <c r="L634" i="10"/>
  <c r="L479" i="10"/>
  <c r="L491" i="10"/>
  <c r="L503" i="10"/>
  <c r="L515" i="10"/>
  <c r="L527" i="10"/>
  <c r="L539" i="10"/>
  <c r="L551" i="10"/>
  <c r="L563" i="10"/>
  <c r="L575" i="10"/>
  <c r="L587" i="10"/>
  <c r="L599" i="10"/>
  <c r="L611" i="10"/>
  <c r="L623" i="10"/>
  <c r="L635" i="10"/>
  <c r="L802" i="10"/>
  <c r="M802" i="10" s="1"/>
  <c r="L814" i="10"/>
  <c r="M814" i="10" s="1"/>
  <c r="L480" i="10"/>
  <c r="L492" i="10"/>
  <c r="L504" i="10"/>
  <c r="L516" i="10"/>
  <c r="L528" i="10"/>
  <c r="L540" i="10"/>
  <c r="L552" i="10"/>
  <c r="L564" i="10"/>
  <c r="L576" i="10"/>
  <c r="L588" i="10"/>
  <c r="L600" i="10"/>
  <c r="L612" i="10"/>
  <c r="L624" i="10"/>
  <c r="L636" i="10"/>
  <c r="L810" i="10"/>
  <c r="M810" i="10" s="1"/>
  <c r="L469" i="10"/>
  <c r="L481" i="10"/>
  <c r="L493" i="10"/>
  <c r="L505" i="10"/>
  <c r="L517" i="10"/>
  <c r="L529" i="10"/>
  <c r="L541" i="10"/>
  <c r="L553" i="10"/>
  <c r="L565" i="10"/>
  <c r="L577" i="10"/>
  <c r="L589" i="10"/>
  <c r="L601" i="10"/>
  <c r="L613" i="10"/>
  <c r="L625" i="10"/>
  <c r="L637" i="10"/>
  <c r="L645" i="10"/>
  <c r="L471" i="10"/>
  <c r="L483" i="10"/>
  <c r="L495" i="10"/>
  <c r="L507" i="10"/>
  <c r="L519" i="10"/>
  <c r="L531" i="10"/>
  <c r="L543" i="10"/>
  <c r="L555" i="10"/>
  <c r="L567" i="10"/>
  <c r="L579" i="10"/>
  <c r="L591" i="10"/>
  <c r="L603" i="10"/>
  <c r="L615" i="10"/>
  <c r="L627" i="10"/>
  <c r="L639" i="10"/>
  <c r="M645" i="10"/>
  <c r="L805" i="10"/>
  <c r="M805" i="10" s="1"/>
  <c r="L811" i="10"/>
  <c r="M811" i="10" s="1"/>
  <c r="O630" i="10"/>
  <c r="O609" i="10"/>
  <c r="O587" i="10"/>
  <c r="O565" i="10"/>
  <c r="O548" i="10"/>
  <c r="O526" i="10"/>
  <c r="O504" i="10"/>
  <c r="O486" i="10"/>
  <c r="O794" i="10"/>
  <c r="O625" i="10"/>
  <c r="O608" i="10"/>
  <c r="O586" i="10"/>
  <c r="O564" i="10"/>
  <c r="O546" i="10"/>
  <c r="O525" i="10"/>
  <c r="O503" i="10"/>
  <c r="O481" i="10"/>
  <c r="AN645" i="10"/>
  <c r="AA802" i="10"/>
  <c r="AA814" i="10"/>
  <c r="P805" i="10"/>
  <c r="O793" i="10"/>
  <c r="O796" i="10"/>
  <c r="O799" i="10"/>
  <c r="O808" i="10"/>
  <c r="P808" i="10" s="1"/>
  <c r="O470" i="10"/>
  <c r="O482" i="10"/>
  <c r="O494" i="10"/>
  <c r="O506" i="10"/>
  <c r="O518" i="10"/>
  <c r="O530" i="10"/>
  <c r="O542" i="10"/>
  <c r="O554" i="10"/>
  <c r="O566" i="10"/>
  <c r="O578" i="10"/>
  <c r="O590" i="10"/>
  <c r="O602" i="10"/>
  <c r="O614" i="10"/>
  <c r="O626" i="10"/>
  <c r="O471" i="10"/>
  <c r="O483" i="10"/>
  <c r="O495" i="10"/>
  <c r="O507" i="10"/>
  <c r="O519" i="10"/>
  <c r="O531" i="10"/>
  <c r="O543" i="10"/>
  <c r="O555" i="10"/>
  <c r="O567" i="10"/>
  <c r="O579" i="10"/>
  <c r="O591" i="10"/>
  <c r="O603" i="10"/>
  <c r="O615" i="10"/>
  <c r="O627" i="10"/>
  <c r="O639" i="10"/>
  <c r="O472" i="10"/>
  <c r="O484" i="10"/>
  <c r="O496" i="10"/>
  <c r="O508" i="10"/>
  <c r="O520" i="10"/>
  <c r="O532" i="10"/>
  <c r="O544" i="10"/>
  <c r="O556" i="10"/>
  <c r="O568" i="10"/>
  <c r="O580" i="10"/>
  <c r="O592" i="10"/>
  <c r="O604" i="10"/>
  <c r="O616" i="10"/>
  <c r="O628" i="10"/>
  <c r="O640" i="10"/>
  <c r="O473" i="10"/>
  <c r="O485" i="10"/>
  <c r="O497" i="10"/>
  <c r="O509" i="10"/>
  <c r="O521" i="10"/>
  <c r="O533" i="10"/>
  <c r="O545" i="10"/>
  <c r="O557" i="10"/>
  <c r="O569" i="10"/>
  <c r="O581" i="10"/>
  <c r="O593" i="10"/>
  <c r="O605" i="10"/>
  <c r="O617" i="10"/>
  <c r="O629" i="10"/>
  <c r="O641" i="10"/>
  <c r="O475" i="10"/>
  <c r="O487" i="10"/>
  <c r="O499" i="10"/>
  <c r="O511" i="10"/>
  <c r="O523" i="10"/>
  <c r="O535" i="10"/>
  <c r="O547" i="10"/>
  <c r="O559" i="10"/>
  <c r="O571" i="10"/>
  <c r="O583" i="10"/>
  <c r="O595" i="10"/>
  <c r="O607" i="10"/>
  <c r="O619" i="10"/>
  <c r="O631" i="10"/>
  <c r="O643" i="10"/>
  <c r="O624" i="10"/>
  <c r="O606" i="10"/>
  <c r="O585" i="10"/>
  <c r="O563" i="10"/>
  <c r="O541" i="10"/>
  <c r="O524" i="10"/>
  <c r="O502" i="10"/>
  <c r="O480" i="10"/>
  <c r="O814" i="10"/>
  <c r="P814" i="10" s="1"/>
  <c r="P811" i="10"/>
  <c r="O804" i="10"/>
  <c r="P804" i="10" s="1"/>
  <c r="O800" i="10"/>
  <c r="P800" i="10" s="1"/>
  <c r="X802" i="10"/>
  <c r="Y802" i="10" s="1"/>
  <c r="X814" i="10"/>
  <c r="Y814" i="10" s="1"/>
  <c r="X810" i="10"/>
  <c r="Y810" i="10" s="1"/>
  <c r="X805" i="10"/>
  <c r="Y805" i="10" s="1"/>
  <c r="X811" i="10"/>
  <c r="Y811" i="10" s="1"/>
  <c r="X645" i="10"/>
  <c r="Y645" i="10"/>
  <c r="X793" i="10"/>
  <c r="X796" i="10"/>
  <c r="Y796" i="10" s="1"/>
  <c r="X799" i="10"/>
  <c r="Y799" i="10" s="1"/>
  <c r="X808" i="10"/>
  <c r="Y808" i="10" s="1"/>
  <c r="O644" i="10"/>
  <c r="O623" i="10"/>
  <c r="O601" i="10"/>
  <c r="O584" i="10"/>
  <c r="O562" i="10"/>
  <c r="O540" i="10"/>
  <c r="O522" i="10"/>
  <c r="O501" i="10"/>
  <c r="O479" i="10"/>
  <c r="G792" i="10"/>
  <c r="AN814" i="10"/>
  <c r="O642" i="10"/>
  <c r="O622" i="10"/>
  <c r="O600" i="10"/>
  <c r="O582" i="10"/>
  <c r="O561" i="10"/>
  <c r="O539" i="10"/>
  <c r="O517" i="10"/>
  <c r="O500" i="10"/>
  <c r="O478" i="10"/>
  <c r="AH815" i="10"/>
  <c r="AN813" i="10"/>
  <c r="X807" i="10"/>
  <c r="Y807" i="10" s="1"/>
  <c r="L804" i="10"/>
  <c r="M804" i="10" s="1"/>
  <c r="AH803" i="10"/>
  <c r="AN801" i="10"/>
  <c r="X798" i="10"/>
  <c r="Y798" i="10" s="1"/>
  <c r="X795" i="10"/>
  <c r="Y795" i="10" s="1"/>
  <c r="AJ773" i="10" a="1"/>
  <c r="AJ773" i="10" s="1"/>
  <c r="AJ761" i="10" a="1"/>
  <c r="AJ761" i="10" s="1"/>
  <c r="AJ749" i="10" a="1"/>
  <c r="AJ749" i="10" s="1"/>
  <c r="AJ737" i="10" a="1"/>
  <c r="AJ737" i="10" s="1"/>
  <c r="AJ725" i="10" a="1"/>
  <c r="AJ725" i="10" s="1"/>
  <c r="AJ713" i="10" a="1"/>
  <c r="AJ713" i="10" s="1"/>
  <c r="AJ701" i="10" a="1"/>
  <c r="AJ701" i="10" s="1"/>
  <c r="AJ689" i="10" a="1"/>
  <c r="AJ689" i="10" s="1"/>
  <c r="AJ677" i="10" a="1"/>
  <c r="AJ677" i="10" s="1"/>
  <c r="AJ665" i="10" a="1"/>
  <c r="AJ665" i="10" s="1"/>
  <c r="AJ653" i="10" a="1"/>
  <c r="AJ653" i="10" s="1"/>
  <c r="AJ640" i="10" a="1"/>
  <c r="AJ640" i="10" s="1"/>
  <c r="AJ628" i="10" a="1"/>
  <c r="AJ628" i="10" s="1"/>
  <c r="AJ616" i="10" a="1"/>
  <c r="AJ616" i="10" s="1"/>
  <c r="AJ604" i="10" a="1"/>
  <c r="AJ604" i="10" s="1"/>
  <c r="AJ592" i="10" a="1"/>
  <c r="AJ592" i="10" s="1"/>
  <c r="AJ580" i="10" a="1"/>
  <c r="AJ580" i="10" s="1"/>
  <c r="AJ568" i="10" a="1"/>
  <c r="AJ568" i="10" s="1"/>
  <c r="AJ556" i="10" a="1"/>
  <c r="AJ556" i="10" s="1"/>
  <c r="AJ544" i="10" a="1"/>
  <c r="AJ544" i="10" s="1"/>
  <c r="AJ532" i="10" a="1"/>
  <c r="AJ532" i="10" s="1"/>
  <c r="AJ520" i="10" a="1"/>
  <c r="AJ520" i="10" s="1"/>
  <c r="AJ508" i="10" a="1"/>
  <c r="AJ508" i="10" s="1"/>
  <c r="AJ496" i="10" a="1"/>
  <c r="AJ496" i="10" s="1"/>
  <c r="AJ485" i="10" a="1"/>
  <c r="AJ485" i="10" s="1"/>
  <c r="AJ814" i="10" a="1"/>
  <c r="AJ814" i="10" s="1"/>
  <c r="AK814" i="10" s="1"/>
  <c r="S814" i="10"/>
  <c r="AJ813" i="10" a="1"/>
  <c r="AJ813" i="10" s="1"/>
  <c r="AE811" i="10"/>
  <c r="O810" i="10"/>
  <c r="P810" i="10" s="1"/>
  <c r="AK809" i="10"/>
  <c r="G808" i="10"/>
  <c r="AE805" i="10"/>
  <c r="AJ802" i="10" a="1"/>
  <c r="AJ802" i="10" s="1"/>
  <c r="AK802" i="10" s="1"/>
  <c r="S802" i="10"/>
  <c r="AJ801" i="10" a="1"/>
  <c r="AJ801" i="10" s="1"/>
  <c r="AK800" i="10"/>
  <c r="G799" i="10"/>
  <c r="AK797" i="10"/>
  <c r="Y793" i="10"/>
  <c r="G793" i="10"/>
  <c r="AJ771" i="10" a="1"/>
  <c r="AJ771" i="10" s="1"/>
  <c r="AJ759" i="10" a="1"/>
  <c r="AJ759" i="10" s="1"/>
  <c r="AJ747" i="10" a="1"/>
  <c r="AJ747" i="10" s="1"/>
  <c r="AJ735" i="10" a="1"/>
  <c r="AJ735" i="10" s="1"/>
  <c r="AJ723" i="10" a="1"/>
  <c r="AJ723" i="10" s="1"/>
  <c r="AJ711" i="10" a="1"/>
  <c r="AJ711" i="10" s="1"/>
  <c r="AJ699" i="10" a="1"/>
  <c r="AJ699" i="10" s="1"/>
  <c r="AJ687" i="10" a="1"/>
  <c r="AJ687" i="10" s="1"/>
  <c r="AJ675" i="10" a="1"/>
  <c r="AJ675" i="10" s="1"/>
  <c r="AJ663" i="10" a="1"/>
  <c r="AJ663" i="10" s="1"/>
  <c r="AJ651" i="10" a="1"/>
  <c r="AJ651" i="10" s="1"/>
  <c r="AJ638" i="10" a="1"/>
  <c r="AJ638" i="10" s="1"/>
  <c r="AJ626" i="10" a="1"/>
  <c r="AJ626" i="10" s="1"/>
  <c r="AJ614" i="10" a="1"/>
  <c r="AJ614" i="10" s="1"/>
  <c r="AJ602" i="10" a="1"/>
  <c r="AJ602" i="10" s="1"/>
  <c r="AJ590" i="10" a="1"/>
  <c r="AJ590" i="10" s="1"/>
  <c r="AJ578" i="10" a="1"/>
  <c r="AJ578" i="10" s="1"/>
  <c r="AJ566" i="10" a="1"/>
  <c r="AJ566" i="10" s="1"/>
  <c r="AJ554" i="10" a="1"/>
  <c r="AJ554" i="10" s="1"/>
  <c r="AJ542" i="10" a="1"/>
  <c r="AJ542" i="10" s="1"/>
  <c r="AJ530" i="10" a="1"/>
  <c r="AJ530" i="10" s="1"/>
  <c r="AJ518" i="10" a="1"/>
  <c r="AJ518" i="10" s="1"/>
  <c r="AJ506" i="10" a="1"/>
  <c r="AJ506" i="10" s="1"/>
  <c r="AJ494" i="10" a="1"/>
  <c r="AJ494" i="10" s="1"/>
  <c r="AJ483" i="10" a="1"/>
  <c r="AJ483" i="10" s="1"/>
  <c r="AJ473" i="10" a="1"/>
  <c r="AJ473" i="10" s="1"/>
  <c r="X815" i="10"/>
  <c r="Y815" i="10" s="1"/>
  <c r="AB811" i="10"/>
  <c r="AA810" i="10"/>
  <c r="AB810" i="10" s="1"/>
  <c r="AB805" i="10"/>
  <c r="AA804" i="10"/>
  <c r="AB804" i="10" s="1"/>
  <c r="P802" i="10"/>
  <c r="O801" i="10"/>
  <c r="V793" i="10"/>
  <c r="AJ770" i="10" a="1"/>
  <c r="AJ770" i="10" s="1"/>
  <c r="AJ758" i="10" a="1"/>
  <c r="AJ758" i="10" s="1"/>
  <c r="AJ746" i="10" a="1"/>
  <c r="AJ746" i="10" s="1"/>
  <c r="AJ734" i="10" a="1"/>
  <c r="AJ734" i="10" s="1"/>
  <c r="AJ722" i="10" a="1"/>
  <c r="AJ722" i="10" s="1"/>
  <c r="AJ710" i="10" a="1"/>
  <c r="AJ710" i="10" s="1"/>
  <c r="AJ698" i="10" a="1"/>
  <c r="AJ698" i="10" s="1"/>
  <c r="AJ686" i="10" a="1"/>
  <c r="AJ686" i="10" s="1"/>
  <c r="AJ674" i="10" a="1"/>
  <c r="AJ674" i="10" s="1"/>
  <c r="AJ662" i="10" a="1"/>
  <c r="AJ662" i="10" s="1"/>
  <c r="AJ650" i="10" a="1"/>
  <c r="AJ650" i="10" s="1"/>
  <c r="AJ637" i="10" a="1"/>
  <c r="AJ637" i="10" s="1"/>
  <c r="AJ625" i="10" a="1"/>
  <c r="AJ625" i="10" s="1"/>
  <c r="AJ613" i="10" a="1"/>
  <c r="AJ613" i="10" s="1"/>
  <c r="AJ601" i="10" a="1"/>
  <c r="AJ601" i="10" s="1"/>
  <c r="AJ589" i="10" a="1"/>
  <c r="AJ589" i="10" s="1"/>
  <c r="AJ577" i="10" a="1"/>
  <c r="AJ577" i="10" s="1"/>
  <c r="AJ565" i="10" a="1"/>
  <c r="AJ565" i="10" s="1"/>
  <c r="AJ553" i="10" a="1"/>
  <c r="AJ553" i="10" s="1"/>
  <c r="AJ541" i="10" a="1"/>
  <c r="AJ541" i="10" s="1"/>
  <c r="AJ529" i="10" a="1"/>
  <c r="AJ529" i="10" s="1"/>
  <c r="AJ517" i="10" a="1"/>
  <c r="AJ517" i="10" s="1"/>
  <c r="AJ505" i="10" a="1"/>
  <c r="AJ505" i="10" s="1"/>
  <c r="AJ493" i="10" a="1"/>
  <c r="AJ493" i="10" s="1"/>
  <c r="AJ482" i="10" a="1"/>
  <c r="AJ482" i="10" s="1"/>
  <c r="AJ472" i="10" a="1"/>
  <c r="AJ472" i="10" s="1"/>
  <c r="S792" i="10"/>
  <c r="AJ792" i="10" a="1"/>
  <c r="AJ792" i="10" s="1"/>
  <c r="AK792" i="10" s="1"/>
  <c r="AJ812" i="10" a="1"/>
  <c r="AJ812" i="10" s="1"/>
  <c r="AK812" i="10" s="1"/>
  <c r="AH809" i="10"/>
  <c r="AN807" i="10"/>
  <c r="AJ806" i="10" a="1"/>
  <c r="AJ806" i="10" s="1"/>
  <c r="AK806" i="10" s="1"/>
  <c r="X804" i="10"/>
  <c r="Y804" i="10" s="1"/>
  <c r="L801" i="10"/>
  <c r="M801" i="10" s="1"/>
  <c r="AH800" i="10"/>
  <c r="AN798" i="10"/>
  <c r="AH797" i="10"/>
  <c r="AN795" i="10"/>
  <c r="AJ769" i="10" a="1"/>
  <c r="AJ769" i="10" s="1"/>
  <c r="AJ757" i="10" a="1"/>
  <c r="AJ757" i="10" s="1"/>
  <c r="AJ745" i="10" a="1"/>
  <c r="AJ745" i="10" s="1"/>
  <c r="AJ733" i="10" a="1"/>
  <c r="AJ733" i="10" s="1"/>
  <c r="AJ721" i="10" a="1"/>
  <c r="AJ721" i="10" s="1"/>
  <c r="AJ709" i="10" a="1"/>
  <c r="AJ709" i="10" s="1"/>
  <c r="AJ697" i="10" a="1"/>
  <c r="AJ697" i="10" s="1"/>
  <c r="AJ685" i="10" a="1"/>
  <c r="AJ685" i="10" s="1"/>
  <c r="AJ673" i="10" a="1"/>
  <c r="AJ673" i="10" s="1"/>
  <c r="AJ661" i="10" a="1"/>
  <c r="AJ661" i="10" s="1"/>
  <c r="AJ649" i="10" a="1"/>
  <c r="AJ649" i="10" s="1"/>
  <c r="AJ636" i="10" a="1"/>
  <c r="AJ636" i="10" s="1"/>
  <c r="AJ624" i="10" a="1"/>
  <c r="AJ624" i="10" s="1"/>
  <c r="AJ612" i="10" a="1"/>
  <c r="AJ612" i="10" s="1"/>
  <c r="AJ600" i="10" a="1"/>
  <c r="AJ600" i="10" s="1"/>
  <c r="AJ588" i="10" a="1"/>
  <c r="AJ588" i="10" s="1"/>
  <c r="AJ576" i="10" a="1"/>
  <c r="AJ576" i="10" s="1"/>
  <c r="AJ564" i="10" a="1"/>
  <c r="AJ564" i="10" s="1"/>
  <c r="AJ552" i="10" a="1"/>
  <c r="AJ552" i="10" s="1"/>
  <c r="AJ540" i="10" a="1"/>
  <c r="AJ540" i="10" s="1"/>
  <c r="AJ528" i="10" a="1"/>
  <c r="AJ528" i="10" s="1"/>
  <c r="AJ516" i="10" a="1"/>
  <c r="AJ516" i="10" s="1"/>
  <c r="AJ504" i="10" a="1"/>
  <c r="AJ504" i="10" s="1"/>
  <c r="AJ492" i="10" a="1"/>
  <c r="AJ492" i="10" s="1"/>
  <c r="AJ481" i="10" a="1"/>
  <c r="AJ481" i="10" s="1"/>
  <c r="AJ471" i="10" a="1"/>
  <c r="AJ471" i="10" s="1"/>
  <c r="AN792" i="10"/>
  <c r="AE814" i="10"/>
  <c r="O813" i="10"/>
  <c r="P813" i="10" s="1"/>
  <c r="AJ808" i="10" a="1"/>
  <c r="AJ808" i="10" s="1"/>
  <c r="AK808" i="10" s="1"/>
  <c r="AJ807" i="10" a="1"/>
  <c r="AJ807" i="10" s="1"/>
  <c r="AJ799" i="10" a="1"/>
  <c r="AJ799" i="10" s="1"/>
  <c r="AJ798" i="10" a="1"/>
  <c r="AJ798" i="10" s="1"/>
  <c r="O798" i="10"/>
  <c r="AJ796" i="10" a="1"/>
  <c r="AJ796" i="10" s="1"/>
  <c r="AK796" i="10" s="1"/>
  <c r="AJ795" i="10" a="1"/>
  <c r="AJ795" i="10" s="1"/>
  <c r="AK795" i="10" s="1"/>
  <c r="O795" i="10"/>
  <c r="P795" i="10" s="1"/>
  <c r="AJ793" i="10" a="1"/>
  <c r="AJ793" i="10" s="1"/>
  <c r="S793" i="10"/>
  <c r="AJ768" i="10" a="1"/>
  <c r="AJ768" i="10" s="1"/>
  <c r="AJ756" i="10" a="1"/>
  <c r="AJ756" i="10" s="1"/>
  <c r="AJ744" i="10" a="1"/>
  <c r="AJ744" i="10" s="1"/>
  <c r="AJ732" i="10" a="1"/>
  <c r="AJ732" i="10" s="1"/>
  <c r="AJ720" i="10" a="1"/>
  <c r="AJ720" i="10" s="1"/>
  <c r="AJ708" i="10" a="1"/>
  <c r="AJ708" i="10" s="1"/>
  <c r="AJ696" i="10" a="1"/>
  <c r="AJ696" i="10" s="1"/>
  <c r="AJ684" i="10" a="1"/>
  <c r="AJ684" i="10" s="1"/>
  <c r="AJ672" i="10" a="1"/>
  <c r="AJ672" i="10" s="1"/>
  <c r="AJ660" i="10" a="1"/>
  <c r="AJ660" i="10" s="1"/>
  <c r="AJ648" i="10" a="1"/>
  <c r="AJ648" i="10" s="1"/>
  <c r="AJ635" i="10" a="1"/>
  <c r="AJ635" i="10" s="1"/>
  <c r="AJ623" i="10" a="1"/>
  <c r="AJ623" i="10" s="1"/>
  <c r="AJ611" i="10" a="1"/>
  <c r="AJ611" i="10" s="1"/>
  <c r="AJ599" i="10" a="1"/>
  <c r="AJ599" i="10" s="1"/>
  <c r="AJ587" i="10" a="1"/>
  <c r="AJ587" i="10" s="1"/>
  <c r="AJ575" i="10" a="1"/>
  <c r="AJ575" i="10" s="1"/>
  <c r="AJ563" i="10" a="1"/>
  <c r="AJ563" i="10" s="1"/>
  <c r="AJ551" i="10" a="1"/>
  <c r="AJ551" i="10" s="1"/>
  <c r="AJ539" i="10" a="1"/>
  <c r="AJ539" i="10" s="1"/>
  <c r="AJ527" i="10" a="1"/>
  <c r="AJ527" i="10" s="1"/>
  <c r="AJ515" i="10" a="1"/>
  <c r="AJ515" i="10" s="1"/>
  <c r="AJ503" i="10" a="1"/>
  <c r="AJ503" i="10" s="1"/>
  <c r="AJ491" i="10" a="1"/>
  <c r="AJ491" i="10" s="1"/>
  <c r="AJ470" i="10" a="1"/>
  <c r="AJ470" i="10" s="1"/>
  <c r="O815" i="10"/>
  <c r="P815" i="10" s="1"/>
  <c r="AE813" i="10"/>
  <c r="AA809" i="10"/>
  <c r="O803" i="10"/>
  <c r="AE801" i="10"/>
  <c r="AA800" i="10"/>
  <c r="AK799" i="10"/>
  <c r="L798" i="10"/>
  <c r="M798" i="10" s="1"/>
  <c r="AA797" i="10"/>
  <c r="AB797" i="10" s="1"/>
  <c r="L795" i="10"/>
  <c r="M795" i="10" s="1"/>
  <c r="AA794" i="10"/>
  <c r="AB794" i="10" s="1"/>
  <c r="AK793" i="10"/>
  <c r="L815" i="10"/>
  <c r="M815" i="10" s="1"/>
  <c r="AB814" i="10"/>
  <c r="AA813" i="10"/>
  <c r="AB813" i="10" s="1"/>
  <c r="O807" i="10"/>
  <c r="P807" i="10" s="1"/>
  <c r="AB802" i="10"/>
  <c r="AA801" i="10"/>
  <c r="AB801" i="10" s="1"/>
  <c r="P799" i="10"/>
  <c r="P796" i="10"/>
  <c r="P793" i="10"/>
  <c r="AJ815" i="10" a="1"/>
  <c r="AJ815" i="10" s="1"/>
  <c r="AK815" i="10" s="1"/>
  <c r="AH812" i="10"/>
  <c r="AN810" i="10"/>
  <c r="L807" i="10"/>
  <c r="M807" i="10" s="1"/>
  <c r="AH806" i="10"/>
  <c r="AN804" i="10"/>
  <c r="X801" i="10"/>
  <c r="Y801" i="10" s="1"/>
  <c r="AH804" i="13"/>
  <c r="AN802" i="13"/>
  <c r="AH795" i="13"/>
  <c r="AN815" i="13"/>
  <c r="AH814" i="13"/>
  <c r="AN812" i="13"/>
  <c r="AH811" i="13"/>
  <c r="AN809" i="13"/>
  <c r="AH808" i="13"/>
  <c r="AK815" i="13"/>
  <c r="AE814" i="13"/>
  <c r="AK812" i="13"/>
  <c r="M800" i="13"/>
  <c r="AH798" i="13"/>
  <c r="AN796" i="13"/>
  <c r="AK803" i="13"/>
  <c r="AE802" i="13"/>
  <c r="AK794" i="13"/>
  <c r="X815" i="13"/>
  <c r="Y815" i="13" s="1"/>
  <c r="L815" i="13"/>
  <c r="M815" i="13" s="1"/>
  <c r="X812" i="13"/>
  <c r="Y812" i="13" s="1"/>
  <c r="L812" i="13"/>
  <c r="M812" i="13" s="1"/>
  <c r="X809" i="13"/>
  <c r="Y809" i="13" s="1"/>
  <c r="L809" i="13"/>
  <c r="M809" i="13" s="1"/>
  <c r="X806" i="13"/>
  <c r="Y806" i="13" s="1"/>
  <c r="L806" i="13"/>
  <c r="M806" i="13" s="1"/>
  <c r="X803" i="13"/>
  <c r="Y803" i="13" s="1"/>
  <c r="L803" i="13"/>
  <c r="M803" i="13" s="1"/>
  <c r="X800" i="13"/>
  <c r="Y800" i="13" s="1"/>
  <c r="L800" i="13"/>
  <c r="X797" i="13"/>
  <c r="Y797" i="13" s="1"/>
  <c r="L797" i="13"/>
  <c r="M797" i="13" s="1"/>
  <c r="X794" i="13"/>
  <c r="Y794" i="13" s="1"/>
  <c r="L794" i="13"/>
  <c r="M794" i="13" s="1"/>
  <c r="V794" i="13"/>
  <c r="J794" i="13"/>
  <c r="AB813" i="13"/>
  <c r="P813" i="13"/>
  <c r="AB810" i="13"/>
  <c r="P810" i="13"/>
  <c r="AB807" i="13"/>
  <c r="P807" i="13"/>
  <c r="AB804" i="13"/>
  <c r="P804" i="13"/>
  <c r="AB801" i="13"/>
  <c r="P801" i="13"/>
  <c r="AB798" i="13"/>
  <c r="P798" i="13"/>
  <c r="AB795" i="13"/>
  <c r="P795" i="13"/>
  <c r="G794" i="13"/>
  <c r="AB815" i="13"/>
  <c r="P815" i="13"/>
  <c r="AB812" i="13"/>
  <c r="P812" i="13"/>
  <c r="AB809" i="13"/>
  <c r="P809" i="13"/>
  <c r="AB806" i="13"/>
  <c r="P806" i="13"/>
  <c r="AB803" i="13"/>
  <c r="P803" i="13"/>
  <c r="AB800" i="13"/>
  <c r="P800" i="13"/>
  <c r="AB797" i="13"/>
  <c r="P797" i="13"/>
  <c r="AB794" i="13"/>
  <c r="P794" i="13"/>
  <c r="AG792" i="13" a="1"/>
  <c r="AG792" i="13" s="1"/>
  <c r="AH792" i="13" s="1"/>
  <c r="O792" i="13"/>
  <c r="P792" i="13" s="1"/>
  <c r="AA792" i="13"/>
  <c r="AB792" i="13" s="1"/>
  <c r="AA810" i="11"/>
  <c r="AB810" i="11" s="1"/>
  <c r="S809" i="11"/>
  <c r="AH807" i="11"/>
  <c r="V806" i="11"/>
  <c r="S805" i="11"/>
  <c r="AN802" i="11"/>
  <c r="AM801" i="11" a="1"/>
  <c r="AM801" i="11" s="1"/>
  <c r="AN801" i="11" s="1"/>
  <c r="O801" i="11"/>
  <c r="P801" i="11"/>
  <c r="AG797" i="11" a="1"/>
  <c r="AG797" i="11" s="1"/>
  <c r="AH797" i="11"/>
  <c r="J797" i="11"/>
  <c r="AN793" i="11"/>
  <c r="O812" i="11"/>
  <c r="P812" i="11" s="1"/>
  <c r="AD810" i="11" a="1"/>
  <c r="AD810" i="11" s="1"/>
  <c r="AE810" i="11" s="1"/>
  <c r="F810" i="11"/>
  <c r="G810" i="11" s="1"/>
  <c r="AG794" i="11" a="1"/>
  <c r="AG794" i="11" s="1"/>
  <c r="AH794" i="11"/>
  <c r="O809" i="11"/>
  <c r="P809" i="11" s="1"/>
  <c r="AD807" i="11" a="1"/>
  <c r="AD807" i="11" s="1"/>
  <c r="AE807" i="11" s="1"/>
  <c r="F807" i="11"/>
  <c r="G807" i="11" s="1"/>
  <c r="AJ802" i="11" a="1"/>
  <c r="AJ802" i="11" s="1"/>
  <c r="AK802" i="11" s="1"/>
  <c r="AA800" i="11"/>
  <c r="AB800" i="11" s="1"/>
  <c r="G799" i="11"/>
  <c r="R798" i="11"/>
  <c r="S798" i="11" s="1"/>
  <c r="AJ793" i="11" a="1"/>
  <c r="AJ793" i="11" s="1"/>
  <c r="AK793" i="11" s="1"/>
  <c r="R801" i="11"/>
  <c r="S801" i="11"/>
  <c r="AA815" i="11"/>
  <c r="AB815" i="11"/>
  <c r="AG812" i="11" a="1"/>
  <c r="AG812" i="11" s="1"/>
  <c r="AH812" i="11"/>
  <c r="J812" i="11"/>
  <c r="AA807" i="11"/>
  <c r="AB807" i="11"/>
  <c r="S806" i="11"/>
  <c r="AH804" i="11"/>
  <c r="V803" i="11"/>
  <c r="S802" i="11"/>
  <c r="AN799" i="11"/>
  <c r="AM798" i="11" a="1"/>
  <c r="AM798" i="11" s="1"/>
  <c r="AN798" i="11" s="1"/>
  <c r="R795" i="11"/>
  <c r="S795" i="11"/>
  <c r="R813" i="11"/>
  <c r="S813" i="11"/>
  <c r="O806" i="11"/>
  <c r="P806" i="11" s="1"/>
  <c r="AD804" i="11" a="1"/>
  <c r="AD804" i="11" s="1"/>
  <c r="AE804" i="11" s="1"/>
  <c r="F804" i="11"/>
  <c r="G804" i="11" s="1"/>
  <c r="AJ799" i="11" a="1"/>
  <c r="AJ799" i="11" s="1"/>
  <c r="AK799" i="11" s="1"/>
  <c r="AA803" i="11"/>
  <c r="AB803" i="11" s="1"/>
  <c r="AJ814" i="11" a="1"/>
  <c r="AJ814" i="11" s="1"/>
  <c r="AK814" i="11"/>
  <c r="AM813" i="11" a="1"/>
  <c r="AM813" i="11" s="1"/>
  <c r="AN813" i="11" s="1"/>
  <c r="O813" i="11"/>
  <c r="P813" i="11" s="1"/>
  <c r="G812" i="11"/>
  <c r="AG809" i="11" a="1"/>
  <c r="AG809" i="11" s="1"/>
  <c r="AH809" i="11" s="1"/>
  <c r="J809" i="11"/>
  <c r="AA804" i="11"/>
  <c r="AB804" i="11" s="1"/>
  <c r="S803" i="11"/>
  <c r="AH801" i="11"/>
  <c r="V800" i="11"/>
  <c r="S799" i="11"/>
  <c r="AN796" i="11"/>
  <c r="V794" i="11"/>
  <c r="V815" i="11"/>
  <c r="AA812" i="11"/>
  <c r="AB812" i="11" s="1"/>
  <c r="R810" i="11"/>
  <c r="S810" i="11" s="1"/>
  <c r="O803" i="11"/>
  <c r="P803" i="11"/>
  <c r="AD801" i="11" a="1"/>
  <c r="AD801" i="11" s="1"/>
  <c r="AE801" i="11" s="1"/>
  <c r="F801" i="11"/>
  <c r="G801" i="11" s="1"/>
  <c r="AJ796" i="11" a="1"/>
  <c r="AJ796" i="11" s="1"/>
  <c r="AK796" i="11" s="1"/>
  <c r="AM795" i="11" a="1"/>
  <c r="AM795" i="11" s="1"/>
  <c r="AN795" i="11" s="1"/>
  <c r="S814" i="11"/>
  <c r="AN811" i="11"/>
  <c r="AM810" i="11" a="1"/>
  <c r="AM810" i="11" s="1"/>
  <c r="AN810" i="11"/>
  <c r="O810" i="11"/>
  <c r="P810" i="11" s="1"/>
  <c r="G809" i="11"/>
  <c r="AG806" i="11" a="1"/>
  <c r="AG806" i="11" s="1"/>
  <c r="AH806" i="11"/>
  <c r="J806" i="11"/>
  <c r="AA801" i="11"/>
  <c r="AB801" i="11" s="1"/>
  <c r="AH798" i="11"/>
  <c r="V797" i="11"/>
  <c r="F795" i="11"/>
  <c r="G795" i="11"/>
  <c r="AJ811" i="11" a="1"/>
  <c r="AJ811" i="11" s="1"/>
  <c r="AK811" i="11" s="1"/>
  <c r="AA809" i="11"/>
  <c r="AB809" i="11" s="1"/>
  <c r="G808" i="11"/>
  <c r="R807" i="11"/>
  <c r="S807" i="11"/>
  <c r="AK803" i="11"/>
  <c r="O800" i="11"/>
  <c r="P800" i="11" s="1"/>
  <c r="AE799" i="11"/>
  <c r="AD798" i="11" a="1"/>
  <c r="AD798" i="11" s="1"/>
  <c r="AE798" i="11" s="1"/>
  <c r="F798" i="11"/>
  <c r="G798" i="11"/>
  <c r="O815" i="11"/>
  <c r="P815" i="11"/>
  <c r="AH813" i="11"/>
  <c r="V812" i="11"/>
  <c r="AM807" i="11" a="1"/>
  <c r="AM807" i="11" s="1"/>
  <c r="AN807" i="11"/>
  <c r="O807" i="11"/>
  <c r="P807" i="11" s="1"/>
  <c r="AG803" i="11" a="1"/>
  <c r="AG803" i="11" s="1"/>
  <c r="AH803" i="11"/>
  <c r="AJ805" i="11" a="1"/>
  <c r="AJ805" i="11" s="1"/>
  <c r="AK805" i="11"/>
  <c r="AD813" i="11" a="1"/>
  <c r="AD813" i="11" s="1"/>
  <c r="AE813" i="11"/>
  <c r="F813" i="11"/>
  <c r="G813" i="11"/>
  <c r="AJ808" i="11" a="1"/>
  <c r="AJ808" i="11" s="1"/>
  <c r="AK808" i="11"/>
  <c r="AA806" i="11"/>
  <c r="AB806" i="11" s="1"/>
  <c r="G805" i="11"/>
  <c r="R804" i="11"/>
  <c r="S804" i="11" s="1"/>
  <c r="AK800" i="11"/>
  <c r="AE796" i="11"/>
  <c r="AH795" i="11"/>
  <c r="J794" i="11"/>
  <c r="AG815" i="11" a="1"/>
  <c r="AG815" i="11" s="1"/>
  <c r="AH815" i="11" s="1"/>
  <c r="I815" i="11"/>
  <c r="J815" i="11" s="1"/>
  <c r="AA813" i="11"/>
  <c r="AB813" i="11" s="1"/>
  <c r="S812" i="11"/>
  <c r="AH810" i="11"/>
  <c r="V809" i="11"/>
  <c r="S808" i="11"/>
  <c r="AN805" i="11"/>
  <c r="AM804" i="11" a="1"/>
  <c r="AM804" i="11" s="1"/>
  <c r="AN804" i="11" s="1"/>
  <c r="O804" i="11"/>
  <c r="P804" i="11" s="1"/>
  <c r="G803" i="11"/>
  <c r="AG800" i="11" a="1"/>
  <c r="AG800" i="11" s="1"/>
  <c r="AH800" i="11" s="1"/>
  <c r="J800" i="11"/>
  <c r="AD795" i="11" a="1"/>
  <c r="AD795" i="11" s="1"/>
  <c r="AE795" i="11"/>
  <c r="AB814" i="11"/>
  <c r="P814" i="11"/>
  <c r="AB811" i="11"/>
  <c r="P811" i="11"/>
  <c r="AB808" i="11"/>
  <c r="P808" i="11"/>
  <c r="AB805" i="11"/>
  <c r="P805" i="11"/>
  <c r="AB802" i="11"/>
  <c r="P802" i="11"/>
  <c r="AB799" i="11"/>
  <c r="P799" i="11"/>
  <c r="X797" i="11"/>
  <c r="Y797" i="11" s="1"/>
  <c r="L797" i="11"/>
  <c r="M797" i="11" s="1"/>
  <c r="P796" i="11"/>
  <c r="X794" i="11"/>
  <c r="Y794" i="11" s="1"/>
  <c r="L794" i="11"/>
  <c r="M794" i="11" s="1"/>
  <c r="AB798" i="11"/>
  <c r="P798" i="11"/>
  <c r="AB795" i="11"/>
  <c r="P795" i="11"/>
  <c r="S794" i="11"/>
  <c r="G794" i="11"/>
  <c r="AB797" i="11"/>
  <c r="P797" i="11"/>
  <c r="AB794" i="11"/>
  <c r="P794" i="11"/>
  <c r="O792" i="11"/>
  <c r="P792" i="11" s="1"/>
  <c r="AA792" i="11"/>
  <c r="AB792" i="11" s="1"/>
  <c r="AE814" i="12"/>
  <c r="AN811" i="12"/>
  <c r="AE811" i="12"/>
  <c r="AH813" i="12"/>
  <c r="AK812" i="12"/>
  <c r="V815" i="12"/>
  <c r="J815" i="12"/>
  <c r="V812" i="12"/>
  <c r="J812" i="12"/>
  <c r="S815" i="12"/>
  <c r="G815" i="12"/>
  <c r="S812" i="12"/>
  <c r="G812" i="12"/>
  <c r="AB815" i="12"/>
  <c r="P815" i="12"/>
  <c r="AB812" i="12"/>
  <c r="P812" i="12"/>
  <c r="V813" i="12"/>
  <c r="J813" i="12"/>
  <c r="AE796" i="12"/>
  <c r="AH810" i="12"/>
  <c r="AE808" i="12"/>
  <c r="AN804" i="12"/>
  <c r="AH803" i="12"/>
  <c r="AH801" i="12"/>
  <c r="AN802" i="12"/>
  <c r="AN805" i="12"/>
  <c r="AH804" i="12"/>
  <c r="AK797" i="12"/>
  <c r="AN796" i="12"/>
  <c r="AH795" i="12"/>
  <c r="AK796" i="12"/>
  <c r="AN808" i="12"/>
  <c r="AH807" i="12"/>
  <c r="AN810" i="12"/>
  <c r="AH809" i="12"/>
  <c r="AE805" i="12"/>
  <c r="AN799" i="12"/>
  <c r="AH798" i="12"/>
  <c r="AB808" i="12"/>
  <c r="P808" i="12"/>
  <c r="AB805" i="12"/>
  <c r="P805" i="12"/>
  <c r="AB802" i="12"/>
  <c r="P802" i="12"/>
  <c r="AB799" i="12"/>
  <c r="P799" i="12"/>
  <c r="X797" i="12"/>
  <c r="Y797" i="12" s="1"/>
  <c r="L797" i="12"/>
  <c r="M797" i="12" s="1"/>
  <c r="AB796" i="12"/>
  <c r="P796" i="12"/>
  <c r="X794" i="12"/>
  <c r="Y794" i="12" s="1"/>
  <c r="L794" i="12"/>
  <c r="M794" i="12" s="1"/>
  <c r="V794" i="12"/>
  <c r="J794" i="12"/>
  <c r="AK810" i="12"/>
  <c r="AB810" i="12"/>
  <c r="P810" i="12"/>
  <c r="AN809" i="12"/>
  <c r="AE809" i="12"/>
  <c r="AH808" i="12"/>
  <c r="AK807" i="12"/>
  <c r="AB807" i="12"/>
  <c r="P807" i="12"/>
  <c r="AN806" i="12"/>
  <c r="AE806" i="12"/>
  <c r="AH805" i="12"/>
  <c r="AK804" i="12"/>
  <c r="AB804" i="12"/>
  <c r="P804" i="12"/>
  <c r="AN803" i="12"/>
  <c r="AE803" i="12"/>
  <c r="AH802" i="12"/>
  <c r="AK801" i="12"/>
  <c r="AB801" i="12"/>
  <c r="P801" i="12"/>
  <c r="AN800" i="12"/>
  <c r="AE800" i="12"/>
  <c r="AH799" i="12"/>
  <c r="AK798" i="12"/>
  <c r="AB798" i="12"/>
  <c r="P798" i="12"/>
  <c r="AN797" i="12"/>
  <c r="AE797" i="12"/>
  <c r="AH796" i="12"/>
  <c r="AK795" i="12"/>
  <c r="AB795" i="12"/>
  <c r="P795" i="12"/>
  <c r="AN794" i="12"/>
  <c r="AE794" i="12"/>
  <c r="AH793" i="12"/>
  <c r="S809" i="12"/>
  <c r="G809" i="12"/>
  <c r="S806" i="12"/>
  <c r="G806" i="12"/>
  <c r="S803" i="12"/>
  <c r="G803" i="12"/>
  <c r="S800" i="12"/>
  <c r="G800" i="12"/>
  <c r="S797" i="12"/>
  <c r="G797" i="12"/>
  <c r="S794" i="12"/>
  <c r="G794" i="12"/>
  <c r="AB809" i="12"/>
  <c r="P809" i="12"/>
  <c r="AB806" i="12"/>
  <c r="P806" i="12"/>
  <c r="AB803" i="12"/>
  <c r="P803" i="12"/>
  <c r="AB800" i="12"/>
  <c r="P800" i="12"/>
  <c r="AB797" i="12"/>
  <c r="P797" i="12"/>
  <c r="AB794" i="12"/>
  <c r="P794" i="12"/>
  <c r="AG792" i="12" a="1"/>
  <c r="AG792" i="12" s="1"/>
  <c r="AH792" i="12" s="1"/>
  <c r="O792" i="12"/>
  <c r="P792" i="12" s="1"/>
  <c r="AA792" i="12"/>
  <c r="AB792" i="12" s="1"/>
  <c r="AH813" i="10"/>
  <c r="AN808" i="10"/>
  <c r="AH801" i="10"/>
  <c r="AN799" i="10"/>
  <c r="AN796" i="10"/>
  <c r="AE808" i="10"/>
  <c r="AK803" i="10"/>
  <c r="AE799" i="10"/>
  <c r="AE796" i="10"/>
  <c r="M794" i="10"/>
  <c r="X812" i="10"/>
  <c r="Y812" i="10" s="1"/>
  <c r="L812" i="10"/>
  <c r="M812" i="10" s="1"/>
  <c r="X809" i="10"/>
  <c r="Y809" i="10" s="1"/>
  <c r="L809" i="10"/>
  <c r="M809" i="10" s="1"/>
  <c r="X806" i="10"/>
  <c r="Y806" i="10" s="1"/>
  <c r="L806" i="10"/>
  <c r="M806" i="10" s="1"/>
  <c r="X803" i="10"/>
  <c r="Y803" i="10" s="1"/>
  <c r="L803" i="10"/>
  <c r="M803" i="10" s="1"/>
  <c r="X800" i="10"/>
  <c r="Y800" i="10" s="1"/>
  <c r="L800" i="10"/>
  <c r="M800" i="10" s="1"/>
  <c r="X797" i="10"/>
  <c r="Y797" i="10" s="1"/>
  <c r="L797" i="10"/>
  <c r="M797" i="10" s="1"/>
  <c r="X794" i="10"/>
  <c r="Y794" i="10" s="1"/>
  <c r="L794" i="10"/>
  <c r="AN815" i="10"/>
  <c r="AE815" i="10"/>
  <c r="AH814" i="10"/>
  <c r="AK813" i="10"/>
  <c r="AN812" i="10"/>
  <c r="AE812" i="10"/>
  <c r="AH811" i="10"/>
  <c r="AK810" i="10"/>
  <c r="AN809" i="10"/>
  <c r="AE809" i="10"/>
  <c r="AH808" i="10"/>
  <c r="AK807" i="10"/>
  <c r="AN806" i="10"/>
  <c r="AE806" i="10"/>
  <c r="AH805" i="10"/>
  <c r="AK804" i="10"/>
  <c r="AN803" i="10"/>
  <c r="AE803" i="10"/>
  <c r="AH802" i="10"/>
  <c r="AK801" i="10"/>
  <c r="P801" i="10"/>
  <c r="AN800" i="10"/>
  <c r="AE800" i="10"/>
  <c r="AH799" i="10"/>
  <c r="AK798" i="10"/>
  <c r="AB798" i="10"/>
  <c r="P798" i="10"/>
  <c r="AN797" i="10"/>
  <c r="AE797" i="10"/>
  <c r="AH796" i="10"/>
  <c r="AB795" i="10"/>
  <c r="AN794" i="10"/>
  <c r="AE794" i="10"/>
  <c r="AH793" i="10"/>
  <c r="S815" i="10"/>
  <c r="G815" i="10"/>
  <c r="S812" i="10"/>
  <c r="G812" i="10"/>
  <c r="S809" i="10"/>
  <c r="G809" i="10"/>
  <c r="S806" i="10"/>
  <c r="G806" i="10"/>
  <c r="S803" i="10"/>
  <c r="G803" i="10"/>
  <c r="S800" i="10"/>
  <c r="G800" i="10"/>
  <c r="S797" i="10"/>
  <c r="G797" i="10"/>
  <c r="S794" i="10"/>
  <c r="G794" i="10"/>
  <c r="AB812" i="10"/>
  <c r="P812" i="10"/>
  <c r="AB809" i="10"/>
  <c r="P809" i="10"/>
  <c r="AB806" i="10"/>
  <c r="P806" i="10"/>
  <c r="AB803" i="10"/>
  <c r="P803" i="10"/>
  <c r="AB800" i="10"/>
  <c r="P797" i="10"/>
  <c r="P794" i="10"/>
  <c r="O792" i="10"/>
  <c r="P792" i="10" s="1"/>
  <c r="AA792" i="10"/>
  <c r="AB792" i="10" s="1"/>
  <c r="B7" i="7" l="1"/>
  <c r="N354" i="6" l="1"/>
  <c r="N353" i="6"/>
  <c r="N352" i="6"/>
  <c r="N351" i="6"/>
  <c r="N350" i="6"/>
  <c r="N349" i="6"/>
  <c r="N348" i="6"/>
  <c r="N347" i="6"/>
  <c r="N346" i="6"/>
  <c r="N345" i="6"/>
  <c r="N344" i="6"/>
  <c r="N343" i="6"/>
  <c r="N342" i="6"/>
  <c r="N341" i="6"/>
  <c r="N340" i="6"/>
  <c r="N339" i="6"/>
  <c r="N338" i="6"/>
  <c r="N337" i="6"/>
  <c r="N336" i="6"/>
  <c r="N335" i="6"/>
  <c r="N334" i="6"/>
  <c r="N333" i="6"/>
  <c r="N332" i="6"/>
  <c r="N331" i="6"/>
  <c r="N354" i="5"/>
  <c r="N353" i="5"/>
  <c r="N352" i="5"/>
  <c r="N351" i="5"/>
  <c r="N350" i="5"/>
  <c r="N349" i="5"/>
  <c r="N348" i="5"/>
  <c r="N347" i="5"/>
  <c r="N346" i="5"/>
  <c r="N345" i="5"/>
  <c r="N344" i="5"/>
  <c r="N343" i="5"/>
  <c r="N342" i="5"/>
  <c r="N341" i="5"/>
  <c r="N340" i="5"/>
  <c r="N339" i="5"/>
  <c r="N338" i="5"/>
  <c r="N337" i="5"/>
  <c r="N336" i="5"/>
  <c r="N335" i="5"/>
  <c r="N334" i="5"/>
  <c r="N333" i="5"/>
  <c r="N332" i="5"/>
  <c r="N331" i="5"/>
  <c r="N354" i="4"/>
  <c r="N353" i="4"/>
  <c r="N352" i="4"/>
  <c r="N351" i="4"/>
  <c r="N350" i="4"/>
  <c r="N349" i="4"/>
  <c r="N348" i="4"/>
  <c r="N347" i="4"/>
  <c r="N346" i="4"/>
  <c r="N345" i="4"/>
  <c r="N344" i="4"/>
  <c r="N343" i="4"/>
  <c r="N342" i="4"/>
  <c r="N341" i="4"/>
  <c r="N340" i="4"/>
  <c r="N339" i="4"/>
  <c r="N338" i="4"/>
  <c r="N337" i="4"/>
  <c r="N336" i="4"/>
  <c r="N335" i="4"/>
  <c r="N334" i="4"/>
  <c r="N333" i="4"/>
  <c r="N332" i="4"/>
  <c r="N331" i="4"/>
  <c r="N332" i="3" l="1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T83" i="2"/>
  <c r="U83" i="2" s="1"/>
  <c r="T84" i="2"/>
  <c r="U84" i="2" s="1"/>
  <c r="T85" i="2"/>
  <c r="U85" i="2" s="1"/>
  <c r="T86" i="2"/>
  <c r="V86" i="2" s="1"/>
  <c r="T20" i="2"/>
  <c r="U20" i="2" s="1"/>
  <c r="P2" i="2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1" i="2"/>
  <c r="V279" i="2"/>
  <c r="V278" i="2"/>
  <c r="V277" i="2"/>
  <c r="V276" i="2"/>
  <c r="V275" i="2"/>
  <c r="V274" i="2"/>
  <c r="V273" i="2"/>
  <c r="V272" i="2"/>
  <c r="V271" i="2"/>
  <c r="V270" i="2"/>
  <c r="V269" i="2"/>
  <c r="V268" i="2"/>
  <c r="V267" i="2"/>
  <c r="V266" i="2"/>
  <c r="V265" i="2"/>
  <c r="V264" i="2"/>
  <c r="V263" i="2"/>
  <c r="V262" i="2"/>
  <c r="V261" i="2"/>
  <c r="V260" i="2"/>
  <c r="V259" i="2"/>
  <c r="V258" i="2"/>
  <c r="V257" i="2"/>
  <c r="V256" i="2"/>
  <c r="V255" i="2"/>
  <c r="V254" i="2"/>
  <c r="V253" i="2"/>
  <c r="V252" i="2"/>
  <c r="V251" i="2"/>
  <c r="V250" i="2"/>
  <c r="V249" i="2"/>
  <c r="V248" i="2"/>
  <c r="V247" i="2"/>
  <c r="V246" i="2"/>
  <c r="V245" i="2"/>
  <c r="V244" i="2"/>
  <c r="V243" i="2"/>
  <c r="V242" i="2"/>
  <c r="V241" i="2"/>
  <c r="V240" i="2"/>
  <c r="V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22" i="2"/>
  <c r="V221" i="2"/>
  <c r="V220" i="2"/>
  <c r="V219" i="2"/>
  <c r="V218" i="2"/>
  <c r="V217" i="2"/>
  <c r="V216" i="2"/>
  <c r="V215" i="2"/>
  <c r="V214" i="2"/>
  <c r="V213" i="2"/>
  <c r="V212" i="2"/>
  <c r="V211" i="2"/>
  <c r="V210" i="2"/>
  <c r="V209" i="2"/>
  <c r="V208" i="2"/>
  <c r="V207" i="2"/>
  <c r="V206" i="2"/>
  <c r="V205" i="2"/>
  <c r="V204" i="2"/>
  <c r="V203" i="2"/>
  <c r="V202" i="2"/>
  <c r="V201" i="2"/>
  <c r="V200" i="2"/>
  <c r="V199" i="2"/>
  <c r="V198" i="2"/>
  <c r="V197" i="2"/>
  <c r="V196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72" i="2"/>
  <c r="V171" i="2"/>
  <c r="V170" i="2"/>
  <c r="V169" i="2"/>
  <c r="V168" i="2"/>
  <c r="V167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4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4" i="2"/>
  <c r="V133" i="2"/>
  <c r="V132" i="2"/>
  <c r="V131" i="2"/>
  <c r="V130" i="2"/>
  <c r="V129" i="2"/>
  <c r="V128" i="2"/>
  <c r="V127" i="2"/>
  <c r="V126" i="2"/>
  <c r="V125" i="2"/>
  <c r="V124" i="2"/>
  <c r="V123" i="2"/>
  <c r="V122" i="2"/>
  <c r="V121" i="2"/>
  <c r="V120" i="2"/>
  <c r="V119" i="2"/>
  <c r="V118" i="2"/>
  <c r="V117" i="2"/>
  <c r="V116" i="2"/>
  <c r="V115" i="2"/>
  <c r="V114" i="2"/>
  <c r="V113" i="2"/>
  <c r="V112" i="2"/>
  <c r="V111" i="2"/>
  <c r="V110" i="2"/>
  <c r="V109" i="2"/>
  <c r="V108" i="2"/>
  <c r="V107" i="2"/>
  <c r="V106" i="2"/>
  <c r="V105" i="2"/>
  <c r="V104" i="2"/>
  <c r="V103" i="2"/>
  <c r="V102" i="2"/>
  <c r="V101" i="2"/>
  <c r="V100" i="2"/>
  <c r="V99" i="2"/>
  <c r="V98" i="2"/>
  <c r="V97" i="2"/>
  <c r="V96" i="2"/>
  <c r="V95" i="2"/>
  <c r="V94" i="2"/>
  <c r="V93" i="2"/>
  <c r="V92" i="2"/>
  <c r="V91" i="2"/>
  <c r="V90" i="2"/>
  <c r="V89" i="2"/>
  <c r="V88" i="2"/>
  <c r="T7" i="2"/>
  <c r="U7" i="2" s="1"/>
  <c r="T2" i="2"/>
  <c r="V2" i="2" s="1"/>
  <c r="T3" i="2"/>
  <c r="V3" i="2" s="1"/>
  <c r="T4" i="2"/>
  <c r="V4" i="2" s="1"/>
  <c r="T5" i="2"/>
  <c r="U5" i="2" s="1"/>
  <c r="T6" i="2"/>
  <c r="U6" i="2" s="1"/>
  <c r="T8" i="2"/>
  <c r="U8" i="2" s="1"/>
  <c r="T9" i="2"/>
  <c r="U9" i="2" s="1"/>
  <c r="T10" i="2"/>
  <c r="U10" i="2" s="1"/>
  <c r="T11" i="2"/>
  <c r="U11" i="2" s="1"/>
  <c r="T12" i="2"/>
  <c r="V12" i="2" s="1"/>
  <c r="T13" i="2"/>
  <c r="V13" i="2" s="1"/>
  <c r="T14" i="2"/>
  <c r="V14" i="2" s="1"/>
  <c r="T15" i="2"/>
  <c r="V15" i="2" s="1"/>
  <c r="T16" i="2"/>
  <c r="U16" i="2" s="1"/>
  <c r="T17" i="2"/>
  <c r="U17" i="2" s="1"/>
  <c r="T18" i="2"/>
  <c r="U18" i="2" s="1"/>
  <c r="T19" i="2"/>
  <c r="U19" i="2" s="1"/>
  <c r="T21" i="2"/>
  <c r="U21" i="2" s="1"/>
  <c r="T22" i="2"/>
  <c r="U22" i="2" s="1"/>
  <c r="T23" i="2"/>
  <c r="V23" i="2" s="1"/>
  <c r="T24" i="2"/>
  <c r="V24" i="2" s="1"/>
  <c r="T25" i="2"/>
  <c r="V25" i="2" s="1"/>
  <c r="T26" i="2"/>
  <c r="V26" i="2" s="1"/>
  <c r="T27" i="2"/>
  <c r="V27" i="2" s="1"/>
  <c r="T28" i="2"/>
  <c r="U28" i="2" s="1"/>
  <c r="T29" i="2"/>
  <c r="U29" i="2" s="1"/>
  <c r="T30" i="2"/>
  <c r="V30" i="2" s="1"/>
  <c r="T31" i="2"/>
  <c r="U31" i="2" s="1"/>
  <c r="T32" i="2"/>
  <c r="U32" i="2" s="1"/>
  <c r="T33" i="2"/>
  <c r="V33" i="2" s="1"/>
  <c r="T34" i="2"/>
  <c r="V34" i="2" s="1"/>
  <c r="T35" i="2"/>
  <c r="V35" i="2" s="1"/>
  <c r="T36" i="2"/>
  <c r="V36" i="2" s="1"/>
  <c r="T37" i="2"/>
  <c r="U37" i="2" s="1"/>
  <c r="T38" i="2"/>
  <c r="U38" i="2" s="1"/>
  <c r="T39" i="2"/>
  <c r="V39" i="2" s="1"/>
  <c r="T40" i="2"/>
  <c r="U40" i="2" s="1"/>
  <c r="T41" i="2"/>
  <c r="U41" i="2" s="1"/>
  <c r="T42" i="2"/>
  <c r="V42" i="2" s="1"/>
  <c r="T43" i="2"/>
  <c r="V43" i="2" s="1"/>
  <c r="T44" i="2"/>
  <c r="V44" i="2" s="1"/>
  <c r="T45" i="2"/>
  <c r="V45" i="2" s="1"/>
  <c r="T46" i="2"/>
  <c r="U46" i="2" s="1"/>
  <c r="T47" i="2"/>
  <c r="U47" i="2" s="1"/>
  <c r="T48" i="2"/>
  <c r="U48" i="2" s="1"/>
  <c r="T49" i="2"/>
  <c r="U49" i="2" s="1"/>
  <c r="T50" i="2"/>
  <c r="U50" i="2" s="1"/>
  <c r="T51" i="2"/>
  <c r="V51" i="2" s="1"/>
  <c r="T52" i="2"/>
  <c r="V52" i="2" s="1"/>
  <c r="T53" i="2"/>
  <c r="V53" i="2" s="1"/>
  <c r="T54" i="2"/>
  <c r="V54" i="2" s="1"/>
  <c r="T55" i="2"/>
  <c r="V55" i="2" s="1"/>
  <c r="T56" i="2"/>
  <c r="U56" i="2" s="1"/>
  <c r="T57" i="2"/>
  <c r="U57" i="2" s="1"/>
  <c r="T58" i="2"/>
  <c r="V58" i="2" s="1"/>
  <c r="T59" i="2"/>
  <c r="U59" i="2" s="1"/>
  <c r="T60" i="2"/>
  <c r="U60" i="2" s="1"/>
  <c r="T61" i="2"/>
  <c r="V61" i="2" s="1"/>
  <c r="T62" i="2"/>
  <c r="V62" i="2" s="1"/>
  <c r="T63" i="2"/>
  <c r="V63" i="2" s="1"/>
  <c r="T64" i="2"/>
  <c r="V64" i="2" s="1"/>
  <c r="T65" i="2"/>
  <c r="U65" i="2" s="1"/>
  <c r="T66" i="2"/>
  <c r="V66" i="2" s="1"/>
  <c r="T67" i="2"/>
  <c r="U67" i="2" s="1"/>
  <c r="T68" i="2"/>
  <c r="U68" i="2" s="1"/>
  <c r="T69" i="2"/>
  <c r="U69" i="2" s="1"/>
  <c r="T70" i="2"/>
  <c r="V70" i="2" s="1"/>
  <c r="T71" i="2"/>
  <c r="V71" i="2" s="1"/>
  <c r="T72" i="2"/>
  <c r="V72" i="2" s="1"/>
  <c r="T73" i="2"/>
  <c r="V73" i="2" s="1"/>
  <c r="T74" i="2"/>
  <c r="U74" i="2" s="1"/>
  <c r="T75" i="2"/>
  <c r="U75" i="2" s="1"/>
  <c r="T76" i="2"/>
  <c r="U76" i="2" s="1"/>
  <c r="T77" i="2"/>
  <c r="U77" i="2" s="1"/>
  <c r="T78" i="2"/>
  <c r="U78" i="2" s="1"/>
  <c r="T79" i="2"/>
  <c r="U79" i="2" s="1"/>
  <c r="T80" i="2"/>
  <c r="V80" i="2" s="1"/>
  <c r="T81" i="2"/>
  <c r="V81" i="2" s="1"/>
  <c r="T82" i="2"/>
  <c r="V82" i="2" s="1"/>
  <c r="T87" i="2"/>
  <c r="U87" i="2" s="1"/>
  <c r="T1" i="2"/>
  <c r="U1" i="2" s="1"/>
  <c r="U86" i="2" l="1"/>
  <c r="V85" i="2"/>
  <c r="V84" i="2"/>
  <c r="V83" i="2"/>
  <c r="V20" i="2"/>
  <c r="V21" i="2"/>
  <c r="V60" i="2"/>
  <c r="V7" i="2"/>
  <c r="V48" i="2"/>
  <c r="V68" i="2"/>
  <c r="V9" i="2"/>
  <c r="V31" i="2"/>
  <c r="V49" i="2"/>
  <c r="V10" i="2"/>
  <c r="V77" i="2"/>
  <c r="V78" i="2"/>
  <c r="V19" i="2"/>
  <c r="V41" i="2"/>
  <c r="V6" i="2"/>
  <c r="V17" i="2"/>
  <c r="V29" i="2"/>
  <c r="V38" i="2"/>
  <c r="V47" i="2"/>
  <c r="V57" i="2"/>
  <c r="V75" i="2"/>
  <c r="V8" i="2"/>
  <c r="V18" i="2"/>
  <c r="V40" i="2"/>
  <c r="V59" i="2"/>
  <c r="V67" i="2"/>
  <c r="V76" i="2"/>
  <c r="V79" i="2"/>
  <c r="V11" i="2"/>
  <c r="V22" i="2"/>
  <c r="V32" i="2"/>
  <c r="V50" i="2"/>
  <c r="V69" i="2"/>
  <c r="V5" i="2"/>
  <c r="V16" i="2"/>
  <c r="V28" i="2"/>
  <c r="V37" i="2"/>
  <c r="V46" i="2"/>
  <c r="V56" i="2"/>
  <c r="V65" i="2"/>
  <c r="V74" i="2"/>
  <c r="V87" i="2"/>
  <c r="U73" i="2"/>
  <c r="U58" i="2"/>
  <c r="U52" i="2"/>
  <c r="U45" i="2"/>
  <c r="U30" i="2"/>
  <c r="U26" i="2"/>
  <c r="U24" i="2"/>
  <c r="U15" i="2"/>
  <c r="U54" i="2"/>
  <c r="U81" i="2"/>
  <c r="U44" i="2"/>
  <c r="U71" i="2"/>
  <c r="U42" i="2"/>
  <c r="U13" i="2"/>
  <c r="U66" i="2"/>
  <c r="U39" i="2"/>
  <c r="U64" i="2"/>
  <c r="U36" i="2"/>
  <c r="U3" i="2"/>
  <c r="U63" i="2"/>
  <c r="U35" i="2"/>
  <c r="U55" i="2"/>
  <c r="U27" i="2"/>
  <c r="U82" i="2"/>
  <c r="U72" i="2"/>
  <c r="U62" i="2"/>
  <c r="U53" i="2"/>
  <c r="U43" i="2"/>
  <c r="U34" i="2"/>
  <c r="U25" i="2"/>
  <c r="U14" i="2"/>
  <c r="U4" i="2"/>
  <c r="U80" i="2"/>
  <c r="U70" i="2"/>
  <c r="U61" i="2"/>
  <c r="U51" i="2"/>
  <c r="U33" i="2"/>
  <c r="U23" i="2"/>
  <c r="U12" i="2"/>
  <c r="U2" i="2"/>
  <c r="V1" i="2"/>
  <c r="N93" i="3" l="1"/>
  <c r="O93" i="3"/>
  <c r="N94" i="3"/>
  <c r="O94" i="3"/>
  <c r="N8" i="3"/>
  <c r="O8" i="3"/>
  <c r="N9" i="3"/>
  <c r="O9" i="3"/>
  <c r="N10" i="3"/>
  <c r="O10" i="3"/>
  <c r="N11" i="3"/>
  <c r="O11" i="3"/>
  <c r="N12" i="3"/>
  <c r="O12" i="3"/>
  <c r="N13" i="3"/>
  <c r="O13" i="3"/>
  <c r="N14" i="3"/>
  <c r="O14" i="3"/>
  <c r="N15" i="3"/>
  <c r="O15" i="3"/>
  <c r="N16" i="3"/>
  <c r="O16" i="3"/>
  <c r="N17" i="3"/>
  <c r="O17" i="3"/>
  <c r="N18" i="3"/>
  <c r="O18" i="3"/>
  <c r="N19" i="3"/>
  <c r="O19" i="3"/>
  <c r="N20" i="3"/>
  <c r="O20" i="3"/>
  <c r="N21" i="3"/>
  <c r="O21" i="3"/>
  <c r="N22" i="3"/>
  <c r="O22" i="3"/>
  <c r="N23" i="3"/>
  <c r="O23" i="3"/>
  <c r="N24" i="3"/>
  <c r="O24" i="3"/>
  <c r="N25" i="3"/>
  <c r="O25" i="3"/>
  <c r="N26" i="3"/>
  <c r="O26" i="3"/>
  <c r="N27" i="3"/>
  <c r="O27" i="3"/>
  <c r="N28" i="3"/>
  <c r="O28" i="3"/>
  <c r="N29" i="3"/>
  <c r="O29" i="3"/>
  <c r="N30" i="3"/>
  <c r="O30" i="3"/>
  <c r="N31" i="3"/>
  <c r="O31" i="3"/>
  <c r="N32" i="3"/>
  <c r="O32" i="3"/>
  <c r="N33" i="3"/>
  <c r="O33" i="3"/>
  <c r="N34" i="3"/>
  <c r="O34" i="3"/>
  <c r="N35" i="3"/>
  <c r="O35" i="3"/>
  <c r="N36" i="3"/>
  <c r="O36" i="3"/>
  <c r="N37" i="3"/>
  <c r="O37" i="3"/>
  <c r="N38" i="3"/>
  <c r="O38" i="3"/>
  <c r="N39" i="3"/>
  <c r="O39" i="3"/>
  <c r="N40" i="3"/>
  <c r="O40" i="3"/>
  <c r="N41" i="3"/>
  <c r="O41" i="3"/>
  <c r="N42" i="3"/>
  <c r="O42" i="3"/>
  <c r="N43" i="3"/>
  <c r="O43" i="3"/>
  <c r="N44" i="3"/>
  <c r="O44" i="3"/>
  <c r="N45" i="3"/>
  <c r="O45" i="3"/>
  <c r="N46" i="3"/>
  <c r="O46" i="3"/>
  <c r="N47" i="3"/>
  <c r="O47" i="3"/>
  <c r="N48" i="3"/>
  <c r="O48" i="3"/>
  <c r="N49" i="3"/>
  <c r="O49" i="3"/>
  <c r="N50" i="3"/>
  <c r="O50" i="3"/>
  <c r="N51" i="3"/>
  <c r="O51" i="3"/>
  <c r="N52" i="3"/>
  <c r="O52" i="3"/>
  <c r="N53" i="3"/>
  <c r="O53" i="3"/>
  <c r="N54" i="3"/>
  <c r="O54" i="3"/>
  <c r="N55" i="3"/>
  <c r="O55" i="3"/>
  <c r="N56" i="3"/>
  <c r="O56" i="3"/>
  <c r="N57" i="3"/>
  <c r="O57" i="3"/>
  <c r="N58" i="3"/>
  <c r="O58" i="3"/>
  <c r="N59" i="3"/>
  <c r="O59" i="3"/>
  <c r="N60" i="3"/>
  <c r="O60" i="3"/>
  <c r="N61" i="3"/>
  <c r="O61" i="3"/>
  <c r="N62" i="3"/>
  <c r="O62" i="3"/>
  <c r="N63" i="3"/>
  <c r="O63" i="3"/>
  <c r="N64" i="3"/>
  <c r="O64" i="3"/>
  <c r="N65" i="3"/>
  <c r="O65" i="3"/>
  <c r="N66" i="3"/>
  <c r="O66" i="3"/>
  <c r="N67" i="3"/>
  <c r="O67" i="3"/>
  <c r="N68" i="3"/>
  <c r="O68" i="3"/>
  <c r="N69" i="3"/>
  <c r="O69" i="3"/>
  <c r="N70" i="3"/>
  <c r="O70" i="3"/>
  <c r="N71" i="3"/>
  <c r="O71" i="3"/>
  <c r="N72" i="3"/>
  <c r="O72" i="3"/>
  <c r="N73" i="3"/>
  <c r="O73" i="3"/>
  <c r="N74" i="3"/>
  <c r="O74" i="3"/>
  <c r="N75" i="3"/>
  <c r="O75" i="3"/>
  <c r="N76" i="3"/>
  <c r="O76" i="3"/>
  <c r="N77" i="3"/>
  <c r="O77" i="3"/>
  <c r="N78" i="3"/>
  <c r="O78" i="3"/>
  <c r="N79" i="3"/>
  <c r="O79" i="3"/>
  <c r="N80" i="3"/>
  <c r="O80" i="3"/>
  <c r="N81" i="3"/>
  <c r="O81" i="3"/>
  <c r="N82" i="3"/>
  <c r="O82" i="3"/>
  <c r="N83" i="3"/>
  <c r="O83" i="3"/>
  <c r="N84" i="3"/>
  <c r="O84" i="3"/>
  <c r="N85" i="3"/>
  <c r="O85" i="3"/>
  <c r="N86" i="3"/>
  <c r="O86" i="3"/>
  <c r="N87" i="3"/>
  <c r="O87" i="3"/>
  <c r="N88" i="3"/>
  <c r="O88" i="3"/>
  <c r="N89" i="3"/>
  <c r="O89" i="3"/>
  <c r="N90" i="3"/>
  <c r="O90" i="3"/>
  <c r="N91" i="3"/>
  <c r="O91" i="3"/>
  <c r="N92" i="3"/>
  <c r="O92" i="3"/>
  <c r="N95" i="3"/>
  <c r="O95" i="3"/>
  <c r="N96" i="3"/>
  <c r="O96" i="3"/>
  <c r="N97" i="3"/>
  <c r="O97" i="3"/>
  <c r="N98" i="3"/>
  <c r="O98" i="3"/>
  <c r="N99" i="3"/>
  <c r="O99" i="3"/>
  <c r="N100" i="3"/>
  <c r="O100" i="3"/>
  <c r="N101" i="3"/>
  <c r="O101" i="3"/>
  <c r="N102" i="3"/>
  <c r="O102" i="3"/>
  <c r="N103" i="3"/>
  <c r="O103" i="3"/>
  <c r="N104" i="3"/>
  <c r="O104" i="3"/>
  <c r="N105" i="3"/>
  <c r="O105" i="3"/>
  <c r="N106" i="3"/>
  <c r="O106" i="3"/>
  <c r="N107" i="3"/>
  <c r="O107" i="3"/>
  <c r="N108" i="3"/>
  <c r="O108" i="3"/>
  <c r="N109" i="3"/>
  <c r="O109" i="3"/>
  <c r="N110" i="3"/>
  <c r="O110" i="3"/>
  <c r="N111" i="3"/>
  <c r="O111" i="3"/>
  <c r="N112" i="3"/>
  <c r="O112" i="3"/>
  <c r="N113" i="3"/>
  <c r="O113" i="3"/>
  <c r="N114" i="3"/>
  <c r="O114" i="3"/>
  <c r="N115" i="3"/>
  <c r="O115" i="3"/>
  <c r="N116" i="3"/>
  <c r="O116" i="3"/>
  <c r="N117" i="3"/>
  <c r="O117" i="3"/>
  <c r="N118" i="3"/>
  <c r="O118" i="3"/>
  <c r="N119" i="3"/>
  <c r="O119" i="3"/>
  <c r="N120" i="3"/>
  <c r="O120" i="3"/>
  <c r="N121" i="3"/>
  <c r="O121" i="3"/>
  <c r="N122" i="3"/>
  <c r="O122" i="3"/>
  <c r="N123" i="3"/>
  <c r="O123" i="3"/>
  <c r="N124" i="3"/>
  <c r="O124" i="3"/>
  <c r="N125" i="3"/>
  <c r="O125" i="3"/>
  <c r="N126" i="3"/>
  <c r="O126" i="3"/>
  <c r="N127" i="3"/>
  <c r="O127" i="3"/>
  <c r="N128" i="3"/>
  <c r="O128" i="3"/>
  <c r="N129" i="3"/>
  <c r="O129" i="3"/>
  <c r="N130" i="3"/>
  <c r="O130" i="3"/>
  <c r="N131" i="3"/>
  <c r="O131" i="3"/>
  <c r="N132" i="3"/>
  <c r="O132" i="3"/>
  <c r="N133" i="3"/>
  <c r="O133" i="3"/>
  <c r="N134" i="3"/>
  <c r="O134" i="3"/>
  <c r="N135" i="3"/>
  <c r="O135" i="3"/>
  <c r="N136" i="3"/>
  <c r="O136" i="3"/>
  <c r="N137" i="3"/>
  <c r="O137" i="3"/>
  <c r="N138" i="3"/>
  <c r="O138" i="3"/>
  <c r="N139" i="3"/>
  <c r="O139" i="3"/>
  <c r="N140" i="3"/>
  <c r="O140" i="3"/>
  <c r="N141" i="3"/>
  <c r="O141" i="3"/>
  <c r="N142" i="3"/>
  <c r="O142" i="3"/>
  <c r="N143" i="3"/>
  <c r="O143" i="3"/>
  <c r="N144" i="3"/>
  <c r="O144" i="3"/>
  <c r="N145" i="3"/>
  <c r="O145" i="3"/>
  <c r="N146" i="3"/>
  <c r="O146" i="3"/>
  <c r="N147" i="3"/>
  <c r="O147" i="3"/>
  <c r="N148" i="3"/>
  <c r="O148" i="3"/>
  <c r="N149" i="3"/>
  <c r="O149" i="3"/>
  <c r="N150" i="3"/>
  <c r="O150" i="3"/>
  <c r="N151" i="3"/>
  <c r="O151" i="3"/>
  <c r="N152" i="3"/>
  <c r="O152" i="3"/>
  <c r="N153" i="3"/>
  <c r="O153" i="3"/>
  <c r="N154" i="3"/>
  <c r="O154" i="3"/>
  <c r="N155" i="3"/>
  <c r="O155" i="3"/>
  <c r="N156" i="3"/>
  <c r="O156" i="3"/>
  <c r="N157" i="3"/>
  <c r="O157" i="3"/>
  <c r="N158" i="3"/>
  <c r="O158" i="3"/>
  <c r="N159" i="3"/>
  <c r="O159" i="3"/>
  <c r="N160" i="3"/>
  <c r="O160" i="3"/>
  <c r="N161" i="3"/>
  <c r="O161" i="3"/>
  <c r="N162" i="3"/>
  <c r="O162" i="3"/>
  <c r="N163" i="3"/>
  <c r="O163" i="3"/>
  <c r="N164" i="3"/>
  <c r="O164" i="3"/>
  <c r="N165" i="3"/>
  <c r="O165" i="3"/>
  <c r="N166" i="3"/>
  <c r="O166" i="3"/>
  <c r="N167" i="3"/>
  <c r="O167" i="3"/>
  <c r="N168" i="3"/>
  <c r="O168" i="3"/>
  <c r="N169" i="3"/>
  <c r="O169" i="3"/>
  <c r="N170" i="3"/>
  <c r="O170" i="3"/>
  <c r="N171" i="3"/>
  <c r="O171" i="3"/>
  <c r="N172" i="3"/>
  <c r="O172" i="3"/>
  <c r="N173" i="3"/>
  <c r="O173" i="3"/>
  <c r="N174" i="3"/>
  <c r="O174" i="3"/>
  <c r="N175" i="3"/>
  <c r="O175" i="3"/>
  <c r="N176" i="3"/>
  <c r="O176" i="3"/>
  <c r="N177" i="3"/>
  <c r="O177" i="3"/>
  <c r="N178" i="3"/>
  <c r="O178" i="3"/>
  <c r="N179" i="3"/>
  <c r="O179" i="3"/>
  <c r="N180" i="3"/>
  <c r="O180" i="3"/>
  <c r="N181" i="3"/>
  <c r="O181" i="3"/>
  <c r="N182" i="3"/>
  <c r="O182" i="3"/>
  <c r="N183" i="3"/>
  <c r="O183" i="3"/>
  <c r="N184" i="3"/>
  <c r="O184" i="3"/>
  <c r="N185" i="3"/>
  <c r="O185" i="3"/>
  <c r="N186" i="3"/>
  <c r="O186" i="3"/>
  <c r="N187" i="3"/>
  <c r="O187" i="3"/>
  <c r="N188" i="3"/>
  <c r="O188" i="3" s="1"/>
  <c r="N189" i="3"/>
  <c r="O189" i="3"/>
  <c r="N190" i="3"/>
  <c r="O190" i="3"/>
  <c r="N191" i="3"/>
  <c r="O191" i="3"/>
  <c r="N192" i="3"/>
  <c r="O192" i="3"/>
  <c r="N193" i="3"/>
  <c r="O193" i="3"/>
  <c r="N194" i="3"/>
  <c r="O194" i="3"/>
  <c r="N195" i="3"/>
  <c r="O195" i="3"/>
  <c r="N196" i="3"/>
  <c r="O196" i="3"/>
  <c r="N197" i="3"/>
  <c r="O197" i="3"/>
  <c r="N198" i="3"/>
  <c r="O198" i="3"/>
  <c r="N199" i="3"/>
  <c r="O199" i="3"/>
  <c r="N200" i="3"/>
  <c r="O200" i="3"/>
  <c r="N201" i="3"/>
  <c r="O201" i="3"/>
  <c r="N202" i="3"/>
  <c r="O202" i="3"/>
  <c r="N203" i="3"/>
  <c r="O203" i="3"/>
  <c r="N204" i="3"/>
  <c r="O204" i="3"/>
  <c r="N205" i="3"/>
  <c r="O205" i="3"/>
  <c r="N206" i="3"/>
  <c r="O206" i="3"/>
  <c r="N207" i="3"/>
  <c r="O207" i="3"/>
  <c r="N208" i="3"/>
  <c r="O208" i="3"/>
  <c r="N209" i="3"/>
  <c r="O209" i="3"/>
  <c r="N210" i="3"/>
  <c r="O210" i="3"/>
  <c r="N211" i="3"/>
  <c r="O211" i="3"/>
  <c r="N212" i="3"/>
  <c r="O212" i="3"/>
  <c r="N213" i="3"/>
  <c r="O213" i="3"/>
  <c r="N214" i="3"/>
  <c r="O214" i="3"/>
  <c r="N215" i="3"/>
  <c r="O215" i="3"/>
  <c r="N216" i="3"/>
  <c r="O216" i="3"/>
  <c r="N217" i="3"/>
  <c r="O217" i="3"/>
  <c r="N218" i="3"/>
  <c r="O218" i="3"/>
  <c r="N219" i="3"/>
  <c r="O219" i="3"/>
  <c r="N220" i="3"/>
  <c r="O220" i="3"/>
  <c r="N221" i="3"/>
  <c r="O221" i="3"/>
  <c r="N222" i="3"/>
  <c r="O222" i="3"/>
  <c r="N223" i="3"/>
  <c r="O223" i="3"/>
  <c r="N224" i="3"/>
  <c r="O224" i="3"/>
  <c r="N225" i="3"/>
  <c r="O225" i="3"/>
  <c r="N226" i="3"/>
  <c r="O226" i="3"/>
  <c r="N227" i="3"/>
  <c r="O227" i="3"/>
  <c r="N228" i="3"/>
  <c r="O228" i="3"/>
  <c r="N229" i="3"/>
  <c r="O229" i="3"/>
  <c r="N230" i="3"/>
  <c r="O230" i="3"/>
  <c r="N231" i="3"/>
  <c r="O231" i="3"/>
  <c r="N232" i="3"/>
  <c r="O232" i="3"/>
  <c r="N233" i="3"/>
  <c r="O233" i="3"/>
  <c r="N234" i="3"/>
  <c r="O234" i="3"/>
  <c r="N235" i="3"/>
  <c r="O235" i="3"/>
  <c r="N236" i="3"/>
  <c r="O236" i="3"/>
  <c r="N237" i="3"/>
  <c r="O237" i="3"/>
  <c r="N238" i="3"/>
  <c r="O238" i="3"/>
  <c r="N239" i="3"/>
  <c r="O239" i="3"/>
  <c r="N240" i="3"/>
  <c r="O240" i="3"/>
  <c r="N241" i="3"/>
  <c r="O241" i="3"/>
  <c r="N242" i="3"/>
  <c r="O242" i="3"/>
  <c r="N243" i="3"/>
  <c r="O243" i="3"/>
  <c r="N244" i="3"/>
  <c r="O244" i="3"/>
  <c r="N245" i="3"/>
  <c r="O245" i="3"/>
  <c r="N246" i="3"/>
  <c r="O246" i="3"/>
  <c r="N247" i="3"/>
  <c r="O247" i="3"/>
  <c r="N248" i="3"/>
  <c r="O248" i="3"/>
  <c r="N249" i="3"/>
  <c r="O249" i="3"/>
  <c r="N250" i="3"/>
  <c r="O250" i="3"/>
  <c r="N251" i="3"/>
  <c r="O251" i="3"/>
  <c r="N252" i="3"/>
  <c r="O252" i="3"/>
  <c r="N253" i="3"/>
  <c r="O253" i="3"/>
  <c r="N254" i="3"/>
  <c r="O254" i="3"/>
  <c r="N255" i="3"/>
  <c r="O255" i="3"/>
  <c r="N256" i="3"/>
  <c r="O256" i="3"/>
  <c r="N257" i="3"/>
  <c r="O257" i="3"/>
  <c r="N258" i="3"/>
  <c r="O258" i="3"/>
  <c r="N259" i="3"/>
  <c r="O259" i="3"/>
  <c r="N260" i="3"/>
  <c r="O260" i="3"/>
  <c r="N261" i="3"/>
  <c r="O261" i="3"/>
  <c r="N262" i="3"/>
  <c r="O262" i="3"/>
  <c r="N263" i="3"/>
  <c r="O263" i="3"/>
  <c r="N264" i="3"/>
  <c r="O264" i="3"/>
  <c r="N265" i="3"/>
  <c r="O265" i="3"/>
  <c r="N266" i="3"/>
  <c r="O266" i="3"/>
  <c r="N267" i="3"/>
  <c r="O267" i="3"/>
  <c r="N268" i="3"/>
  <c r="O268" i="3"/>
  <c r="N269" i="3"/>
  <c r="O269" i="3"/>
  <c r="N270" i="3"/>
  <c r="O270" i="3"/>
  <c r="N271" i="3"/>
  <c r="O271" i="3"/>
  <c r="N272" i="3"/>
  <c r="O272" i="3"/>
  <c r="N273" i="3"/>
  <c r="O273" i="3"/>
  <c r="N274" i="3"/>
  <c r="O274" i="3"/>
  <c r="N275" i="3"/>
  <c r="O275" i="3"/>
  <c r="N276" i="3"/>
  <c r="O276" i="3"/>
  <c r="N277" i="3"/>
  <c r="O277" i="3"/>
  <c r="N278" i="3"/>
  <c r="O278" i="3"/>
  <c r="N279" i="3"/>
  <c r="O279" i="3"/>
  <c r="N280" i="3"/>
  <c r="O280" i="3"/>
  <c r="N281" i="3"/>
  <c r="O281" i="3"/>
  <c r="N282" i="3"/>
  <c r="O282" i="3"/>
  <c r="N283" i="3"/>
  <c r="O283" i="3"/>
  <c r="N284" i="3"/>
  <c r="O284" i="3"/>
  <c r="N285" i="3"/>
  <c r="O285" i="3"/>
  <c r="N286" i="3"/>
  <c r="O286" i="3"/>
  <c r="N287" i="3"/>
  <c r="O287" i="3"/>
  <c r="N288" i="3"/>
  <c r="O288" i="3"/>
  <c r="N289" i="3"/>
  <c r="O289" i="3"/>
  <c r="N290" i="3"/>
  <c r="O290" i="3"/>
  <c r="N291" i="3"/>
  <c r="O291" i="3"/>
  <c r="N292" i="3"/>
  <c r="O292" i="3"/>
  <c r="N293" i="3"/>
  <c r="O293" i="3"/>
  <c r="N294" i="3"/>
  <c r="O294" i="3"/>
  <c r="N295" i="3"/>
  <c r="O295" i="3"/>
  <c r="N296" i="3"/>
  <c r="O296" i="3"/>
  <c r="N297" i="3"/>
  <c r="O297" i="3"/>
  <c r="N298" i="3"/>
  <c r="O298" i="3"/>
  <c r="N299" i="3"/>
  <c r="O299" i="3"/>
  <c r="N300" i="3"/>
  <c r="O300" i="3"/>
  <c r="N301" i="3"/>
  <c r="O301" i="3"/>
  <c r="N302" i="3"/>
  <c r="O302" i="3"/>
  <c r="N303" i="3"/>
  <c r="O303" i="3"/>
  <c r="N304" i="3"/>
  <c r="O304" i="3"/>
  <c r="N305" i="3"/>
  <c r="O305" i="3"/>
  <c r="N306" i="3"/>
  <c r="O306" i="3"/>
  <c r="N307" i="3"/>
  <c r="O307" i="3"/>
  <c r="N308" i="3"/>
  <c r="O308" i="3"/>
  <c r="N309" i="3"/>
  <c r="O309" i="3"/>
  <c r="N310" i="3"/>
  <c r="O310" i="3"/>
  <c r="N311" i="3"/>
  <c r="O311" i="3"/>
  <c r="N312" i="3"/>
  <c r="O312" i="3"/>
  <c r="N313" i="3"/>
  <c r="O313" i="3"/>
  <c r="N314" i="3"/>
  <c r="O314" i="3"/>
  <c r="O7" i="3" l="1"/>
  <c r="N7" i="3"/>
  <c r="C359" i="3"/>
  <c r="C218" i="3"/>
  <c r="C217" i="3"/>
  <c r="C329" i="3"/>
  <c r="C347" i="3"/>
  <c r="E359" i="3"/>
  <c r="P299" i="3" s="1"/>
  <c r="E358" i="3"/>
  <c r="P242" i="3" s="1"/>
  <c r="E357" i="3"/>
  <c r="P223" i="3" s="1"/>
  <c r="E356" i="3"/>
  <c r="P164" i="3" s="1"/>
  <c r="E355" i="3"/>
  <c r="P348" i="3" s="1"/>
  <c r="E354" i="3"/>
  <c r="P272" i="3" s="1"/>
  <c r="E353" i="3"/>
  <c r="P258" i="3" s="1"/>
  <c r="E352" i="3"/>
  <c r="P109" i="3" s="1"/>
  <c r="E351" i="3"/>
  <c r="P105" i="3" s="1"/>
  <c r="E350" i="3"/>
  <c r="P69" i="3" s="1"/>
  <c r="E349" i="3"/>
  <c r="P58" i="3" s="1"/>
  <c r="E348" i="3"/>
  <c r="P337" i="3" s="1"/>
  <c r="E347" i="3"/>
  <c r="P81" i="3" s="1"/>
  <c r="E346" i="3"/>
  <c r="P295" i="3" s="1"/>
  <c r="E345" i="3"/>
  <c r="P278" i="3" s="1"/>
  <c r="E344" i="3"/>
  <c r="P268" i="3" s="1"/>
  <c r="E343" i="3"/>
  <c r="P235" i="3" s="1"/>
  <c r="E342" i="3"/>
  <c r="P177" i="3" s="1"/>
  <c r="E341" i="3"/>
  <c r="P166" i="3" s="1"/>
  <c r="E340" i="3"/>
  <c r="P102" i="3" s="1"/>
  <c r="E339" i="3"/>
  <c r="P86" i="3" s="1"/>
  <c r="E338" i="3"/>
  <c r="P334" i="3" s="1"/>
  <c r="E337" i="3"/>
  <c r="P302" i="3" s="1"/>
  <c r="E336" i="3"/>
  <c r="P277" i="3" s="1"/>
  <c r="E335" i="3"/>
  <c r="P264" i="3" s="1"/>
  <c r="E334" i="3"/>
  <c r="P234" i="3" s="1"/>
  <c r="E333" i="3"/>
  <c r="P198" i="3" s="1"/>
  <c r="E332" i="3"/>
  <c r="P184" i="3" s="1"/>
  <c r="E331" i="3"/>
  <c r="P68" i="3" s="1"/>
  <c r="E330" i="3"/>
  <c r="P39" i="3" s="1"/>
  <c r="E329" i="3"/>
  <c r="P31" i="3" s="1"/>
  <c r="E328" i="3"/>
  <c r="P21" i="3" s="1"/>
  <c r="E327" i="3"/>
  <c r="E325" i="3"/>
  <c r="P310" i="3" s="1"/>
  <c r="E324" i="3"/>
  <c r="P168" i="3" s="1"/>
  <c r="E323" i="3"/>
  <c r="P134" i="3" s="1"/>
  <c r="E322" i="3"/>
  <c r="P73" i="3" s="1"/>
  <c r="E321" i="3"/>
  <c r="P63" i="3" s="1"/>
  <c r="E320" i="3"/>
  <c r="P10" i="3" s="1"/>
  <c r="E319" i="3"/>
  <c r="E318" i="3"/>
  <c r="P353" i="3" s="1"/>
  <c r="E317" i="3"/>
  <c r="P306" i="3" s="1"/>
  <c r="E316" i="3"/>
  <c r="P291" i="3" s="1"/>
  <c r="E315" i="3"/>
  <c r="P267" i="3" s="1"/>
  <c r="E314" i="3"/>
  <c r="P261" i="3" s="1"/>
  <c r="E313" i="3"/>
  <c r="P248" i="3" s="1"/>
  <c r="E312" i="3"/>
  <c r="P215" i="3" s="1"/>
  <c r="E311" i="3"/>
  <c r="P205" i="3" s="1"/>
  <c r="E310" i="3"/>
  <c r="P171" i="3" s="1"/>
  <c r="E309" i="3"/>
  <c r="P114" i="3" s="1"/>
  <c r="E308" i="3"/>
  <c r="P100" i="3" s="1"/>
  <c r="E307" i="3"/>
  <c r="P97" i="3" s="1"/>
  <c r="E306" i="3"/>
  <c r="P351" i="3" s="1"/>
  <c r="E305" i="3"/>
  <c r="P298" i="3" s="1"/>
  <c r="E304" i="3"/>
  <c r="P283" i="3" s="1"/>
  <c r="E303" i="3"/>
  <c r="P240" i="3" s="1"/>
  <c r="E302" i="3"/>
  <c r="P195" i="3" s="1"/>
  <c r="E301" i="3"/>
  <c r="P59" i="3" s="1"/>
  <c r="E300" i="3"/>
  <c r="P347" i="3" s="1"/>
  <c r="E299" i="3"/>
  <c r="P281" i="3" s="1"/>
  <c r="E298" i="3"/>
  <c r="P276" i="3" s="1"/>
  <c r="E297" i="3"/>
  <c r="P273" i="3" s="1"/>
  <c r="E296" i="3"/>
  <c r="P263" i="3" s="1"/>
  <c r="E295" i="3"/>
  <c r="P228" i="3" s="1"/>
  <c r="E294" i="3"/>
  <c r="P226" i="3" s="1"/>
  <c r="E293" i="3"/>
  <c r="P157" i="3" s="1"/>
  <c r="E292" i="3"/>
  <c r="P111" i="3" s="1"/>
  <c r="E291" i="3"/>
  <c r="P82" i="3" s="1"/>
  <c r="E290" i="3"/>
  <c r="P77" i="3" s="1"/>
  <c r="E289" i="3"/>
  <c r="P52" i="3" s="1"/>
  <c r="E288" i="3"/>
  <c r="P12" i="3" s="1"/>
  <c r="E287" i="3"/>
  <c r="P340" i="3" s="1"/>
  <c r="E286" i="3"/>
  <c r="P303" i="3" s="1"/>
  <c r="E285" i="3"/>
  <c r="P271" i="3" s="1"/>
  <c r="E284" i="3"/>
  <c r="P217" i="3" s="1"/>
  <c r="E283" i="3"/>
  <c r="P172" i="3" s="1"/>
  <c r="E282" i="3"/>
  <c r="P127" i="3" s="1"/>
  <c r="E281" i="3"/>
  <c r="P124" i="3" s="1"/>
  <c r="E280" i="3"/>
  <c r="P110" i="3" s="1"/>
  <c r="E279" i="3"/>
  <c r="P103" i="3" s="1"/>
  <c r="E278" i="3"/>
  <c r="P95" i="3" s="1"/>
  <c r="E277" i="3"/>
  <c r="P87" i="3" s="1"/>
  <c r="E276" i="3"/>
  <c r="P19" i="3" s="1"/>
  <c r="E275" i="3"/>
  <c r="P338" i="3" s="1"/>
  <c r="E274" i="3"/>
  <c r="P292" i="3" s="1"/>
  <c r="E273" i="3"/>
  <c r="P212" i="3" s="1"/>
  <c r="E272" i="3"/>
  <c r="P151" i="3" s="1"/>
  <c r="E271" i="3"/>
  <c r="P126" i="3" s="1"/>
  <c r="E270" i="3"/>
  <c r="P94" i="3" s="1"/>
  <c r="E269" i="3"/>
  <c r="P335" i="3" s="1"/>
  <c r="E268" i="3"/>
  <c r="P45" i="3" s="1"/>
  <c r="E267" i="3"/>
  <c r="P307" i="3" s="1"/>
  <c r="E266" i="3"/>
  <c r="P304" i="3" s="1"/>
  <c r="E265" i="3"/>
  <c r="P294" i="3" s="1"/>
  <c r="E264" i="3"/>
  <c r="P245" i="3" s="1"/>
  <c r="E263" i="3"/>
  <c r="P230" i="3" s="1"/>
  <c r="E262" i="3"/>
  <c r="P201" i="3" s="1"/>
  <c r="E261" i="3"/>
  <c r="P199" i="3" s="1"/>
  <c r="E260" i="3"/>
  <c r="P170" i="3" s="1"/>
  <c r="E259" i="3"/>
  <c r="P162" i="3" s="1"/>
  <c r="E258" i="3"/>
  <c r="P139" i="3" s="1"/>
  <c r="E257" i="3"/>
  <c r="P38" i="3" s="1"/>
  <c r="E256" i="3"/>
  <c r="P32" i="3" s="1"/>
  <c r="E255" i="3"/>
  <c r="E253" i="3"/>
  <c r="P286" i="3" s="1"/>
  <c r="E252" i="3"/>
  <c r="P262" i="3" s="1"/>
  <c r="E251" i="3"/>
  <c r="P207" i="3" s="1"/>
  <c r="E250" i="3"/>
  <c r="P202" i="3" s="1"/>
  <c r="E249" i="3"/>
  <c r="P165" i="3" s="1"/>
  <c r="E248" i="3"/>
  <c r="P144" i="3" s="1"/>
  <c r="E247" i="3"/>
  <c r="P135" i="3" s="1"/>
  <c r="E246" i="3"/>
  <c r="P132" i="3" s="1"/>
  <c r="E245" i="3"/>
  <c r="P128" i="3" s="1"/>
  <c r="E244" i="3"/>
  <c r="P123" i="3" s="1"/>
  <c r="E243" i="3"/>
  <c r="P113" i="3" s="1"/>
  <c r="E242" i="3"/>
  <c r="P98" i="3" s="1"/>
  <c r="E241" i="3"/>
  <c r="P84" i="3" s="1"/>
  <c r="E240" i="3"/>
  <c r="P74" i="3" s="1"/>
  <c r="E239" i="3"/>
  <c r="P41" i="3" s="1"/>
  <c r="E238" i="3"/>
  <c r="P36" i="3" s="1"/>
  <c r="E237" i="3"/>
  <c r="P23" i="3" s="1"/>
  <c r="E236" i="3"/>
  <c r="P15" i="3" s="1"/>
  <c r="E235" i="3"/>
  <c r="P14" i="3" s="1"/>
  <c r="E234" i="3"/>
  <c r="P300" i="3" s="1"/>
  <c r="E233" i="3"/>
  <c r="P287" i="3" s="1"/>
  <c r="E232" i="3"/>
  <c r="P279" i="3" s="1"/>
  <c r="E231" i="3"/>
  <c r="P247" i="3" s="1"/>
  <c r="E230" i="3"/>
  <c r="P176" i="3" s="1"/>
  <c r="E229" i="3"/>
  <c r="P152" i="3" s="1"/>
  <c r="E228" i="3"/>
  <c r="P147" i="3" s="1"/>
  <c r="E227" i="3"/>
  <c r="P141" i="3" s="1"/>
  <c r="E226" i="3"/>
  <c r="P140" i="3" s="1"/>
  <c r="E225" i="3"/>
  <c r="P120" i="3" s="1"/>
  <c r="E224" i="3"/>
  <c r="P118" i="3" s="1"/>
  <c r="E223" i="3"/>
  <c r="P115" i="3" s="1"/>
  <c r="E222" i="3"/>
  <c r="P65" i="3" s="1"/>
  <c r="E221" i="3"/>
  <c r="P50" i="3" s="1"/>
  <c r="E220" i="3"/>
  <c r="E218" i="3"/>
  <c r="P259" i="3" s="1"/>
  <c r="E217" i="3"/>
  <c r="P93" i="3" s="1"/>
  <c r="E216" i="3"/>
  <c r="P167" i="3" s="1"/>
  <c r="E215" i="3"/>
  <c r="P138" i="3" s="1"/>
  <c r="E214" i="3"/>
  <c r="P13" i="3" s="1"/>
  <c r="E213" i="3"/>
  <c r="P350" i="3" s="1"/>
  <c r="E212" i="3"/>
  <c r="P239" i="3" s="1"/>
  <c r="E211" i="3"/>
  <c r="P190" i="3" s="1"/>
  <c r="E210" i="3"/>
  <c r="P183" i="3" s="1"/>
  <c r="E209" i="3"/>
  <c r="P142" i="3" s="1"/>
  <c r="E208" i="3"/>
  <c r="P112" i="3" s="1"/>
  <c r="E207" i="3"/>
  <c r="P40" i="3" s="1"/>
  <c r="E206" i="3"/>
  <c r="P35" i="3" s="1"/>
  <c r="E205" i="3"/>
  <c r="P344" i="3" s="1"/>
  <c r="E204" i="3"/>
  <c r="P293" i="3" s="1"/>
  <c r="E203" i="3"/>
  <c r="P290" i="3" s="1"/>
  <c r="E202" i="3"/>
  <c r="P274" i="3" s="1"/>
  <c r="E201" i="3"/>
  <c r="P253" i="3" s="1"/>
  <c r="E200" i="3"/>
  <c r="P249" i="3" s="1"/>
  <c r="E199" i="3"/>
  <c r="P180" i="3" s="1"/>
  <c r="E198" i="3"/>
  <c r="P130" i="3" s="1"/>
  <c r="E197" i="3"/>
  <c r="P88" i="3" s="1"/>
  <c r="E196" i="3"/>
  <c r="P75" i="3" s="1"/>
  <c r="E195" i="3"/>
  <c r="P43" i="3" s="1"/>
  <c r="E194" i="3"/>
  <c r="P339" i="3" s="1"/>
  <c r="E193" i="3"/>
  <c r="P282" i="3" s="1"/>
  <c r="E192" i="3"/>
  <c r="P270" i="3" s="1"/>
  <c r="E191" i="3"/>
  <c r="P210" i="3" s="1"/>
  <c r="E190" i="3"/>
  <c r="P158" i="3" s="1"/>
  <c r="E189" i="3"/>
  <c r="P121" i="3" s="1"/>
  <c r="E188" i="3"/>
  <c r="P99" i="3" s="1"/>
  <c r="E187" i="3"/>
  <c r="P66" i="3" s="1"/>
  <c r="E186" i="3"/>
  <c r="P57" i="3" s="1"/>
  <c r="E185" i="3"/>
  <c r="P54" i="3" s="1"/>
  <c r="E184" i="3"/>
  <c r="P37" i="3" s="1"/>
  <c r="E183" i="3"/>
  <c r="P34" i="3" s="1"/>
  <c r="E182" i="3"/>
  <c r="P18" i="3" s="1"/>
  <c r="E181" i="3"/>
  <c r="P336" i="3" s="1"/>
  <c r="E180" i="3"/>
  <c r="P232" i="3" s="1"/>
  <c r="E179" i="3"/>
  <c r="P136" i="3" s="1"/>
  <c r="E178" i="3"/>
  <c r="P104" i="3" s="1"/>
  <c r="E177" i="3"/>
  <c r="P85" i="3" s="1"/>
  <c r="E176" i="3"/>
  <c r="P49" i="3" s="1"/>
  <c r="E175" i="3"/>
  <c r="P331" i="3" s="1"/>
  <c r="E174" i="3"/>
  <c r="P275" i="3" s="1"/>
  <c r="E173" i="3"/>
  <c r="P246" i="3" s="1"/>
  <c r="E172" i="3"/>
  <c r="P197" i="3" s="1"/>
  <c r="E171" i="3"/>
  <c r="P156" i="3" s="1"/>
  <c r="E170" i="3"/>
  <c r="P55" i="3" s="1"/>
  <c r="E169" i="3"/>
  <c r="P22" i="3" s="1"/>
  <c r="E168" i="3"/>
  <c r="E166" i="3"/>
  <c r="P313" i="3" s="1"/>
  <c r="E165" i="3"/>
  <c r="P311" i="3" s="1"/>
  <c r="E164" i="3"/>
  <c r="P309" i="3" s="1"/>
  <c r="E163" i="3"/>
  <c r="P204" i="3" s="1"/>
  <c r="E162" i="3"/>
  <c r="P159" i="3" s="1"/>
  <c r="E161" i="3"/>
  <c r="P42" i="3" s="1"/>
  <c r="E160" i="3"/>
  <c r="P354" i="3" s="1"/>
  <c r="E159" i="3"/>
  <c r="P308" i="3" s="1"/>
  <c r="E158" i="3"/>
  <c r="P285" i="3" s="1"/>
  <c r="E157" i="3"/>
  <c r="P231" i="3" s="1"/>
  <c r="E156" i="3"/>
  <c r="P221" i="3" s="1"/>
  <c r="E155" i="3"/>
  <c r="P83" i="3" s="1"/>
  <c r="E154" i="3"/>
  <c r="P71" i="3" s="1"/>
  <c r="E153" i="3"/>
  <c r="P24" i="3" s="1"/>
  <c r="E152" i="3"/>
  <c r="P289" i="3" s="1"/>
  <c r="E151" i="3"/>
  <c r="P257" i="3" s="1"/>
  <c r="E150" i="3"/>
  <c r="P214" i="3" s="1"/>
  <c r="E149" i="3"/>
  <c r="P192" i="3" s="1"/>
  <c r="E148" i="3"/>
  <c r="P186" i="3" s="1"/>
  <c r="E147" i="3"/>
  <c r="P352" i="3" s="1"/>
  <c r="E146" i="3"/>
  <c r="P266" i="3" s="1"/>
  <c r="E145" i="3"/>
  <c r="P252" i="3" s="1"/>
  <c r="E144" i="3"/>
  <c r="P251" i="3" s="1"/>
  <c r="E143" i="3"/>
  <c r="P243" i="3" s="1"/>
  <c r="E142" i="3"/>
  <c r="P175" i="3" s="1"/>
  <c r="E141" i="3"/>
  <c r="P153" i="3" s="1"/>
  <c r="E140" i="3"/>
  <c r="P92" i="3" s="1"/>
  <c r="E139" i="3"/>
  <c r="P51" i="3" s="1"/>
  <c r="E138" i="3"/>
  <c r="P349" i="3" s="1"/>
  <c r="E137" i="3"/>
  <c r="P269" i="3" s="1"/>
  <c r="E136" i="3"/>
  <c r="P256" i="3" s="1"/>
  <c r="E135" i="3"/>
  <c r="P229" i="3" s="1"/>
  <c r="E134" i="3"/>
  <c r="P129" i="3" s="1"/>
  <c r="E133" i="3"/>
  <c r="E131" i="3"/>
  <c r="P216" i="3" s="1"/>
  <c r="E130" i="3"/>
  <c r="P173" i="3" s="1"/>
  <c r="E129" i="3"/>
  <c r="P161" i="3" s="1"/>
  <c r="E128" i="3"/>
  <c r="P108" i="3" s="1"/>
  <c r="E127" i="3"/>
  <c r="P44" i="3" s="1"/>
  <c r="E126" i="3"/>
  <c r="P20" i="3" s="1"/>
  <c r="E125" i="3"/>
  <c r="P11" i="3" s="1"/>
  <c r="E124" i="3"/>
  <c r="P346" i="3" s="1"/>
  <c r="E123" i="3"/>
  <c r="P90" i="3" s="1"/>
  <c r="E122" i="3"/>
  <c r="P188" i="3" s="1"/>
  <c r="E121" i="3"/>
  <c r="P297" i="3" s="1"/>
  <c r="E120" i="3"/>
  <c r="P237" i="3" s="1"/>
  <c r="E119" i="3"/>
  <c r="P236" i="3" s="1"/>
  <c r="E118" i="3"/>
  <c r="P181" i="3" s="1"/>
  <c r="E117" i="3"/>
  <c r="P154" i="3" s="1"/>
  <c r="E116" i="3"/>
  <c r="P89" i="3" s="1"/>
  <c r="E115" i="3"/>
  <c r="P30" i="3" s="1"/>
  <c r="E114" i="3"/>
  <c r="P343" i="3" s="1"/>
  <c r="E113" i="3"/>
  <c r="P193" i="3" s="1"/>
  <c r="E112" i="3"/>
  <c r="P187" i="3" s="1"/>
  <c r="E111" i="3"/>
  <c r="P163" i="3" s="1"/>
  <c r="E110" i="3"/>
  <c r="P133" i="3" s="1"/>
  <c r="E109" i="3"/>
  <c r="P119" i="3" s="1"/>
  <c r="E108" i="3"/>
  <c r="P56" i="3" s="1"/>
  <c r="E107" i="3"/>
  <c r="P25" i="3" s="1"/>
  <c r="E106" i="3"/>
  <c r="P342" i="3" s="1"/>
  <c r="E105" i="3"/>
  <c r="P233" i="3" s="1"/>
  <c r="E104" i="3"/>
  <c r="P178" i="3" s="1"/>
  <c r="E103" i="3"/>
  <c r="P131" i="3" s="1"/>
  <c r="E102" i="3"/>
  <c r="P101" i="3" s="1"/>
  <c r="E101" i="3"/>
  <c r="P79" i="3" s="1"/>
  <c r="E100" i="3"/>
  <c r="P62" i="3" s="1"/>
  <c r="E99" i="3"/>
  <c r="P28" i="3" s="1"/>
  <c r="E98" i="3"/>
  <c r="P9" i="3" s="1"/>
  <c r="E97" i="3"/>
  <c r="P333" i="3" s="1"/>
  <c r="E96" i="3"/>
  <c r="P218" i="3" s="1"/>
  <c r="E95" i="3"/>
  <c r="P191" i="3" s="1"/>
  <c r="E94" i="3"/>
  <c r="P150" i="3" s="1"/>
  <c r="E93" i="3"/>
  <c r="P78" i="3" s="1"/>
  <c r="E92" i="3"/>
  <c r="E90" i="3"/>
  <c r="P284" i="3" s="1"/>
  <c r="E89" i="3"/>
  <c r="P149" i="3" s="1"/>
  <c r="E88" i="3"/>
  <c r="P145" i="3" s="1"/>
  <c r="E87" i="3"/>
  <c r="P48" i="3" s="1"/>
  <c r="E86" i="3"/>
  <c r="P33" i="3" s="1"/>
  <c r="E85" i="3"/>
  <c r="P227" i="3" s="1"/>
  <c r="E84" i="3"/>
  <c r="P213" i="3" s="1"/>
  <c r="E83" i="3"/>
  <c r="P80" i="3" s="1"/>
  <c r="E82" i="3"/>
  <c r="P16" i="3" s="1"/>
  <c r="E81" i="3"/>
  <c r="P225" i="3" s="1"/>
  <c r="E80" i="3"/>
  <c r="P222" i="3" s="1"/>
  <c r="E79" i="3"/>
  <c r="P219" i="3" s="1"/>
  <c r="E78" i="3"/>
  <c r="P208" i="3" s="1"/>
  <c r="E77" i="3"/>
  <c r="P122" i="3" s="1"/>
  <c r="E76" i="3"/>
  <c r="P117" i="3" s="1"/>
  <c r="E75" i="3"/>
  <c r="P72" i="3" s="1"/>
  <c r="E74" i="3"/>
  <c r="P345" i="3" s="1"/>
  <c r="E73" i="3"/>
  <c r="P314" i="3" s="1"/>
  <c r="E72" i="3"/>
  <c r="P182" i="3" s="1"/>
  <c r="E71" i="3"/>
  <c r="P179" i="3" s="1"/>
  <c r="E70" i="3"/>
  <c r="P143" i="3" s="1"/>
  <c r="E69" i="3"/>
  <c r="P91" i="3" s="1"/>
  <c r="E68" i="3"/>
  <c r="E66" i="3"/>
  <c r="P305" i="3" s="1"/>
  <c r="E65" i="3"/>
  <c r="P250" i="3" s="1"/>
  <c r="E64" i="3"/>
  <c r="P224" i="3" s="1"/>
  <c r="E63" i="3"/>
  <c r="P155" i="3" s="1"/>
  <c r="E62" i="3"/>
  <c r="P146" i="3" s="1"/>
  <c r="E61" i="3"/>
  <c r="P312" i="3" s="1"/>
  <c r="E60" i="3"/>
  <c r="P296" i="3" s="1"/>
  <c r="E59" i="3"/>
  <c r="P241" i="3" s="1"/>
  <c r="E58" i="3"/>
  <c r="P211" i="3" s="1"/>
  <c r="E57" i="3"/>
  <c r="P206" i="3" s="1"/>
  <c r="E56" i="3"/>
  <c r="P200" i="3" s="1"/>
  <c r="E55" i="3"/>
  <c r="P196" i="3" s="1"/>
  <c r="E54" i="3"/>
  <c r="P148" i="3" s="1"/>
  <c r="E53" i="3"/>
  <c r="P137" i="3" s="1"/>
  <c r="E52" i="3"/>
  <c r="P106" i="3" s="1"/>
  <c r="E51" i="3"/>
  <c r="P64" i="3" s="1"/>
  <c r="E50" i="3"/>
  <c r="P46" i="3" s="1"/>
  <c r="E49" i="3"/>
  <c r="P341" i="3" s="1"/>
  <c r="E48" i="3"/>
  <c r="P301" i="3" s="1"/>
  <c r="E47" i="3"/>
  <c r="P280" i="3" s="1"/>
  <c r="E46" i="3"/>
  <c r="P265" i="3" s="1"/>
  <c r="E45" i="3"/>
  <c r="P254" i="3" s="1"/>
  <c r="E44" i="3"/>
  <c r="P220" i="3" s="1"/>
  <c r="E43" i="3"/>
  <c r="P209" i="3" s="1"/>
  <c r="E42" i="3"/>
  <c r="P194" i="3" s="1"/>
  <c r="E41" i="3"/>
  <c r="P160" i="3" s="1"/>
  <c r="E40" i="3"/>
  <c r="P47" i="3" s="1"/>
  <c r="E39" i="3"/>
  <c r="P29" i="3" s="1"/>
  <c r="E38" i="3"/>
  <c r="P238" i="3" s="1"/>
  <c r="E37" i="3"/>
  <c r="P96" i="3" s="1"/>
  <c r="E36" i="3"/>
  <c r="P67" i="3" s="1"/>
  <c r="E35" i="3"/>
  <c r="P53" i="3" s="1"/>
  <c r="E34" i="3"/>
  <c r="P17" i="3" s="1"/>
  <c r="E33" i="3"/>
  <c r="P8" i="3" s="1"/>
  <c r="E32" i="3"/>
  <c r="P332" i="3" s="1"/>
  <c r="E31" i="3"/>
  <c r="P288" i="3" s="1"/>
  <c r="E30" i="3"/>
  <c r="P116" i="3" s="1"/>
  <c r="E29" i="3"/>
  <c r="P61" i="3" s="1"/>
  <c r="E28" i="3"/>
  <c r="P60" i="3" s="1"/>
  <c r="E27" i="3"/>
  <c r="P27" i="3" s="1"/>
  <c r="E26" i="3"/>
  <c r="P26" i="3" s="1"/>
  <c r="E13" i="3"/>
  <c r="P76" i="3" s="1"/>
  <c r="E14" i="3"/>
  <c r="P125" i="3" s="1"/>
  <c r="E15" i="3"/>
  <c r="P169" i="3" s="1"/>
  <c r="E16" i="3"/>
  <c r="P189" i="3" s="1"/>
  <c r="E17" i="3"/>
  <c r="P203" i="3" s="1"/>
  <c r="E18" i="3"/>
  <c r="P255" i="3" s="1"/>
  <c r="E19" i="3"/>
  <c r="P107" i="3" s="1"/>
  <c r="E20" i="3"/>
  <c r="P174" i="3" s="1"/>
  <c r="E21" i="3"/>
  <c r="P185" i="3" s="1"/>
  <c r="E22" i="3"/>
  <c r="P244" i="3" s="1"/>
  <c r="E23" i="3"/>
  <c r="P260" i="3" s="1"/>
  <c r="E12" i="3"/>
  <c r="P70" i="3" s="1"/>
  <c r="N45" i="4"/>
  <c r="O45" i="4"/>
  <c r="N46" i="4"/>
  <c r="O46" i="4"/>
  <c r="N47" i="4"/>
  <c r="O47" i="4"/>
  <c r="N48" i="4"/>
  <c r="O48" i="4"/>
  <c r="N49" i="4"/>
  <c r="O49" i="4"/>
  <c r="N50" i="4"/>
  <c r="O50" i="4"/>
  <c r="N51" i="4"/>
  <c r="O51" i="4"/>
  <c r="N52" i="4"/>
  <c r="O52" i="4"/>
  <c r="N53" i="4"/>
  <c r="O53" i="4"/>
  <c r="N54" i="4"/>
  <c r="O54" i="4"/>
  <c r="N55" i="4"/>
  <c r="O55" i="4"/>
  <c r="N56" i="4"/>
  <c r="O56" i="4"/>
  <c r="N57" i="4"/>
  <c r="O57" i="4"/>
  <c r="N58" i="4"/>
  <c r="O58" i="4"/>
  <c r="N59" i="4"/>
  <c r="O59" i="4"/>
  <c r="N60" i="4"/>
  <c r="O60" i="4"/>
  <c r="N61" i="4"/>
  <c r="O61" i="4"/>
  <c r="N62" i="4"/>
  <c r="O62" i="4"/>
  <c r="N63" i="4"/>
  <c r="O63" i="4"/>
  <c r="N64" i="4"/>
  <c r="O64" i="4"/>
  <c r="N65" i="4"/>
  <c r="O65" i="4"/>
  <c r="N66" i="4"/>
  <c r="O66" i="4"/>
  <c r="N67" i="4"/>
  <c r="O67" i="4"/>
  <c r="N68" i="4"/>
  <c r="O68" i="4"/>
  <c r="N69" i="4"/>
  <c r="O69" i="4"/>
  <c r="N70" i="4"/>
  <c r="O70" i="4"/>
  <c r="N71" i="4"/>
  <c r="O71" i="4"/>
  <c r="N72" i="4"/>
  <c r="O72" i="4"/>
  <c r="N73" i="4"/>
  <c r="O73" i="4"/>
  <c r="N74" i="4"/>
  <c r="O74" i="4"/>
  <c r="N75" i="4"/>
  <c r="O75" i="4"/>
  <c r="N76" i="4"/>
  <c r="O76" i="4"/>
  <c r="N77" i="4"/>
  <c r="O77" i="4"/>
  <c r="N78" i="4"/>
  <c r="O78" i="4"/>
  <c r="N79" i="4"/>
  <c r="O79" i="4"/>
  <c r="N80" i="4"/>
  <c r="O80" i="4"/>
  <c r="N81" i="4"/>
  <c r="O81" i="4"/>
  <c r="N82" i="4"/>
  <c r="O82" i="4"/>
  <c r="N83" i="4"/>
  <c r="O83" i="4"/>
  <c r="N84" i="4"/>
  <c r="O84" i="4"/>
  <c r="N85" i="4"/>
  <c r="O85" i="4"/>
  <c r="N86" i="4"/>
  <c r="O86" i="4"/>
  <c r="N87" i="4"/>
  <c r="O87" i="4"/>
  <c r="N88" i="4"/>
  <c r="O88" i="4"/>
  <c r="N89" i="4"/>
  <c r="O89" i="4"/>
  <c r="N90" i="4"/>
  <c r="O90" i="4"/>
  <c r="N91" i="4"/>
  <c r="O91" i="4"/>
  <c r="N92" i="4"/>
  <c r="O92" i="4"/>
  <c r="N93" i="4"/>
  <c r="O93" i="4"/>
  <c r="N94" i="4"/>
  <c r="O94" i="4"/>
  <c r="N95" i="4"/>
  <c r="O95" i="4"/>
  <c r="N96" i="4"/>
  <c r="O96" i="4"/>
  <c r="N97" i="4"/>
  <c r="O97" i="4"/>
  <c r="N98" i="4"/>
  <c r="O98" i="4"/>
  <c r="N99" i="4"/>
  <c r="O99" i="4"/>
  <c r="N100" i="4"/>
  <c r="O100" i="4"/>
  <c r="N101" i="4"/>
  <c r="O101" i="4"/>
  <c r="N102" i="4"/>
  <c r="O102" i="4"/>
  <c r="N103" i="4"/>
  <c r="O103" i="4"/>
  <c r="N104" i="4"/>
  <c r="O104" i="4"/>
  <c r="N105" i="4"/>
  <c r="O105" i="4"/>
  <c r="N106" i="4"/>
  <c r="O106" i="4"/>
  <c r="N107" i="4"/>
  <c r="O107" i="4"/>
  <c r="N108" i="4"/>
  <c r="O108" i="4"/>
  <c r="N109" i="4"/>
  <c r="O109" i="4"/>
  <c r="N110" i="4"/>
  <c r="O110" i="4"/>
  <c r="N111" i="4"/>
  <c r="O111" i="4"/>
  <c r="N112" i="4"/>
  <c r="O112" i="4"/>
  <c r="N113" i="4"/>
  <c r="O113" i="4"/>
  <c r="N114" i="4"/>
  <c r="O114" i="4"/>
  <c r="N115" i="4"/>
  <c r="O115" i="4"/>
  <c r="N116" i="4"/>
  <c r="O116" i="4"/>
  <c r="N117" i="4"/>
  <c r="O117" i="4"/>
  <c r="N118" i="4"/>
  <c r="O118" i="4"/>
  <c r="N119" i="4"/>
  <c r="O119" i="4"/>
  <c r="N120" i="4"/>
  <c r="O120" i="4"/>
  <c r="N121" i="4"/>
  <c r="O121" i="4"/>
  <c r="N122" i="4"/>
  <c r="O122" i="4"/>
  <c r="N123" i="4"/>
  <c r="O123" i="4"/>
  <c r="N124" i="4"/>
  <c r="O124" i="4"/>
  <c r="N125" i="4"/>
  <c r="O125" i="4"/>
  <c r="N126" i="4"/>
  <c r="O126" i="4"/>
  <c r="N127" i="4"/>
  <c r="O127" i="4"/>
  <c r="N128" i="4"/>
  <c r="O128" i="4"/>
  <c r="N129" i="4"/>
  <c r="O129" i="4"/>
  <c r="N130" i="4"/>
  <c r="O130" i="4"/>
  <c r="N131" i="4"/>
  <c r="O131" i="4"/>
  <c r="N132" i="4"/>
  <c r="O132" i="4"/>
  <c r="N133" i="4"/>
  <c r="O133" i="4"/>
  <c r="N134" i="4"/>
  <c r="O134" i="4"/>
  <c r="N135" i="4"/>
  <c r="O135" i="4"/>
  <c r="N136" i="4"/>
  <c r="O136" i="4"/>
  <c r="N137" i="4"/>
  <c r="O137" i="4"/>
  <c r="N138" i="4"/>
  <c r="O138" i="4"/>
  <c r="N139" i="4"/>
  <c r="O139" i="4"/>
  <c r="N140" i="4"/>
  <c r="O140" i="4"/>
  <c r="N141" i="4"/>
  <c r="O141" i="4"/>
  <c r="N142" i="4"/>
  <c r="O142" i="4"/>
  <c r="N143" i="4"/>
  <c r="O143" i="4"/>
  <c r="N144" i="4"/>
  <c r="O144" i="4"/>
  <c r="N145" i="4"/>
  <c r="O145" i="4"/>
  <c r="N146" i="4"/>
  <c r="O146" i="4"/>
  <c r="N147" i="4"/>
  <c r="O147" i="4"/>
  <c r="N148" i="4"/>
  <c r="O148" i="4"/>
  <c r="N149" i="4"/>
  <c r="O149" i="4"/>
  <c r="N150" i="4"/>
  <c r="O150" i="4"/>
  <c r="N151" i="4"/>
  <c r="O151" i="4"/>
  <c r="N152" i="4"/>
  <c r="O152" i="4"/>
  <c r="N153" i="4"/>
  <c r="O153" i="4"/>
  <c r="N154" i="4"/>
  <c r="O154" i="4"/>
  <c r="N155" i="4"/>
  <c r="O155" i="4"/>
  <c r="N156" i="4"/>
  <c r="O156" i="4"/>
  <c r="N157" i="4"/>
  <c r="O157" i="4"/>
  <c r="N158" i="4"/>
  <c r="O158" i="4"/>
  <c r="N159" i="4"/>
  <c r="O159" i="4"/>
  <c r="N160" i="4"/>
  <c r="O160" i="4"/>
  <c r="N161" i="4"/>
  <c r="O161" i="4"/>
  <c r="N162" i="4"/>
  <c r="O162" i="4"/>
  <c r="N163" i="4"/>
  <c r="O163" i="4"/>
  <c r="N164" i="4"/>
  <c r="O164" i="4"/>
  <c r="N165" i="4"/>
  <c r="O165" i="4"/>
  <c r="N166" i="4"/>
  <c r="O166" i="4"/>
  <c r="N167" i="4"/>
  <c r="O167" i="4"/>
  <c r="N168" i="4"/>
  <c r="O168" i="4"/>
  <c r="N169" i="4"/>
  <c r="O169" i="4"/>
  <c r="N170" i="4"/>
  <c r="O170" i="4"/>
  <c r="N171" i="4"/>
  <c r="O171" i="4"/>
  <c r="N172" i="4"/>
  <c r="O172" i="4"/>
  <c r="N173" i="4"/>
  <c r="O173" i="4"/>
  <c r="N174" i="4"/>
  <c r="O174" i="4"/>
  <c r="N175" i="4"/>
  <c r="O175" i="4"/>
  <c r="N176" i="4"/>
  <c r="O176" i="4"/>
  <c r="N177" i="4"/>
  <c r="O177" i="4"/>
  <c r="N178" i="4"/>
  <c r="O178" i="4"/>
  <c r="N179" i="4"/>
  <c r="O179" i="4"/>
  <c r="N180" i="4"/>
  <c r="O180" i="4"/>
  <c r="N181" i="4"/>
  <c r="O181" i="4"/>
  <c r="N182" i="4"/>
  <c r="O182" i="4"/>
  <c r="N183" i="4"/>
  <c r="O183" i="4"/>
  <c r="N184" i="4"/>
  <c r="O184" i="4"/>
  <c r="N185" i="4"/>
  <c r="O185" i="4"/>
  <c r="N186" i="4"/>
  <c r="O186" i="4"/>
  <c r="N187" i="4"/>
  <c r="O187" i="4"/>
  <c r="N188" i="4"/>
  <c r="O188" i="4"/>
  <c r="N189" i="4"/>
  <c r="O189" i="4"/>
  <c r="N190" i="4"/>
  <c r="O190" i="4"/>
  <c r="N191" i="4"/>
  <c r="O191" i="4"/>
  <c r="N192" i="4"/>
  <c r="O192" i="4"/>
  <c r="N193" i="4"/>
  <c r="O193" i="4"/>
  <c r="N194" i="4"/>
  <c r="O194" i="4"/>
  <c r="N195" i="4"/>
  <c r="O195" i="4"/>
  <c r="N196" i="4"/>
  <c r="O196" i="4"/>
  <c r="N197" i="4"/>
  <c r="O197" i="4"/>
  <c r="N198" i="4"/>
  <c r="O198" i="4"/>
  <c r="N199" i="4"/>
  <c r="O199" i="4"/>
  <c r="N200" i="4"/>
  <c r="O200" i="4"/>
  <c r="N201" i="4"/>
  <c r="O201" i="4"/>
  <c r="N202" i="4"/>
  <c r="O202" i="4"/>
  <c r="N203" i="4"/>
  <c r="O203" i="4"/>
  <c r="N204" i="4"/>
  <c r="O204" i="4"/>
  <c r="N205" i="4"/>
  <c r="O205" i="4"/>
  <c r="N206" i="4"/>
  <c r="O206" i="4"/>
  <c r="N207" i="4"/>
  <c r="O207" i="4"/>
  <c r="N208" i="4"/>
  <c r="O208" i="4"/>
  <c r="N209" i="4"/>
  <c r="O209" i="4"/>
  <c r="N210" i="4"/>
  <c r="O210" i="4"/>
  <c r="N211" i="4"/>
  <c r="O211" i="4"/>
  <c r="N212" i="4"/>
  <c r="O212" i="4"/>
  <c r="N213" i="4"/>
  <c r="O213" i="4"/>
  <c r="N214" i="4"/>
  <c r="O214" i="4"/>
  <c r="N215" i="4"/>
  <c r="O215" i="4"/>
  <c r="N216" i="4"/>
  <c r="O216" i="4"/>
  <c r="N217" i="4"/>
  <c r="O217" i="4"/>
  <c r="N218" i="4"/>
  <c r="O218" i="4"/>
  <c r="N219" i="4"/>
  <c r="O219" i="4"/>
  <c r="N220" i="4"/>
  <c r="O220" i="4"/>
  <c r="N221" i="4"/>
  <c r="O221" i="4"/>
  <c r="N222" i="4"/>
  <c r="O222" i="4"/>
  <c r="N223" i="4"/>
  <c r="O223" i="4"/>
  <c r="N224" i="4"/>
  <c r="O224" i="4"/>
  <c r="N225" i="4"/>
  <c r="O225" i="4"/>
  <c r="N226" i="4"/>
  <c r="O226" i="4"/>
  <c r="N227" i="4"/>
  <c r="O227" i="4"/>
  <c r="N228" i="4"/>
  <c r="O228" i="4"/>
  <c r="N229" i="4"/>
  <c r="O229" i="4"/>
  <c r="N230" i="4"/>
  <c r="O230" i="4"/>
  <c r="N231" i="4"/>
  <c r="O231" i="4"/>
  <c r="N232" i="4"/>
  <c r="O232" i="4"/>
  <c r="N233" i="4"/>
  <c r="O233" i="4"/>
  <c r="N234" i="4"/>
  <c r="O234" i="4"/>
  <c r="N235" i="4"/>
  <c r="O235" i="4"/>
  <c r="N236" i="4"/>
  <c r="O236" i="4"/>
  <c r="N237" i="4"/>
  <c r="O237" i="4"/>
  <c r="N238" i="4"/>
  <c r="O238" i="4"/>
  <c r="N239" i="4"/>
  <c r="O239" i="4"/>
  <c r="N240" i="4"/>
  <c r="O240" i="4"/>
  <c r="N241" i="4"/>
  <c r="O241" i="4"/>
  <c r="N242" i="4"/>
  <c r="O242" i="4"/>
  <c r="N243" i="4"/>
  <c r="O243" i="4"/>
  <c r="N244" i="4"/>
  <c r="O244" i="4"/>
  <c r="N245" i="4"/>
  <c r="O245" i="4"/>
  <c r="N246" i="4"/>
  <c r="O246" i="4"/>
  <c r="N247" i="4"/>
  <c r="O247" i="4"/>
  <c r="N248" i="4"/>
  <c r="O248" i="4"/>
  <c r="N249" i="4"/>
  <c r="O249" i="4"/>
  <c r="N250" i="4"/>
  <c r="O250" i="4"/>
  <c r="N251" i="4"/>
  <c r="O251" i="4"/>
  <c r="N252" i="4"/>
  <c r="O252" i="4"/>
  <c r="N253" i="4"/>
  <c r="O253" i="4"/>
  <c r="N254" i="4"/>
  <c r="O254" i="4"/>
  <c r="N255" i="4"/>
  <c r="O255" i="4"/>
  <c r="N256" i="4"/>
  <c r="O256" i="4"/>
  <c r="N257" i="4"/>
  <c r="O257" i="4"/>
  <c r="N258" i="4"/>
  <c r="O258" i="4"/>
  <c r="N259" i="4"/>
  <c r="O259" i="4"/>
  <c r="N260" i="4"/>
  <c r="O260" i="4"/>
  <c r="N261" i="4"/>
  <c r="O261" i="4"/>
  <c r="N262" i="4"/>
  <c r="O262" i="4"/>
  <c r="N263" i="4"/>
  <c r="O263" i="4"/>
  <c r="N264" i="4"/>
  <c r="O264" i="4"/>
  <c r="N265" i="4"/>
  <c r="O265" i="4"/>
  <c r="N266" i="4"/>
  <c r="O266" i="4"/>
  <c r="N267" i="4"/>
  <c r="O267" i="4"/>
  <c r="N268" i="4"/>
  <c r="O268" i="4"/>
  <c r="N269" i="4"/>
  <c r="O269" i="4"/>
  <c r="N270" i="4"/>
  <c r="O270" i="4"/>
  <c r="N271" i="4"/>
  <c r="O271" i="4"/>
  <c r="N272" i="4"/>
  <c r="O272" i="4"/>
  <c r="N273" i="4"/>
  <c r="O273" i="4"/>
  <c r="N274" i="4"/>
  <c r="O274" i="4"/>
  <c r="N275" i="4"/>
  <c r="O275" i="4"/>
  <c r="N276" i="4"/>
  <c r="O276" i="4"/>
  <c r="N277" i="4"/>
  <c r="O277" i="4"/>
  <c r="N278" i="4"/>
  <c r="O278" i="4"/>
  <c r="N279" i="4"/>
  <c r="O279" i="4"/>
  <c r="N280" i="4"/>
  <c r="O280" i="4"/>
  <c r="N281" i="4"/>
  <c r="O281" i="4"/>
  <c r="N282" i="4"/>
  <c r="O282" i="4"/>
  <c r="N283" i="4"/>
  <c r="O283" i="4"/>
  <c r="N284" i="4"/>
  <c r="O284" i="4"/>
  <c r="N285" i="4"/>
  <c r="O285" i="4"/>
  <c r="N286" i="4"/>
  <c r="O286" i="4"/>
  <c r="N287" i="4"/>
  <c r="O287" i="4"/>
  <c r="N288" i="4"/>
  <c r="O288" i="4"/>
  <c r="N289" i="4"/>
  <c r="O289" i="4"/>
  <c r="N290" i="4"/>
  <c r="O290" i="4"/>
  <c r="N291" i="4"/>
  <c r="O291" i="4"/>
  <c r="N292" i="4"/>
  <c r="O292" i="4"/>
  <c r="N293" i="4"/>
  <c r="O293" i="4"/>
  <c r="N294" i="4"/>
  <c r="O294" i="4"/>
  <c r="N295" i="4"/>
  <c r="O295" i="4"/>
  <c r="N296" i="4"/>
  <c r="O296" i="4"/>
  <c r="N297" i="4"/>
  <c r="O297" i="4"/>
  <c r="N298" i="4"/>
  <c r="O298" i="4"/>
  <c r="N299" i="4"/>
  <c r="O299" i="4"/>
  <c r="N300" i="4"/>
  <c r="O300" i="4"/>
  <c r="N301" i="4"/>
  <c r="O301" i="4"/>
  <c r="N302" i="4"/>
  <c r="O302" i="4"/>
  <c r="N303" i="4"/>
  <c r="O303" i="4"/>
  <c r="N304" i="4"/>
  <c r="O304" i="4"/>
  <c r="N305" i="4"/>
  <c r="O305" i="4"/>
  <c r="N306" i="4"/>
  <c r="O306" i="4"/>
  <c r="N307" i="4"/>
  <c r="O307" i="4"/>
  <c r="N308" i="4"/>
  <c r="O308" i="4"/>
  <c r="N309" i="4"/>
  <c r="O309" i="4"/>
  <c r="N310" i="4"/>
  <c r="O310" i="4"/>
  <c r="N311" i="4"/>
  <c r="O311" i="4"/>
  <c r="N312" i="4"/>
  <c r="O312" i="4"/>
  <c r="N313" i="4"/>
  <c r="O313" i="4"/>
  <c r="N314" i="4"/>
  <c r="O314" i="4"/>
  <c r="N8" i="4"/>
  <c r="O8" i="4"/>
  <c r="N9" i="4"/>
  <c r="O9" i="4"/>
  <c r="N10" i="4"/>
  <c r="O10" i="4"/>
  <c r="N11" i="4"/>
  <c r="O11" i="4"/>
  <c r="N12" i="4"/>
  <c r="O12" i="4"/>
  <c r="N13" i="4"/>
  <c r="O13" i="4"/>
  <c r="N14" i="4"/>
  <c r="O14" i="4"/>
  <c r="N15" i="4"/>
  <c r="O15" i="4"/>
  <c r="N16" i="4"/>
  <c r="O16" i="4"/>
  <c r="N17" i="4"/>
  <c r="O17" i="4"/>
  <c r="N18" i="4"/>
  <c r="O18" i="4"/>
  <c r="N19" i="4"/>
  <c r="O19" i="4"/>
  <c r="N20" i="4"/>
  <c r="O20" i="4"/>
  <c r="N21" i="4"/>
  <c r="O21" i="4"/>
  <c r="N22" i="4"/>
  <c r="O22" i="4"/>
  <c r="N23" i="4"/>
  <c r="O23" i="4"/>
  <c r="N24" i="4"/>
  <c r="O24" i="4"/>
  <c r="N25" i="4"/>
  <c r="O25" i="4"/>
  <c r="N26" i="4"/>
  <c r="O26" i="4"/>
  <c r="N27" i="4"/>
  <c r="O27" i="4"/>
  <c r="N28" i="4"/>
  <c r="O28" i="4"/>
  <c r="N29" i="4"/>
  <c r="O29" i="4"/>
  <c r="N30" i="4"/>
  <c r="O30" i="4"/>
  <c r="N31" i="4"/>
  <c r="O31" i="4"/>
  <c r="N32" i="4"/>
  <c r="O32" i="4"/>
  <c r="N33" i="4"/>
  <c r="O33" i="4"/>
  <c r="N34" i="4"/>
  <c r="O34" i="4"/>
  <c r="N35" i="4"/>
  <c r="O35" i="4"/>
  <c r="N36" i="4"/>
  <c r="O36" i="4"/>
  <c r="N37" i="4"/>
  <c r="O37" i="4"/>
  <c r="N38" i="4"/>
  <c r="O38" i="4"/>
  <c r="N39" i="4"/>
  <c r="O39" i="4"/>
  <c r="N40" i="4"/>
  <c r="O40" i="4"/>
  <c r="N41" i="4"/>
  <c r="O41" i="4"/>
  <c r="N42" i="4"/>
  <c r="O42" i="4"/>
  <c r="N43" i="4"/>
  <c r="O43" i="4"/>
  <c r="N44" i="4"/>
  <c r="O44" i="4"/>
  <c r="O7" i="4"/>
  <c r="N7" i="4"/>
  <c r="C218" i="4"/>
  <c r="C217" i="4"/>
  <c r="C329" i="4"/>
  <c r="C359" i="4"/>
  <c r="C347" i="4"/>
  <c r="E359" i="4"/>
  <c r="P299" i="4" s="1"/>
  <c r="E358" i="4"/>
  <c r="P241" i="4" s="1"/>
  <c r="E357" i="4"/>
  <c r="P222" i="4" s="1"/>
  <c r="E356" i="4"/>
  <c r="P163" i="4" s="1"/>
  <c r="E355" i="4"/>
  <c r="P348" i="4" s="1"/>
  <c r="E354" i="4"/>
  <c r="P270" i="4" s="1"/>
  <c r="E353" i="4"/>
  <c r="P257" i="4" s="1"/>
  <c r="E352" i="4"/>
  <c r="P108" i="4" s="1"/>
  <c r="E351" i="4"/>
  <c r="P104" i="4" s="1"/>
  <c r="E350" i="4"/>
  <c r="P69" i="4" s="1"/>
  <c r="E349" i="4"/>
  <c r="P58" i="4" s="1"/>
  <c r="E348" i="4"/>
  <c r="P337" i="4" s="1"/>
  <c r="E347" i="4"/>
  <c r="P82" i="4" s="1"/>
  <c r="E346" i="4"/>
  <c r="P293" i="4" s="1"/>
  <c r="E345" i="4"/>
  <c r="P276" i="4" s="1"/>
  <c r="E344" i="4"/>
  <c r="P266" i="4" s="1"/>
  <c r="E343" i="4"/>
  <c r="P234" i="4" s="1"/>
  <c r="E342" i="4"/>
  <c r="P176" i="4" s="1"/>
  <c r="E341" i="4"/>
  <c r="P165" i="4" s="1"/>
  <c r="E340" i="4"/>
  <c r="P101" i="4" s="1"/>
  <c r="E339" i="4"/>
  <c r="P86" i="4" s="1"/>
  <c r="E338" i="4"/>
  <c r="P334" i="4" s="1"/>
  <c r="E337" i="4"/>
  <c r="P302" i="4" s="1"/>
  <c r="E336" i="4"/>
  <c r="P275" i="4" s="1"/>
  <c r="E335" i="4"/>
  <c r="P262" i="4" s="1"/>
  <c r="E334" i="4"/>
  <c r="P233" i="4" s="1"/>
  <c r="E333" i="4"/>
  <c r="P197" i="4" s="1"/>
  <c r="E332" i="4"/>
  <c r="P183" i="4" s="1"/>
  <c r="E331" i="4"/>
  <c r="P68" i="4" s="1"/>
  <c r="E330" i="4"/>
  <c r="P39" i="4" s="1"/>
  <c r="E329" i="4"/>
  <c r="P31" i="4" s="1"/>
  <c r="E328" i="4"/>
  <c r="P21" i="4" s="1"/>
  <c r="E325" i="4"/>
  <c r="P310" i="4" s="1"/>
  <c r="E324" i="4"/>
  <c r="P167" i="4" s="1"/>
  <c r="E323" i="4"/>
  <c r="P133" i="4" s="1"/>
  <c r="E322" i="4"/>
  <c r="P73" i="4" s="1"/>
  <c r="E321" i="4"/>
  <c r="P63" i="4" s="1"/>
  <c r="E320" i="4"/>
  <c r="P10" i="4" s="1"/>
  <c r="E319" i="4"/>
  <c r="E318" i="4"/>
  <c r="P353" i="4" s="1"/>
  <c r="E317" i="4"/>
  <c r="P306" i="4" s="1"/>
  <c r="E316" i="4"/>
  <c r="P289" i="4" s="1"/>
  <c r="E315" i="4"/>
  <c r="P265" i="4" s="1"/>
  <c r="E314" i="4"/>
  <c r="P259" i="4" s="1"/>
  <c r="E313" i="4"/>
  <c r="P247" i="4" s="1"/>
  <c r="E312" i="4"/>
  <c r="P214" i="4" s="1"/>
  <c r="E311" i="4"/>
  <c r="P204" i="4" s="1"/>
  <c r="E310" i="4"/>
  <c r="P170" i="4" s="1"/>
  <c r="E309" i="4"/>
  <c r="P113" i="4" s="1"/>
  <c r="E308" i="4"/>
  <c r="P99" i="4" s="1"/>
  <c r="E307" i="4"/>
  <c r="P96" i="4" s="1"/>
  <c r="E306" i="4"/>
  <c r="P351" i="4" s="1"/>
  <c r="E305" i="4"/>
  <c r="P297" i="4" s="1"/>
  <c r="E304" i="4"/>
  <c r="P281" i="4" s="1"/>
  <c r="E303" i="4"/>
  <c r="P239" i="4" s="1"/>
  <c r="E302" i="4"/>
  <c r="P194" i="4" s="1"/>
  <c r="E301" i="4"/>
  <c r="P59" i="4" s="1"/>
  <c r="E300" i="4"/>
  <c r="P347" i="4" s="1"/>
  <c r="E299" i="4"/>
  <c r="P279" i="4" s="1"/>
  <c r="E298" i="4"/>
  <c r="P274" i="4" s="1"/>
  <c r="E297" i="4"/>
  <c r="P271" i="4" s="1"/>
  <c r="E296" i="4"/>
  <c r="P261" i="4" s="1"/>
  <c r="E295" i="4"/>
  <c r="P227" i="4" s="1"/>
  <c r="E294" i="4"/>
  <c r="P225" i="4" s="1"/>
  <c r="E293" i="4"/>
  <c r="P156" i="4" s="1"/>
  <c r="E292" i="4"/>
  <c r="P110" i="4" s="1"/>
  <c r="E291" i="4"/>
  <c r="P81" i="4" s="1"/>
  <c r="E290" i="4"/>
  <c r="P77" i="4" s="1"/>
  <c r="E289" i="4"/>
  <c r="P52" i="4" s="1"/>
  <c r="E288" i="4"/>
  <c r="P12" i="4" s="1"/>
  <c r="E287" i="4"/>
  <c r="P340" i="4" s="1"/>
  <c r="E286" i="4"/>
  <c r="P303" i="4" s="1"/>
  <c r="E285" i="4"/>
  <c r="P269" i="4" s="1"/>
  <c r="E284" i="4"/>
  <c r="P216" i="4" s="1"/>
  <c r="E283" i="4"/>
  <c r="P171" i="4" s="1"/>
  <c r="E282" i="4"/>
  <c r="P126" i="4" s="1"/>
  <c r="E281" i="4"/>
  <c r="P123" i="4" s="1"/>
  <c r="E280" i="4"/>
  <c r="P109" i="4" s="1"/>
  <c r="E279" i="4"/>
  <c r="P102" i="4" s="1"/>
  <c r="E278" i="4"/>
  <c r="P94" i="4" s="1"/>
  <c r="E277" i="4"/>
  <c r="P87" i="4" s="1"/>
  <c r="E276" i="4"/>
  <c r="P19" i="4" s="1"/>
  <c r="E275" i="4"/>
  <c r="P338" i="4" s="1"/>
  <c r="E274" i="4"/>
  <c r="P290" i="4" s="1"/>
  <c r="E273" i="4"/>
  <c r="P211" i="4" s="1"/>
  <c r="E272" i="4"/>
  <c r="P150" i="4" s="1"/>
  <c r="E271" i="4"/>
  <c r="P125" i="4" s="1"/>
  <c r="E270" i="4"/>
  <c r="P93" i="4" s="1"/>
  <c r="E269" i="4"/>
  <c r="P335" i="4" s="1"/>
  <c r="E268" i="4"/>
  <c r="P45" i="4" s="1"/>
  <c r="E267" i="4"/>
  <c r="P307" i="4" s="1"/>
  <c r="E266" i="4"/>
  <c r="P304" i="4" s="1"/>
  <c r="E265" i="4"/>
  <c r="P292" i="4" s="1"/>
  <c r="E264" i="4"/>
  <c r="P244" i="4" s="1"/>
  <c r="E263" i="4"/>
  <c r="P229" i="4" s="1"/>
  <c r="E262" i="4"/>
  <c r="P200" i="4" s="1"/>
  <c r="E261" i="4"/>
  <c r="P198" i="4" s="1"/>
  <c r="E260" i="4"/>
  <c r="P169" i="4" s="1"/>
  <c r="E259" i="4"/>
  <c r="P161" i="4" s="1"/>
  <c r="E258" i="4"/>
  <c r="P138" i="4" s="1"/>
  <c r="E257" i="4"/>
  <c r="P38" i="4" s="1"/>
  <c r="E256" i="4"/>
  <c r="P32" i="4" s="1"/>
  <c r="E255" i="4"/>
  <c r="E253" i="4"/>
  <c r="P284" i="4" s="1"/>
  <c r="E252" i="4"/>
  <c r="P260" i="4" s="1"/>
  <c r="E251" i="4"/>
  <c r="P206" i="4" s="1"/>
  <c r="E250" i="4"/>
  <c r="P201" i="4" s="1"/>
  <c r="E249" i="4"/>
  <c r="P164" i="4" s="1"/>
  <c r="E248" i="4"/>
  <c r="P143" i="4" s="1"/>
  <c r="E247" i="4"/>
  <c r="P134" i="4" s="1"/>
  <c r="E246" i="4"/>
  <c r="P131" i="4" s="1"/>
  <c r="E245" i="4"/>
  <c r="P127" i="4" s="1"/>
  <c r="E244" i="4"/>
  <c r="P122" i="4" s="1"/>
  <c r="E243" i="4"/>
  <c r="P112" i="4" s="1"/>
  <c r="E242" i="4"/>
  <c r="P97" i="4" s="1"/>
  <c r="E241" i="4"/>
  <c r="P84" i="4" s="1"/>
  <c r="E240" i="4"/>
  <c r="P74" i="4" s="1"/>
  <c r="E239" i="4"/>
  <c r="P41" i="4" s="1"/>
  <c r="E238" i="4"/>
  <c r="P36" i="4" s="1"/>
  <c r="E237" i="4"/>
  <c r="P23" i="4" s="1"/>
  <c r="E236" i="4"/>
  <c r="P15" i="4" s="1"/>
  <c r="E235" i="4"/>
  <c r="P14" i="4" s="1"/>
  <c r="E234" i="4"/>
  <c r="P300" i="4" s="1"/>
  <c r="E233" i="4"/>
  <c r="P285" i="4" s="1"/>
  <c r="E232" i="4"/>
  <c r="P277" i="4" s="1"/>
  <c r="E231" i="4"/>
  <c r="P246" i="4" s="1"/>
  <c r="E230" i="4"/>
  <c r="P175" i="4" s="1"/>
  <c r="E229" i="4"/>
  <c r="P151" i="4" s="1"/>
  <c r="E228" i="4"/>
  <c r="P146" i="4" s="1"/>
  <c r="E227" i="4"/>
  <c r="P140" i="4" s="1"/>
  <c r="E226" i="4"/>
  <c r="P139" i="4" s="1"/>
  <c r="E225" i="4"/>
  <c r="P119" i="4" s="1"/>
  <c r="E224" i="4"/>
  <c r="P117" i="4" s="1"/>
  <c r="E223" i="4"/>
  <c r="P114" i="4" s="1"/>
  <c r="E222" i="4"/>
  <c r="P65" i="4" s="1"/>
  <c r="E221" i="4"/>
  <c r="P50" i="4" s="1"/>
  <c r="E220" i="4"/>
  <c r="E218" i="4"/>
  <c r="P298" i="4" s="1"/>
  <c r="E217" i="4"/>
  <c r="P92" i="4" s="1"/>
  <c r="E216" i="4"/>
  <c r="P166" i="4" s="1"/>
  <c r="E215" i="4"/>
  <c r="P137" i="4" s="1"/>
  <c r="E214" i="4"/>
  <c r="P13" i="4" s="1"/>
  <c r="E213" i="4"/>
  <c r="P350" i="4" s="1"/>
  <c r="E212" i="4"/>
  <c r="P238" i="4" s="1"/>
  <c r="E211" i="4"/>
  <c r="P189" i="4" s="1"/>
  <c r="E210" i="4"/>
  <c r="P182" i="4" s="1"/>
  <c r="E209" i="4"/>
  <c r="P141" i="4" s="1"/>
  <c r="E208" i="4"/>
  <c r="P111" i="4" s="1"/>
  <c r="E207" i="4"/>
  <c r="P40" i="4" s="1"/>
  <c r="E206" i="4"/>
  <c r="P35" i="4" s="1"/>
  <c r="E205" i="4"/>
  <c r="P344" i="4" s="1"/>
  <c r="E204" i="4"/>
  <c r="P291" i="4" s="1"/>
  <c r="E203" i="4"/>
  <c r="P288" i="4" s="1"/>
  <c r="E202" i="4"/>
  <c r="P272" i="4" s="1"/>
  <c r="E201" i="4"/>
  <c r="P252" i="4" s="1"/>
  <c r="E200" i="4"/>
  <c r="P248" i="4" s="1"/>
  <c r="E199" i="4"/>
  <c r="P179" i="4" s="1"/>
  <c r="E198" i="4"/>
  <c r="P129" i="4" s="1"/>
  <c r="E197" i="4"/>
  <c r="P88" i="4" s="1"/>
  <c r="E196" i="4"/>
  <c r="P75" i="4" s="1"/>
  <c r="E195" i="4"/>
  <c r="P43" i="4" s="1"/>
  <c r="E194" i="4"/>
  <c r="P339" i="4" s="1"/>
  <c r="E193" i="4"/>
  <c r="P280" i="4" s="1"/>
  <c r="E192" i="4"/>
  <c r="P268" i="4" s="1"/>
  <c r="E191" i="4"/>
  <c r="P209" i="4" s="1"/>
  <c r="E190" i="4"/>
  <c r="P157" i="4" s="1"/>
  <c r="E189" i="4"/>
  <c r="P120" i="4" s="1"/>
  <c r="E188" i="4"/>
  <c r="P98" i="4" s="1"/>
  <c r="E187" i="4"/>
  <c r="P66" i="4" s="1"/>
  <c r="E186" i="4"/>
  <c r="P57" i="4" s="1"/>
  <c r="E185" i="4"/>
  <c r="P54" i="4" s="1"/>
  <c r="E184" i="4"/>
  <c r="P37" i="4" s="1"/>
  <c r="E183" i="4"/>
  <c r="P34" i="4" s="1"/>
  <c r="E182" i="4"/>
  <c r="P18" i="4" s="1"/>
  <c r="E181" i="4"/>
  <c r="P336" i="4" s="1"/>
  <c r="E180" i="4"/>
  <c r="P231" i="4" s="1"/>
  <c r="E179" i="4"/>
  <c r="P135" i="4" s="1"/>
  <c r="E178" i="4"/>
  <c r="P103" i="4" s="1"/>
  <c r="E177" i="4"/>
  <c r="P85" i="4" s="1"/>
  <c r="E176" i="4"/>
  <c r="P49" i="4" s="1"/>
  <c r="E175" i="4"/>
  <c r="P331" i="4" s="1"/>
  <c r="E174" i="4"/>
  <c r="P273" i="4" s="1"/>
  <c r="E173" i="4"/>
  <c r="P245" i="4" s="1"/>
  <c r="E172" i="4"/>
  <c r="P196" i="4" s="1"/>
  <c r="E171" i="4"/>
  <c r="P155" i="4" s="1"/>
  <c r="E170" i="4"/>
  <c r="P55" i="4" s="1"/>
  <c r="E169" i="4"/>
  <c r="P22" i="4" s="1"/>
  <c r="E168" i="4"/>
  <c r="E166" i="4"/>
  <c r="P313" i="4" s="1"/>
  <c r="E165" i="4"/>
  <c r="P311" i="4" s="1"/>
  <c r="E164" i="4"/>
  <c r="P309" i="4" s="1"/>
  <c r="E163" i="4"/>
  <c r="P203" i="4" s="1"/>
  <c r="E162" i="4"/>
  <c r="P158" i="4" s="1"/>
  <c r="E161" i="4"/>
  <c r="P42" i="4" s="1"/>
  <c r="E160" i="4"/>
  <c r="P354" i="4" s="1"/>
  <c r="E159" i="4"/>
  <c r="P308" i="4" s="1"/>
  <c r="E158" i="4"/>
  <c r="P283" i="4" s="1"/>
  <c r="E157" i="4"/>
  <c r="P230" i="4" s="1"/>
  <c r="E156" i="4"/>
  <c r="P220" i="4" s="1"/>
  <c r="E155" i="4"/>
  <c r="P83" i="4" s="1"/>
  <c r="E154" i="4"/>
  <c r="P71" i="4" s="1"/>
  <c r="E153" i="4"/>
  <c r="P24" i="4" s="1"/>
  <c r="E152" i="4"/>
  <c r="P287" i="4" s="1"/>
  <c r="E151" i="4"/>
  <c r="P256" i="4" s="1"/>
  <c r="E150" i="4"/>
  <c r="P213" i="4" s="1"/>
  <c r="E149" i="4"/>
  <c r="P191" i="4" s="1"/>
  <c r="E148" i="4"/>
  <c r="P185" i="4" s="1"/>
  <c r="E147" i="4"/>
  <c r="P352" i="4" s="1"/>
  <c r="E146" i="4"/>
  <c r="P264" i="4" s="1"/>
  <c r="E145" i="4"/>
  <c r="P251" i="4" s="1"/>
  <c r="E144" i="4"/>
  <c r="P250" i="4" s="1"/>
  <c r="E143" i="4"/>
  <c r="P242" i="4" s="1"/>
  <c r="E142" i="4"/>
  <c r="P174" i="4" s="1"/>
  <c r="E141" i="4"/>
  <c r="P152" i="4" s="1"/>
  <c r="E140" i="4"/>
  <c r="P91" i="4" s="1"/>
  <c r="E139" i="4"/>
  <c r="P51" i="4" s="1"/>
  <c r="E138" i="4"/>
  <c r="P349" i="4" s="1"/>
  <c r="E137" i="4"/>
  <c r="P267" i="4" s="1"/>
  <c r="E136" i="4"/>
  <c r="P255" i="4" s="1"/>
  <c r="E135" i="4"/>
  <c r="P228" i="4" s="1"/>
  <c r="E134" i="4"/>
  <c r="P128" i="4" s="1"/>
  <c r="E133" i="4"/>
  <c r="E131" i="4"/>
  <c r="P215" i="4" s="1"/>
  <c r="E130" i="4"/>
  <c r="P172" i="4" s="1"/>
  <c r="E129" i="4"/>
  <c r="P160" i="4" s="1"/>
  <c r="E128" i="4"/>
  <c r="P107" i="4" s="1"/>
  <c r="E127" i="4"/>
  <c r="P44" i="4" s="1"/>
  <c r="E126" i="4"/>
  <c r="P20" i="4" s="1"/>
  <c r="E125" i="4"/>
  <c r="P11" i="4" s="1"/>
  <c r="E124" i="4"/>
  <c r="P346" i="4" s="1"/>
  <c r="E123" i="4"/>
  <c r="P296" i="4" s="1"/>
  <c r="E122" i="4"/>
  <c r="P187" i="4" s="1"/>
  <c r="E121" i="4"/>
  <c r="P295" i="4" s="1"/>
  <c r="E120" i="4"/>
  <c r="P236" i="4" s="1"/>
  <c r="E119" i="4"/>
  <c r="P235" i="4" s="1"/>
  <c r="E118" i="4"/>
  <c r="P180" i="4" s="1"/>
  <c r="E117" i="4"/>
  <c r="P153" i="4" s="1"/>
  <c r="E116" i="4"/>
  <c r="P89" i="4" s="1"/>
  <c r="E115" i="4"/>
  <c r="P30" i="4" s="1"/>
  <c r="E114" i="4"/>
  <c r="P343" i="4" s="1"/>
  <c r="E113" i="4"/>
  <c r="P192" i="4" s="1"/>
  <c r="E112" i="4"/>
  <c r="P186" i="4" s="1"/>
  <c r="E111" i="4"/>
  <c r="P162" i="4" s="1"/>
  <c r="E110" i="4"/>
  <c r="P132" i="4" s="1"/>
  <c r="E109" i="4"/>
  <c r="P118" i="4" s="1"/>
  <c r="E108" i="4"/>
  <c r="P56" i="4" s="1"/>
  <c r="E107" i="4"/>
  <c r="P25" i="4" s="1"/>
  <c r="E106" i="4"/>
  <c r="P342" i="4" s="1"/>
  <c r="E105" i="4"/>
  <c r="P232" i="4" s="1"/>
  <c r="E104" i="4"/>
  <c r="P177" i="4" s="1"/>
  <c r="E103" i="4"/>
  <c r="P130" i="4" s="1"/>
  <c r="E102" i="4"/>
  <c r="P100" i="4" s="1"/>
  <c r="E101" i="4"/>
  <c r="P79" i="4" s="1"/>
  <c r="E100" i="4"/>
  <c r="P62" i="4" s="1"/>
  <c r="E99" i="4"/>
  <c r="P28" i="4" s="1"/>
  <c r="E98" i="4"/>
  <c r="P9" i="4" s="1"/>
  <c r="E97" i="4"/>
  <c r="P333" i="4" s="1"/>
  <c r="E96" i="4"/>
  <c r="P217" i="4" s="1"/>
  <c r="E95" i="4"/>
  <c r="P190" i="4" s="1"/>
  <c r="E94" i="4"/>
  <c r="P149" i="4" s="1"/>
  <c r="E93" i="4"/>
  <c r="P78" i="4" s="1"/>
  <c r="E92" i="4"/>
  <c r="E90" i="4"/>
  <c r="P282" i="4" s="1"/>
  <c r="E89" i="4"/>
  <c r="P148" i="4" s="1"/>
  <c r="E88" i="4"/>
  <c r="P144" i="4" s="1"/>
  <c r="E87" i="4"/>
  <c r="P48" i="4" s="1"/>
  <c r="E86" i="4"/>
  <c r="P33" i="4" s="1"/>
  <c r="E85" i="4"/>
  <c r="P226" i="4" s="1"/>
  <c r="E84" i="4"/>
  <c r="P212" i="4" s="1"/>
  <c r="E83" i="4"/>
  <c r="P80" i="4" s="1"/>
  <c r="E82" i="4"/>
  <c r="P16" i="4" s="1"/>
  <c r="E81" i="4"/>
  <c r="P224" i="4" s="1"/>
  <c r="E80" i="4"/>
  <c r="P221" i="4" s="1"/>
  <c r="E79" i="4"/>
  <c r="P218" i="4" s="1"/>
  <c r="E78" i="4"/>
  <c r="P207" i="4" s="1"/>
  <c r="E77" i="4"/>
  <c r="P121" i="4" s="1"/>
  <c r="E76" i="4"/>
  <c r="P116" i="4" s="1"/>
  <c r="E75" i="4"/>
  <c r="P72" i="4" s="1"/>
  <c r="E74" i="4"/>
  <c r="P345" i="4" s="1"/>
  <c r="E73" i="4"/>
  <c r="P314" i="4" s="1"/>
  <c r="E72" i="4"/>
  <c r="P181" i="4" s="1"/>
  <c r="E71" i="4"/>
  <c r="P178" i="4" s="1"/>
  <c r="E70" i="4"/>
  <c r="P142" i="4" s="1"/>
  <c r="E69" i="4"/>
  <c r="P90" i="4" s="1"/>
  <c r="E66" i="4"/>
  <c r="P305" i="4" s="1"/>
  <c r="E65" i="4"/>
  <c r="P249" i="4" s="1"/>
  <c r="E64" i="4"/>
  <c r="P223" i="4" s="1"/>
  <c r="E63" i="4"/>
  <c r="P154" i="4" s="1"/>
  <c r="E62" i="4"/>
  <c r="P145" i="4" s="1"/>
  <c r="E61" i="4"/>
  <c r="P312" i="4" s="1"/>
  <c r="E60" i="4"/>
  <c r="P294" i="4" s="1"/>
  <c r="E59" i="4"/>
  <c r="P240" i="4" s="1"/>
  <c r="E58" i="4"/>
  <c r="P210" i="4" s="1"/>
  <c r="E57" i="4"/>
  <c r="P205" i="4" s="1"/>
  <c r="E56" i="4"/>
  <c r="P199" i="4" s="1"/>
  <c r="E55" i="4"/>
  <c r="P195" i="4" s="1"/>
  <c r="E54" i="4"/>
  <c r="P147" i="4" s="1"/>
  <c r="E53" i="4"/>
  <c r="P136" i="4" s="1"/>
  <c r="E52" i="4"/>
  <c r="P105" i="4" s="1"/>
  <c r="E51" i="4"/>
  <c r="P64" i="4" s="1"/>
  <c r="E50" i="4"/>
  <c r="P46" i="4" s="1"/>
  <c r="E49" i="4"/>
  <c r="P341" i="4" s="1"/>
  <c r="E48" i="4"/>
  <c r="P301" i="4" s="1"/>
  <c r="E47" i="4"/>
  <c r="P278" i="4" s="1"/>
  <c r="E46" i="4"/>
  <c r="P263" i="4" s="1"/>
  <c r="E45" i="4"/>
  <c r="P253" i="4" s="1"/>
  <c r="E44" i="4"/>
  <c r="P219" i="4" s="1"/>
  <c r="E43" i="4"/>
  <c r="P208" i="4" s="1"/>
  <c r="E42" i="4"/>
  <c r="P193" i="4" s="1"/>
  <c r="E41" i="4"/>
  <c r="P159" i="4" s="1"/>
  <c r="E40" i="4"/>
  <c r="P47" i="4" s="1"/>
  <c r="E39" i="4"/>
  <c r="P29" i="4" s="1"/>
  <c r="E38" i="4"/>
  <c r="P237" i="4" s="1"/>
  <c r="E37" i="4"/>
  <c r="P95" i="4" s="1"/>
  <c r="E36" i="4"/>
  <c r="P67" i="4" s="1"/>
  <c r="E35" i="4"/>
  <c r="P53" i="4" s="1"/>
  <c r="E34" i="4"/>
  <c r="P17" i="4" s="1"/>
  <c r="E33" i="4"/>
  <c r="P8" i="4" s="1"/>
  <c r="E32" i="4"/>
  <c r="P332" i="4" s="1"/>
  <c r="E31" i="4"/>
  <c r="P286" i="4" s="1"/>
  <c r="E30" i="4"/>
  <c r="P115" i="4" s="1"/>
  <c r="E29" i="4"/>
  <c r="P61" i="4" s="1"/>
  <c r="E28" i="4"/>
  <c r="P60" i="4" s="1"/>
  <c r="E27" i="4"/>
  <c r="P27" i="4" s="1"/>
  <c r="E26" i="4"/>
  <c r="P26" i="4" s="1"/>
  <c r="E13" i="4"/>
  <c r="P76" i="4" s="1"/>
  <c r="E14" i="4"/>
  <c r="P124" i="4" s="1"/>
  <c r="E15" i="4"/>
  <c r="P168" i="4" s="1"/>
  <c r="E16" i="4"/>
  <c r="P188" i="4" s="1"/>
  <c r="E17" i="4"/>
  <c r="P202" i="4" s="1"/>
  <c r="E18" i="4"/>
  <c r="P254" i="4" s="1"/>
  <c r="E19" i="4"/>
  <c r="P106" i="4" s="1"/>
  <c r="E20" i="4"/>
  <c r="P173" i="4" s="1"/>
  <c r="E21" i="4"/>
  <c r="P184" i="4" s="1"/>
  <c r="E22" i="4"/>
  <c r="P243" i="4" s="1"/>
  <c r="E23" i="4"/>
  <c r="P258" i="4" s="1"/>
  <c r="E12" i="4"/>
  <c r="P70" i="4" s="1"/>
  <c r="N231" i="5"/>
  <c r="O231" i="5"/>
  <c r="N45" i="5"/>
  <c r="O45" i="5"/>
  <c r="N92" i="5"/>
  <c r="O92" i="5"/>
  <c r="N299" i="5"/>
  <c r="O299" i="5"/>
  <c r="N297" i="5"/>
  <c r="O297" i="5"/>
  <c r="N183" i="5"/>
  <c r="O183" i="5"/>
  <c r="N81" i="5"/>
  <c r="O81" i="5"/>
  <c r="N8" i="5"/>
  <c r="O8" i="5"/>
  <c r="N9" i="5"/>
  <c r="O9" i="5"/>
  <c r="N10" i="5"/>
  <c r="O10" i="5"/>
  <c r="N11" i="5"/>
  <c r="O11" i="5"/>
  <c r="N12" i="5"/>
  <c r="O12" i="5"/>
  <c r="N13" i="5"/>
  <c r="O13" i="5"/>
  <c r="N14" i="5"/>
  <c r="O14" i="5"/>
  <c r="N15" i="5"/>
  <c r="O15" i="5"/>
  <c r="N16" i="5"/>
  <c r="O16" i="5"/>
  <c r="N17" i="5"/>
  <c r="O17" i="5"/>
  <c r="N18" i="5"/>
  <c r="O18" i="5"/>
  <c r="N19" i="5"/>
  <c r="O19" i="5"/>
  <c r="N20" i="5"/>
  <c r="O20" i="5"/>
  <c r="N21" i="5"/>
  <c r="O21" i="5"/>
  <c r="N22" i="5"/>
  <c r="O22" i="5"/>
  <c r="N23" i="5"/>
  <c r="O23" i="5"/>
  <c r="N24" i="5"/>
  <c r="O24" i="5"/>
  <c r="N25" i="5"/>
  <c r="O25" i="5"/>
  <c r="N26" i="5"/>
  <c r="O26" i="5"/>
  <c r="N27" i="5"/>
  <c r="O27" i="5"/>
  <c r="N28" i="5"/>
  <c r="O28" i="5"/>
  <c r="N29" i="5"/>
  <c r="O29" i="5"/>
  <c r="N30" i="5"/>
  <c r="O30" i="5"/>
  <c r="N31" i="5"/>
  <c r="O31" i="5"/>
  <c r="N32" i="5"/>
  <c r="O32" i="5"/>
  <c r="N33" i="5"/>
  <c r="O33" i="5"/>
  <c r="N34" i="5"/>
  <c r="O34" i="5"/>
  <c r="N35" i="5"/>
  <c r="O35" i="5"/>
  <c r="N36" i="5"/>
  <c r="O36" i="5"/>
  <c r="N37" i="5"/>
  <c r="O37" i="5"/>
  <c r="N38" i="5"/>
  <c r="O38" i="5"/>
  <c r="N39" i="5"/>
  <c r="O39" i="5"/>
  <c r="N40" i="5"/>
  <c r="O40" i="5"/>
  <c r="N41" i="5"/>
  <c r="O41" i="5"/>
  <c r="N42" i="5"/>
  <c r="O42" i="5"/>
  <c r="N43" i="5"/>
  <c r="O43" i="5"/>
  <c r="N44" i="5"/>
  <c r="O44" i="5"/>
  <c r="N46" i="5"/>
  <c r="O46" i="5"/>
  <c r="N47" i="5"/>
  <c r="O47" i="5"/>
  <c r="N48" i="5"/>
  <c r="O48" i="5"/>
  <c r="N49" i="5"/>
  <c r="O49" i="5"/>
  <c r="N50" i="5"/>
  <c r="O50" i="5"/>
  <c r="N51" i="5"/>
  <c r="O51" i="5"/>
  <c r="N52" i="5"/>
  <c r="O52" i="5"/>
  <c r="N53" i="5"/>
  <c r="O53" i="5"/>
  <c r="N54" i="5"/>
  <c r="O54" i="5"/>
  <c r="N55" i="5"/>
  <c r="O55" i="5"/>
  <c r="N56" i="5"/>
  <c r="O56" i="5"/>
  <c r="N57" i="5"/>
  <c r="O57" i="5"/>
  <c r="N58" i="5"/>
  <c r="O58" i="5"/>
  <c r="N59" i="5"/>
  <c r="O59" i="5"/>
  <c r="N60" i="5"/>
  <c r="O60" i="5"/>
  <c r="N61" i="5"/>
  <c r="O61" i="5"/>
  <c r="N62" i="5"/>
  <c r="O62" i="5"/>
  <c r="N63" i="5"/>
  <c r="O63" i="5"/>
  <c r="N64" i="5"/>
  <c r="O64" i="5"/>
  <c r="N65" i="5"/>
  <c r="O65" i="5"/>
  <c r="N66" i="5"/>
  <c r="O66" i="5"/>
  <c r="N67" i="5"/>
  <c r="O67" i="5"/>
  <c r="N68" i="5"/>
  <c r="O68" i="5"/>
  <c r="N69" i="5"/>
  <c r="O69" i="5"/>
  <c r="N70" i="5"/>
  <c r="O70" i="5"/>
  <c r="N71" i="5"/>
  <c r="O71" i="5"/>
  <c r="N72" i="5"/>
  <c r="O72" i="5"/>
  <c r="N73" i="5"/>
  <c r="O73" i="5"/>
  <c r="N74" i="5"/>
  <c r="O74" i="5"/>
  <c r="N75" i="5"/>
  <c r="O75" i="5"/>
  <c r="N76" i="5"/>
  <c r="O76" i="5"/>
  <c r="N77" i="5"/>
  <c r="O77" i="5"/>
  <c r="N78" i="5"/>
  <c r="O78" i="5"/>
  <c r="N79" i="5"/>
  <c r="O79" i="5"/>
  <c r="N80" i="5"/>
  <c r="O80" i="5"/>
  <c r="N82" i="5"/>
  <c r="O82" i="5"/>
  <c r="N83" i="5"/>
  <c r="O83" i="5"/>
  <c r="N84" i="5"/>
  <c r="O84" i="5"/>
  <c r="N85" i="5"/>
  <c r="O85" i="5"/>
  <c r="N86" i="5"/>
  <c r="O86" i="5"/>
  <c r="N87" i="5"/>
  <c r="O87" i="5"/>
  <c r="N88" i="5"/>
  <c r="O88" i="5"/>
  <c r="N89" i="5"/>
  <c r="O89" i="5"/>
  <c r="N90" i="5"/>
  <c r="O90" i="5"/>
  <c r="N91" i="5"/>
  <c r="O91" i="5"/>
  <c r="N93" i="5"/>
  <c r="O93" i="5"/>
  <c r="N94" i="5"/>
  <c r="O94" i="5"/>
  <c r="N95" i="5"/>
  <c r="O95" i="5"/>
  <c r="N96" i="5"/>
  <c r="O96" i="5"/>
  <c r="N97" i="5"/>
  <c r="O97" i="5"/>
  <c r="N98" i="5"/>
  <c r="O98" i="5"/>
  <c r="N99" i="5"/>
  <c r="O99" i="5"/>
  <c r="N100" i="5"/>
  <c r="O100" i="5"/>
  <c r="N101" i="5"/>
  <c r="O101" i="5"/>
  <c r="N102" i="5"/>
  <c r="O102" i="5"/>
  <c r="N103" i="5"/>
  <c r="O103" i="5"/>
  <c r="N104" i="5"/>
  <c r="O104" i="5"/>
  <c r="N105" i="5"/>
  <c r="O105" i="5"/>
  <c r="N106" i="5"/>
  <c r="O106" i="5"/>
  <c r="N107" i="5"/>
  <c r="O107" i="5"/>
  <c r="N108" i="5"/>
  <c r="O108" i="5"/>
  <c r="N109" i="5"/>
  <c r="O109" i="5"/>
  <c r="N110" i="5"/>
  <c r="O110" i="5"/>
  <c r="N111" i="5"/>
  <c r="O111" i="5"/>
  <c r="N112" i="5"/>
  <c r="O112" i="5"/>
  <c r="N113" i="5"/>
  <c r="O113" i="5"/>
  <c r="N114" i="5"/>
  <c r="O114" i="5"/>
  <c r="N115" i="5"/>
  <c r="O115" i="5"/>
  <c r="N116" i="5"/>
  <c r="O116" i="5"/>
  <c r="N117" i="5"/>
  <c r="O117" i="5"/>
  <c r="N118" i="5"/>
  <c r="O118" i="5"/>
  <c r="N119" i="5"/>
  <c r="O119" i="5"/>
  <c r="N120" i="5"/>
  <c r="O120" i="5"/>
  <c r="N121" i="5"/>
  <c r="O121" i="5"/>
  <c r="N122" i="5"/>
  <c r="O122" i="5"/>
  <c r="N123" i="5"/>
  <c r="O123" i="5"/>
  <c r="N124" i="5"/>
  <c r="O124" i="5"/>
  <c r="N125" i="5"/>
  <c r="O125" i="5"/>
  <c r="N126" i="5"/>
  <c r="O126" i="5"/>
  <c r="N127" i="5"/>
  <c r="O127" i="5"/>
  <c r="N128" i="5"/>
  <c r="O128" i="5"/>
  <c r="N129" i="5"/>
  <c r="O129" i="5"/>
  <c r="N130" i="5"/>
  <c r="O130" i="5"/>
  <c r="N131" i="5"/>
  <c r="O131" i="5"/>
  <c r="N132" i="5"/>
  <c r="O132" i="5"/>
  <c r="N133" i="5"/>
  <c r="O133" i="5"/>
  <c r="N134" i="5"/>
  <c r="O134" i="5"/>
  <c r="N135" i="5"/>
  <c r="O135" i="5"/>
  <c r="N136" i="5"/>
  <c r="O136" i="5"/>
  <c r="N137" i="5"/>
  <c r="O137" i="5"/>
  <c r="N138" i="5"/>
  <c r="O138" i="5"/>
  <c r="N139" i="5"/>
  <c r="O139" i="5"/>
  <c r="N140" i="5"/>
  <c r="O140" i="5"/>
  <c r="N141" i="5"/>
  <c r="O141" i="5"/>
  <c r="N142" i="5"/>
  <c r="O142" i="5"/>
  <c r="N143" i="5"/>
  <c r="O143" i="5"/>
  <c r="N144" i="5"/>
  <c r="O144" i="5"/>
  <c r="N145" i="5"/>
  <c r="O145" i="5"/>
  <c r="N146" i="5"/>
  <c r="O146" i="5"/>
  <c r="N147" i="5"/>
  <c r="O147" i="5"/>
  <c r="N148" i="5"/>
  <c r="O148" i="5"/>
  <c r="N149" i="5"/>
  <c r="O149" i="5"/>
  <c r="N150" i="5"/>
  <c r="O150" i="5"/>
  <c r="N151" i="5"/>
  <c r="O151" i="5"/>
  <c r="N152" i="5"/>
  <c r="O152" i="5"/>
  <c r="N153" i="5"/>
  <c r="O153" i="5"/>
  <c r="N154" i="5"/>
  <c r="O154" i="5"/>
  <c r="N155" i="5"/>
  <c r="O155" i="5"/>
  <c r="N156" i="5"/>
  <c r="O156" i="5"/>
  <c r="N157" i="5"/>
  <c r="O157" i="5"/>
  <c r="N158" i="5"/>
  <c r="O158" i="5"/>
  <c r="N159" i="5"/>
  <c r="O159" i="5"/>
  <c r="N160" i="5"/>
  <c r="O160" i="5"/>
  <c r="N161" i="5"/>
  <c r="O161" i="5"/>
  <c r="N162" i="5"/>
  <c r="O162" i="5"/>
  <c r="N163" i="5"/>
  <c r="O163" i="5"/>
  <c r="N164" i="5"/>
  <c r="O164" i="5"/>
  <c r="N165" i="5"/>
  <c r="O165" i="5"/>
  <c r="N166" i="5"/>
  <c r="O166" i="5"/>
  <c r="N167" i="5"/>
  <c r="O167" i="5"/>
  <c r="N168" i="5"/>
  <c r="O168" i="5"/>
  <c r="N169" i="5"/>
  <c r="O169" i="5"/>
  <c r="N170" i="5"/>
  <c r="O170" i="5"/>
  <c r="N171" i="5"/>
  <c r="O171" i="5"/>
  <c r="N172" i="5"/>
  <c r="O172" i="5"/>
  <c r="N173" i="5"/>
  <c r="O173" i="5"/>
  <c r="N174" i="5"/>
  <c r="O174" i="5"/>
  <c r="N175" i="5"/>
  <c r="O175" i="5"/>
  <c r="N176" i="5"/>
  <c r="O176" i="5"/>
  <c r="N177" i="5"/>
  <c r="O177" i="5"/>
  <c r="N178" i="5"/>
  <c r="O178" i="5"/>
  <c r="N179" i="5"/>
  <c r="O179" i="5"/>
  <c r="N180" i="5"/>
  <c r="O180" i="5"/>
  <c r="N181" i="5"/>
  <c r="O181" i="5"/>
  <c r="N182" i="5"/>
  <c r="O182" i="5"/>
  <c r="N184" i="5"/>
  <c r="O184" i="5"/>
  <c r="N185" i="5"/>
  <c r="O185" i="5"/>
  <c r="N186" i="5"/>
  <c r="O186" i="5"/>
  <c r="N187" i="5"/>
  <c r="O187" i="5"/>
  <c r="N188" i="5"/>
  <c r="O188" i="5"/>
  <c r="N189" i="5"/>
  <c r="O189" i="5"/>
  <c r="N190" i="5"/>
  <c r="O190" i="5"/>
  <c r="N191" i="5"/>
  <c r="O191" i="5"/>
  <c r="N192" i="5"/>
  <c r="O192" i="5"/>
  <c r="N193" i="5"/>
  <c r="O193" i="5"/>
  <c r="N194" i="5"/>
  <c r="O194" i="5"/>
  <c r="N195" i="5"/>
  <c r="O195" i="5"/>
  <c r="N196" i="5"/>
  <c r="O196" i="5"/>
  <c r="N197" i="5"/>
  <c r="O197" i="5"/>
  <c r="N198" i="5"/>
  <c r="O198" i="5"/>
  <c r="N199" i="5"/>
  <c r="O199" i="5"/>
  <c r="N200" i="5"/>
  <c r="O200" i="5"/>
  <c r="N201" i="5"/>
  <c r="O201" i="5"/>
  <c r="N202" i="5"/>
  <c r="O202" i="5"/>
  <c r="N203" i="5"/>
  <c r="O203" i="5"/>
  <c r="N204" i="5"/>
  <c r="O204" i="5"/>
  <c r="N205" i="5"/>
  <c r="O205" i="5"/>
  <c r="N206" i="5"/>
  <c r="O206" i="5"/>
  <c r="N207" i="5"/>
  <c r="O207" i="5"/>
  <c r="N208" i="5"/>
  <c r="O208" i="5"/>
  <c r="N209" i="5"/>
  <c r="O209" i="5"/>
  <c r="N210" i="5"/>
  <c r="O210" i="5"/>
  <c r="N211" i="5"/>
  <c r="O211" i="5"/>
  <c r="N212" i="5"/>
  <c r="O212" i="5"/>
  <c r="N213" i="5"/>
  <c r="O213" i="5"/>
  <c r="N214" i="5"/>
  <c r="O214" i="5"/>
  <c r="N215" i="5"/>
  <c r="O215" i="5"/>
  <c r="N216" i="5"/>
  <c r="O216" i="5"/>
  <c r="N217" i="5"/>
  <c r="O217" i="5"/>
  <c r="N218" i="5"/>
  <c r="O218" i="5"/>
  <c r="N219" i="5"/>
  <c r="O219" i="5"/>
  <c r="N220" i="5"/>
  <c r="O220" i="5"/>
  <c r="N221" i="5"/>
  <c r="O221" i="5"/>
  <c r="N222" i="5"/>
  <c r="O222" i="5"/>
  <c r="N223" i="5"/>
  <c r="O223" i="5"/>
  <c r="N224" i="5"/>
  <c r="O224" i="5"/>
  <c r="N225" i="5"/>
  <c r="O225" i="5"/>
  <c r="N226" i="5"/>
  <c r="O226" i="5"/>
  <c r="N227" i="5"/>
  <c r="O227" i="5"/>
  <c r="N228" i="5"/>
  <c r="O228" i="5"/>
  <c r="N229" i="5"/>
  <c r="O229" i="5"/>
  <c r="N230" i="5"/>
  <c r="O230" i="5"/>
  <c r="N232" i="5"/>
  <c r="O232" i="5"/>
  <c r="N233" i="5"/>
  <c r="O233" i="5"/>
  <c r="N234" i="5"/>
  <c r="O234" i="5"/>
  <c r="N235" i="5"/>
  <c r="O235" i="5"/>
  <c r="N236" i="5"/>
  <c r="O236" i="5"/>
  <c r="N237" i="5"/>
  <c r="O237" i="5"/>
  <c r="N238" i="5"/>
  <c r="O238" i="5"/>
  <c r="N239" i="5"/>
  <c r="O239" i="5"/>
  <c r="N240" i="5"/>
  <c r="O240" i="5"/>
  <c r="N241" i="5"/>
  <c r="O241" i="5"/>
  <c r="N242" i="5"/>
  <c r="O242" i="5"/>
  <c r="N243" i="5"/>
  <c r="O243" i="5"/>
  <c r="N244" i="5"/>
  <c r="O244" i="5"/>
  <c r="N245" i="5"/>
  <c r="O245" i="5"/>
  <c r="N246" i="5"/>
  <c r="O246" i="5"/>
  <c r="N247" i="5"/>
  <c r="O247" i="5"/>
  <c r="N248" i="5"/>
  <c r="O248" i="5"/>
  <c r="N249" i="5"/>
  <c r="O249" i="5"/>
  <c r="N250" i="5"/>
  <c r="O250" i="5"/>
  <c r="N251" i="5"/>
  <c r="O251" i="5"/>
  <c r="N252" i="5"/>
  <c r="O252" i="5"/>
  <c r="N253" i="5"/>
  <c r="O253" i="5"/>
  <c r="N254" i="5"/>
  <c r="O254" i="5"/>
  <c r="N255" i="5"/>
  <c r="O255" i="5"/>
  <c r="N256" i="5"/>
  <c r="O256" i="5"/>
  <c r="N257" i="5"/>
  <c r="O257" i="5"/>
  <c r="N258" i="5"/>
  <c r="O258" i="5"/>
  <c r="N259" i="5"/>
  <c r="O259" i="5"/>
  <c r="N260" i="5"/>
  <c r="O260" i="5"/>
  <c r="N261" i="5"/>
  <c r="O261" i="5"/>
  <c r="N262" i="5"/>
  <c r="O262" i="5"/>
  <c r="N263" i="5"/>
  <c r="O263" i="5"/>
  <c r="N264" i="5"/>
  <c r="O264" i="5"/>
  <c r="N265" i="5"/>
  <c r="O265" i="5"/>
  <c r="N266" i="5"/>
  <c r="O266" i="5"/>
  <c r="N267" i="5"/>
  <c r="O267" i="5"/>
  <c r="N268" i="5"/>
  <c r="O268" i="5"/>
  <c r="N269" i="5"/>
  <c r="O269" i="5"/>
  <c r="N270" i="5"/>
  <c r="O270" i="5"/>
  <c r="N271" i="5"/>
  <c r="O271" i="5"/>
  <c r="N272" i="5"/>
  <c r="O272" i="5"/>
  <c r="N273" i="5"/>
  <c r="O273" i="5"/>
  <c r="N274" i="5"/>
  <c r="O274" i="5"/>
  <c r="N275" i="5"/>
  <c r="O275" i="5"/>
  <c r="N276" i="5"/>
  <c r="O276" i="5"/>
  <c r="N277" i="5"/>
  <c r="O277" i="5"/>
  <c r="N278" i="5"/>
  <c r="O278" i="5"/>
  <c r="N279" i="5"/>
  <c r="O279" i="5"/>
  <c r="N280" i="5"/>
  <c r="O280" i="5"/>
  <c r="N281" i="5"/>
  <c r="O281" i="5"/>
  <c r="N282" i="5"/>
  <c r="O282" i="5"/>
  <c r="N283" i="5"/>
  <c r="O283" i="5"/>
  <c r="N284" i="5"/>
  <c r="O284" i="5"/>
  <c r="N285" i="5"/>
  <c r="O285" i="5"/>
  <c r="N286" i="5"/>
  <c r="O286" i="5"/>
  <c r="N287" i="5"/>
  <c r="O287" i="5"/>
  <c r="N288" i="5"/>
  <c r="O288" i="5"/>
  <c r="N289" i="5"/>
  <c r="O289" i="5"/>
  <c r="N290" i="5"/>
  <c r="O290" i="5"/>
  <c r="N291" i="5"/>
  <c r="O291" i="5"/>
  <c r="N292" i="5"/>
  <c r="O292" i="5"/>
  <c r="N293" i="5"/>
  <c r="O293" i="5"/>
  <c r="N294" i="5"/>
  <c r="O294" i="5"/>
  <c r="N295" i="5"/>
  <c r="O295" i="5"/>
  <c r="N296" i="5"/>
  <c r="O296" i="5"/>
  <c r="N298" i="5"/>
  <c r="O298" i="5"/>
  <c r="N300" i="5"/>
  <c r="O300" i="5"/>
  <c r="N301" i="5"/>
  <c r="O301" i="5"/>
  <c r="N302" i="5"/>
  <c r="O302" i="5"/>
  <c r="N303" i="5"/>
  <c r="O303" i="5"/>
  <c r="N304" i="5"/>
  <c r="O304" i="5"/>
  <c r="N305" i="5"/>
  <c r="O305" i="5"/>
  <c r="N306" i="5"/>
  <c r="O306" i="5"/>
  <c r="N307" i="5"/>
  <c r="O307" i="5"/>
  <c r="N308" i="5"/>
  <c r="O308" i="5"/>
  <c r="N309" i="5"/>
  <c r="O309" i="5"/>
  <c r="N310" i="5"/>
  <c r="O310" i="5"/>
  <c r="N311" i="5"/>
  <c r="O311" i="5"/>
  <c r="N312" i="5"/>
  <c r="O312" i="5"/>
  <c r="N313" i="5"/>
  <c r="O313" i="5"/>
  <c r="N314" i="5"/>
  <c r="O314" i="5"/>
  <c r="O7" i="5"/>
  <c r="N7" i="5"/>
  <c r="C347" i="5"/>
  <c r="C347" i="6"/>
  <c r="C359" i="5"/>
  <c r="C329" i="5"/>
  <c r="C217" i="5"/>
  <c r="C218" i="5"/>
  <c r="C216" i="5"/>
  <c r="E359" i="5"/>
  <c r="P231" i="5" s="1"/>
  <c r="E358" i="5"/>
  <c r="P242" i="5" s="1"/>
  <c r="E357" i="5"/>
  <c r="P222" i="5" s="1"/>
  <c r="E356" i="5"/>
  <c r="P163" i="5" s="1"/>
  <c r="E355" i="5"/>
  <c r="P348" i="5" s="1"/>
  <c r="E354" i="5"/>
  <c r="P271" i="5" s="1"/>
  <c r="E353" i="5"/>
  <c r="P258" i="5" s="1"/>
  <c r="E352" i="5"/>
  <c r="P108" i="5" s="1"/>
  <c r="E351" i="5"/>
  <c r="P104" i="5" s="1"/>
  <c r="E350" i="5"/>
  <c r="P69" i="5" s="1"/>
  <c r="E349" i="5"/>
  <c r="P58" i="5" s="1"/>
  <c r="E348" i="5"/>
  <c r="P337" i="5" s="1"/>
  <c r="E347" i="5"/>
  <c r="P81" i="5" s="1"/>
  <c r="E346" i="5"/>
  <c r="P294" i="5" s="1"/>
  <c r="E345" i="5"/>
  <c r="P277" i="5" s="1"/>
  <c r="E344" i="5"/>
  <c r="P267" i="5" s="1"/>
  <c r="E343" i="5"/>
  <c r="P235" i="5" s="1"/>
  <c r="E342" i="5"/>
  <c r="P176" i="5" s="1"/>
  <c r="E341" i="5"/>
  <c r="P165" i="5" s="1"/>
  <c r="E340" i="5"/>
  <c r="P101" i="5" s="1"/>
  <c r="E339" i="5"/>
  <c r="P86" i="5" s="1"/>
  <c r="E338" i="5"/>
  <c r="P334" i="5" s="1"/>
  <c r="E337" i="5"/>
  <c r="P302" i="5" s="1"/>
  <c r="E336" i="5"/>
  <c r="P276" i="5" s="1"/>
  <c r="E335" i="5"/>
  <c r="P263" i="5" s="1"/>
  <c r="E334" i="5"/>
  <c r="P234" i="5" s="1"/>
  <c r="E333" i="5"/>
  <c r="P197" i="5" s="1"/>
  <c r="E332" i="5"/>
  <c r="P184" i="5" s="1"/>
  <c r="E331" i="5"/>
  <c r="P68" i="5" s="1"/>
  <c r="E330" i="5"/>
  <c r="P39" i="5" s="1"/>
  <c r="E329" i="5"/>
  <c r="P31" i="5" s="1"/>
  <c r="E328" i="5"/>
  <c r="P21" i="5" s="1"/>
  <c r="E325" i="5"/>
  <c r="P310" i="5" s="1"/>
  <c r="E324" i="5"/>
  <c r="P167" i="5" s="1"/>
  <c r="E323" i="5"/>
  <c r="P133" i="5" s="1"/>
  <c r="E322" i="5"/>
  <c r="P73" i="5" s="1"/>
  <c r="E321" i="5"/>
  <c r="P63" i="5" s="1"/>
  <c r="E320" i="5"/>
  <c r="P10" i="5" s="1"/>
  <c r="E319" i="5"/>
  <c r="E318" i="5"/>
  <c r="P353" i="5" s="1"/>
  <c r="E317" i="5"/>
  <c r="P306" i="5" s="1"/>
  <c r="E316" i="5"/>
  <c r="P290" i="5" s="1"/>
  <c r="E315" i="5"/>
  <c r="P266" i="5" s="1"/>
  <c r="E314" i="5"/>
  <c r="P260" i="5" s="1"/>
  <c r="E313" i="5"/>
  <c r="P248" i="5" s="1"/>
  <c r="E312" i="5"/>
  <c r="P214" i="5" s="1"/>
  <c r="E311" i="5"/>
  <c r="P204" i="5" s="1"/>
  <c r="E310" i="5"/>
  <c r="P170" i="5" s="1"/>
  <c r="E309" i="5"/>
  <c r="P113" i="5" s="1"/>
  <c r="E308" i="5"/>
  <c r="P99" i="5" s="1"/>
  <c r="E307" i="5"/>
  <c r="P96" i="5" s="1"/>
  <c r="E306" i="5"/>
  <c r="P351" i="5" s="1"/>
  <c r="E305" i="5"/>
  <c r="P298" i="5" s="1"/>
  <c r="E304" i="5"/>
  <c r="P282" i="5" s="1"/>
  <c r="E303" i="5"/>
  <c r="P240" i="5" s="1"/>
  <c r="E302" i="5"/>
  <c r="P194" i="5" s="1"/>
  <c r="E301" i="5"/>
  <c r="P59" i="5" s="1"/>
  <c r="E300" i="5"/>
  <c r="P347" i="5" s="1"/>
  <c r="E299" i="5"/>
  <c r="P280" i="5" s="1"/>
  <c r="E298" i="5"/>
  <c r="P275" i="5" s="1"/>
  <c r="E297" i="5"/>
  <c r="P272" i="5" s="1"/>
  <c r="E296" i="5"/>
  <c r="P262" i="5" s="1"/>
  <c r="E295" i="5"/>
  <c r="P227" i="5" s="1"/>
  <c r="E294" i="5"/>
  <c r="P225" i="5" s="1"/>
  <c r="E293" i="5"/>
  <c r="P156" i="5" s="1"/>
  <c r="E292" i="5"/>
  <c r="P110" i="5" s="1"/>
  <c r="E291" i="5"/>
  <c r="P82" i="5" s="1"/>
  <c r="E290" i="5"/>
  <c r="P77" i="5" s="1"/>
  <c r="E289" i="5"/>
  <c r="P52" i="5" s="1"/>
  <c r="E288" i="5"/>
  <c r="P12" i="5" s="1"/>
  <c r="E287" i="5"/>
  <c r="P340" i="5" s="1"/>
  <c r="E286" i="5"/>
  <c r="P303" i="5" s="1"/>
  <c r="E285" i="5"/>
  <c r="P270" i="5" s="1"/>
  <c r="E284" i="5"/>
  <c r="P216" i="5" s="1"/>
  <c r="E283" i="5"/>
  <c r="P171" i="5" s="1"/>
  <c r="E282" i="5"/>
  <c r="P126" i="5" s="1"/>
  <c r="E281" i="5"/>
  <c r="P123" i="5" s="1"/>
  <c r="E280" i="5"/>
  <c r="P109" i="5" s="1"/>
  <c r="E279" i="5"/>
  <c r="P102" i="5" s="1"/>
  <c r="E278" i="5"/>
  <c r="P94" i="5" s="1"/>
  <c r="E277" i="5"/>
  <c r="P87" i="5" s="1"/>
  <c r="E276" i="5"/>
  <c r="P19" i="5" s="1"/>
  <c r="E275" i="5"/>
  <c r="P338" i="5" s="1"/>
  <c r="E274" i="5"/>
  <c r="P291" i="5" s="1"/>
  <c r="E273" i="5"/>
  <c r="P211" i="5" s="1"/>
  <c r="E272" i="5"/>
  <c r="P150" i="5" s="1"/>
  <c r="E271" i="5"/>
  <c r="P125" i="5" s="1"/>
  <c r="E270" i="5"/>
  <c r="P93" i="5" s="1"/>
  <c r="E269" i="5"/>
  <c r="P335" i="5" s="1"/>
  <c r="E268" i="5"/>
  <c r="P45" i="5" s="1"/>
  <c r="E267" i="5"/>
  <c r="P307" i="5" s="1"/>
  <c r="E266" i="5"/>
  <c r="P304" i="5" s="1"/>
  <c r="E265" i="5"/>
  <c r="P293" i="5" s="1"/>
  <c r="E264" i="5"/>
  <c r="P245" i="5" s="1"/>
  <c r="E263" i="5"/>
  <c r="P229" i="5" s="1"/>
  <c r="E262" i="5"/>
  <c r="P200" i="5" s="1"/>
  <c r="E261" i="5"/>
  <c r="P198" i="5" s="1"/>
  <c r="E260" i="5"/>
  <c r="P169" i="5" s="1"/>
  <c r="E259" i="5"/>
  <c r="P161" i="5" s="1"/>
  <c r="E258" i="5"/>
  <c r="P138" i="5" s="1"/>
  <c r="E257" i="5"/>
  <c r="P38" i="5" s="1"/>
  <c r="E256" i="5"/>
  <c r="P32" i="5" s="1"/>
  <c r="E253" i="5"/>
  <c r="P285" i="5" s="1"/>
  <c r="E252" i="5"/>
  <c r="P261" i="5" s="1"/>
  <c r="E251" i="5"/>
  <c r="P206" i="5" s="1"/>
  <c r="E250" i="5"/>
  <c r="P201" i="5" s="1"/>
  <c r="E249" i="5"/>
  <c r="P164" i="5" s="1"/>
  <c r="E248" i="5"/>
  <c r="P143" i="5" s="1"/>
  <c r="E247" i="5"/>
  <c r="P134" i="5" s="1"/>
  <c r="E246" i="5"/>
  <c r="P131" i="5" s="1"/>
  <c r="E245" i="5"/>
  <c r="P127" i="5" s="1"/>
  <c r="E244" i="5"/>
  <c r="P122" i="5" s="1"/>
  <c r="E243" i="5"/>
  <c r="P112" i="5" s="1"/>
  <c r="E242" i="5"/>
  <c r="P97" i="5" s="1"/>
  <c r="E241" i="5"/>
  <c r="P84" i="5" s="1"/>
  <c r="E240" i="5"/>
  <c r="P74" i="5" s="1"/>
  <c r="E239" i="5"/>
  <c r="P41" i="5" s="1"/>
  <c r="E238" i="5"/>
  <c r="P36" i="5" s="1"/>
  <c r="E237" i="5"/>
  <c r="P23" i="5" s="1"/>
  <c r="E236" i="5"/>
  <c r="P15" i="5" s="1"/>
  <c r="E235" i="5"/>
  <c r="P14" i="5" s="1"/>
  <c r="E234" i="5"/>
  <c r="P300" i="5" s="1"/>
  <c r="E233" i="5"/>
  <c r="P286" i="5" s="1"/>
  <c r="E232" i="5"/>
  <c r="P278" i="5" s="1"/>
  <c r="E231" i="5"/>
  <c r="P247" i="5" s="1"/>
  <c r="E230" i="5"/>
  <c r="P175" i="5" s="1"/>
  <c r="E229" i="5"/>
  <c r="P151" i="5" s="1"/>
  <c r="E228" i="5"/>
  <c r="P146" i="5" s="1"/>
  <c r="E227" i="5"/>
  <c r="P140" i="5" s="1"/>
  <c r="E226" i="5"/>
  <c r="P139" i="5" s="1"/>
  <c r="E225" i="5"/>
  <c r="P119" i="5" s="1"/>
  <c r="E224" i="5"/>
  <c r="P117" i="5" s="1"/>
  <c r="E223" i="5"/>
  <c r="P114" i="5" s="1"/>
  <c r="E222" i="5"/>
  <c r="P65" i="5" s="1"/>
  <c r="E221" i="5"/>
  <c r="P50" i="5" s="1"/>
  <c r="E218" i="5"/>
  <c r="P299" i="5" s="1"/>
  <c r="E217" i="5"/>
  <c r="P92" i="5" s="1"/>
  <c r="E216" i="5"/>
  <c r="P166" i="5" s="1"/>
  <c r="E215" i="5"/>
  <c r="P137" i="5" s="1"/>
  <c r="E214" i="5"/>
  <c r="P13" i="5" s="1"/>
  <c r="E213" i="5"/>
  <c r="P350" i="5" s="1"/>
  <c r="E212" i="5"/>
  <c r="P239" i="5" s="1"/>
  <c r="E211" i="5"/>
  <c r="P189" i="5" s="1"/>
  <c r="E210" i="5"/>
  <c r="P182" i="5" s="1"/>
  <c r="E209" i="5"/>
  <c r="P141" i="5" s="1"/>
  <c r="E208" i="5"/>
  <c r="P111" i="5" s="1"/>
  <c r="E207" i="5"/>
  <c r="P40" i="5" s="1"/>
  <c r="E206" i="5"/>
  <c r="P35" i="5" s="1"/>
  <c r="E205" i="5"/>
  <c r="P344" i="5" s="1"/>
  <c r="E204" i="5"/>
  <c r="P292" i="5" s="1"/>
  <c r="E203" i="5"/>
  <c r="P289" i="5" s="1"/>
  <c r="E202" i="5"/>
  <c r="P273" i="5" s="1"/>
  <c r="E201" i="5"/>
  <c r="P253" i="5" s="1"/>
  <c r="E200" i="5"/>
  <c r="P249" i="5" s="1"/>
  <c r="E199" i="5"/>
  <c r="P179" i="5" s="1"/>
  <c r="E198" i="5"/>
  <c r="P129" i="5" s="1"/>
  <c r="E197" i="5"/>
  <c r="P88" i="5" s="1"/>
  <c r="E196" i="5"/>
  <c r="P75" i="5" s="1"/>
  <c r="E195" i="5"/>
  <c r="P43" i="5" s="1"/>
  <c r="E194" i="5"/>
  <c r="P339" i="5" s="1"/>
  <c r="E193" i="5"/>
  <c r="P281" i="5" s="1"/>
  <c r="E192" i="5"/>
  <c r="P269" i="5" s="1"/>
  <c r="E191" i="5"/>
  <c r="P209" i="5" s="1"/>
  <c r="E190" i="5"/>
  <c r="P157" i="5" s="1"/>
  <c r="E189" i="5"/>
  <c r="P120" i="5" s="1"/>
  <c r="E188" i="5"/>
  <c r="P98" i="5" s="1"/>
  <c r="E187" i="5"/>
  <c r="P66" i="5" s="1"/>
  <c r="E186" i="5"/>
  <c r="P57" i="5" s="1"/>
  <c r="E185" i="5"/>
  <c r="P54" i="5" s="1"/>
  <c r="E184" i="5"/>
  <c r="P37" i="5" s="1"/>
  <c r="E183" i="5"/>
  <c r="P34" i="5" s="1"/>
  <c r="E182" i="5"/>
  <c r="P18" i="5" s="1"/>
  <c r="E181" i="5"/>
  <c r="P336" i="5" s="1"/>
  <c r="E180" i="5"/>
  <c r="P232" i="5" s="1"/>
  <c r="E179" i="5"/>
  <c r="P135" i="5" s="1"/>
  <c r="E178" i="5"/>
  <c r="P103" i="5" s="1"/>
  <c r="E177" i="5"/>
  <c r="P85" i="5" s="1"/>
  <c r="E176" i="5"/>
  <c r="P49" i="5" s="1"/>
  <c r="E175" i="5"/>
  <c r="P331" i="5" s="1"/>
  <c r="E174" i="5"/>
  <c r="P274" i="5" s="1"/>
  <c r="E173" i="5"/>
  <c r="P246" i="5" s="1"/>
  <c r="E172" i="5"/>
  <c r="P196" i="5" s="1"/>
  <c r="E171" i="5"/>
  <c r="P155" i="5" s="1"/>
  <c r="E170" i="5"/>
  <c r="P55" i="5" s="1"/>
  <c r="E169" i="5"/>
  <c r="P22" i="5" s="1"/>
  <c r="E166" i="5"/>
  <c r="P313" i="5" s="1"/>
  <c r="E165" i="5"/>
  <c r="P311" i="5" s="1"/>
  <c r="E164" i="5"/>
  <c r="P309" i="5" s="1"/>
  <c r="E163" i="5"/>
  <c r="P203" i="5" s="1"/>
  <c r="E162" i="5"/>
  <c r="P158" i="5" s="1"/>
  <c r="E161" i="5"/>
  <c r="P42" i="5" s="1"/>
  <c r="E160" i="5"/>
  <c r="P354" i="5" s="1"/>
  <c r="E159" i="5"/>
  <c r="P308" i="5" s="1"/>
  <c r="E158" i="5"/>
  <c r="P284" i="5" s="1"/>
  <c r="E157" i="5"/>
  <c r="P230" i="5" s="1"/>
  <c r="E156" i="5"/>
  <c r="P220" i="5" s="1"/>
  <c r="E155" i="5"/>
  <c r="P83" i="5" s="1"/>
  <c r="E154" i="5"/>
  <c r="P71" i="5" s="1"/>
  <c r="E153" i="5"/>
  <c r="P24" i="5" s="1"/>
  <c r="E152" i="5"/>
  <c r="P288" i="5" s="1"/>
  <c r="E151" i="5"/>
  <c r="P257" i="5" s="1"/>
  <c r="E150" i="5"/>
  <c r="P213" i="5" s="1"/>
  <c r="E149" i="5"/>
  <c r="P191" i="5" s="1"/>
  <c r="E148" i="5"/>
  <c r="P186" i="5" s="1"/>
  <c r="E147" i="5"/>
  <c r="P352" i="5" s="1"/>
  <c r="E146" i="5"/>
  <c r="P265" i="5" s="1"/>
  <c r="E145" i="5"/>
  <c r="P252" i="5" s="1"/>
  <c r="E144" i="5"/>
  <c r="P251" i="5" s="1"/>
  <c r="E143" i="5"/>
  <c r="P243" i="5" s="1"/>
  <c r="E142" i="5"/>
  <c r="P174" i="5" s="1"/>
  <c r="E141" i="5"/>
  <c r="P152" i="5" s="1"/>
  <c r="E140" i="5"/>
  <c r="P91" i="5" s="1"/>
  <c r="E139" i="5"/>
  <c r="P51" i="5" s="1"/>
  <c r="E138" i="5"/>
  <c r="P349" i="5" s="1"/>
  <c r="E137" i="5"/>
  <c r="P268" i="5" s="1"/>
  <c r="E136" i="5"/>
  <c r="P256" i="5" s="1"/>
  <c r="E135" i="5"/>
  <c r="P228" i="5" s="1"/>
  <c r="E134" i="5"/>
  <c r="P128" i="5" s="1"/>
  <c r="E131" i="5"/>
  <c r="P215" i="5" s="1"/>
  <c r="E130" i="5"/>
  <c r="P172" i="5" s="1"/>
  <c r="E129" i="5"/>
  <c r="P160" i="5" s="1"/>
  <c r="E128" i="5"/>
  <c r="P107" i="5" s="1"/>
  <c r="E127" i="5"/>
  <c r="P44" i="5" s="1"/>
  <c r="E126" i="5"/>
  <c r="P20" i="5" s="1"/>
  <c r="E125" i="5"/>
  <c r="P11" i="5" s="1"/>
  <c r="E124" i="5"/>
  <c r="P346" i="5" s="1"/>
  <c r="E123" i="5"/>
  <c r="P297" i="5" s="1"/>
  <c r="E122" i="5"/>
  <c r="P183" i="5" s="1"/>
  <c r="E121" i="5"/>
  <c r="P296" i="5" s="1"/>
  <c r="E120" i="5"/>
  <c r="P237" i="5" s="1"/>
  <c r="E119" i="5"/>
  <c r="P236" i="5" s="1"/>
  <c r="E118" i="5"/>
  <c r="P180" i="5" s="1"/>
  <c r="E117" i="5"/>
  <c r="P153" i="5" s="1"/>
  <c r="E116" i="5"/>
  <c r="P89" i="5" s="1"/>
  <c r="E115" i="5"/>
  <c r="P30" i="5" s="1"/>
  <c r="E114" i="5"/>
  <c r="P343" i="5" s="1"/>
  <c r="E113" i="5"/>
  <c r="P192" i="5" s="1"/>
  <c r="E112" i="5"/>
  <c r="P187" i="5" s="1"/>
  <c r="E111" i="5"/>
  <c r="P162" i="5" s="1"/>
  <c r="E110" i="5"/>
  <c r="P132" i="5" s="1"/>
  <c r="E109" i="5"/>
  <c r="P118" i="5" s="1"/>
  <c r="E108" i="5"/>
  <c r="P56" i="5" s="1"/>
  <c r="E107" i="5"/>
  <c r="P25" i="5" s="1"/>
  <c r="E106" i="5"/>
  <c r="P342" i="5" s="1"/>
  <c r="E105" i="5"/>
  <c r="P233" i="5" s="1"/>
  <c r="E104" i="5"/>
  <c r="P177" i="5" s="1"/>
  <c r="E103" i="5"/>
  <c r="P130" i="5" s="1"/>
  <c r="E102" i="5"/>
  <c r="P100" i="5" s="1"/>
  <c r="E101" i="5"/>
  <c r="P79" i="5" s="1"/>
  <c r="E100" i="5"/>
  <c r="P62" i="5" s="1"/>
  <c r="E99" i="5"/>
  <c r="P28" i="5" s="1"/>
  <c r="E98" i="5"/>
  <c r="P9" i="5" s="1"/>
  <c r="E97" i="5"/>
  <c r="P333" i="5" s="1"/>
  <c r="E96" i="5"/>
  <c r="P217" i="5" s="1"/>
  <c r="E95" i="5"/>
  <c r="P190" i="5" s="1"/>
  <c r="E94" i="5"/>
  <c r="P149" i="5" s="1"/>
  <c r="E93" i="5"/>
  <c r="P78" i="5" s="1"/>
  <c r="E90" i="5"/>
  <c r="P283" i="5" s="1"/>
  <c r="E89" i="5"/>
  <c r="P148" i="5" s="1"/>
  <c r="E88" i="5"/>
  <c r="P144" i="5" s="1"/>
  <c r="E87" i="5"/>
  <c r="P48" i="5" s="1"/>
  <c r="E86" i="5"/>
  <c r="P33" i="5" s="1"/>
  <c r="E85" i="5"/>
  <c r="P226" i="5" s="1"/>
  <c r="E84" i="5"/>
  <c r="P212" i="5" s="1"/>
  <c r="E83" i="5"/>
  <c r="P80" i="5" s="1"/>
  <c r="E82" i="5"/>
  <c r="P16" i="5" s="1"/>
  <c r="E81" i="5"/>
  <c r="P224" i="5" s="1"/>
  <c r="E80" i="5"/>
  <c r="P221" i="5" s="1"/>
  <c r="E79" i="5"/>
  <c r="P218" i="5" s="1"/>
  <c r="E78" i="5"/>
  <c r="P207" i="5" s="1"/>
  <c r="E77" i="5"/>
  <c r="P121" i="5" s="1"/>
  <c r="E76" i="5"/>
  <c r="P116" i="5" s="1"/>
  <c r="E75" i="5"/>
  <c r="P72" i="5" s="1"/>
  <c r="E74" i="5"/>
  <c r="P345" i="5" s="1"/>
  <c r="E73" i="5"/>
  <c r="P314" i="5" s="1"/>
  <c r="E72" i="5"/>
  <c r="P181" i="5" s="1"/>
  <c r="E71" i="5"/>
  <c r="P178" i="5" s="1"/>
  <c r="E70" i="5"/>
  <c r="P142" i="5" s="1"/>
  <c r="E69" i="5"/>
  <c r="P90" i="5" s="1"/>
  <c r="E29" i="5"/>
  <c r="P61" i="5" s="1"/>
  <c r="E30" i="5"/>
  <c r="P115" i="5" s="1"/>
  <c r="E31" i="5"/>
  <c r="P287" i="5" s="1"/>
  <c r="E32" i="5"/>
  <c r="P332" i="5" s="1"/>
  <c r="E33" i="5"/>
  <c r="P8" i="5" s="1"/>
  <c r="E34" i="5"/>
  <c r="P17" i="5" s="1"/>
  <c r="E35" i="5"/>
  <c r="P53" i="5" s="1"/>
  <c r="E36" i="5"/>
  <c r="P67" i="5" s="1"/>
  <c r="E37" i="5"/>
  <c r="P95" i="5" s="1"/>
  <c r="E38" i="5"/>
  <c r="P238" i="5" s="1"/>
  <c r="E39" i="5"/>
  <c r="P29" i="5" s="1"/>
  <c r="E40" i="5"/>
  <c r="P47" i="5" s="1"/>
  <c r="E41" i="5"/>
  <c r="P159" i="5" s="1"/>
  <c r="E42" i="5"/>
  <c r="P193" i="5" s="1"/>
  <c r="E43" i="5"/>
  <c r="P208" i="5" s="1"/>
  <c r="E44" i="5"/>
  <c r="P219" i="5" s="1"/>
  <c r="E45" i="5"/>
  <c r="P254" i="5" s="1"/>
  <c r="E46" i="5"/>
  <c r="P264" i="5" s="1"/>
  <c r="E47" i="5"/>
  <c r="P279" i="5" s="1"/>
  <c r="E48" i="5"/>
  <c r="P301" i="5" s="1"/>
  <c r="E49" i="5"/>
  <c r="P341" i="5" s="1"/>
  <c r="E50" i="5"/>
  <c r="P46" i="5" s="1"/>
  <c r="E51" i="5"/>
  <c r="P64" i="5" s="1"/>
  <c r="E52" i="5"/>
  <c r="P105" i="5" s="1"/>
  <c r="E53" i="5"/>
  <c r="P136" i="5" s="1"/>
  <c r="E54" i="5"/>
  <c r="P147" i="5" s="1"/>
  <c r="E55" i="5"/>
  <c r="P195" i="5" s="1"/>
  <c r="E56" i="5"/>
  <c r="P199" i="5" s="1"/>
  <c r="E57" i="5"/>
  <c r="P205" i="5" s="1"/>
  <c r="E58" i="5"/>
  <c r="P210" i="5" s="1"/>
  <c r="E59" i="5"/>
  <c r="P241" i="5" s="1"/>
  <c r="E60" i="5"/>
  <c r="P295" i="5" s="1"/>
  <c r="E61" i="5"/>
  <c r="P312" i="5" s="1"/>
  <c r="E62" i="5"/>
  <c r="P145" i="5" s="1"/>
  <c r="E63" i="5"/>
  <c r="P154" i="5" s="1"/>
  <c r="E64" i="5"/>
  <c r="P223" i="5" s="1"/>
  <c r="E65" i="5"/>
  <c r="P250" i="5" s="1"/>
  <c r="E66" i="5"/>
  <c r="P305" i="5" s="1"/>
  <c r="E26" i="5"/>
  <c r="P26" i="5" s="1"/>
  <c r="E27" i="5"/>
  <c r="P27" i="5" s="1"/>
  <c r="E28" i="5"/>
  <c r="P60" i="5" s="1"/>
  <c r="E13" i="5"/>
  <c r="P76" i="5" s="1"/>
  <c r="E14" i="5"/>
  <c r="P124" i="5" s="1"/>
  <c r="E15" i="5"/>
  <c r="P168" i="5" s="1"/>
  <c r="E16" i="5"/>
  <c r="P188" i="5" s="1"/>
  <c r="E17" i="5"/>
  <c r="P202" i="5" s="1"/>
  <c r="E18" i="5"/>
  <c r="P255" i="5" s="1"/>
  <c r="E19" i="5"/>
  <c r="P106" i="5" s="1"/>
  <c r="E20" i="5"/>
  <c r="P173" i="5" s="1"/>
  <c r="E21" i="5"/>
  <c r="P185" i="5" s="1"/>
  <c r="E22" i="5"/>
  <c r="P244" i="5" s="1"/>
  <c r="E23" i="5"/>
  <c r="P259" i="5" s="1"/>
  <c r="E12" i="5"/>
  <c r="P70" i="5" s="1"/>
  <c r="C358" i="5"/>
  <c r="C357" i="5"/>
  <c r="C356" i="5"/>
  <c r="C355" i="5"/>
  <c r="C354" i="5"/>
  <c r="C353" i="5"/>
  <c r="C352" i="5"/>
  <c r="C351" i="5"/>
  <c r="C350" i="5"/>
  <c r="C349" i="5"/>
  <c r="C348" i="5"/>
  <c r="C346" i="5"/>
  <c r="C345" i="5"/>
  <c r="C344" i="5"/>
  <c r="C343" i="5"/>
  <c r="C342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8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13" i="5"/>
  <c r="C14" i="5"/>
  <c r="C15" i="5"/>
  <c r="C16" i="5"/>
  <c r="C17" i="5"/>
  <c r="C18" i="5"/>
  <c r="C19" i="5"/>
  <c r="C20" i="5"/>
  <c r="C21" i="5"/>
  <c r="C22" i="5"/>
  <c r="C23" i="5"/>
  <c r="C12" i="5"/>
  <c r="N46" i="6"/>
  <c r="O46" i="6"/>
  <c r="N47" i="6"/>
  <c r="O47" i="6"/>
  <c r="N48" i="6"/>
  <c r="O48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N142" i="6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56" i="6"/>
  <c r="N157" i="6"/>
  <c r="N158" i="6"/>
  <c r="N159" i="6"/>
  <c r="N160" i="6"/>
  <c r="N161" i="6"/>
  <c r="N162" i="6"/>
  <c r="N163" i="6"/>
  <c r="N164" i="6"/>
  <c r="N165" i="6"/>
  <c r="N166" i="6"/>
  <c r="N167" i="6"/>
  <c r="N168" i="6"/>
  <c r="N169" i="6"/>
  <c r="N170" i="6"/>
  <c r="N171" i="6"/>
  <c r="N172" i="6"/>
  <c r="N173" i="6"/>
  <c r="N174" i="6"/>
  <c r="N175" i="6"/>
  <c r="N176" i="6"/>
  <c r="N177" i="6"/>
  <c r="N178" i="6"/>
  <c r="N179" i="6"/>
  <c r="N180" i="6"/>
  <c r="N181" i="6"/>
  <c r="N182" i="6"/>
  <c r="N183" i="6"/>
  <c r="N184" i="6"/>
  <c r="N185" i="6"/>
  <c r="N186" i="6"/>
  <c r="N187" i="6"/>
  <c r="N188" i="6"/>
  <c r="N189" i="6"/>
  <c r="N190" i="6"/>
  <c r="N191" i="6"/>
  <c r="N192" i="6"/>
  <c r="N193" i="6"/>
  <c r="N194" i="6"/>
  <c r="N195" i="6"/>
  <c r="N196" i="6"/>
  <c r="N197" i="6"/>
  <c r="N198" i="6"/>
  <c r="N199" i="6"/>
  <c r="N200" i="6"/>
  <c r="N201" i="6"/>
  <c r="N202" i="6"/>
  <c r="N203" i="6"/>
  <c r="N204" i="6"/>
  <c r="N205" i="6"/>
  <c r="N206" i="6"/>
  <c r="N207" i="6"/>
  <c r="N208" i="6"/>
  <c r="N209" i="6"/>
  <c r="N210" i="6"/>
  <c r="N211" i="6"/>
  <c r="N212" i="6"/>
  <c r="N213" i="6"/>
  <c r="N214" i="6"/>
  <c r="N215" i="6"/>
  <c r="N216" i="6"/>
  <c r="N217" i="6"/>
  <c r="N218" i="6"/>
  <c r="N219" i="6"/>
  <c r="N220" i="6"/>
  <c r="N221" i="6"/>
  <c r="N222" i="6"/>
  <c r="N223" i="6"/>
  <c r="N224" i="6"/>
  <c r="N225" i="6"/>
  <c r="N226" i="6"/>
  <c r="N227" i="6"/>
  <c r="N228" i="6"/>
  <c r="N229" i="6"/>
  <c r="N230" i="6"/>
  <c r="N231" i="6"/>
  <c r="N232" i="6"/>
  <c r="N233" i="6"/>
  <c r="N234" i="6"/>
  <c r="N235" i="6"/>
  <c r="N236" i="6"/>
  <c r="N237" i="6"/>
  <c r="N238" i="6"/>
  <c r="N239" i="6"/>
  <c r="N240" i="6"/>
  <c r="N241" i="6"/>
  <c r="N242" i="6"/>
  <c r="N243" i="6"/>
  <c r="N244" i="6"/>
  <c r="N245" i="6"/>
  <c r="N246" i="6"/>
  <c r="N247" i="6"/>
  <c r="N248" i="6"/>
  <c r="N249" i="6"/>
  <c r="N250" i="6"/>
  <c r="N251" i="6"/>
  <c r="N252" i="6"/>
  <c r="N253" i="6"/>
  <c r="N254" i="6"/>
  <c r="N255" i="6"/>
  <c r="N256" i="6"/>
  <c r="N257" i="6"/>
  <c r="N258" i="6"/>
  <c r="N259" i="6"/>
  <c r="N260" i="6"/>
  <c r="N261" i="6"/>
  <c r="N262" i="6"/>
  <c r="N263" i="6"/>
  <c r="N264" i="6"/>
  <c r="N265" i="6"/>
  <c r="N266" i="6"/>
  <c r="N267" i="6"/>
  <c r="N268" i="6"/>
  <c r="N269" i="6"/>
  <c r="N270" i="6"/>
  <c r="N271" i="6"/>
  <c r="N272" i="6"/>
  <c r="N273" i="6"/>
  <c r="N274" i="6"/>
  <c r="N275" i="6"/>
  <c r="N276" i="6"/>
  <c r="N277" i="6"/>
  <c r="N278" i="6"/>
  <c r="N279" i="6"/>
  <c r="N280" i="6"/>
  <c r="N281" i="6"/>
  <c r="N282" i="6"/>
  <c r="N283" i="6"/>
  <c r="N284" i="6"/>
  <c r="N285" i="6"/>
  <c r="N286" i="6"/>
  <c r="N287" i="6"/>
  <c r="N288" i="6"/>
  <c r="N289" i="6"/>
  <c r="N290" i="6"/>
  <c r="N291" i="6"/>
  <c r="N292" i="6"/>
  <c r="N293" i="6"/>
  <c r="N294" i="6"/>
  <c r="N295" i="6"/>
  <c r="N296" i="6"/>
  <c r="N297" i="6"/>
  <c r="N298" i="6"/>
  <c r="N299" i="6"/>
  <c r="N300" i="6"/>
  <c r="N301" i="6"/>
  <c r="N302" i="6"/>
  <c r="N303" i="6"/>
  <c r="N304" i="6"/>
  <c r="N305" i="6"/>
  <c r="N306" i="6"/>
  <c r="N307" i="6"/>
  <c r="N308" i="6"/>
  <c r="N309" i="6"/>
  <c r="N310" i="6"/>
  <c r="N311" i="6"/>
  <c r="N312" i="6"/>
  <c r="N313" i="6"/>
  <c r="N314" i="6"/>
  <c r="N315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104" i="6"/>
  <c r="O105" i="6"/>
  <c r="O106" i="6"/>
  <c r="O107" i="6"/>
  <c r="O108" i="6"/>
  <c r="O109" i="6"/>
  <c r="O110" i="6"/>
  <c r="O111" i="6"/>
  <c r="O112" i="6"/>
  <c r="O113" i="6"/>
  <c r="O114" i="6"/>
  <c r="O115" i="6"/>
  <c r="O116" i="6"/>
  <c r="O117" i="6"/>
  <c r="O118" i="6"/>
  <c r="O119" i="6"/>
  <c r="O120" i="6"/>
  <c r="O121" i="6"/>
  <c r="O122" i="6"/>
  <c r="O123" i="6"/>
  <c r="O124" i="6"/>
  <c r="O125" i="6"/>
  <c r="O126" i="6"/>
  <c r="O127" i="6"/>
  <c r="O128" i="6"/>
  <c r="O129" i="6"/>
  <c r="O130" i="6"/>
  <c r="O131" i="6"/>
  <c r="O132" i="6"/>
  <c r="O133" i="6"/>
  <c r="O134" i="6"/>
  <c r="O135" i="6"/>
  <c r="O136" i="6"/>
  <c r="O137" i="6"/>
  <c r="O138" i="6"/>
  <c r="O139" i="6"/>
  <c r="O140" i="6"/>
  <c r="O141" i="6"/>
  <c r="O142" i="6"/>
  <c r="O143" i="6"/>
  <c r="O144" i="6"/>
  <c r="O145" i="6"/>
  <c r="O146" i="6"/>
  <c r="O147" i="6"/>
  <c r="O148" i="6"/>
  <c r="O149" i="6"/>
  <c r="O150" i="6"/>
  <c r="O151" i="6"/>
  <c r="O152" i="6"/>
  <c r="O153" i="6"/>
  <c r="O154" i="6"/>
  <c r="O155" i="6"/>
  <c r="O156" i="6"/>
  <c r="O157" i="6"/>
  <c r="O158" i="6"/>
  <c r="O159" i="6"/>
  <c r="O160" i="6"/>
  <c r="O161" i="6"/>
  <c r="O162" i="6"/>
  <c r="O163" i="6"/>
  <c r="O164" i="6"/>
  <c r="O165" i="6"/>
  <c r="O166" i="6"/>
  <c r="O167" i="6"/>
  <c r="O168" i="6"/>
  <c r="O169" i="6"/>
  <c r="O170" i="6"/>
  <c r="O171" i="6"/>
  <c r="O172" i="6"/>
  <c r="O173" i="6"/>
  <c r="O174" i="6"/>
  <c r="O175" i="6"/>
  <c r="O176" i="6"/>
  <c r="O177" i="6"/>
  <c r="O178" i="6"/>
  <c r="O179" i="6"/>
  <c r="O180" i="6"/>
  <c r="O181" i="6"/>
  <c r="O182" i="6"/>
  <c r="O183" i="6"/>
  <c r="O184" i="6"/>
  <c r="O185" i="6"/>
  <c r="O186" i="6"/>
  <c r="O187" i="6"/>
  <c r="O188" i="6"/>
  <c r="O189" i="6"/>
  <c r="O190" i="6"/>
  <c r="O191" i="6"/>
  <c r="O192" i="6"/>
  <c r="O193" i="6"/>
  <c r="O194" i="6"/>
  <c r="O195" i="6"/>
  <c r="O196" i="6"/>
  <c r="O197" i="6"/>
  <c r="O198" i="6"/>
  <c r="O199" i="6"/>
  <c r="O200" i="6"/>
  <c r="O201" i="6"/>
  <c r="O202" i="6"/>
  <c r="O203" i="6"/>
  <c r="O204" i="6"/>
  <c r="O205" i="6"/>
  <c r="O206" i="6"/>
  <c r="O207" i="6"/>
  <c r="O208" i="6"/>
  <c r="O209" i="6"/>
  <c r="O210" i="6"/>
  <c r="O211" i="6"/>
  <c r="O212" i="6"/>
  <c r="O213" i="6"/>
  <c r="O214" i="6"/>
  <c r="O215" i="6"/>
  <c r="O216" i="6"/>
  <c r="O217" i="6"/>
  <c r="O218" i="6"/>
  <c r="O219" i="6"/>
  <c r="O220" i="6"/>
  <c r="O221" i="6"/>
  <c r="O222" i="6"/>
  <c r="O223" i="6"/>
  <c r="O224" i="6"/>
  <c r="O225" i="6"/>
  <c r="O226" i="6"/>
  <c r="O227" i="6"/>
  <c r="O228" i="6"/>
  <c r="O229" i="6"/>
  <c r="O230" i="6"/>
  <c r="O231" i="6"/>
  <c r="O232" i="6"/>
  <c r="O233" i="6"/>
  <c r="O234" i="6"/>
  <c r="O235" i="6"/>
  <c r="O236" i="6"/>
  <c r="O237" i="6"/>
  <c r="O238" i="6"/>
  <c r="O239" i="6"/>
  <c r="O240" i="6"/>
  <c r="O241" i="6"/>
  <c r="O242" i="6"/>
  <c r="O243" i="6"/>
  <c r="O244" i="6"/>
  <c r="O245" i="6"/>
  <c r="O246" i="6"/>
  <c r="O247" i="6"/>
  <c r="O248" i="6"/>
  <c r="O249" i="6"/>
  <c r="O250" i="6"/>
  <c r="O251" i="6"/>
  <c r="O252" i="6"/>
  <c r="O253" i="6"/>
  <c r="O254" i="6"/>
  <c r="O255" i="6"/>
  <c r="O256" i="6"/>
  <c r="O257" i="6"/>
  <c r="O258" i="6"/>
  <c r="O259" i="6"/>
  <c r="O260" i="6"/>
  <c r="O261" i="6"/>
  <c r="O262" i="6"/>
  <c r="O263" i="6"/>
  <c r="O264" i="6"/>
  <c r="O265" i="6"/>
  <c r="O266" i="6"/>
  <c r="O267" i="6"/>
  <c r="O268" i="6"/>
  <c r="O269" i="6"/>
  <c r="O270" i="6"/>
  <c r="O271" i="6"/>
  <c r="O272" i="6"/>
  <c r="O273" i="6"/>
  <c r="O274" i="6"/>
  <c r="O275" i="6"/>
  <c r="O276" i="6"/>
  <c r="O277" i="6"/>
  <c r="O278" i="6"/>
  <c r="O279" i="6"/>
  <c r="O280" i="6"/>
  <c r="O281" i="6"/>
  <c r="O282" i="6"/>
  <c r="O283" i="6"/>
  <c r="O284" i="6"/>
  <c r="O285" i="6"/>
  <c r="O286" i="6"/>
  <c r="O287" i="6"/>
  <c r="O288" i="6"/>
  <c r="O289" i="6"/>
  <c r="O290" i="6"/>
  <c r="O291" i="6"/>
  <c r="O292" i="6"/>
  <c r="O293" i="6"/>
  <c r="O294" i="6"/>
  <c r="O295" i="6"/>
  <c r="O296" i="6"/>
  <c r="O297" i="6"/>
  <c r="O298" i="6"/>
  <c r="O299" i="6"/>
  <c r="O300" i="6"/>
  <c r="O301" i="6"/>
  <c r="O302" i="6"/>
  <c r="O303" i="6"/>
  <c r="O304" i="6"/>
  <c r="O305" i="6"/>
  <c r="O306" i="6"/>
  <c r="O307" i="6"/>
  <c r="O308" i="6"/>
  <c r="O309" i="6"/>
  <c r="O310" i="6"/>
  <c r="O311" i="6"/>
  <c r="O312" i="6"/>
  <c r="O313" i="6"/>
  <c r="O314" i="6"/>
  <c r="O315" i="6"/>
  <c r="O7" i="6"/>
  <c r="C218" i="6"/>
  <c r="C217" i="6"/>
  <c r="C329" i="6"/>
  <c r="C359" i="6"/>
  <c r="D358" i="6"/>
  <c r="C358" i="6"/>
  <c r="E359" i="6"/>
  <c r="E358" i="6"/>
  <c r="E357" i="6"/>
  <c r="E356" i="6"/>
  <c r="E355" i="6"/>
  <c r="P348" i="6" s="1"/>
  <c r="E354" i="6"/>
  <c r="E353" i="6"/>
  <c r="E352" i="6"/>
  <c r="E351" i="6"/>
  <c r="E350" i="6"/>
  <c r="E349" i="6"/>
  <c r="E348" i="6"/>
  <c r="P337" i="6" s="1"/>
  <c r="E347" i="6"/>
  <c r="E346" i="6"/>
  <c r="E345" i="6"/>
  <c r="E344" i="6"/>
  <c r="E343" i="6"/>
  <c r="E342" i="6"/>
  <c r="E341" i="6"/>
  <c r="E340" i="6"/>
  <c r="E339" i="6"/>
  <c r="E338" i="6"/>
  <c r="P334" i="6" s="1"/>
  <c r="E337" i="6"/>
  <c r="E336" i="6"/>
  <c r="E335" i="6"/>
  <c r="E334" i="6"/>
  <c r="E333" i="6"/>
  <c r="E332" i="6"/>
  <c r="E331" i="6"/>
  <c r="E330" i="6"/>
  <c r="E329" i="6"/>
  <c r="E328" i="6"/>
  <c r="E325" i="6"/>
  <c r="E324" i="6"/>
  <c r="E323" i="6"/>
  <c r="E322" i="6"/>
  <c r="E321" i="6"/>
  <c r="E320" i="6"/>
  <c r="E319" i="6"/>
  <c r="E318" i="6"/>
  <c r="P353" i="6" s="1"/>
  <c r="E317" i="6"/>
  <c r="E316" i="6"/>
  <c r="E315" i="6"/>
  <c r="E314" i="6"/>
  <c r="E313" i="6"/>
  <c r="E312" i="6"/>
  <c r="E311" i="6"/>
  <c r="E310" i="6"/>
  <c r="E309" i="6"/>
  <c r="E308" i="6"/>
  <c r="E307" i="6"/>
  <c r="E306" i="6"/>
  <c r="P351" i="6" s="1"/>
  <c r="E305" i="6"/>
  <c r="E304" i="6"/>
  <c r="E303" i="6"/>
  <c r="E302" i="6"/>
  <c r="E301" i="6"/>
  <c r="E300" i="6"/>
  <c r="P347" i="6" s="1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P340" i="6" s="1"/>
  <c r="E286" i="6"/>
  <c r="E285" i="6"/>
  <c r="E284" i="6"/>
  <c r="E283" i="6"/>
  <c r="E282" i="6"/>
  <c r="E281" i="6"/>
  <c r="E280" i="6"/>
  <c r="E279" i="6"/>
  <c r="E278" i="6"/>
  <c r="E277" i="6"/>
  <c r="E276" i="6"/>
  <c r="E275" i="6"/>
  <c r="P338" i="6" s="1"/>
  <c r="E274" i="6"/>
  <c r="E273" i="6"/>
  <c r="E272" i="6"/>
  <c r="E271" i="6"/>
  <c r="E270" i="6"/>
  <c r="E269" i="6"/>
  <c r="P335" i="6" s="1"/>
  <c r="E268" i="6"/>
  <c r="P46" i="6" s="1"/>
  <c r="E267" i="6"/>
  <c r="E266" i="6"/>
  <c r="E265" i="6"/>
  <c r="E264" i="6"/>
  <c r="E263" i="6"/>
  <c r="E262" i="6"/>
  <c r="E261" i="6"/>
  <c r="E260" i="6"/>
  <c r="E259" i="6"/>
  <c r="E258" i="6"/>
  <c r="E257" i="6"/>
  <c r="E256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18" i="6"/>
  <c r="E217" i="6"/>
  <c r="E216" i="6"/>
  <c r="E215" i="6"/>
  <c r="E214" i="6"/>
  <c r="E213" i="6"/>
  <c r="P350" i="6" s="1"/>
  <c r="E212" i="6"/>
  <c r="E211" i="6"/>
  <c r="E210" i="6"/>
  <c r="E209" i="6"/>
  <c r="E208" i="6"/>
  <c r="E207" i="6"/>
  <c r="E206" i="6"/>
  <c r="E205" i="6"/>
  <c r="P344" i="6" s="1"/>
  <c r="E204" i="6"/>
  <c r="E203" i="6"/>
  <c r="E202" i="6"/>
  <c r="E201" i="6"/>
  <c r="E200" i="6"/>
  <c r="E199" i="6"/>
  <c r="E198" i="6"/>
  <c r="E197" i="6"/>
  <c r="E196" i="6"/>
  <c r="E195" i="6"/>
  <c r="E194" i="6"/>
  <c r="P339" i="6" s="1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P336" i="6" s="1"/>
  <c r="E180" i="6"/>
  <c r="E179" i="6"/>
  <c r="E178" i="6"/>
  <c r="E177" i="6"/>
  <c r="E176" i="6"/>
  <c r="E175" i="6"/>
  <c r="P331" i="6" s="1"/>
  <c r="E174" i="6"/>
  <c r="E173" i="6"/>
  <c r="E172" i="6"/>
  <c r="E171" i="6"/>
  <c r="E170" i="6"/>
  <c r="E169" i="6"/>
  <c r="E166" i="6"/>
  <c r="E165" i="6"/>
  <c r="E164" i="6"/>
  <c r="E163" i="6"/>
  <c r="E162" i="6"/>
  <c r="E161" i="6"/>
  <c r="E160" i="6"/>
  <c r="P354" i="6" s="1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P352" i="6" s="1"/>
  <c r="E146" i="6"/>
  <c r="E145" i="6"/>
  <c r="E144" i="6"/>
  <c r="E143" i="6"/>
  <c r="E142" i="6"/>
  <c r="E141" i="6"/>
  <c r="E140" i="6"/>
  <c r="E139" i="6"/>
  <c r="E138" i="6"/>
  <c r="P349" i="6" s="1"/>
  <c r="E137" i="6"/>
  <c r="E136" i="6"/>
  <c r="E135" i="6"/>
  <c r="E134" i="6"/>
  <c r="E131" i="6"/>
  <c r="E130" i="6"/>
  <c r="E129" i="6"/>
  <c r="E128" i="6"/>
  <c r="E127" i="6"/>
  <c r="E126" i="6"/>
  <c r="E125" i="6"/>
  <c r="E124" i="6"/>
  <c r="P346" i="6" s="1"/>
  <c r="E123" i="6"/>
  <c r="E122" i="6"/>
  <c r="E121" i="6"/>
  <c r="E120" i="6"/>
  <c r="E119" i="6"/>
  <c r="E118" i="6"/>
  <c r="E117" i="6"/>
  <c r="E116" i="6"/>
  <c r="E115" i="6"/>
  <c r="E114" i="6"/>
  <c r="P343" i="6" s="1"/>
  <c r="E113" i="6"/>
  <c r="E112" i="6"/>
  <c r="E111" i="6"/>
  <c r="E110" i="6"/>
  <c r="E109" i="6"/>
  <c r="E108" i="6"/>
  <c r="E107" i="6"/>
  <c r="E106" i="6"/>
  <c r="P342" i="6" s="1"/>
  <c r="E105" i="6"/>
  <c r="E104" i="6"/>
  <c r="E103" i="6"/>
  <c r="E102" i="6"/>
  <c r="E101" i="6"/>
  <c r="E100" i="6"/>
  <c r="E99" i="6"/>
  <c r="E98" i="6"/>
  <c r="E97" i="6"/>
  <c r="P333" i="6" s="1"/>
  <c r="E96" i="6"/>
  <c r="E95" i="6"/>
  <c r="E94" i="6"/>
  <c r="E93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P345" i="6" s="1"/>
  <c r="E73" i="6"/>
  <c r="E72" i="6"/>
  <c r="E71" i="6"/>
  <c r="E70" i="6"/>
  <c r="E69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P47" i="6" s="1"/>
  <c r="E49" i="6"/>
  <c r="P341" i="6" s="1"/>
  <c r="E48" i="6"/>
  <c r="E47" i="6"/>
  <c r="E46" i="6"/>
  <c r="E45" i="6"/>
  <c r="E44" i="6"/>
  <c r="E43" i="6"/>
  <c r="E42" i="6"/>
  <c r="E41" i="6"/>
  <c r="E40" i="6"/>
  <c r="P48" i="6" s="1"/>
  <c r="E39" i="6"/>
  <c r="E38" i="6"/>
  <c r="E37" i="6"/>
  <c r="E36" i="6"/>
  <c r="E35" i="6"/>
  <c r="E34" i="6"/>
  <c r="E33" i="6"/>
  <c r="E32" i="6"/>
  <c r="P332" i="6" s="1"/>
  <c r="E31" i="6"/>
  <c r="E30" i="6"/>
  <c r="E29" i="6"/>
  <c r="E28" i="6"/>
  <c r="E27" i="6"/>
  <c r="E26" i="6"/>
  <c r="E13" i="6"/>
  <c r="E14" i="6"/>
  <c r="E15" i="6"/>
  <c r="E16" i="6"/>
  <c r="E17" i="6"/>
  <c r="E18" i="6"/>
  <c r="E19" i="6"/>
  <c r="E20" i="6"/>
  <c r="E21" i="6"/>
  <c r="E22" i="6"/>
  <c r="E23" i="6"/>
  <c r="E12" i="6"/>
  <c r="AL776" i="10"/>
  <c r="AI776" i="10"/>
  <c r="AF776" i="10"/>
  <c r="AC776" i="10"/>
  <c r="AL775" i="10"/>
  <c r="AI775" i="10"/>
  <c r="AF775" i="10"/>
  <c r="AC775" i="10"/>
  <c r="AL774" i="10"/>
  <c r="AI774" i="10"/>
  <c r="AF774" i="10"/>
  <c r="AC774" i="10"/>
  <c r="AL773" i="10"/>
  <c r="AI773" i="10"/>
  <c r="AF773" i="10"/>
  <c r="AC773" i="10"/>
  <c r="AL772" i="10"/>
  <c r="AI772" i="10"/>
  <c r="AF772" i="10"/>
  <c r="AC772" i="10"/>
  <c r="AL771" i="10"/>
  <c r="AI771" i="10"/>
  <c r="AF771" i="10"/>
  <c r="AC771" i="10"/>
  <c r="AL770" i="10"/>
  <c r="AI770" i="10"/>
  <c r="AF770" i="10"/>
  <c r="AC770" i="10"/>
  <c r="AL769" i="10"/>
  <c r="AI769" i="10"/>
  <c r="AF769" i="10"/>
  <c r="AC769" i="10"/>
  <c r="AL768" i="10"/>
  <c r="AI768" i="10"/>
  <c r="AF768" i="10"/>
  <c r="AC768" i="10"/>
  <c r="AL767" i="10"/>
  <c r="AI767" i="10"/>
  <c r="AF767" i="10"/>
  <c r="AC767" i="10"/>
  <c r="AL766" i="10"/>
  <c r="AI766" i="10"/>
  <c r="AF766" i="10"/>
  <c r="AC766" i="10"/>
  <c r="AL765" i="10"/>
  <c r="AI765" i="10"/>
  <c r="AF765" i="10"/>
  <c r="AC765" i="10"/>
  <c r="AL764" i="10"/>
  <c r="AI764" i="10"/>
  <c r="AF764" i="10"/>
  <c r="AC764" i="10"/>
  <c r="AL763" i="10"/>
  <c r="AI763" i="10"/>
  <c r="AF763" i="10"/>
  <c r="AC763" i="10"/>
  <c r="AL762" i="10"/>
  <c r="AI762" i="10"/>
  <c r="AF762" i="10"/>
  <c r="AC762" i="10"/>
  <c r="AL761" i="10"/>
  <c r="AI761" i="10"/>
  <c r="AF761" i="10"/>
  <c r="AC761" i="10"/>
  <c r="AL759" i="10"/>
  <c r="AI759" i="10"/>
  <c r="AF759" i="10"/>
  <c r="AC759" i="10"/>
  <c r="AL758" i="10"/>
  <c r="AI758" i="10"/>
  <c r="AF758" i="10"/>
  <c r="AC758" i="10"/>
  <c r="AL757" i="10"/>
  <c r="AI757" i="10"/>
  <c r="AF757" i="10"/>
  <c r="AC757" i="10"/>
  <c r="AL756" i="10"/>
  <c r="AI756" i="10"/>
  <c r="AF756" i="10"/>
  <c r="AC756" i="10"/>
  <c r="AL755" i="10"/>
  <c r="AI755" i="10"/>
  <c r="AF755" i="10"/>
  <c r="AC755" i="10"/>
  <c r="AL754" i="10"/>
  <c r="AI754" i="10"/>
  <c r="AF754" i="10"/>
  <c r="AC754" i="10"/>
  <c r="AL753" i="10"/>
  <c r="AI753" i="10"/>
  <c r="AF753" i="10"/>
  <c r="AC753" i="10"/>
  <c r="AL752" i="10"/>
  <c r="AI752" i="10"/>
  <c r="AF752" i="10"/>
  <c r="AC752" i="10"/>
  <c r="AL751" i="10"/>
  <c r="AI751" i="10"/>
  <c r="AF751" i="10"/>
  <c r="AC751" i="10"/>
  <c r="AL750" i="10"/>
  <c r="AI750" i="10"/>
  <c r="AF750" i="10"/>
  <c r="AC750" i="10"/>
  <c r="AL749" i="10"/>
  <c r="AI749" i="10"/>
  <c r="AF749" i="10"/>
  <c r="AC749" i="10"/>
  <c r="AL748" i="10"/>
  <c r="AI748" i="10"/>
  <c r="AF748" i="10"/>
  <c r="AC748" i="10"/>
  <c r="AL747" i="10"/>
  <c r="AI747" i="10"/>
  <c r="AF747" i="10"/>
  <c r="AC747" i="10"/>
  <c r="AL746" i="10"/>
  <c r="AI746" i="10"/>
  <c r="AF746" i="10"/>
  <c r="AC746" i="10"/>
  <c r="AL745" i="10"/>
  <c r="AI745" i="10"/>
  <c r="AF745" i="10"/>
  <c r="AC745" i="10"/>
  <c r="AL744" i="10"/>
  <c r="AI744" i="10"/>
  <c r="AF744" i="10"/>
  <c r="AC744" i="10"/>
  <c r="AL743" i="10"/>
  <c r="AI743" i="10"/>
  <c r="AF743" i="10"/>
  <c r="AC743" i="10"/>
  <c r="AL742" i="10"/>
  <c r="AI742" i="10"/>
  <c r="AF742" i="10"/>
  <c r="AC742" i="10"/>
  <c r="AL741" i="10"/>
  <c r="AI741" i="10"/>
  <c r="AF741" i="10"/>
  <c r="AC741" i="10"/>
  <c r="AL740" i="10"/>
  <c r="AI740" i="10"/>
  <c r="AF740" i="10"/>
  <c r="AC740" i="10"/>
  <c r="AL739" i="10"/>
  <c r="AI739" i="10"/>
  <c r="AF739" i="10"/>
  <c r="AC739" i="10"/>
  <c r="AL738" i="10"/>
  <c r="AI738" i="10"/>
  <c r="AF738" i="10"/>
  <c r="AC738" i="10"/>
  <c r="AL737" i="10"/>
  <c r="AI737" i="10"/>
  <c r="AF737" i="10"/>
  <c r="AC737" i="10"/>
  <c r="AL736" i="10"/>
  <c r="AI736" i="10"/>
  <c r="AF736" i="10"/>
  <c r="AC736" i="10"/>
  <c r="AL735" i="10"/>
  <c r="AI735" i="10"/>
  <c r="AF735" i="10"/>
  <c r="AC735" i="10"/>
  <c r="AL734" i="10"/>
  <c r="AI734" i="10"/>
  <c r="AF734" i="10"/>
  <c r="AC734" i="10"/>
  <c r="AL733" i="10"/>
  <c r="AI733" i="10"/>
  <c r="AF733" i="10"/>
  <c r="AC733" i="10"/>
  <c r="AL732" i="10"/>
  <c r="AI732" i="10"/>
  <c r="AF732" i="10"/>
  <c r="AC732" i="10"/>
  <c r="AL731" i="10"/>
  <c r="AI731" i="10"/>
  <c r="AF731" i="10"/>
  <c r="AC731" i="10"/>
  <c r="AL730" i="10"/>
  <c r="AI730" i="10"/>
  <c r="AF730" i="10"/>
  <c r="AC730" i="10"/>
  <c r="AL729" i="10"/>
  <c r="AI729" i="10"/>
  <c r="AF729" i="10"/>
  <c r="AC729" i="10"/>
  <c r="AL728" i="10"/>
  <c r="AI728" i="10"/>
  <c r="AF728" i="10"/>
  <c r="AC728" i="10"/>
  <c r="AL727" i="10"/>
  <c r="AI727" i="10"/>
  <c r="AF727" i="10"/>
  <c r="AC727" i="10"/>
  <c r="AL726" i="10"/>
  <c r="AI726" i="10"/>
  <c r="AF726" i="10"/>
  <c r="AC726" i="10"/>
  <c r="AL725" i="10"/>
  <c r="AI725" i="10"/>
  <c r="AF725" i="10"/>
  <c r="AC725" i="10"/>
  <c r="AL724" i="10"/>
  <c r="AI724" i="10"/>
  <c r="AF724" i="10"/>
  <c r="AC724" i="10"/>
  <c r="AL723" i="10"/>
  <c r="AI723" i="10"/>
  <c r="AF723" i="10"/>
  <c r="AC723" i="10"/>
  <c r="AL722" i="10"/>
  <c r="AI722" i="10"/>
  <c r="AF722" i="10"/>
  <c r="AC722" i="10"/>
  <c r="AL721" i="10"/>
  <c r="AI721" i="10"/>
  <c r="AF721" i="10"/>
  <c r="AC721" i="10"/>
  <c r="AL720" i="10"/>
  <c r="AI720" i="10"/>
  <c r="AF720" i="10"/>
  <c r="AC720" i="10"/>
  <c r="AL719" i="10"/>
  <c r="AI719" i="10"/>
  <c r="AF719" i="10"/>
  <c r="AC719" i="10"/>
  <c r="AL718" i="10"/>
  <c r="AI718" i="10"/>
  <c r="AF718" i="10"/>
  <c r="AC718" i="10"/>
  <c r="AL717" i="10"/>
  <c r="AI717" i="10"/>
  <c r="AF717" i="10"/>
  <c r="AC717" i="10"/>
  <c r="AL716" i="10"/>
  <c r="AI716" i="10"/>
  <c r="AF716" i="10"/>
  <c r="AC716" i="10"/>
  <c r="AL715" i="10"/>
  <c r="AI715" i="10"/>
  <c r="AF715" i="10"/>
  <c r="AC715" i="10"/>
  <c r="AL714" i="10"/>
  <c r="AI714" i="10"/>
  <c r="AF714" i="10"/>
  <c r="AC714" i="10"/>
  <c r="AL713" i="10"/>
  <c r="AI713" i="10"/>
  <c r="AF713" i="10"/>
  <c r="AC713" i="10"/>
  <c r="AL712" i="10"/>
  <c r="AI712" i="10"/>
  <c r="AF712" i="10"/>
  <c r="AC712" i="10"/>
  <c r="AL711" i="10"/>
  <c r="AI711" i="10"/>
  <c r="AF711" i="10"/>
  <c r="AC711" i="10"/>
  <c r="AL710" i="10"/>
  <c r="AI710" i="10"/>
  <c r="AF710" i="10"/>
  <c r="AC710" i="10"/>
  <c r="AL709" i="10"/>
  <c r="AI709" i="10"/>
  <c r="AF709" i="10"/>
  <c r="AC709" i="10"/>
  <c r="AL708" i="10"/>
  <c r="AI708" i="10"/>
  <c r="AF708" i="10"/>
  <c r="AC708" i="10"/>
  <c r="AL707" i="10"/>
  <c r="AI707" i="10"/>
  <c r="AF707" i="10"/>
  <c r="AC707" i="10"/>
  <c r="AL706" i="10"/>
  <c r="AI706" i="10"/>
  <c r="AF706" i="10"/>
  <c r="AC706" i="10"/>
  <c r="AL705" i="10"/>
  <c r="AI705" i="10"/>
  <c r="AF705" i="10"/>
  <c r="AC705" i="10"/>
  <c r="AL704" i="10"/>
  <c r="AI704" i="10"/>
  <c r="AF704" i="10"/>
  <c r="AC704" i="10"/>
  <c r="AL703" i="10"/>
  <c r="AI703" i="10"/>
  <c r="AF703" i="10"/>
  <c r="AC703" i="10"/>
  <c r="AL702" i="10"/>
  <c r="AI702" i="10"/>
  <c r="AF702" i="10"/>
  <c r="AC702" i="10"/>
  <c r="AL701" i="10"/>
  <c r="AI701" i="10"/>
  <c r="AF701" i="10"/>
  <c r="AC701" i="10"/>
  <c r="AL700" i="10"/>
  <c r="AI700" i="10"/>
  <c r="AF700" i="10"/>
  <c r="AC700" i="10"/>
  <c r="AL699" i="10"/>
  <c r="AI699" i="10"/>
  <c r="AF699" i="10"/>
  <c r="AC699" i="10"/>
  <c r="AL698" i="10"/>
  <c r="AI698" i="10"/>
  <c r="AF698" i="10"/>
  <c r="AC698" i="10"/>
  <c r="AL697" i="10"/>
  <c r="AI697" i="10"/>
  <c r="AF697" i="10"/>
  <c r="AC697" i="10"/>
  <c r="AL696" i="10"/>
  <c r="AI696" i="10"/>
  <c r="AF696" i="10"/>
  <c r="AC696" i="10"/>
  <c r="AL695" i="10"/>
  <c r="AI695" i="10"/>
  <c r="AF695" i="10"/>
  <c r="AC695" i="10"/>
  <c r="AL694" i="10"/>
  <c r="AI694" i="10"/>
  <c r="AF694" i="10"/>
  <c r="AC694" i="10"/>
  <c r="AL693" i="10"/>
  <c r="AI693" i="10"/>
  <c r="AF693" i="10"/>
  <c r="AC693" i="10"/>
  <c r="AL692" i="10"/>
  <c r="AI692" i="10"/>
  <c r="AF692" i="10"/>
  <c r="AC692" i="10"/>
  <c r="AL691" i="10"/>
  <c r="AI691" i="10"/>
  <c r="AF691" i="10"/>
  <c r="AC691" i="10"/>
  <c r="AL690" i="10"/>
  <c r="AI690" i="10"/>
  <c r="AF690" i="10"/>
  <c r="AC690" i="10"/>
  <c r="AL689" i="10"/>
  <c r="AI689" i="10"/>
  <c r="AF689" i="10"/>
  <c r="AC689" i="10"/>
  <c r="AL688" i="10"/>
  <c r="AI688" i="10"/>
  <c r="AF688" i="10"/>
  <c r="AC688" i="10"/>
  <c r="AL687" i="10"/>
  <c r="AI687" i="10"/>
  <c r="AF687" i="10"/>
  <c r="AC687" i="10"/>
  <c r="AL686" i="10"/>
  <c r="AI686" i="10"/>
  <c r="AF686" i="10"/>
  <c r="AC686" i="10"/>
  <c r="AL685" i="10"/>
  <c r="AI685" i="10"/>
  <c r="AF685" i="10"/>
  <c r="AC685" i="10"/>
  <c r="AL684" i="10"/>
  <c r="AI684" i="10"/>
  <c r="AF684" i="10"/>
  <c r="AC684" i="10"/>
  <c r="AL683" i="10"/>
  <c r="AI683" i="10"/>
  <c r="AF683" i="10"/>
  <c r="AC683" i="10"/>
  <c r="AL682" i="10"/>
  <c r="AI682" i="10"/>
  <c r="AF682" i="10"/>
  <c r="AC682" i="10"/>
  <c r="AL681" i="10"/>
  <c r="AI681" i="10"/>
  <c r="AF681" i="10"/>
  <c r="AC681" i="10"/>
  <c r="AL680" i="10"/>
  <c r="AI680" i="10"/>
  <c r="AF680" i="10"/>
  <c r="AC680" i="10"/>
  <c r="AL679" i="10"/>
  <c r="AI679" i="10"/>
  <c r="AF679" i="10"/>
  <c r="AC679" i="10"/>
  <c r="AL678" i="10"/>
  <c r="AI678" i="10"/>
  <c r="AF678" i="10"/>
  <c r="AC678" i="10"/>
  <c r="AL677" i="10"/>
  <c r="AI677" i="10"/>
  <c r="AF677" i="10"/>
  <c r="AC677" i="10"/>
  <c r="AL676" i="10"/>
  <c r="AI676" i="10"/>
  <c r="AF676" i="10"/>
  <c r="AC676" i="10"/>
  <c r="AL675" i="10"/>
  <c r="AI675" i="10"/>
  <c r="AF675" i="10"/>
  <c r="AC675" i="10"/>
  <c r="AL674" i="10"/>
  <c r="AI674" i="10"/>
  <c r="AF674" i="10"/>
  <c r="AC674" i="10"/>
  <c r="AL673" i="10"/>
  <c r="AI673" i="10"/>
  <c r="AF673" i="10"/>
  <c r="AC673" i="10"/>
  <c r="AL672" i="10"/>
  <c r="AI672" i="10"/>
  <c r="AF672" i="10"/>
  <c r="AC672" i="10"/>
  <c r="AL671" i="10"/>
  <c r="AI671" i="10"/>
  <c r="AF671" i="10"/>
  <c r="AC671" i="10"/>
  <c r="AL670" i="10"/>
  <c r="AI670" i="10"/>
  <c r="AF670" i="10"/>
  <c r="AC670" i="10"/>
  <c r="AL669" i="10"/>
  <c r="AI669" i="10"/>
  <c r="AF669" i="10"/>
  <c r="AC669" i="10"/>
  <c r="AL668" i="10"/>
  <c r="AI668" i="10"/>
  <c r="AF668" i="10"/>
  <c r="AC668" i="10"/>
  <c r="AL667" i="10"/>
  <c r="AI667" i="10"/>
  <c r="AF667" i="10"/>
  <c r="AC667" i="10"/>
  <c r="AL666" i="10"/>
  <c r="AI666" i="10"/>
  <c r="AF666" i="10"/>
  <c r="AC666" i="10"/>
  <c r="AL665" i="10"/>
  <c r="AI665" i="10"/>
  <c r="AF665" i="10"/>
  <c r="AC665" i="10"/>
  <c r="AL664" i="10"/>
  <c r="AI664" i="10"/>
  <c r="AF664" i="10"/>
  <c r="AC664" i="10"/>
  <c r="AL663" i="10"/>
  <c r="AI663" i="10"/>
  <c r="AF663" i="10"/>
  <c r="AC663" i="10"/>
  <c r="AL662" i="10"/>
  <c r="AI662" i="10"/>
  <c r="AF662" i="10"/>
  <c r="AC662" i="10"/>
  <c r="AL661" i="10"/>
  <c r="AI661" i="10"/>
  <c r="AF661" i="10"/>
  <c r="AC661" i="10"/>
  <c r="AL660" i="10"/>
  <c r="AI660" i="10"/>
  <c r="AF660" i="10"/>
  <c r="AC660" i="10"/>
  <c r="AL659" i="10"/>
  <c r="AI659" i="10"/>
  <c r="AF659" i="10"/>
  <c r="AC659" i="10"/>
  <c r="AL658" i="10"/>
  <c r="AI658" i="10"/>
  <c r="AF658" i="10"/>
  <c r="AC658" i="10"/>
  <c r="AL657" i="10"/>
  <c r="AI657" i="10"/>
  <c r="AF657" i="10"/>
  <c r="AC657" i="10"/>
  <c r="AL656" i="10"/>
  <c r="AI656" i="10"/>
  <c r="AF656" i="10"/>
  <c r="AC656" i="10"/>
  <c r="AL655" i="10"/>
  <c r="AI655" i="10"/>
  <c r="AF655" i="10"/>
  <c r="AC655" i="10"/>
  <c r="AL654" i="10"/>
  <c r="AI654" i="10"/>
  <c r="AF654" i="10"/>
  <c r="AC654" i="10"/>
  <c r="AL653" i="10"/>
  <c r="AI653" i="10"/>
  <c r="AF653" i="10"/>
  <c r="AC653" i="10"/>
  <c r="AL652" i="10"/>
  <c r="AI652" i="10"/>
  <c r="AF652" i="10"/>
  <c r="AC652" i="10"/>
  <c r="AL651" i="10"/>
  <c r="AI651" i="10"/>
  <c r="AF651" i="10"/>
  <c r="AC651" i="10"/>
  <c r="AL650" i="10"/>
  <c r="AI650" i="10"/>
  <c r="AF650" i="10"/>
  <c r="AC650" i="10"/>
  <c r="AL649" i="10"/>
  <c r="AI649" i="10"/>
  <c r="AF649" i="10"/>
  <c r="AC649" i="10"/>
  <c r="AL648" i="10"/>
  <c r="AI648" i="10"/>
  <c r="AF648" i="10"/>
  <c r="AC648" i="10"/>
  <c r="AL647" i="10"/>
  <c r="AI647" i="10"/>
  <c r="AF647" i="10"/>
  <c r="AC647" i="10"/>
  <c r="AL646" i="10"/>
  <c r="AI646" i="10"/>
  <c r="AF646" i="10"/>
  <c r="AC646" i="10"/>
  <c r="AL644" i="10"/>
  <c r="AI644" i="10"/>
  <c r="AF644" i="10"/>
  <c r="AC644" i="10"/>
  <c r="AL643" i="10"/>
  <c r="AI643" i="10"/>
  <c r="AF643" i="10"/>
  <c r="AC643" i="10"/>
  <c r="AL642" i="10"/>
  <c r="AI642" i="10"/>
  <c r="AF642" i="10"/>
  <c r="AC642" i="10"/>
  <c r="AL641" i="10"/>
  <c r="AI641" i="10"/>
  <c r="AF641" i="10"/>
  <c r="AC641" i="10"/>
  <c r="AL640" i="10"/>
  <c r="AI640" i="10"/>
  <c r="AF640" i="10"/>
  <c r="AC640" i="10"/>
  <c r="AL639" i="10"/>
  <c r="AI639" i="10"/>
  <c r="AF639" i="10"/>
  <c r="AC639" i="10"/>
  <c r="AL638" i="10"/>
  <c r="AI638" i="10"/>
  <c r="AF638" i="10"/>
  <c r="AC638" i="10"/>
  <c r="AL637" i="10"/>
  <c r="AI637" i="10"/>
  <c r="AF637" i="10"/>
  <c r="AC637" i="10"/>
  <c r="AL636" i="10"/>
  <c r="AI636" i="10"/>
  <c r="AF636" i="10"/>
  <c r="AC636" i="10"/>
  <c r="AL635" i="10"/>
  <c r="AI635" i="10"/>
  <c r="AF635" i="10"/>
  <c r="AC635" i="10"/>
  <c r="AL634" i="10"/>
  <c r="AI634" i="10"/>
  <c r="AF634" i="10"/>
  <c r="AC634" i="10"/>
  <c r="AL633" i="10"/>
  <c r="AI633" i="10"/>
  <c r="AF633" i="10"/>
  <c r="AC633" i="10"/>
  <c r="AL632" i="10"/>
  <c r="AI632" i="10"/>
  <c r="AF632" i="10"/>
  <c r="AC632" i="10"/>
  <c r="AL631" i="10"/>
  <c r="AI631" i="10"/>
  <c r="AF631" i="10"/>
  <c r="AC631" i="10"/>
  <c r="AL630" i="10"/>
  <c r="AI630" i="10"/>
  <c r="AF630" i="10"/>
  <c r="AC630" i="10"/>
  <c r="AL629" i="10"/>
  <c r="AI629" i="10"/>
  <c r="AF629" i="10"/>
  <c r="AC629" i="10"/>
  <c r="AL628" i="10"/>
  <c r="AI628" i="10"/>
  <c r="AF628" i="10"/>
  <c r="AC628" i="10"/>
  <c r="AL627" i="10"/>
  <c r="AI627" i="10"/>
  <c r="AF627" i="10"/>
  <c r="AC627" i="10"/>
  <c r="AL626" i="10"/>
  <c r="AI626" i="10"/>
  <c r="AF626" i="10"/>
  <c r="AC626" i="10"/>
  <c r="AL625" i="10"/>
  <c r="AI625" i="10"/>
  <c r="AF625" i="10"/>
  <c r="AC625" i="10"/>
  <c r="AL624" i="10"/>
  <c r="AI624" i="10"/>
  <c r="AF624" i="10"/>
  <c r="AC624" i="10"/>
  <c r="AL623" i="10"/>
  <c r="AI623" i="10"/>
  <c r="AF623" i="10"/>
  <c r="AC623" i="10"/>
  <c r="AL622" i="10"/>
  <c r="AI622" i="10"/>
  <c r="AF622" i="10"/>
  <c r="AC622" i="10"/>
  <c r="AL621" i="10"/>
  <c r="AI621" i="10"/>
  <c r="AF621" i="10"/>
  <c r="AC621" i="10"/>
  <c r="AL620" i="10"/>
  <c r="AI620" i="10"/>
  <c r="AF620" i="10"/>
  <c r="AC620" i="10"/>
  <c r="AL619" i="10"/>
  <c r="AI619" i="10"/>
  <c r="AF619" i="10"/>
  <c r="AC619" i="10"/>
  <c r="AL618" i="10"/>
  <c r="AI618" i="10"/>
  <c r="AF618" i="10"/>
  <c r="AC618" i="10"/>
  <c r="AL617" i="10"/>
  <c r="AI617" i="10"/>
  <c r="AF617" i="10"/>
  <c r="AC617" i="10"/>
  <c r="AL616" i="10"/>
  <c r="AI616" i="10"/>
  <c r="AF616" i="10"/>
  <c r="AC616" i="10"/>
  <c r="AL615" i="10"/>
  <c r="AI615" i="10"/>
  <c r="AF615" i="10"/>
  <c r="AC615" i="10"/>
  <c r="AL614" i="10"/>
  <c r="AI614" i="10"/>
  <c r="AF614" i="10"/>
  <c r="AC614" i="10"/>
  <c r="AL613" i="10"/>
  <c r="AI613" i="10"/>
  <c r="AF613" i="10"/>
  <c r="AC613" i="10"/>
  <c r="AL612" i="10"/>
  <c r="AI612" i="10"/>
  <c r="AF612" i="10"/>
  <c r="AC612" i="10"/>
  <c r="AL611" i="10"/>
  <c r="AI611" i="10"/>
  <c r="AF611" i="10"/>
  <c r="AC611" i="10"/>
  <c r="AL610" i="10"/>
  <c r="AI610" i="10"/>
  <c r="AF610" i="10"/>
  <c r="AC610" i="10"/>
  <c r="AL609" i="10"/>
  <c r="AI609" i="10"/>
  <c r="AF609" i="10"/>
  <c r="AC609" i="10"/>
  <c r="AL608" i="10"/>
  <c r="AI608" i="10"/>
  <c r="AF608" i="10"/>
  <c r="AC608" i="10"/>
  <c r="AL607" i="10"/>
  <c r="AI607" i="10"/>
  <c r="AF607" i="10"/>
  <c r="AC607" i="10"/>
  <c r="AL606" i="10"/>
  <c r="AI606" i="10"/>
  <c r="AF606" i="10"/>
  <c r="AC606" i="10"/>
  <c r="AL605" i="10"/>
  <c r="AI605" i="10"/>
  <c r="AF605" i="10"/>
  <c r="AC605" i="10"/>
  <c r="AL604" i="10"/>
  <c r="AI604" i="10"/>
  <c r="AF604" i="10"/>
  <c r="AC604" i="10"/>
  <c r="AL603" i="10"/>
  <c r="AI603" i="10"/>
  <c r="AF603" i="10"/>
  <c r="AC603" i="10"/>
  <c r="AL602" i="10"/>
  <c r="AI602" i="10"/>
  <c r="AF602" i="10"/>
  <c r="AC602" i="10"/>
  <c r="AL601" i="10"/>
  <c r="AI601" i="10"/>
  <c r="AF601" i="10"/>
  <c r="AC601" i="10"/>
  <c r="AL600" i="10"/>
  <c r="AI600" i="10"/>
  <c r="AF600" i="10"/>
  <c r="AC600" i="10"/>
  <c r="AL599" i="10"/>
  <c r="AI599" i="10"/>
  <c r="AF599" i="10"/>
  <c r="AC599" i="10"/>
  <c r="AL598" i="10"/>
  <c r="AI598" i="10"/>
  <c r="AF598" i="10"/>
  <c r="AC598" i="10"/>
  <c r="AL597" i="10"/>
  <c r="AI597" i="10"/>
  <c r="AF597" i="10"/>
  <c r="AC597" i="10"/>
  <c r="AL596" i="10"/>
  <c r="AI596" i="10"/>
  <c r="AF596" i="10"/>
  <c r="AC596" i="10"/>
  <c r="AL595" i="10"/>
  <c r="AI595" i="10"/>
  <c r="AF595" i="10"/>
  <c r="AC595" i="10"/>
  <c r="AL594" i="10"/>
  <c r="AI594" i="10"/>
  <c r="AF594" i="10"/>
  <c r="AC594" i="10"/>
  <c r="AL593" i="10"/>
  <c r="AI593" i="10"/>
  <c r="AF593" i="10"/>
  <c r="AC593" i="10"/>
  <c r="AL592" i="10"/>
  <c r="AI592" i="10"/>
  <c r="AF592" i="10"/>
  <c r="AC592" i="10"/>
  <c r="AL591" i="10"/>
  <c r="AI591" i="10"/>
  <c r="AF591" i="10"/>
  <c r="AC591" i="10"/>
  <c r="AL590" i="10"/>
  <c r="AI590" i="10"/>
  <c r="AF590" i="10"/>
  <c r="AC590" i="10"/>
  <c r="AL589" i="10"/>
  <c r="AI589" i="10"/>
  <c r="AF589" i="10"/>
  <c r="AC589" i="10"/>
  <c r="AL588" i="10"/>
  <c r="AI588" i="10"/>
  <c r="AF588" i="10"/>
  <c r="AC588" i="10"/>
  <c r="AL587" i="10"/>
  <c r="AI587" i="10"/>
  <c r="AF587" i="10"/>
  <c r="AC587" i="10"/>
  <c r="AL586" i="10"/>
  <c r="AI586" i="10"/>
  <c r="AF586" i="10"/>
  <c r="AC586" i="10"/>
  <c r="AL585" i="10"/>
  <c r="AI585" i="10"/>
  <c r="AF585" i="10"/>
  <c r="AC585" i="10"/>
  <c r="AL584" i="10"/>
  <c r="AI584" i="10"/>
  <c r="AF584" i="10"/>
  <c r="AC584" i="10"/>
  <c r="AL583" i="10"/>
  <c r="AI583" i="10"/>
  <c r="AF583" i="10"/>
  <c r="AC583" i="10"/>
  <c r="AL582" i="10"/>
  <c r="AI582" i="10"/>
  <c r="AF582" i="10"/>
  <c r="AC582" i="10"/>
  <c r="AL581" i="10"/>
  <c r="AI581" i="10"/>
  <c r="AF581" i="10"/>
  <c r="AC581" i="10"/>
  <c r="AL580" i="10"/>
  <c r="AI580" i="10"/>
  <c r="AF580" i="10"/>
  <c r="AC580" i="10"/>
  <c r="AL579" i="10"/>
  <c r="AI579" i="10"/>
  <c r="AF579" i="10"/>
  <c r="AC579" i="10"/>
  <c r="AL578" i="10"/>
  <c r="AI578" i="10"/>
  <c r="AF578" i="10"/>
  <c r="AC578" i="10"/>
  <c r="AL577" i="10"/>
  <c r="AI577" i="10"/>
  <c r="AF577" i="10"/>
  <c r="AC577" i="10"/>
  <c r="AL576" i="10"/>
  <c r="AI576" i="10"/>
  <c r="AF576" i="10"/>
  <c r="AC576" i="10"/>
  <c r="AL575" i="10"/>
  <c r="AI575" i="10"/>
  <c r="AF575" i="10"/>
  <c r="AC575" i="10"/>
  <c r="AL574" i="10"/>
  <c r="AI574" i="10"/>
  <c r="AF574" i="10"/>
  <c r="AC574" i="10"/>
  <c r="AL573" i="10"/>
  <c r="AI573" i="10"/>
  <c r="AF573" i="10"/>
  <c r="AC573" i="10"/>
  <c r="AL572" i="10"/>
  <c r="AI572" i="10"/>
  <c r="AF572" i="10"/>
  <c r="AC572" i="10"/>
  <c r="AL571" i="10"/>
  <c r="AI571" i="10"/>
  <c r="AF571" i="10"/>
  <c r="AC571" i="10"/>
  <c r="AL570" i="10"/>
  <c r="AI570" i="10"/>
  <c r="AF570" i="10"/>
  <c r="AC570" i="10"/>
  <c r="AL569" i="10"/>
  <c r="AI569" i="10"/>
  <c r="AF569" i="10"/>
  <c r="AC569" i="10"/>
  <c r="AL568" i="10"/>
  <c r="AI568" i="10"/>
  <c r="AF568" i="10"/>
  <c r="AC568" i="10"/>
  <c r="AL567" i="10"/>
  <c r="AI567" i="10"/>
  <c r="AF567" i="10"/>
  <c r="AC567" i="10"/>
  <c r="AL566" i="10"/>
  <c r="AI566" i="10"/>
  <c r="AF566" i="10"/>
  <c r="AC566" i="10"/>
  <c r="AL565" i="10"/>
  <c r="AI565" i="10"/>
  <c r="AF565" i="10"/>
  <c r="AC565" i="10"/>
  <c r="AL564" i="10"/>
  <c r="AI564" i="10"/>
  <c r="AF564" i="10"/>
  <c r="AC564" i="10"/>
  <c r="AL563" i="10"/>
  <c r="AI563" i="10"/>
  <c r="AF563" i="10"/>
  <c r="AC563" i="10"/>
  <c r="AL562" i="10"/>
  <c r="AI562" i="10"/>
  <c r="AF562" i="10"/>
  <c r="AC562" i="10"/>
  <c r="AL561" i="10"/>
  <c r="AI561" i="10"/>
  <c r="AF561" i="10"/>
  <c r="AC561" i="10"/>
  <c r="AL560" i="10"/>
  <c r="AI560" i="10"/>
  <c r="AF560" i="10"/>
  <c r="AC560" i="10"/>
  <c r="AL559" i="10"/>
  <c r="AI559" i="10"/>
  <c r="AF559" i="10"/>
  <c r="AC559" i="10"/>
  <c r="AL558" i="10"/>
  <c r="AI558" i="10"/>
  <c r="AF558" i="10"/>
  <c r="AC558" i="10"/>
  <c r="AL557" i="10"/>
  <c r="AI557" i="10"/>
  <c r="AF557" i="10"/>
  <c r="AC557" i="10"/>
  <c r="AL556" i="10"/>
  <c r="AI556" i="10"/>
  <c r="AF556" i="10"/>
  <c r="AC556" i="10"/>
  <c r="AL555" i="10"/>
  <c r="AI555" i="10"/>
  <c r="AF555" i="10"/>
  <c r="AC555" i="10"/>
  <c r="AL554" i="10"/>
  <c r="AI554" i="10"/>
  <c r="AF554" i="10"/>
  <c r="AC554" i="10"/>
  <c r="AL553" i="10"/>
  <c r="AI553" i="10"/>
  <c r="AF553" i="10"/>
  <c r="AC553" i="10"/>
  <c r="AL552" i="10"/>
  <c r="AI552" i="10"/>
  <c r="AF552" i="10"/>
  <c r="AC552" i="10"/>
  <c r="AL551" i="10"/>
  <c r="AI551" i="10"/>
  <c r="AF551" i="10"/>
  <c r="AC551" i="10"/>
  <c r="AL550" i="10"/>
  <c r="AI550" i="10"/>
  <c r="AF550" i="10"/>
  <c r="AC550" i="10"/>
  <c r="AL549" i="10"/>
  <c r="AI549" i="10"/>
  <c r="AF549" i="10"/>
  <c r="AC549" i="10"/>
  <c r="AL548" i="10"/>
  <c r="AI548" i="10"/>
  <c r="AF548" i="10"/>
  <c r="AC548" i="10"/>
  <c r="AL547" i="10"/>
  <c r="AI547" i="10"/>
  <c r="AF547" i="10"/>
  <c r="AC547" i="10"/>
  <c r="AL546" i="10"/>
  <c r="AI546" i="10"/>
  <c r="AF546" i="10"/>
  <c r="AC546" i="10"/>
  <c r="AL545" i="10"/>
  <c r="AI545" i="10"/>
  <c r="AF545" i="10"/>
  <c r="AC545" i="10"/>
  <c r="AL544" i="10"/>
  <c r="AI544" i="10"/>
  <c r="AF544" i="10"/>
  <c r="AC544" i="10"/>
  <c r="AL543" i="10"/>
  <c r="AI543" i="10"/>
  <c r="AF543" i="10"/>
  <c r="AC543" i="10"/>
  <c r="AL542" i="10"/>
  <c r="AI542" i="10"/>
  <c r="AF542" i="10"/>
  <c r="AC542" i="10"/>
  <c r="AL541" i="10"/>
  <c r="AI541" i="10"/>
  <c r="AF541" i="10"/>
  <c r="AC541" i="10"/>
  <c r="AL540" i="10"/>
  <c r="AI540" i="10"/>
  <c r="AF540" i="10"/>
  <c r="AC540" i="10"/>
  <c r="AL539" i="10"/>
  <c r="AI539" i="10"/>
  <c r="AF539" i="10"/>
  <c r="AC539" i="10"/>
  <c r="AL538" i="10"/>
  <c r="AI538" i="10"/>
  <c r="AF538" i="10"/>
  <c r="AC538" i="10"/>
  <c r="AL537" i="10"/>
  <c r="AI537" i="10"/>
  <c r="AF537" i="10"/>
  <c r="AC537" i="10"/>
  <c r="AL536" i="10"/>
  <c r="AI536" i="10"/>
  <c r="AF536" i="10"/>
  <c r="AC536" i="10"/>
  <c r="AL535" i="10"/>
  <c r="AI535" i="10"/>
  <c r="AF535" i="10"/>
  <c r="AC535" i="10"/>
  <c r="AL534" i="10"/>
  <c r="AI534" i="10"/>
  <c r="AF534" i="10"/>
  <c r="AC534" i="10"/>
  <c r="AL533" i="10"/>
  <c r="AI533" i="10"/>
  <c r="AF533" i="10"/>
  <c r="AC533" i="10"/>
  <c r="AL532" i="10"/>
  <c r="AI532" i="10"/>
  <c r="AF532" i="10"/>
  <c r="AC532" i="10"/>
  <c r="AL531" i="10"/>
  <c r="AI531" i="10"/>
  <c r="AF531" i="10"/>
  <c r="AC531" i="10"/>
  <c r="AL530" i="10"/>
  <c r="AI530" i="10"/>
  <c r="AF530" i="10"/>
  <c r="AC530" i="10"/>
  <c r="AL529" i="10"/>
  <c r="AI529" i="10"/>
  <c r="AF529" i="10"/>
  <c r="AC529" i="10"/>
  <c r="AL528" i="10"/>
  <c r="AI528" i="10"/>
  <c r="AF528" i="10"/>
  <c r="AC528" i="10"/>
  <c r="AL527" i="10"/>
  <c r="AI527" i="10"/>
  <c r="AF527" i="10"/>
  <c r="AC527" i="10"/>
  <c r="AL526" i="10"/>
  <c r="AI526" i="10"/>
  <c r="AF526" i="10"/>
  <c r="AC526" i="10"/>
  <c r="AL525" i="10"/>
  <c r="AI525" i="10"/>
  <c r="AF525" i="10"/>
  <c r="AC525" i="10"/>
  <c r="AL524" i="10"/>
  <c r="AI524" i="10"/>
  <c r="AF524" i="10"/>
  <c r="AC524" i="10"/>
  <c r="AL523" i="10"/>
  <c r="AI523" i="10"/>
  <c r="AF523" i="10"/>
  <c r="AC523" i="10"/>
  <c r="AL522" i="10"/>
  <c r="AI522" i="10"/>
  <c r="AF522" i="10"/>
  <c r="AC522" i="10"/>
  <c r="AL521" i="10"/>
  <c r="AI521" i="10"/>
  <c r="AF521" i="10"/>
  <c r="AC521" i="10"/>
  <c r="AL520" i="10"/>
  <c r="AI520" i="10"/>
  <c r="AF520" i="10"/>
  <c r="AC520" i="10"/>
  <c r="AL519" i="10"/>
  <c r="AI519" i="10"/>
  <c r="AF519" i="10"/>
  <c r="AC519" i="10"/>
  <c r="AL518" i="10"/>
  <c r="AI518" i="10"/>
  <c r="AF518" i="10"/>
  <c r="AC518" i="10"/>
  <c r="AL517" i="10"/>
  <c r="AI517" i="10"/>
  <c r="AF517" i="10"/>
  <c r="AC517" i="10"/>
  <c r="AL516" i="10"/>
  <c r="AI516" i="10"/>
  <c r="AF516" i="10"/>
  <c r="AC516" i="10"/>
  <c r="AL515" i="10"/>
  <c r="AI515" i="10"/>
  <c r="AF515" i="10"/>
  <c r="AC515" i="10"/>
  <c r="AL514" i="10"/>
  <c r="AI514" i="10"/>
  <c r="AF514" i="10"/>
  <c r="AC514" i="10"/>
  <c r="AL513" i="10"/>
  <c r="AI513" i="10"/>
  <c r="AF513" i="10"/>
  <c r="AC513" i="10"/>
  <c r="AL512" i="10"/>
  <c r="AI512" i="10"/>
  <c r="AF512" i="10"/>
  <c r="AC512" i="10"/>
  <c r="AL511" i="10"/>
  <c r="AI511" i="10"/>
  <c r="AF511" i="10"/>
  <c r="AC511" i="10"/>
  <c r="AL510" i="10"/>
  <c r="AI510" i="10"/>
  <c r="AF510" i="10"/>
  <c r="AC510" i="10"/>
  <c r="AL509" i="10"/>
  <c r="AI509" i="10"/>
  <c r="AF509" i="10"/>
  <c r="AC509" i="10"/>
  <c r="AL508" i="10"/>
  <c r="AI508" i="10"/>
  <c r="AF508" i="10"/>
  <c r="AC508" i="10"/>
  <c r="AL507" i="10"/>
  <c r="AI507" i="10"/>
  <c r="AF507" i="10"/>
  <c r="AC507" i="10"/>
  <c r="AL506" i="10"/>
  <c r="AI506" i="10"/>
  <c r="AF506" i="10"/>
  <c r="AC506" i="10"/>
  <c r="AL505" i="10"/>
  <c r="AI505" i="10"/>
  <c r="AF505" i="10"/>
  <c r="AC505" i="10"/>
  <c r="AL504" i="10"/>
  <c r="AI504" i="10"/>
  <c r="AF504" i="10"/>
  <c r="AC504" i="10"/>
  <c r="AL503" i="10"/>
  <c r="AI503" i="10"/>
  <c r="AF503" i="10"/>
  <c r="AC503" i="10"/>
  <c r="AL502" i="10"/>
  <c r="AI502" i="10"/>
  <c r="AF502" i="10"/>
  <c r="AC502" i="10"/>
  <c r="AL501" i="10"/>
  <c r="AI501" i="10"/>
  <c r="AF501" i="10"/>
  <c r="AC501" i="10"/>
  <c r="AL500" i="10"/>
  <c r="AI500" i="10"/>
  <c r="AF500" i="10"/>
  <c r="AC500" i="10"/>
  <c r="AL499" i="10"/>
  <c r="AI499" i="10"/>
  <c r="AF499" i="10"/>
  <c r="AC499" i="10"/>
  <c r="AL498" i="10"/>
  <c r="AI498" i="10"/>
  <c r="AF498" i="10"/>
  <c r="AC498" i="10"/>
  <c r="AL497" i="10"/>
  <c r="AI497" i="10"/>
  <c r="AF497" i="10"/>
  <c r="AC497" i="10"/>
  <c r="AL496" i="10"/>
  <c r="AI496" i="10"/>
  <c r="AF496" i="10"/>
  <c r="AC496" i="10"/>
  <c r="AL495" i="10"/>
  <c r="AI495" i="10"/>
  <c r="AF495" i="10"/>
  <c r="AC495" i="10"/>
  <c r="AL494" i="10"/>
  <c r="AI494" i="10"/>
  <c r="AF494" i="10"/>
  <c r="AC494" i="10"/>
  <c r="AL493" i="10"/>
  <c r="AI493" i="10"/>
  <c r="AF493" i="10"/>
  <c r="AC493" i="10"/>
  <c r="AL492" i="10"/>
  <c r="AI492" i="10"/>
  <c r="AF492" i="10"/>
  <c r="AC492" i="10"/>
  <c r="AL491" i="10"/>
  <c r="AI491" i="10"/>
  <c r="AF491" i="10"/>
  <c r="AC491" i="10"/>
  <c r="AL490" i="10"/>
  <c r="AN490" i="10" s="1"/>
  <c r="AI490" i="10"/>
  <c r="AF490" i="10"/>
  <c r="AC490" i="10"/>
  <c r="AL489" i="10"/>
  <c r="AI489" i="10"/>
  <c r="AF489" i="10"/>
  <c r="AC489" i="10"/>
  <c r="AL488" i="10"/>
  <c r="AI488" i="10"/>
  <c r="AF488" i="10"/>
  <c r="AC488" i="10"/>
  <c r="AE488" i="10" s="1"/>
  <c r="AL487" i="10"/>
  <c r="AI487" i="10"/>
  <c r="AF487" i="10"/>
  <c r="AC487" i="10"/>
  <c r="AL486" i="10"/>
  <c r="AI486" i="10"/>
  <c r="AK486" i="10" s="1"/>
  <c r="AF486" i="10"/>
  <c r="AC486" i="10"/>
  <c r="AL485" i="10"/>
  <c r="AI485" i="10"/>
  <c r="AF485" i="10"/>
  <c r="AC485" i="10"/>
  <c r="AL484" i="10"/>
  <c r="AI484" i="10"/>
  <c r="AF484" i="10"/>
  <c r="AC484" i="10"/>
  <c r="AL483" i="10"/>
  <c r="AI483" i="10"/>
  <c r="AK483" i="10" s="1"/>
  <c r="AF483" i="10"/>
  <c r="AH478" i="10" s="1"/>
  <c r="AC483" i="10"/>
  <c r="AL482" i="10"/>
  <c r="AI482" i="10"/>
  <c r="AF482" i="10"/>
  <c r="AC482" i="10"/>
  <c r="AC781" i="10" s="1"/>
  <c r="AL481" i="10"/>
  <c r="AN481" i="10" s="1"/>
  <c r="AI481" i="10"/>
  <c r="AF481" i="10"/>
  <c r="AC481" i="10"/>
  <c r="AL480" i="10"/>
  <c r="AI480" i="10"/>
  <c r="AK480" i="10" s="1"/>
  <c r="AF480" i="10"/>
  <c r="AH480" i="10" s="1"/>
  <c r="AC480" i="10"/>
  <c r="AL479" i="10"/>
  <c r="AN479" i="10" s="1"/>
  <c r="AI479" i="10"/>
  <c r="AF479" i="10"/>
  <c r="AC479" i="10"/>
  <c r="AL478" i="10"/>
  <c r="AN478" i="10" s="1"/>
  <c r="AI478" i="10"/>
  <c r="AF478" i="10"/>
  <c r="AC478" i="10"/>
  <c r="AE478" i="10" s="1"/>
  <c r="AL477" i="10"/>
  <c r="AI477" i="10"/>
  <c r="AK477" i="10" s="1"/>
  <c r="AF477" i="10"/>
  <c r="AC477" i="10"/>
  <c r="AL476" i="10"/>
  <c r="AI476" i="10"/>
  <c r="AF476" i="10"/>
  <c r="AC476" i="10"/>
  <c r="AC785" i="10" s="1"/>
  <c r="AL475" i="10"/>
  <c r="AN475" i="10" s="1"/>
  <c r="AI475" i="10"/>
  <c r="AF475" i="10"/>
  <c r="AC475" i="10"/>
  <c r="AE475" i="10" s="1"/>
  <c r="AL474" i="10"/>
  <c r="AI474" i="10"/>
  <c r="AI782" i="10" s="1"/>
  <c r="AI788" i="10" s="1"/>
  <c r="AF474" i="10"/>
  <c r="AH474" i="10" s="1"/>
  <c r="AC474" i="10"/>
  <c r="AL473" i="10"/>
  <c r="AI473" i="10"/>
  <c r="AK473" i="10" s="1"/>
  <c r="AF473" i="10"/>
  <c r="AC473" i="10"/>
  <c r="AL472" i="10"/>
  <c r="AN472" i="10" s="1"/>
  <c r="AI472" i="10"/>
  <c r="AF472" i="10"/>
  <c r="AC472" i="10"/>
  <c r="AE472" i="10" s="1"/>
  <c r="AL471" i="10"/>
  <c r="AI471" i="10"/>
  <c r="AI784" i="10" s="1"/>
  <c r="AF471" i="10"/>
  <c r="AH471" i="10" s="1"/>
  <c r="AC471" i="10"/>
  <c r="AL470" i="10"/>
  <c r="AN476" i="10" s="1"/>
  <c r="AI470" i="10"/>
  <c r="AK470" i="10" s="1"/>
  <c r="AF470" i="10"/>
  <c r="AF787" i="10" s="1"/>
  <c r="AC470" i="10"/>
  <c r="AE487" i="10" s="1"/>
  <c r="AL469" i="10"/>
  <c r="AI469" i="10"/>
  <c r="AF469" i="10"/>
  <c r="AH484" i="10" s="1"/>
  <c r="AC469" i="10"/>
  <c r="AL776" i="12"/>
  <c r="AI776" i="12"/>
  <c r="AF776" i="12"/>
  <c r="AC776" i="12"/>
  <c r="AL775" i="12"/>
  <c r="AI775" i="12"/>
  <c r="AF775" i="12"/>
  <c r="AC775" i="12"/>
  <c r="AL774" i="12"/>
  <c r="AI774" i="12"/>
  <c r="AF774" i="12"/>
  <c r="AC774" i="12"/>
  <c r="AL773" i="12"/>
  <c r="AI773" i="12"/>
  <c r="AF773" i="12"/>
  <c r="AC773" i="12"/>
  <c r="AL772" i="12"/>
  <c r="AI772" i="12"/>
  <c r="AF772" i="12"/>
  <c r="AC772" i="12"/>
  <c r="AL771" i="12"/>
  <c r="AI771" i="12"/>
  <c r="AF771" i="12"/>
  <c r="AC771" i="12"/>
  <c r="AL770" i="12"/>
  <c r="AI770" i="12"/>
  <c r="AF770" i="12"/>
  <c r="AC770" i="12"/>
  <c r="AL769" i="12"/>
  <c r="AI769" i="12"/>
  <c r="AF769" i="12"/>
  <c r="AC769" i="12"/>
  <c r="AL768" i="12"/>
  <c r="AI768" i="12"/>
  <c r="AF768" i="12"/>
  <c r="AC768" i="12"/>
  <c r="AL767" i="12"/>
  <c r="AI767" i="12"/>
  <c r="AF767" i="12"/>
  <c r="AC767" i="12"/>
  <c r="AL766" i="12"/>
  <c r="AI766" i="12"/>
  <c r="AF766" i="12"/>
  <c r="AC766" i="12"/>
  <c r="AL765" i="12"/>
  <c r="AI765" i="12"/>
  <c r="AF765" i="12"/>
  <c r="AC765" i="12"/>
  <c r="AL764" i="12"/>
  <c r="AI764" i="12"/>
  <c r="AF764" i="12"/>
  <c r="AC764" i="12"/>
  <c r="AL763" i="12"/>
  <c r="AI763" i="12"/>
  <c r="AF763" i="12"/>
  <c r="AC763" i="12"/>
  <c r="AL762" i="12"/>
  <c r="AI762" i="12"/>
  <c r="AF762" i="12"/>
  <c r="AC762" i="12"/>
  <c r="AL761" i="12"/>
  <c r="AI761" i="12"/>
  <c r="AF761" i="12"/>
  <c r="AC761" i="12"/>
  <c r="AL760" i="12"/>
  <c r="AI760" i="12"/>
  <c r="AF760" i="12"/>
  <c r="AC760" i="12"/>
  <c r="AL759" i="12"/>
  <c r="AI759" i="12"/>
  <c r="AF759" i="12"/>
  <c r="AC759" i="12"/>
  <c r="AL758" i="12"/>
  <c r="AI758" i="12"/>
  <c r="AF758" i="12"/>
  <c r="AC758" i="12"/>
  <c r="AL757" i="12"/>
  <c r="AI757" i="12"/>
  <c r="AF757" i="12"/>
  <c r="AC757" i="12"/>
  <c r="AL756" i="12"/>
  <c r="AI756" i="12"/>
  <c r="AF756" i="12"/>
  <c r="AC756" i="12"/>
  <c r="AL755" i="12"/>
  <c r="AI755" i="12"/>
  <c r="AF755" i="12"/>
  <c r="AC755" i="12"/>
  <c r="AL754" i="12"/>
  <c r="AI754" i="12"/>
  <c r="AF754" i="12"/>
  <c r="AC754" i="12"/>
  <c r="AL753" i="12"/>
  <c r="AI753" i="12"/>
  <c r="AF753" i="12"/>
  <c r="AC753" i="12"/>
  <c r="AL752" i="12"/>
  <c r="AI752" i="12"/>
  <c r="AF752" i="12"/>
  <c r="AC752" i="12"/>
  <c r="AL751" i="12"/>
  <c r="AI751" i="12"/>
  <c r="AF751" i="12"/>
  <c r="AC751" i="12"/>
  <c r="AL750" i="12"/>
  <c r="AI750" i="12"/>
  <c r="AF750" i="12"/>
  <c r="AC750" i="12"/>
  <c r="AL749" i="12"/>
  <c r="AI749" i="12"/>
  <c r="AF749" i="12"/>
  <c r="AC749" i="12"/>
  <c r="AL748" i="12"/>
  <c r="AI748" i="12"/>
  <c r="AF748" i="12"/>
  <c r="AC748" i="12"/>
  <c r="AL747" i="12"/>
  <c r="AI747" i="12"/>
  <c r="AF747" i="12"/>
  <c r="AC747" i="12"/>
  <c r="AL746" i="12"/>
  <c r="AI746" i="12"/>
  <c r="AF746" i="12"/>
  <c r="AC746" i="12"/>
  <c r="AL745" i="12"/>
  <c r="AI745" i="12"/>
  <c r="AF745" i="12"/>
  <c r="AC745" i="12"/>
  <c r="AL744" i="12"/>
  <c r="AI744" i="12"/>
  <c r="AF744" i="12"/>
  <c r="AC744" i="12"/>
  <c r="AL743" i="12"/>
  <c r="AI743" i="12"/>
  <c r="AF743" i="12"/>
  <c r="AC743" i="12"/>
  <c r="AL742" i="12"/>
  <c r="AI742" i="12"/>
  <c r="AF742" i="12"/>
  <c r="AC742" i="12"/>
  <c r="AL741" i="12"/>
  <c r="AI741" i="12"/>
  <c r="AF741" i="12"/>
  <c r="AC741" i="12"/>
  <c r="AL740" i="12"/>
  <c r="AI740" i="12"/>
  <c r="AF740" i="12"/>
  <c r="AC740" i="12"/>
  <c r="AL739" i="12"/>
  <c r="AI739" i="12"/>
  <c r="AF739" i="12"/>
  <c r="AC739" i="12"/>
  <c r="AL738" i="12"/>
  <c r="AI738" i="12"/>
  <c r="AF738" i="12"/>
  <c r="AC738" i="12"/>
  <c r="AL737" i="12"/>
  <c r="AI737" i="12"/>
  <c r="AF737" i="12"/>
  <c r="AC737" i="12"/>
  <c r="AL736" i="12"/>
  <c r="AI736" i="12"/>
  <c r="AF736" i="12"/>
  <c r="AC736" i="12"/>
  <c r="AL735" i="12"/>
  <c r="AI735" i="12"/>
  <c r="AF735" i="12"/>
  <c r="AC735" i="12"/>
  <c r="AL734" i="12"/>
  <c r="AI734" i="12"/>
  <c r="AF734" i="12"/>
  <c r="AC734" i="12"/>
  <c r="AL733" i="12"/>
  <c r="AI733" i="12"/>
  <c r="AF733" i="12"/>
  <c r="AC733" i="12"/>
  <c r="AL732" i="12"/>
  <c r="AI732" i="12"/>
  <c r="AF732" i="12"/>
  <c r="AC732" i="12"/>
  <c r="AL731" i="12"/>
  <c r="AI731" i="12"/>
  <c r="AF731" i="12"/>
  <c r="AC731" i="12"/>
  <c r="AL730" i="12"/>
  <c r="AI730" i="12"/>
  <c r="AF730" i="12"/>
  <c r="AC730" i="12"/>
  <c r="AL729" i="12"/>
  <c r="AI729" i="12"/>
  <c r="AF729" i="12"/>
  <c r="AC729" i="12"/>
  <c r="AL728" i="12"/>
  <c r="AI728" i="12"/>
  <c r="AF728" i="12"/>
  <c r="AC728" i="12"/>
  <c r="AL727" i="12"/>
  <c r="AI727" i="12"/>
  <c r="AF727" i="12"/>
  <c r="AC727" i="12"/>
  <c r="AL726" i="12"/>
  <c r="AI726" i="12"/>
  <c r="AF726" i="12"/>
  <c r="AC726" i="12"/>
  <c r="AL725" i="12"/>
  <c r="AI725" i="12"/>
  <c r="AF725" i="12"/>
  <c r="AC725" i="12"/>
  <c r="AL724" i="12"/>
  <c r="AI724" i="12"/>
  <c r="AF724" i="12"/>
  <c r="AC724" i="12"/>
  <c r="AL723" i="12"/>
  <c r="AI723" i="12"/>
  <c r="AF723" i="12"/>
  <c r="AC723" i="12"/>
  <c r="AL722" i="12"/>
  <c r="AI722" i="12"/>
  <c r="AF722" i="12"/>
  <c r="AC722" i="12"/>
  <c r="AL721" i="12"/>
  <c r="AI721" i="12"/>
  <c r="AF721" i="12"/>
  <c r="AC721" i="12"/>
  <c r="AL720" i="12"/>
  <c r="AI720" i="12"/>
  <c r="AF720" i="12"/>
  <c r="AC720" i="12"/>
  <c r="AL719" i="12"/>
  <c r="AI719" i="12"/>
  <c r="AF719" i="12"/>
  <c r="AC719" i="12"/>
  <c r="AL718" i="12"/>
  <c r="AI718" i="12"/>
  <c r="AF718" i="12"/>
  <c r="AC718" i="12"/>
  <c r="AL717" i="12"/>
  <c r="AI717" i="12"/>
  <c r="AF717" i="12"/>
  <c r="AC717" i="12"/>
  <c r="AL716" i="12"/>
  <c r="AI716" i="12"/>
  <c r="AF716" i="12"/>
  <c r="AC716" i="12"/>
  <c r="AL715" i="12"/>
  <c r="AI715" i="12"/>
  <c r="AF715" i="12"/>
  <c r="AC715" i="12"/>
  <c r="AL714" i="12"/>
  <c r="AI714" i="12"/>
  <c r="AF714" i="12"/>
  <c r="AC714" i="12"/>
  <c r="AL713" i="12"/>
  <c r="AI713" i="12"/>
  <c r="AF713" i="12"/>
  <c r="AC713" i="12"/>
  <c r="AL712" i="12"/>
  <c r="AI712" i="12"/>
  <c r="AF712" i="12"/>
  <c r="AC712" i="12"/>
  <c r="AL711" i="12"/>
  <c r="AI711" i="12"/>
  <c r="AF711" i="12"/>
  <c r="AC711" i="12"/>
  <c r="AL710" i="12"/>
  <c r="AI710" i="12"/>
  <c r="AF710" i="12"/>
  <c r="AC710" i="12"/>
  <c r="AL709" i="12"/>
  <c r="AI709" i="12"/>
  <c r="AF709" i="12"/>
  <c r="AC709" i="12"/>
  <c r="AL708" i="12"/>
  <c r="AI708" i="12"/>
  <c r="AF708" i="12"/>
  <c r="AC708" i="12"/>
  <c r="AL707" i="12"/>
  <c r="AI707" i="12"/>
  <c r="AF707" i="12"/>
  <c r="AC707" i="12"/>
  <c r="AL706" i="12"/>
  <c r="AI706" i="12"/>
  <c r="AF706" i="12"/>
  <c r="AC706" i="12"/>
  <c r="AL705" i="12"/>
  <c r="AI705" i="12"/>
  <c r="AF705" i="12"/>
  <c r="AC705" i="12"/>
  <c r="AL704" i="12"/>
  <c r="AI704" i="12"/>
  <c r="AF704" i="12"/>
  <c r="AC704" i="12"/>
  <c r="AL703" i="12"/>
  <c r="AI703" i="12"/>
  <c r="AF703" i="12"/>
  <c r="AC703" i="12"/>
  <c r="AL702" i="12"/>
  <c r="AI702" i="12"/>
  <c r="AF702" i="12"/>
  <c r="AC702" i="12"/>
  <c r="AL701" i="12"/>
  <c r="AI701" i="12"/>
  <c r="AF701" i="12"/>
  <c r="AC701" i="12"/>
  <c r="AL700" i="12"/>
  <c r="AI700" i="12"/>
  <c r="AF700" i="12"/>
  <c r="AC700" i="12"/>
  <c r="AL699" i="12"/>
  <c r="AI699" i="12"/>
  <c r="AF699" i="12"/>
  <c r="AC699" i="12"/>
  <c r="AL698" i="12"/>
  <c r="AI698" i="12"/>
  <c r="AF698" i="12"/>
  <c r="AC698" i="12"/>
  <c r="AL697" i="12"/>
  <c r="AI697" i="12"/>
  <c r="AF697" i="12"/>
  <c r="AC697" i="12"/>
  <c r="AL696" i="12"/>
  <c r="AI696" i="12"/>
  <c r="AF696" i="12"/>
  <c r="AC696" i="12"/>
  <c r="AL695" i="12"/>
  <c r="AI695" i="12"/>
  <c r="AF695" i="12"/>
  <c r="AC695" i="12"/>
  <c r="AL694" i="12"/>
  <c r="AI694" i="12"/>
  <c r="AF694" i="12"/>
  <c r="AC694" i="12"/>
  <c r="AL693" i="12"/>
  <c r="AI693" i="12"/>
  <c r="AF693" i="12"/>
  <c r="AC693" i="12"/>
  <c r="AL692" i="12"/>
  <c r="AI692" i="12"/>
  <c r="AF692" i="12"/>
  <c r="AC692" i="12"/>
  <c r="AL691" i="12"/>
  <c r="AI691" i="12"/>
  <c r="AF691" i="12"/>
  <c r="AC691" i="12"/>
  <c r="AL690" i="12"/>
  <c r="AI690" i="12"/>
  <c r="AF690" i="12"/>
  <c r="AC690" i="12"/>
  <c r="AL689" i="12"/>
  <c r="AI689" i="12"/>
  <c r="AF689" i="12"/>
  <c r="AC689" i="12"/>
  <c r="AL688" i="12"/>
  <c r="AI688" i="12"/>
  <c r="AF688" i="12"/>
  <c r="AC688" i="12"/>
  <c r="AL687" i="12"/>
  <c r="AI687" i="12"/>
  <c r="AF687" i="12"/>
  <c r="AC687" i="12"/>
  <c r="AL686" i="12"/>
  <c r="AI686" i="12"/>
  <c r="AF686" i="12"/>
  <c r="AC686" i="12"/>
  <c r="AL685" i="12"/>
  <c r="AI685" i="12"/>
  <c r="AF685" i="12"/>
  <c r="AC685" i="12"/>
  <c r="AL684" i="12"/>
  <c r="AI684" i="12"/>
  <c r="AF684" i="12"/>
  <c r="AC684" i="12"/>
  <c r="AL683" i="12"/>
  <c r="AI683" i="12"/>
  <c r="AF683" i="12"/>
  <c r="AC683" i="12"/>
  <c r="AL682" i="12"/>
  <c r="AI682" i="12"/>
  <c r="AF682" i="12"/>
  <c r="AC682" i="12"/>
  <c r="AL681" i="12"/>
  <c r="AI681" i="12"/>
  <c r="AF681" i="12"/>
  <c r="AC681" i="12"/>
  <c r="AL680" i="12"/>
  <c r="AI680" i="12"/>
  <c r="AF680" i="12"/>
  <c r="AC680" i="12"/>
  <c r="AL679" i="12"/>
  <c r="AI679" i="12"/>
  <c r="AF679" i="12"/>
  <c r="AC679" i="12"/>
  <c r="AL678" i="12"/>
  <c r="AI678" i="12"/>
  <c r="AF678" i="12"/>
  <c r="AC678" i="12"/>
  <c r="AL677" i="12"/>
  <c r="AI677" i="12"/>
  <c r="AF677" i="12"/>
  <c r="AC677" i="12"/>
  <c r="AL676" i="12"/>
  <c r="AI676" i="12"/>
  <c r="AF676" i="12"/>
  <c r="AC676" i="12"/>
  <c r="AL675" i="12"/>
  <c r="AI675" i="12"/>
  <c r="AF675" i="12"/>
  <c r="AC675" i="12"/>
  <c r="AL674" i="12"/>
  <c r="AI674" i="12"/>
  <c r="AF674" i="12"/>
  <c r="AC674" i="12"/>
  <c r="AL673" i="12"/>
  <c r="AI673" i="12"/>
  <c r="AF673" i="12"/>
  <c r="AC673" i="12"/>
  <c r="AL672" i="12"/>
  <c r="AI672" i="12"/>
  <c r="AF672" i="12"/>
  <c r="AC672" i="12"/>
  <c r="AL671" i="12"/>
  <c r="AI671" i="12"/>
  <c r="AF671" i="12"/>
  <c r="AC671" i="12"/>
  <c r="AL670" i="12"/>
  <c r="AI670" i="12"/>
  <c r="AF670" i="12"/>
  <c r="AC670" i="12"/>
  <c r="AL669" i="12"/>
  <c r="AI669" i="12"/>
  <c r="AF669" i="12"/>
  <c r="AC669" i="12"/>
  <c r="AL668" i="12"/>
  <c r="AI668" i="12"/>
  <c r="AF668" i="12"/>
  <c r="AC668" i="12"/>
  <c r="AL667" i="12"/>
  <c r="AI667" i="12"/>
  <c r="AF667" i="12"/>
  <c r="AC667" i="12"/>
  <c r="AL666" i="12"/>
  <c r="AI666" i="12"/>
  <c r="AF666" i="12"/>
  <c r="AC666" i="12"/>
  <c r="AL665" i="12"/>
  <c r="AI665" i="12"/>
  <c r="AF665" i="12"/>
  <c r="AC665" i="12"/>
  <c r="AL664" i="12"/>
  <c r="AI664" i="12"/>
  <c r="AF664" i="12"/>
  <c r="AC664" i="12"/>
  <c r="AL663" i="12"/>
  <c r="AI663" i="12"/>
  <c r="AF663" i="12"/>
  <c r="AC663" i="12"/>
  <c r="AL662" i="12"/>
  <c r="AI662" i="12"/>
  <c r="AF662" i="12"/>
  <c r="AC662" i="12"/>
  <c r="AL661" i="12"/>
  <c r="AI661" i="12"/>
  <c r="AF661" i="12"/>
  <c r="AC661" i="12"/>
  <c r="AL660" i="12"/>
  <c r="AI660" i="12"/>
  <c r="AF660" i="12"/>
  <c r="AC660" i="12"/>
  <c r="AL659" i="12"/>
  <c r="AI659" i="12"/>
  <c r="AF659" i="12"/>
  <c r="AC659" i="12"/>
  <c r="AL658" i="12"/>
  <c r="AI658" i="12"/>
  <c r="AF658" i="12"/>
  <c r="AC658" i="12"/>
  <c r="AL657" i="12"/>
  <c r="AI657" i="12"/>
  <c r="AF657" i="12"/>
  <c r="AC657" i="12"/>
  <c r="AL656" i="12"/>
  <c r="AI656" i="12"/>
  <c r="AF656" i="12"/>
  <c r="AC656" i="12"/>
  <c r="AL655" i="12"/>
  <c r="AI655" i="12"/>
  <c r="AF655" i="12"/>
  <c r="AC655" i="12"/>
  <c r="AL654" i="12"/>
  <c r="AI654" i="12"/>
  <c r="AF654" i="12"/>
  <c r="AC654" i="12"/>
  <c r="AL653" i="12"/>
  <c r="AI653" i="12"/>
  <c r="AF653" i="12"/>
  <c r="AC653" i="12"/>
  <c r="AL652" i="12"/>
  <c r="AI652" i="12"/>
  <c r="AF652" i="12"/>
  <c r="AC652" i="12"/>
  <c r="AL651" i="12"/>
  <c r="AI651" i="12"/>
  <c r="AF651" i="12"/>
  <c r="AC651" i="12"/>
  <c r="AL650" i="12"/>
  <c r="AI650" i="12"/>
  <c r="AF650" i="12"/>
  <c r="AC650" i="12"/>
  <c r="AL649" i="12"/>
  <c r="AI649" i="12"/>
  <c r="AF649" i="12"/>
  <c r="AC649" i="12"/>
  <c r="AL648" i="12"/>
  <c r="AI648" i="12"/>
  <c r="AF648" i="12"/>
  <c r="AC648" i="12"/>
  <c r="AL647" i="12"/>
  <c r="AI647" i="12"/>
  <c r="AF647" i="12"/>
  <c r="AC647" i="12"/>
  <c r="AL646" i="12"/>
  <c r="AI646" i="12"/>
  <c r="AF646" i="12"/>
  <c r="AC646" i="12"/>
  <c r="AL645" i="12"/>
  <c r="AI645" i="12"/>
  <c r="AF645" i="12"/>
  <c r="AC645" i="12"/>
  <c r="AL644" i="12"/>
  <c r="AI644" i="12"/>
  <c r="AF644" i="12"/>
  <c r="AC644" i="12"/>
  <c r="AL643" i="12"/>
  <c r="AI643" i="12"/>
  <c r="AF643" i="12"/>
  <c r="AC643" i="12"/>
  <c r="AL642" i="12"/>
  <c r="AI642" i="12"/>
  <c r="AF642" i="12"/>
  <c r="AC642" i="12"/>
  <c r="AL641" i="12"/>
  <c r="AI641" i="12"/>
  <c r="AF641" i="12"/>
  <c r="AC641" i="12"/>
  <c r="AL640" i="12"/>
  <c r="AI640" i="12"/>
  <c r="AF640" i="12"/>
  <c r="AC640" i="12"/>
  <c r="AL639" i="12"/>
  <c r="AI639" i="12"/>
  <c r="AF639" i="12"/>
  <c r="AC639" i="12"/>
  <c r="AL638" i="12"/>
  <c r="AI638" i="12"/>
  <c r="AF638" i="12"/>
  <c r="AC638" i="12"/>
  <c r="AL637" i="12"/>
  <c r="AI637" i="12"/>
  <c r="AF637" i="12"/>
  <c r="AC637" i="12"/>
  <c r="AL636" i="12"/>
  <c r="AI636" i="12"/>
  <c r="AF636" i="12"/>
  <c r="AC636" i="12"/>
  <c r="AL635" i="12"/>
  <c r="AI635" i="12"/>
  <c r="AF635" i="12"/>
  <c r="AC635" i="12"/>
  <c r="AL634" i="12"/>
  <c r="AI634" i="12"/>
  <c r="AF634" i="12"/>
  <c r="AC634" i="12"/>
  <c r="AL633" i="12"/>
  <c r="AI633" i="12"/>
  <c r="AF633" i="12"/>
  <c r="AC633" i="12"/>
  <c r="AL632" i="12"/>
  <c r="AI632" i="12"/>
  <c r="AF632" i="12"/>
  <c r="AC632" i="12"/>
  <c r="AL631" i="12"/>
  <c r="AI631" i="12"/>
  <c r="AF631" i="12"/>
  <c r="AC631" i="12"/>
  <c r="AL630" i="12"/>
  <c r="AI630" i="12"/>
  <c r="AF630" i="12"/>
  <c r="AC630" i="12"/>
  <c r="AL629" i="12"/>
  <c r="AI629" i="12"/>
  <c r="AF629" i="12"/>
  <c r="AC629" i="12"/>
  <c r="AL628" i="12"/>
  <c r="AI628" i="12"/>
  <c r="AF628" i="12"/>
  <c r="AC628" i="12"/>
  <c r="AL627" i="12"/>
  <c r="AI627" i="12"/>
  <c r="AF627" i="12"/>
  <c r="AC627" i="12"/>
  <c r="AL626" i="12"/>
  <c r="AI626" i="12"/>
  <c r="AF626" i="12"/>
  <c r="AC626" i="12"/>
  <c r="AL625" i="12"/>
  <c r="AI625" i="12"/>
  <c r="AF625" i="12"/>
  <c r="AC625" i="12"/>
  <c r="AL624" i="12"/>
  <c r="AI624" i="12"/>
  <c r="AF624" i="12"/>
  <c r="AC624" i="12"/>
  <c r="AL623" i="12"/>
  <c r="AI623" i="12"/>
  <c r="AF623" i="12"/>
  <c r="AC623" i="12"/>
  <c r="AL622" i="12"/>
  <c r="AI622" i="12"/>
  <c r="AF622" i="12"/>
  <c r="AC622" i="12"/>
  <c r="AL621" i="12"/>
  <c r="AI621" i="12"/>
  <c r="AF621" i="12"/>
  <c r="AC621" i="12"/>
  <c r="AL620" i="12"/>
  <c r="AI620" i="12"/>
  <c r="AF620" i="12"/>
  <c r="AC620" i="12"/>
  <c r="AL619" i="12"/>
  <c r="AI619" i="12"/>
  <c r="AF619" i="12"/>
  <c r="AC619" i="12"/>
  <c r="AL618" i="12"/>
  <c r="AI618" i="12"/>
  <c r="AF618" i="12"/>
  <c r="AC618" i="12"/>
  <c r="AL617" i="12"/>
  <c r="AI617" i="12"/>
  <c r="AF617" i="12"/>
  <c r="AC617" i="12"/>
  <c r="AL616" i="12"/>
  <c r="AI616" i="12"/>
  <c r="AF616" i="12"/>
  <c r="AC616" i="12"/>
  <c r="AL615" i="12"/>
  <c r="AI615" i="12"/>
  <c r="AF615" i="12"/>
  <c r="AC615" i="12"/>
  <c r="AL614" i="12"/>
  <c r="AI614" i="12"/>
  <c r="AF614" i="12"/>
  <c r="AC614" i="12"/>
  <c r="AL613" i="12"/>
  <c r="AI613" i="12"/>
  <c r="AF613" i="12"/>
  <c r="AC613" i="12"/>
  <c r="AL612" i="12"/>
  <c r="AI612" i="12"/>
  <c r="AF612" i="12"/>
  <c r="AC612" i="12"/>
  <c r="AL611" i="12"/>
  <c r="AI611" i="12"/>
  <c r="AF611" i="12"/>
  <c r="AC611" i="12"/>
  <c r="AL610" i="12"/>
  <c r="AI610" i="12"/>
  <c r="AF610" i="12"/>
  <c r="AC610" i="12"/>
  <c r="AL609" i="12"/>
  <c r="AI609" i="12"/>
  <c r="AF609" i="12"/>
  <c r="AC609" i="12"/>
  <c r="AL608" i="12"/>
  <c r="AI608" i="12"/>
  <c r="AF608" i="12"/>
  <c r="AC608" i="12"/>
  <c r="AL607" i="12"/>
  <c r="AI607" i="12"/>
  <c r="AF607" i="12"/>
  <c r="AC607" i="12"/>
  <c r="AL606" i="12"/>
  <c r="AI606" i="12"/>
  <c r="AF606" i="12"/>
  <c r="AC606" i="12"/>
  <c r="AL605" i="12"/>
  <c r="AI605" i="12"/>
  <c r="AF605" i="12"/>
  <c r="AC605" i="12"/>
  <c r="AL604" i="12"/>
  <c r="AI604" i="12"/>
  <c r="AF604" i="12"/>
  <c r="AC604" i="12"/>
  <c r="AL603" i="12"/>
  <c r="AI603" i="12"/>
  <c r="AF603" i="12"/>
  <c r="AC603" i="12"/>
  <c r="AL602" i="12"/>
  <c r="AI602" i="12"/>
  <c r="AF602" i="12"/>
  <c r="AC602" i="12"/>
  <c r="AL601" i="12"/>
  <c r="AI601" i="12"/>
  <c r="AF601" i="12"/>
  <c r="AC601" i="12"/>
  <c r="AL600" i="12"/>
  <c r="AI600" i="12"/>
  <c r="AF600" i="12"/>
  <c r="AC600" i="12"/>
  <c r="AL599" i="12"/>
  <c r="AI599" i="12"/>
  <c r="AF599" i="12"/>
  <c r="AC599" i="12"/>
  <c r="AL598" i="12"/>
  <c r="AI598" i="12"/>
  <c r="AF598" i="12"/>
  <c r="AC598" i="12"/>
  <c r="AL597" i="12"/>
  <c r="AI597" i="12"/>
  <c r="AF597" i="12"/>
  <c r="AC597" i="12"/>
  <c r="AL596" i="12"/>
  <c r="AI596" i="12"/>
  <c r="AF596" i="12"/>
  <c r="AC596" i="12"/>
  <c r="AL595" i="12"/>
  <c r="AI595" i="12"/>
  <c r="AF595" i="12"/>
  <c r="AC595" i="12"/>
  <c r="AL594" i="12"/>
  <c r="AI594" i="12"/>
  <c r="AF594" i="12"/>
  <c r="AC594" i="12"/>
  <c r="AL593" i="12"/>
  <c r="AI593" i="12"/>
  <c r="AF593" i="12"/>
  <c r="AC593" i="12"/>
  <c r="AL592" i="12"/>
  <c r="AI592" i="12"/>
  <c r="AF592" i="12"/>
  <c r="AC592" i="12"/>
  <c r="AL591" i="12"/>
  <c r="AI591" i="12"/>
  <c r="AF591" i="12"/>
  <c r="AC591" i="12"/>
  <c r="AL590" i="12"/>
  <c r="AI590" i="12"/>
  <c r="AF590" i="12"/>
  <c r="AC590" i="12"/>
  <c r="AL589" i="12"/>
  <c r="AI589" i="12"/>
  <c r="AF589" i="12"/>
  <c r="AC589" i="12"/>
  <c r="AL588" i="12"/>
  <c r="AI588" i="12"/>
  <c r="AF588" i="12"/>
  <c r="AC588" i="12"/>
  <c r="AL587" i="12"/>
  <c r="AI587" i="12"/>
  <c r="AF587" i="12"/>
  <c r="AC587" i="12"/>
  <c r="AL586" i="12"/>
  <c r="AI586" i="12"/>
  <c r="AF586" i="12"/>
  <c r="AC586" i="12"/>
  <c r="AL585" i="12"/>
  <c r="AI585" i="12"/>
  <c r="AF585" i="12"/>
  <c r="AC585" i="12"/>
  <c r="AL584" i="12"/>
  <c r="AI584" i="12"/>
  <c r="AF584" i="12"/>
  <c r="AC584" i="12"/>
  <c r="AL583" i="12"/>
  <c r="AI583" i="12"/>
  <c r="AF583" i="12"/>
  <c r="AC583" i="12"/>
  <c r="AL582" i="12"/>
  <c r="AI582" i="12"/>
  <c r="AF582" i="12"/>
  <c r="AC582" i="12"/>
  <c r="AL581" i="12"/>
  <c r="AI581" i="12"/>
  <c r="AF581" i="12"/>
  <c r="AC581" i="12"/>
  <c r="AL580" i="12"/>
  <c r="AI580" i="12"/>
  <c r="AF580" i="12"/>
  <c r="AC580" i="12"/>
  <c r="AL579" i="12"/>
  <c r="AI579" i="12"/>
  <c r="AF579" i="12"/>
  <c r="AC579" i="12"/>
  <c r="AL578" i="12"/>
  <c r="AI578" i="12"/>
  <c r="AF578" i="12"/>
  <c r="AC578" i="12"/>
  <c r="AL577" i="12"/>
  <c r="AI577" i="12"/>
  <c r="AF577" i="12"/>
  <c r="AC577" i="12"/>
  <c r="AL576" i="12"/>
  <c r="AI576" i="12"/>
  <c r="AF576" i="12"/>
  <c r="AC576" i="12"/>
  <c r="AL575" i="12"/>
  <c r="AI575" i="12"/>
  <c r="AF575" i="12"/>
  <c r="AC575" i="12"/>
  <c r="AL574" i="12"/>
  <c r="AI574" i="12"/>
  <c r="AF574" i="12"/>
  <c r="AC574" i="12"/>
  <c r="AL573" i="12"/>
  <c r="AI573" i="12"/>
  <c r="AF573" i="12"/>
  <c r="AC573" i="12"/>
  <c r="AL572" i="12"/>
  <c r="AI572" i="12"/>
  <c r="AF572" i="12"/>
  <c r="AC572" i="12"/>
  <c r="AL571" i="12"/>
  <c r="AI571" i="12"/>
  <c r="AF571" i="12"/>
  <c r="AC571" i="12"/>
  <c r="AL570" i="12"/>
  <c r="AI570" i="12"/>
  <c r="AF570" i="12"/>
  <c r="AC570" i="12"/>
  <c r="AL569" i="12"/>
  <c r="AI569" i="12"/>
  <c r="AF569" i="12"/>
  <c r="AC569" i="12"/>
  <c r="AL568" i="12"/>
  <c r="AI568" i="12"/>
  <c r="AF568" i="12"/>
  <c r="AC568" i="12"/>
  <c r="AL567" i="12"/>
  <c r="AI567" i="12"/>
  <c r="AF567" i="12"/>
  <c r="AC567" i="12"/>
  <c r="AL566" i="12"/>
  <c r="AI566" i="12"/>
  <c r="AF566" i="12"/>
  <c r="AC566" i="12"/>
  <c r="AL565" i="12"/>
  <c r="AI565" i="12"/>
  <c r="AF565" i="12"/>
  <c r="AC565" i="12"/>
  <c r="AL564" i="12"/>
  <c r="AI564" i="12"/>
  <c r="AF564" i="12"/>
  <c r="AC564" i="12"/>
  <c r="AL563" i="12"/>
  <c r="AI563" i="12"/>
  <c r="AF563" i="12"/>
  <c r="AC563" i="12"/>
  <c r="AL562" i="12"/>
  <c r="AI562" i="12"/>
  <c r="AF562" i="12"/>
  <c r="AC562" i="12"/>
  <c r="AL561" i="12"/>
  <c r="AI561" i="12"/>
  <c r="AF561" i="12"/>
  <c r="AC561" i="12"/>
  <c r="AL560" i="12"/>
  <c r="AI560" i="12"/>
  <c r="AF560" i="12"/>
  <c r="AC560" i="12"/>
  <c r="AL559" i="12"/>
  <c r="AI559" i="12"/>
  <c r="AF559" i="12"/>
  <c r="AC559" i="12"/>
  <c r="AL558" i="12"/>
  <c r="AI558" i="12"/>
  <c r="AF558" i="12"/>
  <c r="AC558" i="12"/>
  <c r="AL557" i="12"/>
  <c r="AI557" i="12"/>
  <c r="AF557" i="12"/>
  <c r="AC557" i="12"/>
  <c r="AL556" i="12"/>
  <c r="AI556" i="12"/>
  <c r="AF556" i="12"/>
  <c r="AC556" i="12"/>
  <c r="AL555" i="12"/>
  <c r="AI555" i="12"/>
  <c r="AF555" i="12"/>
  <c r="AC555" i="12"/>
  <c r="AL554" i="12"/>
  <c r="AI554" i="12"/>
  <c r="AF554" i="12"/>
  <c r="AC554" i="12"/>
  <c r="AL553" i="12"/>
  <c r="AI553" i="12"/>
  <c r="AF553" i="12"/>
  <c r="AC553" i="12"/>
  <c r="AL552" i="12"/>
  <c r="AI552" i="12"/>
  <c r="AF552" i="12"/>
  <c r="AC552" i="12"/>
  <c r="AL551" i="12"/>
  <c r="AI551" i="12"/>
  <c r="AF551" i="12"/>
  <c r="AC551" i="12"/>
  <c r="AL550" i="12"/>
  <c r="AI550" i="12"/>
  <c r="AF550" i="12"/>
  <c r="AC550" i="12"/>
  <c r="AL549" i="12"/>
  <c r="AI549" i="12"/>
  <c r="AF549" i="12"/>
  <c r="AC549" i="12"/>
  <c r="AL548" i="12"/>
  <c r="AI548" i="12"/>
  <c r="AF548" i="12"/>
  <c r="AC548" i="12"/>
  <c r="AL547" i="12"/>
  <c r="AI547" i="12"/>
  <c r="AF547" i="12"/>
  <c r="AC547" i="12"/>
  <c r="AL546" i="12"/>
  <c r="AI546" i="12"/>
  <c r="AF546" i="12"/>
  <c r="AC546" i="12"/>
  <c r="AL545" i="12"/>
  <c r="AI545" i="12"/>
  <c r="AF545" i="12"/>
  <c r="AC545" i="12"/>
  <c r="AL544" i="12"/>
  <c r="AI544" i="12"/>
  <c r="AF544" i="12"/>
  <c r="AC544" i="12"/>
  <c r="AL543" i="12"/>
  <c r="AI543" i="12"/>
  <c r="AF543" i="12"/>
  <c r="AC543" i="12"/>
  <c r="AL542" i="12"/>
  <c r="AI542" i="12"/>
  <c r="AF542" i="12"/>
  <c r="AC542" i="12"/>
  <c r="AL541" i="12"/>
  <c r="AI541" i="12"/>
  <c r="AF541" i="12"/>
  <c r="AC541" i="12"/>
  <c r="AL540" i="12"/>
  <c r="AI540" i="12"/>
  <c r="AF540" i="12"/>
  <c r="AC540" i="12"/>
  <c r="AL539" i="12"/>
  <c r="AI539" i="12"/>
  <c r="AF539" i="12"/>
  <c r="AC539" i="12"/>
  <c r="AL538" i="12"/>
  <c r="AI538" i="12"/>
  <c r="AF538" i="12"/>
  <c r="AC538" i="12"/>
  <c r="AL537" i="12"/>
  <c r="AI537" i="12"/>
  <c r="AF537" i="12"/>
  <c r="AC537" i="12"/>
  <c r="AL536" i="12"/>
  <c r="AI536" i="12"/>
  <c r="AF536" i="12"/>
  <c r="AC536" i="12"/>
  <c r="AL535" i="12"/>
  <c r="AI535" i="12"/>
  <c r="AF535" i="12"/>
  <c r="AC535" i="12"/>
  <c r="AL534" i="12"/>
  <c r="AI534" i="12"/>
  <c r="AF534" i="12"/>
  <c r="AC534" i="12"/>
  <c r="AL533" i="12"/>
  <c r="AI533" i="12"/>
  <c r="AF533" i="12"/>
  <c r="AC533" i="12"/>
  <c r="AL532" i="12"/>
  <c r="AI532" i="12"/>
  <c r="AF532" i="12"/>
  <c r="AC532" i="12"/>
  <c r="AL531" i="12"/>
  <c r="AI531" i="12"/>
  <c r="AF531" i="12"/>
  <c r="AC531" i="12"/>
  <c r="AL530" i="12"/>
  <c r="AI530" i="12"/>
  <c r="AF530" i="12"/>
  <c r="AC530" i="12"/>
  <c r="AL529" i="12"/>
  <c r="AI529" i="12"/>
  <c r="AF529" i="12"/>
  <c r="AC529" i="12"/>
  <c r="AL528" i="12"/>
  <c r="AI528" i="12"/>
  <c r="AF528" i="12"/>
  <c r="AC528" i="12"/>
  <c r="AL527" i="12"/>
  <c r="AI527" i="12"/>
  <c r="AF527" i="12"/>
  <c r="AC527" i="12"/>
  <c r="AL526" i="12"/>
  <c r="AI526" i="12"/>
  <c r="AF526" i="12"/>
  <c r="AC526" i="12"/>
  <c r="AL525" i="12"/>
  <c r="AI525" i="12"/>
  <c r="AF525" i="12"/>
  <c r="AC525" i="12"/>
  <c r="AL524" i="12"/>
  <c r="AI524" i="12"/>
  <c r="AF524" i="12"/>
  <c r="AC524" i="12"/>
  <c r="AL523" i="12"/>
  <c r="AI523" i="12"/>
  <c r="AF523" i="12"/>
  <c r="AC523" i="12"/>
  <c r="AL522" i="12"/>
  <c r="AI522" i="12"/>
  <c r="AF522" i="12"/>
  <c r="AC522" i="12"/>
  <c r="AL521" i="12"/>
  <c r="AI521" i="12"/>
  <c r="AF521" i="12"/>
  <c r="AC521" i="12"/>
  <c r="AL520" i="12"/>
  <c r="AI520" i="12"/>
  <c r="AF520" i="12"/>
  <c r="AC520" i="12"/>
  <c r="AL519" i="12"/>
  <c r="AI519" i="12"/>
  <c r="AF519" i="12"/>
  <c r="AC519" i="12"/>
  <c r="AL518" i="12"/>
  <c r="AI518" i="12"/>
  <c r="AF518" i="12"/>
  <c r="AC518" i="12"/>
  <c r="AL517" i="12"/>
  <c r="AI517" i="12"/>
  <c r="AF517" i="12"/>
  <c r="AC517" i="12"/>
  <c r="AL516" i="12"/>
  <c r="AI516" i="12"/>
  <c r="AF516" i="12"/>
  <c r="AC516" i="12"/>
  <c r="AL515" i="12"/>
  <c r="AI515" i="12"/>
  <c r="AF515" i="12"/>
  <c r="AC515" i="12"/>
  <c r="AL514" i="12"/>
  <c r="AI514" i="12"/>
  <c r="AF514" i="12"/>
  <c r="AC514" i="12"/>
  <c r="AL513" i="12"/>
  <c r="AI513" i="12"/>
  <c r="AF513" i="12"/>
  <c r="AC513" i="12"/>
  <c r="AL512" i="12"/>
  <c r="AI512" i="12"/>
  <c r="AF512" i="12"/>
  <c r="AC512" i="12"/>
  <c r="AL511" i="12"/>
  <c r="AI511" i="12"/>
  <c r="AF511" i="12"/>
  <c r="AC511" i="12"/>
  <c r="AL510" i="12"/>
  <c r="AI510" i="12"/>
  <c r="AF510" i="12"/>
  <c r="AC510" i="12"/>
  <c r="AL509" i="12"/>
  <c r="AI509" i="12"/>
  <c r="AF509" i="12"/>
  <c r="AC509" i="12"/>
  <c r="AL508" i="12"/>
  <c r="AI508" i="12"/>
  <c r="AF508" i="12"/>
  <c r="AC508" i="12"/>
  <c r="AL507" i="12"/>
  <c r="AI507" i="12"/>
  <c r="AF507" i="12"/>
  <c r="AC507" i="12"/>
  <c r="AL506" i="12"/>
  <c r="AI506" i="12"/>
  <c r="AF506" i="12"/>
  <c r="AC506" i="12"/>
  <c r="AL505" i="12"/>
  <c r="AI505" i="12"/>
  <c r="AF505" i="12"/>
  <c r="AC505" i="12"/>
  <c r="AL504" i="12"/>
  <c r="AI504" i="12"/>
  <c r="AF504" i="12"/>
  <c r="AC504" i="12"/>
  <c r="AL503" i="12"/>
  <c r="AI503" i="12"/>
  <c r="AF503" i="12"/>
  <c r="AC503" i="12"/>
  <c r="AL502" i="12"/>
  <c r="AI502" i="12"/>
  <c r="AF502" i="12"/>
  <c r="AC502" i="12"/>
  <c r="AL501" i="12"/>
  <c r="AI501" i="12"/>
  <c r="AF501" i="12"/>
  <c r="AC501" i="12"/>
  <c r="AL500" i="12"/>
  <c r="AI500" i="12"/>
  <c r="AF500" i="12"/>
  <c r="AC500" i="12"/>
  <c r="AL499" i="12"/>
  <c r="AI499" i="12"/>
  <c r="AF499" i="12"/>
  <c r="AC499" i="12"/>
  <c r="AL498" i="12"/>
  <c r="AI498" i="12"/>
  <c r="AF498" i="12"/>
  <c r="AC498" i="12"/>
  <c r="AL497" i="12"/>
  <c r="AI497" i="12"/>
  <c r="AF497" i="12"/>
  <c r="AC497" i="12"/>
  <c r="AL496" i="12"/>
  <c r="AI496" i="12"/>
  <c r="AF496" i="12"/>
  <c r="AC496" i="12"/>
  <c r="AL495" i="12"/>
  <c r="AI495" i="12"/>
  <c r="AF495" i="12"/>
  <c r="AC495" i="12"/>
  <c r="AL494" i="12"/>
  <c r="AI494" i="12"/>
  <c r="AF494" i="12"/>
  <c r="AC494" i="12"/>
  <c r="AL493" i="12"/>
  <c r="AI493" i="12"/>
  <c r="AF493" i="12"/>
  <c r="AC493" i="12"/>
  <c r="AL492" i="12"/>
  <c r="AI492" i="12"/>
  <c r="AF492" i="12"/>
  <c r="AC492" i="12"/>
  <c r="AL491" i="12"/>
  <c r="AI491" i="12"/>
  <c r="AF491" i="12"/>
  <c r="AC491" i="12"/>
  <c r="AL490" i="12"/>
  <c r="AI490" i="12"/>
  <c r="AF490" i="12"/>
  <c r="AC490" i="12"/>
  <c r="AL489" i="12"/>
  <c r="AI489" i="12"/>
  <c r="AF489" i="12"/>
  <c r="AC489" i="12"/>
  <c r="AL488" i="12"/>
  <c r="AI488" i="12"/>
  <c r="AF488" i="12"/>
  <c r="AC488" i="12"/>
  <c r="AL487" i="12"/>
  <c r="AI487" i="12"/>
  <c r="AF487" i="12"/>
  <c r="AC487" i="12"/>
  <c r="AL486" i="12"/>
  <c r="AI486" i="12"/>
  <c r="AF486" i="12"/>
  <c r="AC486" i="12"/>
  <c r="AL485" i="12"/>
  <c r="AI485" i="12"/>
  <c r="AF485" i="12"/>
  <c r="AC485" i="12"/>
  <c r="AL484" i="12"/>
  <c r="AI484" i="12"/>
  <c r="AF484" i="12"/>
  <c r="AC484" i="12"/>
  <c r="AL483" i="12"/>
  <c r="AI483" i="12"/>
  <c r="AF483" i="12"/>
  <c r="AC483" i="12"/>
  <c r="AL482" i="12"/>
  <c r="AN482" i="12" s="1"/>
  <c r="AI482" i="12"/>
  <c r="AF482" i="12"/>
  <c r="AC482" i="12"/>
  <c r="AL481" i="12"/>
  <c r="AI481" i="12"/>
  <c r="AF481" i="12"/>
  <c r="AC481" i="12"/>
  <c r="AL480" i="12"/>
  <c r="AI480" i="12"/>
  <c r="AF480" i="12"/>
  <c r="AC480" i="12"/>
  <c r="AL479" i="12"/>
  <c r="AI479" i="12"/>
  <c r="AF479" i="12"/>
  <c r="AC479" i="12"/>
  <c r="AL478" i="12"/>
  <c r="AI478" i="12"/>
  <c r="AF478" i="12"/>
  <c r="AC478" i="12"/>
  <c r="AL477" i="12"/>
  <c r="AI477" i="12"/>
  <c r="AF477" i="12"/>
  <c r="AC477" i="12"/>
  <c r="AL476" i="12"/>
  <c r="AI476" i="12"/>
  <c r="AF476" i="12"/>
  <c r="AC476" i="12"/>
  <c r="AL475" i="12"/>
  <c r="AI475" i="12"/>
  <c r="AF475" i="12"/>
  <c r="AC475" i="12"/>
  <c r="AL474" i="12"/>
  <c r="AI474" i="12"/>
  <c r="AF474" i="12"/>
  <c r="AC474" i="12"/>
  <c r="AL473" i="12"/>
  <c r="AI473" i="12"/>
  <c r="AF473" i="12"/>
  <c r="AC473" i="12"/>
  <c r="AL472" i="12"/>
  <c r="AN473" i="12" s="1"/>
  <c r="AI472" i="12"/>
  <c r="AF472" i="12"/>
  <c r="AC472" i="12"/>
  <c r="AL471" i="12"/>
  <c r="AI471" i="12"/>
  <c r="AF471" i="12"/>
  <c r="AC471" i="12"/>
  <c r="AL470" i="12"/>
  <c r="AI470" i="12"/>
  <c r="AF470" i="12"/>
  <c r="AC470" i="12"/>
  <c r="AL469" i="12"/>
  <c r="AN470" i="12" s="1"/>
  <c r="AI469" i="12"/>
  <c r="AF469" i="12"/>
  <c r="AF786" i="12" s="1"/>
  <c r="AC469" i="12"/>
  <c r="AL776" i="11"/>
  <c r="AI776" i="11"/>
  <c r="AF776" i="11"/>
  <c r="AC776" i="11"/>
  <c r="AL775" i="11"/>
  <c r="AI775" i="11"/>
  <c r="AF775" i="11"/>
  <c r="AC775" i="11"/>
  <c r="AL774" i="11"/>
  <c r="AI774" i="11"/>
  <c r="AF774" i="11"/>
  <c r="AC774" i="11"/>
  <c r="AL773" i="11"/>
  <c r="AI773" i="11"/>
  <c r="AF773" i="11"/>
  <c r="AC773" i="11"/>
  <c r="AL772" i="11"/>
  <c r="AI772" i="11"/>
  <c r="AF772" i="11"/>
  <c r="AC772" i="11"/>
  <c r="AL771" i="11"/>
  <c r="AI771" i="11"/>
  <c r="AF771" i="11"/>
  <c r="AC771" i="11"/>
  <c r="AL770" i="11"/>
  <c r="AI770" i="11"/>
  <c r="AF770" i="11"/>
  <c r="AC770" i="11"/>
  <c r="AL769" i="11"/>
  <c r="AI769" i="11"/>
  <c r="AF769" i="11"/>
  <c r="AC769" i="11"/>
  <c r="AL768" i="11"/>
  <c r="AI768" i="11"/>
  <c r="AF768" i="11"/>
  <c r="AC768" i="11"/>
  <c r="AL767" i="11"/>
  <c r="AI767" i="11"/>
  <c r="AF767" i="11"/>
  <c r="AC767" i="11"/>
  <c r="AL766" i="11"/>
  <c r="AI766" i="11"/>
  <c r="AF766" i="11"/>
  <c r="AC766" i="11"/>
  <c r="AL765" i="11"/>
  <c r="AI765" i="11"/>
  <c r="AF765" i="11"/>
  <c r="AC765" i="11"/>
  <c r="AL764" i="11"/>
  <c r="AI764" i="11"/>
  <c r="AF764" i="11"/>
  <c r="AC764" i="11"/>
  <c r="AL763" i="11"/>
  <c r="AI763" i="11"/>
  <c r="AF763" i="11"/>
  <c r="AC763" i="11"/>
  <c r="AL762" i="11"/>
  <c r="AI762" i="11"/>
  <c r="AF762" i="11"/>
  <c r="AC762" i="11"/>
  <c r="AL761" i="11"/>
  <c r="AI761" i="11"/>
  <c r="AF761" i="11"/>
  <c r="AC761" i="11"/>
  <c r="AL760" i="11"/>
  <c r="AI760" i="11"/>
  <c r="AF760" i="11"/>
  <c r="AC760" i="11"/>
  <c r="AL759" i="11"/>
  <c r="AI759" i="11"/>
  <c r="AF759" i="11"/>
  <c r="AC759" i="11"/>
  <c r="AL758" i="11"/>
  <c r="AI758" i="11"/>
  <c r="AF758" i="11"/>
  <c r="AC758" i="11"/>
  <c r="AL757" i="11"/>
  <c r="AI757" i="11"/>
  <c r="AF757" i="11"/>
  <c r="AC757" i="11"/>
  <c r="AL756" i="11"/>
  <c r="AI756" i="11"/>
  <c r="AF756" i="11"/>
  <c r="AC756" i="11"/>
  <c r="AL755" i="11"/>
  <c r="AI755" i="11"/>
  <c r="AF755" i="11"/>
  <c r="AC755" i="11"/>
  <c r="AL754" i="11"/>
  <c r="AI754" i="11"/>
  <c r="AF754" i="11"/>
  <c r="AC754" i="11"/>
  <c r="AL753" i="11"/>
  <c r="AI753" i="11"/>
  <c r="AF753" i="11"/>
  <c r="AC753" i="11"/>
  <c r="AL752" i="11"/>
  <c r="AI752" i="11"/>
  <c r="AF752" i="11"/>
  <c r="AC752" i="11"/>
  <c r="AL751" i="11"/>
  <c r="AI751" i="11"/>
  <c r="AF751" i="11"/>
  <c r="AC751" i="11"/>
  <c r="AL750" i="11"/>
  <c r="AI750" i="11"/>
  <c r="AF750" i="11"/>
  <c r="AC750" i="11"/>
  <c r="AL749" i="11"/>
  <c r="AI749" i="11"/>
  <c r="AF749" i="11"/>
  <c r="AC749" i="11"/>
  <c r="AL748" i="11"/>
  <c r="AI748" i="11"/>
  <c r="AF748" i="11"/>
  <c r="AC748" i="11"/>
  <c r="AL747" i="11"/>
  <c r="AI747" i="11"/>
  <c r="AF747" i="11"/>
  <c r="AC747" i="11"/>
  <c r="AL746" i="11"/>
  <c r="AI746" i="11"/>
  <c r="AF746" i="11"/>
  <c r="AC746" i="11"/>
  <c r="AL745" i="11"/>
  <c r="AI745" i="11"/>
  <c r="AF745" i="11"/>
  <c r="AC745" i="11"/>
  <c r="AL744" i="11"/>
  <c r="AI744" i="11"/>
  <c r="AF744" i="11"/>
  <c r="AC744" i="11"/>
  <c r="AL743" i="11"/>
  <c r="AI743" i="11"/>
  <c r="AF743" i="11"/>
  <c r="AC743" i="11"/>
  <c r="AL742" i="11"/>
  <c r="AI742" i="11"/>
  <c r="AF742" i="11"/>
  <c r="AC742" i="11"/>
  <c r="AL741" i="11"/>
  <c r="AI741" i="11"/>
  <c r="AF741" i="11"/>
  <c r="AC741" i="11"/>
  <c r="AL740" i="11"/>
  <c r="AI740" i="11"/>
  <c r="AF740" i="11"/>
  <c r="AC740" i="11"/>
  <c r="AL739" i="11"/>
  <c r="AI739" i="11"/>
  <c r="AF739" i="11"/>
  <c r="AC739" i="11"/>
  <c r="AL738" i="11"/>
  <c r="AI738" i="11"/>
  <c r="AF738" i="11"/>
  <c r="AC738" i="11"/>
  <c r="AL737" i="11"/>
  <c r="AI737" i="11"/>
  <c r="AF737" i="11"/>
  <c r="AC737" i="11"/>
  <c r="AL736" i="11"/>
  <c r="AI736" i="11"/>
  <c r="AF736" i="11"/>
  <c r="AC736" i="11"/>
  <c r="AL735" i="11"/>
  <c r="AI735" i="11"/>
  <c r="AF735" i="11"/>
  <c r="AC735" i="11"/>
  <c r="AL734" i="11"/>
  <c r="AI734" i="11"/>
  <c r="AF734" i="11"/>
  <c r="AC734" i="11"/>
  <c r="AL733" i="11"/>
  <c r="AI733" i="11"/>
  <c r="AF733" i="11"/>
  <c r="AC733" i="11"/>
  <c r="AL732" i="11"/>
  <c r="AI732" i="11"/>
  <c r="AF732" i="11"/>
  <c r="AC732" i="11"/>
  <c r="AL731" i="11"/>
  <c r="AI731" i="11"/>
  <c r="AF731" i="11"/>
  <c r="AC731" i="11"/>
  <c r="AL730" i="11"/>
  <c r="AI730" i="11"/>
  <c r="AF730" i="11"/>
  <c r="AC730" i="11"/>
  <c r="AL729" i="11"/>
  <c r="AI729" i="11"/>
  <c r="AF729" i="11"/>
  <c r="AC729" i="11"/>
  <c r="AL728" i="11"/>
  <c r="AI728" i="11"/>
  <c r="AF728" i="11"/>
  <c r="AC728" i="11"/>
  <c r="AL727" i="11"/>
  <c r="AI727" i="11"/>
  <c r="AF727" i="11"/>
  <c r="AC727" i="11"/>
  <c r="AL726" i="11"/>
  <c r="AI726" i="11"/>
  <c r="AF726" i="11"/>
  <c r="AC726" i="11"/>
  <c r="AL725" i="11"/>
  <c r="AI725" i="11"/>
  <c r="AF725" i="11"/>
  <c r="AC725" i="11"/>
  <c r="AL724" i="11"/>
  <c r="AI724" i="11"/>
  <c r="AF724" i="11"/>
  <c r="AC724" i="11"/>
  <c r="AL723" i="11"/>
  <c r="AI723" i="11"/>
  <c r="AF723" i="11"/>
  <c r="AC723" i="11"/>
  <c r="AL722" i="11"/>
  <c r="AI722" i="11"/>
  <c r="AF722" i="11"/>
  <c r="AC722" i="11"/>
  <c r="AL721" i="11"/>
  <c r="AI721" i="11"/>
  <c r="AF721" i="11"/>
  <c r="AC721" i="11"/>
  <c r="AL720" i="11"/>
  <c r="AI720" i="11"/>
  <c r="AF720" i="11"/>
  <c r="AC720" i="11"/>
  <c r="AL719" i="11"/>
  <c r="AI719" i="11"/>
  <c r="AF719" i="11"/>
  <c r="AC719" i="11"/>
  <c r="AL718" i="11"/>
  <c r="AI718" i="11"/>
  <c r="AF718" i="11"/>
  <c r="AC718" i="11"/>
  <c r="AL717" i="11"/>
  <c r="AI717" i="11"/>
  <c r="AF717" i="11"/>
  <c r="AC717" i="11"/>
  <c r="AL716" i="11"/>
  <c r="AI716" i="11"/>
  <c r="AF716" i="11"/>
  <c r="AC716" i="11"/>
  <c r="AL715" i="11"/>
  <c r="AI715" i="11"/>
  <c r="AF715" i="11"/>
  <c r="AC715" i="11"/>
  <c r="AL714" i="11"/>
  <c r="AI714" i="11"/>
  <c r="AF714" i="11"/>
  <c r="AC714" i="11"/>
  <c r="AL713" i="11"/>
  <c r="AI713" i="11"/>
  <c r="AF713" i="11"/>
  <c r="AC713" i="11"/>
  <c r="AL712" i="11"/>
  <c r="AI712" i="11"/>
  <c r="AF712" i="11"/>
  <c r="AC712" i="11"/>
  <c r="AL711" i="11"/>
  <c r="AI711" i="11"/>
  <c r="AF711" i="11"/>
  <c r="AC711" i="11"/>
  <c r="AL710" i="11"/>
  <c r="AI710" i="11"/>
  <c r="AF710" i="11"/>
  <c r="AC710" i="11"/>
  <c r="AL709" i="11"/>
  <c r="AI709" i="11"/>
  <c r="AF709" i="11"/>
  <c r="AC709" i="11"/>
  <c r="AL708" i="11"/>
  <c r="AI708" i="11"/>
  <c r="AF708" i="11"/>
  <c r="AC708" i="11"/>
  <c r="AL707" i="11"/>
  <c r="AI707" i="11"/>
  <c r="AF707" i="11"/>
  <c r="AC707" i="11"/>
  <c r="AL706" i="11"/>
  <c r="AI706" i="11"/>
  <c r="AF706" i="11"/>
  <c r="AC706" i="11"/>
  <c r="AL705" i="11"/>
  <c r="AI705" i="11"/>
  <c r="AF705" i="11"/>
  <c r="AC705" i="11"/>
  <c r="AL704" i="11"/>
  <c r="AI704" i="11"/>
  <c r="AF704" i="11"/>
  <c r="AC704" i="11"/>
  <c r="AL703" i="11"/>
  <c r="AI703" i="11"/>
  <c r="AF703" i="11"/>
  <c r="AC703" i="11"/>
  <c r="AL702" i="11"/>
  <c r="AI702" i="11"/>
  <c r="AF702" i="11"/>
  <c r="AC702" i="11"/>
  <c r="AL701" i="11"/>
  <c r="AI701" i="11"/>
  <c r="AF701" i="11"/>
  <c r="AC701" i="11"/>
  <c r="AL700" i="11"/>
  <c r="AI700" i="11"/>
  <c r="AF700" i="11"/>
  <c r="AC700" i="11"/>
  <c r="AL699" i="11"/>
  <c r="AI699" i="11"/>
  <c r="AF699" i="11"/>
  <c r="AC699" i="11"/>
  <c r="AL698" i="11"/>
  <c r="AI698" i="11"/>
  <c r="AF698" i="11"/>
  <c r="AC698" i="11"/>
  <c r="AL697" i="11"/>
  <c r="AI697" i="11"/>
  <c r="AF697" i="11"/>
  <c r="AC697" i="11"/>
  <c r="AL696" i="11"/>
  <c r="AI696" i="11"/>
  <c r="AF696" i="11"/>
  <c r="AC696" i="11"/>
  <c r="AL695" i="11"/>
  <c r="AI695" i="11"/>
  <c r="AF695" i="11"/>
  <c r="AC695" i="11"/>
  <c r="AL694" i="11"/>
  <c r="AI694" i="11"/>
  <c r="AF694" i="11"/>
  <c r="AC694" i="11"/>
  <c r="AL693" i="11"/>
  <c r="AI693" i="11"/>
  <c r="AF693" i="11"/>
  <c r="AC693" i="11"/>
  <c r="AL692" i="11"/>
  <c r="AI692" i="11"/>
  <c r="AF692" i="11"/>
  <c r="AC692" i="11"/>
  <c r="AL691" i="11"/>
  <c r="AI691" i="11"/>
  <c r="AF691" i="11"/>
  <c r="AC691" i="11"/>
  <c r="AL690" i="11"/>
  <c r="AI690" i="11"/>
  <c r="AF690" i="11"/>
  <c r="AC690" i="11"/>
  <c r="AL689" i="11"/>
  <c r="AI689" i="11"/>
  <c r="AF689" i="11"/>
  <c r="AC689" i="11"/>
  <c r="AL688" i="11"/>
  <c r="AI688" i="11"/>
  <c r="AF688" i="11"/>
  <c r="AC688" i="11"/>
  <c r="AL687" i="11"/>
  <c r="AI687" i="11"/>
  <c r="AF687" i="11"/>
  <c r="AC687" i="11"/>
  <c r="AL686" i="11"/>
  <c r="AI686" i="11"/>
  <c r="AF686" i="11"/>
  <c r="AC686" i="11"/>
  <c r="AL685" i="11"/>
  <c r="AI685" i="11"/>
  <c r="AF685" i="11"/>
  <c r="AC685" i="11"/>
  <c r="AL684" i="11"/>
  <c r="AI684" i="11"/>
  <c r="AF684" i="11"/>
  <c r="AC684" i="11"/>
  <c r="AL683" i="11"/>
  <c r="AI683" i="11"/>
  <c r="AF683" i="11"/>
  <c r="AC683" i="11"/>
  <c r="AL682" i="11"/>
  <c r="AI682" i="11"/>
  <c r="AF682" i="11"/>
  <c r="AC682" i="11"/>
  <c r="AL681" i="11"/>
  <c r="AI681" i="11"/>
  <c r="AF681" i="11"/>
  <c r="AC681" i="11"/>
  <c r="AL680" i="11"/>
  <c r="AI680" i="11"/>
  <c r="AF680" i="11"/>
  <c r="AC680" i="11"/>
  <c r="AL679" i="11"/>
  <c r="AI679" i="11"/>
  <c r="AF679" i="11"/>
  <c r="AC679" i="11"/>
  <c r="AL678" i="11"/>
  <c r="AI678" i="11"/>
  <c r="AF678" i="11"/>
  <c r="AC678" i="11"/>
  <c r="AL677" i="11"/>
  <c r="AI677" i="11"/>
  <c r="AF677" i="11"/>
  <c r="AC677" i="11"/>
  <c r="AL676" i="11"/>
  <c r="AI676" i="11"/>
  <c r="AF676" i="11"/>
  <c r="AC676" i="11"/>
  <c r="AL675" i="11"/>
  <c r="AI675" i="11"/>
  <c r="AF675" i="11"/>
  <c r="AC675" i="11"/>
  <c r="AL674" i="11"/>
  <c r="AI674" i="11"/>
  <c r="AF674" i="11"/>
  <c r="AC674" i="11"/>
  <c r="AL673" i="11"/>
  <c r="AI673" i="11"/>
  <c r="AF673" i="11"/>
  <c r="AC673" i="11"/>
  <c r="AL672" i="11"/>
  <c r="AI672" i="11"/>
  <c r="AF672" i="11"/>
  <c r="AC672" i="11"/>
  <c r="AL671" i="11"/>
  <c r="AI671" i="11"/>
  <c r="AF671" i="11"/>
  <c r="AC671" i="11"/>
  <c r="AL670" i="11"/>
  <c r="AI670" i="11"/>
  <c r="AF670" i="11"/>
  <c r="AC670" i="11"/>
  <c r="AL669" i="11"/>
  <c r="AI669" i="11"/>
  <c r="AF669" i="11"/>
  <c r="AC669" i="11"/>
  <c r="AL668" i="11"/>
  <c r="AI668" i="11"/>
  <c r="AF668" i="11"/>
  <c r="AC668" i="11"/>
  <c r="AL667" i="11"/>
  <c r="AI667" i="11"/>
  <c r="AF667" i="11"/>
  <c r="AC667" i="11"/>
  <c r="AL666" i="11"/>
  <c r="AI666" i="11"/>
  <c r="AF666" i="11"/>
  <c r="AC666" i="11"/>
  <c r="AL665" i="11"/>
  <c r="AI665" i="11"/>
  <c r="AF665" i="11"/>
  <c r="AC665" i="11"/>
  <c r="AL664" i="11"/>
  <c r="AI664" i="11"/>
  <c r="AF664" i="11"/>
  <c r="AC664" i="11"/>
  <c r="AL663" i="11"/>
  <c r="AI663" i="11"/>
  <c r="AF663" i="11"/>
  <c r="AC663" i="11"/>
  <c r="AL662" i="11"/>
  <c r="AI662" i="11"/>
  <c r="AF662" i="11"/>
  <c r="AC662" i="11"/>
  <c r="AL661" i="11"/>
  <c r="AI661" i="11"/>
  <c r="AF661" i="11"/>
  <c r="AC661" i="11"/>
  <c r="AL660" i="11"/>
  <c r="AI660" i="11"/>
  <c r="AF660" i="11"/>
  <c r="AC660" i="11"/>
  <c r="AL659" i="11"/>
  <c r="AI659" i="11"/>
  <c r="AF659" i="11"/>
  <c r="AC659" i="11"/>
  <c r="AL658" i="11"/>
  <c r="AI658" i="11"/>
  <c r="AF658" i="11"/>
  <c r="AC658" i="11"/>
  <c r="AL657" i="11"/>
  <c r="AI657" i="11"/>
  <c r="AF657" i="11"/>
  <c r="AC657" i="11"/>
  <c r="AL656" i="11"/>
  <c r="AI656" i="11"/>
  <c r="AF656" i="11"/>
  <c r="AC656" i="11"/>
  <c r="AL655" i="11"/>
  <c r="AI655" i="11"/>
  <c r="AF655" i="11"/>
  <c r="AC655" i="11"/>
  <c r="AL654" i="11"/>
  <c r="AI654" i="11"/>
  <c r="AF654" i="11"/>
  <c r="AC654" i="11"/>
  <c r="AL653" i="11"/>
  <c r="AI653" i="11"/>
  <c r="AF653" i="11"/>
  <c r="AC653" i="11"/>
  <c r="AL652" i="11"/>
  <c r="AI652" i="11"/>
  <c r="AF652" i="11"/>
  <c r="AC652" i="11"/>
  <c r="AL651" i="11"/>
  <c r="AI651" i="11"/>
  <c r="AF651" i="11"/>
  <c r="AC651" i="11"/>
  <c r="AL650" i="11"/>
  <c r="AI650" i="11"/>
  <c r="AF650" i="11"/>
  <c r="AC650" i="11"/>
  <c r="AL649" i="11"/>
  <c r="AI649" i="11"/>
  <c r="AF649" i="11"/>
  <c r="AC649" i="11"/>
  <c r="AL648" i="11"/>
  <c r="AI648" i="11"/>
  <c r="AF648" i="11"/>
  <c r="AC648" i="11"/>
  <c r="AL647" i="11"/>
  <c r="AI647" i="11"/>
  <c r="AF647" i="11"/>
  <c r="AC647" i="11"/>
  <c r="AL646" i="11"/>
  <c r="AI646" i="11"/>
  <c r="AF646" i="11"/>
  <c r="AC646" i="11"/>
  <c r="AL645" i="11"/>
  <c r="AI645" i="11"/>
  <c r="AF645" i="11"/>
  <c r="AC645" i="11"/>
  <c r="AL644" i="11"/>
  <c r="AI644" i="11"/>
  <c r="AF644" i="11"/>
  <c r="AC644" i="11"/>
  <c r="AL643" i="11"/>
  <c r="AI643" i="11"/>
  <c r="AF643" i="11"/>
  <c r="AC643" i="11"/>
  <c r="AL642" i="11"/>
  <c r="AI642" i="11"/>
  <c r="AF642" i="11"/>
  <c r="AC642" i="11"/>
  <c r="AL641" i="11"/>
  <c r="AI641" i="11"/>
  <c r="AF641" i="11"/>
  <c r="AC641" i="11"/>
  <c r="AL640" i="11"/>
  <c r="AI640" i="11"/>
  <c r="AF640" i="11"/>
  <c r="AC640" i="11"/>
  <c r="AL639" i="11"/>
  <c r="AI639" i="11"/>
  <c r="AF639" i="11"/>
  <c r="AC639" i="11"/>
  <c r="AL638" i="11"/>
  <c r="AI638" i="11"/>
  <c r="AF638" i="11"/>
  <c r="AC638" i="11"/>
  <c r="AL637" i="11"/>
  <c r="AI637" i="11"/>
  <c r="AF637" i="11"/>
  <c r="AC637" i="11"/>
  <c r="AL636" i="11"/>
  <c r="AI636" i="11"/>
  <c r="AF636" i="11"/>
  <c r="AC636" i="11"/>
  <c r="AL635" i="11"/>
  <c r="AI635" i="11"/>
  <c r="AF635" i="11"/>
  <c r="AC635" i="11"/>
  <c r="AL634" i="11"/>
  <c r="AI634" i="11"/>
  <c r="AF634" i="11"/>
  <c r="AC634" i="11"/>
  <c r="AL633" i="11"/>
  <c r="AI633" i="11"/>
  <c r="AF633" i="11"/>
  <c r="AC633" i="11"/>
  <c r="AL632" i="11"/>
  <c r="AI632" i="11"/>
  <c r="AF632" i="11"/>
  <c r="AC632" i="11"/>
  <c r="AL631" i="11"/>
  <c r="AI631" i="11"/>
  <c r="AF631" i="11"/>
  <c r="AC631" i="11"/>
  <c r="AL630" i="11"/>
  <c r="AI630" i="11"/>
  <c r="AF630" i="11"/>
  <c r="AC630" i="11"/>
  <c r="AL629" i="11"/>
  <c r="AI629" i="11"/>
  <c r="AF629" i="11"/>
  <c r="AC629" i="11"/>
  <c r="AL628" i="11"/>
  <c r="AI628" i="11"/>
  <c r="AF628" i="11"/>
  <c r="AC628" i="11"/>
  <c r="AL627" i="11"/>
  <c r="AI627" i="11"/>
  <c r="AF627" i="11"/>
  <c r="AC627" i="11"/>
  <c r="AL626" i="11"/>
  <c r="AI626" i="11"/>
  <c r="AF626" i="11"/>
  <c r="AC626" i="11"/>
  <c r="AL625" i="11"/>
  <c r="AI625" i="11"/>
  <c r="AF625" i="11"/>
  <c r="AC625" i="11"/>
  <c r="AL624" i="11"/>
  <c r="AI624" i="11"/>
  <c r="AF624" i="11"/>
  <c r="AC624" i="11"/>
  <c r="AL623" i="11"/>
  <c r="AI623" i="11"/>
  <c r="AF623" i="11"/>
  <c r="AC623" i="11"/>
  <c r="AL622" i="11"/>
  <c r="AI622" i="11"/>
  <c r="AF622" i="11"/>
  <c r="AC622" i="11"/>
  <c r="AL621" i="11"/>
  <c r="AI621" i="11"/>
  <c r="AF621" i="11"/>
  <c r="AC621" i="11"/>
  <c r="AL620" i="11"/>
  <c r="AI620" i="11"/>
  <c r="AF620" i="11"/>
  <c r="AC620" i="11"/>
  <c r="AL619" i="11"/>
  <c r="AI619" i="11"/>
  <c r="AF619" i="11"/>
  <c r="AC619" i="11"/>
  <c r="AL618" i="11"/>
  <c r="AI618" i="11"/>
  <c r="AF618" i="11"/>
  <c r="AC618" i="11"/>
  <c r="AL617" i="11"/>
  <c r="AI617" i="11"/>
  <c r="AF617" i="11"/>
  <c r="AC617" i="11"/>
  <c r="AL616" i="11"/>
  <c r="AI616" i="11"/>
  <c r="AF616" i="11"/>
  <c r="AC616" i="11"/>
  <c r="AL615" i="11"/>
  <c r="AI615" i="11"/>
  <c r="AF615" i="11"/>
  <c r="AC615" i="11"/>
  <c r="AL614" i="11"/>
  <c r="AI614" i="11"/>
  <c r="AF614" i="11"/>
  <c r="AC614" i="11"/>
  <c r="AL613" i="11"/>
  <c r="AI613" i="11"/>
  <c r="AF613" i="11"/>
  <c r="AC613" i="11"/>
  <c r="AL612" i="11"/>
  <c r="AI612" i="11"/>
  <c r="AF612" i="11"/>
  <c r="AC612" i="11"/>
  <c r="AL611" i="11"/>
  <c r="AI611" i="11"/>
  <c r="AF611" i="11"/>
  <c r="AC611" i="11"/>
  <c r="AL610" i="11"/>
  <c r="AI610" i="11"/>
  <c r="AF610" i="11"/>
  <c r="AC610" i="11"/>
  <c r="AL609" i="11"/>
  <c r="AI609" i="11"/>
  <c r="AF609" i="11"/>
  <c r="AC609" i="11"/>
  <c r="AL608" i="11"/>
  <c r="AI608" i="11"/>
  <c r="AF608" i="11"/>
  <c r="AC608" i="11"/>
  <c r="AL607" i="11"/>
  <c r="AI607" i="11"/>
  <c r="AF607" i="11"/>
  <c r="AC607" i="11"/>
  <c r="AL606" i="11"/>
  <c r="AI606" i="11"/>
  <c r="AF606" i="11"/>
  <c r="AC606" i="11"/>
  <c r="AL605" i="11"/>
  <c r="AI605" i="11"/>
  <c r="AF605" i="11"/>
  <c r="AC605" i="11"/>
  <c r="AL604" i="11"/>
  <c r="AI604" i="11"/>
  <c r="AF604" i="11"/>
  <c r="AC604" i="11"/>
  <c r="AL603" i="11"/>
  <c r="AI603" i="11"/>
  <c r="AF603" i="11"/>
  <c r="AC603" i="11"/>
  <c r="AL602" i="11"/>
  <c r="AI602" i="11"/>
  <c r="AF602" i="11"/>
  <c r="AC602" i="11"/>
  <c r="AL601" i="11"/>
  <c r="AI601" i="11"/>
  <c r="AF601" i="11"/>
  <c r="AC601" i="11"/>
  <c r="AL600" i="11"/>
  <c r="AI600" i="11"/>
  <c r="AF600" i="11"/>
  <c r="AC600" i="11"/>
  <c r="AL599" i="11"/>
  <c r="AI599" i="11"/>
  <c r="AF599" i="11"/>
  <c r="AC599" i="11"/>
  <c r="AL598" i="11"/>
  <c r="AI598" i="11"/>
  <c r="AF598" i="11"/>
  <c r="AC598" i="11"/>
  <c r="AL597" i="11"/>
  <c r="AI597" i="11"/>
  <c r="AF597" i="11"/>
  <c r="AC597" i="11"/>
  <c r="AL596" i="11"/>
  <c r="AI596" i="11"/>
  <c r="AF596" i="11"/>
  <c r="AC596" i="11"/>
  <c r="AL595" i="11"/>
  <c r="AI595" i="11"/>
  <c r="AF595" i="11"/>
  <c r="AC595" i="11"/>
  <c r="AL594" i="11"/>
  <c r="AI594" i="11"/>
  <c r="AF594" i="11"/>
  <c r="AC594" i="11"/>
  <c r="AL593" i="11"/>
  <c r="AI593" i="11"/>
  <c r="AF593" i="11"/>
  <c r="AC593" i="11"/>
  <c r="AL592" i="11"/>
  <c r="AI592" i="11"/>
  <c r="AF592" i="11"/>
  <c r="AC592" i="11"/>
  <c r="AL591" i="11"/>
  <c r="AI591" i="11"/>
  <c r="AF591" i="11"/>
  <c r="AC591" i="11"/>
  <c r="AL590" i="11"/>
  <c r="AI590" i="11"/>
  <c r="AF590" i="11"/>
  <c r="AC590" i="11"/>
  <c r="AL589" i="11"/>
  <c r="AI589" i="11"/>
  <c r="AF589" i="11"/>
  <c r="AC589" i="11"/>
  <c r="AL588" i="11"/>
  <c r="AI588" i="11"/>
  <c r="AF588" i="11"/>
  <c r="AC588" i="11"/>
  <c r="AL587" i="11"/>
  <c r="AI587" i="11"/>
  <c r="AF587" i="11"/>
  <c r="AC587" i="11"/>
  <c r="AL586" i="11"/>
  <c r="AI586" i="11"/>
  <c r="AF586" i="11"/>
  <c r="AC586" i="11"/>
  <c r="AL585" i="11"/>
  <c r="AI585" i="11"/>
  <c r="AF585" i="11"/>
  <c r="AC585" i="11"/>
  <c r="AL584" i="11"/>
  <c r="AI584" i="11"/>
  <c r="AF584" i="11"/>
  <c r="AC584" i="11"/>
  <c r="AL583" i="11"/>
  <c r="AI583" i="11"/>
  <c r="AF583" i="11"/>
  <c r="AC583" i="11"/>
  <c r="AL582" i="11"/>
  <c r="AI582" i="11"/>
  <c r="AF582" i="11"/>
  <c r="AC582" i="11"/>
  <c r="AL581" i="11"/>
  <c r="AI581" i="11"/>
  <c r="AF581" i="11"/>
  <c r="AC581" i="11"/>
  <c r="AL580" i="11"/>
  <c r="AI580" i="11"/>
  <c r="AF580" i="11"/>
  <c r="AC580" i="11"/>
  <c r="AL579" i="11"/>
  <c r="AI579" i="11"/>
  <c r="AF579" i="11"/>
  <c r="AC579" i="11"/>
  <c r="AL578" i="11"/>
  <c r="AI578" i="11"/>
  <c r="AF578" i="11"/>
  <c r="AC578" i="11"/>
  <c r="AL577" i="11"/>
  <c r="AI577" i="11"/>
  <c r="AF577" i="11"/>
  <c r="AC577" i="11"/>
  <c r="AL576" i="11"/>
  <c r="AI576" i="11"/>
  <c r="AF576" i="11"/>
  <c r="AC576" i="11"/>
  <c r="AL575" i="11"/>
  <c r="AI575" i="11"/>
  <c r="AF575" i="11"/>
  <c r="AC575" i="11"/>
  <c r="AL574" i="11"/>
  <c r="AI574" i="11"/>
  <c r="AF574" i="11"/>
  <c r="AC574" i="11"/>
  <c r="AL573" i="11"/>
  <c r="AI573" i="11"/>
  <c r="AF573" i="11"/>
  <c r="AC573" i="11"/>
  <c r="AL572" i="11"/>
  <c r="AI572" i="11"/>
  <c r="AF572" i="11"/>
  <c r="AC572" i="11"/>
  <c r="AL571" i="11"/>
  <c r="AI571" i="11"/>
  <c r="AF571" i="11"/>
  <c r="AC571" i="11"/>
  <c r="AL570" i="11"/>
  <c r="AI570" i="11"/>
  <c r="AF570" i="11"/>
  <c r="AC570" i="11"/>
  <c r="AL569" i="11"/>
  <c r="AI569" i="11"/>
  <c r="AF569" i="11"/>
  <c r="AC569" i="11"/>
  <c r="AL568" i="11"/>
  <c r="AI568" i="11"/>
  <c r="AF568" i="11"/>
  <c r="AC568" i="11"/>
  <c r="AL567" i="11"/>
  <c r="AI567" i="11"/>
  <c r="AF567" i="11"/>
  <c r="AC567" i="11"/>
  <c r="AL566" i="11"/>
  <c r="AI566" i="11"/>
  <c r="AF566" i="11"/>
  <c r="AC566" i="11"/>
  <c r="AL565" i="11"/>
  <c r="AI565" i="11"/>
  <c r="AF565" i="11"/>
  <c r="AC565" i="11"/>
  <c r="AL564" i="11"/>
  <c r="AI564" i="11"/>
  <c r="AF564" i="11"/>
  <c r="AC564" i="11"/>
  <c r="AL563" i="11"/>
  <c r="AI563" i="11"/>
  <c r="AF563" i="11"/>
  <c r="AC563" i="11"/>
  <c r="AL562" i="11"/>
  <c r="AI562" i="11"/>
  <c r="AF562" i="11"/>
  <c r="AC562" i="11"/>
  <c r="AL561" i="11"/>
  <c r="AI561" i="11"/>
  <c r="AF561" i="11"/>
  <c r="AC561" i="11"/>
  <c r="AL560" i="11"/>
  <c r="AI560" i="11"/>
  <c r="AF560" i="11"/>
  <c r="AC560" i="11"/>
  <c r="AL559" i="11"/>
  <c r="AI559" i="11"/>
  <c r="AF559" i="11"/>
  <c r="AC559" i="11"/>
  <c r="AL558" i="11"/>
  <c r="AI558" i="11"/>
  <c r="AF558" i="11"/>
  <c r="AC558" i="11"/>
  <c r="AL557" i="11"/>
  <c r="AI557" i="11"/>
  <c r="AF557" i="11"/>
  <c r="AC557" i="11"/>
  <c r="AL556" i="11"/>
  <c r="AI556" i="11"/>
  <c r="AF556" i="11"/>
  <c r="AC556" i="11"/>
  <c r="AL555" i="11"/>
  <c r="AI555" i="11"/>
  <c r="AF555" i="11"/>
  <c r="AC555" i="11"/>
  <c r="AL554" i="11"/>
  <c r="AI554" i="11"/>
  <c r="AF554" i="11"/>
  <c r="AC554" i="11"/>
  <c r="AL553" i="11"/>
  <c r="AI553" i="11"/>
  <c r="AF553" i="11"/>
  <c r="AC553" i="11"/>
  <c r="AL552" i="11"/>
  <c r="AI552" i="11"/>
  <c r="AF552" i="11"/>
  <c r="AC552" i="11"/>
  <c r="AL551" i="11"/>
  <c r="AI551" i="11"/>
  <c r="AF551" i="11"/>
  <c r="AC551" i="11"/>
  <c r="AL550" i="11"/>
  <c r="AI550" i="11"/>
  <c r="AF550" i="11"/>
  <c r="AC550" i="11"/>
  <c r="AL549" i="11"/>
  <c r="AI549" i="11"/>
  <c r="AF549" i="11"/>
  <c r="AC549" i="11"/>
  <c r="AL548" i="11"/>
  <c r="AI548" i="11"/>
  <c r="AF548" i="11"/>
  <c r="AC548" i="11"/>
  <c r="AL547" i="11"/>
  <c r="AI547" i="11"/>
  <c r="AF547" i="11"/>
  <c r="AC547" i="11"/>
  <c r="AL546" i="11"/>
  <c r="AI546" i="11"/>
  <c r="AF546" i="11"/>
  <c r="AC546" i="11"/>
  <c r="AL545" i="11"/>
  <c r="AI545" i="11"/>
  <c r="AF545" i="11"/>
  <c r="AC545" i="11"/>
  <c r="AL544" i="11"/>
  <c r="AI544" i="11"/>
  <c r="AF544" i="11"/>
  <c r="AC544" i="11"/>
  <c r="AL543" i="11"/>
  <c r="AI543" i="11"/>
  <c r="AF543" i="11"/>
  <c r="AC543" i="11"/>
  <c r="AL542" i="11"/>
  <c r="AI542" i="11"/>
  <c r="AF542" i="11"/>
  <c r="AC542" i="11"/>
  <c r="AL541" i="11"/>
  <c r="AI541" i="11"/>
  <c r="AF541" i="11"/>
  <c r="AC541" i="11"/>
  <c r="AL540" i="11"/>
  <c r="AI540" i="11"/>
  <c r="AF540" i="11"/>
  <c r="AC540" i="11"/>
  <c r="AL539" i="11"/>
  <c r="AI539" i="11"/>
  <c r="AF539" i="11"/>
  <c r="AC539" i="11"/>
  <c r="AL538" i="11"/>
  <c r="AI538" i="11"/>
  <c r="AF538" i="11"/>
  <c r="AC538" i="11"/>
  <c r="AL537" i="11"/>
  <c r="AI537" i="11"/>
  <c r="AF537" i="11"/>
  <c r="AC537" i="11"/>
  <c r="AL536" i="11"/>
  <c r="AI536" i="11"/>
  <c r="AF536" i="11"/>
  <c r="AC536" i="11"/>
  <c r="AL535" i="11"/>
  <c r="AI535" i="11"/>
  <c r="AF535" i="11"/>
  <c r="AC535" i="11"/>
  <c r="AL534" i="11"/>
  <c r="AI534" i="11"/>
  <c r="AF534" i="11"/>
  <c r="AC534" i="11"/>
  <c r="AL533" i="11"/>
  <c r="AI533" i="11"/>
  <c r="AF533" i="11"/>
  <c r="AC533" i="11"/>
  <c r="AL532" i="11"/>
  <c r="AI532" i="11"/>
  <c r="AF532" i="11"/>
  <c r="AC532" i="11"/>
  <c r="AL531" i="11"/>
  <c r="AI531" i="11"/>
  <c r="AF531" i="11"/>
  <c r="AC531" i="11"/>
  <c r="AL530" i="11"/>
  <c r="AI530" i="11"/>
  <c r="AF530" i="11"/>
  <c r="AC530" i="11"/>
  <c r="AL529" i="11"/>
  <c r="AI529" i="11"/>
  <c r="AF529" i="11"/>
  <c r="AC529" i="11"/>
  <c r="AL528" i="11"/>
  <c r="AI528" i="11"/>
  <c r="AF528" i="11"/>
  <c r="AC528" i="11"/>
  <c r="AL527" i="11"/>
  <c r="AI527" i="11"/>
  <c r="AF527" i="11"/>
  <c r="AC527" i="11"/>
  <c r="AL526" i="11"/>
  <c r="AI526" i="11"/>
  <c r="AF526" i="11"/>
  <c r="AC526" i="11"/>
  <c r="AL525" i="11"/>
  <c r="AI525" i="11"/>
  <c r="AF525" i="11"/>
  <c r="AC525" i="11"/>
  <c r="AL524" i="11"/>
  <c r="AI524" i="11"/>
  <c r="AF524" i="11"/>
  <c r="AC524" i="11"/>
  <c r="AL523" i="11"/>
  <c r="AI523" i="11"/>
  <c r="AF523" i="11"/>
  <c r="AC523" i="11"/>
  <c r="AL522" i="11"/>
  <c r="AI522" i="11"/>
  <c r="AF522" i="11"/>
  <c r="AC522" i="11"/>
  <c r="AL521" i="11"/>
  <c r="AI521" i="11"/>
  <c r="AF521" i="11"/>
  <c r="AC521" i="11"/>
  <c r="AL520" i="11"/>
  <c r="AI520" i="11"/>
  <c r="AF520" i="11"/>
  <c r="AC520" i="11"/>
  <c r="AL519" i="11"/>
  <c r="AI519" i="11"/>
  <c r="AF519" i="11"/>
  <c r="AC519" i="11"/>
  <c r="AL518" i="11"/>
  <c r="AI518" i="11"/>
  <c r="AF518" i="11"/>
  <c r="AC518" i="11"/>
  <c r="AL517" i="11"/>
  <c r="AI517" i="11"/>
  <c r="AF517" i="11"/>
  <c r="AC517" i="11"/>
  <c r="AL516" i="11"/>
  <c r="AI516" i="11"/>
  <c r="AF516" i="11"/>
  <c r="AC516" i="11"/>
  <c r="AL515" i="11"/>
  <c r="AI515" i="11"/>
  <c r="AF515" i="11"/>
  <c r="AC515" i="11"/>
  <c r="AL514" i="11"/>
  <c r="AI514" i="11"/>
  <c r="AF514" i="11"/>
  <c r="AC514" i="11"/>
  <c r="AL513" i="11"/>
  <c r="AI513" i="11"/>
  <c r="AF513" i="11"/>
  <c r="AC513" i="11"/>
  <c r="AL512" i="11"/>
  <c r="AI512" i="11"/>
  <c r="AF512" i="11"/>
  <c r="AC512" i="11"/>
  <c r="AL511" i="11"/>
  <c r="AI511" i="11"/>
  <c r="AF511" i="11"/>
  <c r="AC511" i="11"/>
  <c r="AL510" i="11"/>
  <c r="AI510" i="11"/>
  <c r="AF510" i="11"/>
  <c r="AC510" i="11"/>
  <c r="AL509" i="11"/>
  <c r="AI509" i="11"/>
  <c r="AF509" i="11"/>
  <c r="AC509" i="11"/>
  <c r="AL508" i="11"/>
  <c r="AI508" i="11"/>
  <c r="AF508" i="11"/>
  <c r="AC508" i="11"/>
  <c r="AL507" i="11"/>
  <c r="AI507" i="11"/>
  <c r="AF507" i="11"/>
  <c r="AC507" i="11"/>
  <c r="AL506" i="11"/>
  <c r="AI506" i="11"/>
  <c r="AF506" i="11"/>
  <c r="AC506" i="11"/>
  <c r="AL505" i="11"/>
  <c r="AI505" i="11"/>
  <c r="AF505" i="11"/>
  <c r="AC505" i="11"/>
  <c r="AL504" i="11"/>
  <c r="AI504" i="11"/>
  <c r="AF504" i="11"/>
  <c r="AC504" i="11"/>
  <c r="AL503" i="11"/>
  <c r="AI503" i="11"/>
  <c r="AF503" i="11"/>
  <c r="AC503" i="11"/>
  <c r="AL502" i="11"/>
  <c r="AI502" i="11"/>
  <c r="AF502" i="11"/>
  <c r="AC502" i="11"/>
  <c r="AL501" i="11"/>
  <c r="AI501" i="11"/>
  <c r="AF501" i="11"/>
  <c r="AC501" i="11"/>
  <c r="AL500" i="11"/>
  <c r="AI500" i="11"/>
  <c r="AF500" i="11"/>
  <c r="AC500" i="11"/>
  <c r="AL499" i="11"/>
  <c r="AI499" i="11"/>
  <c r="AF499" i="11"/>
  <c r="AC499" i="11"/>
  <c r="AL498" i="11"/>
  <c r="AI498" i="11"/>
  <c r="AF498" i="11"/>
  <c r="AC498" i="11"/>
  <c r="AL497" i="11"/>
  <c r="AI497" i="11"/>
  <c r="AF497" i="11"/>
  <c r="AC497" i="11"/>
  <c r="AL496" i="11"/>
  <c r="AI496" i="11"/>
  <c r="AF496" i="11"/>
  <c r="AC496" i="11"/>
  <c r="AL495" i="11"/>
  <c r="AI495" i="11"/>
  <c r="AF495" i="11"/>
  <c r="AC495" i="11"/>
  <c r="AL494" i="11"/>
  <c r="AI494" i="11"/>
  <c r="AF494" i="11"/>
  <c r="AC494" i="11"/>
  <c r="AL493" i="11"/>
  <c r="AI493" i="11"/>
  <c r="AF493" i="11"/>
  <c r="AC493" i="11"/>
  <c r="AL492" i="11"/>
  <c r="AI492" i="11"/>
  <c r="AF492" i="11"/>
  <c r="AC492" i="11"/>
  <c r="AL491" i="11"/>
  <c r="AI491" i="11"/>
  <c r="AF491" i="11"/>
  <c r="AC491" i="11"/>
  <c r="AL490" i="11"/>
  <c r="AI490" i="11"/>
  <c r="AF490" i="11"/>
  <c r="AC490" i="11"/>
  <c r="AL489" i="11"/>
  <c r="AI489" i="11"/>
  <c r="AF489" i="11"/>
  <c r="AC489" i="11"/>
  <c r="AL488" i="11"/>
  <c r="AI488" i="11"/>
  <c r="AF488" i="11"/>
  <c r="AC488" i="11"/>
  <c r="AL487" i="11"/>
  <c r="AI487" i="11"/>
  <c r="AF487" i="11"/>
  <c r="AC487" i="11"/>
  <c r="AL486" i="11"/>
  <c r="AI486" i="11"/>
  <c r="AF486" i="11"/>
  <c r="AC486" i="11"/>
  <c r="AL485" i="11"/>
  <c r="AI485" i="11"/>
  <c r="AF485" i="11"/>
  <c r="AC485" i="11"/>
  <c r="AL484" i="11"/>
  <c r="AI484" i="11"/>
  <c r="AF484" i="11"/>
  <c r="AC484" i="11"/>
  <c r="AL483" i="11"/>
  <c r="AI483" i="11"/>
  <c r="AF483" i="11"/>
  <c r="AC483" i="11"/>
  <c r="AL482" i="11"/>
  <c r="AL781" i="11" s="1"/>
  <c r="AI482" i="11"/>
  <c r="AF482" i="11"/>
  <c r="AF781" i="11" s="1"/>
  <c r="AC482" i="11"/>
  <c r="AC781" i="11" s="1"/>
  <c r="AL481" i="11"/>
  <c r="AI481" i="11"/>
  <c r="AF481" i="11"/>
  <c r="AC481" i="11"/>
  <c r="AL480" i="11"/>
  <c r="AI480" i="11"/>
  <c r="AF480" i="11"/>
  <c r="AC480" i="11"/>
  <c r="AL479" i="11"/>
  <c r="AI479" i="11"/>
  <c r="AF479" i="11"/>
  <c r="AC479" i="11"/>
  <c r="AL478" i="11"/>
  <c r="AI478" i="11"/>
  <c r="AF478" i="11"/>
  <c r="AC478" i="11"/>
  <c r="AL477" i="11"/>
  <c r="AN477" i="11" s="1"/>
  <c r="AI477" i="11"/>
  <c r="AF477" i="11"/>
  <c r="AC477" i="11"/>
  <c r="AL476" i="11"/>
  <c r="AI476" i="11"/>
  <c r="AF476" i="11"/>
  <c r="AC476" i="11"/>
  <c r="AL475" i="11"/>
  <c r="AI475" i="11"/>
  <c r="AF475" i="11"/>
  <c r="AC475" i="11"/>
  <c r="AL474" i="11"/>
  <c r="AI474" i="11"/>
  <c r="AF474" i="11"/>
  <c r="AC474" i="11"/>
  <c r="AL473" i="11"/>
  <c r="AN473" i="11" s="1"/>
  <c r="AI473" i="11"/>
  <c r="AF473" i="11"/>
  <c r="AC473" i="11"/>
  <c r="AL472" i="11"/>
  <c r="AI472" i="11"/>
  <c r="AF472" i="11"/>
  <c r="AC472" i="11"/>
  <c r="AL471" i="11"/>
  <c r="AI471" i="11"/>
  <c r="AI784" i="11" s="1"/>
  <c r="AF471" i="11"/>
  <c r="AC471" i="11"/>
  <c r="AC784" i="11" s="1"/>
  <c r="AL470" i="11"/>
  <c r="AI470" i="11"/>
  <c r="AF470" i="11"/>
  <c r="AF787" i="11" s="1"/>
  <c r="AC470" i="11"/>
  <c r="AL469" i="11"/>
  <c r="AI469" i="11"/>
  <c r="AF469" i="11"/>
  <c r="AC469" i="11"/>
  <c r="AF470" i="13"/>
  <c r="AI470" i="13"/>
  <c r="AL470" i="13"/>
  <c r="AF471" i="13"/>
  <c r="AI471" i="13"/>
  <c r="AL471" i="13"/>
  <c r="AF472" i="13"/>
  <c r="AI472" i="13"/>
  <c r="AL472" i="13"/>
  <c r="AF473" i="13"/>
  <c r="AI473" i="13"/>
  <c r="AL473" i="13"/>
  <c r="AF474" i="13"/>
  <c r="AI474" i="13"/>
  <c r="AL474" i="13"/>
  <c r="AF475" i="13"/>
  <c r="AI475" i="13"/>
  <c r="AL475" i="13"/>
  <c r="AF476" i="13"/>
  <c r="AI476" i="13"/>
  <c r="AL476" i="13"/>
  <c r="AF477" i="13"/>
  <c r="AI477" i="13"/>
  <c r="AL477" i="13"/>
  <c r="AF478" i="13"/>
  <c r="AI478" i="13"/>
  <c r="AL478" i="13"/>
  <c r="AF479" i="13"/>
  <c r="AI479" i="13"/>
  <c r="AL479" i="13"/>
  <c r="AF480" i="13"/>
  <c r="AI480" i="13"/>
  <c r="AL480" i="13"/>
  <c r="AF481" i="13"/>
  <c r="AI481" i="13"/>
  <c r="AL481" i="13"/>
  <c r="AF482" i="13"/>
  <c r="AI482" i="13"/>
  <c r="AL482" i="13"/>
  <c r="AF483" i="13"/>
  <c r="AI483" i="13"/>
  <c r="AL483" i="13"/>
  <c r="AF484" i="13"/>
  <c r="AI484" i="13"/>
  <c r="AL484" i="13"/>
  <c r="AF485" i="13"/>
  <c r="AI485" i="13"/>
  <c r="AL485" i="13"/>
  <c r="AF486" i="13"/>
  <c r="AI486" i="13"/>
  <c r="AL486" i="13"/>
  <c r="AF487" i="13"/>
  <c r="AI487" i="13"/>
  <c r="AL487" i="13"/>
  <c r="AF488" i="13"/>
  <c r="AI488" i="13"/>
  <c r="AL488" i="13"/>
  <c r="AF489" i="13"/>
  <c r="AI489" i="13"/>
  <c r="AL489" i="13"/>
  <c r="AF490" i="13"/>
  <c r="AI490" i="13"/>
  <c r="AL490" i="13"/>
  <c r="AF491" i="13"/>
  <c r="AI491" i="13"/>
  <c r="AL491" i="13"/>
  <c r="AF492" i="13"/>
  <c r="AI492" i="13"/>
  <c r="AL492" i="13"/>
  <c r="AF493" i="13"/>
  <c r="AI493" i="13"/>
  <c r="AL493" i="13"/>
  <c r="AF494" i="13"/>
  <c r="AI494" i="13"/>
  <c r="AL494" i="13"/>
  <c r="AF495" i="13"/>
  <c r="AI495" i="13"/>
  <c r="AL495" i="13"/>
  <c r="AF496" i="13"/>
  <c r="AI496" i="13"/>
  <c r="AL496" i="13"/>
  <c r="AF497" i="13"/>
  <c r="AI497" i="13"/>
  <c r="AL497" i="13"/>
  <c r="AF498" i="13"/>
  <c r="AI498" i="13"/>
  <c r="AL498" i="13"/>
  <c r="AF499" i="13"/>
  <c r="AI499" i="13"/>
  <c r="AL499" i="13"/>
  <c r="AF500" i="13"/>
  <c r="AI500" i="13"/>
  <c r="AL500" i="13"/>
  <c r="AF501" i="13"/>
  <c r="AI501" i="13"/>
  <c r="AL501" i="13"/>
  <c r="AF502" i="13"/>
  <c r="AI502" i="13"/>
  <c r="AL502" i="13"/>
  <c r="AF503" i="13"/>
  <c r="AI503" i="13"/>
  <c r="AL503" i="13"/>
  <c r="AF504" i="13"/>
  <c r="AI504" i="13"/>
  <c r="AL504" i="13"/>
  <c r="AF505" i="13"/>
  <c r="AI505" i="13"/>
  <c r="AL505" i="13"/>
  <c r="AF506" i="13"/>
  <c r="AI506" i="13"/>
  <c r="AL506" i="13"/>
  <c r="AF507" i="13"/>
  <c r="AI507" i="13"/>
  <c r="AL507" i="13"/>
  <c r="AF508" i="13"/>
  <c r="AI508" i="13"/>
  <c r="AL508" i="13"/>
  <c r="AF509" i="13"/>
  <c r="AI509" i="13"/>
  <c r="AL509" i="13"/>
  <c r="AF510" i="13"/>
  <c r="AI510" i="13"/>
  <c r="AL510" i="13"/>
  <c r="AF511" i="13"/>
  <c r="AI511" i="13"/>
  <c r="AL511" i="13"/>
  <c r="AF512" i="13"/>
  <c r="AI512" i="13"/>
  <c r="AL512" i="13"/>
  <c r="AF513" i="13"/>
  <c r="AI513" i="13"/>
  <c r="AL513" i="13"/>
  <c r="AF514" i="13"/>
  <c r="AI514" i="13"/>
  <c r="AL514" i="13"/>
  <c r="AF515" i="13"/>
  <c r="AI515" i="13"/>
  <c r="AL515" i="13"/>
  <c r="AF516" i="13"/>
  <c r="AI516" i="13"/>
  <c r="AL516" i="13"/>
  <c r="AF517" i="13"/>
  <c r="AI517" i="13"/>
  <c r="AL517" i="13"/>
  <c r="AF518" i="13"/>
  <c r="AI518" i="13"/>
  <c r="AL518" i="13"/>
  <c r="AF519" i="13"/>
  <c r="AI519" i="13"/>
  <c r="AL519" i="13"/>
  <c r="AF520" i="13"/>
  <c r="AI520" i="13"/>
  <c r="AL520" i="13"/>
  <c r="AF521" i="13"/>
  <c r="AI521" i="13"/>
  <c r="AL521" i="13"/>
  <c r="AF522" i="13"/>
  <c r="AI522" i="13"/>
  <c r="AL522" i="13"/>
  <c r="AF523" i="13"/>
  <c r="AI523" i="13"/>
  <c r="AL523" i="13"/>
  <c r="AF524" i="13"/>
  <c r="AI524" i="13"/>
  <c r="AL524" i="13"/>
  <c r="AF525" i="13"/>
  <c r="AI525" i="13"/>
  <c r="AL525" i="13"/>
  <c r="AF526" i="13"/>
  <c r="AI526" i="13"/>
  <c r="AL526" i="13"/>
  <c r="AF527" i="13"/>
  <c r="AI527" i="13"/>
  <c r="AL527" i="13"/>
  <c r="AF528" i="13"/>
  <c r="AI528" i="13"/>
  <c r="AL528" i="13"/>
  <c r="AF529" i="13"/>
  <c r="AI529" i="13"/>
  <c r="AL529" i="13"/>
  <c r="AF530" i="13"/>
  <c r="AI530" i="13"/>
  <c r="AL530" i="13"/>
  <c r="AF531" i="13"/>
  <c r="AI531" i="13"/>
  <c r="AL531" i="13"/>
  <c r="AF532" i="13"/>
  <c r="AI532" i="13"/>
  <c r="AL532" i="13"/>
  <c r="AF533" i="13"/>
  <c r="AI533" i="13"/>
  <c r="AL533" i="13"/>
  <c r="AF534" i="13"/>
  <c r="AI534" i="13"/>
  <c r="AL534" i="13"/>
  <c r="AF535" i="13"/>
  <c r="AI535" i="13"/>
  <c r="AL535" i="13"/>
  <c r="AF536" i="13"/>
  <c r="AI536" i="13"/>
  <c r="AL536" i="13"/>
  <c r="AF537" i="13"/>
  <c r="AI537" i="13"/>
  <c r="AL537" i="13"/>
  <c r="AF538" i="13"/>
  <c r="AI538" i="13"/>
  <c r="AL538" i="13"/>
  <c r="AF539" i="13"/>
  <c r="AI539" i="13"/>
  <c r="AL539" i="13"/>
  <c r="AF540" i="13"/>
  <c r="AI540" i="13"/>
  <c r="AL540" i="13"/>
  <c r="AF541" i="13"/>
  <c r="AI541" i="13"/>
  <c r="AL541" i="13"/>
  <c r="AF542" i="13"/>
  <c r="AI542" i="13"/>
  <c r="AL542" i="13"/>
  <c r="AF543" i="13"/>
  <c r="AI543" i="13"/>
  <c r="AL543" i="13"/>
  <c r="AF544" i="13"/>
  <c r="AI544" i="13"/>
  <c r="AL544" i="13"/>
  <c r="AF545" i="13"/>
  <c r="AI545" i="13"/>
  <c r="AL545" i="13"/>
  <c r="AF546" i="13"/>
  <c r="AI546" i="13"/>
  <c r="AL546" i="13"/>
  <c r="AF547" i="13"/>
  <c r="AI547" i="13"/>
  <c r="AL547" i="13"/>
  <c r="AF548" i="13"/>
  <c r="AI548" i="13"/>
  <c r="AL548" i="13"/>
  <c r="AF549" i="13"/>
  <c r="AI549" i="13"/>
  <c r="AL549" i="13"/>
  <c r="AF550" i="13"/>
  <c r="AI550" i="13"/>
  <c r="AL550" i="13"/>
  <c r="AF551" i="13"/>
  <c r="AI551" i="13"/>
  <c r="AL551" i="13"/>
  <c r="AF552" i="13"/>
  <c r="AI552" i="13"/>
  <c r="AL552" i="13"/>
  <c r="AF553" i="13"/>
  <c r="AI553" i="13"/>
  <c r="AL553" i="13"/>
  <c r="AF554" i="13"/>
  <c r="AI554" i="13"/>
  <c r="AL554" i="13"/>
  <c r="AF555" i="13"/>
  <c r="AI555" i="13"/>
  <c r="AL555" i="13"/>
  <c r="AF556" i="13"/>
  <c r="AI556" i="13"/>
  <c r="AL556" i="13"/>
  <c r="AF557" i="13"/>
  <c r="AI557" i="13"/>
  <c r="AL557" i="13"/>
  <c r="AF558" i="13"/>
  <c r="AI558" i="13"/>
  <c r="AL558" i="13"/>
  <c r="AF559" i="13"/>
  <c r="AI559" i="13"/>
  <c r="AL559" i="13"/>
  <c r="AF560" i="13"/>
  <c r="AI560" i="13"/>
  <c r="AL560" i="13"/>
  <c r="AF561" i="13"/>
  <c r="AI561" i="13"/>
  <c r="AL561" i="13"/>
  <c r="AF562" i="13"/>
  <c r="AI562" i="13"/>
  <c r="AL562" i="13"/>
  <c r="AF563" i="13"/>
  <c r="AI563" i="13"/>
  <c r="AL563" i="13"/>
  <c r="AF564" i="13"/>
  <c r="AI564" i="13"/>
  <c r="AL564" i="13"/>
  <c r="AF565" i="13"/>
  <c r="AI565" i="13"/>
  <c r="AL565" i="13"/>
  <c r="AF566" i="13"/>
  <c r="AI566" i="13"/>
  <c r="AL566" i="13"/>
  <c r="AF567" i="13"/>
  <c r="AI567" i="13"/>
  <c r="AL567" i="13"/>
  <c r="AF568" i="13"/>
  <c r="AI568" i="13"/>
  <c r="AL568" i="13"/>
  <c r="AF569" i="13"/>
  <c r="AI569" i="13"/>
  <c r="AL569" i="13"/>
  <c r="AF570" i="13"/>
  <c r="AI570" i="13"/>
  <c r="AL570" i="13"/>
  <c r="AF571" i="13"/>
  <c r="AI571" i="13"/>
  <c r="AL571" i="13"/>
  <c r="AF572" i="13"/>
  <c r="AI572" i="13"/>
  <c r="AL572" i="13"/>
  <c r="AF573" i="13"/>
  <c r="AI573" i="13"/>
  <c r="AL573" i="13"/>
  <c r="AF574" i="13"/>
  <c r="AI574" i="13"/>
  <c r="AL574" i="13"/>
  <c r="AF575" i="13"/>
  <c r="AI575" i="13"/>
  <c r="AL575" i="13"/>
  <c r="AF576" i="13"/>
  <c r="AI576" i="13"/>
  <c r="AL576" i="13"/>
  <c r="AF577" i="13"/>
  <c r="AI577" i="13"/>
  <c r="AL577" i="13"/>
  <c r="AF578" i="13"/>
  <c r="AI578" i="13"/>
  <c r="AL578" i="13"/>
  <c r="AF579" i="13"/>
  <c r="AI579" i="13"/>
  <c r="AL579" i="13"/>
  <c r="AF580" i="13"/>
  <c r="AI580" i="13"/>
  <c r="AL580" i="13"/>
  <c r="AF581" i="13"/>
  <c r="AI581" i="13"/>
  <c r="AL581" i="13"/>
  <c r="AF582" i="13"/>
  <c r="AI582" i="13"/>
  <c r="AL582" i="13"/>
  <c r="AF583" i="13"/>
  <c r="AI583" i="13"/>
  <c r="AL583" i="13"/>
  <c r="AF584" i="13"/>
  <c r="AI584" i="13"/>
  <c r="AL584" i="13"/>
  <c r="AF585" i="13"/>
  <c r="AI585" i="13"/>
  <c r="AL585" i="13"/>
  <c r="AF586" i="13"/>
  <c r="AI586" i="13"/>
  <c r="AL586" i="13"/>
  <c r="AF587" i="13"/>
  <c r="AI587" i="13"/>
  <c r="AL587" i="13"/>
  <c r="AF588" i="13"/>
  <c r="AI588" i="13"/>
  <c r="AL588" i="13"/>
  <c r="AF589" i="13"/>
  <c r="AI589" i="13"/>
  <c r="AL589" i="13"/>
  <c r="AF590" i="13"/>
  <c r="AI590" i="13"/>
  <c r="AL590" i="13"/>
  <c r="AF591" i="13"/>
  <c r="AI591" i="13"/>
  <c r="AL591" i="13"/>
  <c r="AF592" i="13"/>
  <c r="AI592" i="13"/>
  <c r="AL592" i="13"/>
  <c r="AF593" i="13"/>
  <c r="AI593" i="13"/>
  <c r="AL593" i="13"/>
  <c r="AF594" i="13"/>
  <c r="AI594" i="13"/>
  <c r="AL594" i="13"/>
  <c r="AF595" i="13"/>
  <c r="AI595" i="13"/>
  <c r="AL595" i="13"/>
  <c r="AF596" i="13"/>
  <c r="AI596" i="13"/>
  <c r="AL596" i="13"/>
  <c r="AF597" i="13"/>
  <c r="AI597" i="13"/>
  <c r="AL597" i="13"/>
  <c r="AF598" i="13"/>
  <c r="AI598" i="13"/>
  <c r="AL598" i="13"/>
  <c r="AF599" i="13"/>
  <c r="AI599" i="13"/>
  <c r="AL599" i="13"/>
  <c r="AF600" i="13"/>
  <c r="AI600" i="13"/>
  <c r="AL600" i="13"/>
  <c r="AF601" i="13"/>
  <c r="AI601" i="13"/>
  <c r="AL601" i="13"/>
  <c r="AF602" i="13"/>
  <c r="AI602" i="13"/>
  <c r="AL602" i="13"/>
  <c r="AF603" i="13"/>
  <c r="AI603" i="13"/>
  <c r="AL603" i="13"/>
  <c r="AF604" i="13"/>
  <c r="AI604" i="13"/>
  <c r="AL604" i="13"/>
  <c r="AF605" i="13"/>
  <c r="AI605" i="13"/>
  <c r="AL605" i="13"/>
  <c r="AF606" i="13"/>
  <c r="AI606" i="13"/>
  <c r="AL606" i="13"/>
  <c r="AF607" i="13"/>
  <c r="AI607" i="13"/>
  <c r="AL607" i="13"/>
  <c r="AF608" i="13"/>
  <c r="AI608" i="13"/>
  <c r="AL608" i="13"/>
  <c r="AF609" i="13"/>
  <c r="AI609" i="13"/>
  <c r="AL609" i="13"/>
  <c r="AF610" i="13"/>
  <c r="AI610" i="13"/>
  <c r="AL610" i="13"/>
  <c r="AF611" i="13"/>
  <c r="AI611" i="13"/>
  <c r="AL611" i="13"/>
  <c r="AF612" i="13"/>
  <c r="AI612" i="13"/>
  <c r="AL612" i="13"/>
  <c r="AF613" i="13"/>
  <c r="AI613" i="13"/>
  <c r="AL613" i="13"/>
  <c r="AF614" i="13"/>
  <c r="AI614" i="13"/>
  <c r="AL614" i="13"/>
  <c r="AF615" i="13"/>
  <c r="AI615" i="13"/>
  <c r="AL615" i="13"/>
  <c r="AF616" i="13"/>
  <c r="AI616" i="13"/>
  <c r="AL616" i="13"/>
  <c r="AF617" i="13"/>
  <c r="AI617" i="13"/>
  <c r="AL617" i="13"/>
  <c r="AF618" i="13"/>
  <c r="AI618" i="13"/>
  <c r="AL618" i="13"/>
  <c r="AF619" i="13"/>
  <c r="AI619" i="13"/>
  <c r="AL619" i="13"/>
  <c r="AF620" i="13"/>
  <c r="AI620" i="13"/>
  <c r="AL620" i="13"/>
  <c r="AF621" i="13"/>
  <c r="AI621" i="13"/>
  <c r="AL621" i="13"/>
  <c r="AF622" i="13"/>
  <c r="AI622" i="13"/>
  <c r="AL622" i="13"/>
  <c r="AF623" i="13"/>
  <c r="AI623" i="13"/>
  <c r="AL623" i="13"/>
  <c r="AF624" i="13"/>
  <c r="AI624" i="13"/>
  <c r="AL624" i="13"/>
  <c r="AF625" i="13"/>
  <c r="AI625" i="13"/>
  <c r="AL625" i="13"/>
  <c r="AF626" i="13"/>
  <c r="AI626" i="13"/>
  <c r="AL626" i="13"/>
  <c r="AF627" i="13"/>
  <c r="AI627" i="13"/>
  <c r="AL627" i="13"/>
  <c r="AF628" i="13"/>
  <c r="AI628" i="13"/>
  <c r="AL628" i="13"/>
  <c r="AF629" i="13"/>
  <c r="AI629" i="13"/>
  <c r="AL629" i="13"/>
  <c r="AF630" i="13"/>
  <c r="AI630" i="13"/>
  <c r="AL630" i="13"/>
  <c r="AF631" i="13"/>
  <c r="AI631" i="13"/>
  <c r="AL631" i="13"/>
  <c r="AF632" i="13"/>
  <c r="AI632" i="13"/>
  <c r="AL632" i="13"/>
  <c r="AF633" i="13"/>
  <c r="AI633" i="13"/>
  <c r="AL633" i="13"/>
  <c r="AF634" i="13"/>
  <c r="AI634" i="13"/>
  <c r="AL634" i="13"/>
  <c r="AF635" i="13"/>
  <c r="AI635" i="13"/>
  <c r="AL635" i="13"/>
  <c r="AF636" i="13"/>
  <c r="AI636" i="13"/>
  <c r="AL636" i="13"/>
  <c r="AF637" i="13"/>
  <c r="AI637" i="13"/>
  <c r="AL637" i="13"/>
  <c r="AF638" i="13"/>
  <c r="AI638" i="13"/>
  <c r="AL638" i="13"/>
  <c r="AF639" i="13"/>
  <c r="AI639" i="13"/>
  <c r="AL639" i="13"/>
  <c r="AF640" i="13"/>
  <c r="AI640" i="13"/>
  <c r="AL640" i="13"/>
  <c r="AF641" i="13"/>
  <c r="AI641" i="13"/>
  <c r="AL641" i="13"/>
  <c r="AF642" i="13"/>
  <c r="AI642" i="13"/>
  <c r="AL642" i="13"/>
  <c r="AF643" i="13"/>
  <c r="AI643" i="13"/>
  <c r="AL643" i="13"/>
  <c r="AF644" i="13"/>
  <c r="AI644" i="13"/>
  <c r="AL644" i="13"/>
  <c r="AF645" i="13"/>
  <c r="AI645" i="13"/>
  <c r="AL645" i="13"/>
  <c r="AF646" i="13"/>
  <c r="AI646" i="13"/>
  <c r="AL646" i="13"/>
  <c r="AF647" i="13"/>
  <c r="AI647" i="13"/>
  <c r="AL647" i="13"/>
  <c r="AF648" i="13"/>
  <c r="AI648" i="13"/>
  <c r="AL648" i="13"/>
  <c r="AF649" i="13"/>
  <c r="AI649" i="13"/>
  <c r="AL649" i="13"/>
  <c r="AF650" i="13"/>
  <c r="AI650" i="13"/>
  <c r="AL650" i="13"/>
  <c r="AF651" i="13"/>
  <c r="AI651" i="13"/>
  <c r="AL651" i="13"/>
  <c r="AF652" i="13"/>
  <c r="AI652" i="13"/>
  <c r="AL652" i="13"/>
  <c r="AF653" i="13"/>
  <c r="AI653" i="13"/>
  <c r="AL653" i="13"/>
  <c r="AF654" i="13"/>
  <c r="AI654" i="13"/>
  <c r="AL654" i="13"/>
  <c r="AF655" i="13"/>
  <c r="AI655" i="13"/>
  <c r="AL655" i="13"/>
  <c r="AF656" i="13"/>
  <c r="AI656" i="13"/>
  <c r="AL656" i="13"/>
  <c r="AF657" i="13"/>
  <c r="AI657" i="13"/>
  <c r="AL657" i="13"/>
  <c r="AF658" i="13"/>
  <c r="AI658" i="13"/>
  <c r="AL658" i="13"/>
  <c r="AF659" i="13"/>
  <c r="AI659" i="13"/>
  <c r="AL659" i="13"/>
  <c r="AF660" i="13"/>
  <c r="AI660" i="13"/>
  <c r="AL660" i="13"/>
  <c r="AF661" i="13"/>
  <c r="AI661" i="13"/>
  <c r="AL661" i="13"/>
  <c r="AF662" i="13"/>
  <c r="AI662" i="13"/>
  <c r="AL662" i="13"/>
  <c r="AF663" i="13"/>
  <c r="AI663" i="13"/>
  <c r="AL663" i="13"/>
  <c r="AF664" i="13"/>
  <c r="AI664" i="13"/>
  <c r="AL664" i="13"/>
  <c r="AF665" i="13"/>
  <c r="AI665" i="13"/>
  <c r="AL665" i="13"/>
  <c r="AF666" i="13"/>
  <c r="AI666" i="13"/>
  <c r="AL666" i="13"/>
  <c r="AF667" i="13"/>
  <c r="AI667" i="13"/>
  <c r="AL667" i="13"/>
  <c r="AF668" i="13"/>
  <c r="AI668" i="13"/>
  <c r="AL668" i="13"/>
  <c r="AF669" i="13"/>
  <c r="AI669" i="13"/>
  <c r="AL669" i="13"/>
  <c r="AN669" i="13" s="1"/>
  <c r="AF670" i="13"/>
  <c r="AI670" i="13"/>
  <c r="AL670" i="13"/>
  <c r="AF671" i="13"/>
  <c r="AI671" i="13"/>
  <c r="AL671" i="13"/>
  <c r="AF672" i="13"/>
  <c r="AI672" i="13"/>
  <c r="AL672" i="13"/>
  <c r="AF673" i="13"/>
  <c r="AI673" i="13"/>
  <c r="AL673" i="13"/>
  <c r="AF674" i="13"/>
  <c r="AI674" i="13"/>
  <c r="AL674" i="13"/>
  <c r="AF675" i="13"/>
  <c r="AI675" i="13"/>
  <c r="AL675" i="13"/>
  <c r="AF676" i="13"/>
  <c r="AI676" i="13"/>
  <c r="AL676" i="13"/>
  <c r="AF677" i="13"/>
  <c r="AI677" i="13"/>
  <c r="AL677" i="13"/>
  <c r="AF678" i="13"/>
  <c r="AI678" i="13"/>
  <c r="AL678" i="13"/>
  <c r="AF679" i="13"/>
  <c r="AI679" i="13"/>
  <c r="AL679" i="13"/>
  <c r="AF680" i="13"/>
  <c r="AI680" i="13"/>
  <c r="AL680" i="13"/>
  <c r="AF681" i="13"/>
  <c r="AI681" i="13"/>
  <c r="AL681" i="13"/>
  <c r="AF682" i="13"/>
  <c r="AI682" i="13"/>
  <c r="AL682" i="13"/>
  <c r="AF683" i="13"/>
  <c r="AI683" i="13"/>
  <c r="AL683" i="13"/>
  <c r="AF684" i="13"/>
  <c r="AI684" i="13"/>
  <c r="AL684" i="13"/>
  <c r="AF685" i="13"/>
  <c r="AI685" i="13"/>
  <c r="AL685" i="13"/>
  <c r="AF686" i="13"/>
  <c r="AI686" i="13"/>
  <c r="AL686" i="13"/>
  <c r="AF687" i="13"/>
  <c r="AI687" i="13"/>
  <c r="AL687" i="13"/>
  <c r="AF688" i="13"/>
  <c r="AI688" i="13"/>
  <c r="AL688" i="13"/>
  <c r="AF689" i="13"/>
  <c r="AI689" i="13"/>
  <c r="AL689" i="13"/>
  <c r="AF690" i="13"/>
  <c r="AI690" i="13"/>
  <c r="AL690" i="13"/>
  <c r="AF691" i="13"/>
  <c r="AI691" i="13"/>
  <c r="AL691" i="13"/>
  <c r="AF692" i="13"/>
  <c r="AI692" i="13"/>
  <c r="AL692" i="13"/>
  <c r="AF693" i="13"/>
  <c r="AI693" i="13"/>
  <c r="AL693" i="13"/>
  <c r="AF694" i="13"/>
  <c r="AI694" i="13"/>
  <c r="AL694" i="13"/>
  <c r="AF695" i="13"/>
  <c r="AI695" i="13"/>
  <c r="AL695" i="13"/>
  <c r="AF696" i="13"/>
  <c r="AI696" i="13"/>
  <c r="AL696" i="13"/>
  <c r="AF697" i="13"/>
  <c r="AI697" i="13"/>
  <c r="AL697" i="13"/>
  <c r="AF698" i="13"/>
  <c r="AI698" i="13"/>
  <c r="AL698" i="13"/>
  <c r="AF699" i="13"/>
  <c r="AI699" i="13"/>
  <c r="AL699" i="13"/>
  <c r="AF700" i="13"/>
  <c r="AI700" i="13"/>
  <c r="AL700" i="13"/>
  <c r="AF701" i="13"/>
  <c r="AI701" i="13"/>
  <c r="AL701" i="13"/>
  <c r="AF702" i="13"/>
  <c r="AI702" i="13"/>
  <c r="AL702" i="13"/>
  <c r="AF703" i="13"/>
  <c r="AI703" i="13"/>
  <c r="AL703" i="13"/>
  <c r="AF704" i="13"/>
  <c r="AI704" i="13"/>
  <c r="AL704" i="13"/>
  <c r="AF705" i="13"/>
  <c r="AI705" i="13"/>
  <c r="AL705" i="13"/>
  <c r="AF706" i="13"/>
  <c r="AI706" i="13"/>
  <c r="AL706" i="13"/>
  <c r="AF707" i="13"/>
  <c r="AI707" i="13"/>
  <c r="AL707" i="13"/>
  <c r="AF708" i="13"/>
  <c r="AI708" i="13"/>
  <c r="AL708" i="13"/>
  <c r="AF709" i="13"/>
  <c r="AI709" i="13"/>
  <c r="AL709" i="13"/>
  <c r="AF710" i="13"/>
  <c r="AI710" i="13"/>
  <c r="AL710" i="13"/>
  <c r="AF711" i="13"/>
  <c r="AI711" i="13"/>
  <c r="AL711" i="13"/>
  <c r="AF712" i="13"/>
  <c r="AI712" i="13"/>
  <c r="AL712" i="13"/>
  <c r="AF713" i="13"/>
  <c r="AI713" i="13"/>
  <c r="AL713" i="13"/>
  <c r="AF714" i="13"/>
  <c r="AI714" i="13"/>
  <c r="AL714" i="13"/>
  <c r="AF715" i="13"/>
  <c r="AI715" i="13"/>
  <c r="AL715" i="13"/>
  <c r="AF716" i="13"/>
  <c r="AI716" i="13"/>
  <c r="AL716" i="13"/>
  <c r="AF717" i="13"/>
  <c r="AI717" i="13"/>
  <c r="AL717" i="13"/>
  <c r="AF718" i="13"/>
  <c r="AI718" i="13"/>
  <c r="AL718" i="13"/>
  <c r="AF719" i="13"/>
  <c r="AI719" i="13"/>
  <c r="AL719" i="13"/>
  <c r="AF720" i="13"/>
  <c r="AI720" i="13"/>
  <c r="AL720" i="13"/>
  <c r="AF721" i="13"/>
  <c r="AI721" i="13"/>
  <c r="AL721" i="13"/>
  <c r="AF722" i="13"/>
  <c r="AI722" i="13"/>
  <c r="AL722" i="13"/>
  <c r="AF723" i="13"/>
  <c r="AI723" i="13"/>
  <c r="AL723" i="13"/>
  <c r="AF724" i="13"/>
  <c r="AI724" i="13"/>
  <c r="AL724" i="13"/>
  <c r="AF725" i="13"/>
  <c r="AI725" i="13"/>
  <c r="AL725" i="13"/>
  <c r="AF726" i="13"/>
  <c r="AI726" i="13"/>
  <c r="AL726" i="13"/>
  <c r="AF727" i="13"/>
  <c r="AI727" i="13"/>
  <c r="AL727" i="13"/>
  <c r="AF728" i="13"/>
  <c r="AI728" i="13"/>
  <c r="AL728" i="13"/>
  <c r="AF729" i="13"/>
  <c r="AI729" i="13"/>
  <c r="AL729" i="13"/>
  <c r="AF730" i="13"/>
  <c r="AI730" i="13"/>
  <c r="AL730" i="13"/>
  <c r="AF731" i="13"/>
  <c r="AI731" i="13"/>
  <c r="AL731" i="13"/>
  <c r="AF732" i="13"/>
  <c r="AI732" i="13"/>
  <c r="AL732" i="13"/>
  <c r="AF733" i="13"/>
  <c r="AI733" i="13"/>
  <c r="AL733" i="13"/>
  <c r="AF734" i="13"/>
  <c r="AI734" i="13"/>
  <c r="AL734" i="13"/>
  <c r="AF735" i="13"/>
  <c r="AI735" i="13"/>
  <c r="AL735" i="13"/>
  <c r="AF736" i="13"/>
  <c r="AI736" i="13"/>
  <c r="AL736" i="13"/>
  <c r="AF737" i="13"/>
  <c r="AI737" i="13"/>
  <c r="AL737" i="13"/>
  <c r="AF738" i="13"/>
  <c r="AI738" i="13"/>
  <c r="AL738" i="13"/>
  <c r="AF739" i="13"/>
  <c r="AI739" i="13"/>
  <c r="AL739" i="13"/>
  <c r="AF740" i="13"/>
  <c r="AI740" i="13"/>
  <c r="AL740" i="13"/>
  <c r="AF741" i="13"/>
  <c r="AI741" i="13"/>
  <c r="AL741" i="13"/>
  <c r="AF742" i="13"/>
  <c r="AI742" i="13"/>
  <c r="AL742" i="13"/>
  <c r="AF743" i="13"/>
  <c r="AI743" i="13"/>
  <c r="AL743" i="13"/>
  <c r="AF744" i="13"/>
  <c r="AI744" i="13"/>
  <c r="AL744" i="13"/>
  <c r="AF745" i="13"/>
  <c r="AI745" i="13"/>
  <c r="AL745" i="13"/>
  <c r="AF746" i="13"/>
  <c r="AI746" i="13"/>
  <c r="AL746" i="13"/>
  <c r="AF747" i="13"/>
  <c r="AI747" i="13"/>
  <c r="AL747" i="13"/>
  <c r="AF748" i="13"/>
  <c r="AI748" i="13"/>
  <c r="AL748" i="13"/>
  <c r="AF749" i="13"/>
  <c r="AI749" i="13"/>
  <c r="AL749" i="13"/>
  <c r="AF750" i="13"/>
  <c r="AI750" i="13"/>
  <c r="AL750" i="13"/>
  <c r="AF751" i="13"/>
  <c r="AI751" i="13"/>
  <c r="AL751" i="13"/>
  <c r="AF752" i="13"/>
  <c r="AI752" i="13"/>
  <c r="AL752" i="13"/>
  <c r="AF753" i="13"/>
  <c r="AI753" i="13"/>
  <c r="AL753" i="13"/>
  <c r="AF754" i="13"/>
  <c r="AI754" i="13"/>
  <c r="AL754" i="13"/>
  <c r="AF755" i="13"/>
  <c r="AI755" i="13"/>
  <c r="AL755" i="13"/>
  <c r="AF756" i="13"/>
  <c r="AI756" i="13"/>
  <c r="AL756" i="13"/>
  <c r="AF757" i="13"/>
  <c r="AI757" i="13"/>
  <c r="AL757" i="13"/>
  <c r="AF758" i="13"/>
  <c r="AI758" i="13"/>
  <c r="AL758" i="13"/>
  <c r="AF759" i="13"/>
  <c r="AI759" i="13"/>
  <c r="AL759" i="13"/>
  <c r="AF760" i="13"/>
  <c r="AI760" i="13"/>
  <c r="AL760" i="13"/>
  <c r="AF761" i="13"/>
  <c r="AI761" i="13"/>
  <c r="AL761" i="13"/>
  <c r="AF762" i="13"/>
  <c r="AI762" i="13"/>
  <c r="AL762" i="13"/>
  <c r="AF763" i="13"/>
  <c r="AI763" i="13"/>
  <c r="AL763" i="13"/>
  <c r="AF764" i="13"/>
  <c r="AI764" i="13"/>
  <c r="AL764" i="13"/>
  <c r="AF765" i="13"/>
  <c r="AI765" i="13"/>
  <c r="AL765" i="13"/>
  <c r="AF766" i="13"/>
  <c r="AI766" i="13"/>
  <c r="AL766" i="13"/>
  <c r="AF767" i="13"/>
  <c r="AI767" i="13"/>
  <c r="AL767" i="13"/>
  <c r="AF768" i="13"/>
  <c r="AI768" i="13"/>
  <c r="AL768" i="13"/>
  <c r="AF769" i="13"/>
  <c r="AI769" i="13"/>
  <c r="AL769" i="13"/>
  <c r="AF770" i="13"/>
  <c r="AI770" i="13"/>
  <c r="AL770" i="13"/>
  <c r="AF771" i="13"/>
  <c r="AI771" i="13"/>
  <c r="AL771" i="13"/>
  <c r="AF772" i="13"/>
  <c r="AI772" i="13"/>
  <c r="AL772" i="13"/>
  <c r="AF773" i="13"/>
  <c r="AI773" i="13"/>
  <c r="AL773" i="13"/>
  <c r="AF774" i="13"/>
  <c r="AI774" i="13"/>
  <c r="AL774" i="13"/>
  <c r="AF775" i="13"/>
  <c r="AI775" i="13"/>
  <c r="AL775" i="13"/>
  <c r="AF776" i="13"/>
  <c r="AI776" i="13"/>
  <c r="AL776" i="13"/>
  <c r="AL469" i="13"/>
  <c r="AI469" i="13"/>
  <c r="AF469" i="13"/>
  <c r="AC470" i="13"/>
  <c r="AC471" i="13"/>
  <c r="AC472" i="13"/>
  <c r="AC473" i="13"/>
  <c r="AC474" i="13"/>
  <c r="AC475" i="13"/>
  <c r="AC476" i="13"/>
  <c r="AC477" i="13"/>
  <c r="AC478" i="13"/>
  <c r="AC479" i="13"/>
  <c r="AC480" i="13"/>
  <c r="AC481" i="13"/>
  <c r="AC482" i="13"/>
  <c r="AC483" i="13"/>
  <c r="AC484" i="13"/>
  <c r="AC485" i="13"/>
  <c r="AC486" i="13"/>
  <c r="AC487" i="13"/>
  <c r="AC488" i="13"/>
  <c r="AC489" i="13"/>
  <c r="AC490" i="13"/>
  <c r="AC491" i="13"/>
  <c r="AC492" i="13"/>
  <c r="AC493" i="13"/>
  <c r="AC494" i="13"/>
  <c r="AC495" i="13"/>
  <c r="AC496" i="13"/>
  <c r="AC497" i="13"/>
  <c r="AC498" i="13"/>
  <c r="AC499" i="13"/>
  <c r="AC500" i="13"/>
  <c r="AC501" i="13"/>
  <c r="AC502" i="13"/>
  <c r="AC503" i="13"/>
  <c r="AC504" i="13"/>
  <c r="AC505" i="13"/>
  <c r="AC506" i="13"/>
  <c r="AC507" i="13"/>
  <c r="AC508" i="13"/>
  <c r="AC509" i="13"/>
  <c r="AC510" i="13"/>
  <c r="AC511" i="13"/>
  <c r="AC512" i="13"/>
  <c r="AC513" i="13"/>
  <c r="AC514" i="13"/>
  <c r="AC515" i="13"/>
  <c r="AC516" i="13"/>
  <c r="AC517" i="13"/>
  <c r="AC518" i="13"/>
  <c r="AC519" i="13"/>
  <c r="AC520" i="13"/>
  <c r="AC521" i="13"/>
  <c r="AC522" i="13"/>
  <c r="AC523" i="13"/>
  <c r="AC524" i="13"/>
  <c r="AC525" i="13"/>
  <c r="AC526" i="13"/>
  <c r="AC527" i="13"/>
  <c r="AC528" i="13"/>
  <c r="AC529" i="13"/>
  <c r="AC530" i="13"/>
  <c r="AC531" i="13"/>
  <c r="AC532" i="13"/>
  <c r="AC533" i="13"/>
  <c r="AC534" i="13"/>
  <c r="AC535" i="13"/>
  <c r="AC536" i="13"/>
  <c r="AC537" i="13"/>
  <c r="AC538" i="13"/>
  <c r="AC539" i="13"/>
  <c r="AC540" i="13"/>
  <c r="AC541" i="13"/>
  <c r="AC542" i="13"/>
  <c r="AC543" i="13"/>
  <c r="AC544" i="13"/>
  <c r="AC545" i="13"/>
  <c r="AC546" i="13"/>
  <c r="AC547" i="13"/>
  <c r="AC548" i="13"/>
  <c r="AC549" i="13"/>
  <c r="AC550" i="13"/>
  <c r="AC551" i="13"/>
  <c r="AC552" i="13"/>
  <c r="AC553" i="13"/>
  <c r="AC554" i="13"/>
  <c r="AC555" i="13"/>
  <c r="AC556" i="13"/>
  <c r="AC557" i="13"/>
  <c r="AC558" i="13"/>
  <c r="AC559" i="13"/>
  <c r="AC560" i="13"/>
  <c r="AC561" i="13"/>
  <c r="AC562" i="13"/>
  <c r="AC563" i="13"/>
  <c r="AC564" i="13"/>
  <c r="AC565" i="13"/>
  <c r="AC566" i="13"/>
  <c r="AC567" i="13"/>
  <c r="AC568" i="13"/>
  <c r="AC569" i="13"/>
  <c r="AC570" i="13"/>
  <c r="AC571" i="13"/>
  <c r="AC572" i="13"/>
  <c r="AC573" i="13"/>
  <c r="AC574" i="13"/>
  <c r="AC575" i="13"/>
  <c r="AC576" i="13"/>
  <c r="AC577" i="13"/>
  <c r="AC578" i="13"/>
  <c r="AC579" i="13"/>
  <c r="AC580" i="13"/>
  <c r="AC581" i="13"/>
  <c r="AC582" i="13"/>
  <c r="AC583" i="13"/>
  <c r="AC584" i="13"/>
  <c r="AC585" i="13"/>
  <c r="AC586" i="13"/>
  <c r="AC587" i="13"/>
  <c r="AC588" i="13"/>
  <c r="AC589" i="13"/>
  <c r="AC590" i="13"/>
  <c r="AC591" i="13"/>
  <c r="AC592" i="13"/>
  <c r="AC593" i="13"/>
  <c r="AC594" i="13"/>
  <c r="AC595" i="13"/>
  <c r="AC596" i="13"/>
  <c r="AC597" i="13"/>
  <c r="AC598" i="13"/>
  <c r="AC599" i="13"/>
  <c r="AC600" i="13"/>
  <c r="AC601" i="13"/>
  <c r="AC602" i="13"/>
  <c r="AC603" i="13"/>
  <c r="AC604" i="13"/>
  <c r="AC605" i="13"/>
  <c r="AC606" i="13"/>
  <c r="AC607" i="13"/>
  <c r="AC608" i="13"/>
  <c r="AC609" i="13"/>
  <c r="AC610" i="13"/>
  <c r="AC611" i="13"/>
  <c r="AC612" i="13"/>
  <c r="AC613" i="13"/>
  <c r="AC614" i="13"/>
  <c r="AC615" i="13"/>
  <c r="AC616" i="13"/>
  <c r="AC617" i="13"/>
  <c r="AC618" i="13"/>
  <c r="AC619" i="13"/>
  <c r="AC620" i="13"/>
  <c r="AC621" i="13"/>
  <c r="AC622" i="13"/>
  <c r="AC623" i="13"/>
  <c r="AC624" i="13"/>
  <c r="AC625" i="13"/>
  <c r="AC626" i="13"/>
  <c r="AC627" i="13"/>
  <c r="AC628" i="13"/>
  <c r="AC629" i="13"/>
  <c r="AC630" i="13"/>
  <c r="AC631" i="13"/>
  <c r="AC632" i="13"/>
  <c r="AC633" i="13"/>
  <c r="AC634" i="13"/>
  <c r="AC635" i="13"/>
  <c r="AC636" i="13"/>
  <c r="AC637" i="13"/>
  <c r="AC638" i="13"/>
  <c r="AC639" i="13"/>
  <c r="AC640" i="13"/>
  <c r="AC641" i="13"/>
  <c r="AC642" i="13"/>
  <c r="AC643" i="13"/>
  <c r="AC644" i="13"/>
  <c r="AC645" i="13"/>
  <c r="AC646" i="13"/>
  <c r="AC647" i="13"/>
  <c r="AC648" i="13"/>
  <c r="AC649" i="13"/>
  <c r="AC650" i="13"/>
  <c r="AC651" i="13"/>
  <c r="AC652" i="13"/>
  <c r="AC653" i="13"/>
  <c r="AC654" i="13"/>
  <c r="AC655" i="13"/>
  <c r="AC656" i="13"/>
  <c r="AC657" i="13"/>
  <c r="AC658" i="13"/>
  <c r="AC659" i="13"/>
  <c r="AC660" i="13"/>
  <c r="AC661" i="13"/>
  <c r="AC662" i="13"/>
  <c r="AC663" i="13"/>
  <c r="AC664" i="13"/>
  <c r="AC665" i="13"/>
  <c r="AC666" i="13"/>
  <c r="AC667" i="13"/>
  <c r="AC668" i="13"/>
  <c r="AC669" i="13"/>
  <c r="AC670" i="13"/>
  <c r="AC671" i="13"/>
  <c r="AC672" i="13"/>
  <c r="AC673" i="13"/>
  <c r="AC674" i="13"/>
  <c r="AC675" i="13"/>
  <c r="AC676" i="13"/>
  <c r="AC677" i="13"/>
  <c r="AC678" i="13"/>
  <c r="AC679" i="13"/>
  <c r="AC680" i="13"/>
  <c r="AC681" i="13"/>
  <c r="AC682" i="13"/>
  <c r="AC683" i="13"/>
  <c r="AC684" i="13"/>
  <c r="AC685" i="13"/>
  <c r="AC686" i="13"/>
  <c r="AC687" i="13"/>
  <c r="AC688" i="13"/>
  <c r="AC689" i="13"/>
  <c r="AC690" i="13"/>
  <c r="AC691" i="13"/>
  <c r="AC692" i="13"/>
  <c r="AC693" i="13"/>
  <c r="AC694" i="13"/>
  <c r="AC695" i="13"/>
  <c r="AC696" i="13"/>
  <c r="AC697" i="13"/>
  <c r="AC698" i="13"/>
  <c r="AC699" i="13"/>
  <c r="AC700" i="13"/>
  <c r="AC701" i="13"/>
  <c r="AC702" i="13"/>
  <c r="AC703" i="13"/>
  <c r="AC704" i="13"/>
  <c r="AC705" i="13"/>
  <c r="AC706" i="13"/>
  <c r="AC707" i="13"/>
  <c r="AC708" i="13"/>
  <c r="AC709" i="13"/>
  <c r="AC710" i="13"/>
  <c r="AC711" i="13"/>
  <c r="AC712" i="13"/>
  <c r="AC713" i="13"/>
  <c r="AC714" i="13"/>
  <c r="AC715" i="13"/>
  <c r="AC716" i="13"/>
  <c r="AC717" i="13"/>
  <c r="AC718" i="13"/>
  <c r="AC719" i="13"/>
  <c r="AC720" i="13"/>
  <c r="AC721" i="13"/>
  <c r="AC722" i="13"/>
  <c r="AC723" i="13"/>
  <c r="AC724" i="13"/>
  <c r="AC725" i="13"/>
  <c r="AC726" i="13"/>
  <c r="AC727" i="13"/>
  <c r="AC728" i="13"/>
  <c r="AC729" i="13"/>
  <c r="AC730" i="13"/>
  <c r="AC731" i="13"/>
  <c r="AC732" i="13"/>
  <c r="AC733" i="13"/>
  <c r="AC734" i="13"/>
  <c r="AC735" i="13"/>
  <c r="AC736" i="13"/>
  <c r="AC737" i="13"/>
  <c r="AC738" i="13"/>
  <c r="AC739" i="13"/>
  <c r="AC740" i="13"/>
  <c r="AC741" i="13"/>
  <c r="AC742" i="13"/>
  <c r="AC743" i="13"/>
  <c r="AC744" i="13"/>
  <c r="AC745" i="13"/>
  <c r="AC746" i="13"/>
  <c r="AC747" i="13"/>
  <c r="AC748" i="13"/>
  <c r="AC749" i="13"/>
  <c r="AC750" i="13"/>
  <c r="AC751" i="13"/>
  <c r="AC752" i="13"/>
  <c r="AC753" i="13"/>
  <c r="AC754" i="13"/>
  <c r="AC755" i="13"/>
  <c r="AC756" i="13"/>
  <c r="AC757" i="13"/>
  <c r="AC758" i="13"/>
  <c r="AC759" i="13"/>
  <c r="AC760" i="13"/>
  <c r="AC761" i="13"/>
  <c r="AC762" i="13"/>
  <c r="AC763" i="13"/>
  <c r="AC764" i="13"/>
  <c r="AC765" i="13"/>
  <c r="AC766" i="13"/>
  <c r="AC767" i="13"/>
  <c r="AC768" i="13"/>
  <c r="AC769" i="13"/>
  <c r="AC770" i="13"/>
  <c r="AC771" i="13"/>
  <c r="AC772" i="13"/>
  <c r="AC773" i="13"/>
  <c r="AC774" i="13"/>
  <c r="AC775" i="13"/>
  <c r="AC776" i="13"/>
  <c r="AC469" i="13"/>
  <c r="C470" i="13"/>
  <c r="D470" i="13"/>
  <c r="C471" i="13"/>
  <c r="D471" i="13"/>
  <c r="C472" i="13"/>
  <c r="D472" i="13"/>
  <c r="C473" i="13"/>
  <c r="D473" i="13"/>
  <c r="C474" i="13"/>
  <c r="D474" i="13"/>
  <c r="C475" i="13"/>
  <c r="D475" i="13"/>
  <c r="C476" i="13"/>
  <c r="D476" i="13"/>
  <c r="C477" i="13"/>
  <c r="D477" i="13"/>
  <c r="C478" i="13"/>
  <c r="D478" i="13"/>
  <c r="C479" i="13"/>
  <c r="D479" i="13"/>
  <c r="C480" i="13"/>
  <c r="D480" i="13"/>
  <c r="C481" i="13"/>
  <c r="D481" i="13"/>
  <c r="C482" i="13"/>
  <c r="D482" i="13"/>
  <c r="C483" i="13"/>
  <c r="D483" i="13"/>
  <c r="C484" i="13"/>
  <c r="D484" i="13"/>
  <c r="C485" i="13"/>
  <c r="D485" i="13"/>
  <c r="C486" i="13"/>
  <c r="D486" i="13"/>
  <c r="C487" i="13"/>
  <c r="D487" i="13"/>
  <c r="C488" i="13"/>
  <c r="D488" i="13"/>
  <c r="C489" i="13"/>
  <c r="D489" i="13"/>
  <c r="C490" i="13"/>
  <c r="D490" i="13"/>
  <c r="C491" i="13"/>
  <c r="D491" i="13"/>
  <c r="C492" i="13"/>
  <c r="D492" i="13"/>
  <c r="C493" i="13"/>
  <c r="D493" i="13"/>
  <c r="C494" i="13"/>
  <c r="D494" i="13"/>
  <c r="C495" i="13"/>
  <c r="D495" i="13"/>
  <c r="C496" i="13"/>
  <c r="D496" i="13"/>
  <c r="C497" i="13"/>
  <c r="D497" i="13"/>
  <c r="C498" i="13"/>
  <c r="D498" i="13"/>
  <c r="C499" i="13"/>
  <c r="D499" i="13"/>
  <c r="C500" i="13"/>
  <c r="D500" i="13"/>
  <c r="C501" i="13"/>
  <c r="D501" i="13"/>
  <c r="C502" i="13"/>
  <c r="D502" i="13"/>
  <c r="C503" i="13"/>
  <c r="D503" i="13"/>
  <c r="C504" i="13"/>
  <c r="D504" i="13"/>
  <c r="C505" i="13"/>
  <c r="D505" i="13"/>
  <c r="C506" i="13"/>
  <c r="D506" i="13"/>
  <c r="C507" i="13"/>
  <c r="D507" i="13"/>
  <c r="C508" i="13"/>
  <c r="D508" i="13"/>
  <c r="C509" i="13"/>
  <c r="D509" i="13"/>
  <c r="C510" i="13"/>
  <c r="D510" i="13"/>
  <c r="C511" i="13"/>
  <c r="D511" i="13"/>
  <c r="C512" i="13"/>
  <c r="D512" i="13"/>
  <c r="C513" i="13"/>
  <c r="D513" i="13"/>
  <c r="C514" i="13"/>
  <c r="D514" i="13"/>
  <c r="C515" i="13"/>
  <c r="D515" i="13"/>
  <c r="C516" i="13"/>
  <c r="D516" i="13"/>
  <c r="C517" i="13"/>
  <c r="D517" i="13"/>
  <c r="C518" i="13"/>
  <c r="D518" i="13"/>
  <c r="C519" i="13"/>
  <c r="D519" i="13"/>
  <c r="C520" i="13"/>
  <c r="D520" i="13"/>
  <c r="C521" i="13"/>
  <c r="D521" i="13"/>
  <c r="C522" i="13"/>
  <c r="D522" i="13"/>
  <c r="C523" i="13"/>
  <c r="D523" i="13"/>
  <c r="C524" i="13"/>
  <c r="D524" i="13"/>
  <c r="C525" i="13"/>
  <c r="D525" i="13"/>
  <c r="C526" i="13"/>
  <c r="D526" i="13"/>
  <c r="C527" i="13"/>
  <c r="D527" i="13"/>
  <c r="C528" i="13"/>
  <c r="D528" i="13"/>
  <c r="C529" i="13"/>
  <c r="D529" i="13"/>
  <c r="C530" i="13"/>
  <c r="D530" i="13"/>
  <c r="C531" i="13"/>
  <c r="D531" i="13"/>
  <c r="C532" i="13"/>
  <c r="D532" i="13"/>
  <c r="C533" i="13"/>
  <c r="D533" i="13"/>
  <c r="C534" i="13"/>
  <c r="D534" i="13"/>
  <c r="C535" i="13"/>
  <c r="D535" i="13"/>
  <c r="C536" i="13"/>
  <c r="D536" i="13"/>
  <c r="C537" i="13"/>
  <c r="D537" i="13"/>
  <c r="C538" i="13"/>
  <c r="D538" i="13"/>
  <c r="C539" i="13"/>
  <c r="D539" i="13"/>
  <c r="C540" i="13"/>
  <c r="D540" i="13"/>
  <c r="C541" i="13"/>
  <c r="D541" i="13"/>
  <c r="C542" i="13"/>
  <c r="D542" i="13"/>
  <c r="C543" i="13"/>
  <c r="D543" i="13"/>
  <c r="C544" i="13"/>
  <c r="D544" i="13"/>
  <c r="C545" i="13"/>
  <c r="D545" i="13"/>
  <c r="C546" i="13"/>
  <c r="D546" i="13"/>
  <c r="C547" i="13"/>
  <c r="D547" i="13"/>
  <c r="C548" i="13"/>
  <c r="D548" i="13"/>
  <c r="C549" i="13"/>
  <c r="D549" i="13"/>
  <c r="C550" i="13"/>
  <c r="D550" i="13"/>
  <c r="C551" i="13"/>
  <c r="D551" i="13"/>
  <c r="C552" i="13"/>
  <c r="D552" i="13"/>
  <c r="C553" i="13"/>
  <c r="D553" i="13"/>
  <c r="C554" i="13"/>
  <c r="D554" i="13"/>
  <c r="C555" i="13"/>
  <c r="D555" i="13"/>
  <c r="C556" i="13"/>
  <c r="D556" i="13"/>
  <c r="C557" i="13"/>
  <c r="D557" i="13"/>
  <c r="C558" i="13"/>
  <c r="D558" i="13"/>
  <c r="C559" i="13"/>
  <c r="D559" i="13"/>
  <c r="C560" i="13"/>
  <c r="D560" i="13"/>
  <c r="C561" i="13"/>
  <c r="D561" i="13"/>
  <c r="C562" i="13"/>
  <c r="D562" i="13"/>
  <c r="C563" i="13"/>
  <c r="D563" i="13"/>
  <c r="C564" i="13"/>
  <c r="D564" i="13"/>
  <c r="C565" i="13"/>
  <c r="D565" i="13"/>
  <c r="C566" i="13"/>
  <c r="D566" i="13"/>
  <c r="C567" i="13"/>
  <c r="D567" i="13"/>
  <c r="C568" i="13"/>
  <c r="D568" i="13"/>
  <c r="C569" i="13"/>
  <c r="D569" i="13"/>
  <c r="C570" i="13"/>
  <c r="D570" i="13"/>
  <c r="C571" i="13"/>
  <c r="D571" i="13"/>
  <c r="C572" i="13"/>
  <c r="D572" i="13"/>
  <c r="C573" i="13"/>
  <c r="D573" i="13"/>
  <c r="C574" i="13"/>
  <c r="D574" i="13"/>
  <c r="C575" i="13"/>
  <c r="D575" i="13"/>
  <c r="C576" i="13"/>
  <c r="D576" i="13"/>
  <c r="C577" i="13"/>
  <c r="D577" i="13"/>
  <c r="C578" i="13"/>
  <c r="D578" i="13"/>
  <c r="C579" i="13"/>
  <c r="D579" i="13"/>
  <c r="C580" i="13"/>
  <c r="D580" i="13"/>
  <c r="C581" i="13"/>
  <c r="D581" i="13"/>
  <c r="C582" i="13"/>
  <c r="D582" i="13"/>
  <c r="C583" i="13"/>
  <c r="D583" i="13"/>
  <c r="C584" i="13"/>
  <c r="D584" i="13"/>
  <c r="C585" i="13"/>
  <c r="D585" i="13"/>
  <c r="C586" i="13"/>
  <c r="D586" i="13"/>
  <c r="C587" i="13"/>
  <c r="D587" i="13"/>
  <c r="C588" i="13"/>
  <c r="D588" i="13"/>
  <c r="C589" i="13"/>
  <c r="D589" i="13"/>
  <c r="C590" i="13"/>
  <c r="D590" i="13"/>
  <c r="C591" i="13"/>
  <c r="D591" i="13"/>
  <c r="C592" i="13"/>
  <c r="D592" i="13"/>
  <c r="C593" i="13"/>
  <c r="D593" i="13"/>
  <c r="C594" i="13"/>
  <c r="D594" i="13"/>
  <c r="C595" i="13"/>
  <c r="D595" i="13"/>
  <c r="C596" i="13"/>
  <c r="D596" i="13"/>
  <c r="C597" i="13"/>
  <c r="D597" i="13"/>
  <c r="C598" i="13"/>
  <c r="D598" i="13"/>
  <c r="C599" i="13"/>
  <c r="D599" i="13"/>
  <c r="C600" i="13"/>
  <c r="D600" i="13"/>
  <c r="C601" i="13"/>
  <c r="D601" i="13"/>
  <c r="C602" i="13"/>
  <c r="D602" i="13"/>
  <c r="C603" i="13"/>
  <c r="D603" i="13"/>
  <c r="C604" i="13"/>
  <c r="D604" i="13"/>
  <c r="C605" i="13"/>
  <c r="D605" i="13"/>
  <c r="C606" i="13"/>
  <c r="D606" i="13"/>
  <c r="C607" i="13"/>
  <c r="D607" i="13"/>
  <c r="C608" i="13"/>
  <c r="D608" i="13"/>
  <c r="C609" i="13"/>
  <c r="D609" i="13"/>
  <c r="C610" i="13"/>
  <c r="D610" i="13"/>
  <c r="C611" i="13"/>
  <c r="D611" i="13"/>
  <c r="C612" i="13"/>
  <c r="D612" i="13"/>
  <c r="C613" i="13"/>
  <c r="D613" i="13"/>
  <c r="C614" i="13"/>
  <c r="D614" i="13"/>
  <c r="C615" i="13"/>
  <c r="D615" i="13"/>
  <c r="C616" i="13"/>
  <c r="D616" i="13"/>
  <c r="C617" i="13"/>
  <c r="D617" i="13"/>
  <c r="C618" i="13"/>
  <c r="D618" i="13"/>
  <c r="C619" i="13"/>
  <c r="D619" i="13"/>
  <c r="C620" i="13"/>
  <c r="D620" i="13"/>
  <c r="C621" i="13"/>
  <c r="D621" i="13"/>
  <c r="C622" i="13"/>
  <c r="D622" i="13"/>
  <c r="C623" i="13"/>
  <c r="D623" i="13"/>
  <c r="C624" i="13"/>
  <c r="D624" i="13"/>
  <c r="C625" i="13"/>
  <c r="D625" i="13"/>
  <c r="C626" i="13"/>
  <c r="D626" i="13"/>
  <c r="C627" i="13"/>
  <c r="D627" i="13"/>
  <c r="C628" i="13"/>
  <c r="D628" i="13"/>
  <c r="C629" i="13"/>
  <c r="D629" i="13"/>
  <c r="C630" i="13"/>
  <c r="D630" i="13"/>
  <c r="C631" i="13"/>
  <c r="D631" i="13"/>
  <c r="C632" i="13"/>
  <c r="D632" i="13"/>
  <c r="C633" i="13"/>
  <c r="D633" i="13"/>
  <c r="C634" i="13"/>
  <c r="D634" i="13"/>
  <c r="C635" i="13"/>
  <c r="D635" i="13"/>
  <c r="C636" i="13"/>
  <c r="D636" i="13"/>
  <c r="C637" i="13"/>
  <c r="D637" i="13"/>
  <c r="C638" i="13"/>
  <c r="D638" i="13"/>
  <c r="C639" i="13"/>
  <c r="D639" i="13"/>
  <c r="C640" i="13"/>
  <c r="D640" i="13"/>
  <c r="C641" i="13"/>
  <c r="D641" i="13"/>
  <c r="C642" i="13"/>
  <c r="D642" i="13"/>
  <c r="C643" i="13"/>
  <c r="D643" i="13"/>
  <c r="C644" i="13"/>
  <c r="D644" i="13"/>
  <c r="C645" i="13"/>
  <c r="D645" i="13"/>
  <c r="C646" i="13"/>
  <c r="D646" i="13"/>
  <c r="C647" i="13"/>
  <c r="D647" i="13"/>
  <c r="C648" i="13"/>
  <c r="D648" i="13"/>
  <c r="C649" i="13"/>
  <c r="D649" i="13"/>
  <c r="C650" i="13"/>
  <c r="D650" i="13"/>
  <c r="C651" i="13"/>
  <c r="D651" i="13"/>
  <c r="C652" i="13"/>
  <c r="D652" i="13"/>
  <c r="C653" i="13"/>
  <c r="D653" i="13"/>
  <c r="C654" i="13"/>
  <c r="D654" i="13"/>
  <c r="C655" i="13"/>
  <c r="D655" i="13"/>
  <c r="C656" i="13"/>
  <c r="D656" i="13"/>
  <c r="C657" i="13"/>
  <c r="D657" i="13"/>
  <c r="C658" i="13"/>
  <c r="D658" i="13"/>
  <c r="C659" i="13"/>
  <c r="D659" i="13"/>
  <c r="C660" i="13"/>
  <c r="D660" i="13"/>
  <c r="C661" i="13"/>
  <c r="D661" i="13"/>
  <c r="C662" i="13"/>
  <c r="D662" i="13"/>
  <c r="C663" i="13"/>
  <c r="D663" i="13"/>
  <c r="C664" i="13"/>
  <c r="D664" i="13"/>
  <c r="C665" i="13"/>
  <c r="D665" i="13"/>
  <c r="C666" i="13"/>
  <c r="D666" i="13"/>
  <c r="C667" i="13"/>
  <c r="D667" i="13"/>
  <c r="C668" i="13"/>
  <c r="D668" i="13"/>
  <c r="C669" i="13"/>
  <c r="D669" i="13"/>
  <c r="C670" i="13"/>
  <c r="D670" i="13"/>
  <c r="C671" i="13"/>
  <c r="D671" i="13"/>
  <c r="C672" i="13"/>
  <c r="D672" i="13"/>
  <c r="C673" i="13"/>
  <c r="D673" i="13"/>
  <c r="C674" i="13"/>
  <c r="D674" i="13"/>
  <c r="C675" i="13"/>
  <c r="D675" i="13"/>
  <c r="C676" i="13"/>
  <c r="D676" i="13"/>
  <c r="C677" i="13"/>
  <c r="D677" i="13"/>
  <c r="C678" i="13"/>
  <c r="D678" i="13"/>
  <c r="C679" i="13"/>
  <c r="D679" i="13"/>
  <c r="C680" i="13"/>
  <c r="D680" i="13"/>
  <c r="C681" i="13"/>
  <c r="D681" i="13"/>
  <c r="C682" i="13"/>
  <c r="D682" i="13"/>
  <c r="C683" i="13"/>
  <c r="D683" i="13"/>
  <c r="C684" i="13"/>
  <c r="D684" i="13"/>
  <c r="C685" i="13"/>
  <c r="D685" i="13"/>
  <c r="C686" i="13"/>
  <c r="D686" i="13"/>
  <c r="C687" i="13"/>
  <c r="D687" i="13"/>
  <c r="C688" i="13"/>
  <c r="D688" i="13"/>
  <c r="C689" i="13"/>
  <c r="D689" i="13"/>
  <c r="C690" i="13"/>
  <c r="D690" i="13"/>
  <c r="C691" i="13"/>
  <c r="D691" i="13"/>
  <c r="C692" i="13"/>
  <c r="D692" i="13"/>
  <c r="C693" i="13"/>
  <c r="D693" i="13"/>
  <c r="C694" i="13"/>
  <c r="D694" i="13"/>
  <c r="C695" i="13"/>
  <c r="D695" i="13"/>
  <c r="C696" i="13"/>
  <c r="D696" i="13"/>
  <c r="C697" i="13"/>
  <c r="D697" i="13"/>
  <c r="C698" i="13"/>
  <c r="D698" i="13"/>
  <c r="C699" i="13"/>
  <c r="D699" i="13"/>
  <c r="C700" i="13"/>
  <c r="D700" i="13"/>
  <c r="C701" i="13"/>
  <c r="D701" i="13"/>
  <c r="C702" i="13"/>
  <c r="D702" i="13"/>
  <c r="C703" i="13"/>
  <c r="D703" i="13"/>
  <c r="C704" i="13"/>
  <c r="D704" i="13"/>
  <c r="C705" i="13"/>
  <c r="D705" i="13"/>
  <c r="C706" i="13"/>
  <c r="D706" i="13"/>
  <c r="C707" i="13"/>
  <c r="D707" i="13"/>
  <c r="C708" i="13"/>
  <c r="D708" i="13"/>
  <c r="C709" i="13"/>
  <c r="D709" i="13"/>
  <c r="C710" i="13"/>
  <c r="D710" i="13"/>
  <c r="C711" i="13"/>
  <c r="D711" i="13"/>
  <c r="C712" i="13"/>
  <c r="D712" i="13"/>
  <c r="C713" i="13"/>
  <c r="D713" i="13"/>
  <c r="C714" i="13"/>
  <c r="D714" i="13"/>
  <c r="C715" i="13"/>
  <c r="D715" i="13"/>
  <c r="C716" i="13"/>
  <c r="D716" i="13"/>
  <c r="C717" i="13"/>
  <c r="D717" i="13"/>
  <c r="C718" i="13"/>
  <c r="D718" i="13"/>
  <c r="C719" i="13"/>
  <c r="D719" i="13"/>
  <c r="C720" i="13"/>
  <c r="D720" i="13"/>
  <c r="C721" i="13"/>
  <c r="D721" i="13"/>
  <c r="C722" i="13"/>
  <c r="D722" i="13"/>
  <c r="C723" i="13"/>
  <c r="D723" i="13"/>
  <c r="C724" i="13"/>
  <c r="D724" i="13"/>
  <c r="C725" i="13"/>
  <c r="D725" i="13"/>
  <c r="C726" i="13"/>
  <c r="D726" i="13"/>
  <c r="C727" i="13"/>
  <c r="D727" i="13"/>
  <c r="C728" i="13"/>
  <c r="D728" i="13"/>
  <c r="C729" i="13"/>
  <c r="D729" i="13"/>
  <c r="C730" i="13"/>
  <c r="D730" i="13"/>
  <c r="C731" i="13"/>
  <c r="D731" i="13"/>
  <c r="C732" i="13"/>
  <c r="D732" i="13"/>
  <c r="C733" i="13"/>
  <c r="D733" i="13"/>
  <c r="C734" i="13"/>
  <c r="D734" i="13"/>
  <c r="C735" i="13"/>
  <c r="D735" i="13"/>
  <c r="C736" i="13"/>
  <c r="D736" i="13"/>
  <c r="C737" i="13"/>
  <c r="D737" i="13"/>
  <c r="C738" i="13"/>
  <c r="D738" i="13"/>
  <c r="C739" i="13"/>
  <c r="D739" i="13"/>
  <c r="C740" i="13"/>
  <c r="D740" i="13"/>
  <c r="C741" i="13"/>
  <c r="D741" i="13"/>
  <c r="C742" i="13"/>
  <c r="D742" i="13"/>
  <c r="C743" i="13"/>
  <c r="D743" i="13"/>
  <c r="C744" i="13"/>
  <c r="D744" i="13"/>
  <c r="C745" i="13"/>
  <c r="D745" i="13"/>
  <c r="C746" i="13"/>
  <c r="D746" i="13"/>
  <c r="C747" i="13"/>
  <c r="D747" i="13"/>
  <c r="C748" i="13"/>
  <c r="D748" i="13"/>
  <c r="C749" i="13"/>
  <c r="D749" i="13"/>
  <c r="C750" i="13"/>
  <c r="D750" i="13"/>
  <c r="C751" i="13"/>
  <c r="D751" i="13"/>
  <c r="C752" i="13"/>
  <c r="D752" i="13"/>
  <c r="C753" i="13"/>
  <c r="D753" i="13"/>
  <c r="C754" i="13"/>
  <c r="D754" i="13"/>
  <c r="C755" i="13"/>
  <c r="D755" i="13"/>
  <c r="C756" i="13"/>
  <c r="D756" i="13"/>
  <c r="C757" i="13"/>
  <c r="D757" i="13"/>
  <c r="C758" i="13"/>
  <c r="D758" i="13"/>
  <c r="C759" i="13"/>
  <c r="D759" i="13"/>
  <c r="C760" i="13"/>
  <c r="D760" i="13"/>
  <c r="C761" i="13"/>
  <c r="D761" i="13"/>
  <c r="C762" i="13"/>
  <c r="D762" i="13"/>
  <c r="C763" i="13"/>
  <c r="D763" i="13"/>
  <c r="C764" i="13"/>
  <c r="D764" i="13"/>
  <c r="C765" i="13"/>
  <c r="D765" i="13"/>
  <c r="C766" i="13"/>
  <c r="D766" i="13"/>
  <c r="C767" i="13"/>
  <c r="D767" i="13"/>
  <c r="C768" i="13"/>
  <c r="D768" i="13"/>
  <c r="C769" i="13"/>
  <c r="D769" i="13"/>
  <c r="C770" i="13"/>
  <c r="D770" i="13"/>
  <c r="C771" i="13"/>
  <c r="D771" i="13"/>
  <c r="C772" i="13"/>
  <c r="D772" i="13"/>
  <c r="C773" i="13"/>
  <c r="D773" i="13"/>
  <c r="C774" i="13"/>
  <c r="D774" i="13"/>
  <c r="C775" i="13"/>
  <c r="D775" i="13"/>
  <c r="C776" i="13"/>
  <c r="D776" i="13"/>
  <c r="D469" i="13"/>
  <c r="C469" i="13"/>
  <c r="C470" i="11"/>
  <c r="D470" i="11"/>
  <c r="C471" i="11"/>
  <c r="D471" i="11"/>
  <c r="C472" i="11"/>
  <c r="D472" i="11"/>
  <c r="C473" i="11"/>
  <c r="D473" i="11"/>
  <c r="C474" i="11"/>
  <c r="D474" i="11"/>
  <c r="C475" i="11"/>
  <c r="D475" i="11"/>
  <c r="C476" i="11"/>
  <c r="D476" i="11"/>
  <c r="C477" i="11"/>
  <c r="D477" i="11"/>
  <c r="C478" i="11"/>
  <c r="D478" i="11"/>
  <c r="C479" i="11"/>
  <c r="D479" i="11"/>
  <c r="C480" i="11"/>
  <c r="D480" i="11"/>
  <c r="C481" i="11"/>
  <c r="D481" i="11"/>
  <c r="C482" i="11"/>
  <c r="D482" i="11"/>
  <c r="C483" i="11"/>
  <c r="D483" i="11"/>
  <c r="C484" i="11"/>
  <c r="D484" i="11"/>
  <c r="C485" i="11"/>
  <c r="D485" i="11"/>
  <c r="C486" i="11"/>
  <c r="D486" i="11"/>
  <c r="C487" i="11"/>
  <c r="D487" i="11"/>
  <c r="C488" i="11"/>
  <c r="D488" i="11"/>
  <c r="C489" i="11"/>
  <c r="D489" i="11"/>
  <c r="C490" i="11"/>
  <c r="D490" i="11"/>
  <c r="C491" i="11"/>
  <c r="D491" i="11"/>
  <c r="C492" i="11"/>
  <c r="D492" i="11"/>
  <c r="C493" i="11"/>
  <c r="D493" i="11"/>
  <c r="C494" i="11"/>
  <c r="D494" i="11"/>
  <c r="C495" i="11"/>
  <c r="D495" i="11"/>
  <c r="C496" i="11"/>
  <c r="D496" i="11"/>
  <c r="C497" i="11"/>
  <c r="D497" i="11"/>
  <c r="C498" i="11"/>
  <c r="D498" i="11"/>
  <c r="C499" i="11"/>
  <c r="D499" i="11"/>
  <c r="C500" i="11"/>
  <c r="D500" i="11"/>
  <c r="C501" i="11"/>
  <c r="D501" i="11"/>
  <c r="C502" i="11"/>
  <c r="D502" i="11"/>
  <c r="C503" i="11"/>
  <c r="D503" i="11"/>
  <c r="C504" i="11"/>
  <c r="D504" i="11"/>
  <c r="C505" i="11"/>
  <c r="D505" i="11"/>
  <c r="C506" i="11"/>
  <c r="D506" i="11"/>
  <c r="C507" i="11"/>
  <c r="D507" i="11"/>
  <c r="C508" i="11"/>
  <c r="D508" i="11"/>
  <c r="C509" i="11"/>
  <c r="D509" i="11"/>
  <c r="C510" i="11"/>
  <c r="D510" i="11"/>
  <c r="C511" i="11"/>
  <c r="D511" i="11"/>
  <c r="C512" i="11"/>
  <c r="D512" i="11"/>
  <c r="C513" i="11"/>
  <c r="D513" i="11"/>
  <c r="C514" i="11"/>
  <c r="D514" i="11"/>
  <c r="C515" i="11"/>
  <c r="D515" i="11"/>
  <c r="C516" i="11"/>
  <c r="D516" i="11"/>
  <c r="C517" i="11"/>
  <c r="D517" i="11"/>
  <c r="C518" i="11"/>
  <c r="D518" i="11"/>
  <c r="C519" i="11"/>
  <c r="D519" i="11"/>
  <c r="C520" i="11"/>
  <c r="D520" i="11"/>
  <c r="C521" i="11"/>
  <c r="D521" i="11"/>
  <c r="C522" i="11"/>
  <c r="D522" i="11"/>
  <c r="C523" i="11"/>
  <c r="D523" i="11"/>
  <c r="C524" i="11"/>
  <c r="D524" i="11"/>
  <c r="C525" i="11"/>
  <c r="D525" i="11"/>
  <c r="C526" i="11"/>
  <c r="D526" i="11"/>
  <c r="C527" i="11"/>
  <c r="D527" i="11"/>
  <c r="C528" i="11"/>
  <c r="D528" i="11"/>
  <c r="C529" i="11"/>
  <c r="D529" i="11"/>
  <c r="C530" i="11"/>
  <c r="D530" i="11"/>
  <c r="C531" i="11"/>
  <c r="D531" i="11"/>
  <c r="C532" i="11"/>
  <c r="D532" i="11"/>
  <c r="C533" i="11"/>
  <c r="D533" i="11"/>
  <c r="C534" i="11"/>
  <c r="D534" i="11"/>
  <c r="C535" i="11"/>
  <c r="D535" i="11"/>
  <c r="C536" i="11"/>
  <c r="D536" i="11"/>
  <c r="C537" i="11"/>
  <c r="D537" i="11"/>
  <c r="C538" i="11"/>
  <c r="D538" i="11"/>
  <c r="C539" i="11"/>
  <c r="D539" i="11"/>
  <c r="C540" i="11"/>
  <c r="D540" i="11"/>
  <c r="C541" i="11"/>
  <c r="D541" i="11"/>
  <c r="C542" i="11"/>
  <c r="D542" i="11"/>
  <c r="C543" i="11"/>
  <c r="D543" i="11"/>
  <c r="C544" i="11"/>
  <c r="D544" i="11"/>
  <c r="C545" i="11"/>
  <c r="D545" i="11"/>
  <c r="C546" i="11"/>
  <c r="D546" i="11"/>
  <c r="C547" i="11"/>
  <c r="D547" i="11"/>
  <c r="C548" i="11"/>
  <c r="D548" i="11"/>
  <c r="C549" i="11"/>
  <c r="D549" i="11"/>
  <c r="C550" i="11"/>
  <c r="D550" i="11"/>
  <c r="C551" i="11"/>
  <c r="D551" i="11"/>
  <c r="C552" i="11"/>
  <c r="D552" i="11"/>
  <c r="C553" i="11"/>
  <c r="D553" i="11"/>
  <c r="C554" i="11"/>
  <c r="D554" i="11"/>
  <c r="C555" i="11"/>
  <c r="D555" i="11"/>
  <c r="C556" i="11"/>
  <c r="D556" i="11"/>
  <c r="C557" i="11"/>
  <c r="D557" i="11"/>
  <c r="C558" i="11"/>
  <c r="D558" i="11"/>
  <c r="C559" i="11"/>
  <c r="D559" i="11"/>
  <c r="C560" i="11"/>
  <c r="D560" i="11"/>
  <c r="C561" i="11"/>
  <c r="D561" i="11"/>
  <c r="C562" i="11"/>
  <c r="D562" i="11"/>
  <c r="C563" i="11"/>
  <c r="D563" i="11"/>
  <c r="C564" i="11"/>
  <c r="D564" i="11"/>
  <c r="C565" i="11"/>
  <c r="D565" i="11"/>
  <c r="C566" i="11"/>
  <c r="D566" i="11"/>
  <c r="C567" i="11"/>
  <c r="D567" i="11"/>
  <c r="C568" i="11"/>
  <c r="D568" i="11"/>
  <c r="C569" i="11"/>
  <c r="D569" i="11"/>
  <c r="C570" i="11"/>
  <c r="D570" i="11"/>
  <c r="C571" i="11"/>
  <c r="D571" i="11"/>
  <c r="C572" i="11"/>
  <c r="D572" i="11"/>
  <c r="C573" i="11"/>
  <c r="D573" i="11"/>
  <c r="C574" i="11"/>
  <c r="D574" i="11"/>
  <c r="C575" i="11"/>
  <c r="D575" i="11"/>
  <c r="C576" i="11"/>
  <c r="D576" i="11"/>
  <c r="C577" i="11"/>
  <c r="D577" i="11"/>
  <c r="C578" i="11"/>
  <c r="D578" i="11"/>
  <c r="C579" i="11"/>
  <c r="D579" i="11"/>
  <c r="C580" i="11"/>
  <c r="D580" i="11"/>
  <c r="C581" i="11"/>
  <c r="D581" i="11"/>
  <c r="C582" i="11"/>
  <c r="D582" i="11"/>
  <c r="C583" i="11"/>
  <c r="D583" i="11"/>
  <c r="C584" i="11"/>
  <c r="D584" i="11"/>
  <c r="C585" i="11"/>
  <c r="D585" i="11"/>
  <c r="C586" i="11"/>
  <c r="D586" i="11"/>
  <c r="C587" i="11"/>
  <c r="D587" i="11"/>
  <c r="C588" i="11"/>
  <c r="D588" i="11"/>
  <c r="C589" i="11"/>
  <c r="D589" i="11"/>
  <c r="C590" i="11"/>
  <c r="D590" i="11"/>
  <c r="C591" i="11"/>
  <c r="D591" i="11"/>
  <c r="C592" i="11"/>
  <c r="D592" i="11"/>
  <c r="C593" i="11"/>
  <c r="D593" i="11"/>
  <c r="C594" i="11"/>
  <c r="D594" i="11"/>
  <c r="C595" i="11"/>
  <c r="D595" i="11"/>
  <c r="C596" i="11"/>
  <c r="D596" i="11"/>
  <c r="C597" i="11"/>
  <c r="D597" i="11"/>
  <c r="C598" i="11"/>
  <c r="D598" i="11"/>
  <c r="C599" i="11"/>
  <c r="D599" i="11"/>
  <c r="C600" i="11"/>
  <c r="D600" i="11"/>
  <c r="C601" i="11"/>
  <c r="D601" i="11"/>
  <c r="C602" i="11"/>
  <c r="D602" i="11"/>
  <c r="C603" i="11"/>
  <c r="D603" i="11"/>
  <c r="C604" i="11"/>
  <c r="D604" i="11"/>
  <c r="C605" i="11"/>
  <c r="D605" i="11"/>
  <c r="C606" i="11"/>
  <c r="D606" i="11"/>
  <c r="C607" i="11"/>
  <c r="D607" i="11"/>
  <c r="C608" i="11"/>
  <c r="D608" i="11"/>
  <c r="C609" i="11"/>
  <c r="D609" i="11"/>
  <c r="C610" i="11"/>
  <c r="D610" i="11"/>
  <c r="C611" i="11"/>
  <c r="D611" i="11"/>
  <c r="C612" i="11"/>
  <c r="D612" i="11"/>
  <c r="C613" i="11"/>
  <c r="D613" i="11"/>
  <c r="C614" i="11"/>
  <c r="D614" i="11"/>
  <c r="C615" i="11"/>
  <c r="D615" i="11"/>
  <c r="C616" i="11"/>
  <c r="D616" i="11"/>
  <c r="C617" i="11"/>
  <c r="D617" i="11"/>
  <c r="C618" i="11"/>
  <c r="D618" i="11"/>
  <c r="C619" i="11"/>
  <c r="D619" i="11"/>
  <c r="C620" i="11"/>
  <c r="D620" i="11"/>
  <c r="C621" i="11"/>
  <c r="D621" i="11"/>
  <c r="C622" i="11"/>
  <c r="D622" i="11"/>
  <c r="C623" i="11"/>
  <c r="D623" i="11"/>
  <c r="C624" i="11"/>
  <c r="D624" i="11"/>
  <c r="C625" i="11"/>
  <c r="D625" i="11"/>
  <c r="C626" i="11"/>
  <c r="D626" i="11"/>
  <c r="C627" i="11"/>
  <c r="D627" i="11"/>
  <c r="C628" i="11"/>
  <c r="D628" i="11"/>
  <c r="C629" i="11"/>
  <c r="D629" i="11"/>
  <c r="C630" i="11"/>
  <c r="D630" i="11"/>
  <c r="C631" i="11"/>
  <c r="D631" i="11"/>
  <c r="C632" i="11"/>
  <c r="D632" i="11"/>
  <c r="C633" i="11"/>
  <c r="D633" i="11"/>
  <c r="C634" i="11"/>
  <c r="D634" i="11"/>
  <c r="C635" i="11"/>
  <c r="D635" i="11"/>
  <c r="C636" i="11"/>
  <c r="D636" i="11"/>
  <c r="C637" i="11"/>
  <c r="D637" i="11"/>
  <c r="C638" i="11"/>
  <c r="D638" i="11"/>
  <c r="C639" i="11"/>
  <c r="D639" i="11"/>
  <c r="C640" i="11"/>
  <c r="D640" i="11"/>
  <c r="C641" i="11"/>
  <c r="D641" i="11"/>
  <c r="C642" i="11"/>
  <c r="D642" i="11"/>
  <c r="C643" i="11"/>
  <c r="D643" i="11"/>
  <c r="C644" i="11"/>
  <c r="D644" i="11"/>
  <c r="C645" i="11"/>
  <c r="D645" i="11"/>
  <c r="C646" i="11"/>
  <c r="D646" i="11"/>
  <c r="C647" i="11"/>
  <c r="D647" i="11"/>
  <c r="C648" i="11"/>
  <c r="D648" i="11"/>
  <c r="C649" i="11"/>
  <c r="D649" i="11"/>
  <c r="C650" i="11"/>
  <c r="D650" i="11"/>
  <c r="C651" i="11"/>
  <c r="D651" i="11"/>
  <c r="C652" i="11"/>
  <c r="D652" i="11"/>
  <c r="C653" i="11"/>
  <c r="D653" i="11"/>
  <c r="C654" i="11"/>
  <c r="D654" i="11"/>
  <c r="C655" i="11"/>
  <c r="D655" i="11"/>
  <c r="C656" i="11"/>
  <c r="D656" i="11"/>
  <c r="C657" i="11"/>
  <c r="D657" i="11"/>
  <c r="C658" i="11"/>
  <c r="D658" i="11"/>
  <c r="C659" i="11"/>
  <c r="D659" i="11"/>
  <c r="C660" i="11"/>
  <c r="D660" i="11"/>
  <c r="C661" i="11"/>
  <c r="D661" i="11"/>
  <c r="C662" i="11"/>
  <c r="D662" i="11"/>
  <c r="C663" i="11"/>
  <c r="D663" i="11"/>
  <c r="C664" i="11"/>
  <c r="D664" i="11"/>
  <c r="C665" i="11"/>
  <c r="D665" i="11"/>
  <c r="C666" i="11"/>
  <c r="D666" i="11"/>
  <c r="C667" i="11"/>
  <c r="D667" i="11"/>
  <c r="C668" i="11"/>
  <c r="D668" i="11"/>
  <c r="C669" i="11"/>
  <c r="D669" i="11"/>
  <c r="C670" i="11"/>
  <c r="D670" i="11"/>
  <c r="C671" i="11"/>
  <c r="D671" i="11"/>
  <c r="C672" i="11"/>
  <c r="D672" i="11"/>
  <c r="C673" i="11"/>
  <c r="D673" i="11"/>
  <c r="C674" i="11"/>
  <c r="D674" i="11"/>
  <c r="C675" i="11"/>
  <c r="D675" i="11"/>
  <c r="C676" i="11"/>
  <c r="D676" i="11"/>
  <c r="C677" i="11"/>
  <c r="D677" i="11"/>
  <c r="C678" i="11"/>
  <c r="D678" i="11"/>
  <c r="C679" i="11"/>
  <c r="D679" i="11"/>
  <c r="C680" i="11"/>
  <c r="D680" i="11"/>
  <c r="C681" i="11"/>
  <c r="D681" i="11"/>
  <c r="C682" i="11"/>
  <c r="D682" i="11"/>
  <c r="C683" i="11"/>
  <c r="D683" i="11"/>
  <c r="C684" i="11"/>
  <c r="D684" i="11"/>
  <c r="C685" i="11"/>
  <c r="D685" i="11"/>
  <c r="C686" i="11"/>
  <c r="D686" i="11"/>
  <c r="C687" i="11"/>
  <c r="D687" i="11"/>
  <c r="C688" i="11"/>
  <c r="D688" i="11"/>
  <c r="C689" i="11"/>
  <c r="D689" i="11"/>
  <c r="C690" i="11"/>
  <c r="D690" i="11"/>
  <c r="C691" i="11"/>
  <c r="D691" i="11"/>
  <c r="C692" i="11"/>
  <c r="D692" i="11"/>
  <c r="C693" i="11"/>
  <c r="D693" i="11"/>
  <c r="C694" i="11"/>
  <c r="D694" i="11"/>
  <c r="C695" i="11"/>
  <c r="D695" i="11"/>
  <c r="C696" i="11"/>
  <c r="D696" i="11"/>
  <c r="C697" i="11"/>
  <c r="D697" i="11"/>
  <c r="C698" i="11"/>
  <c r="D698" i="11"/>
  <c r="C699" i="11"/>
  <c r="D699" i="11"/>
  <c r="C700" i="11"/>
  <c r="D700" i="11"/>
  <c r="C701" i="11"/>
  <c r="D701" i="11"/>
  <c r="C702" i="11"/>
  <c r="D702" i="11"/>
  <c r="C703" i="11"/>
  <c r="D703" i="11"/>
  <c r="C704" i="11"/>
  <c r="D704" i="11"/>
  <c r="C705" i="11"/>
  <c r="D705" i="11"/>
  <c r="C706" i="11"/>
  <c r="D706" i="11"/>
  <c r="C707" i="11"/>
  <c r="D707" i="11"/>
  <c r="C708" i="11"/>
  <c r="D708" i="11"/>
  <c r="C709" i="11"/>
  <c r="D709" i="11"/>
  <c r="C710" i="11"/>
  <c r="D710" i="11"/>
  <c r="C711" i="11"/>
  <c r="D711" i="11"/>
  <c r="C712" i="11"/>
  <c r="D712" i="11"/>
  <c r="C713" i="11"/>
  <c r="D713" i="11"/>
  <c r="C714" i="11"/>
  <c r="D714" i="11"/>
  <c r="C715" i="11"/>
  <c r="D715" i="11"/>
  <c r="C716" i="11"/>
  <c r="D716" i="11"/>
  <c r="C717" i="11"/>
  <c r="D717" i="11"/>
  <c r="C718" i="11"/>
  <c r="D718" i="11"/>
  <c r="C719" i="11"/>
  <c r="D719" i="11"/>
  <c r="C720" i="11"/>
  <c r="D720" i="11"/>
  <c r="C721" i="11"/>
  <c r="D721" i="11"/>
  <c r="C722" i="11"/>
  <c r="D722" i="11"/>
  <c r="C723" i="11"/>
  <c r="D723" i="11"/>
  <c r="C724" i="11"/>
  <c r="D724" i="11"/>
  <c r="C725" i="11"/>
  <c r="D725" i="11"/>
  <c r="C726" i="11"/>
  <c r="D726" i="11"/>
  <c r="C727" i="11"/>
  <c r="D727" i="11"/>
  <c r="C728" i="11"/>
  <c r="D728" i="11"/>
  <c r="C729" i="11"/>
  <c r="D729" i="11"/>
  <c r="C730" i="11"/>
  <c r="D730" i="11"/>
  <c r="C731" i="11"/>
  <c r="D731" i="11"/>
  <c r="C732" i="11"/>
  <c r="D732" i="11"/>
  <c r="C733" i="11"/>
  <c r="D733" i="11"/>
  <c r="C734" i="11"/>
  <c r="D734" i="11"/>
  <c r="C735" i="11"/>
  <c r="D735" i="11"/>
  <c r="C736" i="11"/>
  <c r="D736" i="11"/>
  <c r="C737" i="11"/>
  <c r="D737" i="11"/>
  <c r="C738" i="11"/>
  <c r="D738" i="11"/>
  <c r="C739" i="11"/>
  <c r="D739" i="11"/>
  <c r="C740" i="11"/>
  <c r="D740" i="11"/>
  <c r="C741" i="11"/>
  <c r="D741" i="11"/>
  <c r="C742" i="11"/>
  <c r="D742" i="11"/>
  <c r="C743" i="11"/>
  <c r="D743" i="11"/>
  <c r="C744" i="11"/>
  <c r="D744" i="11"/>
  <c r="C745" i="11"/>
  <c r="D745" i="11"/>
  <c r="C746" i="11"/>
  <c r="D746" i="11"/>
  <c r="C747" i="11"/>
  <c r="D747" i="11"/>
  <c r="C748" i="11"/>
  <c r="D748" i="11"/>
  <c r="C749" i="11"/>
  <c r="D749" i="11"/>
  <c r="C750" i="11"/>
  <c r="D750" i="11"/>
  <c r="C751" i="11"/>
  <c r="D751" i="11"/>
  <c r="C752" i="11"/>
  <c r="D752" i="11"/>
  <c r="C753" i="11"/>
  <c r="D753" i="11"/>
  <c r="C754" i="11"/>
  <c r="D754" i="11"/>
  <c r="C755" i="11"/>
  <c r="D755" i="11"/>
  <c r="C756" i="11"/>
  <c r="D756" i="11"/>
  <c r="C757" i="11"/>
  <c r="D757" i="11"/>
  <c r="C758" i="11"/>
  <c r="D758" i="11"/>
  <c r="C759" i="11"/>
  <c r="D759" i="11"/>
  <c r="C760" i="11"/>
  <c r="D760" i="11"/>
  <c r="C761" i="11"/>
  <c r="D761" i="11"/>
  <c r="C762" i="11"/>
  <c r="D762" i="11"/>
  <c r="C763" i="11"/>
  <c r="D763" i="11"/>
  <c r="C764" i="11"/>
  <c r="D764" i="11"/>
  <c r="C765" i="11"/>
  <c r="D765" i="11"/>
  <c r="C766" i="11"/>
  <c r="D766" i="11"/>
  <c r="C767" i="11"/>
  <c r="D767" i="11"/>
  <c r="C768" i="11"/>
  <c r="D768" i="11"/>
  <c r="C769" i="11"/>
  <c r="D769" i="11"/>
  <c r="C770" i="11"/>
  <c r="D770" i="11"/>
  <c r="C771" i="11"/>
  <c r="D771" i="11"/>
  <c r="C772" i="11"/>
  <c r="D772" i="11"/>
  <c r="C773" i="11"/>
  <c r="D773" i="11"/>
  <c r="C774" i="11"/>
  <c r="D774" i="11"/>
  <c r="C775" i="11"/>
  <c r="D775" i="11"/>
  <c r="C776" i="11"/>
  <c r="D776" i="11"/>
  <c r="D469" i="11"/>
  <c r="C469" i="11"/>
  <c r="C470" i="12"/>
  <c r="D470" i="12"/>
  <c r="C471" i="12"/>
  <c r="D471" i="12"/>
  <c r="C472" i="12"/>
  <c r="D472" i="12"/>
  <c r="C473" i="12"/>
  <c r="D473" i="12"/>
  <c r="C474" i="12"/>
  <c r="D474" i="12"/>
  <c r="C475" i="12"/>
  <c r="D475" i="12"/>
  <c r="C476" i="12"/>
  <c r="D476" i="12"/>
  <c r="C477" i="12"/>
  <c r="D477" i="12"/>
  <c r="C478" i="12"/>
  <c r="D478" i="12"/>
  <c r="C479" i="12"/>
  <c r="D479" i="12"/>
  <c r="C480" i="12"/>
  <c r="D480" i="12"/>
  <c r="C481" i="12"/>
  <c r="D481" i="12"/>
  <c r="C482" i="12"/>
  <c r="D482" i="12"/>
  <c r="C483" i="12"/>
  <c r="D483" i="12"/>
  <c r="C484" i="12"/>
  <c r="D484" i="12"/>
  <c r="C485" i="12"/>
  <c r="D485" i="12"/>
  <c r="C486" i="12"/>
  <c r="D486" i="12"/>
  <c r="C487" i="12"/>
  <c r="D487" i="12"/>
  <c r="C488" i="12"/>
  <c r="D488" i="12"/>
  <c r="C489" i="12"/>
  <c r="D489" i="12"/>
  <c r="C490" i="12"/>
  <c r="D490" i="12"/>
  <c r="C491" i="12"/>
  <c r="D491" i="12"/>
  <c r="C492" i="12"/>
  <c r="D492" i="12"/>
  <c r="C493" i="12"/>
  <c r="D493" i="12"/>
  <c r="C494" i="12"/>
  <c r="D494" i="12"/>
  <c r="C495" i="12"/>
  <c r="D495" i="12"/>
  <c r="C496" i="12"/>
  <c r="D496" i="12"/>
  <c r="C497" i="12"/>
  <c r="D497" i="12"/>
  <c r="C498" i="12"/>
  <c r="D498" i="12"/>
  <c r="C499" i="12"/>
  <c r="D499" i="12"/>
  <c r="C500" i="12"/>
  <c r="D500" i="12"/>
  <c r="C501" i="12"/>
  <c r="D501" i="12"/>
  <c r="C502" i="12"/>
  <c r="D502" i="12"/>
  <c r="C503" i="12"/>
  <c r="D503" i="12"/>
  <c r="C504" i="12"/>
  <c r="D504" i="12"/>
  <c r="C505" i="12"/>
  <c r="D505" i="12"/>
  <c r="C506" i="12"/>
  <c r="D506" i="12"/>
  <c r="C507" i="12"/>
  <c r="D507" i="12"/>
  <c r="C508" i="12"/>
  <c r="D508" i="12"/>
  <c r="C509" i="12"/>
  <c r="D509" i="12"/>
  <c r="C510" i="12"/>
  <c r="D510" i="12"/>
  <c r="C511" i="12"/>
  <c r="D511" i="12"/>
  <c r="C512" i="12"/>
  <c r="D512" i="12"/>
  <c r="C513" i="12"/>
  <c r="D513" i="12"/>
  <c r="C514" i="12"/>
  <c r="D514" i="12"/>
  <c r="C515" i="12"/>
  <c r="D515" i="12"/>
  <c r="C516" i="12"/>
  <c r="D516" i="12"/>
  <c r="C517" i="12"/>
  <c r="D517" i="12"/>
  <c r="C518" i="12"/>
  <c r="D518" i="12"/>
  <c r="C519" i="12"/>
  <c r="D519" i="12"/>
  <c r="C520" i="12"/>
  <c r="D520" i="12"/>
  <c r="C521" i="12"/>
  <c r="D521" i="12"/>
  <c r="C522" i="12"/>
  <c r="D522" i="12"/>
  <c r="C523" i="12"/>
  <c r="D523" i="12"/>
  <c r="C524" i="12"/>
  <c r="D524" i="12"/>
  <c r="C525" i="12"/>
  <c r="D525" i="12"/>
  <c r="C526" i="12"/>
  <c r="D526" i="12"/>
  <c r="C527" i="12"/>
  <c r="D527" i="12"/>
  <c r="C528" i="12"/>
  <c r="D528" i="12"/>
  <c r="C529" i="12"/>
  <c r="D529" i="12"/>
  <c r="C530" i="12"/>
  <c r="D530" i="12"/>
  <c r="C531" i="12"/>
  <c r="D531" i="12"/>
  <c r="C532" i="12"/>
  <c r="D532" i="12"/>
  <c r="C533" i="12"/>
  <c r="D533" i="12"/>
  <c r="C534" i="12"/>
  <c r="D534" i="12"/>
  <c r="C535" i="12"/>
  <c r="D535" i="12"/>
  <c r="C536" i="12"/>
  <c r="D536" i="12"/>
  <c r="C537" i="12"/>
  <c r="D537" i="12"/>
  <c r="C538" i="12"/>
  <c r="D538" i="12"/>
  <c r="C539" i="12"/>
  <c r="D539" i="12"/>
  <c r="C540" i="12"/>
  <c r="D540" i="12"/>
  <c r="C541" i="12"/>
  <c r="D541" i="12"/>
  <c r="C542" i="12"/>
  <c r="D542" i="12"/>
  <c r="C543" i="12"/>
  <c r="D543" i="12"/>
  <c r="C544" i="12"/>
  <c r="D544" i="12"/>
  <c r="C545" i="12"/>
  <c r="D545" i="12"/>
  <c r="C546" i="12"/>
  <c r="D546" i="12"/>
  <c r="C547" i="12"/>
  <c r="D547" i="12"/>
  <c r="C548" i="12"/>
  <c r="D548" i="12"/>
  <c r="C549" i="12"/>
  <c r="D549" i="12"/>
  <c r="C550" i="12"/>
  <c r="D550" i="12"/>
  <c r="C551" i="12"/>
  <c r="D551" i="12"/>
  <c r="C552" i="12"/>
  <c r="D552" i="12"/>
  <c r="C553" i="12"/>
  <c r="D553" i="12"/>
  <c r="C554" i="12"/>
  <c r="D554" i="12"/>
  <c r="C555" i="12"/>
  <c r="D555" i="12"/>
  <c r="C556" i="12"/>
  <c r="D556" i="12"/>
  <c r="C557" i="12"/>
  <c r="D557" i="12"/>
  <c r="C558" i="12"/>
  <c r="D558" i="12"/>
  <c r="C559" i="12"/>
  <c r="D559" i="12"/>
  <c r="C560" i="12"/>
  <c r="D560" i="12"/>
  <c r="C561" i="12"/>
  <c r="D561" i="12"/>
  <c r="C562" i="12"/>
  <c r="D562" i="12"/>
  <c r="C563" i="12"/>
  <c r="D563" i="12"/>
  <c r="C564" i="12"/>
  <c r="D564" i="12"/>
  <c r="C565" i="12"/>
  <c r="D565" i="12"/>
  <c r="C566" i="12"/>
  <c r="D566" i="12"/>
  <c r="C567" i="12"/>
  <c r="D567" i="12"/>
  <c r="C568" i="12"/>
  <c r="D568" i="12"/>
  <c r="C569" i="12"/>
  <c r="D569" i="12"/>
  <c r="C570" i="12"/>
  <c r="D570" i="12"/>
  <c r="C571" i="12"/>
  <c r="D571" i="12"/>
  <c r="C572" i="12"/>
  <c r="D572" i="12"/>
  <c r="C573" i="12"/>
  <c r="D573" i="12"/>
  <c r="C574" i="12"/>
  <c r="D574" i="12"/>
  <c r="C575" i="12"/>
  <c r="D575" i="12"/>
  <c r="C576" i="12"/>
  <c r="D576" i="12"/>
  <c r="C577" i="12"/>
  <c r="D577" i="12"/>
  <c r="C578" i="12"/>
  <c r="D578" i="12"/>
  <c r="C579" i="12"/>
  <c r="D579" i="12"/>
  <c r="C580" i="12"/>
  <c r="D580" i="12"/>
  <c r="C581" i="12"/>
  <c r="D581" i="12"/>
  <c r="C582" i="12"/>
  <c r="D582" i="12"/>
  <c r="C583" i="12"/>
  <c r="D583" i="12"/>
  <c r="C584" i="12"/>
  <c r="D584" i="12"/>
  <c r="C585" i="12"/>
  <c r="D585" i="12"/>
  <c r="C586" i="12"/>
  <c r="D586" i="12"/>
  <c r="C587" i="12"/>
  <c r="D587" i="12"/>
  <c r="C588" i="12"/>
  <c r="D588" i="12"/>
  <c r="C589" i="12"/>
  <c r="D589" i="12"/>
  <c r="C590" i="12"/>
  <c r="D590" i="12"/>
  <c r="C591" i="12"/>
  <c r="D591" i="12"/>
  <c r="C592" i="12"/>
  <c r="D592" i="12"/>
  <c r="C593" i="12"/>
  <c r="D593" i="12"/>
  <c r="C594" i="12"/>
  <c r="D594" i="12"/>
  <c r="C595" i="12"/>
  <c r="D595" i="12"/>
  <c r="C596" i="12"/>
  <c r="D596" i="12"/>
  <c r="C597" i="12"/>
  <c r="D597" i="12"/>
  <c r="C598" i="12"/>
  <c r="D598" i="12"/>
  <c r="C599" i="12"/>
  <c r="D599" i="12"/>
  <c r="C600" i="12"/>
  <c r="D600" i="12"/>
  <c r="C601" i="12"/>
  <c r="D601" i="12"/>
  <c r="C602" i="12"/>
  <c r="D602" i="12"/>
  <c r="C603" i="12"/>
  <c r="D603" i="12"/>
  <c r="C604" i="12"/>
  <c r="D604" i="12"/>
  <c r="C605" i="12"/>
  <c r="D605" i="12"/>
  <c r="C606" i="12"/>
  <c r="D606" i="12"/>
  <c r="C607" i="12"/>
  <c r="D607" i="12"/>
  <c r="C608" i="12"/>
  <c r="D608" i="12"/>
  <c r="C609" i="12"/>
  <c r="D609" i="12"/>
  <c r="C610" i="12"/>
  <c r="D610" i="12"/>
  <c r="C611" i="12"/>
  <c r="D611" i="12"/>
  <c r="C612" i="12"/>
  <c r="D612" i="12"/>
  <c r="C613" i="12"/>
  <c r="D613" i="12"/>
  <c r="C614" i="12"/>
  <c r="D614" i="12"/>
  <c r="C615" i="12"/>
  <c r="D615" i="12"/>
  <c r="C616" i="12"/>
  <c r="D616" i="12"/>
  <c r="C617" i="12"/>
  <c r="D617" i="12"/>
  <c r="C618" i="12"/>
  <c r="D618" i="12"/>
  <c r="C619" i="12"/>
  <c r="D619" i="12"/>
  <c r="C620" i="12"/>
  <c r="D620" i="12"/>
  <c r="C621" i="12"/>
  <c r="D621" i="12"/>
  <c r="C622" i="12"/>
  <c r="D622" i="12"/>
  <c r="C623" i="12"/>
  <c r="D623" i="12"/>
  <c r="C624" i="12"/>
  <c r="D624" i="12"/>
  <c r="C625" i="12"/>
  <c r="D625" i="12"/>
  <c r="C626" i="12"/>
  <c r="D626" i="12"/>
  <c r="C627" i="12"/>
  <c r="D627" i="12"/>
  <c r="C628" i="12"/>
  <c r="D628" i="12"/>
  <c r="C629" i="12"/>
  <c r="D629" i="12"/>
  <c r="C630" i="12"/>
  <c r="D630" i="12"/>
  <c r="C631" i="12"/>
  <c r="D631" i="12"/>
  <c r="C632" i="12"/>
  <c r="D632" i="12"/>
  <c r="C633" i="12"/>
  <c r="D633" i="12"/>
  <c r="C634" i="12"/>
  <c r="D634" i="12"/>
  <c r="C635" i="12"/>
  <c r="D635" i="12"/>
  <c r="C636" i="12"/>
  <c r="D636" i="12"/>
  <c r="C637" i="12"/>
  <c r="D637" i="12"/>
  <c r="C638" i="12"/>
  <c r="D638" i="12"/>
  <c r="C639" i="12"/>
  <c r="D639" i="12"/>
  <c r="C640" i="12"/>
  <c r="D640" i="12"/>
  <c r="C641" i="12"/>
  <c r="D641" i="12"/>
  <c r="C642" i="12"/>
  <c r="D642" i="12"/>
  <c r="C643" i="12"/>
  <c r="D643" i="12"/>
  <c r="C644" i="12"/>
  <c r="D644" i="12"/>
  <c r="C645" i="12"/>
  <c r="D645" i="12"/>
  <c r="C646" i="12"/>
  <c r="D646" i="12"/>
  <c r="C647" i="12"/>
  <c r="D647" i="12"/>
  <c r="C648" i="12"/>
  <c r="D648" i="12"/>
  <c r="C649" i="12"/>
  <c r="D649" i="12"/>
  <c r="C650" i="12"/>
  <c r="D650" i="12"/>
  <c r="C651" i="12"/>
  <c r="D651" i="12"/>
  <c r="C652" i="12"/>
  <c r="D652" i="12"/>
  <c r="C653" i="12"/>
  <c r="D653" i="12"/>
  <c r="C654" i="12"/>
  <c r="D654" i="12"/>
  <c r="C655" i="12"/>
  <c r="D655" i="12"/>
  <c r="C656" i="12"/>
  <c r="D656" i="12"/>
  <c r="C657" i="12"/>
  <c r="D657" i="12"/>
  <c r="C658" i="12"/>
  <c r="D658" i="12"/>
  <c r="C659" i="12"/>
  <c r="D659" i="12"/>
  <c r="C660" i="12"/>
  <c r="D660" i="12"/>
  <c r="C661" i="12"/>
  <c r="D661" i="12"/>
  <c r="C662" i="12"/>
  <c r="D662" i="12"/>
  <c r="C663" i="12"/>
  <c r="D663" i="12"/>
  <c r="C664" i="12"/>
  <c r="D664" i="12"/>
  <c r="C665" i="12"/>
  <c r="D665" i="12"/>
  <c r="C666" i="12"/>
  <c r="D666" i="12"/>
  <c r="C667" i="12"/>
  <c r="D667" i="12"/>
  <c r="C668" i="12"/>
  <c r="D668" i="12"/>
  <c r="C669" i="12"/>
  <c r="D669" i="12"/>
  <c r="C670" i="12"/>
  <c r="D670" i="12"/>
  <c r="C671" i="12"/>
  <c r="D671" i="12"/>
  <c r="C672" i="12"/>
  <c r="D672" i="12"/>
  <c r="C673" i="12"/>
  <c r="D673" i="12"/>
  <c r="C674" i="12"/>
  <c r="D674" i="12"/>
  <c r="C675" i="12"/>
  <c r="D675" i="12"/>
  <c r="C676" i="12"/>
  <c r="D676" i="12"/>
  <c r="C677" i="12"/>
  <c r="D677" i="12"/>
  <c r="C678" i="12"/>
  <c r="D678" i="12"/>
  <c r="C679" i="12"/>
  <c r="D679" i="12"/>
  <c r="C680" i="12"/>
  <c r="D680" i="12"/>
  <c r="C681" i="12"/>
  <c r="D681" i="12"/>
  <c r="C682" i="12"/>
  <c r="D682" i="12"/>
  <c r="C683" i="12"/>
  <c r="D683" i="12"/>
  <c r="C684" i="12"/>
  <c r="D684" i="12"/>
  <c r="C685" i="12"/>
  <c r="D685" i="12"/>
  <c r="C686" i="12"/>
  <c r="D686" i="12"/>
  <c r="C687" i="12"/>
  <c r="D687" i="12"/>
  <c r="C688" i="12"/>
  <c r="D688" i="12"/>
  <c r="C689" i="12"/>
  <c r="D689" i="12"/>
  <c r="C690" i="12"/>
  <c r="D690" i="12"/>
  <c r="C691" i="12"/>
  <c r="D691" i="12"/>
  <c r="C692" i="12"/>
  <c r="D692" i="12"/>
  <c r="C693" i="12"/>
  <c r="D693" i="12"/>
  <c r="C694" i="12"/>
  <c r="D694" i="12"/>
  <c r="C695" i="12"/>
  <c r="D695" i="12"/>
  <c r="C696" i="12"/>
  <c r="D696" i="12"/>
  <c r="C697" i="12"/>
  <c r="D697" i="12"/>
  <c r="C698" i="12"/>
  <c r="D698" i="12"/>
  <c r="C699" i="12"/>
  <c r="D699" i="12"/>
  <c r="C700" i="12"/>
  <c r="D700" i="12"/>
  <c r="C701" i="12"/>
  <c r="D701" i="12"/>
  <c r="C702" i="12"/>
  <c r="D702" i="12"/>
  <c r="C703" i="12"/>
  <c r="D703" i="12"/>
  <c r="C704" i="12"/>
  <c r="D704" i="12"/>
  <c r="C705" i="12"/>
  <c r="D705" i="12"/>
  <c r="C706" i="12"/>
  <c r="D706" i="12"/>
  <c r="C707" i="12"/>
  <c r="D707" i="12"/>
  <c r="C708" i="12"/>
  <c r="D708" i="12"/>
  <c r="C709" i="12"/>
  <c r="D709" i="12"/>
  <c r="C710" i="12"/>
  <c r="D710" i="12"/>
  <c r="C711" i="12"/>
  <c r="D711" i="12"/>
  <c r="C712" i="12"/>
  <c r="D712" i="12"/>
  <c r="C713" i="12"/>
  <c r="D713" i="12"/>
  <c r="C714" i="12"/>
  <c r="D714" i="12"/>
  <c r="C715" i="12"/>
  <c r="D715" i="12"/>
  <c r="C716" i="12"/>
  <c r="D716" i="12"/>
  <c r="C717" i="12"/>
  <c r="D717" i="12"/>
  <c r="C718" i="12"/>
  <c r="D718" i="12"/>
  <c r="C719" i="12"/>
  <c r="D719" i="12"/>
  <c r="C720" i="12"/>
  <c r="D720" i="12"/>
  <c r="C721" i="12"/>
  <c r="D721" i="12"/>
  <c r="C722" i="12"/>
  <c r="D722" i="12"/>
  <c r="C723" i="12"/>
  <c r="D723" i="12"/>
  <c r="C724" i="12"/>
  <c r="D724" i="12"/>
  <c r="C725" i="12"/>
  <c r="D725" i="12"/>
  <c r="C726" i="12"/>
  <c r="D726" i="12"/>
  <c r="C727" i="12"/>
  <c r="D727" i="12"/>
  <c r="C728" i="12"/>
  <c r="D728" i="12"/>
  <c r="C729" i="12"/>
  <c r="D729" i="12"/>
  <c r="C730" i="12"/>
  <c r="D730" i="12"/>
  <c r="C731" i="12"/>
  <c r="D731" i="12"/>
  <c r="C732" i="12"/>
  <c r="D732" i="12"/>
  <c r="C733" i="12"/>
  <c r="D733" i="12"/>
  <c r="C734" i="12"/>
  <c r="D734" i="12"/>
  <c r="C735" i="12"/>
  <c r="D735" i="12"/>
  <c r="C736" i="12"/>
  <c r="D736" i="12"/>
  <c r="C737" i="12"/>
  <c r="D737" i="12"/>
  <c r="C738" i="12"/>
  <c r="D738" i="12"/>
  <c r="C739" i="12"/>
  <c r="D739" i="12"/>
  <c r="C740" i="12"/>
  <c r="D740" i="12"/>
  <c r="C741" i="12"/>
  <c r="D741" i="12"/>
  <c r="C742" i="12"/>
  <c r="D742" i="12"/>
  <c r="C743" i="12"/>
  <c r="D743" i="12"/>
  <c r="C744" i="12"/>
  <c r="D744" i="12"/>
  <c r="C745" i="12"/>
  <c r="D745" i="12"/>
  <c r="C746" i="12"/>
  <c r="D746" i="12"/>
  <c r="C747" i="12"/>
  <c r="D747" i="12"/>
  <c r="C748" i="12"/>
  <c r="D748" i="12"/>
  <c r="C749" i="12"/>
  <c r="D749" i="12"/>
  <c r="C750" i="12"/>
  <c r="D750" i="12"/>
  <c r="C751" i="12"/>
  <c r="D751" i="12"/>
  <c r="C752" i="12"/>
  <c r="D752" i="12"/>
  <c r="C753" i="12"/>
  <c r="D753" i="12"/>
  <c r="C754" i="12"/>
  <c r="D754" i="12"/>
  <c r="C755" i="12"/>
  <c r="D755" i="12"/>
  <c r="C756" i="12"/>
  <c r="D756" i="12"/>
  <c r="C757" i="12"/>
  <c r="D757" i="12"/>
  <c r="C758" i="12"/>
  <c r="D758" i="12"/>
  <c r="C759" i="12"/>
  <c r="D759" i="12"/>
  <c r="C760" i="12"/>
  <c r="D760" i="12"/>
  <c r="C761" i="12"/>
  <c r="D761" i="12"/>
  <c r="C762" i="12"/>
  <c r="D762" i="12"/>
  <c r="C763" i="12"/>
  <c r="D763" i="12"/>
  <c r="C764" i="12"/>
  <c r="D764" i="12"/>
  <c r="C765" i="12"/>
  <c r="D765" i="12"/>
  <c r="C766" i="12"/>
  <c r="D766" i="12"/>
  <c r="C767" i="12"/>
  <c r="D767" i="12"/>
  <c r="C768" i="12"/>
  <c r="D768" i="12"/>
  <c r="C769" i="12"/>
  <c r="D769" i="12"/>
  <c r="C770" i="12"/>
  <c r="D770" i="12"/>
  <c r="C771" i="12"/>
  <c r="D771" i="12"/>
  <c r="C772" i="12"/>
  <c r="D772" i="12"/>
  <c r="C773" i="12"/>
  <c r="D773" i="12"/>
  <c r="C774" i="12"/>
  <c r="D774" i="12"/>
  <c r="C775" i="12"/>
  <c r="D775" i="12"/>
  <c r="C776" i="12"/>
  <c r="D776" i="12"/>
  <c r="D469" i="12"/>
  <c r="C469" i="12"/>
  <c r="D776" i="10"/>
  <c r="D775" i="10"/>
  <c r="D774" i="10"/>
  <c r="D773" i="10"/>
  <c r="D772" i="10"/>
  <c r="D771" i="10"/>
  <c r="D770" i="10"/>
  <c r="D769" i="10"/>
  <c r="D768" i="10"/>
  <c r="D767" i="10"/>
  <c r="D766" i="10"/>
  <c r="D765" i="10"/>
  <c r="D764" i="10"/>
  <c r="D763" i="10"/>
  <c r="D760" i="10"/>
  <c r="D761" i="10"/>
  <c r="D762" i="10"/>
  <c r="D470" i="10"/>
  <c r="D471" i="10"/>
  <c r="D472" i="10"/>
  <c r="D473" i="10"/>
  <c r="D474" i="10"/>
  <c r="D475" i="10"/>
  <c r="D476" i="10"/>
  <c r="D477" i="10"/>
  <c r="D478" i="10"/>
  <c r="D479" i="10"/>
  <c r="D480" i="10"/>
  <c r="D481" i="10"/>
  <c r="D482" i="10"/>
  <c r="D483" i="10"/>
  <c r="D484" i="10"/>
  <c r="D485" i="10"/>
  <c r="D486" i="10"/>
  <c r="D487" i="10"/>
  <c r="D488" i="10"/>
  <c r="D489" i="10"/>
  <c r="D490" i="10"/>
  <c r="D491" i="10"/>
  <c r="D492" i="10"/>
  <c r="D493" i="10"/>
  <c r="D494" i="10"/>
  <c r="D495" i="10"/>
  <c r="D496" i="10"/>
  <c r="D497" i="10"/>
  <c r="D498" i="10"/>
  <c r="D499" i="10"/>
  <c r="D500" i="10"/>
  <c r="D501" i="10"/>
  <c r="D502" i="10"/>
  <c r="D503" i="10"/>
  <c r="D504" i="10"/>
  <c r="D505" i="10"/>
  <c r="D506" i="10"/>
  <c r="D507" i="10"/>
  <c r="D508" i="10"/>
  <c r="D509" i="10"/>
  <c r="D510" i="10"/>
  <c r="D511" i="10"/>
  <c r="D512" i="10"/>
  <c r="D513" i="10"/>
  <c r="D514" i="10"/>
  <c r="D515" i="10"/>
  <c r="D516" i="10"/>
  <c r="D517" i="10"/>
  <c r="D518" i="10"/>
  <c r="D519" i="10"/>
  <c r="D520" i="10"/>
  <c r="D521" i="10"/>
  <c r="D522" i="10"/>
  <c r="D523" i="10"/>
  <c r="D524" i="10"/>
  <c r="D525" i="10"/>
  <c r="D526" i="10"/>
  <c r="D527" i="10"/>
  <c r="D528" i="10"/>
  <c r="D529" i="10"/>
  <c r="D530" i="10"/>
  <c r="D531" i="10"/>
  <c r="D532" i="10"/>
  <c r="D533" i="10"/>
  <c r="D534" i="10"/>
  <c r="D535" i="10"/>
  <c r="D536" i="10"/>
  <c r="D537" i="10"/>
  <c r="D538" i="10"/>
  <c r="D539" i="10"/>
  <c r="D540" i="10"/>
  <c r="D541" i="10"/>
  <c r="D542" i="10"/>
  <c r="D543" i="10"/>
  <c r="D544" i="10"/>
  <c r="D545" i="10"/>
  <c r="D546" i="10"/>
  <c r="D547" i="10"/>
  <c r="D548" i="10"/>
  <c r="D549" i="10"/>
  <c r="D550" i="10"/>
  <c r="D551" i="10"/>
  <c r="D552" i="10"/>
  <c r="D553" i="10"/>
  <c r="D554" i="10"/>
  <c r="D555" i="10"/>
  <c r="D556" i="10"/>
  <c r="D557" i="10"/>
  <c r="D558" i="10"/>
  <c r="D559" i="10"/>
  <c r="D560" i="10"/>
  <c r="D561" i="10"/>
  <c r="D562" i="10"/>
  <c r="D563" i="10"/>
  <c r="D564" i="10"/>
  <c r="D565" i="10"/>
  <c r="D566" i="10"/>
  <c r="D567" i="10"/>
  <c r="D568" i="10"/>
  <c r="D569" i="10"/>
  <c r="D570" i="10"/>
  <c r="D571" i="10"/>
  <c r="D572" i="10"/>
  <c r="D573" i="10"/>
  <c r="D574" i="10"/>
  <c r="D575" i="10"/>
  <c r="D576" i="10"/>
  <c r="D577" i="10"/>
  <c r="D578" i="10"/>
  <c r="D579" i="10"/>
  <c r="D580" i="10"/>
  <c r="D581" i="10"/>
  <c r="D582" i="10"/>
  <c r="D583" i="10"/>
  <c r="D584" i="10"/>
  <c r="D585" i="10"/>
  <c r="D586" i="10"/>
  <c r="D587" i="10"/>
  <c r="D588" i="10"/>
  <c r="D589" i="10"/>
  <c r="D590" i="10"/>
  <c r="D591" i="10"/>
  <c r="D592" i="10"/>
  <c r="D593" i="10"/>
  <c r="D594" i="10"/>
  <c r="D595" i="10"/>
  <c r="D596" i="10"/>
  <c r="D597" i="10"/>
  <c r="D598" i="10"/>
  <c r="D599" i="10"/>
  <c r="D600" i="10"/>
  <c r="D601" i="10"/>
  <c r="D602" i="10"/>
  <c r="D603" i="10"/>
  <c r="D604" i="10"/>
  <c r="D605" i="10"/>
  <c r="D606" i="10"/>
  <c r="D607" i="10"/>
  <c r="D608" i="10"/>
  <c r="D609" i="10"/>
  <c r="D610" i="10"/>
  <c r="D611" i="10"/>
  <c r="D612" i="10"/>
  <c r="D613" i="10"/>
  <c r="D614" i="10"/>
  <c r="D615" i="10"/>
  <c r="D616" i="10"/>
  <c r="D617" i="10"/>
  <c r="D618" i="10"/>
  <c r="D619" i="10"/>
  <c r="D620" i="10"/>
  <c r="D621" i="10"/>
  <c r="D622" i="10"/>
  <c r="D623" i="10"/>
  <c r="D624" i="10"/>
  <c r="D625" i="10"/>
  <c r="D626" i="10"/>
  <c r="D627" i="10"/>
  <c r="D628" i="10"/>
  <c r="D629" i="10"/>
  <c r="D630" i="10"/>
  <c r="D631" i="10"/>
  <c r="D632" i="10"/>
  <c r="D633" i="10"/>
  <c r="D634" i="10"/>
  <c r="D635" i="10"/>
  <c r="D636" i="10"/>
  <c r="D637" i="10"/>
  <c r="D638" i="10"/>
  <c r="D639" i="10"/>
  <c r="D640" i="10"/>
  <c r="D641" i="10"/>
  <c r="D642" i="10"/>
  <c r="D643" i="10"/>
  <c r="D644" i="10"/>
  <c r="D645" i="10"/>
  <c r="D646" i="10"/>
  <c r="D647" i="10"/>
  <c r="D648" i="10"/>
  <c r="D649" i="10"/>
  <c r="D650" i="10"/>
  <c r="D651" i="10"/>
  <c r="D652" i="10"/>
  <c r="D653" i="10"/>
  <c r="D654" i="10"/>
  <c r="D655" i="10"/>
  <c r="D656" i="10"/>
  <c r="D657" i="10"/>
  <c r="D658" i="10"/>
  <c r="D659" i="10"/>
  <c r="D660" i="10"/>
  <c r="D661" i="10"/>
  <c r="D662" i="10"/>
  <c r="D663" i="10"/>
  <c r="D664" i="10"/>
  <c r="D665" i="10"/>
  <c r="D666" i="10"/>
  <c r="D667" i="10"/>
  <c r="D668" i="10"/>
  <c r="D669" i="10"/>
  <c r="D670" i="10"/>
  <c r="D671" i="10"/>
  <c r="D672" i="10"/>
  <c r="D673" i="10"/>
  <c r="D674" i="10"/>
  <c r="D675" i="10"/>
  <c r="D676" i="10"/>
  <c r="D677" i="10"/>
  <c r="D678" i="10"/>
  <c r="D679" i="10"/>
  <c r="D680" i="10"/>
  <c r="D681" i="10"/>
  <c r="D682" i="10"/>
  <c r="D683" i="10"/>
  <c r="D684" i="10"/>
  <c r="D685" i="10"/>
  <c r="D686" i="10"/>
  <c r="D687" i="10"/>
  <c r="D688" i="10"/>
  <c r="D689" i="10"/>
  <c r="D690" i="10"/>
  <c r="D691" i="10"/>
  <c r="D692" i="10"/>
  <c r="D693" i="10"/>
  <c r="D694" i="10"/>
  <c r="D695" i="10"/>
  <c r="D696" i="10"/>
  <c r="D697" i="10"/>
  <c r="D698" i="10"/>
  <c r="D699" i="10"/>
  <c r="D700" i="10"/>
  <c r="D701" i="10"/>
  <c r="D702" i="10"/>
  <c r="D703" i="10"/>
  <c r="D704" i="10"/>
  <c r="D705" i="10"/>
  <c r="D706" i="10"/>
  <c r="D707" i="10"/>
  <c r="D708" i="10"/>
  <c r="D709" i="10"/>
  <c r="D710" i="10"/>
  <c r="D711" i="10"/>
  <c r="D712" i="10"/>
  <c r="D713" i="10"/>
  <c r="D714" i="10"/>
  <c r="D715" i="10"/>
  <c r="D716" i="10"/>
  <c r="D717" i="10"/>
  <c r="D718" i="10"/>
  <c r="D719" i="10"/>
  <c r="D720" i="10"/>
  <c r="D721" i="10"/>
  <c r="D722" i="10"/>
  <c r="D723" i="10"/>
  <c r="D724" i="10"/>
  <c r="D725" i="10"/>
  <c r="D726" i="10"/>
  <c r="D727" i="10"/>
  <c r="D728" i="10"/>
  <c r="D729" i="10"/>
  <c r="D730" i="10"/>
  <c r="D731" i="10"/>
  <c r="D732" i="10"/>
  <c r="D733" i="10"/>
  <c r="D734" i="10"/>
  <c r="D735" i="10"/>
  <c r="D736" i="10"/>
  <c r="D737" i="10"/>
  <c r="D738" i="10"/>
  <c r="D739" i="10"/>
  <c r="D740" i="10"/>
  <c r="D741" i="10"/>
  <c r="D742" i="10"/>
  <c r="D743" i="10"/>
  <c r="D744" i="10"/>
  <c r="D745" i="10"/>
  <c r="D746" i="10"/>
  <c r="D747" i="10"/>
  <c r="D748" i="10"/>
  <c r="D749" i="10"/>
  <c r="D750" i="10"/>
  <c r="D751" i="10"/>
  <c r="D752" i="10"/>
  <c r="D753" i="10"/>
  <c r="D754" i="10"/>
  <c r="D755" i="10"/>
  <c r="D756" i="10"/>
  <c r="D757" i="10"/>
  <c r="D758" i="10"/>
  <c r="D759" i="10"/>
  <c r="D469" i="10"/>
  <c r="AH492" i="10" l="1"/>
  <c r="AC784" i="10"/>
  <c r="AK482" i="10"/>
  <c r="AH477" i="10"/>
  <c r="AE479" i="10"/>
  <c r="AL781" i="10"/>
  <c r="AH487" i="10"/>
  <c r="AN530" i="10"/>
  <c r="AE481" i="10"/>
  <c r="AN482" i="10"/>
  <c r="AE485" i="10"/>
  <c r="AK487" i="10"/>
  <c r="AN484" i="10"/>
  <c r="AN469" i="10"/>
  <c r="AK496" i="10"/>
  <c r="AH481" i="10"/>
  <c r="AN499" i="10"/>
  <c r="AK479" i="10"/>
  <c r="AE473" i="10"/>
  <c r="AL784" i="10"/>
  <c r="AH488" i="10"/>
  <c r="AE476" i="10"/>
  <c r="AH473" i="10"/>
  <c r="AK476" i="10"/>
  <c r="AE469" i="10"/>
  <c r="AL785" i="10"/>
  <c r="AE482" i="10"/>
  <c r="AE489" i="10"/>
  <c r="AE498" i="10"/>
  <c r="AF786" i="10"/>
  <c r="AN486" i="10"/>
  <c r="AH472" i="10"/>
  <c r="AN473" i="10"/>
  <c r="AH475" i="10"/>
  <c r="AK521" i="12"/>
  <c r="AC781" i="12"/>
  <c r="AF785" i="12"/>
  <c r="AF781" i="12"/>
  <c r="AE491" i="12"/>
  <c r="AN491" i="12"/>
  <c r="AN506" i="12"/>
  <c r="AK518" i="12"/>
  <c r="AI784" i="12"/>
  <c r="AN488" i="12"/>
  <c r="AN497" i="12"/>
  <c r="AN515" i="12"/>
  <c r="AL784" i="12"/>
  <c r="AE516" i="12"/>
  <c r="AE480" i="12"/>
  <c r="AN500" i="12"/>
  <c r="AN509" i="12"/>
  <c r="AH515" i="12"/>
  <c r="AL782" i="12"/>
  <c r="AL788" i="12" s="1"/>
  <c r="AF787" i="12"/>
  <c r="AK486" i="12"/>
  <c r="AN520" i="12"/>
  <c r="AH487" i="12"/>
  <c r="AH493" i="12"/>
  <c r="AH496" i="12"/>
  <c r="AH502" i="12"/>
  <c r="AH505" i="12"/>
  <c r="AH511" i="12"/>
  <c r="AF785" i="11"/>
  <c r="AE494" i="11"/>
  <c r="AE503" i="11"/>
  <c r="AE512" i="11"/>
  <c r="AH491" i="11"/>
  <c r="AH500" i="11"/>
  <c r="AH509" i="11"/>
  <c r="AE516" i="11"/>
  <c r="AE522" i="11"/>
  <c r="AF786" i="11"/>
  <c r="AK489" i="11"/>
  <c r="AK498" i="11"/>
  <c r="AK507" i="11"/>
  <c r="AK516" i="11"/>
  <c r="AN486" i="11"/>
  <c r="AN495" i="11"/>
  <c r="AN504" i="11"/>
  <c r="AN513" i="11"/>
  <c r="AF780" i="11"/>
  <c r="AE477" i="11"/>
  <c r="AK511" i="11"/>
  <c r="AK472" i="11"/>
  <c r="AM476" i="13" a="1"/>
  <c r="AM476" i="13" s="1"/>
  <c r="AN476" i="13" s="1"/>
  <c r="AM488" i="13" a="1"/>
  <c r="AM488" i="13" s="1"/>
  <c r="AN488" i="13" s="1"/>
  <c r="AM500" i="13" a="1"/>
  <c r="AM500" i="13" s="1"/>
  <c r="AN500" i="13" s="1"/>
  <c r="AM512" i="13" a="1"/>
  <c r="AM512" i="13" s="1"/>
  <c r="AN512" i="13" s="1"/>
  <c r="AM524" i="13" a="1"/>
  <c r="AM524" i="13" s="1"/>
  <c r="AN524" i="13" s="1"/>
  <c r="AM534" i="13" a="1"/>
  <c r="AM534" i="13" s="1"/>
  <c r="AN534" i="13" s="1"/>
  <c r="AM545" i="13" a="1"/>
  <c r="AM545" i="13" s="1"/>
  <c r="AN545" i="13" s="1"/>
  <c r="AM555" i="13" a="1"/>
  <c r="AM555" i="13" s="1"/>
  <c r="AN555" i="13" s="1"/>
  <c r="AM567" i="13" a="1"/>
  <c r="AM567" i="13" s="1"/>
  <c r="AN567" i="13" s="1"/>
  <c r="AM588" i="13" a="1"/>
  <c r="AM588" i="13" s="1"/>
  <c r="AN588" i="13" s="1"/>
  <c r="AM599" i="13" a="1"/>
  <c r="AM599" i="13" s="1"/>
  <c r="AN599" i="13" s="1"/>
  <c r="AM610" i="13" a="1"/>
  <c r="AM610" i="13" s="1"/>
  <c r="AN610" i="13" s="1"/>
  <c r="AM631" i="13" a="1"/>
  <c r="AM631" i="13" s="1"/>
  <c r="AN631" i="13" s="1"/>
  <c r="AM641" i="13" a="1"/>
  <c r="AM641" i="13" s="1"/>
  <c r="AN641" i="13" s="1"/>
  <c r="AM651" i="13" a="1"/>
  <c r="AM651" i="13" s="1"/>
  <c r="AN651" i="13" s="1"/>
  <c r="AM663" i="13" a="1"/>
  <c r="AM663" i="13" s="1"/>
  <c r="AN663" i="13" s="1"/>
  <c r="AM683" i="13" a="1"/>
  <c r="AM683" i="13" s="1"/>
  <c r="AN683" i="13" s="1"/>
  <c r="AM704" i="13" a="1"/>
  <c r="AM704" i="13" s="1"/>
  <c r="AN704" i="13" s="1"/>
  <c r="AM716" i="13" a="1"/>
  <c r="AM716" i="13" s="1"/>
  <c r="AN716" i="13" s="1"/>
  <c r="AM477" i="13" a="1"/>
  <c r="AM477" i="13" s="1"/>
  <c r="AN477" i="13" s="1"/>
  <c r="AM489" i="13" a="1"/>
  <c r="AM489" i="13" s="1"/>
  <c r="AN489" i="13" s="1"/>
  <c r="AM501" i="13" a="1"/>
  <c r="AM501" i="13" s="1"/>
  <c r="AN501" i="13" s="1"/>
  <c r="AM513" i="13" a="1"/>
  <c r="AM513" i="13" s="1"/>
  <c r="AN513" i="13" s="1"/>
  <c r="AM525" i="13" a="1"/>
  <c r="AM525" i="13" s="1"/>
  <c r="AM535" i="13" a="1"/>
  <c r="AM535" i="13" s="1"/>
  <c r="AN535" i="13" s="1"/>
  <c r="AM546" i="13" a="1"/>
  <c r="AM546" i="13" s="1"/>
  <c r="AN546" i="13" s="1"/>
  <c r="AM556" i="13" a="1"/>
  <c r="AM556" i="13" s="1"/>
  <c r="AN556" i="13" s="1"/>
  <c r="AM568" i="13" a="1"/>
  <c r="AM568" i="13" s="1"/>
  <c r="AN568" i="13" s="1"/>
  <c r="AM578" i="13" a="1"/>
  <c r="AM578" i="13" s="1"/>
  <c r="AN578" i="13" s="1"/>
  <c r="AM589" i="13" a="1"/>
  <c r="AM589" i="13" s="1"/>
  <c r="AN589" i="13" s="1"/>
  <c r="AM600" i="13" a="1"/>
  <c r="AM600" i="13" s="1"/>
  <c r="AN600" i="13" s="1"/>
  <c r="AM611" i="13" a="1"/>
  <c r="AM611" i="13" s="1"/>
  <c r="AN611" i="13" s="1"/>
  <c r="AM622" i="13" a="1"/>
  <c r="AM622" i="13" s="1"/>
  <c r="AN622" i="13" s="1"/>
  <c r="AM632" i="13" a="1"/>
  <c r="AM632" i="13" s="1"/>
  <c r="AN632" i="13" s="1"/>
  <c r="AM642" i="13" a="1"/>
  <c r="AM642" i="13" s="1"/>
  <c r="AN642" i="13" s="1"/>
  <c r="AM652" i="13" a="1"/>
  <c r="AM652" i="13" s="1"/>
  <c r="AN652" i="13" s="1"/>
  <c r="AM664" i="13" a="1"/>
  <c r="AM664" i="13" s="1"/>
  <c r="AN664" i="13" s="1"/>
  <c r="AM674" i="13" a="1"/>
  <c r="AM674" i="13" s="1"/>
  <c r="AN674" i="13" s="1"/>
  <c r="AM684" i="13" a="1"/>
  <c r="AM684" i="13" s="1"/>
  <c r="AN684" i="13" s="1"/>
  <c r="AM694" i="13" a="1"/>
  <c r="AM694" i="13" s="1"/>
  <c r="AN694" i="13" s="1"/>
  <c r="AM705" i="13" a="1"/>
  <c r="AM705" i="13" s="1"/>
  <c r="AN705" i="13" s="1"/>
  <c r="AM717" i="13" a="1"/>
  <c r="AM717" i="13" s="1"/>
  <c r="AM726" i="13" a="1"/>
  <c r="AM726" i="13" s="1"/>
  <c r="AN726" i="13" s="1"/>
  <c r="AM736" i="13" a="1"/>
  <c r="AM736" i="13" s="1"/>
  <c r="AN736" i="13" s="1"/>
  <c r="AM746" i="13" a="1"/>
  <c r="AM746" i="13" s="1"/>
  <c r="AN746" i="13" s="1"/>
  <c r="AM758" i="13" a="1"/>
  <c r="AM758" i="13" s="1"/>
  <c r="AN758" i="13" s="1"/>
  <c r="AM769" i="13" a="1"/>
  <c r="AM769" i="13" s="1"/>
  <c r="AL783" i="13"/>
  <c r="AM478" i="13" a="1"/>
  <c r="AM478" i="13" s="1"/>
  <c r="AN478" i="13" s="1"/>
  <c r="AM490" i="13" a="1"/>
  <c r="AM490" i="13" s="1"/>
  <c r="AN490" i="13" s="1"/>
  <c r="AM502" i="13" a="1"/>
  <c r="AM502" i="13" s="1"/>
  <c r="AN502" i="13" s="1"/>
  <c r="AM514" i="13" a="1"/>
  <c r="AM514" i="13" s="1"/>
  <c r="AN514" i="13" s="1"/>
  <c r="AM536" i="13" a="1"/>
  <c r="AM536" i="13" s="1"/>
  <c r="AN536" i="13" s="1"/>
  <c r="AM547" i="13" a="1"/>
  <c r="AM547" i="13" s="1"/>
  <c r="AN547" i="13" s="1"/>
  <c r="AM557" i="13" a="1"/>
  <c r="AM557" i="13" s="1"/>
  <c r="AN557" i="13" s="1"/>
  <c r="AM569" i="13" a="1"/>
  <c r="AM569" i="13" s="1"/>
  <c r="AN569" i="13" s="1"/>
  <c r="AM579" i="13" a="1"/>
  <c r="AM579" i="13" s="1"/>
  <c r="AN579" i="13" s="1"/>
  <c r="AM590" i="13" a="1"/>
  <c r="AM590" i="13" s="1"/>
  <c r="AN590" i="13" s="1"/>
  <c r="AM601" i="13" a="1"/>
  <c r="AM601" i="13" s="1"/>
  <c r="AM612" i="13" a="1"/>
  <c r="AM612" i="13" s="1"/>
  <c r="AN612" i="13" s="1"/>
  <c r="AM623" i="13" a="1"/>
  <c r="AM623" i="13" s="1"/>
  <c r="AN623" i="13" s="1"/>
  <c r="AM633" i="13" a="1"/>
  <c r="AM633" i="13" s="1"/>
  <c r="AM643" i="13" a="1"/>
  <c r="AM643" i="13" s="1"/>
  <c r="AN643" i="13" s="1"/>
  <c r="AM653" i="13" a="1"/>
  <c r="AM653" i="13" s="1"/>
  <c r="AN653" i="13" s="1"/>
  <c r="AM665" i="13" a="1"/>
  <c r="AM665" i="13" s="1"/>
  <c r="AN665" i="13" s="1"/>
  <c r="AM675" i="13" a="1"/>
  <c r="AM675" i="13" s="1"/>
  <c r="AN675" i="13" s="1"/>
  <c r="AM685" i="13" a="1"/>
  <c r="AM685" i="13" s="1"/>
  <c r="AM695" i="13" a="1"/>
  <c r="AM695" i="13" s="1"/>
  <c r="AN695" i="13" s="1"/>
  <c r="AM706" i="13" a="1"/>
  <c r="AM706" i="13" s="1"/>
  <c r="AN706" i="13" s="1"/>
  <c r="AM727" i="13" a="1"/>
  <c r="AM727" i="13" s="1"/>
  <c r="AN727" i="13" s="1"/>
  <c r="AM737" i="13" a="1"/>
  <c r="AM737" i="13" s="1"/>
  <c r="AN737" i="13" s="1"/>
  <c r="AM747" i="13" a="1"/>
  <c r="AM747" i="13" s="1"/>
  <c r="AN747" i="13" s="1"/>
  <c r="AM759" i="13" a="1"/>
  <c r="AM759" i="13" s="1"/>
  <c r="AN759" i="13" s="1"/>
  <c r="AM479" i="13" a="1"/>
  <c r="AM479" i="13" s="1"/>
  <c r="AN479" i="13" s="1"/>
  <c r="AM491" i="13" a="1"/>
  <c r="AM491" i="13" s="1"/>
  <c r="AN491" i="13" s="1"/>
  <c r="AM503" i="13" a="1"/>
  <c r="AM503" i="13" s="1"/>
  <c r="AN503" i="13" s="1"/>
  <c r="AM515" i="13" a="1"/>
  <c r="AM515" i="13" s="1"/>
  <c r="AN515" i="13" s="1"/>
  <c r="AM526" i="13" a="1"/>
  <c r="AM526" i="13" s="1"/>
  <c r="AN526" i="13" s="1"/>
  <c r="AM537" i="13" a="1"/>
  <c r="AM537" i="13" s="1"/>
  <c r="AM548" i="13" a="1"/>
  <c r="AM548" i="13" s="1"/>
  <c r="AN548" i="13" s="1"/>
  <c r="AM558" i="13" a="1"/>
  <c r="AM558" i="13" s="1"/>
  <c r="AN558" i="13" s="1"/>
  <c r="AM570" i="13" a="1"/>
  <c r="AM570" i="13" s="1"/>
  <c r="AN570" i="13" s="1"/>
  <c r="AM580" i="13" a="1"/>
  <c r="AM580" i="13" s="1"/>
  <c r="AN580" i="13" s="1"/>
  <c r="AM591" i="13" a="1"/>
  <c r="AM591" i="13" s="1"/>
  <c r="AN591" i="13" s="1"/>
  <c r="AM613" i="13" a="1"/>
  <c r="AM613" i="13" s="1"/>
  <c r="AN613" i="13" s="1"/>
  <c r="AM624" i="13" a="1"/>
  <c r="AM624" i="13" s="1"/>
  <c r="AN624" i="13" s="1"/>
  <c r="AM644" i="13" a="1"/>
  <c r="AM644" i="13" s="1"/>
  <c r="AN644" i="13" s="1"/>
  <c r="AM654" i="13" a="1"/>
  <c r="AM654" i="13" s="1"/>
  <c r="AN654" i="13" s="1"/>
  <c r="AM666" i="13" a="1"/>
  <c r="AM666" i="13" s="1"/>
  <c r="AN666" i="13" s="1"/>
  <c r="AM676" i="13" a="1"/>
  <c r="AM676" i="13" s="1"/>
  <c r="AN676" i="13" s="1"/>
  <c r="AM696" i="13" a="1"/>
  <c r="AM696" i="13" s="1"/>
  <c r="AN696" i="13" s="1"/>
  <c r="AM707" i="13" a="1"/>
  <c r="AM707" i="13" s="1"/>
  <c r="AN707" i="13" s="1"/>
  <c r="AM718" i="13" a="1"/>
  <c r="AM718" i="13" s="1"/>
  <c r="AN718" i="13" s="1"/>
  <c r="AM728" i="13" a="1"/>
  <c r="AM728" i="13" s="1"/>
  <c r="AN728" i="13" s="1"/>
  <c r="AM738" i="13" a="1"/>
  <c r="AM738" i="13" s="1"/>
  <c r="AN738" i="13" s="1"/>
  <c r="AM748" i="13" a="1"/>
  <c r="AM748" i="13" s="1"/>
  <c r="AN748" i="13" s="1"/>
  <c r="AM760" i="13" a="1"/>
  <c r="AM760" i="13" s="1"/>
  <c r="AN760" i="13" s="1"/>
  <c r="AM770" i="13" a="1"/>
  <c r="AM770" i="13" s="1"/>
  <c r="AN770" i="13" s="1"/>
  <c r="AM480" i="13" a="1"/>
  <c r="AM480" i="13" s="1"/>
  <c r="AN480" i="13" s="1"/>
  <c r="AM492" i="13" a="1"/>
  <c r="AM492" i="13" s="1"/>
  <c r="AN492" i="13" s="1"/>
  <c r="AM504" i="13" a="1"/>
  <c r="AM504" i="13" s="1"/>
  <c r="AN504" i="13" s="1"/>
  <c r="AM516" i="13" a="1"/>
  <c r="AM516" i="13" s="1"/>
  <c r="AN516" i="13" s="1"/>
  <c r="AM527" i="13" a="1"/>
  <c r="AM527" i="13" s="1"/>
  <c r="AN527" i="13" s="1"/>
  <c r="AM549" i="13" a="1"/>
  <c r="AM549" i="13" s="1"/>
  <c r="AM559" i="13" a="1"/>
  <c r="AM559" i="13" s="1"/>
  <c r="AN559" i="13" s="1"/>
  <c r="AM571" i="13" a="1"/>
  <c r="AM571" i="13" s="1"/>
  <c r="AN571" i="13" s="1"/>
  <c r="AM581" i="13" a="1"/>
  <c r="AM581" i="13" s="1"/>
  <c r="AN581" i="13" s="1"/>
  <c r="AM592" i="13" a="1"/>
  <c r="AM592" i="13" s="1"/>
  <c r="AN592" i="13" s="1"/>
  <c r="AM602" i="13" a="1"/>
  <c r="AM602" i="13" s="1"/>
  <c r="AN602" i="13" s="1"/>
  <c r="AM614" i="13" a="1"/>
  <c r="AM614" i="13" s="1"/>
  <c r="AN614" i="13" s="1"/>
  <c r="AM625" i="13" a="1"/>
  <c r="AM625" i="13" s="1"/>
  <c r="AM634" i="13" a="1"/>
  <c r="AM634" i="13" s="1"/>
  <c r="AN634" i="13" s="1"/>
  <c r="AM645" i="13" a="1"/>
  <c r="AM645" i="13" s="1"/>
  <c r="AM655" i="13" a="1"/>
  <c r="AM655" i="13" s="1"/>
  <c r="AN655" i="13" s="1"/>
  <c r="AM667" i="13" a="1"/>
  <c r="AM667" i="13" s="1"/>
  <c r="AN667" i="13" s="1"/>
  <c r="AM677" i="13" a="1"/>
  <c r="AM677" i="13" s="1"/>
  <c r="AM686" i="13" a="1"/>
  <c r="AM686" i="13" s="1"/>
  <c r="AN686" i="13" s="1"/>
  <c r="AM697" i="13" a="1"/>
  <c r="AM697" i="13" s="1"/>
  <c r="AM708" i="13" a="1"/>
  <c r="AM708" i="13" s="1"/>
  <c r="AN708" i="13" s="1"/>
  <c r="AM719" i="13" a="1"/>
  <c r="AM719" i="13" s="1"/>
  <c r="AN719" i="13" s="1"/>
  <c r="AM729" i="13" a="1"/>
  <c r="AM729" i="13" s="1"/>
  <c r="AM739" i="13" a="1"/>
  <c r="AM739" i="13" s="1"/>
  <c r="AN739" i="13" s="1"/>
  <c r="AM749" i="13" a="1"/>
  <c r="AM749" i="13" s="1"/>
  <c r="AN749" i="13" s="1"/>
  <c r="AM761" i="13" a="1"/>
  <c r="AM761" i="13" s="1"/>
  <c r="AN761" i="13" s="1"/>
  <c r="AM771" i="13" a="1"/>
  <c r="AM771" i="13" s="1"/>
  <c r="AN771" i="13" s="1"/>
  <c r="AM481" i="13" a="1"/>
  <c r="AM481" i="13" s="1"/>
  <c r="AN481" i="13" s="1"/>
  <c r="AM493" i="13" a="1"/>
  <c r="AM493" i="13" s="1"/>
  <c r="AN493" i="13" s="1"/>
  <c r="AM505" i="13" a="1"/>
  <c r="AM505" i="13" s="1"/>
  <c r="AN505" i="13" s="1"/>
  <c r="AM517" i="13" a="1"/>
  <c r="AM517" i="13" s="1"/>
  <c r="AN517" i="13" s="1"/>
  <c r="AM528" i="13" a="1"/>
  <c r="AM528" i="13" s="1"/>
  <c r="AN528" i="13" s="1"/>
  <c r="AM538" i="13" a="1"/>
  <c r="AM538" i="13" s="1"/>
  <c r="AN538" i="13" s="1"/>
  <c r="AM560" i="13" a="1"/>
  <c r="AM560" i="13" s="1"/>
  <c r="AN560" i="13" s="1"/>
  <c r="AM572" i="13" a="1"/>
  <c r="AM572" i="13" s="1"/>
  <c r="AN572" i="13" s="1"/>
  <c r="AM582" i="13" a="1"/>
  <c r="AM582" i="13" s="1"/>
  <c r="AN582" i="13" s="1"/>
  <c r="AM593" i="13" a="1"/>
  <c r="AM593" i="13" s="1"/>
  <c r="AN593" i="13" s="1"/>
  <c r="AM603" i="13" a="1"/>
  <c r="AM603" i="13" s="1"/>
  <c r="AN603" i="13" s="1"/>
  <c r="AM615" i="13" a="1"/>
  <c r="AM615" i="13" s="1"/>
  <c r="AN615" i="13" s="1"/>
  <c r="AM635" i="13" a="1"/>
  <c r="AM635" i="13" s="1"/>
  <c r="AN635" i="13" s="1"/>
  <c r="AM656" i="13" a="1"/>
  <c r="AM656" i="13" s="1"/>
  <c r="AN656" i="13" s="1"/>
  <c r="AM668" i="13" a="1"/>
  <c r="AM668" i="13" s="1"/>
  <c r="AN668" i="13" s="1"/>
  <c r="AM687" i="13" a="1"/>
  <c r="AM687" i="13" s="1"/>
  <c r="AN687" i="13" s="1"/>
  <c r="AM709" i="13" a="1"/>
  <c r="AM709" i="13" s="1"/>
  <c r="AN709" i="13" s="1"/>
  <c r="AM720" i="13" a="1"/>
  <c r="AM720" i="13" s="1"/>
  <c r="AN720" i="13" s="1"/>
  <c r="AM740" i="13" a="1"/>
  <c r="AM740" i="13" s="1"/>
  <c r="AN740" i="13" s="1"/>
  <c r="AM750" i="13" a="1"/>
  <c r="AM750" i="13" s="1"/>
  <c r="AN750" i="13" s="1"/>
  <c r="AM762" i="13" a="1"/>
  <c r="AM762" i="13" s="1"/>
  <c r="AN762" i="13" s="1"/>
  <c r="AM772" i="13" a="1"/>
  <c r="AM772" i="13" s="1"/>
  <c r="AN772" i="13" s="1"/>
  <c r="AM470" i="13" a="1"/>
  <c r="AM470" i="13" s="1"/>
  <c r="AN470" i="13" s="1"/>
  <c r="AM482" i="13" a="1"/>
  <c r="AM482" i="13" s="1"/>
  <c r="AN482" i="13" s="1"/>
  <c r="AM494" i="13" a="1"/>
  <c r="AM494" i="13" s="1"/>
  <c r="AN494" i="13" s="1"/>
  <c r="AM506" i="13" a="1"/>
  <c r="AM506" i="13" s="1"/>
  <c r="AN506" i="13" s="1"/>
  <c r="AM518" i="13" a="1"/>
  <c r="AM518" i="13" s="1"/>
  <c r="AN518" i="13" s="1"/>
  <c r="AM529" i="13" a="1"/>
  <c r="AM529" i="13" s="1"/>
  <c r="AM539" i="13" a="1"/>
  <c r="AM539" i="13" s="1"/>
  <c r="AN539" i="13" s="1"/>
  <c r="AM550" i="13" a="1"/>
  <c r="AM550" i="13" s="1"/>
  <c r="AN550" i="13" s="1"/>
  <c r="AM561" i="13" a="1"/>
  <c r="AM561" i="13" s="1"/>
  <c r="AN561" i="13" s="1"/>
  <c r="AM573" i="13" a="1"/>
  <c r="AM573" i="13" s="1"/>
  <c r="AM583" i="13" a="1"/>
  <c r="AM583" i="13" s="1"/>
  <c r="AN583" i="13" s="1"/>
  <c r="AM594" i="13" a="1"/>
  <c r="AM594" i="13" s="1"/>
  <c r="AN594" i="13" s="1"/>
  <c r="AM604" i="13" a="1"/>
  <c r="AM604" i="13" s="1"/>
  <c r="AN604" i="13" s="1"/>
  <c r="AM616" i="13" a="1"/>
  <c r="AM616" i="13" s="1"/>
  <c r="AN616" i="13" s="1"/>
  <c r="AM626" i="13" a="1"/>
  <c r="AM626" i="13" s="1"/>
  <c r="AN626" i="13" s="1"/>
  <c r="AM636" i="13" a="1"/>
  <c r="AM636" i="13" s="1"/>
  <c r="AN636" i="13" s="1"/>
  <c r="AM646" i="13" a="1"/>
  <c r="AM646" i="13" s="1"/>
  <c r="AN646" i="13" s="1"/>
  <c r="AM657" i="13" a="1"/>
  <c r="AM657" i="13" s="1"/>
  <c r="AN657" i="13" s="1"/>
  <c r="AM669" i="13" a="1"/>
  <c r="AM669" i="13" s="1"/>
  <c r="AM678" i="13" a="1"/>
  <c r="AM678" i="13" s="1"/>
  <c r="AN678" i="13" s="1"/>
  <c r="AM688" i="13" a="1"/>
  <c r="AM688" i="13" s="1"/>
  <c r="AN688" i="13" s="1"/>
  <c r="AM698" i="13" a="1"/>
  <c r="AM698" i="13" s="1"/>
  <c r="AN698" i="13" s="1"/>
  <c r="AM710" i="13" a="1"/>
  <c r="AM710" i="13" s="1"/>
  <c r="AN710" i="13" s="1"/>
  <c r="AM721" i="13" a="1"/>
  <c r="AM721" i="13" s="1"/>
  <c r="AM730" i="13" a="1"/>
  <c r="AM730" i="13" s="1"/>
  <c r="AN730" i="13" s="1"/>
  <c r="AM741" i="13" a="1"/>
  <c r="AM741" i="13" s="1"/>
  <c r="AM751" i="13" a="1"/>
  <c r="AM751" i="13" s="1"/>
  <c r="AN751" i="13" s="1"/>
  <c r="AM763" i="13" a="1"/>
  <c r="AM763" i="13" s="1"/>
  <c r="AN763" i="13" s="1"/>
  <c r="AM773" i="13" a="1"/>
  <c r="AM773" i="13" s="1"/>
  <c r="AM471" i="13" a="1"/>
  <c r="AM471" i="13" s="1"/>
  <c r="AN471" i="13" s="1"/>
  <c r="AM483" i="13" a="1"/>
  <c r="AM483" i="13" s="1"/>
  <c r="AN483" i="13" s="1"/>
  <c r="AM495" i="13" a="1"/>
  <c r="AM495" i="13" s="1"/>
  <c r="AN495" i="13" s="1"/>
  <c r="AM507" i="13" a="1"/>
  <c r="AM507" i="13" s="1"/>
  <c r="AN507" i="13" s="1"/>
  <c r="AM519" i="13" a="1"/>
  <c r="AM519" i="13" s="1"/>
  <c r="AN519" i="13" s="1"/>
  <c r="AM540" i="13" a="1"/>
  <c r="AM540" i="13" s="1"/>
  <c r="AN540" i="13" s="1"/>
  <c r="AM551" i="13" a="1"/>
  <c r="AM551" i="13" s="1"/>
  <c r="AN551" i="13" s="1"/>
  <c r="AM562" i="13" a="1"/>
  <c r="AM562" i="13" s="1"/>
  <c r="AN562" i="13" s="1"/>
  <c r="AM584" i="13" a="1"/>
  <c r="AM584" i="13" s="1"/>
  <c r="AN584" i="13" s="1"/>
  <c r="AM595" i="13" a="1"/>
  <c r="AM595" i="13" s="1"/>
  <c r="AN595" i="13" s="1"/>
  <c r="AM605" i="13" a="1"/>
  <c r="AM605" i="13" s="1"/>
  <c r="AN605" i="13" s="1"/>
  <c r="AM617" i="13" a="1"/>
  <c r="AM617" i="13" s="1"/>
  <c r="AN617" i="13" s="1"/>
  <c r="AM627" i="13" a="1"/>
  <c r="AM627" i="13" s="1"/>
  <c r="AN627" i="13" s="1"/>
  <c r="AM637" i="13" a="1"/>
  <c r="AM637" i="13" s="1"/>
  <c r="AM647" i="13" a="1"/>
  <c r="AM647" i="13" s="1"/>
  <c r="AN647" i="13" s="1"/>
  <c r="AM658" i="13" a="1"/>
  <c r="AM658" i="13" s="1"/>
  <c r="AN658" i="13" s="1"/>
  <c r="AM679" i="13" a="1"/>
  <c r="AM679" i="13" s="1"/>
  <c r="AN679" i="13" s="1"/>
  <c r="AM689" i="13" a="1"/>
  <c r="AM689" i="13" s="1"/>
  <c r="AN689" i="13" s="1"/>
  <c r="AM699" i="13" a="1"/>
  <c r="AM699" i="13" s="1"/>
  <c r="AN699" i="13" s="1"/>
  <c r="AM711" i="13" a="1"/>
  <c r="AM711" i="13" s="1"/>
  <c r="AN711" i="13" s="1"/>
  <c r="AM731" i="13" a="1"/>
  <c r="AM731" i="13" s="1"/>
  <c r="AN731" i="13" s="1"/>
  <c r="AM752" i="13" a="1"/>
  <c r="AM752" i="13" s="1"/>
  <c r="AN752" i="13" s="1"/>
  <c r="AM764" i="13" a="1"/>
  <c r="AM764" i="13" s="1"/>
  <c r="AN764" i="13" s="1"/>
  <c r="AM472" i="13" a="1"/>
  <c r="AM472" i="13" s="1"/>
  <c r="AN472" i="13" s="1"/>
  <c r="AM484" i="13" a="1"/>
  <c r="AM484" i="13" s="1"/>
  <c r="AN484" i="13" s="1"/>
  <c r="AM496" i="13" a="1"/>
  <c r="AM496" i="13" s="1"/>
  <c r="AN496" i="13" s="1"/>
  <c r="AM508" i="13" a="1"/>
  <c r="AM508" i="13" s="1"/>
  <c r="AN508" i="13" s="1"/>
  <c r="AM520" i="13" a="1"/>
  <c r="AM520" i="13" s="1"/>
  <c r="AN520" i="13" s="1"/>
  <c r="AM530" i="13" a="1"/>
  <c r="AM530" i="13" s="1"/>
  <c r="AN530" i="13" s="1"/>
  <c r="AM541" i="13" a="1"/>
  <c r="AM541" i="13" s="1"/>
  <c r="AN541" i="13" s="1"/>
  <c r="AM552" i="13" a="1"/>
  <c r="AM552" i="13" s="1"/>
  <c r="AN552" i="13" s="1"/>
  <c r="AM563" i="13" a="1"/>
  <c r="AM563" i="13" s="1"/>
  <c r="AN563" i="13" s="1"/>
  <c r="AM574" i="13" a="1"/>
  <c r="AM574" i="13" s="1"/>
  <c r="AN574" i="13" s="1"/>
  <c r="AM585" i="13" a="1"/>
  <c r="AM585" i="13" s="1"/>
  <c r="AM596" i="13" a="1"/>
  <c r="AM596" i="13" s="1"/>
  <c r="AN596" i="13" s="1"/>
  <c r="AM606" i="13" a="1"/>
  <c r="AM606" i="13" s="1"/>
  <c r="AN606" i="13" s="1"/>
  <c r="AM618" i="13" a="1"/>
  <c r="AM618" i="13" s="1"/>
  <c r="AN618" i="13" s="1"/>
  <c r="AM628" i="13" a="1"/>
  <c r="AM628" i="13" s="1"/>
  <c r="AN628" i="13" s="1"/>
  <c r="AM648" i="13" a="1"/>
  <c r="AM648" i="13" s="1"/>
  <c r="AN648" i="13" s="1"/>
  <c r="AM659" i="13" a="1"/>
  <c r="AM659" i="13" s="1"/>
  <c r="AN659" i="13" s="1"/>
  <c r="AM670" i="13" a="1"/>
  <c r="AM670" i="13" s="1"/>
  <c r="AN670" i="13" s="1"/>
  <c r="AM680" i="13" a="1"/>
  <c r="AM680" i="13" s="1"/>
  <c r="AN680" i="13" s="1"/>
  <c r="AM690" i="13" a="1"/>
  <c r="AM690" i="13" s="1"/>
  <c r="AN690" i="13" s="1"/>
  <c r="AM700" i="13" a="1"/>
  <c r="AM700" i="13" s="1"/>
  <c r="AN700" i="13" s="1"/>
  <c r="AM712" i="13" a="1"/>
  <c r="AM712" i="13" s="1"/>
  <c r="AN712" i="13" s="1"/>
  <c r="AM722" i="13" a="1"/>
  <c r="AM722" i="13" s="1"/>
  <c r="AN722" i="13" s="1"/>
  <c r="AM732" i="13" a="1"/>
  <c r="AM732" i="13" s="1"/>
  <c r="AN732" i="13" s="1"/>
  <c r="AM742" i="13" a="1"/>
  <c r="AM742" i="13" s="1"/>
  <c r="AN742" i="13" s="1"/>
  <c r="AM753" i="13" a="1"/>
  <c r="AM753" i="13" s="1"/>
  <c r="AN753" i="13" s="1"/>
  <c r="AM765" i="13" a="1"/>
  <c r="AM765" i="13" s="1"/>
  <c r="AM774" i="13" a="1"/>
  <c r="AM774" i="13" s="1"/>
  <c r="AN774" i="13" s="1"/>
  <c r="AM473" i="13" a="1"/>
  <c r="AM473" i="13" s="1"/>
  <c r="AN473" i="13" s="1"/>
  <c r="AM485" i="13" a="1"/>
  <c r="AM485" i="13" s="1"/>
  <c r="AN485" i="13" s="1"/>
  <c r="AM497" i="13" a="1"/>
  <c r="AM497" i="13" s="1"/>
  <c r="AN497" i="13" s="1"/>
  <c r="AM509" i="13" a="1"/>
  <c r="AM509" i="13" s="1"/>
  <c r="AN509" i="13" s="1"/>
  <c r="AM521" i="13" a="1"/>
  <c r="AM521" i="13" s="1"/>
  <c r="AN521" i="13" s="1"/>
  <c r="AM531" i="13" a="1"/>
  <c r="AM531" i="13" s="1"/>
  <c r="AN531" i="13" s="1"/>
  <c r="AM542" i="13" a="1"/>
  <c r="AM542" i="13" s="1"/>
  <c r="AN542" i="13" s="1"/>
  <c r="AM553" i="13" a="1"/>
  <c r="AM553" i="13" s="1"/>
  <c r="AM564" i="13" a="1"/>
  <c r="AM564" i="13" s="1"/>
  <c r="AN564" i="13" s="1"/>
  <c r="AM575" i="13" a="1"/>
  <c r="AM575" i="13" s="1"/>
  <c r="AN575" i="13" s="1"/>
  <c r="AM597" i="13" a="1"/>
  <c r="AM597" i="13" s="1"/>
  <c r="AM607" i="13" a="1"/>
  <c r="AM607" i="13" s="1"/>
  <c r="AN607" i="13" s="1"/>
  <c r="AM619" i="13" a="1"/>
  <c r="AM619" i="13" s="1"/>
  <c r="AN619" i="13" s="1"/>
  <c r="AM629" i="13" a="1"/>
  <c r="AM629" i="13" s="1"/>
  <c r="AM638" i="13" a="1"/>
  <c r="AM638" i="13" s="1"/>
  <c r="AN638" i="13" s="1"/>
  <c r="AM649" i="13" a="1"/>
  <c r="AM649" i="13" s="1"/>
  <c r="AM660" i="13" a="1"/>
  <c r="AM660" i="13" s="1"/>
  <c r="AN660" i="13" s="1"/>
  <c r="AM671" i="13" a="1"/>
  <c r="AM671" i="13" s="1"/>
  <c r="AN671" i="13" s="1"/>
  <c r="AM681" i="13" a="1"/>
  <c r="AM681" i="13" s="1"/>
  <c r="AM691" i="13" a="1"/>
  <c r="AM691" i="13" s="1"/>
  <c r="AN691" i="13" s="1"/>
  <c r="AM701" i="13" a="1"/>
  <c r="AM701" i="13" s="1"/>
  <c r="AN701" i="13" s="1"/>
  <c r="AM713" i="13" a="1"/>
  <c r="AM713" i="13" s="1"/>
  <c r="AN713" i="13" s="1"/>
  <c r="AM723" i="13" a="1"/>
  <c r="AM723" i="13" s="1"/>
  <c r="AN723" i="13" s="1"/>
  <c r="AM733" i="13" a="1"/>
  <c r="AM733" i="13" s="1"/>
  <c r="AM743" i="13" a="1"/>
  <c r="AM743" i="13" s="1"/>
  <c r="AN743" i="13" s="1"/>
  <c r="AM754" i="13" a="1"/>
  <c r="AM754" i="13" s="1"/>
  <c r="AN754" i="13" s="1"/>
  <c r="AM775" i="13" a="1"/>
  <c r="AM775" i="13" s="1"/>
  <c r="AN775" i="13" s="1"/>
  <c r="AM474" i="13" a="1"/>
  <c r="AM474" i="13" s="1"/>
  <c r="AN474" i="13" s="1"/>
  <c r="AM486" i="13" a="1"/>
  <c r="AM486" i="13" s="1"/>
  <c r="AN486" i="13" s="1"/>
  <c r="AM498" i="13" a="1"/>
  <c r="AM498" i="13" s="1"/>
  <c r="AN498" i="13" s="1"/>
  <c r="AM510" i="13" a="1"/>
  <c r="AM510" i="13" s="1"/>
  <c r="AN510" i="13" s="1"/>
  <c r="AM522" i="13" a="1"/>
  <c r="AM522" i="13" s="1"/>
  <c r="AN522" i="13" s="1"/>
  <c r="AM532" i="13" a="1"/>
  <c r="AM532" i="13" s="1"/>
  <c r="AN532" i="13" s="1"/>
  <c r="AM543" i="13" a="1"/>
  <c r="AM543" i="13" s="1"/>
  <c r="AN543" i="13" s="1"/>
  <c r="AM565" i="13" a="1"/>
  <c r="AM565" i="13" s="1"/>
  <c r="AN565" i="13" s="1"/>
  <c r="AM576" i="13" a="1"/>
  <c r="AM576" i="13" s="1"/>
  <c r="AN576" i="13" s="1"/>
  <c r="AM586" i="13" a="1"/>
  <c r="AM586" i="13" s="1"/>
  <c r="AN586" i="13" s="1"/>
  <c r="AM608" i="13" a="1"/>
  <c r="AM608" i="13" s="1"/>
  <c r="AN608" i="13" s="1"/>
  <c r="AM620" i="13" a="1"/>
  <c r="AM620" i="13" s="1"/>
  <c r="AN620" i="13" s="1"/>
  <c r="AM639" i="13" a="1"/>
  <c r="AM639" i="13" s="1"/>
  <c r="AN639" i="13" s="1"/>
  <c r="AM661" i="13" a="1"/>
  <c r="AM661" i="13" s="1"/>
  <c r="AN661" i="13" s="1"/>
  <c r="AM672" i="13" a="1"/>
  <c r="AM672" i="13" s="1"/>
  <c r="AN672" i="13" s="1"/>
  <c r="AM692" i="13" a="1"/>
  <c r="AM692" i="13" s="1"/>
  <c r="AN692" i="13" s="1"/>
  <c r="AM702" i="13" a="1"/>
  <c r="AM702" i="13" s="1"/>
  <c r="AN702" i="13" s="1"/>
  <c r="AM714" i="13" a="1"/>
  <c r="AM714" i="13" s="1"/>
  <c r="AN714" i="13" s="1"/>
  <c r="AM724" i="13" a="1"/>
  <c r="AM724" i="13" s="1"/>
  <c r="AN724" i="13" s="1"/>
  <c r="AM744" i="13" a="1"/>
  <c r="AM744" i="13" s="1"/>
  <c r="AN744" i="13" s="1"/>
  <c r="AM755" i="13" a="1"/>
  <c r="AM755" i="13" s="1"/>
  <c r="AN755" i="13" s="1"/>
  <c r="AM766" i="13" a="1"/>
  <c r="AM766" i="13" s="1"/>
  <c r="AN766" i="13" s="1"/>
  <c r="AM776" i="13" a="1"/>
  <c r="AM776" i="13" s="1"/>
  <c r="AN776" i="13" s="1"/>
  <c r="AL786" i="13"/>
  <c r="AM475" i="13" a="1"/>
  <c r="AM475" i="13" s="1"/>
  <c r="AN475" i="13" s="1"/>
  <c r="AM487" i="13" a="1"/>
  <c r="AM487" i="13" s="1"/>
  <c r="AN487" i="13" s="1"/>
  <c r="AM499" i="13" a="1"/>
  <c r="AM499" i="13" s="1"/>
  <c r="AN499" i="13" s="1"/>
  <c r="AM511" i="13" a="1"/>
  <c r="AM511" i="13" s="1"/>
  <c r="AN511" i="13" s="1"/>
  <c r="AM523" i="13" a="1"/>
  <c r="AM523" i="13" s="1"/>
  <c r="AN523" i="13" s="1"/>
  <c r="AM533" i="13" a="1"/>
  <c r="AM533" i="13" s="1"/>
  <c r="AN533" i="13" s="1"/>
  <c r="AM544" i="13" a="1"/>
  <c r="AM544" i="13" s="1"/>
  <c r="AN544" i="13" s="1"/>
  <c r="AM554" i="13" a="1"/>
  <c r="AM554" i="13" s="1"/>
  <c r="AN554" i="13" s="1"/>
  <c r="AM566" i="13" a="1"/>
  <c r="AM566" i="13" s="1"/>
  <c r="AN566" i="13" s="1"/>
  <c r="AM577" i="13" a="1"/>
  <c r="AM577" i="13" s="1"/>
  <c r="AM587" i="13" a="1"/>
  <c r="AM587" i="13" s="1"/>
  <c r="AN587" i="13" s="1"/>
  <c r="AM598" i="13" a="1"/>
  <c r="AM598" i="13" s="1"/>
  <c r="AN598" i="13" s="1"/>
  <c r="AM609" i="13" a="1"/>
  <c r="AM609" i="13" s="1"/>
  <c r="AN609" i="13" s="1"/>
  <c r="AM621" i="13" a="1"/>
  <c r="AM621" i="13" s="1"/>
  <c r="AM630" i="13" a="1"/>
  <c r="AM630" i="13" s="1"/>
  <c r="AN630" i="13" s="1"/>
  <c r="AM640" i="13" a="1"/>
  <c r="AM640" i="13" s="1"/>
  <c r="AN640" i="13" s="1"/>
  <c r="AM650" i="13" a="1"/>
  <c r="AM650" i="13" s="1"/>
  <c r="AN650" i="13" s="1"/>
  <c r="AM662" i="13" a="1"/>
  <c r="AM662" i="13" s="1"/>
  <c r="AN662" i="13" s="1"/>
  <c r="AM673" i="13" a="1"/>
  <c r="AM673" i="13" s="1"/>
  <c r="AM682" i="13" a="1"/>
  <c r="AM682" i="13" s="1"/>
  <c r="AN682" i="13" s="1"/>
  <c r="AM757" i="13" a="1"/>
  <c r="AM757" i="13" s="1"/>
  <c r="AN757" i="13" s="1"/>
  <c r="AM767" i="13" a="1"/>
  <c r="AM767" i="13" s="1"/>
  <c r="AN767" i="13" s="1"/>
  <c r="AM693" i="13" a="1"/>
  <c r="AM693" i="13" s="1"/>
  <c r="AM768" i="13" a="1"/>
  <c r="AM768" i="13" s="1"/>
  <c r="AN768" i="13" s="1"/>
  <c r="AM703" i="13" a="1"/>
  <c r="AM703" i="13" s="1"/>
  <c r="AN703" i="13" s="1"/>
  <c r="AM469" i="13" a="1"/>
  <c r="AM469" i="13" s="1"/>
  <c r="AN469" i="13" s="1"/>
  <c r="AM715" i="13" a="1"/>
  <c r="AM715" i="13" s="1"/>
  <c r="AN715" i="13" s="1"/>
  <c r="AM725" i="13" a="1"/>
  <c r="AM725" i="13" s="1"/>
  <c r="AM734" i="13" a="1"/>
  <c r="AM734" i="13" s="1"/>
  <c r="AN734" i="13" s="1"/>
  <c r="AM735" i="13" a="1"/>
  <c r="AM735" i="13" s="1"/>
  <c r="AN735" i="13" s="1"/>
  <c r="AM745" i="13" a="1"/>
  <c r="AM745" i="13" s="1"/>
  <c r="AM756" i="13" a="1"/>
  <c r="AM756" i="13" s="1"/>
  <c r="AN756" i="13" s="1"/>
  <c r="AC783" i="13"/>
  <c r="AC786" i="13"/>
  <c r="AD477" i="13" a="1"/>
  <c r="AD477" i="13" s="1"/>
  <c r="AE477" i="13" s="1"/>
  <c r="AD489" i="13" a="1"/>
  <c r="AD489" i="13" s="1"/>
  <c r="AE489" i="13" s="1"/>
  <c r="AD501" i="13" a="1"/>
  <c r="AD501" i="13" s="1"/>
  <c r="AE501" i="13" s="1"/>
  <c r="AD513" i="13" a="1"/>
  <c r="AD513" i="13" s="1"/>
  <c r="AE513" i="13" s="1"/>
  <c r="AD525" i="13" a="1"/>
  <c r="AD525" i="13" s="1"/>
  <c r="AE525" i="13" s="1"/>
  <c r="AD535" i="13" a="1"/>
  <c r="AD535" i="13" s="1"/>
  <c r="AE535" i="13" s="1"/>
  <c r="AD546" i="13" a="1"/>
  <c r="AD546" i="13" s="1"/>
  <c r="AE546" i="13" s="1"/>
  <c r="AD556" i="13" a="1"/>
  <c r="AD556" i="13" s="1"/>
  <c r="AE556" i="13" s="1"/>
  <c r="AD568" i="13" a="1"/>
  <c r="AD568" i="13" s="1"/>
  <c r="AE568" i="13" s="1"/>
  <c r="AD578" i="13" a="1"/>
  <c r="AD578" i="13" s="1"/>
  <c r="AE578" i="13" s="1"/>
  <c r="AD588" i="13" a="1"/>
  <c r="AD588" i="13" s="1"/>
  <c r="AE588" i="13" s="1"/>
  <c r="AD598" i="13" a="1"/>
  <c r="AD598" i="13" s="1"/>
  <c r="AE598" i="13" s="1"/>
  <c r="AD609" i="13" a="1"/>
  <c r="AD609" i="13" s="1"/>
  <c r="AE609" i="13" s="1"/>
  <c r="AD621" i="13" a="1"/>
  <c r="AD621" i="13" s="1"/>
  <c r="AD630" i="13" a="1"/>
  <c r="AD630" i="13" s="1"/>
  <c r="AE630" i="13" s="1"/>
  <c r="AD640" i="13" a="1"/>
  <c r="AD640" i="13" s="1"/>
  <c r="AE640" i="13" s="1"/>
  <c r="AD650" i="13" a="1"/>
  <c r="AD650" i="13" s="1"/>
  <c r="AE650" i="13" s="1"/>
  <c r="AD661" i="13" a="1"/>
  <c r="AD661" i="13" s="1"/>
  <c r="AE661" i="13" s="1"/>
  <c r="AD673" i="13" a="1"/>
  <c r="AD673" i="13" s="1"/>
  <c r="AE673" i="13" s="1"/>
  <c r="AD685" i="13" a="1"/>
  <c r="AD685" i="13" s="1"/>
  <c r="AE685" i="13" s="1"/>
  <c r="AD697" i="13" a="1"/>
  <c r="AD697" i="13" s="1"/>
  <c r="AE697" i="13" s="1"/>
  <c r="AD709" i="13" a="1"/>
  <c r="AD709" i="13" s="1"/>
  <c r="AE709" i="13" s="1"/>
  <c r="AD721" i="13" a="1"/>
  <c r="AD721" i="13" s="1"/>
  <c r="AE721" i="13" s="1"/>
  <c r="AD733" i="13" a="1"/>
  <c r="AD733" i="13" s="1"/>
  <c r="AE733" i="13" s="1"/>
  <c r="AD745" i="13" a="1"/>
  <c r="AD745" i="13" s="1"/>
  <c r="AE745" i="13" s="1"/>
  <c r="AD757" i="13" a="1"/>
  <c r="AD757" i="13" s="1"/>
  <c r="AE757" i="13" s="1"/>
  <c r="AD769" i="13" a="1"/>
  <c r="AD769" i="13" s="1"/>
  <c r="AE769" i="13" s="1"/>
  <c r="AD478" i="13" a="1"/>
  <c r="AD478" i="13" s="1"/>
  <c r="AE478" i="13" s="1"/>
  <c r="AD490" i="13" a="1"/>
  <c r="AD490" i="13" s="1"/>
  <c r="AE490" i="13" s="1"/>
  <c r="AD502" i="13" a="1"/>
  <c r="AD502" i="13" s="1"/>
  <c r="AE502" i="13" s="1"/>
  <c r="AD514" i="13" a="1"/>
  <c r="AD514" i="13" s="1"/>
  <c r="AE514" i="13" s="1"/>
  <c r="AD526" i="13" a="1"/>
  <c r="AD526" i="13" s="1"/>
  <c r="AE526" i="13" s="1"/>
  <c r="AD536" i="13" a="1"/>
  <c r="AD536" i="13" s="1"/>
  <c r="AE536" i="13" s="1"/>
  <c r="AD547" i="13" a="1"/>
  <c r="AD547" i="13" s="1"/>
  <c r="AE547" i="13" s="1"/>
  <c r="AD557" i="13" a="1"/>
  <c r="AD557" i="13" s="1"/>
  <c r="AE557" i="13" s="1"/>
  <c r="AD569" i="13" a="1"/>
  <c r="AD569" i="13" s="1"/>
  <c r="AE569" i="13" s="1"/>
  <c r="AD579" i="13" a="1"/>
  <c r="AD579" i="13" s="1"/>
  <c r="AE579" i="13" s="1"/>
  <c r="AD589" i="13" a="1"/>
  <c r="AD589" i="13" s="1"/>
  <c r="AD599" i="13" a="1"/>
  <c r="AD599" i="13" s="1"/>
  <c r="AE599" i="13" s="1"/>
  <c r="AD610" i="13" a="1"/>
  <c r="AD610" i="13" s="1"/>
  <c r="AE610" i="13" s="1"/>
  <c r="AD631" i="13" a="1"/>
  <c r="AD631" i="13" s="1"/>
  <c r="AE631" i="13" s="1"/>
  <c r="AD641" i="13" a="1"/>
  <c r="AD641" i="13" s="1"/>
  <c r="AE641" i="13" s="1"/>
  <c r="AD651" i="13" a="1"/>
  <c r="AD651" i="13" s="1"/>
  <c r="AE651" i="13" s="1"/>
  <c r="AD662" i="13" a="1"/>
  <c r="AD662" i="13" s="1"/>
  <c r="AE662" i="13" s="1"/>
  <c r="AD674" i="13" a="1"/>
  <c r="AD674" i="13" s="1"/>
  <c r="AE674" i="13" s="1"/>
  <c r="AD686" i="13" a="1"/>
  <c r="AD686" i="13" s="1"/>
  <c r="AE686" i="13" s="1"/>
  <c r="AD698" i="13" a="1"/>
  <c r="AD698" i="13" s="1"/>
  <c r="AE698" i="13" s="1"/>
  <c r="AD710" i="13" a="1"/>
  <c r="AD710" i="13" s="1"/>
  <c r="AE710" i="13" s="1"/>
  <c r="AD722" i="13" a="1"/>
  <c r="AD722" i="13" s="1"/>
  <c r="AE722" i="13" s="1"/>
  <c r="AD734" i="13" a="1"/>
  <c r="AD734" i="13" s="1"/>
  <c r="AE734" i="13" s="1"/>
  <c r="AD746" i="13" a="1"/>
  <c r="AD746" i="13" s="1"/>
  <c r="AE746" i="13" s="1"/>
  <c r="AD758" i="13" a="1"/>
  <c r="AD758" i="13" s="1"/>
  <c r="AE758" i="13" s="1"/>
  <c r="AD770" i="13" a="1"/>
  <c r="AD770" i="13" s="1"/>
  <c r="AE770" i="13" s="1"/>
  <c r="AD479" i="13" a="1"/>
  <c r="AD479" i="13" s="1"/>
  <c r="AE479" i="13" s="1"/>
  <c r="AD491" i="13" a="1"/>
  <c r="AD491" i="13" s="1"/>
  <c r="AE491" i="13" s="1"/>
  <c r="AD503" i="13" a="1"/>
  <c r="AD503" i="13" s="1"/>
  <c r="AE503" i="13" s="1"/>
  <c r="AD515" i="13" a="1"/>
  <c r="AD515" i="13" s="1"/>
  <c r="AE515" i="13" s="1"/>
  <c r="AD527" i="13" a="1"/>
  <c r="AD527" i="13" s="1"/>
  <c r="AE527" i="13" s="1"/>
  <c r="AD537" i="13" a="1"/>
  <c r="AD537" i="13" s="1"/>
  <c r="AD548" i="13" a="1"/>
  <c r="AD548" i="13" s="1"/>
  <c r="AE548" i="13" s="1"/>
  <c r="AD558" i="13" a="1"/>
  <c r="AD558" i="13" s="1"/>
  <c r="AE558" i="13" s="1"/>
  <c r="AD570" i="13" a="1"/>
  <c r="AD570" i="13" s="1"/>
  <c r="AE570" i="13" s="1"/>
  <c r="AD580" i="13" a="1"/>
  <c r="AD580" i="13" s="1"/>
  <c r="AE580" i="13" s="1"/>
  <c r="AD600" i="13" a="1"/>
  <c r="AD600" i="13" s="1"/>
  <c r="AE600" i="13" s="1"/>
  <c r="AD611" i="13" a="1"/>
  <c r="AD611" i="13" s="1"/>
  <c r="AE611" i="13" s="1"/>
  <c r="AD622" i="13" a="1"/>
  <c r="AD622" i="13" s="1"/>
  <c r="AE622" i="13" s="1"/>
  <c r="AD632" i="13" a="1"/>
  <c r="AD632" i="13" s="1"/>
  <c r="AE632" i="13" s="1"/>
  <c r="AD642" i="13" a="1"/>
  <c r="AD642" i="13" s="1"/>
  <c r="AE642" i="13" s="1"/>
  <c r="AD652" i="13" a="1"/>
  <c r="AD652" i="13" s="1"/>
  <c r="AE652" i="13" s="1"/>
  <c r="AD663" i="13" a="1"/>
  <c r="AD663" i="13" s="1"/>
  <c r="AE663" i="13" s="1"/>
  <c r="AD675" i="13" a="1"/>
  <c r="AD675" i="13" s="1"/>
  <c r="AE675" i="13" s="1"/>
  <c r="AD687" i="13" a="1"/>
  <c r="AD687" i="13" s="1"/>
  <c r="AE687" i="13" s="1"/>
  <c r="AD699" i="13" a="1"/>
  <c r="AD699" i="13" s="1"/>
  <c r="AE699" i="13" s="1"/>
  <c r="AD711" i="13" a="1"/>
  <c r="AD711" i="13" s="1"/>
  <c r="AE711" i="13" s="1"/>
  <c r="AD723" i="13" a="1"/>
  <c r="AD723" i="13" s="1"/>
  <c r="AE723" i="13" s="1"/>
  <c r="AD735" i="13" a="1"/>
  <c r="AD735" i="13" s="1"/>
  <c r="AE735" i="13" s="1"/>
  <c r="AD747" i="13" a="1"/>
  <c r="AD747" i="13" s="1"/>
  <c r="AE747" i="13" s="1"/>
  <c r="AD759" i="13" a="1"/>
  <c r="AD759" i="13" s="1"/>
  <c r="AE759" i="13" s="1"/>
  <c r="AD771" i="13" a="1"/>
  <c r="AD771" i="13" s="1"/>
  <c r="AE771" i="13" s="1"/>
  <c r="AD480" i="13" a="1"/>
  <c r="AD480" i="13" s="1"/>
  <c r="AE480" i="13" s="1"/>
  <c r="AD492" i="13" a="1"/>
  <c r="AD492" i="13" s="1"/>
  <c r="AE492" i="13" s="1"/>
  <c r="AD504" i="13" a="1"/>
  <c r="AD504" i="13" s="1"/>
  <c r="AE504" i="13" s="1"/>
  <c r="AD516" i="13" a="1"/>
  <c r="AD516" i="13" s="1"/>
  <c r="AE516" i="13" s="1"/>
  <c r="AD528" i="13" a="1"/>
  <c r="AD528" i="13" s="1"/>
  <c r="AE528" i="13" s="1"/>
  <c r="AD549" i="13" a="1"/>
  <c r="AD549" i="13" s="1"/>
  <c r="AD559" i="13" a="1"/>
  <c r="AD559" i="13" s="1"/>
  <c r="AE559" i="13" s="1"/>
  <c r="AD571" i="13" a="1"/>
  <c r="AD571" i="13" s="1"/>
  <c r="AE571" i="13" s="1"/>
  <c r="AD581" i="13" a="1"/>
  <c r="AD581" i="13" s="1"/>
  <c r="AD590" i="13" a="1"/>
  <c r="AD590" i="13" s="1"/>
  <c r="AE590" i="13" s="1"/>
  <c r="AD601" i="13" a="1"/>
  <c r="AD601" i="13" s="1"/>
  <c r="AD612" i="13" a="1"/>
  <c r="AD612" i="13" s="1"/>
  <c r="AE612" i="13" s="1"/>
  <c r="AD623" i="13" a="1"/>
  <c r="AD623" i="13" s="1"/>
  <c r="AE623" i="13" s="1"/>
  <c r="AD633" i="13" a="1"/>
  <c r="AD633" i="13" s="1"/>
  <c r="AD643" i="13" a="1"/>
  <c r="AD643" i="13" s="1"/>
  <c r="AE643" i="13" s="1"/>
  <c r="AD653" i="13" a="1"/>
  <c r="AD653" i="13" s="1"/>
  <c r="AE653" i="13" s="1"/>
  <c r="AD664" i="13" a="1"/>
  <c r="AD664" i="13" s="1"/>
  <c r="AE664" i="13" s="1"/>
  <c r="AD676" i="13" a="1"/>
  <c r="AD676" i="13" s="1"/>
  <c r="AE676" i="13" s="1"/>
  <c r="AD688" i="13" a="1"/>
  <c r="AD688" i="13" s="1"/>
  <c r="AE688" i="13" s="1"/>
  <c r="AD700" i="13" a="1"/>
  <c r="AD700" i="13" s="1"/>
  <c r="AE700" i="13" s="1"/>
  <c r="AD712" i="13" a="1"/>
  <c r="AD712" i="13" s="1"/>
  <c r="AE712" i="13" s="1"/>
  <c r="AD724" i="13" a="1"/>
  <c r="AD724" i="13" s="1"/>
  <c r="AE724" i="13" s="1"/>
  <c r="AD736" i="13" a="1"/>
  <c r="AD736" i="13" s="1"/>
  <c r="AE736" i="13" s="1"/>
  <c r="AD748" i="13" a="1"/>
  <c r="AD748" i="13" s="1"/>
  <c r="AE748" i="13" s="1"/>
  <c r="AD760" i="13" a="1"/>
  <c r="AD760" i="13" s="1"/>
  <c r="AE760" i="13" s="1"/>
  <c r="AD772" i="13" a="1"/>
  <c r="AD772" i="13" s="1"/>
  <c r="AE772" i="13" s="1"/>
  <c r="AD481" i="13" a="1"/>
  <c r="AD481" i="13" s="1"/>
  <c r="AE481" i="13" s="1"/>
  <c r="AD493" i="13" a="1"/>
  <c r="AD493" i="13" s="1"/>
  <c r="AE493" i="13" s="1"/>
  <c r="AD505" i="13" a="1"/>
  <c r="AD505" i="13" s="1"/>
  <c r="AE505" i="13" s="1"/>
  <c r="AD517" i="13" a="1"/>
  <c r="AD517" i="13" s="1"/>
  <c r="AE517" i="13" s="1"/>
  <c r="AD529" i="13" a="1"/>
  <c r="AD529" i="13" s="1"/>
  <c r="AD538" i="13" a="1"/>
  <c r="AD538" i="13" s="1"/>
  <c r="AE538" i="13" s="1"/>
  <c r="AD560" i="13" a="1"/>
  <c r="AD560" i="13" s="1"/>
  <c r="AE560" i="13" s="1"/>
  <c r="AD572" i="13" a="1"/>
  <c r="AD572" i="13" s="1"/>
  <c r="AE572" i="13" s="1"/>
  <c r="AD591" i="13" a="1"/>
  <c r="AD591" i="13" s="1"/>
  <c r="AE591" i="13" s="1"/>
  <c r="AD613" i="13" a="1"/>
  <c r="AD613" i="13" s="1"/>
  <c r="AE613" i="13" s="1"/>
  <c r="AD624" i="13" a="1"/>
  <c r="AD624" i="13" s="1"/>
  <c r="AE624" i="13" s="1"/>
  <c r="AD644" i="13" a="1"/>
  <c r="AD644" i="13" s="1"/>
  <c r="AE644" i="13" s="1"/>
  <c r="AD654" i="13" a="1"/>
  <c r="AD654" i="13" s="1"/>
  <c r="AE654" i="13" s="1"/>
  <c r="AD665" i="13" a="1"/>
  <c r="AD665" i="13" s="1"/>
  <c r="AE665" i="13" s="1"/>
  <c r="AD677" i="13" a="1"/>
  <c r="AD677" i="13" s="1"/>
  <c r="AE677" i="13" s="1"/>
  <c r="AD689" i="13" a="1"/>
  <c r="AD689" i="13" s="1"/>
  <c r="AE689" i="13" s="1"/>
  <c r="AD701" i="13" a="1"/>
  <c r="AD701" i="13" s="1"/>
  <c r="AE701" i="13" s="1"/>
  <c r="AD713" i="13" a="1"/>
  <c r="AD713" i="13" s="1"/>
  <c r="AE713" i="13" s="1"/>
  <c r="AD725" i="13" a="1"/>
  <c r="AD725" i="13" s="1"/>
  <c r="AE725" i="13" s="1"/>
  <c r="AD737" i="13" a="1"/>
  <c r="AD737" i="13" s="1"/>
  <c r="AE737" i="13" s="1"/>
  <c r="AD749" i="13" a="1"/>
  <c r="AD749" i="13" s="1"/>
  <c r="AE749" i="13" s="1"/>
  <c r="AD761" i="13" a="1"/>
  <c r="AD761" i="13" s="1"/>
  <c r="AE761" i="13" s="1"/>
  <c r="AD773" i="13" a="1"/>
  <c r="AD773" i="13" s="1"/>
  <c r="AE773" i="13" s="1"/>
  <c r="AD470" i="13" a="1"/>
  <c r="AD470" i="13" s="1"/>
  <c r="AE470" i="13" s="1"/>
  <c r="AD482" i="13" a="1"/>
  <c r="AD482" i="13" s="1"/>
  <c r="AE482" i="13" s="1"/>
  <c r="AD494" i="13" a="1"/>
  <c r="AD494" i="13" s="1"/>
  <c r="AE494" i="13" s="1"/>
  <c r="AD506" i="13" a="1"/>
  <c r="AD506" i="13" s="1"/>
  <c r="AE506" i="13" s="1"/>
  <c r="AD518" i="13" a="1"/>
  <c r="AD518" i="13" s="1"/>
  <c r="AE518" i="13" s="1"/>
  <c r="AD539" i="13" a="1"/>
  <c r="AD539" i="13" s="1"/>
  <c r="AE539" i="13" s="1"/>
  <c r="AD550" i="13" a="1"/>
  <c r="AD550" i="13" s="1"/>
  <c r="AE550" i="13" s="1"/>
  <c r="AD561" i="13" a="1"/>
  <c r="AD561" i="13" s="1"/>
  <c r="AE561" i="13" s="1"/>
  <c r="AD573" i="13" a="1"/>
  <c r="AD573" i="13" s="1"/>
  <c r="AD582" i="13" a="1"/>
  <c r="AD582" i="13" s="1"/>
  <c r="AE582" i="13" s="1"/>
  <c r="AD592" i="13" a="1"/>
  <c r="AD592" i="13" s="1"/>
  <c r="AE592" i="13" s="1"/>
  <c r="AD602" i="13" a="1"/>
  <c r="AD602" i="13" s="1"/>
  <c r="AE602" i="13" s="1"/>
  <c r="AD614" i="13" a="1"/>
  <c r="AD614" i="13" s="1"/>
  <c r="AE614" i="13" s="1"/>
  <c r="AD625" i="13" a="1"/>
  <c r="AD625" i="13" s="1"/>
  <c r="AD634" i="13" a="1"/>
  <c r="AD634" i="13" s="1"/>
  <c r="AE634" i="13" s="1"/>
  <c r="AD645" i="13" a="1"/>
  <c r="AD645" i="13" s="1"/>
  <c r="AD655" i="13" a="1"/>
  <c r="AD655" i="13" s="1"/>
  <c r="AE655" i="13" s="1"/>
  <c r="AD666" i="13" a="1"/>
  <c r="AD666" i="13" s="1"/>
  <c r="AE666" i="13" s="1"/>
  <c r="AD678" i="13" a="1"/>
  <c r="AD678" i="13" s="1"/>
  <c r="AE678" i="13" s="1"/>
  <c r="AD690" i="13" a="1"/>
  <c r="AD690" i="13" s="1"/>
  <c r="AE690" i="13" s="1"/>
  <c r="AD702" i="13" a="1"/>
  <c r="AD702" i="13" s="1"/>
  <c r="AE702" i="13" s="1"/>
  <c r="AD714" i="13" a="1"/>
  <c r="AD714" i="13" s="1"/>
  <c r="AE714" i="13" s="1"/>
  <c r="AD726" i="13" a="1"/>
  <c r="AD726" i="13" s="1"/>
  <c r="AE726" i="13" s="1"/>
  <c r="AD738" i="13" a="1"/>
  <c r="AD738" i="13" s="1"/>
  <c r="AE738" i="13" s="1"/>
  <c r="AD750" i="13" a="1"/>
  <c r="AD750" i="13" s="1"/>
  <c r="AE750" i="13" s="1"/>
  <c r="AD762" i="13" a="1"/>
  <c r="AD762" i="13" s="1"/>
  <c r="AE762" i="13" s="1"/>
  <c r="AD774" i="13" a="1"/>
  <c r="AD774" i="13" s="1"/>
  <c r="AE774" i="13" s="1"/>
  <c r="AD471" i="13" a="1"/>
  <c r="AD471" i="13" s="1"/>
  <c r="AE471" i="13" s="1"/>
  <c r="AD483" i="13" a="1"/>
  <c r="AD483" i="13" s="1"/>
  <c r="AE483" i="13" s="1"/>
  <c r="AD495" i="13" a="1"/>
  <c r="AD495" i="13" s="1"/>
  <c r="AE495" i="13" s="1"/>
  <c r="AD507" i="13" a="1"/>
  <c r="AD507" i="13" s="1"/>
  <c r="AE507" i="13" s="1"/>
  <c r="AD519" i="13" a="1"/>
  <c r="AD519" i="13" s="1"/>
  <c r="AE519" i="13" s="1"/>
  <c r="AD530" i="13" a="1"/>
  <c r="AD530" i="13" s="1"/>
  <c r="AE530" i="13" s="1"/>
  <c r="AD540" i="13" a="1"/>
  <c r="AD540" i="13" s="1"/>
  <c r="AE540" i="13" s="1"/>
  <c r="AD551" i="13" a="1"/>
  <c r="AD551" i="13" s="1"/>
  <c r="AE551" i="13" s="1"/>
  <c r="AD562" i="13" a="1"/>
  <c r="AD562" i="13" s="1"/>
  <c r="AE562" i="13" s="1"/>
  <c r="AD583" i="13" a="1"/>
  <c r="AD583" i="13" s="1"/>
  <c r="AE583" i="13" s="1"/>
  <c r="AD593" i="13" a="1"/>
  <c r="AD593" i="13" s="1"/>
  <c r="AE593" i="13" s="1"/>
  <c r="AD603" i="13" a="1"/>
  <c r="AD603" i="13" s="1"/>
  <c r="AE603" i="13" s="1"/>
  <c r="AD615" i="13" a="1"/>
  <c r="AD615" i="13" s="1"/>
  <c r="AE615" i="13" s="1"/>
  <c r="AD635" i="13" a="1"/>
  <c r="AD635" i="13" s="1"/>
  <c r="AE635" i="13" s="1"/>
  <c r="AD656" i="13" a="1"/>
  <c r="AD656" i="13" s="1"/>
  <c r="AE656" i="13" s="1"/>
  <c r="AD667" i="13" a="1"/>
  <c r="AD667" i="13" s="1"/>
  <c r="AE667" i="13" s="1"/>
  <c r="AD679" i="13" a="1"/>
  <c r="AD679" i="13" s="1"/>
  <c r="AE679" i="13" s="1"/>
  <c r="AD691" i="13" a="1"/>
  <c r="AD691" i="13" s="1"/>
  <c r="AE691" i="13" s="1"/>
  <c r="AD703" i="13" a="1"/>
  <c r="AD703" i="13" s="1"/>
  <c r="AE703" i="13" s="1"/>
  <c r="AD715" i="13" a="1"/>
  <c r="AD715" i="13" s="1"/>
  <c r="AE715" i="13" s="1"/>
  <c r="AD727" i="13" a="1"/>
  <c r="AD727" i="13" s="1"/>
  <c r="AE727" i="13" s="1"/>
  <c r="AD739" i="13" a="1"/>
  <c r="AD739" i="13" s="1"/>
  <c r="AE739" i="13" s="1"/>
  <c r="AD751" i="13" a="1"/>
  <c r="AD751" i="13" s="1"/>
  <c r="AE751" i="13" s="1"/>
  <c r="AD763" i="13" a="1"/>
  <c r="AD763" i="13" s="1"/>
  <c r="AE763" i="13" s="1"/>
  <c r="AD775" i="13" a="1"/>
  <c r="AD775" i="13" s="1"/>
  <c r="AE775" i="13" s="1"/>
  <c r="AD472" i="13" a="1"/>
  <c r="AD472" i="13" s="1"/>
  <c r="AE472" i="13" s="1"/>
  <c r="AD484" i="13" a="1"/>
  <c r="AD484" i="13" s="1"/>
  <c r="AE484" i="13" s="1"/>
  <c r="AD496" i="13" a="1"/>
  <c r="AD496" i="13" s="1"/>
  <c r="AE496" i="13" s="1"/>
  <c r="AD508" i="13" a="1"/>
  <c r="AD508" i="13" s="1"/>
  <c r="AE508" i="13" s="1"/>
  <c r="AD520" i="13" a="1"/>
  <c r="AD520" i="13" s="1"/>
  <c r="AE520" i="13" s="1"/>
  <c r="AD531" i="13" a="1"/>
  <c r="AD531" i="13" s="1"/>
  <c r="AE531" i="13" s="1"/>
  <c r="AD541" i="13" a="1"/>
  <c r="AD541" i="13" s="1"/>
  <c r="AE541" i="13" s="1"/>
  <c r="AD552" i="13" a="1"/>
  <c r="AD552" i="13" s="1"/>
  <c r="AE552" i="13" s="1"/>
  <c r="AD563" i="13" a="1"/>
  <c r="AD563" i="13" s="1"/>
  <c r="AE563" i="13" s="1"/>
  <c r="AD574" i="13" a="1"/>
  <c r="AD574" i="13" s="1"/>
  <c r="AE574" i="13" s="1"/>
  <c r="AD584" i="13" a="1"/>
  <c r="AD584" i="13" s="1"/>
  <c r="AE584" i="13" s="1"/>
  <c r="AD594" i="13" a="1"/>
  <c r="AD594" i="13" s="1"/>
  <c r="AE594" i="13" s="1"/>
  <c r="AD604" i="13" a="1"/>
  <c r="AD604" i="13" s="1"/>
  <c r="AE604" i="13" s="1"/>
  <c r="AD616" i="13" a="1"/>
  <c r="AD616" i="13" s="1"/>
  <c r="AE616" i="13" s="1"/>
  <c r="AD626" i="13" a="1"/>
  <c r="AD626" i="13" s="1"/>
  <c r="AE626" i="13" s="1"/>
  <c r="AD636" i="13" a="1"/>
  <c r="AD636" i="13" s="1"/>
  <c r="AE636" i="13" s="1"/>
  <c r="AD646" i="13" a="1"/>
  <c r="AD646" i="13" s="1"/>
  <c r="AE646" i="13" s="1"/>
  <c r="AD657" i="13" a="1"/>
  <c r="AD657" i="13" s="1"/>
  <c r="AD668" i="13" a="1"/>
  <c r="AD668" i="13" s="1"/>
  <c r="AE668" i="13" s="1"/>
  <c r="AD680" i="13" a="1"/>
  <c r="AD680" i="13" s="1"/>
  <c r="AE680" i="13" s="1"/>
  <c r="AD692" i="13" a="1"/>
  <c r="AD692" i="13" s="1"/>
  <c r="AE692" i="13" s="1"/>
  <c r="AD704" i="13" a="1"/>
  <c r="AD704" i="13" s="1"/>
  <c r="AE704" i="13" s="1"/>
  <c r="AD716" i="13" a="1"/>
  <c r="AD716" i="13" s="1"/>
  <c r="AE716" i="13" s="1"/>
  <c r="AD728" i="13" a="1"/>
  <c r="AD728" i="13" s="1"/>
  <c r="AE728" i="13" s="1"/>
  <c r="AD740" i="13" a="1"/>
  <c r="AD740" i="13" s="1"/>
  <c r="AE740" i="13" s="1"/>
  <c r="AD752" i="13" a="1"/>
  <c r="AD752" i="13" s="1"/>
  <c r="AE752" i="13" s="1"/>
  <c r="AD764" i="13" a="1"/>
  <c r="AD764" i="13" s="1"/>
  <c r="AE764" i="13" s="1"/>
  <c r="AD776" i="13" a="1"/>
  <c r="AD776" i="13" s="1"/>
  <c r="AE776" i="13" s="1"/>
  <c r="AD473" i="13" a="1"/>
  <c r="AD473" i="13" s="1"/>
  <c r="AE473" i="13" s="1"/>
  <c r="AD485" i="13" a="1"/>
  <c r="AD485" i="13" s="1"/>
  <c r="AE485" i="13" s="1"/>
  <c r="AD497" i="13" a="1"/>
  <c r="AD497" i="13" s="1"/>
  <c r="AE497" i="13" s="1"/>
  <c r="AD509" i="13" a="1"/>
  <c r="AD509" i="13" s="1"/>
  <c r="AE509" i="13" s="1"/>
  <c r="AD521" i="13" a="1"/>
  <c r="AD521" i="13" s="1"/>
  <c r="AE521" i="13" s="1"/>
  <c r="AD532" i="13" a="1"/>
  <c r="AD532" i="13" s="1"/>
  <c r="AE532" i="13" s="1"/>
  <c r="AD542" i="13" a="1"/>
  <c r="AD542" i="13" s="1"/>
  <c r="AE542" i="13" s="1"/>
  <c r="AD553" i="13" a="1"/>
  <c r="AD553" i="13" s="1"/>
  <c r="AD564" i="13" a="1"/>
  <c r="AD564" i="13" s="1"/>
  <c r="AE564" i="13" s="1"/>
  <c r="AD575" i="13" a="1"/>
  <c r="AD575" i="13" s="1"/>
  <c r="AE575" i="13" s="1"/>
  <c r="AD585" i="13" a="1"/>
  <c r="AD585" i="13" s="1"/>
  <c r="AD595" i="13" a="1"/>
  <c r="AD595" i="13" s="1"/>
  <c r="AE595" i="13" s="1"/>
  <c r="AD605" i="13" a="1"/>
  <c r="AD605" i="13" s="1"/>
  <c r="AE605" i="13" s="1"/>
  <c r="AD617" i="13" a="1"/>
  <c r="AD617" i="13" s="1"/>
  <c r="AE617" i="13" s="1"/>
  <c r="AD627" i="13" a="1"/>
  <c r="AD627" i="13" s="1"/>
  <c r="AE627" i="13" s="1"/>
  <c r="AD637" i="13" a="1"/>
  <c r="AD637" i="13" s="1"/>
  <c r="AD647" i="13" a="1"/>
  <c r="AD647" i="13" s="1"/>
  <c r="AE647" i="13" s="1"/>
  <c r="AD669" i="13" a="1"/>
  <c r="AD669" i="13" s="1"/>
  <c r="AE669" i="13" s="1"/>
  <c r="AD681" i="13" a="1"/>
  <c r="AD681" i="13" s="1"/>
  <c r="AE681" i="13" s="1"/>
  <c r="AD693" i="13" a="1"/>
  <c r="AD693" i="13" s="1"/>
  <c r="AE693" i="13" s="1"/>
  <c r="AD705" i="13" a="1"/>
  <c r="AD705" i="13" s="1"/>
  <c r="AE705" i="13" s="1"/>
  <c r="AD717" i="13" a="1"/>
  <c r="AD717" i="13" s="1"/>
  <c r="AE717" i="13" s="1"/>
  <c r="AD729" i="13" a="1"/>
  <c r="AD729" i="13" s="1"/>
  <c r="AE729" i="13" s="1"/>
  <c r="AD741" i="13" a="1"/>
  <c r="AD741" i="13" s="1"/>
  <c r="AE741" i="13" s="1"/>
  <c r="AD753" i="13" a="1"/>
  <c r="AD753" i="13" s="1"/>
  <c r="AE753" i="13" s="1"/>
  <c r="AD765" i="13" a="1"/>
  <c r="AD765" i="13" s="1"/>
  <c r="AE765" i="13" s="1"/>
  <c r="AD469" i="13" a="1"/>
  <c r="AD469" i="13" s="1"/>
  <c r="AE469" i="13" s="1"/>
  <c r="AD474" i="13" a="1"/>
  <c r="AD474" i="13" s="1"/>
  <c r="AE474" i="13" s="1"/>
  <c r="AD486" i="13" a="1"/>
  <c r="AD486" i="13" s="1"/>
  <c r="AE486" i="13" s="1"/>
  <c r="AD498" i="13" a="1"/>
  <c r="AD498" i="13" s="1"/>
  <c r="AE498" i="13" s="1"/>
  <c r="AD510" i="13" a="1"/>
  <c r="AD510" i="13" s="1"/>
  <c r="AE510" i="13" s="1"/>
  <c r="AD522" i="13" a="1"/>
  <c r="AD522" i="13" s="1"/>
  <c r="AE522" i="13" s="1"/>
  <c r="AD533" i="13" a="1"/>
  <c r="AD533" i="13" s="1"/>
  <c r="AD543" i="13" a="1"/>
  <c r="AD543" i="13" s="1"/>
  <c r="AE543" i="13" s="1"/>
  <c r="AD565" i="13" a="1"/>
  <c r="AD565" i="13" s="1"/>
  <c r="AE565" i="13" s="1"/>
  <c r="AD576" i="13" a="1"/>
  <c r="AD576" i="13" s="1"/>
  <c r="AE576" i="13" s="1"/>
  <c r="AD596" i="13" a="1"/>
  <c r="AD596" i="13" s="1"/>
  <c r="AE596" i="13" s="1"/>
  <c r="AD606" i="13" a="1"/>
  <c r="AD606" i="13" s="1"/>
  <c r="AE606" i="13" s="1"/>
  <c r="AD618" i="13" a="1"/>
  <c r="AD618" i="13" s="1"/>
  <c r="AE618" i="13" s="1"/>
  <c r="AD628" i="13" a="1"/>
  <c r="AD628" i="13" s="1"/>
  <c r="AE628" i="13" s="1"/>
  <c r="AD648" i="13" a="1"/>
  <c r="AD648" i="13" s="1"/>
  <c r="AE648" i="13" s="1"/>
  <c r="AD658" i="13" a="1"/>
  <c r="AD658" i="13" s="1"/>
  <c r="AE658" i="13" s="1"/>
  <c r="AD670" i="13" a="1"/>
  <c r="AD670" i="13" s="1"/>
  <c r="AE670" i="13" s="1"/>
  <c r="AD682" i="13" a="1"/>
  <c r="AD682" i="13" s="1"/>
  <c r="AE682" i="13" s="1"/>
  <c r="AD694" i="13" a="1"/>
  <c r="AD694" i="13" s="1"/>
  <c r="AE694" i="13" s="1"/>
  <c r="AD706" i="13" a="1"/>
  <c r="AD706" i="13" s="1"/>
  <c r="AE706" i="13" s="1"/>
  <c r="AD718" i="13" a="1"/>
  <c r="AD718" i="13" s="1"/>
  <c r="AE718" i="13" s="1"/>
  <c r="AD730" i="13" a="1"/>
  <c r="AD730" i="13" s="1"/>
  <c r="AE730" i="13" s="1"/>
  <c r="AD742" i="13" a="1"/>
  <c r="AD742" i="13" s="1"/>
  <c r="AE742" i="13" s="1"/>
  <c r="AD754" i="13" a="1"/>
  <c r="AD754" i="13" s="1"/>
  <c r="AE754" i="13" s="1"/>
  <c r="AD766" i="13" a="1"/>
  <c r="AD766" i="13" s="1"/>
  <c r="AE766" i="13" s="1"/>
  <c r="AD475" i="13" a="1"/>
  <c r="AD475" i="13" s="1"/>
  <c r="AE475" i="13" s="1"/>
  <c r="AD487" i="13" a="1"/>
  <c r="AD487" i="13" s="1"/>
  <c r="AE487" i="13" s="1"/>
  <c r="AD499" i="13" a="1"/>
  <c r="AD499" i="13" s="1"/>
  <c r="AE499" i="13" s="1"/>
  <c r="AD511" i="13" a="1"/>
  <c r="AD511" i="13" s="1"/>
  <c r="AE511" i="13" s="1"/>
  <c r="AD523" i="13" a="1"/>
  <c r="AD523" i="13" s="1"/>
  <c r="AE523" i="13" s="1"/>
  <c r="AD544" i="13" a="1"/>
  <c r="AD544" i="13" s="1"/>
  <c r="AE544" i="13" s="1"/>
  <c r="AD554" i="13" a="1"/>
  <c r="AD554" i="13" s="1"/>
  <c r="AE554" i="13" s="1"/>
  <c r="AD566" i="13" a="1"/>
  <c r="AD566" i="13" s="1"/>
  <c r="AE566" i="13" s="1"/>
  <c r="AD577" i="13" a="1"/>
  <c r="AD577" i="13" s="1"/>
  <c r="AD586" i="13" a="1"/>
  <c r="AD586" i="13" s="1"/>
  <c r="AE586" i="13" s="1"/>
  <c r="AD597" i="13" a="1"/>
  <c r="AD597" i="13" s="1"/>
  <c r="AD607" i="13" a="1"/>
  <c r="AD607" i="13" s="1"/>
  <c r="AE607" i="13" s="1"/>
  <c r="AD619" i="13" a="1"/>
  <c r="AD619" i="13" s="1"/>
  <c r="AE619" i="13" s="1"/>
  <c r="AD629" i="13" a="1"/>
  <c r="AD629" i="13" s="1"/>
  <c r="AE629" i="13" s="1"/>
  <c r="AD638" i="13" a="1"/>
  <c r="AD638" i="13" s="1"/>
  <c r="AE638" i="13" s="1"/>
  <c r="AD649" i="13" a="1"/>
  <c r="AD649" i="13" s="1"/>
  <c r="AE649" i="13" s="1"/>
  <c r="AD659" i="13" a="1"/>
  <c r="AD659" i="13" s="1"/>
  <c r="AE659" i="13" s="1"/>
  <c r="AD671" i="13" a="1"/>
  <c r="AD671" i="13" s="1"/>
  <c r="AE671" i="13" s="1"/>
  <c r="AD683" i="13" a="1"/>
  <c r="AD683" i="13" s="1"/>
  <c r="AE683" i="13" s="1"/>
  <c r="AD695" i="13" a="1"/>
  <c r="AD695" i="13" s="1"/>
  <c r="AE695" i="13" s="1"/>
  <c r="AD707" i="13" a="1"/>
  <c r="AD707" i="13" s="1"/>
  <c r="AE707" i="13" s="1"/>
  <c r="AD719" i="13" a="1"/>
  <c r="AD719" i="13" s="1"/>
  <c r="AE719" i="13" s="1"/>
  <c r="AD731" i="13" a="1"/>
  <c r="AD731" i="13" s="1"/>
  <c r="AE731" i="13" s="1"/>
  <c r="AD743" i="13" a="1"/>
  <c r="AD743" i="13" s="1"/>
  <c r="AE743" i="13" s="1"/>
  <c r="AD755" i="13" a="1"/>
  <c r="AD755" i="13" s="1"/>
  <c r="AE755" i="13" s="1"/>
  <c r="AD767" i="13" a="1"/>
  <c r="AD767" i="13" s="1"/>
  <c r="AE767" i="13" s="1"/>
  <c r="AD476" i="13" a="1"/>
  <c r="AD476" i="13" s="1"/>
  <c r="AE476" i="13" s="1"/>
  <c r="AD488" i="13" a="1"/>
  <c r="AD488" i="13" s="1"/>
  <c r="AE488" i="13" s="1"/>
  <c r="AD500" i="13" a="1"/>
  <c r="AD500" i="13" s="1"/>
  <c r="AE500" i="13" s="1"/>
  <c r="AD512" i="13" a="1"/>
  <c r="AD512" i="13" s="1"/>
  <c r="AE512" i="13" s="1"/>
  <c r="AD524" i="13" a="1"/>
  <c r="AD524" i="13" s="1"/>
  <c r="AE524" i="13" s="1"/>
  <c r="AD534" i="13" a="1"/>
  <c r="AD534" i="13" s="1"/>
  <c r="AE534" i="13" s="1"/>
  <c r="AD545" i="13" a="1"/>
  <c r="AD545" i="13" s="1"/>
  <c r="AE545" i="13" s="1"/>
  <c r="AD555" i="13" a="1"/>
  <c r="AD555" i="13" s="1"/>
  <c r="AE555" i="13" s="1"/>
  <c r="AD567" i="13" a="1"/>
  <c r="AD567" i="13" s="1"/>
  <c r="AE567" i="13" s="1"/>
  <c r="AD587" i="13" a="1"/>
  <c r="AD587" i="13" s="1"/>
  <c r="AE587" i="13" s="1"/>
  <c r="AD608" i="13" a="1"/>
  <c r="AD608" i="13" s="1"/>
  <c r="AE608" i="13" s="1"/>
  <c r="AD620" i="13" a="1"/>
  <c r="AD620" i="13" s="1"/>
  <c r="AE620" i="13" s="1"/>
  <c r="AD639" i="13" a="1"/>
  <c r="AD639" i="13" s="1"/>
  <c r="AE639" i="13" s="1"/>
  <c r="AD660" i="13" a="1"/>
  <c r="AD660" i="13" s="1"/>
  <c r="AE660" i="13" s="1"/>
  <c r="AD672" i="13" a="1"/>
  <c r="AD672" i="13" s="1"/>
  <c r="AE672" i="13" s="1"/>
  <c r="AD684" i="13" a="1"/>
  <c r="AD684" i="13" s="1"/>
  <c r="AE684" i="13" s="1"/>
  <c r="AD696" i="13" a="1"/>
  <c r="AD696" i="13" s="1"/>
  <c r="AE696" i="13" s="1"/>
  <c r="AD708" i="13" a="1"/>
  <c r="AD708" i="13" s="1"/>
  <c r="AE708" i="13" s="1"/>
  <c r="AD720" i="13" a="1"/>
  <c r="AD720" i="13" s="1"/>
  <c r="AE720" i="13" s="1"/>
  <c r="AD732" i="13" a="1"/>
  <c r="AD732" i="13" s="1"/>
  <c r="AE732" i="13" s="1"/>
  <c r="AD744" i="13" a="1"/>
  <c r="AD744" i="13" s="1"/>
  <c r="AE744" i="13" s="1"/>
  <c r="AD756" i="13" a="1"/>
  <c r="AD756" i="13" s="1"/>
  <c r="AE756" i="13" s="1"/>
  <c r="AD768" i="13" a="1"/>
  <c r="AD768" i="13" s="1"/>
  <c r="AE768" i="13" s="1"/>
  <c r="AE657" i="13"/>
  <c r="AE645" i="13"/>
  <c r="AE633" i="13"/>
  <c r="AE621" i="13"/>
  <c r="AE597" i="13"/>
  <c r="AE585" i="13"/>
  <c r="AE573" i="13"/>
  <c r="AE549" i="13"/>
  <c r="AE537" i="13"/>
  <c r="AC785" i="13"/>
  <c r="AC782" i="13"/>
  <c r="AC788" i="13" s="1"/>
  <c r="AE533" i="13"/>
  <c r="AE581" i="13"/>
  <c r="AC784" i="13"/>
  <c r="AC781" i="13"/>
  <c r="AC780" i="13"/>
  <c r="AC787" i="13"/>
  <c r="AE637" i="13"/>
  <c r="AE625" i="13"/>
  <c r="AE601" i="13"/>
  <c r="AE589" i="13"/>
  <c r="AE577" i="13"/>
  <c r="AE553" i="13"/>
  <c r="AE529" i="13"/>
  <c r="AF786" i="13"/>
  <c r="AF783" i="13"/>
  <c r="AG479" i="13" a="1"/>
  <c r="AG479" i="13" s="1"/>
  <c r="AH479" i="13" s="1"/>
  <c r="AG490" i="13" a="1"/>
  <c r="AG490" i="13" s="1"/>
  <c r="AH490" i="13" s="1"/>
  <c r="AG500" i="13" a="1"/>
  <c r="AG500" i="13" s="1"/>
  <c r="AH500" i="13" s="1"/>
  <c r="AG511" i="13" a="1"/>
  <c r="AG511" i="13" s="1"/>
  <c r="AH511" i="13" s="1"/>
  <c r="AG523" i="13" a="1"/>
  <c r="AG523" i="13" s="1"/>
  <c r="AH523" i="13" s="1"/>
  <c r="AG534" i="13" a="1"/>
  <c r="AG534" i="13" s="1"/>
  <c r="AH534" i="13" s="1"/>
  <c r="AG544" i="13" a="1"/>
  <c r="AG544" i="13" s="1"/>
  <c r="AH544" i="13" s="1"/>
  <c r="AG554" i="13" a="1"/>
  <c r="AG554" i="13" s="1"/>
  <c r="AH554" i="13" s="1"/>
  <c r="AG566" i="13" a="1"/>
  <c r="AG566" i="13" s="1"/>
  <c r="AH566" i="13" s="1"/>
  <c r="AG577" i="13" a="1"/>
  <c r="AG577" i="13" s="1"/>
  <c r="AH577" i="13" s="1"/>
  <c r="AG588" i="13" a="1"/>
  <c r="AG588" i="13" s="1"/>
  <c r="AH588" i="13" s="1"/>
  <c r="AG609" i="13" a="1"/>
  <c r="AG609" i="13" s="1"/>
  <c r="AH609" i="13" s="1"/>
  <c r="AG621" i="13" a="1"/>
  <c r="AG621" i="13" s="1"/>
  <c r="AH621" i="13" s="1"/>
  <c r="AG632" i="13" a="1"/>
  <c r="AG632" i="13" s="1"/>
  <c r="AH632" i="13" s="1"/>
  <c r="AG642" i="13" a="1"/>
  <c r="AG642" i="13" s="1"/>
  <c r="AH642" i="13" s="1"/>
  <c r="AG653" i="13" a="1"/>
  <c r="AG653" i="13" s="1"/>
  <c r="AH653" i="13" s="1"/>
  <c r="AG665" i="13" a="1"/>
  <c r="AG665" i="13" s="1"/>
  <c r="AH665" i="13" s="1"/>
  <c r="AG676" i="13" a="1"/>
  <c r="AG676" i="13" s="1"/>
  <c r="AH676" i="13" s="1"/>
  <c r="AG686" i="13" a="1"/>
  <c r="AG686" i="13" s="1"/>
  <c r="AH686" i="13" s="1"/>
  <c r="AG697" i="13" a="1"/>
  <c r="AG697" i="13" s="1"/>
  <c r="AH697" i="13" s="1"/>
  <c r="AG708" i="13" a="1"/>
  <c r="AG708" i="13" s="1"/>
  <c r="AH708" i="13" s="1"/>
  <c r="AG719" i="13" a="1"/>
  <c r="AG719" i="13" s="1"/>
  <c r="AH719" i="13" s="1"/>
  <c r="AG730" i="13" a="1"/>
  <c r="AG730" i="13" s="1"/>
  <c r="AH730" i="13" s="1"/>
  <c r="AG740" i="13" a="1"/>
  <c r="AG740" i="13" s="1"/>
  <c r="AH740" i="13" s="1"/>
  <c r="AG751" i="13" a="1"/>
  <c r="AG751" i="13" s="1"/>
  <c r="AH751" i="13" s="1"/>
  <c r="AG762" i="13" a="1"/>
  <c r="AG762" i="13" s="1"/>
  <c r="AH762" i="13" s="1"/>
  <c r="AG773" i="13" a="1"/>
  <c r="AG773" i="13" s="1"/>
  <c r="AH773" i="13" s="1"/>
  <c r="AG480" i="13" a="1"/>
  <c r="AG480" i="13" s="1"/>
  <c r="AH480" i="13" s="1"/>
  <c r="AG491" i="13" a="1"/>
  <c r="AG491" i="13" s="1"/>
  <c r="AH491" i="13" s="1"/>
  <c r="AG501" i="13" a="1"/>
  <c r="AG501" i="13" s="1"/>
  <c r="AH501" i="13" s="1"/>
  <c r="AG512" i="13" a="1"/>
  <c r="AG512" i="13" s="1"/>
  <c r="AH512" i="13" s="1"/>
  <c r="AG524" i="13" a="1"/>
  <c r="AG524" i="13" s="1"/>
  <c r="AH524" i="13" s="1"/>
  <c r="AG535" i="13" a="1"/>
  <c r="AG535" i="13" s="1"/>
  <c r="AH535" i="13" s="1"/>
  <c r="AG545" i="13" a="1"/>
  <c r="AG545" i="13" s="1"/>
  <c r="AH545" i="13" s="1"/>
  <c r="AG555" i="13" a="1"/>
  <c r="AG555" i="13" s="1"/>
  <c r="AH555" i="13" s="1"/>
  <c r="AG567" i="13" a="1"/>
  <c r="AG567" i="13" s="1"/>
  <c r="AH567" i="13" s="1"/>
  <c r="AG578" i="13" a="1"/>
  <c r="AG578" i="13" s="1"/>
  <c r="AH578" i="13" s="1"/>
  <c r="AG589" i="13" a="1"/>
  <c r="AG589" i="13" s="1"/>
  <c r="AH589" i="13" s="1"/>
  <c r="AG598" i="13" a="1"/>
  <c r="AG598" i="13" s="1"/>
  <c r="AH598" i="13" s="1"/>
  <c r="AG610" i="13" a="1"/>
  <c r="AG610" i="13" s="1"/>
  <c r="AH610" i="13" s="1"/>
  <c r="AG633" i="13" a="1"/>
  <c r="AG633" i="13" s="1"/>
  <c r="AH633" i="13" s="1"/>
  <c r="AG643" i="13" a="1"/>
  <c r="AG643" i="13" s="1"/>
  <c r="AH643" i="13" s="1"/>
  <c r="AG654" i="13" a="1"/>
  <c r="AG654" i="13" s="1"/>
  <c r="AH654" i="13" s="1"/>
  <c r="AG666" i="13" a="1"/>
  <c r="AG666" i="13" s="1"/>
  <c r="AH666" i="13" s="1"/>
  <c r="AG677" i="13" a="1"/>
  <c r="AG677" i="13" s="1"/>
  <c r="AH677" i="13" s="1"/>
  <c r="AG687" i="13" a="1"/>
  <c r="AG687" i="13" s="1"/>
  <c r="AH687" i="13" s="1"/>
  <c r="AG698" i="13" a="1"/>
  <c r="AG698" i="13" s="1"/>
  <c r="AH698" i="13" s="1"/>
  <c r="AG709" i="13" a="1"/>
  <c r="AG709" i="13" s="1"/>
  <c r="AH709" i="13" s="1"/>
  <c r="AG720" i="13" a="1"/>
  <c r="AG720" i="13" s="1"/>
  <c r="AH720" i="13" s="1"/>
  <c r="AG731" i="13" a="1"/>
  <c r="AG731" i="13" s="1"/>
  <c r="AH731" i="13" s="1"/>
  <c r="AG741" i="13" a="1"/>
  <c r="AG741" i="13" s="1"/>
  <c r="AH741" i="13" s="1"/>
  <c r="AG752" i="13" a="1"/>
  <c r="AG752" i="13" s="1"/>
  <c r="AH752" i="13" s="1"/>
  <c r="AG763" i="13" a="1"/>
  <c r="AG763" i="13" s="1"/>
  <c r="AH763" i="13" s="1"/>
  <c r="AG774" i="13" a="1"/>
  <c r="AG774" i="13" s="1"/>
  <c r="AH774" i="13" s="1"/>
  <c r="AG470" i="13" a="1"/>
  <c r="AG470" i="13" s="1"/>
  <c r="AH470" i="13" s="1"/>
  <c r="AG481" i="13" a="1"/>
  <c r="AG481" i="13" s="1"/>
  <c r="AH481" i="13" s="1"/>
  <c r="AG492" i="13" a="1"/>
  <c r="AG492" i="13" s="1"/>
  <c r="AH492" i="13" s="1"/>
  <c r="AG513" i="13" a="1"/>
  <c r="AG513" i="13" s="1"/>
  <c r="AH513" i="13" s="1"/>
  <c r="AG525" i="13" a="1"/>
  <c r="AG525" i="13" s="1"/>
  <c r="AH525" i="13" s="1"/>
  <c r="AG536" i="13" a="1"/>
  <c r="AG536" i="13" s="1"/>
  <c r="AH536" i="13" s="1"/>
  <c r="AG556" i="13" a="1"/>
  <c r="AG556" i="13" s="1"/>
  <c r="AH556" i="13" s="1"/>
  <c r="AG568" i="13" a="1"/>
  <c r="AG568" i="13" s="1"/>
  <c r="AH568" i="13" s="1"/>
  <c r="AG579" i="13" a="1"/>
  <c r="AG579" i="13" s="1"/>
  <c r="AH579" i="13" s="1"/>
  <c r="AG599" i="13" a="1"/>
  <c r="AG599" i="13" s="1"/>
  <c r="AH599" i="13" s="1"/>
  <c r="AG611" i="13" a="1"/>
  <c r="AG611" i="13" s="1"/>
  <c r="AH611" i="13" s="1"/>
  <c r="AG622" i="13" a="1"/>
  <c r="AG622" i="13" s="1"/>
  <c r="AH622" i="13" s="1"/>
  <c r="AG644" i="13" a="1"/>
  <c r="AG644" i="13" s="1"/>
  <c r="AH644" i="13" s="1"/>
  <c r="AG655" i="13" a="1"/>
  <c r="AG655" i="13" s="1"/>
  <c r="AH655" i="13" s="1"/>
  <c r="AG667" i="13" a="1"/>
  <c r="AG667" i="13" s="1"/>
  <c r="AH667" i="13" s="1"/>
  <c r="AG678" i="13" a="1"/>
  <c r="AG678" i="13" s="1"/>
  <c r="AH678" i="13" s="1"/>
  <c r="AG688" i="13" a="1"/>
  <c r="AG688" i="13" s="1"/>
  <c r="AH688" i="13" s="1"/>
  <c r="AG699" i="13" a="1"/>
  <c r="AG699" i="13" s="1"/>
  <c r="AH699" i="13" s="1"/>
  <c r="AG710" i="13" a="1"/>
  <c r="AG710" i="13" s="1"/>
  <c r="AH710" i="13" s="1"/>
  <c r="AG721" i="13" a="1"/>
  <c r="AG721" i="13" s="1"/>
  <c r="AH721" i="13" s="1"/>
  <c r="AG732" i="13" a="1"/>
  <c r="AG732" i="13" s="1"/>
  <c r="AH732" i="13" s="1"/>
  <c r="AG753" i="13" a="1"/>
  <c r="AG753" i="13" s="1"/>
  <c r="AH753" i="13" s="1"/>
  <c r="AG764" i="13" a="1"/>
  <c r="AG764" i="13" s="1"/>
  <c r="AH764" i="13" s="1"/>
  <c r="AG775" i="13" a="1"/>
  <c r="AG775" i="13" s="1"/>
  <c r="AH775" i="13" s="1"/>
  <c r="AG471" i="13" a="1"/>
  <c r="AG471" i="13" s="1"/>
  <c r="AH471" i="13" s="1"/>
  <c r="AG482" i="13" a="1"/>
  <c r="AG482" i="13" s="1"/>
  <c r="AH482" i="13" s="1"/>
  <c r="AG493" i="13" a="1"/>
  <c r="AG493" i="13" s="1"/>
  <c r="AH493" i="13" s="1"/>
  <c r="AG502" i="13" a="1"/>
  <c r="AG502" i="13" s="1"/>
  <c r="AH502" i="13" s="1"/>
  <c r="AG514" i="13" a="1"/>
  <c r="AG514" i="13" s="1"/>
  <c r="AH514" i="13" s="1"/>
  <c r="AG537" i="13" a="1"/>
  <c r="AG537" i="13" s="1"/>
  <c r="AH537" i="13" s="1"/>
  <c r="AG546" i="13" a="1"/>
  <c r="AG546" i="13" s="1"/>
  <c r="AH546" i="13" s="1"/>
  <c r="AG557" i="13" a="1"/>
  <c r="AG557" i="13" s="1"/>
  <c r="AH557" i="13" s="1"/>
  <c r="AG569" i="13" a="1"/>
  <c r="AG569" i="13" s="1"/>
  <c r="AH569" i="13" s="1"/>
  <c r="AG580" i="13" a="1"/>
  <c r="AG580" i="13" s="1"/>
  <c r="AH580" i="13" s="1"/>
  <c r="AG590" i="13" a="1"/>
  <c r="AG590" i="13" s="1"/>
  <c r="AH590" i="13" s="1"/>
  <c r="AG600" i="13" a="1"/>
  <c r="AG600" i="13" s="1"/>
  <c r="AH600" i="13" s="1"/>
  <c r="AG612" i="13" a="1"/>
  <c r="AG612" i="13" s="1"/>
  <c r="AH612" i="13" s="1"/>
  <c r="AG623" i="13" a="1"/>
  <c r="AG623" i="13" s="1"/>
  <c r="AH623" i="13" s="1"/>
  <c r="AG634" i="13" a="1"/>
  <c r="AG634" i="13" s="1"/>
  <c r="AH634" i="13" s="1"/>
  <c r="AG645" i="13" a="1"/>
  <c r="AG645" i="13" s="1"/>
  <c r="AH645" i="13" s="1"/>
  <c r="AG656" i="13" a="1"/>
  <c r="AG656" i="13" s="1"/>
  <c r="AH656" i="13" s="1"/>
  <c r="AG668" i="13" a="1"/>
  <c r="AG668" i="13" s="1"/>
  <c r="AH668" i="13" s="1"/>
  <c r="AG679" i="13" a="1"/>
  <c r="AG679" i="13" s="1"/>
  <c r="AH679" i="13" s="1"/>
  <c r="AG689" i="13" a="1"/>
  <c r="AG689" i="13" s="1"/>
  <c r="AH689" i="13" s="1"/>
  <c r="AG700" i="13" a="1"/>
  <c r="AG700" i="13" s="1"/>
  <c r="AH700" i="13" s="1"/>
  <c r="AG711" i="13" a="1"/>
  <c r="AG711" i="13" s="1"/>
  <c r="AH711" i="13" s="1"/>
  <c r="AG722" i="13" a="1"/>
  <c r="AG722" i="13" s="1"/>
  <c r="AH722" i="13" s="1"/>
  <c r="AG733" i="13" a="1"/>
  <c r="AG733" i="13" s="1"/>
  <c r="AH733" i="13" s="1"/>
  <c r="AG742" i="13" a="1"/>
  <c r="AG742" i="13" s="1"/>
  <c r="AH742" i="13" s="1"/>
  <c r="AG754" i="13" a="1"/>
  <c r="AG754" i="13" s="1"/>
  <c r="AH754" i="13" s="1"/>
  <c r="AG765" i="13" a="1"/>
  <c r="AG765" i="13" s="1"/>
  <c r="AH765" i="13" s="1"/>
  <c r="AG776" i="13" a="1"/>
  <c r="AG776" i="13" s="1"/>
  <c r="AH776" i="13" s="1"/>
  <c r="AG472" i="13" a="1"/>
  <c r="AG472" i="13" s="1"/>
  <c r="AH472" i="13" s="1"/>
  <c r="AG483" i="13" a="1"/>
  <c r="AG483" i="13" s="1"/>
  <c r="AH483" i="13" s="1"/>
  <c r="AG503" i="13" a="1"/>
  <c r="AG503" i="13" s="1"/>
  <c r="AH503" i="13" s="1"/>
  <c r="AG515" i="13" a="1"/>
  <c r="AG515" i="13" s="1"/>
  <c r="AH515" i="13" s="1"/>
  <c r="AG526" i="13" a="1"/>
  <c r="AG526" i="13" s="1"/>
  <c r="AH526" i="13" s="1"/>
  <c r="AG547" i="13" a="1"/>
  <c r="AG547" i="13" s="1"/>
  <c r="AH547" i="13" s="1"/>
  <c r="AG558" i="13" a="1"/>
  <c r="AG558" i="13" s="1"/>
  <c r="AH558" i="13" s="1"/>
  <c r="AG570" i="13" a="1"/>
  <c r="AG570" i="13" s="1"/>
  <c r="AH570" i="13" s="1"/>
  <c r="AG581" i="13" a="1"/>
  <c r="AG581" i="13" s="1"/>
  <c r="AH581" i="13" s="1"/>
  <c r="AG591" i="13" a="1"/>
  <c r="AG591" i="13" s="1"/>
  <c r="AH591" i="13" s="1"/>
  <c r="AG601" i="13" a="1"/>
  <c r="AG601" i="13" s="1"/>
  <c r="AH601" i="13" s="1"/>
  <c r="AG613" i="13" a="1"/>
  <c r="AG613" i="13" s="1"/>
  <c r="AH613" i="13" s="1"/>
  <c r="AG624" i="13" a="1"/>
  <c r="AG624" i="13" s="1"/>
  <c r="AH624" i="13" s="1"/>
  <c r="AG635" i="13" a="1"/>
  <c r="AG635" i="13" s="1"/>
  <c r="AH635" i="13" s="1"/>
  <c r="AG657" i="13" a="1"/>
  <c r="AG657" i="13" s="1"/>
  <c r="AH657" i="13" s="1"/>
  <c r="AG669" i="13" a="1"/>
  <c r="AG669" i="13" s="1"/>
  <c r="AH669" i="13" s="1"/>
  <c r="AG680" i="13" a="1"/>
  <c r="AG680" i="13" s="1"/>
  <c r="AH680" i="13" s="1"/>
  <c r="AG690" i="13" a="1"/>
  <c r="AG690" i="13" s="1"/>
  <c r="AH690" i="13" s="1"/>
  <c r="AG701" i="13" a="1"/>
  <c r="AG701" i="13" s="1"/>
  <c r="AH701" i="13" s="1"/>
  <c r="AG712" i="13" a="1"/>
  <c r="AG712" i="13" s="1"/>
  <c r="AH712" i="13" s="1"/>
  <c r="AG723" i="13" a="1"/>
  <c r="AG723" i="13" s="1"/>
  <c r="AH723" i="13" s="1"/>
  <c r="AG743" i="13" a="1"/>
  <c r="AG743" i="13" s="1"/>
  <c r="AH743" i="13" s="1"/>
  <c r="AG755" i="13" a="1"/>
  <c r="AG755" i="13" s="1"/>
  <c r="AH755" i="13" s="1"/>
  <c r="AG766" i="13" a="1"/>
  <c r="AG766" i="13" s="1"/>
  <c r="AH766" i="13" s="1"/>
  <c r="AG469" i="13" a="1"/>
  <c r="AG469" i="13" s="1"/>
  <c r="AH469" i="13" s="1"/>
  <c r="AG473" i="13" a="1"/>
  <c r="AG473" i="13" s="1"/>
  <c r="AH473" i="13" s="1"/>
  <c r="AG484" i="13" a="1"/>
  <c r="AG484" i="13" s="1"/>
  <c r="AH484" i="13" s="1"/>
  <c r="AG494" i="13" a="1"/>
  <c r="AG494" i="13" s="1"/>
  <c r="AH494" i="13" s="1"/>
  <c r="AG504" i="13" a="1"/>
  <c r="AG504" i="13" s="1"/>
  <c r="AH504" i="13" s="1"/>
  <c r="AG516" i="13" a="1"/>
  <c r="AG516" i="13" s="1"/>
  <c r="AH516" i="13" s="1"/>
  <c r="AG527" i="13" a="1"/>
  <c r="AG527" i="13" s="1"/>
  <c r="AH527" i="13" s="1"/>
  <c r="AG538" i="13" a="1"/>
  <c r="AG538" i="13" s="1"/>
  <c r="AH538" i="13" s="1"/>
  <c r="AG548" i="13" a="1"/>
  <c r="AG548" i="13" s="1"/>
  <c r="AH548" i="13" s="1"/>
  <c r="AG559" i="13" a="1"/>
  <c r="AG559" i="13" s="1"/>
  <c r="AH559" i="13" s="1"/>
  <c r="AG571" i="13" a="1"/>
  <c r="AG571" i="13" s="1"/>
  <c r="AH571" i="13" s="1"/>
  <c r="AG582" i="13" a="1"/>
  <c r="AG582" i="13" s="1"/>
  <c r="AH582" i="13" s="1"/>
  <c r="AG592" i="13" a="1"/>
  <c r="AG592" i="13" s="1"/>
  <c r="AH592" i="13" s="1"/>
  <c r="AG602" i="13" a="1"/>
  <c r="AG602" i="13" s="1"/>
  <c r="AH602" i="13" s="1"/>
  <c r="AG614" i="13" a="1"/>
  <c r="AG614" i="13" s="1"/>
  <c r="AH614" i="13" s="1"/>
  <c r="AG625" i="13" a="1"/>
  <c r="AG625" i="13" s="1"/>
  <c r="AH625" i="13" s="1"/>
  <c r="AG636" i="13" a="1"/>
  <c r="AG636" i="13" s="1"/>
  <c r="AH636" i="13" s="1"/>
  <c r="AG646" i="13" a="1"/>
  <c r="AG646" i="13" s="1"/>
  <c r="AH646" i="13" s="1"/>
  <c r="AG658" i="13" a="1"/>
  <c r="AG658" i="13" s="1"/>
  <c r="AH658" i="13" s="1"/>
  <c r="AG681" i="13" a="1"/>
  <c r="AG681" i="13" s="1"/>
  <c r="AH681" i="13" s="1"/>
  <c r="AG691" i="13" a="1"/>
  <c r="AG691" i="13" s="1"/>
  <c r="AH691" i="13" s="1"/>
  <c r="AG702" i="13" a="1"/>
  <c r="AG702" i="13" s="1"/>
  <c r="AH702" i="13" s="1"/>
  <c r="AG713" i="13" a="1"/>
  <c r="AG713" i="13" s="1"/>
  <c r="AH713" i="13" s="1"/>
  <c r="AG724" i="13" a="1"/>
  <c r="AG724" i="13" s="1"/>
  <c r="AH724" i="13" s="1"/>
  <c r="AG734" i="13" a="1"/>
  <c r="AG734" i="13" s="1"/>
  <c r="AH734" i="13" s="1"/>
  <c r="AG744" i="13" a="1"/>
  <c r="AG744" i="13" s="1"/>
  <c r="AH744" i="13" s="1"/>
  <c r="AG756" i="13" a="1"/>
  <c r="AG756" i="13" s="1"/>
  <c r="AH756" i="13" s="1"/>
  <c r="AG767" i="13" a="1"/>
  <c r="AG767" i="13" s="1"/>
  <c r="AH767" i="13" s="1"/>
  <c r="AG474" i="13" a="1"/>
  <c r="AG474" i="13" s="1"/>
  <c r="AH474" i="13" s="1"/>
  <c r="AG485" i="13" a="1"/>
  <c r="AG485" i="13" s="1"/>
  <c r="AH485" i="13" s="1"/>
  <c r="AG495" i="13" a="1"/>
  <c r="AG495" i="13" s="1"/>
  <c r="AH495" i="13" s="1"/>
  <c r="AG505" i="13" a="1"/>
  <c r="AG505" i="13" s="1"/>
  <c r="AH505" i="13" s="1"/>
  <c r="AG517" i="13" a="1"/>
  <c r="AG517" i="13" s="1"/>
  <c r="AH517" i="13" s="1"/>
  <c r="AG528" i="13" a="1"/>
  <c r="AG528" i="13" s="1"/>
  <c r="AH528" i="13" s="1"/>
  <c r="AG539" i="13" a="1"/>
  <c r="AG539" i="13" s="1"/>
  <c r="AH539" i="13" s="1"/>
  <c r="AG549" i="13" a="1"/>
  <c r="AG549" i="13" s="1"/>
  <c r="AH549" i="13" s="1"/>
  <c r="AG560" i="13" a="1"/>
  <c r="AG560" i="13" s="1"/>
  <c r="AH560" i="13" s="1"/>
  <c r="AG572" i="13" a="1"/>
  <c r="AG572" i="13" s="1"/>
  <c r="AH572" i="13" s="1"/>
  <c r="AG583" i="13" a="1"/>
  <c r="AG583" i="13" s="1"/>
  <c r="AH583" i="13" s="1"/>
  <c r="AG593" i="13" a="1"/>
  <c r="AG593" i="13" s="1"/>
  <c r="AH593" i="13" s="1"/>
  <c r="AG603" i="13" a="1"/>
  <c r="AG603" i="13" s="1"/>
  <c r="AH603" i="13" s="1"/>
  <c r="AG615" i="13" a="1"/>
  <c r="AG615" i="13" s="1"/>
  <c r="AH615" i="13" s="1"/>
  <c r="AG626" i="13" a="1"/>
  <c r="AG626" i="13" s="1"/>
  <c r="AH626" i="13" s="1"/>
  <c r="AG637" i="13" a="1"/>
  <c r="AG637" i="13" s="1"/>
  <c r="AH637" i="13" s="1"/>
  <c r="AG647" i="13" a="1"/>
  <c r="AG647" i="13" s="1"/>
  <c r="AH647" i="13" s="1"/>
  <c r="AG659" i="13" a="1"/>
  <c r="AG659" i="13" s="1"/>
  <c r="AH659" i="13" s="1"/>
  <c r="AG670" i="13" a="1"/>
  <c r="AG670" i="13" s="1"/>
  <c r="AH670" i="13" s="1"/>
  <c r="AG692" i="13" a="1"/>
  <c r="AG692" i="13" s="1"/>
  <c r="AH692" i="13" s="1"/>
  <c r="AG703" i="13" a="1"/>
  <c r="AG703" i="13" s="1"/>
  <c r="AH703" i="13" s="1"/>
  <c r="AG714" i="13" a="1"/>
  <c r="AG714" i="13" s="1"/>
  <c r="AH714" i="13" s="1"/>
  <c r="AG725" i="13" a="1"/>
  <c r="AG725" i="13" s="1"/>
  <c r="AH725" i="13" s="1"/>
  <c r="AG735" i="13" a="1"/>
  <c r="AG735" i="13" s="1"/>
  <c r="AH735" i="13" s="1"/>
  <c r="AG745" i="13" a="1"/>
  <c r="AG745" i="13" s="1"/>
  <c r="AH745" i="13" s="1"/>
  <c r="AG757" i="13" a="1"/>
  <c r="AG757" i="13" s="1"/>
  <c r="AH757" i="13" s="1"/>
  <c r="AG768" i="13" a="1"/>
  <c r="AG768" i="13" s="1"/>
  <c r="AH768" i="13" s="1"/>
  <c r="AG475" i="13" a="1"/>
  <c r="AG475" i="13" s="1"/>
  <c r="AH475" i="13" s="1"/>
  <c r="AG496" i="13" a="1"/>
  <c r="AG496" i="13" s="1"/>
  <c r="AH496" i="13" s="1"/>
  <c r="AG506" i="13" a="1"/>
  <c r="AG506" i="13" s="1"/>
  <c r="AH506" i="13" s="1"/>
  <c r="AG518" i="13" a="1"/>
  <c r="AG518" i="13" s="1"/>
  <c r="AH518" i="13" s="1"/>
  <c r="AG529" i="13" a="1"/>
  <c r="AG529" i="13" s="1"/>
  <c r="AH529" i="13" s="1"/>
  <c r="AG540" i="13" a="1"/>
  <c r="AG540" i="13" s="1"/>
  <c r="AH540" i="13" s="1"/>
  <c r="AG561" i="13" a="1"/>
  <c r="AG561" i="13" s="1"/>
  <c r="AH561" i="13" s="1"/>
  <c r="AG573" i="13" a="1"/>
  <c r="AG573" i="13" s="1"/>
  <c r="AH573" i="13" s="1"/>
  <c r="AG584" i="13" a="1"/>
  <c r="AG584" i="13" s="1"/>
  <c r="AH584" i="13" s="1"/>
  <c r="AG604" i="13" a="1"/>
  <c r="AG604" i="13" s="1"/>
  <c r="AH604" i="13" s="1"/>
  <c r="AG616" i="13" a="1"/>
  <c r="AG616" i="13" s="1"/>
  <c r="AH616" i="13" s="1"/>
  <c r="AG627" i="13" a="1"/>
  <c r="AG627" i="13" s="1"/>
  <c r="AH627" i="13" s="1"/>
  <c r="AG648" i="13" a="1"/>
  <c r="AG648" i="13" s="1"/>
  <c r="AH648" i="13" s="1"/>
  <c r="AG660" i="13" a="1"/>
  <c r="AG660" i="13" s="1"/>
  <c r="AH660" i="13" s="1"/>
  <c r="AG671" i="13" a="1"/>
  <c r="AG671" i="13" s="1"/>
  <c r="AH671" i="13" s="1"/>
  <c r="AG682" i="13" a="1"/>
  <c r="AG682" i="13" s="1"/>
  <c r="AH682" i="13" s="1"/>
  <c r="AG693" i="13" a="1"/>
  <c r="AG693" i="13" s="1"/>
  <c r="AH693" i="13" s="1"/>
  <c r="AG704" i="13" a="1"/>
  <c r="AG704" i="13" s="1"/>
  <c r="AH704" i="13" s="1"/>
  <c r="AG715" i="13" a="1"/>
  <c r="AG715" i="13" s="1"/>
  <c r="AH715" i="13" s="1"/>
  <c r="AG726" i="13" a="1"/>
  <c r="AG726" i="13" s="1"/>
  <c r="AH726" i="13" s="1"/>
  <c r="AG736" i="13" a="1"/>
  <c r="AG736" i="13" s="1"/>
  <c r="AH736" i="13" s="1"/>
  <c r="AG746" i="13" a="1"/>
  <c r="AG746" i="13" s="1"/>
  <c r="AH746" i="13" s="1"/>
  <c r="AG758" i="13" a="1"/>
  <c r="AG758" i="13" s="1"/>
  <c r="AH758" i="13" s="1"/>
  <c r="AG769" i="13" a="1"/>
  <c r="AG769" i="13" s="1"/>
  <c r="AH769" i="13" s="1"/>
  <c r="AG476" i="13" a="1"/>
  <c r="AG476" i="13" s="1"/>
  <c r="AH476" i="13" s="1"/>
  <c r="AG486" i="13" a="1"/>
  <c r="AG486" i="13" s="1"/>
  <c r="AH486" i="13" s="1"/>
  <c r="AG497" i="13" a="1"/>
  <c r="AG497" i="13" s="1"/>
  <c r="AH497" i="13" s="1"/>
  <c r="AG507" i="13" a="1"/>
  <c r="AG507" i="13" s="1"/>
  <c r="AH507" i="13" s="1"/>
  <c r="AG519" i="13" a="1"/>
  <c r="AG519" i="13" s="1"/>
  <c r="AH519" i="13" s="1"/>
  <c r="AG530" i="13" a="1"/>
  <c r="AG530" i="13" s="1"/>
  <c r="AH530" i="13" s="1"/>
  <c r="AG541" i="13" a="1"/>
  <c r="AG541" i="13" s="1"/>
  <c r="AH541" i="13" s="1"/>
  <c r="AG550" i="13" a="1"/>
  <c r="AG550" i="13" s="1"/>
  <c r="AH550" i="13" s="1"/>
  <c r="AG562" i="13" a="1"/>
  <c r="AG562" i="13" s="1"/>
  <c r="AH562" i="13" s="1"/>
  <c r="AG585" i="13" a="1"/>
  <c r="AG585" i="13" s="1"/>
  <c r="AH585" i="13" s="1"/>
  <c r="AG594" i="13" a="1"/>
  <c r="AG594" i="13" s="1"/>
  <c r="AH594" i="13" s="1"/>
  <c r="AG605" i="13" a="1"/>
  <c r="AG605" i="13" s="1"/>
  <c r="AH605" i="13" s="1"/>
  <c r="AG617" i="13" a="1"/>
  <c r="AG617" i="13" s="1"/>
  <c r="AH617" i="13" s="1"/>
  <c r="AG628" i="13" a="1"/>
  <c r="AG628" i="13" s="1"/>
  <c r="AH628" i="13" s="1"/>
  <c r="AG638" i="13" a="1"/>
  <c r="AG638" i="13" s="1"/>
  <c r="AH638" i="13" s="1"/>
  <c r="AG649" i="13" a="1"/>
  <c r="AG649" i="13" s="1"/>
  <c r="AH649" i="13" s="1"/>
  <c r="AG661" i="13" a="1"/>
  <c r="AG661" i="13" s="1"/>
  <c r="AH661" i="13" s="1"/>
  <c r="AG672" i="13" a="1"/>
  <c r="AG672" i="13" s="1"/>
  <c r="AH672" i="13" s="1"/>
  <c r="AG683" i="13" a="1"/>
  <c r="AG683" i="13" s="1"/>
  <c r="AH683" i="13" s="1"/>
  <c r="AG705" i="13" a="1"/>
  <c r="AG705" i="13" s="1"/>
  <c r="AH705" i="13" s="1"/>
  <c r="AG716" i="13" a="1"/>
  <c r="AG716" i="13" s="1"/>
  <c r="AH716" i="13" s="1"/>
  <c r="AG727" i="13" a="1"/>
  <c r="AG727" i="13" s="1"/>
  <c r="AH727" i="13" s="1"/>
  <c r="AG737" i="13" a="1"/>
  <c r="AG737" i="13" s="1"/>
  <c r="AH737" i="13" s="1"/>
  <c r="AG747" i="13" a="1"/>
  <c r="AG747" i="13" s="1"/>
  <c r="AH747" i="13" s="1"/>
  <c r="AG759" i="13" a="1"/>
  <c r="AG759" i="13" s="1"/>
  <c r="AH759" i="13" s="1"/>
  <c r="AG477" i="13" a="1"/>
  <c r="AG477" i="13" s="1"/>
  <c r="AH477" i="13" s="1"/>
  <c r="AG487" i="13" a="1"/>
  <c r="AG487" i="13" s="1"/>
  <c r="AH487" i="13" s="1"/>
  <c r="AG508" i="13" a="1"/>
  <c r="AG508" i="13" s="1"/>
  <c r="AH508" i="13" s="1"/>
  <c r="AG520" i="13" a="1"/>
  <c r="AG520" i="13" s="1"/>
  <c r="AH520" i="13" s="1"/>
  <c r="AG531" i="13" a="1"/>
  <c r="AG531" i="13" s="1"/>
  <c r="AH531" i="13" s="1"/>
  <c r="AG551" i="13" a="1"/>
  <c r="AG551" i="13" s="1"/>
  <c r="AH551" i="13" s="1"/>
  <c r="AG563" i="13" a="1"/>
  <c r="AG563" i="13" s="1"/>
  <c r="AH563" i="13" s="1"/>
  <c r="AG574" i="13" a="1"/>
  <c r="AG574" i="13" s="1"/>
  <c r="AH574" i="13" s="1"/>
  <c r="AG595" i="13" a="1"/>
  <c r="AG595" i="13" s="1"/>
  <c r="AH595" i="13" s="1"/>
  <c r="AG606" i="13" a="1"/>
  <c r="AG606" i="13" s="1"/>
  <c r="AH606" i="13" s="1"/>
  <c r="AG618" i="13" a="1"/>
  <c r="AG618" i="13" s="1"/>
  <c r="AH618" i="13" s="1"/>
  <c r="AG629" i="13" a="1"/>
  <c r="AG629" i="13" s="1"/>
  <c r="AH629" i="13" s="1"/>
  <c r="AG639" i="13" a="1"/>
  <c r="AG639" i="13" s="1"/>
  <c r="AH639" i="13" s="1"/>
  <c r="AG650" i="13" a="1"/>
  <c r="AG650" i="13" s="1"/>
  <c r="AH650" i="13" s="1"/>
  <c r="AG662" i="13" a="1"/>
  <c r="AG662" i="13" s="1"/>
  <c r="AH662" i="13" s="1"/>
  <c r="AG673" i="13" a="1"/>
  <c r="AG673" i="13" s="1"/>
  <c r="AH673" i="13" s="1"/>
  <c r="AG684" i="13" a="1"/>
  <c r="AG684" i="13" s="1"/>
  <c r="AH684" i="13" s="1"/>
  <c r="AG694" i="13" a="1"/>
  <c r="AG694" i="13" s="1"/>
  <c r="AH694" i="13" s="1"/>
  <c r="AG717" i="13" a="1"/>
  <c r="AG717" i="13" s="1"/>
  <c r="AH717" i="13" s="1"/>
  <c r="AG728" i="13" a="1"/>
  <c r="AG728" i="13" s="1"/>
  <c r="AH728" i="13" s="1"/>
  <c r="AG748" i="13" a="1"/>
  <c r="AG748" i="13" s="1"/>
  <c r="AH748" i="13" s="1"/>
  <c r="AG760" i="13" a="1"/>
  <c r="AG760" i="13" s="1"/>
  <c r="AH760" i="13" s="1"/>
  <c r="AG770" i="13" a="1"/>
  <c r="AG770" i="13" s="1"/>
  <c r="AH770" i="13" s="1"/>
  <c r="AG488" i="13" a="1"/>
  <c r="AG488" i="13" s="1"/>
  <c r="AH488" i="13" s="1"/>
  <c r="AG498" i="13" a="1"/>
  <c r="AG498" i="13" s="1"/>
  <c r="AH498" i="13" s="1"/>
  <c r="AG509" i="13" a="1"/>
  <c r="AG509" i="13" s="1"/>
  <c r="AH509" i="13" s="1"/>
  <c r="AG521" i="13" a="1"/>
  <c r="AG521" i="13" s="1"/>
  <c r="AH521" i="13" s="1"/>
  <c r="AG532" i="13" a="1"/>
  <c r="AG532" i="13" s="1"/>
  <c r="AH532" i="13" s="1"/>
  <c r="AG542" i="13" a="1"/>
  <c r="AG542" i="13" s="1"/>
  <c r="AH542" i="13" s="1"/>
  <c r="AG552" i="13" a="1"/>
  <c r="AG552" i="13" s="1"/>
  <c r="AH552" i="13" s="1"/>
  <c r="AG564" i="13" a="1"/>
  <c r="AG564" i="13" s="1"/>
  <c r="AH564" i="13" s="1"/>
  <c r="AG575" i="13" a="1"/>
  <c r="AG575" i="13" s="1"/>
  <c r="AH575" i="13" s="1"/>
  <c r="AG586" i="13" a="1"/>
  <c r="AG586" i="13" s="1"/>
  <c r="AH586" i="13" s="1"/>
  <c r="AG596" i="13" a="1"/>
  <c r="AG596" i="13" s="1"/>
  <c r="AH596" i="13" s="1"/>
  <c r="AG607" i="13" a="1"/>
  <c r="AG607" i="13" s="1"/>
  <c r="AH607" i="13" s="1"/>
  <c r="AG619" i="13" a="1"/>
  <c r="AG619" i="13" s="1"/>
  <c r="AH619" i="13" s="1"/>
  <c r="AG630" i="13" a="1"/>
  <c r="AG630" i="13" s="1"/>
  <c r="AH630" i="13" s="1"/>
  <c r="AG640" i="13" a="1"/>
  <c r="AG640" i="13" s="1"/>
  <c r="AH640" i="13" s="1"/>
  <c r="AG651" i="13" a="1"/>
  <c r="AG651" i="13" s="1"/>
  <c r="AH651" i="13" s="1"/>
  <c r="AG663" i="13" a="1"/>
  <c r="AG663" i="13" s="1"/>
  <c r="AH663" i="13" s="1"/>
  <c r="AG674" i="13" a="1"/>
  <c r="AG674" i="13" s="1"/>
  <c r="AH674" i="13" s="1"/>
  <c r="AG685" i="13" a="1"/>
  <c r="AG685" i="13" s="1"/>
  <c r="AH685" i="13" s="1"/>
  <c r="AG695" i="13" a="1"/>
  <c r="AG695" i="13" s="1"/>
  <c r="AH695" i="13" s="1"/>
  <c r="AG706" i="13" a="1"/>
  <c r="AG706" i="13" s="1"/>
  <c r="AH706" i="13" s="1"/>
  <c r="AG729" i="13" a="1"/>
  <c r="AG729" i="13" s="1"/>
  <c r="AH729" i="13" s="1"/>
  <c r="AG738" i="13" a="1"/>
  <c r="AG738" i="13" s="1"/>
  <c r="AH738" i="13" s="1"/>
  <c r="AG749" i="13" a="1"/>
  <c r="AG749" i="13" s="1"/>
  <c r="AH749" i="13" s="1"/>
  <c r="AG761" i="13" a="1"/>
  <c r="AG761" i="13" s="1"/>
  <c r="AH761" i="13" s="1"/>
  <c r="AG771" i="13" a="1"/>
  <c r="AG771" i="13" s="1"/>
  <c r="AH771" i="13" s="1"/>
  <c r="AG478" i="13" a="1"/>
  <c r="AG478" i="13" s="1"/>
  <c r="AH478" i="13" s="1"/>
  <c r="AG489" i="13" a="1"/>
  <c r="AG489" i="13" s="1"/>
  <c r="AH489" i="13" s="1"/>
  <c r="AG499" i="13" a="1"/>
  <c r="AG499" i="13" s="1"/>
  <c r="AH499" i="13" s="1"/>
  <c r="AG510" i="13" a="1"/>
  <c r="AG510" i="13" s="1"/>
  <c r="AH510" i="13" s="1"/>
  <c r="AG522" i="13" a="1"/>
  <c r="AG522" i="13" s="1"/>
  <c r="AH522" i="13" s="1"/>
  <c r="AG533" i="13" a="1"/>
  <c r="AG533" i="13" s="1"/>
  <c r="AH533" i="13" s="1"/>
  <c r="AG543" i="13" a="1"/>
  <c r="AG543" i="13" s="1"/>
  <c r="AH543" i="13" s="1"/>
  <c r="AG553" i="13" a="1"/>
  <c r="AG553" i="13" s="1"/>
  <c r="AH553" i="13" s="1"/>
  <c r="AG565" i="13" a="1"/>
  <c r="AG565" i="13" s="1"/>
  <c r="AH565" i="13" s="1"/>
  <c r="AG576" i="13" a="1"/>
  <c r="AG576" i="13" s="1"/>
  <c r="AH576" i="13" s="1"/>
  <c r="AG587" i="13" a="1"/>
  <c r="AG587" i="13" s="1"/>
  <c r="AH587" i="13" s="1"/>
  <c r="AG597" i="13" a="1"/>
  <c r="AG597" i="13" s="1"/>
  <c r="AH597" i="13" s="1"/>
  <c r="AG608" i="13" a="1"/>
  <c r="AG608" i="13" s="1"/>
  <c r="AH608" i="13" s="1"/>
  <c r="AG620" i="13" a="1"/>
  <c r="AG620" i="13" s="1"/>
  <c r="AH620" i="13" s="1"/>
  <c r="AG631" i="13" a="1"/>
  <c r="AG631" i="13" s="1"/>
  <c r="AH631" i="13" s="1"/>
  <c r="AG641" i="13" a="1"/>
  <c r="AG641" i="13" s="1"/>
  <c r="AH641" i="13" s="1"/>
  <c r="AG652" i="13" a="1"/>
  <c r="AG652" i="13" s="1"/>
  <c r="AH652" i="13" s="1"/>
  <c r="AG664" i="13" a="1"/>
  <c r="AG664" i="13" s="1"/>
  <c r="AH664" i="13" s="1"/>
  <c r="AG675" i="13" a="1"/>
  <c r="AG675" i="13" s="1"/>
  <c r="AH675" i="13" s="1"/>
  <c r="AG696" i="13" a="1"/>
  <c r="AG696" i="13" s="1"/>
  <c r="AH696" i="13" s="1"/>
  <c r="AG707" i="13" a="1"/>
  <c r="AG707" i="13" s="1"/>
  <c r="AH707" i="13" s="1"/>
  <c r="AG718" i="13" a="1"/>
  <c r="AG718" i="13" s="1"/>
  <c r="AH718" i="13" s="1"/>
  <c r="AG739" i="13" a="1"/>
  <c r="AG739" i="13" s="1"/>
  <c r="AH739" i="13" s="1"/>
  <c r="AG750" i="13" a="1"/>
  <c r="AG750" i="13" s="1"/>
  <c r="AH750" i="13" s="1"/>
  <c r="AG772" i="13" a="1"/>
  <c r="AG772" i="13" s="1"/>
  <c r="AH772" i="13" s="1"/>
  <c r="AN773" i="13"/>
  <c r="AN769" i="13"/>
  <c r="AN765" i="13"/>
  <c r="AN745" i="13"/>
  <c r="AN741" i="13"/>
  <c r="AN733" i="13"/>
  <c r="AN729" i="13"/>
  <c r="AN725" i="13"/>
  <c r="AN721" i="13"/>
  <c r="AN717" i="13"/>
  <c r="AN697" i="13"/>
  <c r="AN693" i="13"/>
  <c r="AN685" i="13"/>
  <c r="AN681" i="13"/>
  <c r="AN677" i="13"/>
  <c r="AN673" i="13"/>
  <c r="AN649" i="13"/>
  <c r="AN645" i="13"/>
  <c r="AN637" i="13"/>
  <c r="AN633" i="13"/>
  <c r="AJ471" i="13" a="1"/>
  <c r="AJ471" i="13" s="1"/>
  <c r="AK471" i="13" s="1"/>
  <c r="AJ483" i="13" a="1"/>
  <c r="AJ483" i="13" s="1"/>
  <c r="AK483" i="13" s="1"/>
  <c r="AJ495" i="13" a="1"/>
  <c r="AJ495" i="13" s="1"/>
  <c r="AK495" i="13" s="1"/>
  <c r="AJ472" i="13" a="1"/>
  <c r="AJ472" i="13" s="1"/>
  <c r="AK472" i="13" s="1"/>
  <c r="AJ484" i="13" a="1"/>
  <c r="AJ484" i="13" s="1"/>
  <c r="AK484" i="13" s="1"/>
  <c r="AJ496" i="13" a="1"/>
  <c r="AJ496" i="13" s="1"/>
  <c r="AK496" i="13" s="1"/>
  <c r="AJ508" i="13" a="1"/>
  <c r="AJ508" i="13" s="1"/>
  <c r="AK508" i="13" s="1"/>
  <c r="AJ520" i="13" a="1"/>
  <c r="AJ520" i="13" s="1"/>
  <c r="AK520" i="13" s="1"/>
  <c r="AJ531" i="13" a="1"/>
  <c r="AJ531" i="13" s="1"/>
  <c r="AK531" i="13" s="1"/>
  <c r="AJ541" i="13" a="1"/>
  <c r="AJ541" i="13" s="1"/>
  <c r="AJ551" i="13" a="1"/>
  <c r="AJ551" i="13" s="1"/>
  <c r="AK551" i="13" s="1"/>
  <c r="AJ562" i="13" a="1"/>
  <c r="AJ562" i="13" s="1"/>
  <c r="AK562" i="13" s="1"/>
  <c r="AJ583" i="13" a="1"/>
  <c r="AJ583" i="13" s="1"/>
  <c r="AK583" i="13" s="1"/>
  <c r="AJ594" i="13" a="1"/>
  <c r="AJ594" i="13" s="1"/>
  <c r="AK594" i="13" s="1"/>
  <c r="AJ604" i="13" a="1"/>
  <c r="AJ604" i="13" s="1"/>
  <c r="AK604" i="13" s="1"/>
  <c r="AJ616" i="13" a="1"/>
  <c r="AJ616" i="13" s="1"/>
  <c r="AK616" i="13" s="1"/>
  <c r="AJ626" i="13" a="1"/>
  <c r="AJ626" i="13" s="1"/>
  <c r="AK626" i="13" s="1"/>
  <c r="AJ636" i="13" a="1"/>
  <c r="AJ636" i="13" s="1"/>
  <c r="AK636" i="13" s="1"/>
  <c r="AJ647" i="13" a="1"/>
  <c r="AJ647" i="13" s="1"/>
  <c r="AK647" i="13" s="1"/>
  <c r="AJ658" i="13" a="1"/>
  <c r="AJ658" i="13" s="1"/>
  <c r="AK658" i="13" s="1"/>
  <c r="AJ679" i="13" a="1"/>
  <c r="AJ679" i="13" s="1"/>
  <c r="AK679" i="13" s="1"/>
  <c r="AJ690" i="13" a="1"/>
  <c r="AJ690" i="13" s="1"/>
  <c r="AK690" i="13" s="1"/>
  <c r="AJ700" i="13" a="1"/>
  <c r="AJ700" i="13" s="1"/>
  <c r="AK700" i="13" s="1"/>
  <c r="AJ712" i="13" a="1"/>
  <c r="AJ712" i="13" s="1"/>
  <c r="AK712" i="13" s="1"/>
  <c r="AJ722" i="13" a="1"/>
  <c r="AJ722" i="13" s="1"/>
  <c r="AK722" i="13" s="1"/>
  <c r="AJ732" i="13" a="1"/>
  <c r="AJ732" i="13" s="1"/>
  <c r="AK732" i="13" s="1"/>
  <c r="AJ743" i="13" a="1"/>
  <c r="AJ743" i="13" s="1"/>
  <c r="AK743" i="13" s="1"/>
  <c r="AJ754" i="13" a="1"/>
  <c r="AJ754" i="13" s="1"/>
  <c r="AK754" i="13" s="1"/>
  <c r="AJ473" i="13" a="1"/>
  <c r="AJ473" i="13" s="1"/>
  <c r="AK473" i="13" s="1"/>
  <c r="AJ485" i="13" a="1"/>
  <c r="AJ485" i="13" s="1"/>
  <c r="AK485" i="13" s="1"/>
  <c r="AJ474" i="13" a="1"/>
  <c r="AJ474" i="13" s="1"/>
  <c r="AK474" i="13" s="1"/>
  <c r="AJ486" i="13" a="1"/>
  <c r="AJ486" i="13" s="1"/>
  <c r="AK486" i="13" s="1"/>
  <c r="AJ498" i="13" a="1"/>
  <c r="AJ498" i="13" s="1"/>
  <c r="AK498" i="13" s="1"/>
  <c r="AJ510" i="13" a="1"/>
  <c r="AJ510" i="13" s="1"/>
  <c r="AK510" i="13" s="1"/>
  <c r="AJ522" i="13" a="1"/>
  <c r="AJ522" i="13" s="1"/>
  <c r="AK522" i="13" s="1"/>
  <c r="AJ533" i="13" a="1"/>
  <c r="AJ533" i="13" s="1"/>
  <c r="AJ542" i="13" a="1"/>
  <c r="AJ542" i="13" s="1"/>
  <c r="AK542" i="13" s="1"/>
  <c r="AJ553" i="13" a="1"/>
  <c r="AJ553" i="13" s="1"/>
  <c r="AJ564" i="13" a="1"/>
  <c r="AJ564" i="13" s="1"/>
  <c r="AK564" i="13" s="1"/>
  <c r="AJ575" i="13" a="1"/>
  <c r="AJ575" i="13" s="1"/>
  <c r="AK575" i="13" s="1"/>
  <c r="AJ475" i="13" a="1"/>
  <c r="AJ475" i="13" s="1"/>
  <c r="AK475" i="13" s="1"/>
  <c r="AJ487" i="13" a="1"/>
  <c r="AJ487" i="13" s="1"/>
  <c r="AK487" i="13" s="1"/>
  <c r="AJ499" i="13" a="1"/>
  <c r="AJ499" i="13" s="1"/>
  <c r="AK499" i="13" s="1"/>
  <c r="AJ511" i="13" a="1"/>
  <c r="AJ511" i="13" s="1"/>
  <c r="AK511" i="13" s="1"/>
  <c r="AJ523" i="13" a="1"/>
  <c r="AJ523" i="13" s="1"/>
  <c r="AK523" i="13" s="1"/>
  <c r="AJ543" i="13" a="1"/>
  <c r="AJ543" i="13" s="1"/>
  <c r="AK543" i="13" s="1"/>
  <c r="AJ565" i="13" a="1"/>
  <c r="AJ565" i="13" s="1"/>
  <c r="AK565" i="13" s="1"/>
  <c r="AJ576" i="13" a="1"/>
  <c r="AJ576" i="13" s="1"/>
  <c r="AK576" i="13" s="1"/>
  <c r="AJ476" i="13" a="1"/>
  <c r="AJ476" i="13" s="1"/>
  <c r="AK476" i="13" s="1"/>
  <c r="AJ488" i="13" a="1"/>
  <c r="AJ488" i="13" s="1"/>
  <c r="AK488" i="13" s="1"/>
  <c r="AJ500" i="13" a="1"/>
  <c r="AJ500" i="13" s="1"/>
  <c r="AK500" i="13" s="1"/>
  <c r="AJ512" i="13" a="1"/>
  <c r="AJ512" i="13" s="1"/>
  <c r="AK512" i="13" s="1"/>
  <c r="AJ524" i="13" a="1"/>
  <c r="AJ524" i="13" s="1"/>
  <c r="AK524" i="13" s="1"/>
  <c r="AJ534" i="13" a="1"/>
  <c r="AJ534" i="13" s="1"/>
  <c r="AK534" i="13" s="1"/>
  <c r="AJ544" i="13" a="1"/>
  <c r="AJ544" i="13" s="1"/>
  <c r="AK544" i="13" s="1"/>
  <c r="AJ554" i="13" a="1"/>
  <c r="AJ554" i="13" s="1"/>
  <c r="AK554" i="13" s="1"/>
  <c r="AJ566" i="13" a="1"/>
  <c r="AJ566" i="13" s="1"/>
  <c r="AK566" i="13" s="1"/>
  <c r="AJ577" i="13" a="1"/>
  <c r="AJ577" i="13" s="1"/>
  <c r="AJ586" i="13" a="1"/>
  <c r="AJ586" i="13" s="1"/>
  <c r="AK586" i="13" s="1"/>
  <c r="AJ608" i="13" a="1"/>
  <c r="AJ608" i="13" s="1"/>
  <c r="AK608" i="13" s="1"/>
  <c r="AJ620" i="13" a="1"/>
  <c r="AJ620" i="13" s="1"/>
  <c r="AK620" i="13" s="1"/>
  <c r="AJ640" i="13" a="1"/>
  <c r="AJ640" i="13" s="1"/>
  <c r="AK640" i="13" s="1"/>
  <c r="AJ650" i="13" a="1"/>
  <c r="AJ650" i="13" s="1"/>
  <c r="AK650" i="13" s="1"/>
  <c r="AJ662" i="13" a="1"/>
  <c r="AJ662" i="13" s="1"/>
  <c r="AK662" i="13" s="1"/>
  <c r="AJ673" i="13" a="1"/>
  <c r="AJ673" i="13" s="1"/>
  <c r="AJ682" i="13" a="1"/>
  <c r="AJ682" i="13" s="1"/>
  <c r="AK682" i="13" s="1"/>
  <c r="AJ704" i="13" a="1"/>
  <c r="AJ704" i="13" s="1"/>
  <c r="AK704" i="13" s="1"/>
  <c r="AJ716" i="13" a="1"/>
  <c r="AJ716" i="13" s="1"/>
  <c r="AK716" i="13" s="1"/>
  <c r="AJ736" i="13" a="1"/>
  <c r="AJ736" i="13" s="1"/>
  <c r="AK736" i="13" s="1"/>
  <c r="AJ746" i="13" a="1"/>
  <c r="AJ746" i="13" s="1"/>
  <c r="AK746" i="13" s="1"/>
  <c r="AJ758" i="13" a="1"/>
  <c r="AJ758" i="13" s="1"/>
  <c r="AK758" i="13" s="1"/>
  <c r="AJ769" i="13" a="1"/>
  <c r="AJ769" i="13" s="1"/>
  <c r="AI786" i="13"/>
  <c r="AJ477" i="13" a="1"/>
  <c r="AJ477" i="13" s="1"/>
  <c r="AK477" i="13" s="1"/>
  <c r="AJ489" i="13" a="1"/>
  <c r="AJ489" i="13" s="1"/>
  <c r="AK489" i="13" s="1"/>
  <c r="AJ501" i="13" a="1"/>
  <c r="AJ501" i="13" s="1"/>
  <c r="AK501" i="13" s="1"/>
  <c r="AJ513" i="13" a="1"/>
  <c r="AJ513" i="13" s="1"/>
  <c r="AK513" i="13" s="1"/>
  <c r="AJ525" i="13" a="1"/>
  <c r="AJ525" i="13" s="1"/>
  <c r="AK525" i="13" s="1"/>
  <c r="AJ535" i="13" a="1"/>
  <c r="AJ535" i="13" s="1"/>
  <c r="AK535" i="13" s="1"/>
  <c r="AJ545" i="13" a="1"/>
  <c r="AJ545" i="13" s="1"/>
  <c r="AK545" i="13" s="1"/>
  <c r="AJ555" i="13" a="1"/>
  <c r="AJ555" i="13" s="1"/>
  <c r="AK555" i="13" s="1"/>
  <c r="AJ567" i="13" a="1"/>
  <c r="AJ567" i="13" s="1"/>
  <c r="AK567" i="13" s="1"/>
  <c r="AJ587" i="13" a="1"/>
  <c r="AJ587" i="13" s="1"/>
  <c r="AK587" i="13" s="1"/>
  <c r="AJ598" i="13" a="1"/>
  <c r="AJ598" i="13" s="1"/>
  <c r="AK598" i="13" s="1"/>
  <c r="AJ609" i="13" a="1"/>
  <c r="AJ609" i="13" s="1"/>
  <c r="AK609" i="13" s="1"/>
  <c r="AJ621" i="13" a="1"/>
  <c r="AJ621" i="13" s="1"/>
  <c r="AJ630" i="13" a="1"/>
  <c r="AJ630" i="13" s="1"/>
  <c r="AK630" i="13" s="1"/>
  <c r="AJ641" i="13" a="1"/>
  <c r="AJ641" i="13" s="1"/>
  <c r="AK641" i="13" s="1"/>
  <c r="AJ651" i="13" a="1"/>
  <c r="AJ651" i="13" s="1"/>
  <c r="AK651" i="13" s="1"/>
  <c r="AJ663" i="13" a="1"/>
  <c r="AJ663" i="13" s="1"/>
  <c r="AK663" i="13" s="1"/>
  <c r="AJ683" i="13" a="1"/>
  <c r="AJ683" i="13" s="1"/>
  <c r="AK683" i="13" s="1"/>
  <c r="AJ694" i="13" a="1"/>
  <c r="AJ694" i="13" s="1"/>
  <c r="AK694" i="13" s="1"/>
  <c r="AJ705" i="13" a="1"/>
  <c r="AJ705" i="13" s="1"/>
  <c r="AK705" i="13" s="1"/>
  <c r="AJ478" i="13" a="1"/>
  <c r="AJ478" i="13" s="1"/>
  <c r="AK478" i="13" s="1"/>
  <c r="AJ490" i="13" a="1"/>
  <c r="AJ490" i="13" s="1"/>
  <c r="AK490" i="13" s="1"/>
  <c r="AJ502" i="13" a="1"/>
  <c r="AJ502" i="13" s="1"/>
  <c r="AK502" i="13" s="1"/>
  <c r="AJ514" i="13" a="1"/>
  <c r="AJ514" i="13" s="1"/>
  <c r="AK514" i="13" s="1"/>
  <c r="AJ526" i="13" a="1"/>
  <c r="AJ526" i="13" s="1"/>
  <c r="AK526" i="13" s="1"/>
  <c r="AJ536" i="13" a="1"/>
  <c r="AJ536" i="13" s="1"/>
  <c r="AK536" i="13" s="1"/>
  <c r="AJ546" i="13" a="1"/>
  <c r="AJ546" i="13" s="1"/>
  <c r="AK546" i="13" s="1"/>
  <c r="AJ556" i="13" a="1"/>
  <c r="AJ556" i="13" s="1"/>
  <c r="AK556" i="13" s="1"/>
  <c r="AJ568" i="13" a="1"/>
  <c r="AJ568" i="13" s="1"/>
  <c r="AK568" i="13" s="1"/>
  <c r="AJ578" i="13" a="1"/>
  <c r="AJ578" i="13" s="1"/>
  <c r="AK578" i="13" s="1"/>
  <c r="AJ588" i="13" a="1"/>
  <c r="AJ588" i="13" s="1"/>
  <c r="AK588" i="13" s="1"/>
  <c r="AJ599" i="13" a="1"/>
  <c r="AJ599" i="13" s="1"/>
  <c r="AK599" i="13" s="1"/>
  <c r="AJ610" i="13" a="1"/>
  <c r="AJ610" i="13" s="1"/>
  <c r="AK610" i="13" s="1"/>
  <c r="AJ631" i="13" a="1"/>
  <c r="AJ631" i="13" s="1"/>
  <c r="AK631" i="13" s="1"/>
  <c r="AJ642" i="13" a="1"/>
  <c r="AJ642" i="13" s="1"/>
  <c r="AK642" i="13" s="1"/>
  <c r="AJ652" i="13" a="1"/>
  <c r="AJ652" i="13" s="1"/>
  <c r="AK652" i="13" s="1"/>
  <c r="AJ664" i="13" a="1"/>
  <c r="AJ664" i="13" s="1"/>
  <c r="AK664" i="13" s="1"/>
  <c r="AJ674" i="13" a="1"/>
  <c r="AJ674" i="13" s="1"/>
  <c r="AK674" i="13" s="1"/>
  <c r="AJ479" i="13" a="1"/>
  <c r="AJ479" i="13" s="1"/>
  <c r="AK479" i="13" s="1"/>
  <c r="AJ491" i="13" a="1"/>
  <c r="AJ491" i="13" s="1"/>
  <c r="AK491" i="13" s="1"/>
  <c r="AJ503" i="13" a="1"/>
  <c r="AJ503" i="13" s="1"/>
  <c r="AK503" i="13" s="1"/>
  <c r="AJ515" i="13" a="1"/>
  <c r="AJ515" i="13" s="1"/>
  <c r="AK515" i="13" s="1"/>
  <c r="AJ527" i="13" a="1"/>
  <c r="AJ527" i="13" s="1"/>
  <c r="AK527" i="13" s="1"/>
  <c r="AJ537" i="13" a="1"/>
  <c r="AJ537" i="13" s="1"/>
  <c r="AJ547" i="13" a="1"/>
  <c r="AJ547" i="13" s="1"/>
  <c r="AK547" i="13" s="1"/>
  <c r="AJ557" i="13" a="1"/>
  <c r="AJ557" i="13" s="1"/>
  <c r="AK557" i="13" s="1"/>
  <c r="AJ569" i="13" a="1"/>
  <c r="AJ569" i="13" s="1"/>
  <c r="AK569" i="13" s="1"/>
  <c r="AJ579" i="13" a="1"/>
  <c r="AJ579" i="13" s="1"/>
  <c r="AK579" i="13" s="1"/>
  <c r="AJ589" i="13" a="1"/>
  <c r="AJ589" i="13" s="1"/>
  <c r="AK589" i="13" s="1"/>
  <c r="AJ600" i="13" a="1"/>
  <c r="AJ600" i="13" s="1"/>
  <c r="AK600" i="13" s="1"/>
  <c r="AJ611" i="13" a="1"/>
  <c r="AJ611" i="13" s="1"/>
  <c r="AK611" i="13" s="1"/>
  <c r="AJ622" i="13" a="1"/>
  <c r="AJ622" i="13" s="1"/>
  <c r="AK622" i="13" s="1"/>
  <c r="AJ632" i="13" a="1"/>
  <c r="AJ632" i="13" s="1"/>
  <c r="AK632" i="13" s="1"/>
  <c r="AJ643" i="13" a="1"/>
  <c r="AJ643" i="13" s="1"/>
  <c r="AK643" i="13" s="1"/>
  <c r="AJ653" i="13" a="1"/>
  <c r="AJ653" i="13" s="1"/>
  <c r="AK653" i="13" s="1"/>
  <c r="AJ665" i="13" a="1"/>
  <c r="AJ665" i="13" s="1"/>
  <c r="AK665" i="13" s="1"/>
  <c r="AJ675" i="13" a="1"/>
  <c r="AJ675" i="13" s="1"/>
  <c r="AK675" i="13" s="1"/>
  <c r="AJ685" i="13" a="1"/>
  <c r="AJ685" i="13" s="1"/>
  <c r="AK685" i="13" s="1"/>
  <c r="AJ696" i="13" a="1"/>
  <c r="AJ696" i="13" s="1"/>
  <c r="AK696" i="13" s="1"/>
  <c r="AJ707" i="13" a="1"/>
  <c r="AJ707" i="13" s="1"/>
  <c r="AK707" i="13" s="1"/>
  <c r="AJ718" i="13" a="1"/>
  <c r="AJ718" i="13" s="1"/>
  <c r="AK718" i="13" s="1"/>
  <c r="AJ728" i="13" a="1"/>
  <c r="AJ728" i="13" s="1"/>
  <c r="AK728" i="13" s="1"/>
  <c r="AJ739" i="13" a="1"/>
  <c r="AJ739" i="13" s="1"/>
  <c r="AK739" i="13" s="1"/>
  <c r="AI783" i="13"/>
  <c r="AJ480" i="13" a="1"/>
  <c r="AJ480" i="13" s="1"/>
  <c r="AK480" i="13" s="1"/>
  <c r="AJ492" i="13" a="1"/>
  <c r="AJ492" i="13" s="1"/>
  <c r="AK492" i="13" s="1"/>
  <c r="AJ504" i="13" a="1"/>
  <c r="AJ504" i="13" s="1"/>
  <c r="AK504" i="13" s="1"/>
  <c r="AJ516" i="13" a="1"/>
  <c r="AJ516" i="13" s="1"/>
  <c r="AK516" i="13" s="1"/>
  <c r="AJ528" i="13" a="1"/>
  <c r="AJ528" i="13" s="1"/>
  <c r="AK528" i="13" s="1"/>
  <c r="AJ548" i="13" a="1"/>
  <c r="AJ548" i="13" s="1"/>
  <c r="AK548" i="13" s="1"/>
  <c r="AJ558" i="13" a="1"/>
  <c r="AJ558" i="13" s="1"/>
  <c r="AK558" i="13" s="1"/>
  <c r="AJ570" i="13" a="1"/>
  <c r="AJ570" i="13" s="1"/>
  <c r="AK570" i="13" s="1"/>
  <c r="AJ580" i="13" a="1"/>
  <c r="AJ580" i="13" s="1"/>
  <c r="AK580" i="13" s="1"/>
  <c r="AJ590" i="13" a="1"/>
  <c r="AJ590" i="13" s="1"/>
  <c r="AK590" i="13" s="1"/>
  <c r="AJ601" i="13" a="1"/>
  <c r="AJ601" i="13" s="1"/>
  <c r="AJ612" i="13" a="1"/>
  <c r="AJ612" i="13" s="1"/>
  <c r="AK612" i="13" s="1"/>
  <c r="AJ623" i="13" a="1"/>
  <c r="AJ623" i="13" s="1"/>
  <c r="AK623" i="13" s="1"/>
  <c r="AJ633" i="13" a="1"/>
  <c r="AJ633" i="13" s="1"/>
  <c r="AJ644" i="13" a="1"/>
  <c r="AJ644" i="13" s="1"/>
  <c r="AK644" i="13" s="1"/>
  <c r="AJ507" i="13" a="1"/>
  <c r="AJ507" i="13" s="1"/>
  <c r="AK507" i="13" s="1"/>
  <c r="AJ540" i="13" a="1"/>
  <c r="AJ540" i="13" s="1"/>
  <c r="AK540" i="13" s="1"/>
  <c r="AJ573" i="13" a="1"/>
  <c r="AJ573" i="13" s="1"/>
  <c r="AJ596" i="13" a="1"/>
  <c r="AJ596" i="13" s="1"/>
  <c r="AK596" i="13" s="1"/>
  <c r="AJ618" i="13" a="1"/>
  <c r="AJ618" i="13" s="1"/>
  <c r="AK618" i="13" s="1"/>
  <c r="AJ638" i="13" a="1"/>
  <c r="AJ638" i="13" s="1"/>
  <c r="AK638" i="13" s="1"/>
  <c r="AJ659" i="13" a="1"/>
  <c r="AJ659" i="13" s="1"/>
  <c r="AK659" i="13" s="1"/>
  <c r="AJ693" i="13" a="1"/>
  <c r="AJ693" i="13" s="1"/>
  <c r="AJ710" i="13" a="1"/>
  <c r="AJ710" i="13" s="1"/>
  <c r="AK710" i="13" s="1"/>
  <c r="AJ724" i="13" a="1"/>
  <c r="AJ724" i="13" s="1"/>
  <c r="AK724" i="13" s="1"/>
  <c r="AJ738" i="13" a="1"/>
  <c r="AJ738" i="13" s="1"/>
  <c r="AK738" i="13" s="1"/>
  <c r="AJ751" i="13" a="1"/>
  <c r="AJ751" i="13" s="1"/>
  <c r="AK751" i="13" s="1"/>
  <c r="AJ765" i="13" a="1"/>
  <c r="AJ765" i="13" s="1"/>
  <c r="AJ776" i="13" a="1"/>
  <c r="AJ776" i="13" s="1"/>
  <c r="AK776" i="13" s="1"/>
  <c r="AJ509" i="13" a="1"/>
  <c r="AJ509" i="13" s="1"/>
  <c r="AK509" i="13" s="1"/>
  <c r="AJ574" i="13" a="1"/>
  <c r="AJ574" i="13" s="1"/>
  <c r="AK574" i="13" s="1"/>
  <c r="AJ597" i="13" a="1"/>
  <c r="AJ597" i="13" s="1"/>
  <c r="AJ619" i="13" a="1"/>
  <c r="AJ619" i="13" s="1"/>
  <c r="AK619" i="13" s="1"/>
  <c r="AJ639" i="13" a="1"/>
  <c r="AJ639" i="13" s="1"/>
  <c r="AK639" i="13" s="1"/>
  <c r="AJ660" i="13" a="1"/>
  <c r="AJ660" i="13" s="1"/>
  <c r="AK660" i="13" s="1"/>
  <c r="AJ678" i="13" a="1"/>
  <c r="AJ678" i="13" s="1"/>
  <c r="AK678" i="13" s="1"/>
  <c r="AJ695" i="13" a="1"/>
  <c r="AJ695" i="13" s="1"/>
  <c r="AK695" i="13" s="1"/>
  <c r="AJ711" i="13" a="1"/>
  <c r="AJ711" i="13" s="1"/>
  <c r="AK711" i="13" s="1"/>
  <c r="AJ725" i="13" a="1"/>
  <c r="AJ725" i="13" s="1"/>
  <c r="AJ740" i="13" a="1"/>
  <c r="AJ740" i="13" s="1"/>
  <c r="AK740" i="13" s="1"/>
  <c r="AJ752" i="13" a="1"/>
  <c r="AJ752" i="13" s="1"/>
  <c r="AK752" i="13" s="1"/>
  <c r="AJ766" i="13" a="1"/>
  <c r="AJ766" i="13" s="1"/>
  <c r="AK766" i="13" s="1"/>
  <c r="AJ469" i="13" a="1"/>
  <c r="AJ469" i="13" s="1"/>
  <c r="AK469" i="13" s="1"/>
  <c r="AJ517" i="13" a="1"/>
  <c r="AJ517" i="13" s="1"/>
  <c r="AK517" i="13" s="1"/>
  <c r="AJ549" i="13" a="1"/>
  <c r="AJ549" i="13" s="1"/>
  <c r="AJ581" i="13" a="1"/>
  <c r="AJ581" i="13" s="1"/>
  <c r="AJ624" i="13" a="1"/>
  <c r="AJ624" i="13" s="1"/>
  <c r="AK624" i="13" s="1"/>
  <c r="AJ645" i="13" a="1"/>
  <c r="AJ645" i="13" s="1"/>
  <c r="AK645" i="13" s="1"/>
  <c r="AJ661" i="13" a="1"/>
  <c r="AJ661" i="13" s="1"/>
  <c r="AK661" i="13" s="1"/>
  <c r="AJ680" i="13" a="1"/>
  <c r="AJ680" i="13" s="1"/>
  <c r="AK680" i="13" s="1"/>
  <c r="AJ697" i="13" a="1"/>
  <c r="AJ697" i="13" s="1"/>
  <c r="AJ713" i="13" a="1"/>
  <c r="AJ713" i="13" s="1"/>
  <c r="AK713" i="13" s="1"/>
  <c r="AJ726" i="13" a="1"/>
  <c r="AJ726" i="13" s="1"/>
  <c r="AK726" i="13" s="1"/>
  <c r="AJ741" i="13" a="1"/>
  <c r="AJ741" i="13" s="1"/>
  <c r="AJ753" i="13" a="1"/>
  <c r="AJ753" i="13" s="1"/>
  <c r="AK753" i="13" s="1"/>
  <c r="AJ767" i="13" a="1"/>
  <c r="AJ767" i="13" s="1"/>
  <c r="AK767" i="13" s="1"/>
  <c r="AJ518" i="13" a="1"/>
  <c r="AJ518" i="13" s="1"/>
  <c r="AK518" i="13" s="1"/>
  <c r="AJ602" i="13" a="1"/>
  <c r="AJ602" i="13" s="1"/>
  <c r="AK602" i="13" s="1"/>
  <c r="AJ625" i="13" a="1"/>
  <c r="AJ625" i="13" s="1"/>
  <c r="AJ666" i="13" a="1"/>
  <c r="AJ666" i="13" s="1"/>
  <c r="AK666" i="13" s="1"/>
  <c r="AJ681" i="13" a="1"/>
  <c r="AJ681" i="13" s="1"/>
  <c r="AJ714" i="13" a="1"/>
  <c r="AJ714" i="13" s="1"/>
  <c r="AK714" i="13" s="1"/>
  <c r="AJ727" i="13" a="1"/>
  <c r="AJ727" i="13" s="1"/>
  <c r="AK727" i="13" s="1"/>
  <c r="AJ755" i="13" a="1"/>
  <c r="AJ755" i="13" s="1"/>
  <c r="AK755" i="13" s="1"/>
  <c r="AJ768" i="13" a="1"/>
  <c r="AJ768" i="13" s="1"/>
  <c r="AK768" i="13" s="1"/>
  <c r="AJ470" i="13" a="1"/>
  <c r="AJ470" i="13" s="1"/>
  <c r="AK470" i="13" s="1"/>
  <c r="AJ519" i="13" a="1"/>
  <c r="AJ519" i="13" s="1"/>
  <c r="AK519" i="13" s="1"/>
  <c r="AJ550" i="13" a="1"/>
  <c r="AJ550" i="13" s="1"/>
  <c r="AK550" i="13" s="1"/>
  <c r="AJ582" i="13" a="1"/>
  <c r="AJ582" i="13" s="1"/>
  <c r="AK582" i="13" s="1"/>
  <c r="AJ603" i="13" a="1"/>
  <c r="AJ603" i="13" s="1"/>
  <c r="AK603" i="13" s="1"/>
  <c r="AJ646" i="13" a="1"/>
  <c r="AJ646" i="13" s="1"/>
  <c r="AK646" i="13" s="1"/>
  <c r="AJ667" i="13" a="1"/>
  <c r="AJ667" i="13" s="1"/>
  <c r="AK667" i="13" s="1"/>
  <c r="AJ698" i="13" a="1"/>
  <c r="AJ698" i="13" s="1"/>
  <c r="AK698" i="13" s="1"/>
  <c r="AJ715" i="13" a="1"/>
  <c r="AJ715" i="13" s="1"/>
  <c r="AK715" i="13" s="1"/>
  <c r="AJ729" i="13" a="1"/>
  <c r="AJ729" i="13" s="1"/>
  <c r="AJ742" i="13" a="1"/>
  <c r="AJ742" i="13" s="1"/>
  <c r="AK742" i="13" s="1"/>
  <c r="AJ756" i="13" a="1"/>
  <c r="AJ756" i="13" s="1"/>
  <c r="AK756" i="13" s="1"/>
  <c r="AJ481" i="13" a="1"/>
  <c r="AJ481" i="13" s="1"/>
  <c r="AK481" i="13" s="1"/>
  <c r="AJ521" i="13" a="1"/>
  <c r="AJ521" i="13" s="1"/>
  <c r="AK521" i="13" s="1"/>
  <c r="AJ552" i="13" a="1"/>
  <c r="AJ552" i="13" s="1"/>
  <c r="AK552" i="13" s="1"/>
  <c r="AJ584" i="13" a="1"/>
  <c r="AJ584" i="13" s="1"/>
  <c r="AK584" i="13" s="1"/>
  <c r="AJ605" i="13" a="1"/>
  <c r="AJ605" i="13" s="1"/>
  <c r="AK605" i="13" s="1"/>
  <c r="AJ627" i="13" a="1"/>
  <c r="AJ627" i="13" s="1"/>
  <c r="AK627" i="13" s="1"/>
  <c r="AJ648" i="13" a="1"/>
  <c r="AJ648" i="13" s="1"/>
  <c r="AK648" i="13" s="1"/>
  <c r="AJ668" i="13" a="1"/>
  <c r="AJ668" i="13" s="1"/>
  <c r="AK668" i="13" s="1"/>
  <c r="AJ684" i="13" a="1"/>
  <c r="AJ684" i="13" s="1"/>
  <c r="AK684" i="13" s="1"/>
  <c r="AJ699" i="13" a="1"/>
  <c r="AJ699" i="13" s="1"/>
  <c r="AK699" i="13" s="1"/>
  <c r="AJ717" i="13" a="1"/>
  <c r="AJ717" i="13" s="1"/>
  <c r="AJ744" i="13" a="1"/>
  <c r="AJ744" i="13" s="1"/>
  <c r="AK744" i="13" s="1"/>
  <c r="AJ757" i="13" a="1"/>
  <c r="AJ757" i="13" s="1"/>
  <c r="AK757" i="13" s="1"/>
  <c r="AJ770" i="13" a="1"/>
  <c r="AJ770" i="13" s="1"/>
  <c r="AK770" i="13" s="1"/>
  <c r="AJ482" i="13" a="1"/>
  <c r="AJ482" i="13" s="1"/>
  <c r="AK482" i="13" s="1"/>
  <c r="AJ529" i="13" a="1"/>
  <c r="AJ529" i="13" s="1"/>
  <c r="AJ559" i="13" a="1"/>
  <c r="AJ559" i="13" s="1"/>
  <c r="AK559" i="13" s="1"/>
  <c r="AJ585" i="13" a="1"/>
  <c r="AJ585" i="13" s="1"/>
  <c r="AJ606" i="13" a="1"/>
  <c r="AJ606" i="13" s="1"/>
  <c r="AK606" i="13" s="1"/>
  <c r="AJ628" i="13" a="1"/>
  <c r="AJ628" i="13" s="1"/>
  <c r="AK628" i="13" s="1"/>
  <c r="AJ649" i="13" a="1"/>
  <c r="AJ649" i="13" s="1"/>
  <c r="AJ669" i="13" a="1"/>
  <c r="AJ669" i="13" s="1"/>
  <c r="AJ686" i="13" a="1"/>
  <c r="AJ686" i="13" s="1"/>
  <c r="AK686" i="13" s="1"/>
  <c r="AJ701" i="13" a="1"/>
  <c r="AJ701" i="13" s="1"/>
  <c r="AK701" i="13" s="1"/>
  <c r="AJ730" i="13" a="1"/>
  <c r="AJ730" i="13" s="1"/>
  <c r="AK730" i="13" s="1"/>
  <c r="AJ745" i="13" a="1"/>
  <c r="AJ745" i="13" s="1"/>
  <c r="AJ759" i="13" a="1"/>
  <c r="AJ759" i="13" s="1"/>
  <c r="AK759" i="13" s="1"/>
  <c r="AJ771" i="13" a="1"/>
  <c r="AJ771" i="13" s="1"/>
  <c r="AK771" i="13" s="1"/>
  <c r="AJ493" i="13" a="1"/>
  <c r="AJ493" i="13" s="1"/>
  <c r="AK493" i="13" s="1"/>
  <c r="AJ560" i="13" a="1"/>
  <c r="AJ560" i="13" s="1"/>
  <c r="AK560" i="13" s="1"/>
  <c r="AJ607" i="13" a="1"/>
  <c r="AJ607" i="13" s="1"/>
  <c r="AK607" i="13" s="1"/>
  <c r="AJ629" i="13" a="1"/>
  <c r="AJ629" i="13" s="1"/>
  <c r="AJ670" i="13" a="1"/>
  <c r="AJ670" i="13" s="1"/>
  <c r="AK670" i="13" s="1"/>
  <c r="AJ687" i="13" a="1"/>
  <c r="AJ687" i="13" s="1"/>
  <c r="AK687" i="13" s="1"/>
  <c r="AJ702" i="13" a="1"/>
  <c r="AJ702" i="13" s="1"/>
  <c r="AK702" i="13" s="1"/>
  <c r="AJ719" i="13" a="1"/>
  <c r="AJ719" i="13" s="1"/>
  <c r="AK719" i="13" s="1"/>
  <c r="AJ731" i="13" a="1"/>
  <c r="AJ731" i="13" s="1"/>
  <c r="AK731" i="13" s="1"/>
  <c r="AJ760" i="13" a="1"/>
  <c r="AJ760" i="13" s="1"/>
  <c r="AK760" i="13" s="1"/>
  <c r="AJ772" i="13" a="1"/>
  <c r="AJ772" i="13" s="1"/>
  <c r="AK772" i="13" s="1"/>
  <c r="AJ494" i="13" a="1"/>
  <c r="AJ494" i="13" s="1"/>
  <c r="AK494" i="13" s="1"/>
  <c r="AJ530" i="13" a="1"/>
  <c r="AJ530" i="13" s="1"/>
  <c r="AK530" i="13" s="1"/>
  <c r="AJ561" i="13" a="1"/>
  <c r="AJ561" i="13" s="1"/>
  <c r="AK561" i="13" s="1"/>
  <c r="AJ591" i="13" a="1"/>
  <c r="AJ591" i="13" s="1"/>
  <c r="AK591" i="13" s="1"/>
  <c r="AJ613" i="13" a="1"/>
  <c r="AJ613" i="13" s="1"/>
  <c r="AK613" i="13" s="1"/>
  <c r="AJ654" i="13" a="1"/>
  <c r="AJ654" i="13" s="1"/>
  <c r="AK654" i="13" s="1"/>
  <c r="AJ671" i="13" a="1"/>
  <c r="AJ671" i="13" s="1"/>
  <c r="AK671" i="13" s="1"/>
  <c r="AJ688" i="13" a="1"/>
  <c r="AJ688" i="13" s="1"/>
  <c r="AK688" i="13" s="1"/>
  <c r="AJ703" i="13" a="1"/>
  <c r="AJ703" i="13" s="1"/>
  <c r="AK703" i="13" s="1"/>
  <c r="AJ720" i="13" a="1"/>
  <c r="AJ720" i="13" s="1"/>
  <c r="AK720" i="13" s="1"/>
  <c r="AJ733" i="13" a="1"/>
  <c r="AJ733" i="13" s="1"/>
  <c r="AK733" i="13" s="1"/>
  <c r="AJ747" i="13" a="1"/>
  <c r="AJ747" i="13" s="1"/>
  <c r="AK747" i="13" s="1"/>
  <c r="AJ761" i="13" a="1"/>
  <c r="AJ761" i="13" s="1"/>
  <c r="AK761" i="13" s="1"/>
  <c r="AJ773" i="13" a="1"/>
  <c r="AJ773" i="13" s="1"/>
  <c r="AK773" i="13" s="1"/>
  <c r="AJ497" i="13" a="1"/>
  <c r="AJ497" i="13" s="1"/>
  <c r="AK497" i="13" s="1"/>
  <c r="AJ532" i="13" a="1"/>
  <c r="AJ532" i="13" s="1"/>
  <c r="AK532" i="13" s="1"/>
  <c r="AJ563" i="13" a="1"/>
  <c r="AJ563" i="13" s="1"/>
  <c r="AK563" i="13" s="1"/>
  <c r="AJ592" i="13" a="1"/>
  <c r="AJ592" i="13" s="1"/>
  <c r="AK592" i="13" s="1"/>
  <c r="AJ614" i="13" a="1"/>
  <c r="AJ614" i="13" s="1"/>
  <c r="AK614" i="13" s="1"/>
  <c r="AJ634" i="13" a="1"/>
  <c r="AJ634" i="13" s="1"/>
  <c r="AK634" i="13" s="1"/>
  <c r="AJ655" i="13" a="1"/>
  <c r="AJ655" i="13" s="1"/>
  <c r="AK655" i="13" s="1"/>
  <c r="AJ672" i="13" a="1"/>
  <c r="AJ672" i="13" s="1"/>
  <c r="AK672" i="13" s="1"/>
  <c r="AJ689" i="13" a="1"/>
  <c r="AJ689" i="13" s="1"/>
  <c r="AK689" i="13" s="1"/>
  <c r="AJ706" i="13" a="1"/>
  <c r="AJ706" i="13" s="1"/>
  <c r="AK706" i="13" s="1"/>
  <c r="AJ721" i="13" a="1"/>
  <c r="AJ721" i="13" s="1"/>
  <c r="AJ734" i="13" a="1"/>
  <c r="AJ734" i="13" s="1"/>
  <c r="AK734" i="13" s="1"/>
  <c r="AJ748" i="13" a="1"/>
  <c r="AJ748" i="13" s="1"/>
  <c r="AK748" i="13" s="1"/>
  <c r="AJ762" i="13" a="1"/>
  <c r="AJ762" i="13" s="1"/>
  <c r="AK762" i="13" s="1"/>
  <c r="AJ505" i="13" a="1"/>
  <c r="AJ505" i="13" s="1"/>
  <c r="AK505" i="13" s="1"/>
  <c r="AJ538" i="13" a="1"/>
  <c r="AJ538" i="13" s="1"/>
  <c r="AK538" i="13" s="1"/>
  <c r="AJ571" i="13" a="1"/>
  <c r="AJ571" i="13" s="1"/>
  <c r="AK571" i="13" s="1"/>
  <c r="AJ593" i="13" a="1"/>
  <c r="AJ593" i="13" s="1"/>
  <c r="AK593" i="13" s="1"/>
  <c r="AJ615" i="13" a="1"/>
  <c r="AJ615" i="13" s="1"/>
  <c r="AK615" i="13" s="1"/>
  <c r="AJ635" i="13" a="1"/>
  <c r="AJ635" i="13" s="1"/>
  <c r="AK635" i="13" s="1"/>
  <c r="AJ656" i="13" a="1"/>
  <c r="AJ656" i="13" s="1"/>
  <c r="AK656" i="13" s="1"/>
  <c r="AJ676" i="13" a="1"/>
  <c r="AJ676" i="13" s="1"/>
  <c r="AK676" i="13" s="1"/>
  <c r="AJ691" i="13" a="1"/>
  <c r="AJ691" i="13" s="1"/>
  <c r="AK691" i="13" s="1"/>
  <c r="AJ708" i="13" a="1"/>
  <c r="AJ708" i="13" s="1"/>
  <c r="AK708" i="13" s="1"/>
  <c r="AJ735" i="13" a="1"/>
  <c r="AJ735" i="13" s="1"/>
  <c r="AK735" i="13" s="1"/>
  <c r="AJ749" i="13" a="1"/>
  <c r="AJ749" i="13" s="1"/>
  <c r="AK749" i="13" s="1"/>
  <c r="AJ763" i="13" a="1"/>
  <c r="AJ763" i="13" s="1"/>
  <c r="AK763" i="13" s="1"/>
  <c r="AJ774" i="13" a="1"/>
  <c r="AJ774" i="13" s="1"/>
  <c r="AK774" i="13" s="1"/>
  <c r="AJ506" i="13" a="1"/>
  <c r="AJ506" i="13" s="1"/>
  <c r="AK506" i="13" s="1"/>
  <c r="AJ539" i="13" a="1"/>
  <c r="AJ539" i="13" s="1"/>
  <c r="AK539" i="13" s="1"/>
  <c r="AJ572" i="13" a="1"/>
  <c r="AJ572" i="13" s="1"/>
  <c r="AK572" i="13" s="1"/>
  <c r="AJ595" i="13" a="1"/>
  <c r="AJ595" i="13" s="1"/>
  <c r="AK595" i="13" s="1"/>
  <c r="AJ617" i="13" a="1"/>
  <c r="AJ617" i="13" s="1"/>
  <c r="AK617" i="13" s="1"/>
  <c r="AJ637" i="13" a="1"/>
  <c r="AJ637" i="13" s="1"/>
  <c r="AK637" i="13" s="1"/>
  <c r="AJ657" i="13" a="1"/>
  <c r="AJ657" i="13" s="1"/>
  <c r="AK657" i="13" s="1"/>
  <c r="AJ677" i="13" a="1"/>
  <c r="AJ677" i="13" s="1"/>
  <c r="AK677" i="13" s="1"/>
  <c r="AJ692" i="13" a="1"/>
  <c r="AJ692" i="13" s="1"/>
  <c r="AK692" i="13" s="1"/>
  <c r="AJ709" i="13" a="1"/>
  <c r="AJ709" i="13" s="1"/>
  <c r="AK709" i="13" s="1"/>
  <c r="AJ723" i="13" a="1"/>
  <c r="AJ723" i="13" s="1"/>
  <c r="AK723" i="13" s="1"/>
  <c r="AJ737" i="13" a="1"/>
  <c r="AJ737" i="13" s="1"/>
  <c r="AK737" i="13" s="1"/>
  <c r="AJ750" i="13" a="1"/>
  <c r="AJ750" i="13" s="1"/>
  <c r="AK750" i="13" s="1"/>
  <c r="AJ764" i="13" a="1"/>
  <c r="AJ764" i="13" s="1"/>
  <c r="AK764" i="13" s="1"/>
  <c r="AJ775" i="13" a="1"/>
  <c r="AJ775" i="13" s="1"/>
  <c r="AK775" i="13" s="1"/>
  <c r="AK769" i="13"/>
  <c r="AK765" i="13"/>
  <c r="AK745" i="13"/>
  <c r="AK741" i="13"/>
  <c r="AK729" i="13"/>
  <c r="AK725" i="13"/>
  <c r="AK721" i="13"/>
  <c r="AK717" i="13"/>
  <c r="AK697" i="13"/>
  <c r="AK693" i="13"/>
  <c r="AK681" i="13"/>
  <c r="AK649" i="13"/>
  <c r="AK633" i="13"/>
  <c r="AK625" i="13"/>
  <c r="AK601" i="13"/>
  <c r="AK585" i="13"/>
  <c r="AK581" i="13"/>
  <c r="AK549" i="13"/>
  <c r="AK541" i="13"/>
  <c r="AK529" i="13"/>
  <c r="AL781" i="13"/>
  <c r="AL782" i="13"/>
  <c r="AL788" i="13" s="1"/>
  <c r="AL780" i="13"/>
  <c r="AL787" i="13"/>
  <c r="AI781" i="13"/>
  <c r="AI782" i="13"/>
  <c r="AI788" i="13" s="1"/>
  <c r="AI780" i="13"/>
  <c r="AI787" i="13"/>
  <c r="AF781" i="13"/>
  <c r="AF782" i="13"/>
  <c r="AF788" i="13" s="1"/>
  <c r="AF787" i="13"/>
  <c r="AF780" i="13"/>
  <c r="AN629" i="13"/>
  <c r="AN625" i="13"/>
  <c r="AN621" i="13"/>
  <c r="AN601" i="13"/>
  <c r="AN597" i="13"/>
  <c r="AN585" i="13"/>
  <c r="AN577" i="13"/>
  <c r="AN573" i="13"/>
  <c r="AN553" i="13"/>
  <c r="AN549" i="13"/>
  <c r="AN537" i="13"/>
  <c r="AN529" i="13"/>
  <c r="AN525" i="13"/>
  <c r="AK673" i="13"/>
  <c r="AK669" i="13"/>
  <c r="AK629" i="13"/>
  <c r="AK621" i="13"/>
  <c r="AK597" i="13"/>
  <c r="AK577" i="13"/>
  <c r="AK573" i="13"/>
  <c r="AK553" i="13"/>
  <c r="AK537" i="13"/>
  <c r="AK533" i="13"/>
  <c r="AL785" i="13"/>
  <c r="AI785" i="13"/>
  <c r="AF785" i="13"/>
  <c r="AL784" i="13"/>
  <c r="AI784" i="13"/>
  <c r="AF784" i="13"/>
  <c r="AK472" i="10"/>
  <c r="AK475" i="10"/>
  <c r="AH483" i="10"/>
  <c r="AK485" i="10"/>
  <c r="AN487" i="10"/>
  <c r="AN502" i="10"/>
  <c r="AE490" i="10"/>
  <c r="AH494" i="10"/>
  <c r="AN495" i="10"/>
  <c r="AK497" i="10"/>
  <c r="AE499" i="10"/>
  <c r="AE505" i="10"/>
  <c r="AH508" i="10"/>
  <c r="AN513" i="10"/>
  <c r="AE523" i="10"/>
  <c r="AH489" i="10"/>
  <c r="AN491" i="10"/>
  <c r="AE491" i="10"/>
  <c r="AK493" i="10"/>
  <c r="AN496" i="10"/>
  <c r="AE500" i="10"/>
  <c r="AE504" i="10"/>
  <c r="AH506" i="10"/>
  <c r="AK509" i="10"/>
  <c r="AK510" i="10"/>
  <c r="AK511" i="10"/>
  <c r="AN521" i="10"/>
  <c r="AK529" i="10"/>
  <c r="AH533" i="10"/>
  <c r="AE542" i="10"/>
  <c r="AN544" i="10"/>
  <c r="AF783" i="10"/>
  <c r="AH715" i="10"/>
  <c r="AH705" i="10"/>
  <c r="AH707" i="10"/>
  <c r="AH714" i="10"/>
  <c r="AH686" i="10"/>
  <c r="AH677" i="10"/>
  <c r="AH719" i="10"/>
  <c r="AH711" i="10"/>
  <c r="AH713" i="10"/>
  <c r="AH698" i="10"/>
  <c r="AH689" i="10"/>
  <c r="AH673" i="10"/>
  <c r="AH675" i="10"/>
  <c r="AH661" i="10"/>
  <c r="AH652" i="10"/>
  <c r="AH696" i="10"/>
  <c r="AH680" i="10"/>
  <c r="AH655" i="10"/>
  <c r="AH682" i="10"/>
  <c r="AH671" i="10"/>
  <c r="AH669" i="10"/>
  <c r="AH668" i="10"/>
  <c r="AH666" i="10"/>
  <c r="AH664" i="10"/>
  <c r="AH658" i="10"/>
  <c r="AH634" i="10"/>
  <c r="AH646" i="10"/>
  <c r="AH649" i="10"/>
  <c r="AH643" i="10"/>
  <c r="AH640" i="10"/>
  <c r="AH624" i="10"/>
  <c r="AH637" i="10"/>
  <c r="AH628" i="10"/>
  <c r="AH621" i="10"/>
  <c r="AH620" i="10"/>
  <c r="AH618" i="10"/>
  <c r="AH617" i="10"/>
  <c r="AH604" i="10"/>
  <c r="AH595" i="10"/>
  <c r="AH586" i="10"/>
  <c r="AH581" i="10"/>
  <c r="AH625" i="10"/>
  <c r="AH602" i="10"/>
  <c r="AH593" i="10"/>
  <c r="AH584" i="10"/>
  <c r="AH575" i="10"/>
  <c r="AH559" i="10"/>
  <c r="AH566" i="10"/>
  <c r="AH538" i="10"/>
  <c r="AH529" i="10"/>
  <c r="AH520" i="10"/>
  <c r="AH577" i="10"/>
  <c r="AH569" i="10"/>
  <c r="AH542" i="10"/>
  <c r="AH532" i="10"/>
  <c r="AH523" i="10"/>
  <c r="AH548" i="10"/>
  <c r="AH541" i="10"/>
  <c r="AH536" i="10"/>
  <c r="AH557" i="10"/>
  <c r="AC780" i="10"/>
  <c r="AC787" i="10"/>
  <c r="AL780" i="10"/>
  <c r="AL787" i="10"/>
  <c r="AH490" i="10"/>
  <c r="AN492" i="10"/>
  <c r="AE496" i="10"/>
  <c r="AH499" i="10"/>
  <c r="AE501" i="10"/>
  <c r="AE502" i="10"/>
  <c r="AN512" i="10"/>
  <c r="AH515" i="10"/>
  <c r="AE525" i="10"/>
  <c r="AN485" i="10"/>
  <c r="AN488" i="10"/>
  <c r="AK489" i="10"/>
  <c r="AE492" i="10"/>
  <c r="AH495" i="10"/>
  <c r="AK498" i="10"/>
  <c r="AE503" i="10"/>
  <c r="AH505" i="10"/>
  <c r="AK508" i="10"/>
  <c r="AE514" i="10"/>
  <c r="AK516" i="10"/>
  <c r="AK520" i="10"/>
  <c r="AE522" i="10"/>
  <c r="AE530" i="10"/>
  <c r="AH535" i="10"/>
  <c r="AK537" i="10"/>
  <c r="AH491" i="10"/>
  <c r="AK494" i="10"/>
  <c r="AN497" i="10"/>
  <c r="AH500" i="10"/>
  <c r="AK506" i="10"/>
  <c r="AN509" i="10"/>
  <c r="AN511" i="10"/>
  <c r="AK515" i="10"/>
  <c r="AN516" i="10"/>
  <c r="AE518" i="10"/>
  <c r="AK528" i="10"/>
  <c r="AN531" i="10"/>
  <c r="AN537" i="10"/>
  <c r="AH469" i="10"/>
  <c r="AN470" i="10"/>
  <c r="AN493" i="10"/>
  <c r="AE497" i="10"/>
  <c r="AK499" i="10"/>
  <c r="AE512" i="10"/>
  <c r="AE513" i="10"/>
  <c r="AH514" i="10"/>
  <c r="AE527" i="10"/>
  <c r="AH530" i="10"/>
  <c r="AE548" i="10"/>
  <c r="AE470" i="10"/>
  <c r="AK471" i="10"/>
  <c r="AK474" i="10"/>
  <c r="AK490" i="10"/>
  <c r="AI786" i="10"/>
  <c r="AI783" i="10"/>
  <c r="AK721" i="10"/>
  <c r="AK716" i="10"/>
  <c r="AK740" i="10"/>
  <c r="AK730" i="10"/>
  <c r="AK708" i="10"/>
  <c r="AK728" i="10"/>
  <c r="AK726" i="10"/>
  <c r="AK718" i="10"/>
  <c r="AK724" i="10"/>
  <c r="AK711" i="10"/>
  <c r="AK738" i="10"/>
  <c r="AK736" i="10"/>
  <c r="AK680" i="10"/>
  <c r="AK671" i="10"/>
  <c r="AK742" i="10"/>
  <c r="AK722" i="10"/>
  <c r="AK734" i="10"/>
  <c r="AK704" i="10"/>
  <c r="AK702" i="10"/>
  <c r="AK700" i="10"/>
  <c r="AK732" i="10"/>
  <c r="AK688" i="10"/>
  <c r="AK714" i="10"/>
  <c r="AK693" i="10"/>
  <c r="AK691" i="10"/>
  <c r="AK675" i="10"/>
  <c r="AK676" i="10"/>
  <c r="AK656" i="10"/>
  <c r="AK647" i="10"/>
  <c r="AK678" i="10"/>
  <c r="AK626" i="10"/>
  <c r="AK690" i="10"/>
  <c r="AK681" i="10"/>
  <c r="AK684" i="10"/>
  <c r="AK669" i="10"/>
  <c r="AK666" i="10"/>
  <c r="AK685" i="10"/>
  <c r="AK699" i="10"/>
  <c r="AK697" i="10"/>
  <c r="AK695" i="10"/>
  <c r="AK687" i="10"/>
  <c r="AK672" i="10"/>
  <c r="AK638" i="10"/>
  <c r="AK621" i="10"/>
  <c r="AK609" i="10"/>
  <c r="AK600" i="10"/>
  <c r="AK591" i="10"/>
  <c r="AK582" i="10"/>
  <c r="AK573" i="10"/>
  <c r="AK623" i="10"/>
  <c r="AK618" i="10"/>
  <c r="AK625" i="10"/>
  <c r="AK615" i="10"/>
  <c r="AK607" i="10"/>
  <c r="AK598" i="10"/>
  <c r="AK589" i="10"/>
  <c r="AK627" i="10"/>
  <c r="AK610" i="10"/>
  <c r="AK605" i="10"/>
  <c r="AK620" i="10"/>
  <c r="AK580" i="10"/>
  <c r="AK571" i="10"/>
  <c r="AK553" i="10"/>
  <c r="AK555" i="10"/>
  <c r="AK544" i="10"/>
  <c r="AK546" i="10"/>
  <c r="AK562" i="10"/>
  <c r="AK532" i="10"/>
  <c r="AK523" i="10"/>
  <c r="AK564" i="10"/>
  <c r="AK541" i="10"/>
  <c r="AK535" i="10"/>
  <c r="AK526" i="10"/>
  <c r="AF780" i="10"/>
  <c r="AC782" i="10"/>
  <c r="AC788" i="10" s="1"/>
  <c r="AL782" i="10"/>
  <c r="AL788" i="10" s="1"/>
  <c r="AF785" i="10"/>
  <c r="AF781" i="10"/>
  <c r="AN489" i="10"/>
  <c r="AE493" i="10"/>
  <c r="AH496" i="10"/>
  <c r="AN498" i="10"/>
  <c r="AH502" i="10"/>
  <c r="AH504" i="10"/>
  <c r="AK505" i="10"/>
  <c r="AK507" i="10"/>
  <c r="AN508" i="10"/>
  <c r="AN510" i="10"/>
  <c r="AE517" i="10"/>
  <c r="AH518" i="10"/>
  <c r="AK519" i="10"/>
  <c r="AE521" i="10"/>
  <c r="AN523" i="10"/>
  <c r="AK525" i="10"/>
  <c r="AE532" i="10"/>
  <c r="AK478" i="10"/>
  <c r="AE480" i="10"/>
  <c r="AE483" i="10"/>
  <c r="AN483" i="10"/>
  <c r="AK484" i="10"/>
  <c r="AH485" i="10"/>
  <c r="AE486" i="10"/>
  <c r="AK495" i="10"/>
  <c r="AK500" i="10"/>
  <c r="AH501" i="10"/>
  <c r="AH503" i="10"/>
  <c r="AK504" i="10"/>
  <c r="AN506" i="10"/>
  <c r="AN507" i="10"/>
  <c r="AE511" i="10"/>
  <c r="AK522" i="10"/>
  <c r="AH527" i="10"/>
  <c r="AN528" i="10"/>
  <c r="AE534" i="10"/>
  <c r="AH551" i="10"/>
  <c r="AN477" i="10"/>
  <c r="AN480" i="10"/>
  <c r="AK491" i="10"/>
  <c r="AH497" i="10"/>
  <c r="AE509" i="10"/>
  <c r="AE510" i="10"/>
  <c r="AH512" i="10"/>
  <c r="AK514" i="10"/>
  <c r="AK518" i="10"/>
  <c r="AH521" i="10"/>
  <c r="AH524" i="10"/>
  <c r="AK527" i="10"/>
  <c r="AK538" i="10"/>
  <c r="AK543" i="10"/>
  <c r="AH476" i="10"/>
  <c r="AH479" i="10"/>
  <c r="AN494" i="10"/>
  <c r="AK469" i="10"/>
  <c r="AH470" i="10"/>
  <c r="AE471" i="10"/>
  <c r="AN471" i="10"/>
  <c r="AE474" i="10"/>
  <c r="AN474" i="10"/>
  <c r="AH482" i="10"/>
  <c r="AE494" i="10"/>
  <c r="AK501" i="10"/>
  <c r="AN504" i="10"/>
  <c r="AN505" i="10"/>
  <c r="AE508" i="10"/>
  <c r="AH517" i="10"/>
  <c r="AN519" i="10"/>
  <c r="AN522" i="10"/>
  <c r="AN543" i="10"/>
  <c r="AE549" i="10"/>
  <c r="AE477" i="10"/>
  <c r="AK481" i="10"/>
  <c r="AC786" i="10"/>
  <c r="AC783" i="10"/>
  <c r="AE765" i="10"/>
  <c r="AE721" i="10"/>
  <c r="AE717" i="10"/>
  <c r="AE766" i="10"/>
  <c r="AE701" i="10"/>
  <c r="AE692" i="10"/>
  <c r="AE713" i="10"/>
  <c r="AE704" i="10"/>
  <c r="AE695" i="10"/>
  <c r="AE747" i="10"/>
  <c r="AE683" i="10"/>
  <c r="AE674" i="10"/>
  <c r="AE687" i="10"/>
  <c r="AE710" i="10"/>
  <c r="AE667" i="10"/>
  <c r="AE685" i="10"/>
  <c r="AE684" i="10"/>
  <c r="AE665" i="10"/>
  <c r="AE686" i="10"/>
  <c r="AE658" i="10"/>
  <c r="AE649" i="10"/>
  <c r="AE625" i="10"/>
  <c r="AE676" i="10"/>
  <c r="AE677" i="10"/>
  <c r="AE661" i="10"/>
  <c r="AE652" i="10"/>
  <c r="AE680" i="10"/>
  <c r="AE655" i="10"/>
  <c r="AE637" i="10"/>
  <c r="AE634" i="10"/>
  <c r="AE622" i="10"/>
  <c r="AE646" i="10"/>
  <c r="AE643" i="10"/>
  <c r="AE640" i="10"/>
  <c r="AE636" i="10"/>
  <c r="AE626" i="10"/>
  <c r="AE593" i="10"/>
  <c r="AE611" i="10"/>
  <c r="AE606" i="10"/>
  <c r="AE597" i="10"/>
  <c r="AE588" i="10"/>
  <c r="AE579" i="10"/>
  <c r="AE619" i="10"/>
  <c r="AE569" i="10"/>
  <c r="AE617" i="10"/>
  <c r="AE608" i="10"/>
  <c r="AE599" i="10"/>
  <c r="AE590" i="10"/>
  <c r="AE581" i="10"/>
  <c r="AE572" i="10"/>
  <c r="AE563" i="10"/>
  <c r="AE570" i="10"/>
  <c r="AE557" i="10"/>
  <c r="AE536" i="10"/>
  <c r="AE552" i="10"/>
  <c r="AE551" i="10"/>
  <c r="AE540" i="10"/>
  <c r="AE531" i="10"/>
  <c r="AE561" i="10"/>
  <c r="AE554" i="10"/>
  <c r="AE545" i="10"/>
  <c r="AE543" i="10"/>
  <c r="AE533" i="10"/>
  <c r="AE524" i="10"/>
  <c r="AE515" i="10"/>
  <c r="AE537" i="10"/>
  <c r="AE528" i="10"/>
  <c r="AE519" i="10"/>
  <c r="AL786" i="10"/>
  <c r="AL783" i="10"/>
  <c r="AN775" i="10"/>
  <c r="AN769" i="10"/>
  <c r="AN754" i="10"/>
  <c r="AN738" i="10"/>
  <c r="AN740" i="10"/>
  <c r="AN762" i="10"/>
  <c r="AN715" i="10"/>
  <c r="AN718" i="10"/>
  <c r="AN709" i="10"/>
  <c r="AN711" i="10"/>
  <c r="AN719" i="10"/>
  <c r="AN716" i="10"/>
  <c r="AN712" i="10"/>
  <c r="AN702" i="10"/>
  <c r="AN706" i="10"/>
  <c r="AN703" i="10"/>
  <c r="AN694" i="10"/>
  <c r="AN717" i="10"/>
  <c r="AN689" i="10"/>
  <c r="AN679" i="10"/>
  <c r="AN659" i="10"/>
  <c r="AN650" i="10"/>
  <c r="AN641" i="10"/>
  <c r="AN700" i="10"/>
  <c r="AN681" i="10"/>
  <c r="AN698" i="10"/>
  <c r="AN669" i="10"/>
  <c r="AN625" i="10"/>
  <c r="AN684" i="10"/>
  <c r="AN662" i="10"/>
  <c r="AN687" i="10"/>
  <c r="AN672" i="10"/>
  <c r="AN697" i="10"/>
  <c r="AN688" i="10"/>
  <c r="AN693" i="10"/>
  <c r="AN691" i="10"/>
  <c r="AN678" i="10"/>
  <c r="AN619" i="10"/>
  <c r="AN632" i="10"/>
  <c r="AN623" i="10"/>
  <c r="AN603" i="10"/>
  <c r="AN594" i="10"/>
  <c r="AN585" i="10"/>
  <c r="AN576" i="10"/>
  <c r="AN615" i="10"/>
  <c r="AN624" i="10"/>
  <c r="AN613" i="10"/>
  <c r="AN612" i="10"/>
  <c r="AN602" i="10"/>
  <c r="AN593" i="10"/>
  <c r="AN584" i="10"/>
  <c r="AN575" i="10"/>
  <c r="AN627" i="10"/>
  <c r="AN626" i="10"/>
  <c r="AN592" i="10"/>
  <c r="AN621" i="10"/>
  <c r="AN622" i="10"/>
  <c r="AN618" i="10"/>
  <c r="AN542" i="10"/>
  <c r="AN548" i="10"/>
  <c r="AN547" i="10"/>
  <c r="AN536" i="10"/>
  <c r="AN549" i="10"/>
  <c r="AN557" i="10"/>
  <c r="AN540" i="10"/>
  <c r="AN558" i="10"/>
  <c r="AN539" i="10"/>
  <c r="AN566" i="10"/>
  <c r="AN538" i="10"/>
  <c r="AN567" i="10"/>
  <c r="AN533" i="10"/>
  <c r="AN524" i="10"/>
  <c r="AN515" i="10"/>
  <c r="AI780" i="10"/>
  <c r="AI787" i="10"/>
  <c r="AF784" i="10"/>
  <c r="AF782" i="10"/>
  <c r="AF788" i="10" s="1"/>
  <c r="AI785" i="10"/>
  <c r="AI781" i="10"/>
  <c r="AK492" i="10"/>
  <c r="AH493" i="10"/>
  <c r="AN500" i="10"/>
  <c r="AK502" i="10"/>
  <c r="AK503" i="10"/>
  <c r="AH511" i="10"/>
  <c r="AK513" i="10"/>
  <c r="AE516" i="10"/>
  <c r="AE520" i="10"/>
  <c r="AK524" i="10"/>
  <c r="AN527" i="10"/>
  <c r="AK534" i="10"/>
  <c r="AK536" i="10"/>
  <c r="AE484" i="10"/>
  <c r="AH486" i="10"/>
  <c r="AK488" i="10"/>
  <c r="AE495" i="10"/>
  <c r="AH498" i="10"/>
  <c r="AN501" i="10"/>
  <c r="AN503" i="10"/>
  <c r="AE506" i="10"/>
  <c r="AE507" i="10"/>
  <c r="AH509" i="10"/>
  <c r="AK512" i="10"/>
  <c r="AN514" i="10"/>
  <c r="AK517" i="10"/>
  <c r="AN518" i="10"/>
  <c r="AH526" i="10"/>
  <c r="AN532" i="10"/>
  <c r="AH539" i="10"/>
  <c r="AH544" i="10"/>
  <c r="AN546" i="10"/>
  <c r="AH552" i="10"/>
  <c r="AK521" i="10"/>
  <c r="AK530" i="10"/>
  <c r="AK539" i="10"/>
  <c r="AE546" i="10"/>
  <c r="AE547" i="10"/>
  <c r="AH550" i="10"/>
  <c r="AN553" i="10"/>
  <c r="AE556" i="10"/>
  <c r="AN560" i="10"/>
  <c r="AH570" i="10"/>
  <c r="AN571" i="10"/>
  <c r="AE583" i="10"/>
  <c r="AK585" i="10"/>
  <c r="AK612" i="10"/>
  <c r="AN520" i="10"/>
  <c r="AN529" i="10"/>
  <c r="AE544" i="10"/>
  <c r="AH549" i="10"/>
  <c r="AK552" i="10"/>
  <c r="AE555" i="10"/>
  <c r="AK558" i="10"/>
  <c r="AN559" i="10"/>
  <c r="AH563" i="10"/>
  <c r="AK565" i="10"/>
  <c r="AE577" i="10"/>
  <c r="AH583" i="10"/>
  <c r="AK540" i="10"/>
  <c r="AH547" i="10"/>
  <c r="AK550" i="10"/>
  <c r="AN552" i="10"/>
  <c r="AH556" i="10"/>
  <c r="AN565" i="10"/>
  <c r="AK570" i="10"/>
  <c r="AK583" i="10"/>
  <c r="AE613" i="10"/>
  <c r="AH510" i="10"/>
  <c r="AH519" i="10"/>
  <c r="AN525" i="10"/>
  <c r="AH528" i="10"/>
  <c r="AE529" i="10"/>
  <c r="AK531" i="10"/>
  <c r="AN534" i="10"/>
  <c r="AH537" i="10"/>
  <c r="AE538" i="10"/>
  <c r="AK549" i="10"/>
  <c r="AE560" i="10"/>
  <c r="AH562" i="10"/>
  <c r="AE568" i="10"/>
  <c r="AH572" i="10"/>
  <c r="AN573" i="10"/>
  <c r="AH589" i="10"/>
  <c r="AH598" i="10"/>
  <c r="AH607" i="10"/>
  <c r="AH543" i="10"/>
  <c r="AN551" i="10"/>
  <c r="AE567" i="10"/>
  <c r="AE574" i="10"/>
  <c r="AK577" i="10"/>
  <c r="AK592" i="10"/>
  <c r="AK595" i="10"/>
  <c r="AK601" i="10"/>
  <c r="AN517" i="10"/>
  <c r="AN526" i="10"/>
  <c r="AN535" i="10"/>
  <c r="AE539" i="10"/>
  <c r="AH545" i="10"/>
  <c r="AK547" i="10"/>
  <c r="AN550" i="10"/>
  <c r="AH554" i="10"/>
  <c r="AK556" i="10"/>
  <c r="AK563" i="10"/>
  <c r="AE566" i="10"/>
  <c r="AH568" i="10"/>
  <c r="AN570" i="10"/>
  <c r="AK572" i="10"/>
  <c r="AN579" i="10"/>
  <c r="AN581" i="10"/>
  <c r="AE584" i="10"/>
  <c r="AK542" i="10"/>
  <c r="AH561" i="10"/>
  <c r="AN564" i="10"/>
  <c r="AH574" i="10"/>
  <c r="AE578" i="10"/>
  <c r="AE582" i="10"/>
  <c r="AE587" i="10"/>
  <c r="AE596" i="10"/>
  <c r="AE602" i="10"/>
  <c r="AE605" i="10"/>
  <c r="AE614" i="10"/>
  <c r="AE620" i="10"/>
  <c r="AH507" i="10"/>
  <c r="AH516" i="10"/>
  <c r="AH525" i="10"/>
  <c r="AE526" i="10"/>
  <c r="AH534" i="10"/>
  <c r="AE535" i="10"/>
  <c r="AN541" i="10"/>
  <c r="AK545" i="10"/>
  <c r="AH553" i="10"/>
  <c r="AN556" i="10"/>
  <c r="AE559" i="10"/>
  <c r="AH560" i="10"/>
  <c r="AK568" i="10"/>
  <c r="AN569" i="10"/>
  <c r="AN572" i="10"/>
  <c r="AK574" i="10"/>
  <c r="AE576" i="10"/>
  <c r="AH587" i="10"/>
  <c r="AH590" i="10"/>
  <c r="AH596" i="10"/>
  <c r="AH599" i="10"/>
  <c r="AH605" i="10"/>
  <c r="AH608" i="10"/>
  <c r="AH623" i="10"/>
  <c r="AK533" i="10"/>
  <c r="AK554" i="10"/>
  <c r="AE558" i="10"/>
  <c r="AK561" i="10"/>
  <c r="AN562" i="10"/>
  <c r="AN563" i="10"/>
  <c r="AE565" i="10"/>
  <c r="AH571" i="10"/>
  <c r="AH578" i="10"/>
  <c r="AH580" i="10"/>
  <c r="AE541" i="10"/>
  <c r="AN545" i="10"/>
  <c r="AE550" i="10"/>
  <c r="AE564" i="10"/>
  <c r="AK567" i="10"/>
  <c r="AN568" i="10"/>
  <c r="AE573" i="10"/>
  <c r="AN587" i="10"/>
  <c r="AN590" i="10"/>
  <c r="AN596" i="10"/>
  <c r="AN599" i="10"/>
  <c r="AN605" i="10"/>
  <c r="AN608" i="10"/>
  <c r="AN554" i="10"/>
  <c r="AN561" i="10"/>
  <c r="AH565" i="10"/>
  <c r="AK576" i="10"/>
  <c r="AE585" i="10"/>
  <c r="AE591" i="10"/>
  <c r="AE594" i="10"/>
  <c r="AE600" i="10"/>
  <c r="AE603" i="10"/>
  <c r="AE609" i="10"/>
  <c r="AE612" i="10"/>
  <c r="AH513" i="10"/>
  <c r="AH522" i="10"/>
  <c r="AH531" i="10"/>
  <c r="AH540" i="10"/>
  <c r="AN555" i="10"/>
  <c r="AK559" i="10"/>
  <c r="AE575" i="10"/>
  <c r="AN578" i="10"/>
  <c r="AN580" i="10"/>
  <c r="AH597" i="10"/>
  <c r="AK551" i="10"/>
  <c r="AK560" i="10"/>
  <c r="AK569" i="10"/>
  <c r="AK578" i="10"/>
  <c r="AK586" i="10"/>
  <c r="AK587" i="10"/>
  <c r="AH592" i="10"/>
  <c r="AK596" i="10"/>
  <c r="AH601" i="10"/>
  <c r="AK604" i="10"/>
  <c r="AH612" i="10"/>
  <c r="AK628" i="10"/>
  <c r="AN577" i="10"/>
  <c r="AN586" i="10"/>
  <c r="AN595" i="10"/>
  <c r="AN604" i="10"/>
  <c r="AH611" i="10"/>
  <c r="AN617" i="10"/>
  <c r="AK619" i="10"/>
  <c r="AN620" i="10"/>
  <c r="AE624" i="10"/>
  <c r="AH626" i="10"/>
  <c r="AH613" i="10"/>
  <c r="AN628" i="10"/>
  <c r="AN634" i="10"/>
  <c r="AK579" i="10"/>
  <c r="AN582" i="10"/>
  <c r="AE586" i="10"/>
  <c r="AK588" i="10"/>
  <c r="AN591" i="10"/>
  <c r="AE595" i="10"/>
  <c r="AK597" i="10"/>
  <c r="AN600" i="10"/>
  <c r="AE604" i="10"/>
  <c r="AK606" i="10"/>
  <c r="AN609" i="10"/>
  <c r="AK611" i="10"/>
  <c r="AH614" i="10"/>
  <c r="AH615" i="10"/>
  <c r="AE618" i="10"/>
  <c r="AE623" i="10"/>
  <c r="AE629" i="10"/>
  <c r="AK632" i="10"/>
  <c r="AK548" i="10"/>
  <c r="AK557" i="10"/>
  <c r="AH558" i="10"/>
  <c r="AK566" i="10"/>
  <c r="AH567" i="10"/>
  <c r="AK575" i="10"/>
  <c r="AH576" i="10"/>
  <c r="AK584" i="10"/>
  <c r="AH585" i="10"/>
  <c r="AK593" i="10"/>
  <c r="AH594" i="10"/>
  <c r="AK602" i="10"/>
  <c r="AH603" i="10"/>
  <c r="AN610" i="10"/>
  <c r="AE621" i="10"/>
  <c r="AE635" i="10"/>
  <c r="AN574" i="10"/>
  <c r="AN583" i="10"/>
  <c r="AN601" i="10"/>
  <c r="AN611" i="10"/>
  <c r="AK614" i="10"/>
  <c r="AH616" i="10"/>
  <c r="AE631" i="10"/>
  <c r="AH546" i="10"/>
  <c r="AH555" i="10"/>
  <c r="AH564" i="10"/>
  <c r="AH573" i="10"/>
  <c r="AH582" i="10"/>
  <c r="AN588" i="10"/>
  <c r="AH591" i="10"/>
  <c r="AE592" i="10"/>
  <c r="AK594" i="10"/>
  <c r="AN597" i="10"/>
  <c r="AH600" i="10"/>
  <c r="AE601" i="10"/>
  <c r="AK603" i="10"/>
  <c r="AN606" i="10"/>
  <c r="AH609" i="10"/>
  <c r="AE610" i="10"/>
  <c r="AK613" i="10"/>
  <c r="AH619" i="10"/>
  <c r="AH622" i="10"/>
  <c r="AK624" i="10"/>
  <c r="AH631" i="10"/>
  <c r="AK581" i="10"/>
  <c r="AK590" i="10"/>
  <c r="AK599" i="10"/>
  <c r="AK608" i="10"/>
  <c r="AN614" i="10"/>
  <c r="AK616" i="10"/>
  <c r="AK617" i="10"/>
  <c r="AE627" i="10"/>
  <c r="AE628" i="10"/>
  <c r="AN589" i="10"/>
  <c r="AH610" i="10"/>
  <c r="AN629" i="10"/>
  <c r="AE553" i="10"/>
  <c r="AE562" i="10"/>
  <c r="AE571" i="10"/>
  <c r="AE580" i="10"/>
  <c r="AE589" i="10"/>
  <c r="AE598" i="10"/>
  <c r="AN598" i="10"/>
  <c r="AE607" i="10"/>
  <c r="AN607" i="10"/>
  <c r="AK622" i="10"/>
  <c r="AH579" i="10"/>
  <c r="AH588" i="10"/>
  <c r="AH606" i="10"/>
  <c r="AE615" i="10"/>
  <c r="AN616" i="10"/>
  <c r="AK636" i="10"/>
  <c r="AN630" i="10"/>
  <c r="AN635" i="10"/>
  <c r="AN643" i="10"/>
  <c r="AN649" i="10"/>
  <c r="AK654" i="10"/>
  <c r="AK663" i="10"/>
  <c r="AE632" i="10"/>
  <c r="AH633" i="10"/>
  <c r="AN639" i="10"/>
  <c r="AE641" i="10"/>
  <c r="AK642" i="10"/>
  <c r="AN646" i="10"/>
  <c r="AE648" i="10"/>
  <c r="AE650" i="10"/>
  <c r="AN675" i="10"/>
  <c r="AE616" i="10"/>
  <c r="AK633" i="10"/>
  <c r="AN642" i="10"/>
  <c r="AH648" i="10"/>
  <c r="AE670" i="10"/>
  <c r="AE688" i="10"/>
  <c r="AE644" i="10"/>
  <c r="AK648" i="10"/>
  <c r="AE630" i="10"/>
  <c r="AH632" i="10"/>
  <c r="AN633" i="10"/>
  <c r="AH636" i="10"/>
  <c r="AE647" i="10"/>
  <c r="AN648" i="10"/>
  <c r="AN652" i="10"/>
  <c r="AK667" i="10"/>
  <c r="AN638" i="10"/>
  <c r="AK650" i="10"/>
  <c r="AE653" i="10"/>
  <c r="AN655" i="10"/>
  <c r="AN658" i="10"/>
  <c r="AN661" i="10"/>
  <c r="AN637" i="10"/>
  <c r="AK641" i="10"/>
  <c r="AE656" i="10"/>
  <c r="AE659" i="10"/>
  <c r="AE662" i="10"/>
  <c r="AE689" i="10"/>
  <c r="AH630" i="10"/>
  <c r="AE639" i="10"/>
  <c r="AK644" i="10"/>
  <c r="AH665" i="10"/>
  <c r="AH674" i="10"/>
  <c r="AH683" i="10"/>
  <c r="AH627" i="10"/>
  <c r="AH629" i="10"/>
  <c r="AK631" i="10"/>
  <c r="AH635" i="10"/>
  <c r="AN636" i="10"/>
  <c r="AH639" i="10"/>
  <c r="AK653" i="10"/>
  <c r="AK630" i="10"/>
  <c r="AE638" i="10"/>
  <c r="AN644" i="10"/>
  <c r="AH651" i="10"/>
  <c r="AN656" i="10"/>
  <c r="AK635" i="10"/>
  <c r="AK639" i="10"/>
  <c r="AE642" i="10"/>
  <c r="AK629" i="10"/>
  <c r="AN631" i="10"/>
  <c r="AE633" i="10"/>
  <c r="AN640" i="10"/>
  <c r="AH642" i="10"/>
  <c r="AN647" i="10"/>
  <c r="AN651" i="10"/>
  <c r="AH654" i="10"/>
  <c r="AH660" i="10"/>
  <c r="AH678" i="10"/>
  <c r="AH684" i="10"/>
  <c r="AN660" i="10"/>
  <c r="AH667" i="10"/>
  <c r="AH670" i="10"/>
  <c r="AK674" i="10"/>
  <c r="AK657" i="10"/>
  <c r="AK673" i="10"/>
  <c r="AN676" i="10"/>
  <c r="AE690" i="10"/>
  <c r="AN695" i="10"/>
  <c r="AN701" i="10"/>
  <c r="AH704" i="10"/>
  <c r="AE707" i="10"/>
  <c r="AK709" i="10"/>
  <c r="AE651" i="10"/>
  <c r="AE660" i="10"/>
  <c r="AE678" i="10"/>
  <c r="AE679" i="10"/>
  <c r="AH681" i="10"/>
  <c r="AK686" i="10"/>
  <c r="AE694" i="10"/>
  <c r="AN699" i="10"/>
  <c r="AE702" i="10"/>
  <c r="AK640" i="10"/>
  <c r="AH641" i="10"/>
  <c r="AK649" i="10"/>
  <c r="AH650" i="10"/>
  <c r="AK658" i="10"/>
  <c r="AH659" i="10"/>
  <c r="AK662" i="10"/>
  <c r="AK664" i="10"/>
  <c r="AK665" i="10"/>
  <c r="AK668" i="10"/>
  <c r="AK670" i="10"/>
  <c r="AN674" i="10"/>
  <c r="AN686" i="10"/>
  <c r="AH690" i="10"/>
  <c r="AE698" i="10"/>
  <c r="AE700" i="10"/>
  <c r="AH702" i="10"/>
  <c r="AN657" i="10"/>
  <c r="AN671" i="10"/>
  <c r="AN673" i="10"/>
  <c r="AE675" i="10"/>
  <c r="AH679" i="10"/>
  <c r="AK683" i="10"/>
  <c r="AH692" i="10"/>
  <c r="AN665" i="10"/>
  <c r="AK682" i="10"/>
  <c r="AK692" i="10"/>
  <c r="AK698" i="10"/>
  <c r="AN653" i="10"/>
  <c r="AE657" i="10"/>
  <c r="AK659" i="10"/>
  <c r="AN663" i="10"/>
  <c r="AN666" i="10"/>
  <c r="AN667" i="10"/>
  <c r="AN668" i="10"/>
  <c r="AN670" i="10"/>
  <c r="AN683" i="10"/>
  <c r="AN685" i="10"/>
  <c r="AN690" i="10"/>
  <c r="AN692" i="10"/>
  <c r="AK696" i="10"/>
  <c r="AK637" i="10"/>
  <c r="AH638" i="10"/>
  <c r="AK646" i="10"/>
  <c r="AH647" i="10"/>
  <c r="AK655" i="10"/>
  <c r="AH656" i="10"/>
  <c r="AN664" i="10"/>
  <c r="AE672" i="10"/>
  <c r="AE673" i="10"/>
  <c r="AH676" i="10"/>
  <c r="AK679" i="10"/>
  <c r="AE691" i="10"/>
  <c r="AE693" i="10"/>
  <c r="AN696" i="10"/>
  <c r="AE703" i="10"/>
  <c r="AH708" i="10"/>
  <c r="AE663" i="10"/>
  <c r="AE669" i="10"/>
  <c r="AN682" i="10"/>
  <c r="AH688" i="10"/>
  <c r="AK689" i="10"/>
  <c r="AH693" i="10"/>
  <c r="AE697" i="10"/>
  <c r="AK651" i="10"/>
  <c r="AE654" i="10"/>
  <c r="AN654" i="10"/>
  <c r="AH657" i="10"/>
  <c r="AK660" i="10"/>
  <c r="AE664" i="10"/>
  <c r="AE666" i="10"/>
  <c r="AE668" i="10"/>
  <c r="AE671" i="10"/>
  <c r="AN680" i="10"/>
  <c r="AH687" i="10"/>
  <c r="AE706" i="10"/>
  <c r="AH653" i="10"/>
  <c r="AH672" i="10"/>
  <c r="AK677" i="10"/>
  <c r="AH695" i="10"/>
  <c r="AH699" i="10"/>
  <c r="AK634" i="10"/>
  <c r="AK643" i="10"/>
  <c r="AH644" i="10"/>
  <c r="AK652" i="10"/>
  <c r="AK661" i="10"/>
  <c r="AH662" i="10"/>
  <c r="AH663" i="10"/>
  <c r="AN677" i="10"/>
  <c r="AE681" i="10"/>
  <c r="AE682" i="10"/>
  <c r="AH685" i="10"/>
  <c r="AH701" i="10"/>
  <c r="AK706" i="10"/>
  <c r="AK707" i="10"/>
  <c r="AN708" i="10"/>
  <c r="AE716" i="10"/>
  <c r="AK720" i="10"/>
  <c r="AN730" i="10"/>
  <c r="AE738" i="10"/>
  <c r="AK694" i="10"/>
  <c r="AK703" i="10"/>
  <c r="AK713" i="10"/>
  <c r="AH716" i="10"/>
  <c r="AN720" i="10"/>
  <c r="AE724" i="10"/>
  <c r="AN725" i="10"/>
  <c r="AK727" i="10"/>
  <c r="AE731" i="10"/>
  <c r="AK701" i="10"/>
  <c r="AN707" i="10"/>
  <c r="AK712" i="10"/>
  <c r="AE718" i="10"/>
  <c r="AE726" i="10"/>
  <c r="AN732" i="10"/>
  <c r="AK705" i="10"/>
  <c r="AE709" i="10"/>
  <c r="AN713" i="10"/>
  <c r="AN714" i="10"/>
  <c r="AN727" i="10"/>
  <c r="AK729" i="10"/>
  <c r="AE733" i="10"/>
  <c r="AE708" i="10"/>
  <c r="AH710" i="10"/>
  <c r="AE715" i="10"/>
  <c r="AN722" i="10"/>
  <c r="AE728" i="10"/>
  <c r="AE735" i="10"/>
  <c r="AN742" i="10"/>
  <c r="AN704" i="10"/>
  <c r="AN705" i="10"/>
  <c r="AH709" i="10"/>
  <c r="AH721" i="10"/>
  <c r="AE723" i="10"/>
  <c r="AN729" i="10"/>
  <c r="AK731" i="10"/>
  <c r="AN736" i="10"/>
  <c r="AE741" i="10"/>
  <c r="AE743" i="10"/>
  <c r="AK710" i="10"/>
  <c r="AE714" i="10"/>
  <c r="AN724" i="10"/>
  <c r="AE730" i="10"/>
  <c r="AE737" i="10"/>
  <c r="AE739" i="10"/>
  <c r="AN731" i="10"/>
  <c r="AK733" i="10"/>
  <c r="AE705" i="10"/>
  <c r="AK715" i="10"/>
  <c r="AE720" i="10"/>
  <c r="AE725" i="10"/>
  <c r="AN726" i="10"/>
  <c r="AE732" i="10"/>
  <c r="AN733" i="10"/>
  <c r="AK735" i="10"/>
  <c r="AK741" i="10"/>
  <c r="AE696" i="10"/>
  <c r="AE699" i="10"/>
  <c r="AN710" i="10"/>
  <c r="AE712" i="10"/>
  <c r="AH717" i="10"/>
  <c r="AN721" i="10"/>
  <c r="AK723" i="10"/>
  <c r="AE727" i="10"/>
  <c r="AE734" i="10"/>
  <c r="AK737" i="10"/>
  <c r="AK739" i="10"/>
  <c r="AH691" i="10"/>
  <c r="AH694" i="10"/>
  <c r="AH697" i="10"/>
  <c r="AH700" i="10"/>
  <c r="AH703" i="10"/>
  <c r="AH706" i="10"/>
  <c r="AK717" i="10"/>
  <c r="AH720" i="10"/>
  <c r="AE722" i="10"/>
  <c r="AN728" i="10"/>
  <c r="AN735" i="10"/>
  <c r="AN739" i="10"/>
  <c r="AE711" i="10"/>
  <c r="AH712" i="10"/>
  <c r="AE719" i="10"/>
  <c r="AN723" i="10"/>
  <c r="AK725" i="10"/>
  <c r="AE729" i="10"/>
  <c r="AE736" i="10"/>
  <c r="AN737" i="10"/>
  <c r="AE740" i="10"/>
  <c r="AE742" i="10"/>
  <c r="AE744" i="10"/>
  <c r="AK744" i="10"/>
  <c r="AH725" i="10"/>
  <c r="AH731" i="10"/>
  <c r="AN734" i="10"/>
  <c r="AH737" i="10"/>
  <c r="AH743" i="10"/>
  <c r="AN744" i="10"/>
  <c r="AH724" i="10"/>
  <c r="AH730" i="10"/>
  <c r="AH736" i="10"/>
  <c r="AH742" i="10"/>
  <c r="AK743" i="10"/>
  <c r="AN746" i="10"/>
  <c r="AH748" i="10"/>
  <c r="AN749" i="10"/>
  <c r="AH751" i="10"/>
  <c r="AN752" i="10"/>
  <c r="AH723" i="10"/>
  <c r="AH729" i="10"/>
  <c r="AH735" i="10"/>
  <c r="AH741" i="10"/>
  <c r="AN743" i="10"/>
  <c r="AH718" i="10"/>
  <c r="AH722" i="10"/>
  <c r="AH728" i="10"/>
  <c r="AH734" i="10"/>
  <c r="AH740" i="10"/>
  <c r="AK745" i="10"/>
  <c r="AH727" i="10"/>
  <c r="AH733" i="10"/>
  <c r="AH739" i="10"/>
  <c r="AN745" i="10"/>
  <c r="AN741" i="10"/>
  <c r="AE746" i="10"/>
  <c r="AK719" i="10"/>
  <c r="AH726" i="10"/>
  <c r="AH732" i="10"/>
  <c r="AH738" i="10"/>
  <c r="AH744" i="10"/>
  <c r="AH746" i="10"/>
  <c r="AH745" i="10"/>
  <c r="AK746" i="10"/>
  <c r="AE748" i="10"/>
  <c r="AK749" i="10"/>
  <c r="AE751" i="10"/>
  <c r="AK752" i="10"/>
  <c r="AE754" i="10"/>
  <c r="AK755" i="10"/>
  <c r="AE757" i="10"/>
  <c r="AK758" i="10"/>
  <c r="AK761" i="10"/>
  <c r="AE763" i="10"/>
  <c r="AK764" i="10"/>
  <c r="AK767" i="10"/>
  <c r="AE769" i="10"/>
  <c r="AK770" i="10"/>
  <c r="AE772" i="10"/>
  <c r="AK773" i="10"/>
  <c r="AE775" i="10"/>
  <c r="AK776" i="10"/>
  <c r="AH754" i="10"/>
  <c r="AN755" i="10"/>
  <c r="AH757" i="10"/>
  <c r="AN758" i="10"/>
  <c r="AN761" i="10"/>
  <c r="AH763" i="10"/>
  <c r="AN764" i="10"/>
  <c r="AH766" i="10"/>
  <c r="AN767" i="10"/>
  <c r="AH769" i="10"/>
  <c r="AN770" i="10"/>
  <c r="AH772" i="10"/>
  <c r="AN773" i="10"/>
  <c r="AH775" i="10"/>
  <c r="AN776" i="10"/>
  <c r="AK748" i="10"/>
  <c r="AE750" i="10"/>
  <c r="AK751" i="10"/>
  <c r="AE753" i="10"/>
  <c r="AK754" i="10"/>
  <c r="AE756" i="10"/>
  <c r="AK757" i="10"/>
  <c r="AE759" i="10"/>
  <c r="AE762" i="10"/>
  <c r="AK763" i="10"/>
  <c r="AK766" i="10"/>
  <c r="AE768" i="10"/>
  <c r="AK769" i="10"/>
  <c r="AE771" i="10"/>
  <c r="AK772" i="10"/>
  <c r="AE774" i="10"/>
  <c r="AK775" i="10"/>
  <c r="AH747" i="10"/>
  <c r="AN748" i="10"/>
  <c r="AH750" i="10"/>
  <c r="AN751" i="10"/>
  <c r="AH753" i="10"/>
  <c r="AH756" i="10"/>
  <c r="AN757" i="10"/>
  <c r="AH759" i="10"/>
  <c r="AH762" i="10"/>
  <c r="AN763" i="10"/>
  <c r="AH765" i="10"/>
  <c r="AN766" i="10"/>
  <c r="AH768" i="10"/>
  <c r="AH771" i="10"/>
  <c r="AN772" i="10"/>
  <c r="AH774" i="10"/>
  <c r="AK747" i="10"/>
  <c r="AE749" i="10"/>
  <c r="AK750" i="10"/>
  <c r="AE752" i="10"/>
  <c r="AK753" i="10"/>
  <c r="AE755" i="10"/>
  <c r="AK756" i="10"/>
  <c r="AE758" i="10"/>
  <c r="AK759" i="10"/>
  <c r="AE761" i="10"/>
  <c r="AK762" i="10"/>
  <c r="AE764" i="10"/>
  <c r="AK765" i="10"/>
  <c r="AE767" i="10"/>
  <c r="AK768" i="10"/>
  <c r="AE770" i="10"/>
  <c r="AK771" i="10"/>
  <c r="AE773" i="10"/>
  <c r="AK774" i="10"/>
  <c r="AE776" i="10"/>
  <c r="AE745" i="10"/>
  <c r="AN747" i="10"/>
  <c r="AH749" i="10"/>
  <c r="AN750" i="10"/>
  <c r="AH752" i="10"/>
  <c r="AN753" i="10"/>
  <c r="AH755" i="10"/>
  <c r="AN756" i="10"/>
  <c r="AH758" i="10"/>
  <c r="AN759" i="10"/>
  <c r="AH761" i="10"/>
  <c r="AH764" i="10"/>
  <c r="AN765" i="10"/>
  <c r="AH767" i="10"/>
  <c r="AN768" i="10"/>
  <c r="AH770" i="10"/>
  <c r="AN771" i="10"/>
  <c r="AH773" i="10"/>
  <c r="AN774" i="10"/>
  <c r="AH776" i="10"/>
  <c r="AH508" i="12"/>
  <c r="AH485" i="12"/>
  <c r="AN489" i="12"/>
  <c r="AH494" i="12"/>
  <c r="AH512" i="12"/>
  <c r="AN516" i="12"/>
  <c r="AN519" i="12"/>
  <c r="AE523" i="12"/>
  <c r="AN498" i="12"/>
  <c r="AH503" i="12"/>
  <c r="AN507" i="12"/>
  <c r="AN774" i="12"/>
  <c r="AN765" i="12"/>
  <c r="AN756" i="12"/>
  <c r="AN747" i="12"/>
  <c r="AN771" i="12"/>
  <c r="AN762" i="12"/>
  <c r="AL783" i="12"/>
  <c r="AL786" i="12"/>
  <c r="AN768" i="12"/>
  <c r="AN759" i="12"/>
  <c r="AN750" i="12"/>
  <c r="AN741" i="12"/>
  <c r="AN733" i="12"/>
  <c r="AN727" i="12"/>
  <c r="AN738" i="12"/>
  <c r="AN721" i="12"/>
  <c r="AN753" i="12"/>
  <c r="AN744" i="12"/>
  <c r="AN710" i="12"/>
  <c r="AN714" i="12"/>
  <c r="AN735" i="12"/>
  <c r="AN730" i="12"/>
  <c r="AN724" i="12"/>
  <c r="AN718" i="12"/>
  <c r="AN701" i="12"/>
  <c r="AN690" i="12"/>
  <c r="AN681" i="12"/>
  <c r="AN672" i="12"/>
  <c r="AN706" i="12"/>
  <c r="AN679" i="12"/>
  <c r="AN661" i="12"/>
  <c r="AN688" i="12"/>
  <c r="AN670" i="12"/>
  <c r="AN655" i="12"/>
  <c r="AN646" i="12"/>
  <c r="AN659" i="12"/>
  <c r="AN663" i="12"/>
  <c r="AN653" i="12"/>
  <c r="AN644" i="12"/>
  <c r="AN637" i="12"/>
  <c r="AN613" i="12"/>
  <c r="AN604" i="12"/>
  <c r="AN625" i="12"/>
  <c r="AN616" i="12"/>
  <c r="AN607" i="12"/>
  <c r="AN598" i="12"/>
  <c r="AN589" i="12"/>
  <c r="AN593" i="12"/>
  <c r="AN584" i="12"/>
  <c r="AN575" i="12"/>
  <c r="AN635" i="12"/>
  <c r="AN587" i="12"/>
  <c r="AN578" i="12"/>
  <c r="AN556" i="12"/>
  <c r="AN595" i="12"/>
  <c r="AN580" i="12"/>
  <c r="AN569" i="12"/>
  <c r="AN586" i="12"/>
  <c r="AN577" i="12"/>
  <c r="AN553" i="12"/>
  <c r="AN538" i="12"/>
  <c r="AN547" i="12"/>
  <c r="AN544" i="12"/>
  <c r="AE473" i="12"/>
  <c r="AN477" i="12"/>
  <c r="AE488" i="12"/>
  <c r="AK492" i="12"/>
  <c r="AE497" i="12"/>
  <c r="AK501" i="12"/>
  <c r="AE506" i="12"/>
  <c r="AK510" i="12"/>
  <c r="AE515" i="12"/>
  <c r="AN518" i="12"/>
  <c r="AE522" i="12"/>
  <c r="AN525" i="12"/>
  <c r="AH527" i="12"/>
  <c r="AK530" i="12"/>
  <c r="AE532" i="12"/>
  <c r="AH535" i="12"/>
  <c r="AH537" i="12"/>
  <c r="AC786" i="12"/>
  <c r="AE771" i="12"/>
  <c r="AE762" i="12"/>
  <c r="AE768" i="12"/>
  <c r="AE759" i="12"/>
  <c r="AE750" i="12"/>
  <c r="AE741" i="12"/>
  <c r="AC783" i="12"/>
  <c r="AE765" i="12"/>
  <c r="AE747" i="12"/>
  <c r="AE729" i="12"/>
  <c r="AE756" i="12"/>
  <c r="AE735" i="12"/>
  <c r="AE723" i="12"/>
  <c r="AE715" i="12"/>
  <c r="AE774" i="12"/>
  <c r="AE714" i="12"/>
  <c r="AE732" i="12"/>
  <c r="AE753" i="12"/>
  <c r="AE744" i="12"/>
  <c r="AE720" i="12"/>
  <c r="AE738" i="12"/>
  <c r="AE712" i="12"/>
  <c r="AE687" i="12"/>
  <c r="AE703" i="12"/>
  <c r="AE701" i="12"/>
  <c r="AE699" i="12"/>
  <c r="AE705" i="12"/>
  <c r="AE694" i="12"/>
  <c r="AE685" i="12"/>
  <c r="AE676" i="12"/>
  <c r="AE659" i="12"/>
  <c r="AE650" i="12"/>
  <c r="AE641" i="12"/>
  <c r="AE667" i="12"/>
  <c r="AE669" i="12"/>
  <c r="AE678" i="12"/>
  <c r="AE617" i="12"/>
  <c r="AE608" i="12"/>
  <c r="AE629" i="12"/>
  <c r="AE620" i="12"/>
  <c r="AE611" i="12"/>
  <c r="AE602" i="12"/>
  <c r="AE593" i="12"/>
  <c r="AE628" i="12"/>
  <c r="AE619" i="12"/>
  <c r="AE610" i="12"/>
  <c r="AE601" i="12"/>
  <c r="AE592" i="12"/>
  <c r="AE584" i="12"/>
  <c r="AE581" i="12"/>
  <c r="AE560" i="12"/>
  <c r="AE551" i="12"/>
  <c r="AE566" i="12"/>
  <c r="AE565" i="12"/>
  <c r="AE599" i="12"/>
  <c r="AE590" i="12"/>
  <c r="AE583" i="12"/>
  <c r="AE574" i="12"/>
  <c r="AE562" i="12"/>
  <c r="AE548" i="12"/>
  <c r="AE544" i="12"/>
  <c r="AE542" i="12"/>
  <c r="AH472" i="12"/>
  <c r="AN478" i="12"/>
  <c r="AH486" i="12"/>
  <c r="AN490" i="12"/>
  <c r="AK493" i="12"/>
  <c r="AH495" i="12"/>
  <c r="AE498" i="12"/>
  <c r="AN499" i="12"/>
  <c r="AK502" i="12"/>
  <c r="AH504" i="12"/>
  <c r="AE507" i="12"/>
  <c r="AN508" i="12"/>
  <c r="AK511" i="12"/>
  <c r="AH513" i="12"/>
  <c r="AN517" i="12"/>
  <c r="AE520" i="12"/>
  <c r="AE521" i="12"/>
  <c r="AH523" i="12"/>
  <c r="AK524" i="12"/>
  <c r="AK527" i="12"/>
  <c r="AN530" i="12"/>
  <c r="AK535" i="12"/>
  <c r="AK537" i="12"/>
  <c r="AE477" i="12"/>
  <c r="AK479" i="12"/>
  <c r="AN469" i="12"/>
  <c r="AK475" i="12"/>
  <c r="AH481" i="12"/>
  <c r="AK484" i="12"/>
  <c r="AE489" i="12"/>
  <c r="AE469" i="12"/>
  <c r="AL787" i="12"/>
  <c r="AL780" i="12"/>
  <c r="AC782" i="12"/>
  <c r="AC788" i="12" s="1"/>
  <c r="AH476" i="12"/>
  <c r="AE478" i="12"/>
  <c r="AK480" i="12"/>
  <c r="AE482" i="12"/>
  <c r="AH514" i="12"/>
  <c r="AH522" i="12"/>
  <c r="AE526" i="12"/>
  <c r="AN527" i="12"/>
  <c r="AE534" i="12"/>
  <c r="AN535" i="12"/>
  <c r="AH547" i="12"/>
  <c r="AC787" i="12"/>
  <c r="AC780" i="12"/>
  <c r="AE474" i="12"/>
  <c r="AI785" i="12"/>
  <c r="AN479" i="12"/>
  <c r="AE483" i="12"/>
  <c r="AH488" i="12"/>
  <c r="AN492" i="12"/>
  <c r="AH497" i="12"/>
  <c r="AN501" i="12"/>
  <c r="AK503" i="12"/>
  <c r="AH506" i="12"/>
  <c r="AE508" i="12"/>
  <c r="AN510" i="12"/>
  <c r="AK512" i="12"/>
  <c r="AE517" i="12"/>
  <c r="AE531" i="12"/>
  <c r="AK532" i="12"/>
  <c r="AE536" i="12"/>
  <c r="AH477" i="12"/>
  <c r="AK485" i="12"/>
  <c r="AE490" i="12"/>
  <c r="AK494" i="12"/>
  <c r="AE499" i="12"/>
  <c r="AH770" i="12"/>
  <c r="AH761" i="12"/>
  <c r="AH752" i="12"/>
  <c r="AH743" i="12"/>
  <c r="AH767" i="12"/>
  <c r="AF783" i="12"/>
  <c r="AH764" i="12"/>
  <c r="AH755" i="12"/>
  <c r="AH746" i="12"/>
  <c r="AH758" i="12"/>
  <c r="AH740" i="12"/>
  <c r="AH717" i="12"/>
  <c r="AH732" i="12"/>
  <c r="AH713" i="12"/>
  <c r="AH737" i="12"/>
  <c r="AH726" i="12"/>
  <c r="AH712" i="12"/>
  <c r="AH749" i="12"/>
  <c r="AH729" i="12"/>
  <c r="AH723" i="12"/>
  <c r="AH703" i="12"/>
  <c r="AH705" i="12"/>
  <c r="AH704" i="12"/>
  <c r="AH690" i="12"/>
  <c r="AH708" i="12"/>
  <c r="AH709" i="12"/>
  <c r="AH700" i="12"/>
  <c r="AH699" i="12"/>
  <c r="AH696" i="12"/>
  <c r="AH672" i="12"/>
  <c r="AH681" i="12"/>
  <c r="AH663" i="12"/>
  <c r="AH636" i="12"/>
  <c r="AH624" i="12"/>
  <c r="AH615" i="12"/>
  <c r="AH606" i="12"/>
  <c r="AH645" i="12"/>
  <c r="AH631" i="12"/>
  <c r="AH622" i="12"/>
  <c r="AH613" i="12"/>
  <c r="AH604" i="12"/>
  <c r="AH595" i="12"/>
  <c r="AH568" i="12"/>
  <c r="AH586" i="12"/>
  <c r="AH577" i="12"/>
  <c r="AH597" i="12"/>
  <c r="AH588" i="12"/>
  <c r="AH579" i="12"/>
  <c r="AH558" i="12"/>
  <c r="AH549" i="12"/>
  <c r="AH546" i="12"/>
  <c r="AH543" i="12"/>
  <c r="AH564" i="12"/>
  <c r="AH552" i="12"/>
  <c r="AH556" i="12"/>
  <c r="AH555" i="12"/>
  <c r="AE470" i="12"/>
  <c r="AK471" i="12"/>
  <c r="AH473" i="12"/>
  <c r="AN474" i="12"/>
  <c r="AN475" i="12"/>
  <c r="AK476" i="12"/>
  <c r="AE479" i="12"/>
  <c r="AN483" i="12"/>
  <c r="AK495" i="12"/>
  <c r="AE500" i="12"/>
  <c r="AK504" i="12"/>
  <c r="AE509" i="12"/>
  <c r="AK513" i="12"/>
  <c r="AE519" i="12"/>
  <c r="AK523" i="12"/>
  <c r="AH526" i="12"/>
  <c r="AE528" i="12"/>
  <c r="AH534" i="12"/>
  <c r="AN559" i="12"/>
  <c r="AI787" i="12"/>
  <c r="AI780" i="12"/>
  <c r="AK470" i="12"/>
  <c r="AK481" i="12"/>
  <c r="AK487" i="12"/>
  <c r="AH489" i="12"/>
  <c r="AE492" i="12"/>
  <c r="AN493" i="12"/>
  <c r="AK496" i="12"/>
  <c r="AH498" i="12"/>
  <c r="AE501" i="12"/>
  <c r="AN502" i="12"/>
  <c r="AK505" i="12"/>
  <c r="AH507" i="12"/>
  <c r="AE510" i="12"/>
  <c r="AN511" i="12"/>
  <c r="AK514" i="12"/>
  <c r="AH516" i="12"/>
  <c r="AH517" i="12"/>
  <c r="AH521" i="12"/>
  <c r="AK526" i="12"/>
  <c r="AK529" i="12"/>
  <c r="AH531" i="12"/>
  <c r="AN539" i="12"/>
  <c r="AE545" i="12"/>
  <c r="AK472" i="12"/>
  <c r="AH478" i="12"/>
  <c r="AF782" i="12"/>
  <c r="AF788" i="12" s="1"/>
  <c r="AL785" i="12"/>
  <c r="AN480" i="12"/>
  <c r="AH482" i="12"/>
  <c r="AN485" i="12"/>
  <c r="AN494" i="12"/>
  <c r="AH499" i="12"/>
  <c r="AN503" i="12"/>
  <c r="AN512" i="12"/>
  <c r="AH518" i="12"/>
  <c r="AH519" i="12"/>
  <c r="AN523" i="12"/>
  <c r="AE525" i="12"/>
  <c r="AN532" i="12"/>
  <c r="AH469" i="12"/>
  <c r="AN484" i="12"/>
  <c r="AC784" i="12"/>
  <c r="AE475" i="12"/>
  <c r="AK477" i="12"/>
  <c r="AE484" i="12"/>
  <c r="AH490" i="12"/>
  <c r="AF780" i="12"/>
  <c r="AE471" i="12"/>
  <c r="AH474" i="12"/>
  <c r="AC785" i="12"/>
  <c r="AN476" i="12"/>
  <c r="AI781" i="12"/>
  <c r="AH483" i="12"/>
  <c r="AN486" i="12"/>
  <c r="AK488" i="12"/>
  <c r="AH491" i="12"/>
  <c r="AE493" i="12"/>
  <c r="AN495" i="12"/>
  <c r="AK497" i="12"/>
  <c r="AH500" i="12"/>
  <c r="AE502" i="12"/>
  <c r="AN504" i="12"/>
  <c r="AK506" i="12"/>
  <c r="AH509" i="12"/>
  <c r="AE511" i="12"/>
  <c r="AN513" i="12"/>
  <c r="AK515" i="12"/>
  <c r="AN526" i="12"/>
  <c r="AH528" i="12"/>
  <c r="AN529" i="12"/>
  <c r="AE533" i="12"/>
  <c r="AH538" i="12"/>
  <c r="AK775" i="12"/>
  <c r="AK766" i="12"/>
  <c r="AK772" i="12"/>
  <c r="AK763" i="12"/>
  <c r="AK754" i="12"/>
  <c r="AK745" i="12"/>
  <c r="AI783" i="12"/>
  <c r="AI786" i="12"/>
  <c r="AK718" i="12"/>
  <c r="AK769" i="12"/>
  <c r="AK748" i="12"/>
  <c r="AK712" i="12"/>
  <c r="AK733" i="12"/>
  <c r="AK727" i="12"/>
  <c r="AK721" i="12"/>
  <c r="AK751" i="12"/>
  <c r="AK742" i="12"/>
  <c r="AK715" i="12"/>
  <c r="AK739" i="12"/>
  <c r="AK730" i="12"/>
  <c r="AK724" i="12"/>
  <c r="AK760" i="12"/>
  <c r="AK736" i="12"/>
  <c r="AK706" i="12"/>
  <c r="AK697" i="12"/>
  <c r="AK703" i="12"/>
  <c r="AK668" i="12"/>
  <c r="AK660" i="12"/>
  <c r="AK685" i="12"/>
  <c r="AK659" i="12"/>
  <c r="AK650" i="12"/>
  <c r="AK694" i="12"/>
  <c r="AK676" i="12"/>
  <c r="AK667" i="12"/>
  <c r="AK641" i="12"/>
  <c r="AK632" i="12"/>
  <c r="AK627" i="12"/>
  <c r="AK618" i="12"/>
  <c r="AK609" i="12"/>
  <c r="AK600" i="12"/>
  <c r="AK590" i="12"/>
  <c r="AK581" i="12"/>
  <c r="AK648" i="12"/>
  <c r="AK639" i="12"/>
  <c r="AK572" i="12"/>
  <c r="AK564" i="12"/>
  <c r="AK582" i="12"/>
  <c r="AK573" i="12"/>
  <c r="AK591" i="12"/>
  <c r="AK549" i="12"/>
  <c r="AK545" i="12"/>
  <c r="AK542" i="12"/>
  <c r="AK552" i="12"/>
  <c r="AK558" i="12"/>
  <c r="AK536" i="12"/>
  <c r="AH470" i="12"/>
  <c r="AN471" i="12"/>
  <c r="AK473" i="12"/>
  <c r="AE476" i="12"/>
  <c r="AH479" i="12"/>
  <c r="AK482" i="12"/>
  <c r="AE485" i="12"/>
  <c r="AK489" i="12"/>
  <c r="AH492" i="12"/>
  <c r="AE494" i="12"/>
  <c r="AK498" i="12"/>
  <c r="AE503" i="12"/>
  <c r="AK507" i="12"/>
  <c r="AE512" i="12"/>
  <c r="AK516" i="12"/>
  <c r="AK517" i="12"/>
  <c r="AK520" i="12"/>
  <c r="AN522" i="12"/>
  <c r="AH525" i="12"/>
  <c r="AH533" i="12"/>
  <c r="AH540" i="12"/>
  <c r="AN548" i="12"/>
  <c r="AN557" i="12"/>
  <c r="AK469" i="12"/>
  <c r="AH475" i="12"/>
  <c r="AN481" i="12"/>
  <c r="AE486" i="12"/>
  <c r="AK490" i="12"/>
  <c r="AE495" i="12"/>
  <c r="AK499" i="12"/>
  <c r="AH501" i="12"/>
  <c r="AE504" i="12"/>
  <c r="AN505" i="12"/>
  <c r="AK508" i="12"/>
  <c r="AH510" i="12"/>
  <c r="AE513" i="12"/>
  <c r="AN514" i="12"/>
  <c r="AK519" i="12"/>
  <c r="AE524" i="12"/>
  <c r="AH530" i="12"/>
  <c r="AN531" i="12"/>
  <c r="AK533" i="12"/>
  <c r="AN536" i="12"/>
  <c r="AK538" i="12"/>
  <c r="AK540" i="12"/>
  <c r="AN472" i="12"/>
  <c r="AI782" i="12"/>
  <c r="AI788" i="12" s="1"/>
  <c r="AK478" i="12"/>
  <c r="AH484" i="12"/>
  <c r="AN487" i="12"/>
  <c r="AN496" i="12"/>
  <c r="AF784" i="12"/>
  <c r="AH471" i="12"/>
  <c r="AE472" i="12"/>
  <c r="AK474" i="12"/>
  <c r="AH480" i="12"/>
  <c r="AE481" i="12"/>
  <c r="AL781" i="12"/>
  <c r="AK483" i="12"/>
  <c r="AE487" i="12"/>
  <c r="AK491" i="12"/>
  <c r="AE496" i="12"/>
  <c r="AK500" i="12"/>
  <c r="AE505" i="12"/>
  <c r="AK509" i="12"/>
  <c r="AE514" i="12"/>
  <c r="AN521" i="12"/>
  <c r="AH524" i="12"/>
  <c r="AK525" i="12"/>
  <c r="AE527" i="12"/>
  <c r="AN528" i="12"/>
  <c r="AE535" i="12"/>
  <c r="AK522" i="12"/>
  <c r="AE529" i="12"/>
  <c r="AK531" i="12"/>
  <c r="AN534" i="12"/>
  <c r="AE539" i="12"/>
  <c r="AN541" i="12"/>
  <c r="AK543" i="12"/>
  <c r="AN551" i="12"/>
  <c r="AE555" i="12"/>
  <c r="AH562" i="12"/>
  <c r="AH565" i="12"/>
  <c r="AE540" i="12"/>
  <c r="AN542" i="12"/>
  <c r="AK546" i="12"/>
  <c r="AH561" i="12"/>
  <c r="AN568" i="12"/>
  <c r="AN545" i="12"/>
  <c r="AN549" i="12"/>
  <c r="AN550" i="12"/>
  <c r="AE552" i="12"/>
  <c r="AE553" i="12"/>
  <c r="AE554" i="12"/>
  <c r="AH557" i="12"/>
  <c r="AE564" i="12"/>
  <c r="AH520" i="12"/>
  <c r="AH529" i="12"/>
  <c r="AE530" i="12"/>
  <c r="AE541" i="12"/>
  <c r="AK557" i="12"/>
  <c r="AN558" i="12"/>
  <c r="AK528" i="12"/>
  <c r="AH539" i="12"/>
  <c r="AE543" i="12"/>
  <c r="AE546" i="12"/>
  <c r="AE547" i="12"/>
  <c r="AE549" i="12"/>
  <c r="AK561" i="12"/>
  <c r="AN562" i="12"/>
  <c r="AK569" i="12"/>
  <c r="AH541" i="12"/>
  <c r="AE550" i="12"/>
  <c r="AH553" i="12"/>
  <c r="AE559" i="12"/>
  <c r="AH560" i="12"/>
  <c r="AE518" i="12"/>
  <c r="AN537" i="12"/>
  <c r="AK539" i="12"/>
  <c r="AH542" i="12"/>
  <c r="AH551" i="12"/>
  <c r="AK554" i="12"/>
  <c r="AK555" i="12"/>
  <c r="AK556" i="12"/>
  <c r="AE563" i="12"/>
  <c r="AE575" i="12"/>
  <c r="AH550" i="12"/>
  <c r="AH559" i="12"/>
  <c r="AK560" i="12"/>
  <c r="AE537" i="12"/>
  <c r="AH544" i="12"/>
  <c r="AH548" i="12"/>
  <c r="AE558" i="12"/>
  <c r="AH563" i="12"/>
  <c r="AH570" i="12"/>
  <c r="AK575" i="12"/>
  <c r="AK584" i="12"/>
  <c r="AN524" i="12"/>
  <c r="AN533" i="12"/>
  <c r="AK534" i="12"/>
  <c r="AE538" i="12"/>
  <c r="AK541" i="12"/>
  <c r="AK551" i="12"/>
  <c r="AN554" i="12"/>
  <c r="AK563" i="12"/>
  <c r="AK566" i="12"/>
  <c r="AK544" i="12"/>
  <c r="AK548" i="12"/>
  <c r="AE557" i="12"/>
  <c r="AN560" i="12"/>
  <c r="AH532" i="12"/>
  <c r="AN540" i="12"/>
  <c r="AK547" i="12"/>
  <c r="AK550" i="12"/>
  <c r="AE556" i="12"/>
  <c r="AE561" i="12"/>
  <c r="AN566" i="12"/>
  <c r="AK576" i="12"/>
  <c r="AK699" i="12"/>
  <c r="AN565" i="12"/>
  <c r="AN571" i="12"/>
  <c r="AE573" i="12"/>
  <c r="AN581" i="12"/>
  <c r="AK585" i="12"/>
  <c r="AK593" i="12"/>
  <c r="AH603" i="12"/>
  <c r="AN605" i="12"/>
  <c r="AE613" i="12"/>
  <c r="AK615" i="12"/>
  <c r="AK620" i="12"/>
  <c r="AN622" i="12"/>
  <c r="AH625" i="12"/>
  <c r="AH630" i="12"/>
  <c r="AE638" i="12"/>
  <c r="AN640" i="12"/>
  <c r="AN567" i="12"/>
  <c r="AN570" i="12"/>
  <c r="AE578" i="12"/>
  <c r="AE587" i="12"/>
  <c r="AH608" i="12"/>
  <c r="AN610" i="12"/>
  <c r="AE623" i="12"/>
  <c r="AH573" i="12"/>
  <c r="AH574" i="12"/>
  <c r="AH583" i="12"/>
  <c r="AK608" i="12"/>
  <c r="AH618" i="12"/>
  <c r="AN620" i="12"/>
  <c r="AN546" i="12"/>
  <c r="AN555" i="12"/>
  <c r="AE571" i="12"/>
  <c r="AE572" i="12"/>
  <c r="AE577" i="12"/>
  <c r="AK579" i="12"/>
  <c r="AE582" i="12"/>
  <c r="AE586" i="12"/>
  <c r="AK588" i="12"/>
  <c r="AH590" i="12"/>
  <c r="AE594" i="12"/>
  <c r="AK597" i="12"/>
  <c r="AH599" i="12"/>
  <c r="AH628" i="12"/>
  <c r="AE569" i="12"/>
  <c r="AK574" i="12"/>
  <c r="AH582" i="12"/>
  <c r="AK583" i="12"/>
  <c r="AK599" i="12"/>
  <c r="AE604" i="12"/>
  <c r="AK606" i="12"/>
  <c r="AK611" i="12"/>
  <c r="AH616" i="12"/>
  <c r="AH621" i="12"/>
  <c r="AN623" i="12"/>
  <c r="AE626" i="12"/>
  <c r="AE631" i="12"/>
  <c r="AK633" i="12"/>
  <c r="AH536" i="12"/>
  <c r="AH545" i="12"/>
  <c r="AH554" i="12"/>
  <c r="AE567" i="12"/>
  <c r="AH572" i="12"/>
  <c r="AK578" i="12"/>
  <c r="AK587" i="12"/>
  <c r="AN588" i="12"/>
  <c r="AN590" i="12"/>
  <c r="AH594" i="12"/>
  <c r="AE596" i="12"/>
  <c r="AN599" i="12"/>
  <c r="AN601" i="12"/>
  <c r="AE614" i="12"/>
  <c r="AH626" i="12"/>
  <c r="AN628" i="12"/>
  <c r="AE642" i="12"/>
  <c r="AE568" i="12"/>
  <c r="AH571" i="12"/>
  <c r="AN574" i="12"/>
  <c r="AE576" i="12"/>
  <c r="AN579" i="12"/>
  <c r="AN583" i="12"/>
  <c r="AE585" i="12"/>
  <c r="AE589" i="12"/>
  <c r="AK592" i="12"/>
  <c r="AN611" i="12"/>
  <c r="AK621" i="12"/>
  <c r="AK626" i="12"/>
  <c r="AN543" i="12"/>
  <c r="AN552" i="12"/>
  <c r="AK553" i="12"/>
  <c r="AN561" i="12"/>
  <c r="AH566" i="12"/>
  <c r="AH567" i="12"/>
  <c r="AH569" i="12"/>
  <c r="AE580" i="12"/>
  <c r="AN592" i="12"/>
  <c r="AK596" i="12"/>
  <c r="AN636" i="12"/>
  <c r="AH648" i="12"/>
  <c r="AH576" i="12"/>
  <c r="AK577" i="12"/>
  <c r="AH581" i="12"/>
  <c r="AH585" i="12"/>
  <c r="AK586" i="12"/>
  <c r="AH589" i="12"/>
  <c r="AH598" i="12"/>
  <c r="AK602" i="12"/>
  <c r="AH607" i="12"/>
  <c r="AH612" i="12"/>
  <c r="AN614" i="12"/>
  <c r="AE622" i="12"/>
  <c r="AK624" i="12"/>
  <c r="AK629" i="12"/>
  <c r="AN631" i="12"/>
  <c r="AH580" i="12"/>
  <c r="AH591" i="12"/>
  <c r="AN596" i="12"/>
  <c r="AE605" i="12"/>
  <c r="AH617" i="12"/>
  <c r="AN619" i="12"/>
  <c r="AE632" i="12"/>
  <c r="AE660" i="12"/>
  <c r="AK559" i="12"/>
  <c r="AN563" i="12"/>
  <c r="AK565" i="12"/>
  <c r="AK567" i="12"/>
  <c r="AK568" i="12"/>
  <c r="AK570" i="12"/>
  <c r="AN572" i="12"/>
  <c r="AE595" i="12"/>
  <c r="AN602" i="12"/>
  <c r="AK612" i="12"/>
  <c r="AK617" i="12"/>
  <c r="AH627" i="12"/>
  <c r="AN629" i="12"/>
  <c r="AK562" i="12"/>
  <c r="AK571" i="12"/>
  <c r="AK580" i="12"/>
  <c r="AK589" i="12"/>
  <c r="AK598" i="12"/>
  <c r="AK607" i="12"/>
  <c r="AK616" i="12"/>
  <c r="AK625" i="12"/>
  <c r="AE637" i="12"/>
  <c r="AK653" i="12"/>
  <c r="AH665" i="12"/>
  <c r="AE671" i="12"/>
  <c r="AH638" i="12"/>
  <c r="AN643" i="12"/>
  <c r="AN651" i="12"/>
  <c r="AE658" i="12"/>
  <c r="AE570" i="12"/>
  <c r="AE579" i="12"/>
  <c r="AE588" i="12"/>
  <c r="AK594" i="12"/>
  <c r="AN597" i="12"/>
  <c r="AH600" i="12"/>
  <c r="AK603" i="12"/>
  <c r="AN606" i="12"/>
  <c r="AH609" i="12"/>
  <c r="AN615" i="12"/>
  <c r="AN624" i="12"/>
  <c r="AK630" i="12"/>
  <c r="AE633" i="12"/>
  <c r="AE634" i="12"/>
  <c r="AE635" i="12"/>
  <c r="AE647" i="12"/>
  <c r="AH658" i="12"/>
  <c r="AH578" i="12"/>
  <c r="AH587" i="12"/>
  <c r="AH596" i="12"/>
  <c r="AE597" i="12"/>
  <c r="AH605" i="12"/>
  <c r="AE606" i="12"/>
  <c r="AH614" i="12"/>
  <c r="AE615" i="12"/>
  <c r="AH623" i="12"/>
  <c r="AE624" i="12"/>
  <c r="AH632" i="12"/>
  <c r="AE636" i="12"/>
  <c r="AH637" i="12"/>
  <c r="AK638" i="12"/>
  <c r="AK642" i="12"/>
  <c r="AE644" i="12"/>
  <c r="AE652" i="12"/>
  <c r="AH654" i="12"/>
  <c r="AE656" i="12"/>
  <c r="AN668" i="12"/>
  <c r="AK631" i="12"/>
  <c r="AH633" i="12"/>
  <c r="AH634" i="12"/>
  <c r="AN645" i="12"/>
  <c r="AE649" i="12"/>
  <c r="AH652" i="12"/>
  <c r="AN691" i="12"/>
  <c r="AN576" i="12"/>
  <c r="AN585" i="12"/>
  <c r="AH592" i="12"/>
  <c r="AN594" i="12"/>
  <c r="AK595" i="12"/>
  <c r="AE598" i="12"/>
  <c r="AH601" i="12"/>
  <c r="AN603" i="12"/>
  <c r="AK604" i="12"/>
  <c r="AE607" i="12"/>
  <c r="AH610" i="12"/>
  <c r="AN612" i="12"/>
  <c r="AK613" i="12"/>
  <c r="AE616" i="12"/>
  <c r="AH619" i="12"/>
  <c r="AN621" i="12"/>
  <c r="AK622" i="12"/>
  <c r="AE625" i="12"/>
  <c r="AN630" i="12"/>
  <c r="AK637" i="12"/>
  <c r="AE640" i="12"/>
  <c r="AN642" i="12"/>
  <c r="AE646" i="12"/>
  <c r="AK656" i="12"/>
  <c r="AK666" i="12"/>
  <c r="AE612" i="12"/>
  <c r="AN638" i="12"/>
  <c r="AE643" i="12"/>
  <c r="AK647" i="12"/>
  <c r="AH649" i="12"/>
  <c r="AE675" i="12"/>
  <c r="AH575" i="12"/>
  <c r="AH584" i="12"/>
  <c r="AH593" i="12"/>
  <c r="AH602" i="12"/>
  <c r="AE603" i="12"/>
  <c r="AK605" i="12"/>
  <c r="AN608" i="12"/>
  <c r="AH611" i="12"/>
  <c r="AK614" i="12"/>
  <c r="AN617" i="12"/>
  <c r="AH620" i="12"/>
  <c r="AE621" i="12"/>
  <c r="AK623" i="12"/>
  <c r="AN626" i="12"/>
  <c r="AH629" i="12"/>
  <c r="AE630" i="12"/>
  <c r="AK634" i="12"/>
  <c r="AK644" i="12"/>
  <c r="AN650" i="12"/>
  <c r="AE655" i="12"/>
  <c r="AN656" i="12"/>
  <c r="AK610" i="12"/>
  <c r="AK635" i="12"/>
  <c r="AH640" i="12"/>
  <c r="AH643" i="12"/>
  <c r="AH646" i="12"/>
  <c r="AN647" i="12"/>
  <c r="AN652" i="12"/>
  <c r="AE670" i="12"/>
  <c r="AN564" i="12"/>
  <c r="AN573" i="12"/>
  <c r="AN582" i="12"/>
  <c r="AN591" i="12"/>
  <c r="AN600" i="12"/>
  <c r="AK601" i="12"/>
  <c r="AN609" i="12"/>
  <c r="AN618" i="12"/>
  <c r="AK619" i="12"/>
  <c r="AN627" i="12"/>
  <c r="AK628" i="12"/>
  <c r="AN641" i="12"/>
  <c r="AK649" i="12"/>
  <c r="AE651" i="12"/>
  <c r="AE591" i="12"/>
  <c r="AE600" i="12"/>
  <c r="AE609" i="12"/>
  <c r="AE618" i="12"/>
  <c r="AE627" i="12"/>
  <c r="AN632" i="12"/>
  <c r="AN633" i="12"/>
  <c r="AN634" i="12"/>
  <c r="AK636" i="12"/>
  <c r="AH639" i="12"/>
  <c r="AK640" i="12"/>
  <c r="AK657" i="12"/>
  <c r="AH684" i="12"/>
  <c r="AH641" i="12"/>
  <c r="AH650" i="12"/>
  <c r="AH659" i="12"/>
  <c r="AE661" i="12"/>
  <c r="AE662" i="12"/>
  <c r="AN673" i="12"/>
  <c r="AH682" i="12"/>
  <c r="AK689" i="12"/>
  <c r="AN702" i="12"/>
  <c r="AH664" i="12"/>
  <c r="AN666" i="12"/>
  <c r="AN667" i="12"/>
  <c r="AH671" i="12"/>
  <c r="AH675" i="12"/>
  <c r="AH678" i="12"/>
  <c r="AK680" i="12"/>
  <c r="AN684" i="12"/>
  <c r="AE697" i="12"/>
  <c r="AH655" i="12"/>
  <c r="AK658" i="12"/>
  <c r="AH660" i="12"/>
  <c r="AK665" i="12"/>
  <c r="AN676" i="12"/>
  <c r="AN682" i="12"/>
  <c r="AH687" i="12"/>
  <c r="AH692" i="12"/>
  <c r="AH697" i="12"/>
  <c r="AE639" i="12"/>
  <c r="AN639" i="12"/>
  <c r="AH642" i="12"/>
  <c r="AK645" i="12"/>
  <c r="AE648" i="12"/>
  <c r="AN648" i="12"/>
  <c r="AH651" i="12"/>
  <c r="AK654" i="12"/>
  <c r="AE657" i="12"/>
  <c r="AN657" i="12"/>
  <c r="AH662" i="12"/>
  <c r="AK664" i="12"/>
  <c r="AH669" i="12"/>
  <c r="AK671" i="12"/>
  <c r="AK675" i="12"/>
  <c r="AN678" i="12"/>
  <c r="AE690" i="12"/>
  <c r="AH647" i="12"/>
  <c r="AN665" i="12"/>
  <c r="AE681" i="12"/>
  <c r="AN687" i="12"/>
  <c r="AK646" i="12"/>
  <c r="AN649" i="12"/>
  <c r="AE653" i="12"/>
  <c r="AK655" i="12"/>
  <c r="AH656" i="12"/>
  <c r="AN658" i="12"/>
  <c r="AK662" i="12"/>
  <c r="AK670" i="12"/>
  <c r="AN671" i="12"/>
  <c r="AE673" i="12"/>
  <c r="AH674" i="12"/>
  <c r="AE679" i="12"/>
  <c r="AE688" i="12"/>
  <c r="AE698" i="12"/>
  <c r="AK661" i="12"/>
  <c r="AN664" i="12"/>
  <c r="AE666" i="12"/>
  <c r="AH668" i="12"/>
  <c r="AN675" i="12"/>
  <c r="AH677" i="12"/>
  <c r="AH683" i="12"/>
  <c r="AE693" i="12"/>
  <c r="AK695" i="12"/>
  <c r="AH698" i="12"/>
  <c r="AH701" i="12"/>
  <c r="AK651" i="12"/>
  <c r="AE654" i="12"/>
  <c r="AN654" i="12"/>
  <c r="AH657" i="12"/>
  <c r="AK669" i="12"/>
  <c r="AK674" i="12"/>
  <c r="AK679" i="12"/>
  <c r="AK688" i="12"/>
  <c r="AH693" i="12"/>
  <c r="AK698" i="12"/>
  <c r="AH635" i="12"/>
  <c r="AH644" i="12"/>
  <c r="AE645" i="12"/>
  <c r="AH653" i="12"/>
  <c r="AN662" i="12"/>
  <c r="AN669" i="12"/>
  <c r="AE672" i="12"/>
  <c r="AH673" i="12"/>
  <c r="AK677" i="12"/>
  <c r="AN683" i="12"/>
  <c r="AE691" i="12"/>
  <c r="AK643" i="12"/>
  <c r="AK652" i="12"/>
  <c r="AN660" i="12"/>
  <c r="AE663" i="12"/>
  <c r="AH666" i="12"/>
  <c r="AN674" i="12"/>
  <c r="AN677" i="12"/>
  <c r="AH691" i="12"/>
  <c r="AN693" i="12"/>
  <c r="AE664" i="12"/>
  <c r="AK673" i="12"/>
  <c r="AE682" i="12"/>
  <c r="AE684" i="12"/>
  <c r="AK686" i="12"/>
  <c r="AH702" i="12"/>
  <c r="AK705" i="12"/>
  <c r="AK663" i="12"/>
  <c r="AK672" i="12"/>
  <c r="AK681" i="12"/>
  <c r="AH686" i="12"/>
  <c r="AK690" i="12"/>
  <c r="AK702" i="12"/>
  <c r="AK704" i="12"/>
  <c r="AE708" i="12"/>
  <c r="AN680" i="12"/>
  <c r="AN689" i="12"/>
  <c r="AN705" i="12"/>
  <c r="AN712" i="12"/>
  <c r="AE680" i="12"/>
  <c r="AK700" i="12"/>
  <c r="AK701" i="12"/>
  <c r="AN704" i="12"/>
  <c r="AE711" i="12"/>
  <c r="AH661" i="12"/>
  <c r="AH670" i="12"/>
  <c r="AH679" i="12"/>
  <c r="AK682" i="12"/>
  <c r="AN685" i="12"/>
  <c r="AH688" i="12"/>
  <c r="AE689" i="12"/>
  <c r="AK691" i="12"/>
  <c r="AN694" i="12"/>
  <c r="AK696" i="12"/>
  <c r="AE707" i="12"/>
  <c r="AK708" i="12"/>
  <c r="AH711" i="12"/>
  <c r="AK678" i="12"/>
  <c r="AK687" i="12"/>
  <c r="AN695" i="12"/>
  <c r="AN698" i="12"/>
  <c r="AN703" i="12"/>
  <c r="AN709" i="12"/>
  <c r="AN715" i="12"/>
  <c r="AN696" i="12"/>
  <c r="AN699" i="12"/>
  <c r="AN700" i="12"/>
  <c r="AE706" i="12"/>
  <c r="AE710" i="12"/>
  <c r="AN711" i="12"/>
  <c r="AK713" i="12"/>
  <c r="AH680" i="12"/>
  <c r="AK683" i="12"/>
  <c r="AN686" i="12"/>
  <c r="AH689" i="12"/>
  <c r="AK692" i="12"/>
  <c r="AE695" i="12"/>
  <c r="AN697" i="12"/>
  <c r="AN708" i="12"/>
  <c r="AH667" i="12"/>
  <c r="AE668" i="12"/>
  <c r="AH676" i="12"/>
  <c r="AE677" i="12"/>
  <c r="AH685" i="12"/>
  <c r="AE686" i="12"/>
  <c r="AH694" i="12"/>
  <c r="AE696" i="12"/>
  <c r="AK707" i="12"/>
  <c r="AK684" i="12"/>
  <c r="AK693" i="12"/>
  <c r="AE700" i="12"/>
  <c r="AE702" i="12"/>
  <c r="AE709" i="12"/>
  <c r="AH710" i="12"/>
  <c r="AH714" i="12"/>
  <c r="AH695" i="12"/>
  <c r="AE717" i="12"/>
  <c r="AE726" i="12"/>
  <c r="AE665" i="12"/>
  <c r="AE674" i="12"/>
  <c r="AE683" i="12"/>
  <c r="AE692" i="12"/>
  <c r="AN692" i="12"/>
  <c r="AN707" i="12"/>
  <c r="AK710" i="12"/>
  <c r="AK714" i="12"/>
  <c r="AN719" i="12"/>
  <c r="AK731" i="12"/>
  <c r="AK756" i="12"/>
  <c r="AN767" i="12"/>
  <c r="AH706" i="12"/>
  <c r="AK709" i="12"/>
  <c r="AH715" i="12"/>
  <c r="AH716" i="12"/>
  <c r="AE721" i="12"/>
  <c r="AN725" i="12"/>
  <c r="AN732" i="12"/>
  <c r="AH739" i="12"/>
  <c r="AK747" i="12"/>
  <c r="AN758" i="12"/>
  <c r="AH722" i="12"/>
  <c r="AE727" i="12"/>
  <c r="AK735" i="12"/>
  <c r="AH742" i="12"/>
  <c r="AE761" i="12"/>
  <c r="AH763" i="12"/>
  <c r="AN713" i="12"/>
  <c r="AK716" i="12"/>
  <c r="AH721" i="12"/>
  <c r="AH728" i="12"/>
  <c r="AN731" i="12"/>
  <c r="AE733" i="12"/>
  <c r="AH734" i="12"/>
  <c r="AN740" i="12"/>
  <c r="AH751" i="12"/>
  <c r="AH773" i="12"/>
  <c r="AE704" i="12"/>
  <c r="AH707" i="12"/>
  <c r="AE713" i="12"/>
  <c r="AN717" i="12"/>
  <c r="AK722" i="12"/>
  <c r="AK723" i="12"/>
  <c r="AH727" i="12"/>
  <c r="AE737" i="12"/>
  <c r="AN716" i="12"/>
  <c r="AN723" i="12"/>
  <c r="AH733" i="12"/>
  <c r="AK734" i="12"/>
  <c r="AN749" i="12"/>
  <c r="AK711" i="12"/>
  <c r="AE718" i="12"/>
  <c r="AH720" i="12"/>
  <c r="AK728" i="12"/>
  <c r="AN729" i="12"/>
  <c r="AK738" i="12"/>
  <c r="AK757" i="12"/>
  <c r="AH776" i="12"/>
  <c r="AH719" i="12"/>
  <c r="AN722" i="12"/>
  <c r="AE724" i="12"/>
  <c r="AN734" i="12"/>
  <c r="AE743" i="12"/>
  <c r="AE752" i="12"/>
  <c r="AH718" i="12"/>
  <c r="AN728" i="12"/>
  <c r="AE730" i="12"/>
  <c r="AE740" i="12"/>
  <c r="AN776" i="12"/>
  <c r="AH725" i="12"/>
  <c r="AH736" i="12"/>
  <c r="AK741" i="12"/>
  <c r="AN746" i="12"/>
  <c r="AK719" i="12"/>
  <c r="AN720" i="12"/>
  <c r="AH724" i="12"/>
  <c r="AH731" i="12"/>
  <c r="AH772" i="12"/>
  <c r="AK725" i="12"/>
  <c r="AN726" i="12"/>
  <c r="AH730" i="12"/>
  <c r="AK732" i="12"/>
  <c r="AN737" i="12"/>
  <c r="AH745" i="12"/>
  <c r="AH754" i="12"/>
  <c r="AE719" i="12"/>
  <c r="AE728" i="12"/>
  <c r="AE739" i="12"/>
  <c r="AK743" i="12"/>
  <c r="AE748" i="12"/>
  <c r="AK752" i="12"/>
  <c r="AE757" i="12"/>
  <c r="AK761" i="12"/>
  <c r="AE766" i="12"/>
  <c r="AK770" i="12"/>
  <c r="AK744" i="12"/>
  <c r="AK762" i="12"/>
  <c r="AK771" i="12"/>
  <c r="AE775" i="12"/>
  <c r="AE776" i="12"/>
  <c r="AK717" i="12"/>
  <c r="AK726" i="12"/>
  <c r="AH738" i="12"/>
  <c r="AN742" i="12"/>
  <c r="AH747" i="12"/>
  <c r="AE749" i="12"/>
  <c r="AN751" i="12"/>
  <c r="AK753" i="12"/>
  <c r="AH756" i="12"/>
  <c r="AE758" i="12"/>
  <c r="AN760" i="12"/>
  <c r="AH765" i="12"/>
  <c r="AE767" i="12"/>
  <c r="AN769" i="12"/>
  <c r="AN770" i="12"/>
  <c r="AH774" i="12"/>
  <c r="AH775" i="12"/>
  <c r="AE716" i="12"/>
  <c r="AE725" i="12"/>
  <c r="AE734" i="12"/>
  <c r="AK737" i="12"/>
  <c r="AE742" i="12"/>
  <c r="AN743" i="12"/>
  <c r="AK746" i="12"/>
  <c r="AH748" i="12"/>
  <c r="AE751" i="12"/>
  <c r="AN752" i="12"/>
  <c r="AK755" i="12"/>
  <c r="AH757" i="12"/>
  <c r="AE760" i="12"/>
  <c r="AN761" i="12"/>
  <c r="AK764" i="12"/>
  <c r="AH766" i="12"/>
  <c r="AE769" i="12"/>
  <c r="AK773" i="12"/>
  <c r="AN736" i="12"/>
  <c r="AH741" i="12"/>
  <c r="AN745" i="12"/>
  <c r="AH750" i="12"/>
  <c r="AN754" i="12"/>
  <c r="AH759" i="12"/>
  <c r="AN763" i="12"/>
  <c r="AK765" i="12"/>
  <c r="AH768" i="12"/>
  <c r="AE770" i="12"/>
  <c r="AN772" i="12"/>
  <c r="AK774" i="12"/>
  <c r="AE722" i="12"/>
  <c r="AE731" i="12"/>
  <c r="AE736" i="12"/>
  <c r="AK740" i="12"/>
  <c r="AE745" i="12"/>
  <c r="AK749" i="12"/>
  <c r="AE754" i="12"/>
  <c r="AN755" i="12"/>
  <c r="AK758" i="12"/>
  <c r="AH760" i="12"/>
  <c r="AE763" i="12"/>
  <c r="AN764" i="12"/>
  <c r="AK767" i="12"/>
  <c r="AH769" i="12"/>
  <c r="AE772" i="12"/>
  <c r="AN773" i="12"/>
  <c r="AK776" i="12"/>
  <c r="AK720" i="12"/>
  <c r="AK729" i="12"/>
  <c r="AH735" i="12"/>
  <c r="AN739" i="12"/>
  <c r="AH744" i="12"/>
  <c r="AE746" i="12"/>
  <c r="AN748" i="12"/>
  <c r="AK750" i="12"/>
  <c r="AH753" i="12"/>
  <c r="AE755" i="12"/>
  <c r="AN757" i="12"/>
  <c r="AK759" i="12"/>
  <c r="AH762" i="12"/>
  <c r="AE764" i="12"/>
  <c r="AN766" i="12"/>
  <c r="AK768" i="12"/>
  <c r="AH771" i="12"/>
  <c r="AE773" i="12"/>
  <c r="AN775" i="12"/>
  <c r="AK520" i="11"/>
  <c r="AH521" i="11"/>
  <c r="AL786" i="11"/>
  <c r="AL783" i="11"/>
  <c r="AN720" i="11"/>
  <c r="AN729" i="11"/>
  <c r="AN725" i="11"/>
  <c r="AN733" i="11"/>
  <c r="AN721" i="11"/>
  <c r="AN730" i="11"/>
  <c r="AN726" i="11"/>
  <c r="AN722" i="11"/>
  <c r="AN716" i="11"/>
  <c r="AN737" i="11"/>
  <c r="AN734" i="11"/>
  <c r="AN717" i="11"/>
  <c r="AN731" i="11"/>
  <c r="AN727" i="11"/>
  <c r="AN723" i="11"/>
  <c r="AN735" i="11"/>
  <c r="AN732" i="11"/>
  <c r="AN728" i="11"/>
  <c r="AN724" i="11"/>
  <c r="AN704" i="11"/>
  <c r="AN692" i="11"/>
  <c r="AN681" i="11"/>
  <c r="AN672" i="11"/>
  <c r="AN685" i="11"/>
  <c r="AN676" i="11"/>
  <c r="AN708" i="11"/>
  <c r="AN707" i="11"/>
  <c r="AN719" i="11"/>
  <c r="AN684" i="11"/>
  <c r="AN675" i="11"/>
  <c r="AN679" i="11"/>
  <c r="AN670" i="11"/>
  <c r="AN698" i="11"/>
  <c r="AN682" i="11"/>
  <c r="AN673" i="11"/>
  <c r="AN690" i="11"/>
  <c r="AN657" i="11"/>
  <c r="AN654" i="11"/>
  <c r="AN663" i="11"/>
  <c r="AN648" i="11"/>
  <c r="AN689" i="11"/>
  <c r="AN678" i="11"/>
  <c r="AN653" i="11"/>
  <c r="AN647" i="11"/>
  <c r="AN651" i="11"/>
  <c r="AN642" i="11"/>
  <c r="AN661" i="11"/>
  <c r="AN623" i="11"/>
  <c r="AN614" i="11"/>
  <c r="AN605" i="11"/>
  <c r="AN645" i="11"/>
  <c r="AN636" i="11"/>
  <c r="AN701" i="11"/>
  <c r="AN718" i="11"/>
  <c r="AN629" i="11"/>
  <c r="AN620" i="11"/>
  <c r="AN611" i="11"/>
  <c r="AN602" i="11"/>
  <c r="AN593" i="11"/>
  <c r="AN587" i="11"/>
  <c r="AN578" i="11"/>
  <c r="AN571" i="11"/>
  <c r="AN554" i="11"/>
  <c r="AN596" i="11"/>
  <c r="AN584" i="11"/>
  <c r="AN553" i="11"/>
  <c r="AN575" i="11"/>
  <c r="AN544" i="11"/>
  <c r="AN526" i="11"/>
  <c r="AN569" i="11"/>
  <c r="AN532" i="11"/>
  <c r="AN545" i="11"/>
  <c r="AN524" i="11"/>
  <c r="AN529" i="11"/>
  <c r="AN520" i="11"/>
  <c r="AE508" i="11"/>
  <c r="AE517" i="11"/>
  <c r="AH523" i="11"/>
  <c r="AE540" i="11"/>
  <c r="AK594" i="11"/>
  <c r="AC786" i="11"/>
  <c r="AC783" i="11"/>
  <c r="AE726" i="11"/>
  <c r="AE740" i="11"/>
  <c r="AE722" i="11"/>
  <c r="AE716" i="11"/>
  <c r="AE731" i="11"/>
  <c r="AE727" i="11"/>
  <c r="AE723" i="11"/>
  <c r="AE717" i="11"/>
  <c r="AE713" i="11"/>
  <c r="AE747" i="11"/>
  <c r="AE719" i="11"/>
  <c r="AE710" i="11"/>
  <c r="AE696" i="11"/>
  <c r="AE685" i="11"/>
  <c r="AE676" i="11"/>
  <c r="AE680" i="11"/>
  <c r="AE671" i="11"/>
  <c r="AE684" i="11"/>
  <c r="AE675" i="11"/>
  <c r="AE679" i="11"/>
  <c r="AE702" i="11"/>
  <c r="AE687" i="11"/>
  <c r="AE678" i="11"/>
  <c r="AE693" i="11"/>
  <c r="AE681" i="11"/>
  <c r="AE686" i="11"/>
  <c r="AE667" i="11"/>
  <c r="AE664" i="11"/>
  <c r="AE654" i="11"/>
  <c r="AE659" i="11"/>
  <c r="AE673" i="11"/>
  <c r="AE677" i="11"/>
  <c r="AE668" i="11"/>
  <c r="AE660" i="11"/>
  <c r="AE705" i="11"/>
  <c r="AE651" i="11"/>
  <c r="AE662" i="11"/>
  <c r="AE633" i="11"/>
  <c r="AE657" i="11"/>
  <c r="AE622" i="11"/>
  <c r="AE613" i="11"/>
  <c r="AE604" i="11"/>
  <c r="AE642" i="11"/>
  <c r="AE682" i="11"/>
  <c r="AE644" i="11"/>
  <c r="AE648" i="11"/>
  <c r="AE635" i="11"/>
  <c r="AE562" i="11"/>
  <c r="AE557" i="11"/>
  <c r="AE586" i="11"/>
  <c r="AE577" i="11"/>
  <c r="AE595" i="11"/>
  <c r="AE569" i="11"/>
  <c r="AE568" i="11"/>
  <c r="AE645" i="11"/>
  <c r="AE526" i="11"/>
  <c r="AE549" i="11"/>
  <c r="AE541" i="11"/>
  <c r="AE532" i="11"/>
  <c r="AE559" i="11"/>
  <c r="AE550" i="11"/>
  <c r="AE529" i="11"/>
  <c r="AE551" i="11"/>
  <c r="AE548" i="11"/>
  <c r="AE535" i="11"/>
  <c r="AE539" i="11"/>
  <c r="AN469" i="11"/>
  <c r="AH472" i="11"/>
  <c r="AL782" i="11"/>
  <c r="AL788" i="11" s="1"/>
  <c r="AK475" i="11"/>
  <c r="AH481" i="11"/>
  <c r="AK486" i="11"/>
  <c r="AH488" i="11"/>
  <c r="AE491" i="11"/>
  <c r="AN492" i="11"/>
  <c r="AK495" i="11"/>
  <c r="AH497" i="11"/>
  <c r="AE500" i="11"/>
  <c r="AN501" i="11"/>
  <c r="AK504" i="11"/>
  <c r="AH506" i="11"/>
  <c r="AE509" i="11"/>
  <c r="AN510" i="11"/>
  <c r="AK513" i="11"/>
  <c r="AH515" i="11"/>
  <c r="AE519" i="11"/>
  <c r="AE520" i="11"/>
  <c r="AN527" i="11"/>
  <c r="AE469" i="11"/>
  <c r="AL780" i="11"/>
  <c r="AL787" i="11"/>
  <c r="AC782" i="11"/>
  <c r="AC788" i="11" s="1"/>
  <c r="AH476" i="11"/>
  <c r="AE478" i="11"/>
  <c r="AK480" i="11"/>
  <c r="AN483" i="11"/>
  <c r="AN484" i="11"/>
  <c r="AH489" i="11"/>
  <c r="AN493" i="11"/>
  <c r="AH498" i="11"/>
  <c r="AN502" i="11"/>
  <c r="AH507" i="11"/>
  <c r="AN511" i="11"/>
  <c r="AH516" i="11"/>
  <c r="AE518" i="11"/>
  <c r="AE592" i="11"/>
  <c r="AI785" i="11"/>
  <c r="AN485" i="11"/>
  <c r="AH490" i="11"/>
  <c r="AK496" i="11"/>
  <c r="AH499" i="11"/>
  <c r="AE501" i="11"/>
  <c r="AN503" i="11"/>
  <c r="AK505" i="11"/>
  <c r="AH508" i="11"/>
  <c r="AE510" i="11"/>
  <c r="AN512" i="11"/>
  <c r="AK514" i="11"/>
  <c r="AH517" i="11"/>
  <c r="AK522" i="11"/>
  <c r="AK523" i="11"/>
  <c r="AH526" i="11"/>
  <c r="AC780" i="11"/>
  <c r="AC787" i="11"/>
  <c r="AH477" i="11"/>
  <c r="AK487" i="11"/>
  <c r="AE492" i="11"/>
  <c r="AN494" i="11"/>
  <c r="AF783" i="11"/>
  <c r="AH742" i="11"/>
  <c r="AH712" i="11"/>
  <c r="AH683" i="11"/>
  <c r="AH674" i="11"/>
  <c r="AH665" i="11"/>
  <c r="AH678" i="11"/>
  <c r="AH688" i="11"/>
  <c r="AH682" i="11"/>
  <c r="AH673" i="11"/>
  <c r="AH706" i="11"/>
  <c r="AH686" i="11"/>
  <c r="AH677" i="11"/>
  <c r="AH681" i="11"/>
  <c r="AH684" i="11"/>
  <c r="AH675" i="11"/>
  <c r="AH697" i="11"/>
  <c r="AH647" i="11"/>
  <c r="AH671" i="11"/>
  <c r="AH662" i="11"/>
  <c r="AH646" i="11"/>
  <c r="AH650" i="11"/>
  <c r="AH656" i="11"/>
  <c r="AH680" i="11"/>
  <c r="AH664" i="11"/>
  <c r="AH625" i="11"/>
  <c r="AH616" i="11"/>
  <c r="AH607" i="11"/>
  <c r="AH598" i="11"/>
  <c r="AH644" i="11"/>
  <c r="AH619" i="11"/>
  <c r="AH638" i="11"/>
  <c r="AH637" i="11"/>
  <c r="AH635" i="11"/>
  <c r="AH562" i="11"/>
  <c r="AH586" i="11"/>
  <c r="AH577" i="11"/>
  <c r="AH571" i="11"/>
  <c r="AH565" i="11"/>
  <c r="AH653" i="11"/>
  <c r="AH589" i="11"/>
  <c r="AH528" i="11"/>
  <c r="AH544" i="11"/>
  <c r="AH553" i="11"/>
  <c r="AH534" i="11"/>
  <c r="AH522" i="11"/>
  <c r="AH631" i="11"/>
  <c r="AH580" i="11"/>
  <c r="AE470" i="11"/>
  <c r="AK471" i="11"/>
  <c r="AH473" i="11"/>
  <c r="AN474" i="11"/>
  <c r="AK476" i="11"/>
  <c r="AE479" i="11"/>
  <c r="AH482" i="11"/>
  <c r="AE483" i="11"/>
  <c r="AE484" i="11"/>
  <c r="AK488" i="11"/>
  <c r="AE493" i="11"/>
  <c r="AK497" i="11"/>
  <c r="AE502" i="11"/>
  <c r="AK506" i="11"/>
  <c r="AE511" i="11"/>
  <c r="AK515" i="11"/>
  <c r="AH518" i="11"/>
  <c r="AH519" i="11"/>
  <c r="AE538" i="11"/>
  <c r="AK543" i="11"/>
  <c r="AN478" i="11"/>
  <c r="AN479" i="11"/>
  <c r="AH469" i="11"/>
  <c r="AN470" i="11"/>
  <c r="AL784" i="11"/>
  <c r="AE474" i="11"/>
  <c r="AN475" i="11"/>
  <c r="AH478" i="11"/>
  <c r="AK481" i="11"/>
  <c r="AE485" i="11"/>
  <c r="AH492" i="11"/>
  <c r="AH520" i="11"/>
  <c r="AH541" i="11"/>
  <c r="AN610" i="11"/>
  <c r="AI780" i="11"/>
  <c r="AI787" i="11"/>
  <c r="AK470" i="11"/>
  <c r="AE482" i="11"/>
  <c r="AK512" i="11"/>
  <c r="AN471" i="11"/>
  <c r="AF782" i="11"/>
  <c r="AF788" i="11" s="1"/>
  <c r="AE475" i="11"/>
  <c r="AL785" i="11"/>
  <c r="AK477" i="11"/>
  <c r="AN480" i="11"/>
  <c r="AH483" i="11"/>
  <c r="AN487" i="11"/>
  <c r="AN496" i="11"/>
  <c r="AH501" i="11"/>
  <c r="AN505" i="11"/>
  <c r="AH510" i="11"/>
  <c r="AN514" i="11"/>
  <c r="AN523" i="11"/>
  <c r="AE471" i="11"/>
  <c r="AC785" i="11"/>
  <c r="AE480" i="11"/>
  <c r="AH484" i="11"/>
  <c r="AK490" i="11"/>
  <c r="AH493" i="11"/>
  <c r="AK499" i="11"/>
  <c r="AE504" i="11"/>
  <c r="AN506" i="11"/>
  <c r="AK508" i="11"/>
  <c r="AH511" i="11"/>
  <c r="AE513" i="11"/>
  <c r="AN515" i="11"/>
  <c r="AK517" i="11"/>
  <c r="AK518" i="11"/>
  <c r="AN521" i="11"/>
  <c r="AN522" i="11"/>
  <c r="AN528" i="11"/>
  <c r="AN535" i="11"/>
  <c r="AH549" i="11"/>
  <c r="AH474" i="11"/>
  <c r="AN476" i="11"/>
  <c r="AI781" i="11"/>
  <c r="AE486" i="11"/>
  <c r="AN488" i="11"/>
  <c r="AE495" i="11"/>
  <c r="AN497" i="11"/>
  <c r="AH502" i="11"/>
  <c r="AI786" i="11"/>
  <c r="AI783" i="11"/>
  <c r="AK772" i="11"/>
  <c r="AK744" i="11"/>
  <c r="AK714" i="11"/>
  <c r="AK748" i="11"/>
  <c r="AK688" i="11"/>
  <c r="AK678" i="11"/>
  <c r="AK718" i="11"/>
  <c r="AK682" i="11"/>
  <c r="AK673" i="11"/>
  <c r="AK691" i="11"/>
  <c r="AK686" i="11"/>
  <c r="AK677" i="11"/>
  <c r="AK685" i="11"/>
  <c r="AK676" i="11"/>
  <c r="AK667" i="11"/>
  <c r="AK680" i="11"/>
  <c r="AK679" i="11"/>
  <c r="AK651" i="11"/>
  <c r="AK646" i="11"/>
  <c r="AK683" i="11"/>
  <c r="AK655" i="11"/>
  <c r="AK649" i="11"/>
  <c r="AK674" i="11"/>
  <c r="AK669" i="11"/>
  <c r="AK700" i="11"/>
  <c r="AK658" i="11"/>
  <c r="AK654" i="11"/>
  <c r="AK711" i="11"/>
  <c r="AK652" i="11"/>
  <c r="AK643" i="11"/>
  <c r="AK629" i="11"/>
  <c r="AK620" i="11"/>
  <c r="AK611" i="11"/>
  <c r="AK602" i="11"/>
  <c r="AK640" i="11"/>
  <c r="AK633" i="11"/>
  <c r="AK660" i="11"/>
  <c r="AK636" i="11"/>
  <c r="AK626" i="11"/>
  <c r="AK617" i="11"/>
  <c r="AK608" i="11"/>
  <c r="AK599" i="11"/>
  <c r="AK642" i="11"/>
  <c r="AK560" i="11"/>
  <c r="AK551" i="11"/>
  <c r="AK567" i="11"/>
  <c r="AK572" i="11"/>
  <c r="AK566" i="11"/>
  <c r="AK593" i="11"/>
  <c r="AK584" i="11"/>
  <c r="AK561" i="11"/>
  <c r="AK547" i="11"/>
  <c r="AK527" i="11"/>
  <c r="AK581" i="11"/>
  <c r="AK533" i="11"/>
  <c r="AK590" i="11"/>
  <c r="AK521" i="11"/>
  <c r="AK575" i="11"/>
  <c r="AK542" i="11"/>
  <c r="AK530" i="11"/>
  <c r="AK524" i="11"/>
  <c r="AH470" i="11"/>
  <c r="AK473" i="11"/>
  <c r="AE476" i="11"/>
  <c r="AH479" i="11"/>
  <c r="AK482" i="11"/>
  <c r="AE487" i="11"/>
  <c r="AK491" i="11"/>
  <c r="AE496" i="11"/>
  <c r="AK500" i="11"/>
  <c r="AE505" i="11"/>
  <c r="AK509" i="11"/>
  <c r="AE514" i="11"/>
  <c r="AK519" i="11"/>
  <c r="AE524" i="11"/>
  <c r="AH525" i="11"/>
  <c r="AE473" i="11"/>
  <c r="AK469" i="11"/>
  <c r="AI782" i="11"/>
  <c r="AI788" i="11" s="1"/>
  <c r="AK478" i="11"/>
  <c r="AN481" i="11"/>
  <c r="AH485" i="11"/>
  <c r="AE488" i="11"/>
  <c r="AH494" i="11"/>
  <c r="AN498" i="11"/>
  <c r="AK501" i="11"/>
  <c r="AH503" i="11"/>
  <c r="AE506" i="11"/>
  <c r="AN507" i="11"/>
  <c r="AK510" i="11"/>
  <c r="AH512" i="11"/>
  <c r="AE515" i="11"/>
  <c r="AN516" i="11"/>
  <c r="AN518" i="11"/>
  <c r="AE523" i="11"/>
  <c r="AE527" i="11"/>
  <c r="AH531" i="11"/>
  <c r="AH558" i="11"/>
  <c r="AN472" i="11"/>
  <c r="AH475" i="11"/>
  <c r="AK483" i="11"/>
  <c r="AN489" i="11"/>
  <c r="AK492" i="11"/>
  <c r="AE497" i="11"/>
  <c r="AF784" i="11"/>
  <c r="AH471" i="11"/>
  <c r="AE472" i="11"/>
  <c r="AK474" i="11"/>
  <c r="AE481" i="11"/>
  <c r="AH486" i="11"/>
  <c r="AN490" i="11"/>
  <c r="AH495" i="11"/>
  <c r="AN499" i="11"/>
  <c r="AH504" i="11"/>
  <c r="AN508" i="11"/>
  <c r="AH513" i="11"/>
  <c r="AN517" i="11"/>
  <c r="AN519" i="11"/>
  <c r="AH524" i="11"/>
  <c r="AK525" i="11"/>
  <c r="AE534" i="11"/>
  <c r="AK552" i="11"/>
  <c r="AK479" i="11"/>
  <c r="AH480" i="11"/>
  <c r="AN482" i="11"/>
  <c r="AK484" i="11"/>
  <c r="AK485" i="11"/>
  <c r="AH487" i="11"/>
  <c r="AE489" i="11"/>
  <c r="AE490" i="11"/>
  <c r="AN491" i="11"/>
  <c r="AK493" i="11"/>
  <c r="AK494" i="11"/>
  <c r="AH496" i="11"/>
  <c r="AE498" i="11"/>
  <c r="AE499" i="11"/>
  <c r="AN500" i="11"/>
  <c r="AK502" i="11"/>
  <c r="AK503" i="11"/>
  <c r="AH505" i="11"/>
  <c r="AE507" i="11"/>
  <c r="AN509" i="11"/>
  <c r="AH514" i="11"/>
  <c r="AE521" i="11"/>
  <c r="AN525" i="11"/>
  <c r="AK529" i="11"/>
  <c r="AN536" i="11"/>
  <c r="AH532" i="11"/>
  <c r="AN594" i="11"/>
  <c r="AN543" i="11"/>
  <c r="AK549" i="11"/>
  <c r="AK554" i="11"/>
  <c r="AE560" i="11"/>
  <c r="AH564" i="11"/>
  <c r="AK597" i="11"/>
  <c r="AH533" i="11"/>
  <c r="AE536" i="11"/>
  <c r="AE537" i="11"/>
  <c r="AH538" i="11"/>
  <c r="AH540" i="11"/>
  <c r="AK541" i="11"/>
  <c r="AE544" i="11"/>
  <c r="AH548" i="11"/>
  <c r="AN566" i="11"/>
  <c r="AN568" i="11"/>
  <c r="AE528" i="11"/>
  <c r="AK532" i="11"/>
  <c r="AH539" i="11"/>
  <c r="AN541" i="11"/>
  <c r="AN542" i="11"/>
  <c r="AK545" i="11"/>
  <c r="AN546" i="11"/>
  <c r="AN556" i="11"/>
  <c r="AK558" i="11"/>
  <c r="AE571" i="11"/>
  <c r="AE583" i="11"/>
  <c r="AK585" i="11"/>
  <c r="AN530" i="11"/>
  <c r="AK531" i="11"/>
  <c r="AH535" i="11"/>
  <c r="AH537" i="11"/>
  <c r="AK540" i="11"/>
  <c r="AE547" i="11"/>
  <c r="AK548" i="11"/>
  <c r="AE555" i="11"/>
  <c r="AE565" i="11"/>
  <c r="AK526" i="11"/>
  <c r="AH527" i="11"/>
  <c r="AN531" i="11"/>
  <c r="AH536" i="11"/>
  <c r="AK539" i="11"/>
  <c r="AH547" i="11"/>
  <c r="AN560" i="11"/>
  <c r="AN562" i="11"/>
  <c r="AK576" i="11"/>
  <c r="AK534" i="11"/>
  <c r="AN540" i="11"/>
  <c r="AE542" i="11"/>
  <c r="AN548" i="11"/>
  <c r="AN551" i="11"/>
  <c r="AK553" i="11"/>
  <c r="AH555" i="11"/>
  <c r="AH574" i="11"/>
  <c r="AH604" i="11"/>
  <c r="AE525" i="11"/>
  <c r="AE531" i="11"/>
  <c r="AK535" i="11"/>
  <c r="AK537" i="11"/>
  <c r="AK544" i="11"/>
  <c r="AK612" i="11"/>
  <c r="AH529" i="11"/>
  <c r="AE530" i="11"/>
  <c r="AN533" i="11"/>
  <c r="AK536" i="11"/>
  <c r="AN538" i="11"/>
  <c r="AN539" i="11"/>
  <c r="AH543" i="11"/>
  <c r="AE546" i="11"/>
  <c r="AH550" i="11"/>
  <c r="AE554" i="11"/>
  <c r="AN555" i="11"/>
  <c r="AK557" i="11"/>
  <c r="AH559" i="11"/>
  <c r="AH563" i="11"/>
  <c r="AK550" i="11"/>
  <c r="AH599" i="11"/>
  <c r="AE619" i="11"/>
  <c r="AK528" i="11"/>
  <c r="AH530" i="11"/>
  <c r="AE533" i="11"/>
  <c r="AN534" i="11"/>
  <c r="AN537" i="11"/>
  <c r="AE545" i="11"/>
  <c r="AH546" i="11"/>
  <c r="AN547" i="11"/>
  <c r="AN550" i="11"/>
  <c r="AE556" i="11"/>
  <c r="AN557" i="11"/>
  <c r="AN559" i="11"/>
  <c r="AN563" i="11"/>
  <c r="AE566" i="11"/>
  <c r="AE625" i="11"/>
  <c r="AK614" i="11"/>
  <c r="AE623" i="11"/>
  <c r="AN624" i="11"/>
  <c r="AE629" i="11"/>
  <c r="AH633" i="11"/>
  <c r="AH545" i="11"/>
  <c r="AH554" i="11"/>
  <c r="AK562" i="11"/>
  <c r="AE567" i="11"/>
  <c r="AN581" i="11"/>
  <c r="AN590" i="11"/>
  <c r="AK606" i="11"/>
  <c r="AH627" i="11"/>
  <c r="AE570" i="11"/>
  <c r="AH573" i="11"/>
  <c r="AN576" i="11"/>
  <c r="AE578" i="11"/>
  <c r="AH579" i="11"/>
  <c r="AK580" i="11"/>
  <c r="AH583" i="11"/>
  <c r="AN585" i="11"/>
  <c r="AE587" i="11"/>
  <c r="AH588" i="11"/>
  <c r="AK589" i="11"/>
  <c r="AH592" i="11"/>
  <c r="AN597" i="11"/>
  <c r="AE601" i="11"/>
  <c r="AN608" i="11"/>
  <c r="AH621" i="11"/>
  <c r="AK625" i="11"/>
  <c r="AK631" i="11"/>
  <c r="AH640" i="11"/>
  <c r="AN561" i="11"/>
  <c r="AK563" i="11"/>
  <c r="AH566" i="11"/>
  <c r="AH572" i="11"/>
  <c r="AN574" i="11"/>
  <c r="AN580" i="11"/>
  <c r="AK588" i="11"/>
  <c r="AN589" i="11"/>
  <c r="AK596" i="11"/>
  <c r="AE598" i="11"/>
  <c r="AH601" i="11"/>
  <c r="AE605" i="11"/>
  <c r="AN606" i="11"/>
  <c r="AK623" i="11"/>
  <c r="AN552" i="11"/>
  <c r="AH578" i="11"/>
  <c r="AH587" i="11"/>
  <c r="AE607" i="11"/>
  <c r="AH613" i="11"/>
  <c r="AN619" i="11"/>
  <c r="AK621" i="11"/>
  <c r="AE632" i="11"/>
  <c r="AH636" i="11"/>
  <c r="AH542" i="11"/>
  <c r="AE543" i="11"/>
  <c r="AH551" i="11"/>
  <c r="AE552" i="11"/>
  <c r="AH560" i="11"/>
  <c r="AE561" i="11"/>
  <c r="AK564" i="11"/>
  <c r="AH567" i="11"/>
  <c r="AH568" i="11"/>
  <c r="AH569" i="11"/>
  <c r="AH570" i="11"/>
  <c r="AK573" i="11"/>
  <c r="AK579" i="11"/>
  <c r="AH595" i="11"/>
  <c r="AN599" i="11"/>
  <c r="AH609" i="11"/>
  <c r="AK615" i="11"/>
  <c r="AE628" i="11"/>
  <c r="AK571" i="11"/>
  <c r="AN573" i="11"/>
  <c r="AE575" i="11"/>
  <c r="AK578" i="11"/>
  <c r="AN579" i="11"/>
  <c r="AH582" i="11"/>
  <c r="AN583" i="11"/>
  <c r="AK587" i="11"/>
  <c r="AN588" i="11"/>
  <c r="AH591" i="11"/>
  <c r="AN592" i="11"/>
  <c r="AH603" i="11"/>
  <c r="AN617" i="11"/>
  <c r="AH628" i="11"/>
  <c r="AH632" i="11"/>
  <c r="AN638" i="11"/>
  <c r="AH641" i="11"/>
  <c r="AN549" i="11"/>
  <c r="AE553" i="11"/>
  <c r="AH556" i="11"/>
  <c r="AK559" i="11"/>
  <c r="AN564" i="11"/>
  <c r="AK570" i="11"/>
  <c r="AH581" i="11"/>
  <c r="AH590" i="11"/>
  <c r="AK598" i="11"/>
  <c r="AN601" i="11"/>
  <c r="AK605" i="11"/>
  <c r="AK607" i="11"/>
  <c r="AE614" i="11"/>
  <c r="AN615" i="11"/>
  <c r="AH622" i="11"/>
  <c r="AK630" i="11"/>
  <c r="AK546" i="11"/>
  <c r="AH552" i="11"/>
  <c r="AK555" i="11"/>
  <c r="AE558" i="11"/>
  <c r="AN558" i="11"/>
  <c r="AH561" i="11"/>
  <c r="AE563" i="11"/>
  <c r="AN565" i="11"/>
  <c r="AK568" i="11"/>
  <c r="AK569" i="11"/>
  <c r="AH576" i="11"/>
  <c r="AE580" i="11"/>
  <c r="AK582" i="11"/>
  <c r="AE589" i="11"/>
  <c r="AK591" i="11"/>
  <c r="AH594" i="11"/>
  <c r="AK603" i="11"/>
  <c r="AE616" i="11"/>
  <c r="AN628" i="11"/>
  <c r="AN632" i="11"/>
  <c r="AH649" i="11"/>
  <c r="AN572" i="11"/>
  <c r="AE574" i="11"/>
  <c r="AN582" i="11"/>
  <c r="AE584" i="11"/>
  <c r="AH585" i="11"/>
  <c r="AN591" i="11"/>
  <c r="AE593" i="11"/>
  <c r="AH600" i="11"/>
  <c r="AN603" i="11"/>
  <c r="AE610" i="11"/>
  <c r="AH618" i="11"/>
  <c r="AK624" i="11"/>
  <c r="AN630" i="11"/>
  <c r="AH639" i="11"/>
  <c r="AK538" i="11"/>
  <c r="AK556" i="11"/>
  <c r="AH557" i="11"/>
  <c r="AE564" i="11"/>
  <c r="AN567" i="11"/>
  <c r="AN570" i="11"/>
  <c r="AK577" i="11"/>
  <c r="AE596" i="11"/>
  <c r="AH597" i="11"/>
  <c r="AK600" i="11"/>
  <c r="AH610" i="11"/>
  <c r="AH612" i="11"/>
  <c r="AK616" i="11"/>
  <c r="AN626" i="11"/>
  <c r="AH667" i="11"/>
  <c r="AE579" i="11"/>
  <c r="AE588" i="11"/>
  <c r="AE597" i="11"/>
  <c r="AE606" i="11"/>
  <c r="AE615" i="11"/>
  <c r="AE624" i="11"/>
  <c r="AH634" i="11"/>
  <c r="AK641" i="11"/>
  <c r="AE656" i="11"/>
  <c r="AH658" i="11"/>
  <c r="AK586" i="11"/>
  <c r="AK595" i="11"/>
  <c r="AH596" i="11"/>
  <c r="AN598" i="11"/>
  <c r="AE602" i="11"/>
  <c r="AK604" i="11"/>
  <c r="AH605" i="11"/>
  <c r="AN607" i="11"/>
  <c r="AE611" i="11"/>
  <c r="AK613" i="11"/>
  <c r="AH614" i="11"/>
  <c r="AN616" i="11"/>
  <c r="AE620" i="11"/>
  <c r="AK622" i="11"/>
  <c r="AH623" i="11"/>
  <c r="AN625" i="11"/>
  <c r="AK632" i="11"/>
  <c r="AK639" i="11"/>
  <c r="AE663" i="11"/>
  <c r="AK670" i="11"/>
  <c r="AE704" i="11"/>
  <c r="AN621" i="11"/>
  <c r="AK635" i="11"/>
  <c r="AN641" i="11"/>
  <c r="AK645" i="11"/>
  <c r="AH648" i="11"/>
  <c r="AE650" i="11"/>
  <c r="AH654" i="11"/>
  <c r="AN665" i="11"/>
  <c r="AH606" i="11"/>
  <c r="AK609" i="11"/>
  <c r="AN612" i="11"/>
  <c r="AH615" i="11"/>
  <c r="AK618" i="11"/>
  <c r="AH624" i="11"/>
  <c r="AK627" i="11"/>
  <c r="AK638" i="11"/>
  <c r="AH652" i="11"/>
  <c r="AE576" i="11"/>
  <c r="AH584" i="11"/>
  <c r="AE585" i="11"/>
  <c r="AE594" i="11"/>
  <c r="AE603" i="11"/>
  <c r="AE612" i="11"/>
  <c r="AE621" i="11"/>
  <c r="AE630" i="11"/>
  <c r="AN631" i="11"/>
  <c r="AK634" i="11"/>
  <c r="AN639" i="11"/>
  <c r="AN640" i="11"/>
  <c r="AE643" i="11"/>
  <c r="AN646" i="11"/>
  <c r="AK648" i="11"/>
  <c r="AK650" i="11"/>
  <c r="AK565" i="11"/>
  <c r="AE572" i="11"/>
  <c r="AK574" i="11"/>
  <c r="AH575" i="11"/>
  <c r="AN577" i="11"/>
  <c r="AE581" i="11"/>
  <c r="AK583" i="11"/>
  <c r="AN586" i="11"/>
  <c r="AE590" i="11"/>
  <c r="AK592" i="11"/>
  <c r="AH593" i="11"/>
  <c r="AN595" i="11"/>
  <c r="AE599" i="11"/>
  <c r="AK601" i="11"/>
  <c r="AH602" i="11"/>
  <c r="AN604" i="11"/>
  <c r="AE608" i="11"/>
  <c r="AK610" i="11"/>
  <c r="AH611" i="11"/>
  <c r="AN613" i="11"/>
  <c r="AE617" i="11"/>
  <c r="AK619" i="11"/>
  <c r="AH620" i="11"/>
  <c r="AN622" i="11"/>
  <c r="AE626" i="11"/>
  <c r="AK628" i="11"/>
  <c r="AH629" i="11"/>
  <c r="AN633" i="11"/>
  <c r="AN635" i="11"/>
  <c r="AK637" i="11"/>
  <c r="AK644" i="11"/>
  <c r="AE647" i="11"/>
  <c r="AN650" i="11"/>
  <c r="AN637" i="11"/>
  <c r="AN644" i="11"/>
  <c r="AE669" i="11"/>
  <c r="AE573" i="11"/>
  <c r="AE582" i="11"/>
  <c r="AE591" i="11"/>
  <c r="AE600" i="11"/>
  <c r="AN600" i="11"/>
  <c r="AE609" i="11"/>
  <c r="AN609" i="11"/>
  <c r="AE618" i="11"/>
  <c r="AN618" i="11"/>
  <c r="AE627" i="11"/>
  <c r="AN627" i="11"/>
  <c r="AH630" i="11"/>
  <c r="AE636" i="11"/>
  <c r="AE639" i="11"/>
  <c r="AE641" i="11"/>
  <c r="AE653" i="11"/>
  <c r="AE672" i="11"/>
  <c r="AH608" i="11"/>
  <c r="AH617" i="11"/>
  <c r="AH626" i="11"/>
  <c r="AE634" i="11"/>
  <c r="AE638" i="11"/>
  <c r="AH643" i="11"/>
  <c r="AK647" i="11"/>
  <c r="AH655" i="11"/>
  <c r="AN688" i="11"/>
  <c r="AE637" i="11"/>
  <c r="AE646" i="11"/>
  <c r="AK653" i="11"/>
  <c r="AH657" i="11"/>
  <c r="AK659" i="11"/>
  <c r="AN660" i="11"/>
  <c r="AK664" i="11"/>
  <c r="AH676" i="11"/>
  <c r="AK684" i="11"/>
  <c r="AE689" i="11"/>
  <c r="AH698" i="11"/>
  <c r="AK706" i="11"/>
  <c r="AH645" i="11"/>
  <c r="AH663" i="11"/>
  <c r="AH672" i="11"/>
  <c r="AE725" i="11"/>
  <c r="AK657" i="11"/>
  <c r="AN659" i="11"/>
  <c r="AK663" i="11"/>
  <c r="AN664" i="11"/>
  <c r="AH666" i="11"/>
  <c r="AN667" i="11"/>
  <c r="AN634" i="11"/>
  <c r="AN643" i="11"/>
  <c r="AN652" i="11"/>
  <c r="AE661" i="11"/>
  <c r="AK696" i="11"/>
  <c r="AK656" i="11"/>
  <c r="AN658" i="11"/>
  <c r="AE665" i="11"/>
  <c r="AK666" i="11"/>
  <c r="AN674" i="11"/>
  <c r="AH685" i="11"/>
  <c r="AH694" i="11"/>
  <c r="AH707" i="11"/>
  <c r="AK717" i="11"/>
  <c r="AH642" i="11"/>
  <c r="AH651" i="11"/>
  <c r="AE652" i="11"/>
  <c r="AH661" i="11"/>
  <c r="AN669" i="11"/>
  <c r="AK687" i="11"/>
  <c r="AE690" i="11"/>
  <c r="AE699" i="11"/>
  <c r="AK734" i="11"/>
  <c r="AN655" i="11"/>
  <c r="AN656" i="11"/>
  <c r="AK662" i="11"/>
  <c r="AN687" i="11"/>
  <c r="AH703" i="11"/>
  <c r="AK712" i="11"/>
  <c r="AH660" i="11"/>
  <c r="AK661" i="11"/>
  <c r="AN666" i="11"/>
  <c r="AH668" i="11"/>
  <c r="AN712" i="11"/>
  <c r="AE631" i="11"/>
  <c r="AE640" i="11"/>
  <c r="AE649" i="11"/>
  <c r="AN649" i="11"/>
  <c r="AE655" i="11"/>
  <c r="AE658" i="11"/>
  <c r="AK665" i="11"/>
  <c r="AK668" i="11"/>
  <c r="AK671" i="11"/>
  <c r="AK675" i="11"/>
  <c r="AN683" i="11"/>
  <c r="AK710" i="11"/>
  <c r="AH659" i="11"/>
  <c r="AN668" i="11"/>
  <c r="AH670" i="11"/>
  <c r="AN677" i="11"/>
  <c r="AH679" i="11"/>
  <c r="AN686" i="11"/>
  <c r="AN691" i="11"/>
  <c r="AE694" i="11"/>
  <c r="AE707" i="11"/>
  <c r="AE708" i="11"/>
  <c r="AE709" i="11"/>
  <c r="AN713" i="11"/>
  <c r="AH715" i="11"/>
  <c r="AK720" i="11"/>
  <c r="AK722" i="11"/>
  <c r="AE692" i="11"/>
  <c r="AH695" i="11"/>
  <c r="AK698" i="11"/>
  <c r="AH709" i="11"/>
  <c r="AE721" i="11"/>
  <c r="AE732" i="11"/>
  <c r="AE688" i="11"/>
  <c r="AE691" i="11"/>
  <c r="AH692" i="11"/>
  <c r="AK695" i="11"/>
  <c r="AH721" i="11"/>
  <c r="AE730" i="11"/>
  <c r="AE674" i="11"/>
  <c r="AE683" i="11"/>
  <c r="AH693" i="11"/>
  <c r="AK697" i="11"/>
  <c r="AN699" i="11"/>
  <c r="AN700" i="11"/>
  <c r="AE703" i="11"/>
  <c r="AH714" i="11"/>
  <c r="AK719" i="11"/>
  <c r="AK721" i="11"/>
  <c r="AE728" i="11"/>
  <c r="AH730" i="11"/>
  <c r="AH691" i="11"/>
  <c r="AH704" i="11"/>
  <c r="AE733" i="11"/>
  <c r="AE670" i="11"/>
  <c r="AK672" i="11"/>
  <c r="AK681" i="11"/>
  <c r="AH689" i="11"/>
  <c r="AK693" i="11"/>
  <c r="AK694" i="11"/>
  <c r="AN695" i="11"/>
  <c r="AN696" i="11"/>
  <c r="AN697" i="11"/>
  <c r="AE701" i="11"/>
  <c r="AK707" i="11"/>
  <c r="AN709" i="11"/>
  <c r="AN710" i="11"/>
  <c r="AH713" i="11"/>
  <c r="AE718" i="11"/>
  <c r="AN662" i="11"/>
  <c r="AE666" i="11"/>
  <c r="AH669" i="11"/>
  <c r="AN671" i="11"/>
  <c r="AN680" i="11"/>
  <c r="AK692" i="11"/>
  <c r="AE698" i="11"/>
  <c r="AE700" i="11"/>
  <c r="AH702" i="11"/>
  <c r="AK704" i="11"/>
  <c r="AK705" i="11"/>
  <c r="AH716" i="11"/>
  <c r="AE724" i="11"/>
  <c r="AE736" i="11"/>
  <c r="AE711" i="11"/>
  <c r="AE720" i="11"/>
  <c r="AH726" i="11"/>
  <c r="AK689" i="11"/>
  <c r="AK690" i="11"/>
  <c r="AH700" i="11"/>
  <c r="AH701" i="11"/>
  <c r="AK703" i="11"/>
  <c r="AH711" i="11"/>
  <c r="AK713" i="11"/>
  <c r="AE715" i="11"/>
  <c r="AK716" i="11"/>
  <c r="AE729" i="11"/>
  <c r="AE695" i="11"/>
  <c r="AK701" i="11"/>
  <c r="AK702" i="11"/>
  <c r="AN705" i="11"/>
  <c r="AN706" i="11"/>
  <c r="AH722" i="11"/>
  <c r="AK723" i="11"/>
  <c r="AK727" i="11"/>
  <c r="AK731" i="11"/>
  <c r="AH690" i="11"/>
  <c r="AH699" i="11"/>
  <c r="AH708" i="11"/>
  <c r="AN711" i="11"/>
  <c r="AK726" i="11"/>
  <c r="AK730" i="11"/>
  <c r="AH733" i="11"/>
  <c r="AH736" i="11"/>
  <c r="AH739" i="11"/>
  <c r="AN740" i="11"/>
  <c r="AN743" i="11"/>
  <c r="AN748" i="11"/>
  <c r="AK715" i="11"/>
  <c r="AH720" i="11"/>
  <c r="AH725" i="11"/>
  <c r="AH729" i="11"/>
  <c r="AE749" i="11"/>
  <c r="AK733" i="11"/>
  <c r="AE735" i="11"/>
  <c r="AK736" i="11"/>
  <c r="AE738" i="11"/>
  <c r="AK739" i="11"/>
  <c r="AE741" i="11"/>
  <c r="AE744" i="11"/>
  <c r="AK745" i="11"/>
  <c r="AH747" i="11"/>
  <c r="AH749" i="11"/>
  <c r="AE706" i="11"/>
  <c r="AH719" i="11"/>
  <c r="AK725" i="11"/>
  <c r="AK729" i="11"/>
  <c r="AK742" i="11"/>
  <c r="AK747" i="11"/>
  <c r="AH687" i="11"/>
  <c r="AN693" i="11"/>
  <c r="AH696" i="11"/>
  <c r="AE697" i="11"/>
  <c r="AK699" i="11"/>
  <c r="AN702" i="11"/>
  <c r="AH705" i="11"/>
  <c r="AK708" i="11"/>
  <c r="AH710" i="11"/>
  <c r="AE712" i="11"/>
  <c r="AN714" i="11"/>
  <c r="AN715" i="11"/>
  <c r="AH724" i="11"/>
  <c r="AH728" i="11"/>
  <c r="AH732" i="11"/>
  <c r="AH735" i="11"/>
  <c r="AN745" i="11"/>
  <c r="AN747" i="11"/>
  <c r="AH718" i="11"/>
  <c r="AE746" i="11"/>
  <c r="AN694" i="11"/>
  <c r="AN703" i="11"/>
  <c r="AK709" i="11"/>
  <c r="AE714" i="11"/>
  <c r="AK724" i="11"/>
  <c r="AK728" i="11"/>
  <c r="AK732" i="11"/>
  <c r="AE734" i="11"/>
  <c r="AK735" i="11"/>
  <c r="AE737" i="11"/>
  <c r="AK738" i="11"/>
  <c r="AK741" i="11"/>
  <c r="AE743" i="11"/>
  <c r="AH746" i="11"/>
  <c r="AH717" i="11"/>
  <c r="AH723" i="11"/>
  <c r="AH727" i="11"/>
  <c r="AH731" i="11"/>
  <c r="AH734" i="11"/>
  <c r="AH737" i="11"/>
  <c r="AN738" i="11"/>
  <c r="AH740" i="11"/>
  <c r="AN741" i="11"/>
  <c r="AH743" i="11"/>
  <c r="AN744" i="11"/>
  <c r="AK737" i="11"/>
  <c r="AN739" i="11"/>
  <c r="AE742" i="11"/>
  <c r="AH744" i="11"/>
  <c r="AN746" i="11"/>
  <c r="AE748" i="11"/>
  <c r="AN750" i="11"/>
  <c r="AH752" i="11"/>
  <c r="AN753" i="11"/>
  <c r="AH755" i="11"/>
  <c r="AN756" i="11"/>
  <c r="AH758" i="11"/>
  <c r="AN759" i="11"/>
  <c r="AH761" i="11"/>
  <c r="AN762" i="11"/>
  <c r="AH764" i="11"/>
  <c r="AN765" i="11"/>
  <c r="AH767" i="11"/>
  <c r="AN768" i="11"/>
  <c r="AH770" i="11"/>
  <c r="AN771" i="11"/>
  <c r="AH773" i="11"/>
  <c r="AN774" i="11"/>
  <c r="AH776" i="11"/>
  <c r="AH748" i="11"/>
  <c r="AK749" i="11"/>
  <c r="AE751" i="11"/>
  <c r="AK752" i="11"/>
  <c r="AE754" i="11"/>
  <c r="AK755" i="11"/>
  <c r="AE757" i="11"/>
  <c r="AK758" i="11"/>
  <c r="AE760" i="11"/>
  <c r="AK761" i="11"/>
  <c r="AE763" i="11"/>
  <c r="AK764" i="11"/>
  <c r="AE766" i="11"/>
  <c r="AK767" i="11"/>
  <c r="AE769" i="11"/>
  <c r="AK770" i="11"/>
  <c r="AE772" i="11"/>
  <c r="AK773" i="11"/>
  <c r="AE775" i="11"/>
  <c r="AK776" i="11"/>
  <c r="AN736" i="11"/>
  <c r="AE739" i="11"/>
  <c r="AH741" i="11"/>
  <c r="AK743" i="11"/>
  <c r="AN749" i="11"/>
  <c r="AH751" i="11"/>
  <c r="AN752" i="11"/>
  <c r="AH754" i="11"/>
  <c r="AN755" i="11"/>
  <c r="AH757" i="11"/>
  <c r="AN758" i="11"/>
  <c r="AH760" i="11"/>
  <c r="AN761" i="11"/>
  <c r="AH763" i="11"/>
  <c r="AN764" i="11"/>
  <c r="AH766" i="11"/>
  <c r="AN767" i="11"/>
  <c r="AH769" i="11"/>
  <c r="AN770" i="11"/>
  <c r="AH772" i="11"/>
  <c r="AN773" i="11"/>
  <c r="AH775" i="11"/>
  <c r="AN776" i="11"/>
  <c r="AE750" i="11"/>
  <c r="AK751" i="11"/>
  <c r="AE753" i="11"/>
  <c r="AK754" i="11"/>
  <c r="AE756" i="11"/>
  <c r="AK757" i="11"/>
  <c r="AE759" i="11"/>
  <c r="AK760" i="11"/>
  <c r="AE762" i="11"/>
  <c r="AK763" i="11"/>
  <c r="AE765" i="11"/>
  <c r="AK766" i="11"/>
  <c r="AE768" i="11"/>
  <c r="AK769" i="11"/>
  <c r="AE771" i="11"/>
  <c r="AE774" i="11"/>
  <c r="AK775" i="11"/>
  <c r="AH738" i="11"/>
  <c r="AK740" i="11"/>
  <c r="AN742" i="11"/>
  <c r="AE745" i="11"/>
  <c r="AH750" i="11"/>
  <c r="AN751" i="11"/>
  <c r="AH753" i="11"/>
  <c r="AN754" i="11"/>
  <c r="AH756" i="11"/>
  <c r="AN757" i="11"/>
  <c r="AH759" i="11"/>
  <c r="AN760" i="11"/>
  <c r="AH762" i="11"/>
  <c r="AN763" i="11"/>
  <c r="AH765" i="11"/>
  <c r="AN766" i="11"/>
  <c r="AH768" i="11"/>
  <c r="AN769" i="11"/>
  <c r="AH771" i="11"/>
  <c r="AN772" i="11"/>
  <c r="AH774" i="11"/>
  <c r="AN775" i="11"/>
  <c r="AH745" i="11"/>
  <c r="AK746" i="11"/>
  <c r="AK750" i="11"/>
  <c r="AE752" i="11"/>
  <c r="AK753" i="11"/>
  <c r="AE755" i="11"/>
  <c r="AK756" i="11"/>
  <c r="AE758" i="11"/>
  <c r="AK759" i="11"/>
  <c r="AE761" i="11"/>
  <c r="AK762" i="11"/>
  <c r="AE764" i="11"/>
  <c r="AK765" i="11"/>
  <c r="AE767" i="11"/>
  <c r="AK768" i="11"/>
  <c r="AE770" i="11"/>
  <c r="AK771" i="11"/>
  <c r="AE773" i="11"/>
  <c r="AK774" i="11"/>
  <c r="AE776" i="11"/>
  <c r="C470" i="10" l="1"/>
  <c r="C471" i="10"/>
  <c r="C472" i="10"/>
  <c r="C473" i="10"/>
  <c r="C474" i="10"/>
  <c r="C475" i="10"/>
  <c r="C476" i="10"/>
  <c r="C477" i="10"/>
  <c r="C478" i="10"/>
  <c r="C479" i="10"/>
  <c r="C480" i="10"/>
  <c r="C481" i="10"/>
  <c r="C482" i="10"/>
  <c r="C483" i="10"/>
  <c r="C484" i="10"/>
  <c r="C485" i="10"/>
  <c r="C486" i="10"/>
  <c r="C487" i="10"/>
  <c r="C488" i="10"/>
  <c r="C489" i="10"/>
  <c r="C490" i="10"/>
  <c r="C491" i="10"/>
  <c r="C492" i="10"/>
  <c r="C493" i="10"/>
  <c r="C494" i="10"/>
  <c r="C495" i="10"/>
  <c r="C496" i="10"/>
  <c r="C497" i="10"/>
  <c r="C498" i="10"/>
  <c r="C499" i="10"/>
  <c r="C500" i="10"/>
  <c r="C501" i="10"/>
  <c r="C502" i="10"/>
  <c r="C503" i="10"/>
  <c r="C504" i="10"/>
  <c r="C505" i="10"/>
  <c r="C506" i="10"/>
  <c r="C507" i="10"/>
  <c r="C508" i="10"/>
  <c r="C509" i="10"/>
  <c r="C510" i="10"/>
  <c r="C511" i="10"/>
  <c r="C512" i="10"/>
  <c r="C513" i="10"/>
  <c r="C514" i="10"/>
  <c r="C515" i="10"/>
  <c r="C516" i="10"/>
  <c r="C517" i="10"/>
  <c r="C518" i="10"/>
  <c r="C519" i="10"/>
  <c r="C520" i="10"/>
  <c r="C521" i="10"/>
  <c r="C522" i="10"/>
  <c r="C523" i="10"/>
  <c r="C524" i="10"/>
  <c r="C525" i="10"/>
  <c r="C526" i="10"/>
  <c r="C527" i="10"/>
  <c r="C528" i="10"/>
  <c r="C529" i="10"/>
  <c r="C530" i="10"/>
  <c r="C531" i="10"/>
  <c r="C532" i="10"/>
  <c r="C533" i="10"/>
  <c r="C534" i="10"/>
  <c r="C535" i="10"/>
  <c r="C536" i="10"/>
  <c r="C537" i="10"/>
  <c r="C538" i="10"/>
  <c r="C539" i="10"/>
  <c r="C540" i="10"/>
  <c r="C541" i="10"/>
  <c r="C542" i="10"/>
  <c r="C543" i="10"/>
  <c r="C544" i="10"/>
  <c r="C545" i="10"/>
  <c r="C546" i="10"/>
  <c r="C547" i="10"/>
  <c r="C548" i="10"/>
  <c r="C549" i="10"/>
  <c r="C550" i="10"/>
  <c r="C551" i="10"/>
  <c r="C552" i="10"/>
  <c r="C553" i="10"/>
  <c r="C554" i="10"/>
  <c r="C555" i="10"/>
  <c r="C556" i="10"/>
  <c r="C557" i="10"/>
  <c r="C558" i="10"/>
  <c r="C559" i="10"/>
  <c r="C560" i="10"/>
  <c r="C561" i="10"/>
  <c r="C562" i="10"/>
  <c r="C563" i="10"/>
  <c r="C564" i="10"/>
  <c r="C565" i="10"/>
  <c r="C566" i="10"/>
  <c r="C567" i="10"/>
  <c r="C568" i="10"/>
  <c r="C569" i="10"/>
  <c r="C570" i="10"/>
  <c r="C571" i="10"/>
  <c r="C572" i="10"/>
  <c r="C573" i="10"/>
  <c r="C574" i="10"/>
  <c r="C575" i="10"/>
  <c r="C576" i="10"/>
  <c r="C577" i="10"/>
  <c r="C578" i="10"/>
  <c r="C579" i="10"/>
  <c r="C580" i="10"/>
  <c r="C581" i="10"/>
  <c r="C582" i="10"/>
  <c r="C583" i="10"/>
  <c r="C584" i="10"/>
  <c r="C585" i="10"/>
  <c r="C586" i="10"/>
  <c r="C587" i="10"/>
  <c r="C588" i="10"/>
  <c r="C589" i="10"/>
  <c r="C590" i="10"/>
  <c r="C591" i="10"/>
  <c r="C592" i="10"/>
  <c r="C593" i="10"/>
  <c r="C594" i="10"/>
  <c r="C595" i="10"/>
  <c r="C596" i="10"/>
  <c r="C597" i="10"/>
  <c r="C598" i="10"/>
  <c r="C599" i="10"/>
  <c r="C600" i="10"/>
  <c r="C601" i="10"/>
  <c r="C602" i="10"/>
  <c r="C603" i="10"/>
  <c r="C604" i="10"/>
  <c r="C605" i="10"/>
  <c r="C606" i="10"/>
  <c r="C607" i="10"/>
  <c r="C608" i="10"/>
  <c r="C609" i="10"/>
  <c r="C610" i="10"/>
  <c r="C611" i="10"/>
  <c r="C612" i="10"/>
  <c r="C613" i="10"/>
  <c r="C614" i="10"/>
  <c r="C615" i="10"/>
  <c r="C616" i="10"/>
  <c r="C617" i="10"/>
  <c r="C618" i="10"/>
  <c r="C619" i="10"/>
  <c r="C620" i="10"/>
  <c r="C621" i="10"/>
  <c r="C622" i="10"/>
  <c r="C623" i="10"/>
  <c r="C624" i="10"/>
  <c r="C625" i="10"/>
  <c r="C626" i="10"/>
  <c r="C627" i="10"/>
  <c r="C628" i="10"/>
  <c r="C629" i="10"/>
  <c r="C630" i="10"/>
  <c r="C631" i="10"/>
  <c r="C632" i="10"/>
  <c r="C633" i="10"/>
  <c r="C634" i="10"/>
  <c r="C635" i="10"/>
  <c r="C636" i="10"/>
  <c r="C637" i="10"/>
  <c r="C638" i="10"/>
  <c r="C639" i="10"/>
  <c r="C640" i="10"/>
  <c r="C641" i="10"/>
  <c r="C642" i="10"/>
  <c r="C643" i="10"/>
  <c r="C644" i="10"/>
  <c r="C645" i="10"/>
  <c r="C646" i="10"/>
  <c r="C647" i="10"/>
  <c r="C648" i="10"/>
  <c r="C649" i="10"/>
  <c r="C650" i="10"/>
  <c r="C651" i="10"/>
  <c r="C652" i="10"/>
  <c r="C653" i="10"/>
  <c r="C654" i="10"/>
  <c r="C655" i="10"/>
  <c r="C656" i="10"/>
  <c r="C657" i="10"/>
  <c r="C658" i="10"/>
  <c r="C659" i="10"/>
  <c r="C660" i="10"/>
  <c r="C661" i="10"/>
  <c r="C662" i="10"/>
  <c r="C663" i="10"/>
  <c r="C664" i="10"/>
  <c r="C665" i="10"/>
  <c r="C666" i="10"/>
  <c r="C667" i="10"/>
  <c r="C668" i="10"/>
  <c r="C669" i="10"/>
  <c r="C670" i="10"/>
  <c r="C671" i="10"/>
  <c r="C672" i="10"/>
  <c r="C673" i="10"/>
  <c r="C674" i="10"/>
  <c r="C675" i="10"/>
  <c r="C676" i="10"/>
  <c r="C677" i="10"/>
  <c r="C678" i="10"/>
  <c r="C679" i="10"/>
  <c r="C680" i="10"/>
  <c r="C681" i="10"/>
  <c r="C682" i="10"/>
  <c r="C683" i="10"/>
  <c r="C684" i="10"/>
  <c r="C685" i="10"/>
  <c r="C686" i="10"/>
  <c r="C687" i="10"/>
  <c r="C688" i="10"/>
  <c r="C689" i="10"/>
  <c r="C690" i="10"/>
  <c r="C691" i="10"/>
  <c r="C692" i="10"/>
  <c r="C693" i="10"/>
  <c r="C694" i="10"/>
  <c r="C695" i="10"/>
  <c r="C696" i="10"/>
  <c r="C697" i="10"/>
  <c r="C698" i="10"/>
  <c r="C699" i="10"/>
  <c r="C700" i="10"/>
  <c r="C701" i="10"/>
  <c r="C702" i="10"/>
  <c r="C703" i="10"/>
  <c r="C704" i="10"/>
  <c r="C705" i="10"/>
  <c r="C706" i="10"/>
  <c r="C707" i="10"/>
  <c r="C708" i="10"/>
  <c r="C709" i="10"/>
  <c r="C710" i="10"/>
  <c r="C711" i="10"/>
  <c r="C712" i="10"/>
  <c r="C713" i="10"/>
  <c r="C714" i="10"/>
  <c r="C715" i="10"/>
  <c r="C716" i="10"/>
  <c r="C717" i="10"/>
  <c r="C718" i="10"/>
  <c r="C719" i="10"/>
  <c r="C720" i="10"/>
  <c r="C721" i="10"/>
  <c r="C722" i="10"/>
  <c r="C723" i="10"/>
  <c r="C724" i="10"/>
  <c r="C725" i="10"/>
  <c r="C726" i="10"/>
  <c r="C727" i="10"/>
  <c r="C728" i="10"/>
  <c r="C729" i="10"/>
  <c r="C730" i="10"/>
  <c r="C731" i="10"/>
  <c r="C732" i="10"/>
  <c r="C733" i="10"/>
  <c r="C734" i="10"/>
  <c r="C735" i="10"/>
  <c r="C736" i="10"/>
  <c r="C737" i="10"/>
  <c r="C738" i="10"/>
  <c r="C739" i="10"/>
  <c r="C740" i="10"/>
  <c r="C741" i="10"/>
  <c r="C742" i="10"/>
  <c r="C743" i="10"/>
  <c r="C744" i="10"/>
  <c r="C745" i="10"/>
  <c r="C746" i="10"/>
  <c r="C747" i="10"/>
  <c r="C748" i="10"/>
  <c r="C749" i="10"/>
  <c r="C750" i="10"/>
  <c r="C751" i="10"/>
  <c r="C752" i="10"/>
  <c r="C753" i="10"/>
  <c r="C754" i="10"/>
  <c r="C755" i="10"/>
  <c r="C756" i="10"/>
  <c r="C757" i="10"/>
  <c r="C758" i="10"/>
  <c r="C759" i="10"/>
  <c r="C760" i="10"/>
  <c r="C761" i="10"/>
  <c r="C762" i="10"/>
  <c r="C763" i="10"/>
  <c r="C764" i="10"/>
  <c r="C765" i="10"/>
  <c r="C766" i="10"/>
  <c r="C767" i="10"/>
  <c r="C768" i="10"/>
  <c r="C769" i="10"/>
  <c r="C770" i="10"/>
  <c r="C771" i="10"/>
  <c r="C772" i="10"/>
  <c r="C773" i="10"/>
  <c r="C774" i="10"/>
  <c r="C775" i="10"/>
  <c r="C776" i="10"/>
  <c r="C469" i="10"/>
  <c r="E645" i="11"/>
  <c r="H645" i="11"/>
  <c r="K645" i="11"/>
  <c r="N645" i="11"/>
  <c r="Q645" i="11"/>
  <c r="T645" i="11"/>
  <c r="W645" i="11"/>
  <c r="Z645" i="11"/>
  <c r="E645" i="13"/>
  <c r="H645" i="13"/>
  <c r="K645" i="13"/>
  <c r="N645" i="13"/>
  <c r="Q645" i="13"/>
  <c r="T645" i="13"/>
  <c r="W645" i="13"/>
  <c r="Z645" i="13"/>
  <c r="E470" i="10" l="1"/>
  <c r="H470" i="10"/>
  <c r="K470" i="10"/>
  <c r="N470" i="10"/>
  <c r="Q470" i="10"/>
  <c r="T470" i="10"/>
  <c r="W470" i="10"/>
  <c r="Z470" i="10"/>
  <c r="E471" i="10"/>
  <c r="H471" i="10"/>
  <c r="K471" i="10"/>
  <c r="N471" i="10"/>
  <c r="Q471" i="10"/>
  <c r="T471" i="10"/>
  <c r="W471" i="10"/>
  <c r="Z471" i="10"/>
  <c r="E472" i="10"/>
  <c r="H472" i="10"/>
  <c r="K472" i="10"/>
  <c r="N472" i="10"/>
  <c r="Q472" i="10"/>
  <c r="T472" i="10"/>
  <c r="W472" i="10"/>
  <c r="Z472" i="10"/>
  <c r="E473" i="10"/>
  <c r="H473" i="10"/>
  <c r="K473" i="10"/>
  <c r="N473" i="10"/>
  <c r="Q473" i="10"/>
  <c r="T473" i="10"/>
  <c r="W473" i="10"/>
  <c r="Z473" i="10"/>
  <c r="E474" i="10"/>
  <c r="H474" i="10"/>
  <c r="K474" i="10"/>
  <c r="N474" i="10"/>
  <c r="Q474" i="10"/>
  <c r="T474" i="10"/>
  <c r="W474" i="10"/>
  <c r="Z474" i="10"/>
  <c r="E475" i="10"/>
  <c r="H475" i="10"/>
  <c r="K475" i="10"/>
  <c r="N475" i="10"/>
  <c r="Q475" i="10"/>
  <c r="T475" i="10"/>
  <c r="W475" i="10"/>
  <c r="Z475" i="10"/>
  <c r="E476" i="10"/>
  <c r="H476" i="10"/>
  <c r="K476" i="10"/>
  <c r="N476" i="10"/>
  <c r="Q476" i="10"/>
  <c r="T476" i="10"/>
  <c r="W476" i="10"/>
  <c r="Z476" i="10"/>
  <c r="E477" i="10"/>
  <c r="H477" i="10"/>
  <c r="K477" i="10"/>
  <c r="N477" i="10"/>
  <c r="Q477" i="10"/>
  <c r="T477" i="10"/>
  <c r="W477" i="10"/>
  <c r="Z477" i="10"/>
  <c r="E478" i="10"/>
  <c r="H478" i="10"/>
  <c r="K478" i="10"/>
  <c r="N478" i="10"/>
  <c r="Q478" i="10"/>
  <c r="T478" i="10"/>
  <c r="W478" i="10"/>
  <c r="Z478" i="10"/>
  <c r="E479" i="10"/>
  <c r="H479" i="10"/>
  <c r="K479" i="10"/>
  <c r="N479" i="10"/>
  <c r="Q479" i="10"/>
  <c r="T479" i="10"/>
  <c r="W479" i="10"/>
  <c r="Z479" i="10"/>
  <c r="E480" i="10"/>
  <c r="H480" i="10"/>
  <c r="K480" i="10"/>
  <c r="N480" i="10"/>
  <c r="Q480" i="10"/>
  <c r="T480" i="10"/>
  <c r="W480" i="10"/>
  <c r="Z480" i="10"/>
  <c r="E481" i="10"/>
  <c r="H481" i="10"/>
  <c r="K481" i="10"/>
  <c r="N481" i="10"/>
  <c r="Q481" i="10"/>
  <c r="T481" i="10"/>
  <c r="W481" i="10"/>
  <c r="Z481" i="10"/>
  <c r="E482" i="10"/>
  <c r="H482" i="10"/>
  <c r="K482" i="10"/>
  <c r="N482" i="10"/>
  <c r="Q482" i="10"/>
  <c r="T482" i="10"/>
  <c r="W482" i="10"/>
  <c r="Z482" i="10"/>
  <c r="E483" i="10"/>
  <c r="H483" i="10"/>
  <c r="K483" i="10"/>
  <c r="N483" i="10"/>
  <c r="Q483" i="10"/>
  <c r="T483" i="10"/>
  <c r="W483" i="10"/>
  <c r="Z483" i="10"/>
  <c r="E484" i="10"/>
  <c r="H484" i="10"/>
  <c r="K484" i="10"/>
  <c r="N484" i="10"/>
  <c r="Q484" i="10"/>
  <c r="T484" i="10"/>
  <c r="W484" i="10"/>
  <c r="Z484" i="10"/>
  <c r="E485" i="10"/>
  <c r="H485" i="10"/>
  <c r="K485" i="10"/>
  <c r="N485" i="10"/>
  <c r="Q485" i="10"/>
  <c r="T485" i="10"/>
  <c r="W485" i="10"/>
  <c r="Z485" i="10"/>
  <c r="E486" i="10"/>
  <c r="H486" i="10"/>
  <c r="K486" i="10"/>
  <c r="N486" i="10"/>
  <c r="Q486" i="10"/>
  <c r="T486" i="10"/>
  <c r="W486" i="10"/>
  <c r="Z486" i="10"/>
  <c r="E487" i="10"/>
  <c r="H487" i="10"/>
  <c r="K487" i="10"/>
  <c r="N487" i="10"/>
  <c r="Q487" i="10"/>
  <c r="T487" i="10"/>
  <c r="W487" i="10"/>
  <c r="Z487" i="10"/>
  <c r="E488" i="10"/>
  <c r="H488" i="10"/>
  <c r="K488" i="10"/>
  <c r="N488" i="10"/>
  <c r="Q488" i="10"/>
  <c r="T488" i="10"/>
  <c r="W488" i="10"/>
  <c r="Z488" i="10"/>
  <c r="E489" i="10"/>
  <c r="H489" i="10"/>
  <c r="K489" i="10"/>
  <c r="N489" i="10"/>
  <c r="Q489" i="10"/>
  <c r="T489" i="10"/>
  <c r="W489" i="10"/>
  <c r="Z489" i="10"/>
  <c r="E490" i="10"/>
  <c r="H490" i="10"/>
  <c r="K490" i="10"/>
  <c r="N490" i="10"/>
  <c r="Q490" i="10"/>
  <c r="T490" i="10"/>
  <c r="W490" i="10"/>
  <c r="Z490" i="10"/>
  <c r="E491" i="10"/>
  <c r="H491" i="10"/>
  <c r="K491" i="10"/>
  <c r="N491" i="10"/>
  <c r="Q491" i="10"/>
  <c r="T491" i="10"/>
  <c r="W491" i="10"/>
  <c r="Z491" i="10"/>
  <c r="E492" i="10"/>
  <c r="H492" i="10"/>
  <c r="K492" i="10"/>
  <c r="N492" i="10"/>
  <c r="Q492" i="10"/>
  <c r="T492" i="10"/>
  <c r="W492" i="10"/>
  <c r="Z492" i="10"/>
  <c r="E493" i="10"/>
  <c r="H493" i="10"/>
  <c r="K493" i="10"/>
  <c r="N493" i="10"/>
  <c r="Q493" i="10"/>
  <c r="T493" i="10"/>
  <c r="W493" i="10"/>
  <c r="Z493" i="10"/>
  <c r="E494" i="10"/>
  <c r="H494" i="10"/>
  <c r="K494" i="10"/>
  <c r="N494" i="10"/>
  <c r="Q494" i="10"/>
  <c r="T494" i="10"/>
  <c r="W494" i="10"/>
  <c r="Z494" i="10"/>
  <c r="E495" i="10"/>
  <c r="H495" i="10"/>
  <c r="K495" i="10"/>
  <c r="N495" i="10"/>
  <c r="Q495" i="10"/>
  <c r="T495" i="10"/>
  <c r="W495" i="10"/>
  <c r="Z495" i="10"/>
  <c r="E496" i="10"/>
  <c r="H496" i="10"/>
  <c r="K496" i="10"/>
  <c r="N496" i="10"/>
  <c r="Q496" i="10"/>
  <c r="T496" i="10"/>
  <c r="W496" i="10"/>
  <c r="Z496" i="10"/>
  <c r="E497" i="10"/>
  <c r="H497" i="10"/>
  <c r="K497" i="10"/>
  <c r="N497" i="10"/>
  <c r="Q497" i="10"/>
  <c r="T497" i="10"/>
  <c r="W497" i="10"/>
  <c r="Z497" i="10"/>
  <c r="E498" i="10"/>
  <c r="H498" i="10"/>
  <c r="K498" i="10"/>
  <c r="N498" i="10"/>
  <c r="Q498" i="10"/>
  <c r="T498" i="10"/>
  <c r="W498" i="10"/>
  <c r="Z498" i="10"/>
  <c r="E499" i="10"/>
  <c r="H499" i="10"/>
  <c r="K499" i="10"/>
  <c r="N499" i="10"/>
  <c r="Q499" i="10"/>
  <c r="T499" i="10"/>
  <c r="W499" i="10"/>
  <c r="Z499" i="10"/>
  <c r="E500" i="10"/>
  <c r="H500" i="10"/>
  <c r="K500" i="10"/>
  <c r="N500" i="10"/>
  <c r="Q500" i="10"/>
  <c r="T500" i="10"/>
  <c r="W500" i="10"/>
  <c r="Z500" i="10"/>
  <c r="E501" i="10"/>
  <c r="H501" i="10"/>
  <c r="K501" i="10"/>
  <c r="N501" i="10"/>
  <c r="Q501" i="10"/>
  <c r="T501" i="10"/>
  <c r="W501" i="10"/>
  <c r="Z501" i="10"/>
  <c r="E502" i="10"/>
  <c r="H502" i="10"/>
  <c r="K502" i="10"/>
  <c r="N502" i="10"/>
  <c r="Q502" i="10"/>
  <c r="T502" i="10"/>
  <c r="W502" i="10"/>
  <c r="Z502" i="10"/>
  <c r="E503" i="10"/>
  <c r="H503" i="10"/>
  <c r="K503" i="10"/>
  <c r="N503" i="10"/>
  <c r="Q503" i="10"/>
  <c r="T503" i="10"/>
  <c r="W503" i="10"/>
  <c r="Z503" i="10"/>
  <c r="E504" i="10"/>
  <c r="H504" i="10"/>
  <c r="K504" i="10"/>
  <c r="N504" i="10"/>
  <c r="Q504" i="10"/>
  <c r="T504" i="10"/>
  <c r="W504" i="10"/>
  <c r="Z504" i="10"/>
  <c r="E505" i="10"/>
  <c r="H505" i="10"/>
  <c r="K505" i="10"/>
  <c r="N505" i="10"/>
  <c r="Q505" i="10"/>
  <c r="T505" i="10"/>
  <c r="W505" i="10"/>
  <c r="Z505" i="10"/>
  <c r="E506" i="10"/>
  <c r="H506" i="10"/>
  <c r="K506" i="10"/>
  <c r="N506" i="10"/>
  <c r="Q506" i="10"/>
  <c r="T506" i="10"/>
  <c r="W506" i="10"/>
  <c r="Z506" i="10"/>
  <c r="E507" i="10"/>
  <c r="H507" i="10"/>
  <c r="K507" i="10"/>
  <c r="N507" i="10"/>
  <c r="Q507" i="10"/>
  <c r="T507" i="10"/>
  <c r="W507" i="10"/>
  <c r="Z507" i="10"/>
  <c r="E508" i="10"/>
  <c r="H508" i="10"/>
  <c r="K508" i="10"/>
  <c r="N508" i="10"/>
  <c r="Q508" i="10"/>
  <c r="T508" i="10"/>
  <c r="W508" i="10"/>
  <c r="Z508" i="10"/>
  <c r="E509" i="10"/>
  <c r="H509" i="10"/>
  <c r="K509" i="10"/>
  <c r="N509" i="10"/>
  <c r="Q509" i="10"/>
  <c r="T509" i="10"/>
  <c r="W509" i="10"/>
  <c r="Z509" i="10"/>
  <c r="E510" i="10"/>
  <c r="H510" i="10"/>
  <c r="K510" i="10"/>
  <c r="N510" i="10"/>
  <c r="Q510" i="10"/>
  <c r="T510" i="10"/>
  <c r="W510" i="10"/>
  <c r="Z510" i="10"/>
  <c r="E511" i="10"/>
  <c r="H511" i="10"/>
  <c r="K511" i="10"/>
  <c r="N511" i="10"/>
  <c r="Q511" i="10"/>
  <c r="T511" i="10"/>
  <c r="W511" i="10"/>
  <c r="Z511" i="10"/>
  <c r="E512" i="10"/>
  <c r="H512" i="10"/>
  <c r="K512" i="10"/>
  <c r="N512" i="10"/>
  <c r="Q512" i="10"/>
  <c r="T512" i="10"/>
  <c r="W512" i="10"/>
  <c r="Z512" i="10"/>
  <c r="E513" i="10"/>
  <c r="H513" i="10"/>
  <c r="K513" i="10"/>
  <c r="N513" i="10"/>
  <c r="Q513" i="10"/>
  <c r="T513" i="10"/>
  <c r="W513" i="10"/>
  <c r="Z513" i="10"/>
  <c r="E514" i="10"/>
  <c r="H514" i="10"/>
  <c r="K514" i="10"/>
  <c r="N514" i="10"/>
  <c r="Q514" i="10"/>
  <c r="T514" i="10"/>
  <c r="W514" i="10"/>
  <c r="Z514" i="10"/>
  <c r="E515" i="10"/>
  <c r="H515" i="10"/>
  <c r="K515" i="10"/>
  <c r="N515" i="10"/>
  <c r="Q515" i="10"/>
  <c r="T515" i="10"/>
  <c r="W515" i="10"/>
  <c r="Z515" i="10"/>
  <c r="E516" i="10"/>
  <c r="H516" i="10"/>
  <c r="K516" i="10"/>
  <c r="N516" i="10"/>
  <c r="Q516" i="10"/>
  <c r="T516" i="10"/>
  <c r="W516" i="10"/>
  <c r="Z516" i="10"/>
  <c r="E517" i="10"/>
  <c r="H517" i="10"/>
  <c r="K517" i="10"/>
  <c r="N517" i="10"/>
  <c r="Q517" i="10"/>
  <c r="T517" i="10"/>
  <c r="W517" i="10"/>
  <c r="Z517" i="10"/>
  <c r="E518" i="10"/>
  <c r="H518" i="10"/>
  <c r="K518" i="10"/>
  <c r="N518" i="10"/>
  <c r="Q518" i="10"/>
  <c r="T518" i="10"/>
  <c r="W518" i="10"/>
  <c r="Z518" i="10"/>
  <c r="E519" i="10"/>
  <c r="H519" i="10"/>
  <c r="K519" i="10"/>
  <c r="N519" i="10"/>
  <c r="Q519" i="10"/>
  <c r="T519" i="10"/>
  <c r="W519" i="10"/>
  <c r="Z519" i="10"/>
  <c r="E520" i="10"/>
  <c r="H520" i="10"/>
  <c r="K520" i="10"/>
  <c r="N520" i="10"/>
  <c r="Q520" i="10"/>
  <c r="T520" i="10"/>
  <c r="W520" i="10"/>
  <c r="Z520" i="10"/>
  <c r="E521" i="10"/>
  <c r="H521" i="10"/>
  <c r="K521" i="10"/>
  <c r="N521" i="10"/>
  <c r="Q521" i="10"/>
  <c r="T521" i="10"/>
  <c r="W521" i="10"/>
  <c r="Z521" i="10"/>
  <c r="E522" i="10"/>
  <c r="H522" i="10"/>
  <c r="K522" i="10"/>
  <c r="N522" i="10"/>
  <c r="Q522" i="10"/>
  <c r="T522" i="10"/>
  <c r="W522" i="10"/>
  <c r="Z522" i="10"/>
  <c r="E523" i="10"/>
  <c r="H523" i="10"/>
  <c r="K523" i="10"/>
  <c r="N523" i="10"/>
  <c r="Q523" i="10"/>
  <c r="T523" i="10"/>
  <c r="W523" i="10"/>
  <c r="Z523" i="10"/>
  <c r="E524" i="10"/>
  <c r="H524" i="10"/>
  <c r="K524" i="10"/>
  <c r="N524" i="10"/>
  <c r="Q524" i="10"/>
  <c r="T524" i="10"/>
  <c r="W524" i="10"/>
  <c r="Z524" i="10"/>
  <c r="E525" i="10"/>
  <c r="H525" i="10"/>
  <c r="K525" i="10"/>
  <c r="N525" i="10"/>
  <c r="Q525" i="10"/>
  <c r="T525" i="10"/>
  <c r="W525" i="10"/>
  <c r="Z525" i="10"/>
  <c r="E526" i="10"/>
  <c r="H526" i="10"/>
  <c r="K526" i="10"/>
  <c r="N526" i="10"/>
  <c r="Q526" i="10"/>
  <c r="T526" i="10"/>
  <c r="W526" i="10"/>
  <c r="Z526" i="10"/>
  <c r="E527" i="10"/>
  <c r="H527" i="10"/>
  <c r="K527" i="10"/>
  <c r="N527" i="10"/>
  <c r="Q527" i="10"/>
  <c r="T527" i="10"/>
  <c r="W527" i="10"/>
  <c r="Z527" i="10"/>
  <c r="E528" i="10"/>
  <c r="H528" i="10"/>
  <c r="K528" i="10"/>
  <c r="N528" i="10"/>
  <c r="Q528" i="10"/>
  <c r="T528" i="10"/>
  <c r="W528" i="10"/>
  <c r="Z528" i="10"/>
  <c r="E529" i="10"/>
  <c r="H529" i="10"/>
  <c r="K529" i="10"/>
  <c r="N529" i="10"/>
  <c r="Q529" i="10"/>
  <c r="T529" i="10"/>
  <c r="W529" i="10"/>
  <c r="Z529" i="10"/>
  <c r="E530" i="10"/>
  <c r="H530" i="10"/>
  <c r="K530" i="10"/>
  <c r="N530" i="10"/>
  <c r="Q530" i="10"/>
  <c r="T530" i="10"/>
  <c r="W530" i="10"/>
  <c r="Z530" i="10"/>
  <c r="E531" i="10"/>
  <c r="H531" i="10"/>
  <c r="K531" i="10"/>
  <c r="N531" i="10"/>
  <c r="Q531" i="10"/>
  <c r="T531" i="10"/>
  <c r="W531" i="10"/>
  <c r="Z531" i="10"/>
  <c r="E532" i="10"/>
  <c r="H532" i="10"/>
  <c r="K532" i="10"/>
  <c r="N532" i="10"/>
  <c r="Q532" i="10"/>
  <c r="T532" i="10"/>
  <c r="W532" i="10"/>
  <c r="Z532" i="10"/>
  <c r="E533" i="10"/>
  <c r="H533" i="10"/>
  <c r="K533" i="10"/>
  <c r="N533" i="10"/>
  <c r="Q533" i="10"/>
  <c r="T533" i="10"/>
  <c r="W533" i="10"/>
  <c r="Z533" i="10"/>
  <c r="E534" i="10"/>
  <c r="H534" i="10"/>
  <c r="K534" i="10"/>
  <c r="N534" i="10"/>
  <c r="Q534" i="10"/>
  <c r="T534" i="10"/>
  <c r="W534" i="10"/>
  <c r="Z534" i="10"/>
  <c r="E535" i="10"/>
  <c r="H535" i="10"/>
  <c r="K535" i="10"/>
  <c r="N535" i="10"/>
  <c r="Q535" i="10"/>
  <c r="T535" i="10"/>
  <c r="W535" i="10"/>
  <c r="Z535" i="10"/>
  <c r="E536" i="10"/>
  <c r="H536" i="10"/>
  <c r="K536" i="10"/>
  <c r="N536" i="10"/>
  <c r="Q536" i="10"/>
  <c r="T536" i="10"/>
  <c r="W536" i="10"/>
  <c r="Z536" i="10"/>
  <c r="E537" i="10"/>
  <c r="H537" i="10"/>
  <c r="K537" i="10"/>
  <c r="N537" i="10"/>
  <c r="Q537" i="10"/>
  <c r="T537" i="10"/>
  <c r="W537" i="10"/>
  <c r="Z537" i="10"/>
  <c r="E538" i="10"/>
  <c r="H538" i="10"/>
  <c r="K538" i="10"/>
  <c r="N538" i="10"/>
  <c r="Q538" i="10"/>
  <c r="T538" i="10"/>
  <c r="W538" i="10"/>
  <c r="Z538" i="10"/>
  <c r="E539" i="10"/>
  <c r="H539" i="10"/>
  <c r="K539" i="10"/>
  <c r="N539" i="10"/>
  <c r="Q539" i="10"/>
  <c r="T539" i="10"/>
  <c r="W539" i="10"/>
  <c r="Z539" i="10"/>
  <c r="E540" i="10"/>
  <c r="H540" i="10"/>
  <c r="K540" i="10"/>
  <c r="N540" i="10"/>
  <c r="Q540" i="10"/>
  <c r="T540" i="10"/>
  <c r="W540" i="10"/>
  <c r="Z540" i="10"/>
  <c r="E541" i="10"/>
  <c r="H541" i="10"/>
  <c r="K541" i="10"/>
  <c r="N541" i="10"/>
  <c r="Q541" i="10"/>
  <c r="T541" i="10"/>
  <c r="W541" i="10"/>
  <c r="Z541" i="10"/>
  <c r="E542" i="10"/>
  <c r="H542" i="10"/>
  <c r="K542" i="10"/>
  <c r="N542" i="10"/>
  <c r="Q542" i="10"/>
  <c r="T542" i="10"/>
  <c r="W542" i="10"/>
  <c r="Z542" i="10"/>
  <c r="E543" i="10"/>
  <c r="H543" i="10"/>
  <c r="K543" i="10"/>
  <c r="N543" i="10"/>
  <c r="Q543" i="10"/>
  <c r="T543" i="10"/>
  <c r="W543" i="10"/>
  <c r="Z543" i="10"/>
  <c r="E544" i="10"/>
  <c r="H544" i="10"/>
  <c r="K544" i="10"/>
  <c r="N544" i="10"/>
  <c r="Q544" i="10"/>
  <c r="T544" i="10"/>
  <c r="W544" i="10"/>
  <c r="Z544" i="10"/>
  <c r="E545" i="10"/>
  <c r="H545" i="10"/>
  <c r="K545" i="10"/>
  <c r="N545" i="10"/>
  <c r="Q545" i="10"/>
  <c r="T545" i="10"/>
  <c r="W545" i="10"/>
  <c r="Z545" i="10"/>
  <c r="E546" i="10"/>
  <c r="H546" i="10"/>
  <c r="K546" i="10"/>
  <c r="N546" i="10"/>
  <c r="Q546" i="10"/>
  <c r="T546" i="10"/>
  <c r="W546" i="10"/>
  <c r="Z546" i="10"/>
  <c r="E547" i="10"/>
  <c r="H547" i="10"/>
  <c r="K547" i="10"/>
  <c r="N547" i="10"/>
  <c r="Q547" i="10"/>
  <c r="T547" i="10"/>
  <c r="W547" i="10"/>
  <c r="Z547" i="10"/>
  <c r="E548" i="10"/>
  <c r="H548" i="10"/>
  <c r="K548" i="10"/>
  <c r="N548" i="10"/>
  <c r="Q548" i="10"/>
  <c r="T548" i="10"/>
  <c r="W548" i="10"/>
  <c r="Z548" i="10"/>
  <c r="E549" i="10"/>
  <c r="H549" i="10"/>
  <c r="K549" i="10"/>
  <c r="N549" i="10"/>
  <c r="Q549" i="10"/>
  <c r="T549" i="10"/>
  <c r="W549" i="10"/>
  <c r="Z549" i="10"/>
  <c r="E550" i="10"/>
  <c r="H550" i="10"/>
  <c r="K550" i="10"/>
  <c r="N550" i="10"/>
  <c r="Q550" i="10"/>
  <c r="T550" i="10"/>
  <c r="W550" i="10"/>
  <c r="Z550" i="10"/>
  <c r="E551" i="10"/>
  <c r="H551" i="10"/>
  <c r="K551" i="10"/>
  <c r="N551" i="10"/>
  <c r="Q551" i="10"/>
  <c r="T551" i="10"/>
  <c r="W551" i="10"/>
  <c r="Z551" i="10"/>
  <c r="E552" i="10"/>
  <c r="H552" i="10"/>
  <c r="K552" i="10"/>
  <c r="N552" i="10"/>
  <c r="Q552" i="10"/>
  <c r="T552" i="10"/>
  <c r="W552" i="10"/>
  <c r="Z552" i="10"/>
  <c r="E553" i="10"/>
  <c r="H553" i="10"/>
  <c r="K553" i="10"/>
  <c r="N553" i="10"/>
  <c r="Q553" i="10"/>
  <c r="T553" i="10"/>
  <c r="W553" i="10"/>
  <c r="Z553" i="10"/>
  <c r="E554" i="10"/>
  <c r="H554" i="10"/>
  <c r="K554" i="10"/>
  <c r="N554" i="10"/>
  <c r="Q554" i="10"/>
  <c r="T554" i="10"/>
  <c r="W554" i="10"/>
  <c r="Z554" i="10"/>
  <c r="E555" i="10"/>
  <c r="H555" i="10"/>
  <c r="K555" i="10"/>
  <c r="N555" i="10"/>
  <c r="Q555" i="10"/>
  <c r="T555" i="10"/>
  <c r="W555" i="10"/>
  <c r="Z555" i="10"/>
  <c r="E556" i="10"/>
  <c r="H556" i="10"/>
  <c r="K556" i="10"/>
  <c r="N556" i="10"/>
  <c r="Q556" i="10"/>
  <c r="T556" i="10"/>
  <c r="W556" i="10"/>
  <c r="Z556" i="10"/>
  <c r="E557" i="10"/>
  <c r="H557" i="10"/>
  <c r="K557" i="10"/>
  <c r="N557" i="10"/>
  <c r="Q557" i="10"/>
  <c r="T557" i="10"/>
  <c r="W557" i="10"/>
  <c r="Z557" i="10"/>
  <c r="E558" i="10"/>
  <c r="H558" i="10"/>
  <c r="K558" i="10"/>
  <c r="N558" i="10"/>
  <c r="Q558" i="10"/>
  <c r="T558" i="10"/>
  <c r="W558" i="10"/>
  <c r="Z558" i="10"/>
  <c r="E559" i="10"/>
  <c r="H559" i="10"/>
  <c r="K559" i="10"/>
  <c r="N559" i="10"/>
  <c r="Q559" i="10"/>
  <c r="T559" i="10"/>
  <c r="W559" i="10"/>
  <c r="Z559" i="10"/>
  <c r="E560" i="10"/>
  <c r="H560" i="10"/>
  <c r="K560" i="10"/>
  <c r="N560" i="10"/>
  <c r="Q560" i="10"/>
  <c r="T560" i="10"/>
  <c r="W560" i="10"/>
  <c r="Z560" i="10"/>
  <c r="E561" i="10"/>
  <c r="H561" i="10"/>
  <c r="K561" i="10"/>
  <c r="N561" i="10"/>
  <c r="Q561" i="10"/>
  <c r="T561" i="10"/>
  <c r="W561" i="10"/>
  <c r="Z561" i="10"/>
  <c r="E562" i="10"/>
  <c r="H562" i="10"/>
  <c r="K562" i="10"/>
  <c r="N562" i="10"/>
  <c r="Q562" i="10"/>
  <c r="T562" i="10"/>
  <c r="W562" i="10"/>
  <c r="Z562" i="10"/>
  <c r="E563" i="10"/>
  <c r="H563" i="10"/>
  <c r="K563" i="10"/>
  <c r="N563" i="10"/>
  <c r="Q563" i="10"/>
  <c r="T563" i="10"/>
  <c r="W563" i="10"/>
  <c r="Z563" i="10"/>
  <c r="E564" i="10"/>
  <c r="H564" i="10"/>
  <c r="K564" i="10"/>
  <c r="N564" i="10"/>
  <c r="Q564" i="10"/>
  <c r="T564" i="10"/>
  <c r="W564" i="10"/>
  <c r="Z564" i="10"/>
  <c r="E565" i="10"/>
  <c r="H565" i="10"/>
  <c r="K565" i="10"/>
  <c r="N565" i="10"/>
  <c r="Q565" i="10"/>
  <c r="T565" i="10"/>
  <c r="W565" i="10"/>
  <c r="Z565" i="10"/>
  <c r="E566" i="10"/>
  <c r="H566" i="10"/>
  <c r="K566" i="10"/>
  <c r="N566" i="10"/>
  <c r="Q566" i="10"/>
  <c r="T566" i="10"/>
  <c r="W566" i="10"/>
  <c r="Z566" i="10"/>
  <c r="E567" i="10"/>
  <c r="H567" i="10"/>
  <c r="K567" i="10"/>
  <c r="N567" i="10"/>
  <c r="Q567" i="10"/>
  <c r="T567" i="10"/>
  <c r="W567" i="10"/>
  <c r="Z567" i="10"/>
  <c r="E568" i="10"/>
  <c r="H568" i="10"/>
  <c r="K568" i="10"/>
  <c r="N568" i="10"/>
  <c r="Q568" i="10"/>
  <c r="T568" i="10"/>
  <c r="W568" i="10"/>
  <c r="Z568" i="10"/>
  <c r="E569" i="10"/>
  <c r="H569" i="10"/>
  <c r="K569" i="10"/>
  <c r="N569" i="10"/>
  <c r="Q569" i="10"/>
  <c r="T569" i="10"/>
  <c r="W569" i="10"/>
  <c r="Z569" i="10"/>
  <c r="E570" i="10"/>
  <c r="H570" i="10"/>
  <c r="K570" i="10"/>
  <c r="N570" i="10"/>
  <c r="Q570" i="10"/>
  <c r="T570" i="10"/>
  <c r="W570" i="10"/>
  <c r="Z570" i="10"/>
  <c r="E571" i="10"/>
  <c r="H571" i="10"/>
  <c r="K571" i="10"/>
  <c r="N571" i="10"/>
  <c r="Q571" i="10"/>
  <c r="T571" i="10"/>
  <c r="W571" i="10"/>
  <c r="Z571" i="10"/>
  <c r="E572" i="10"/>
  <c r="H572" i="10"/>
  <c r="K572" i="10"/>
  <c r="N572" i="10"/>
  <c r="Q572" i="10"/>
  <c r="T572" i="10"/>
  <c r="W572" i="10"/>
  <c r="Z572" i="10"/>
  <c r="E573" i="10"/>
  <c r="H573" i="10"/>
  <c r="K573" i="10"/>
  <c r="N573" i="10"/>
  <c r="Q573" i="10"/>
  <c r="T573" i="10"/>
  <c r="W573" i="10"/>
  <c r="Z573" i="10"/>
  <c r="E574" i="10"/>
  <c r="H574" i="10"/>
  <c r="K574" i="10"/>
  <c r="N574" i="10"/>
  <c r="Q574" i="10"/>
  <c r="T574" i="10"/>
  <c r="W574" i="10"/>
  <c r="Z574" i="10"/>
  <c r="E575" i="10"/>
  <c r="H575" i="10"/>
  <c r="K575" i="10"/>
  <c r="N575" i="10"/>
  <c r="Q575" i="10"/>
  <c r="T575" i="10"/>
  <c r="W575" i="10"/>
  <c r="Z575" i="10"/>
  <c r="E576" i="10"/>
  <c r="H576" i="10"/>
  <c r="K576" i="10"/>
  <c r="N576" i="10"/>
  <c r="Q576" i="10"/>
  <c r="T576" i="10"/>
  <c r="W576" i="10"/>
  <c r="Z576" i="10"/>
  <c r="E577" i="10"/>
  <c r="H577" i="10"/>
  <c r="K577" i="10"/>
  <c r="N577" i="10"/>
  <c r="Q577" i="10"/>
  <c r="T577" i="10"/>
  <c r="W577" i="10"/>
  <c r="Z577" i="10"/>
  <c r="E578" i="10"/>
  <c r="H578" i="10"/>
  <c r="K578" i="10"/>
  <c r="N578" i="10"/>
  <c r="Q578" i="10"/>
  <c r="T578" i="10"/>
  <c r="W578" i="10"/>
  <c r="Z578" i="10"/>
  <c r="E579" i="10"/>
  <c r="H579" i="10"/>
  <c r="K579" i="10"/>
  <c r="N579" i="10"/>
  <c r="Q579" i="10"/>
  <c r="T579" i="10"/>
  <c r="W579" i="10"/>
  <c r="Z579" i="10"/>
  <c r="E580" i="10"/>
  <c r="H580" i="10"/>
  <c r="K580" i="10"/>
  <c r="N580" i="10"/>
  <c r="Q580" i="10"/>
  <c r="T580" i="10"/>
  <c r="W580" i="10"/>
  <c r="Z580" i="10"/>
  <c r="E581" i="10"/>
  <c r="H581" i="10"/>
  <c r="K581" i="10"/>
  <c r="N581" i="10"/>
  <c r="Q581" i="10"/>
  <c r="T581" i="10"/>
  <c r="W581" i="10"/>
  <c r="Z581" i="10"/>
  <c r="E582" i="10"/>
  <c r="H582" i="10"/>
  <c r="K582" i="10"/>
  <c r="N582" i="10"/>
  <c r="Q582" i="10"/>
  <c r="T582" i="10"/>
  <c r="W582" i="10"/>
  <c r="Z582" i="10"/>
  <c r="E583" i="10"/>
  <c r="H583" i="10"/>
  <c r="K583" i="10"/>
  <c r="N583" i="10"/>
  <c r="Q583" i="10"/>
  <c r="T583" i="10"/>
  <c r="W583" i="10"/>
  <c r="Z583" i="10"/>
  <c r="E584" i="10"/>
  <c r="H584" i="10"/>
  <c r="K584" i="10"/>
  <c r="N584" i="10"/>
  <c r="Q584" i="10"/>
  <c r="T584" i="10"/>
  <c r="W584" i="10"/>
  <c r="Z584" i="10"/>
  <c r="E585" i="10"/>
  <c r="H585" i="10"/>
  <c r="K585" i="10"/>
  <c r="N585" i="10"/>
  <c r="Q585" i="10"/>
  <c r="T585" i="10"/>
  <c r="W585" i="10"/>
  <c r="Z585" i="10"/>
  <c r="E586" i="10"/>
  <c r="H586" i="10"/>
  <c r="K586" i="10"/>
  <c r="N586" i="10"/>
  <c r="Q586" i="10"/>
  <c r="T586" i="10"/>
  <c r="W586" i="10"/>
  <c r="Z586" i="10"/>
  <c r="E587" i="10"/>
  <c r="H587" i="10"/>
  <c r="K587" i="10"/>
  <c r="N587" i="10"/>
  <c r="Q587" i="10"/>
  <c r="T587" i="10"/>
  <c r="W587" i="10"/>
  <c r="Z587" i="10"/>
  <c r="E588" i="10"/>
  <c r="H588" i="10"/>
  <c r="K588" i="10"/>
  <c r="N588" i="10"/>
  <c r="Q588" i="10"/>
  <c r="T588" i="10"/>
  <c r="W588" i="10"/>
  <c r="Z588" i="10"/>
  <c r="E589" i="10"/>
  <c r="H589" i="10"/>
  <c r="K589" i="10"/>
  <c r="N589" i="10"/>
  <c r="Q589" i="10"/>
  <c r="T589" i="10"/>
  <c r="W589" i="10"/>
  <c r="Z589" i="10"/>
  <c r="E590" i="10"/>
  <c r="H590" i="10"/>
  <c r="K590" i="10"/>
  <c r="N590" i="10"/>
  <c r="Q590" i="10"/>
  <c r="T590" i="10"/>
  <c r="W590" i="10"/>
  <c r="Z590" i="10"/>
  <c r="E591" i="10"/>
  <c r="H591" i="10"/>
  <c r="K591" i="10"/>
  <c r="N591" i="10"/>
  <c r="Q591" i="10"/>
  <c r="T591" i="10"/>
  <c r="W591" i="10"/>
  <c r="Z591" i="10"/>
  <c r="E592" i="10"/>
  <c r="H592" i="10"/>
  <c r="K592" i="10"/>
  <c r="N592" i="10"/>
  <c r="Q592" i="10"/>
  <c r="T592" i="10"/>
  <c r="W592" i="10"/>
  <c r="Z592" i="10"/>
  <c r="E593" i="10"/>
  <c r="H593" i="10"/>
  <c r="K593" i="10"/>
  <c r="N593" i="10"/>
  <c r="Q593" i="10"/>
  <c r="T593" i="10"/>
  <c r="W593" i="10"/>
  <c r="Z593" i="10"/>
  <c r="E594" i="10"/>
  <c r="H594" i="10"/>
  <c r="K594" i="10"/>
  <c r="N594" i="10"/>
  <c r="Q594" i="10"/>
  <c r="T594" i="10"/>
  <c r="W594" i="10"/>
  <c r="Z594" i="10"/>
  <c r="E595" i="10"/>
  <c r="H595" i="10"/>
  <c r="K595" i="10"/>
  <c r="N595" i="10"/>
  <c r="Q595" i="10"/>
  <c r="T595" i="10"/>
  <c r="W595" i="10"/>
  <c r="Z595" i="10"/>
  <c r="E596" i="10"/>
  <c r="H596" i="10"/>
  <c r="K596" i="10"/>
  <c r="N596" i="10"/>
  <c r="Q596" i="10"/>
  <c r="T596" i="10"/>
  <c r="W596" i="10"/>
  <c r="Z596" i="10"/>
  <c r="E597" i="10"/>
  <c r="H597" i="10"/>
  <c r="K597" i="10"/>
  <c r="N597" i="10"/>
  <c r="Q597" i="10"/>
  <c r="T597" i="10"/>
  <c r="W597" i="10"/>
  <c r="Z597" i="10"/>
  <c r="E598" i="10"/>
  <c r="H598" i="10"/>
  <c r="K598" i="10"/>
  <c r="N598" i="10"/>
  <c r="Q598" i="10"/>
  <c r="T598" i="10"/>
  <c r="W598" i="10"/>
  <c r="Z598" i="10"/>
  <c r="E599" i="10"/>
  <c r="H599" i="10"/>
  <c r="K599" i="10"/>
  <c r="N599" i="10"/>
  <c r="Q599" i="10"/>
  <c r="T599" i="10"/>
  <c r="W599" i="10"/>
  <c r="Z599" i="10"/>
  <c r="E600" i="10"/>
  <c r="H600" i="10"/>
  <c r="K600" i="10"/>
  <c r="N600" i="10"/>
  <c r="Q600" i="10"/>
  <c r="T600" i="10"/>
  <c r="W600" i="10"/>
  <c r="Z600" i="10"/>
  <c r="E601" i="10"/>
  <c r="H601" i="10"/>
  <c r="K601" i="10"/>
  <c r="N601" i="10"/>
  <c r="Q601" i="10"/>
  <c r="T601" i="10"/>
  <c r="W601" i="10"/>
  <c r="Z601" i="10"/>
  <c r="E602" i="10"/>
  <c r="H602" i="10"/>
  <c r="K602" i="10"/>
  <c r="N602" i="10"/>
  <c r="Q602" i="10"/>
  <c r="T602" i="10"/>
  <c r="W602" i="10"/>
  <c r="Z602" i="10"/>
  <c r="E603" i="10"/>
  <c r="H603" i="10"/>
  <c r="K603" i="10"/>
  <c r="N603" i="10"/>
  <c r="Q603" i="10"/>
  <c r="T603" i="10"/>
  <c r="W603" i="10"/>
  <c r="Z603" i="10"/>
  <c r="E604" i="10"/>
  <c r="H604" i="10"/>
  <c r="K604" i="10"/>
  <c r="N604" i="10"/>
  <c r="Q604" i="10"/>
  <c r="T604" i="10"/>
  <c r="W604" i="10"/>
  <c r="Z604" i="10"/>
  <c r="E605" i="10"/>
  <c r="H605" i="10"/>
  <c r="K605" i="10"/>
  <c r="N605" i="10"/>
  <c r="Q605" i="10"/>
  <c r="T605" i="10"/>
  <c r="W605" i="10"/>
  <c r="Z605" i="10"/>
  <c r="E606" i="10"/>
  <c r="H606" i="10"/>
  <c r="K606" i="10"/>
  <c r="N606" i="10"/>
  <c r="Q606" i="10"/>
  <c r="T606" i="10"/>
  <c r="W606" i="10"/>
  <c r="Z606" i="10"/>
  <c r="E607" i="10"/>
  <c r="H607" i="10"/>
  <c r="K607" i="10"/>
  <c r="N607" i="10"/>
  <c r="Q607" i="10"/>
  <c r="T607" i="10"/>
  <c r="W607" i="10"/>
  <c r="Z607" i="10"/>
  <c r="E608" i="10"/>
  <c r="H608" i="10"/>
  <c r="K608" i="10"/>
  <c r="N608" i="10"/>
  <c r="Q608" i="10"/>
  <c r="T608" i="10"/>
  <c r="W608" i="10"/>
  <c r="Z608" i="10"/>
  <c r="E609" i="10"/>
  <c r="H609" i="10"/>
  <c r="K609" i="10"/>
  <c r="N609" i="10"/>
  <c r="Q609" i="10"/>
  <c r="T609" i="10"/>
  <c r="W609" i="10"/>
  <c r="Z609" i="10"/>
  <c r="E610" i="10"/>
  <c r="H610" i="10"/>
  <c r="K610" i="10"/>
  <c r="N610" i="10"/>
  <c r="Q610" i="10"/>
  <c r="T610" i="10"/>
  <c r="W610" i="10"/>
  <c r="Z610" i="10"/>
  <c r="E611" i="10"/>
  <c r="H611" i="10"/>
  <c r="K611" i="10"/>
  <c r="N611" i="10"/>
  <c r="Q611" i="10"/>
  <c r="T611" i="10"/>
  <c r="W611" i="10"/>
  <c r="Z611" i="10"/>
  <c r="E612" i="10"/>
  <c r="H612" i="10"/>
  <c r="K612" i="10"/>
  <c r="N612" i="10"/>
  <c r="Q612" i="10"/>
  <c r="T612" i="10"/>
  <c r="W612" i="10"/>
  <c r="Z612" i="10"/>
  <c r="E613" i="10"/>
  <c r="H613" i="10"/>
  <c r="K613" i="10"/>
  <c r="N613" i="10"/>
  <c r="Q613" i="10"/>
  <c r="T613" i="10"/>
  <c r="W613" i="10"/>
  <c r="Z613" i="10"/>
  <c r="E614" i="10"/>
  <c r="H614" i="10"/>
  <c r="K614" i="10"/>
  <c r="N614" i="10"/>
  <c r="Q614" i="10"/>
  <c r="T614" i="10"/>
  <c r="W614" i="10"/>
  <c r="Z614" i="10"/>
  <c r="E615" i="10"/>
  <c r="H615" i="10"/>
  <c r="K615" i="10"/>
  <c r="N615" i="10"/>
  <c r="Q615" i="10"/>
  <c r="T615" i="10"/>
  <c r="W615" i="10"/>
  <c r="Z615" i="10"/>
  <c r="E616" i="10"/>
  <c r="H616" i="10"/>
  <c r="K616" i="10"/>
  <c r="N616" i="10"/>
  <c r="Q616" i="10"/>
  <c r="T616" i="10"/>
  <c r="W616" i="10"/>
  <c r="Z616" i="10"/>
  <c r="E617" i="10"/>
  <c r="H617" i="10"/>
  <c r="K617" i="10"/>
  <c r="N617" i="10"/>
  <c r="Q617" i="10"/>
  <c r="T617" i="10"/>
  <c r="W617" i="10"/>
  <c r="Z617" i="10"/>
  <c r="E618" i="10"/>
  <c r="H618" i="10"/>
  <c r="K618" i="10"/>
  <c r="N618" i="10"/>
  <c r="Q618" i="10"/>
  <c r="T618" i="10"/>
  <c r="W618" i="10"/>
  <c r="Z618" i="10"/>
  <c r="E619" i="10"/>
  <c r="H619" i="10"/>
  <c r="K619" i="10"/>
  <c r="N619" i="10"/>
  <c r="Q619" i="10"/>
  <c r="T619" i="10"/>
  <c r="W619" i="10"/>
  <c r="Z619" i="10"/>
  <c r="E620" i="10"/>
  <c r="H620" i="10"/>
  <c r="K620" i="10"/>
  <c r="N620" i="10"/>
  <c r="Q620" i="10"/>
  <c r="T620" i="10"/>
  <c r="W620" i="10"/>
  <c r="Z620" i="10"/>
  <c r="E621" i="10"/>
  <c r="H621" i="10"/>
  <c r="K621" i="10"/>
  <c r="N621" i="10"/>
  <c r="Q621" i="10"/>
  <c r="T621" i="10"/>
  <c r="W621" i="10"/>
  <c r="Z621" i="10"/>
  <c r="E622" i="10"/>
  <c r="H622" i="10"/>
  <c r="K622" i="10"/>
  <c r="N622" i="10"/>
  <c r="Q622" i="10"/>
  <c r="T622" i="10"/>
  <c r="W622" i="10"/>
  <c r="Z622" i="10"/>
  <c r="E623" i="10"/>
  <c r="H623" i="10"/>
  <c r="K623" i="10"/>
  <c r="N623" i="10"/>
  <c r="Q623" i="10"/>
  <c r="T623" i="10"/>
  <c r="W623" i="10"/>
  <c r="Z623" i="10"/>
  <c r="E624" i="10"/>
  <c r="H624" i="10"/>
  <c r="K624" i="10"/>
  <c r="N624" i="10"/>
  <c r="Q624" i="10"/>
  <c r="T624" i="10"/>
  <c r="W624" i="10"/>
  <c r="Z624" i="10"/>
  <c r="E625" i="10"/>
  <c r="H625" i="10"/>
  <c r="K625" i="10"/>
  <c r="N625" i="10"/>
  <c r="Q625" i="10"/>
  <c r="T625" i="10"/>
  <c r="W625" i="10"/>
  <c r="Z625" i="10"/>
  <c r="E626" i="10"/>
  <c r="H626" i="10"/>
  <c r="K626" i="10"/>
  <c r="N626" i="10"/>
  <c r="Q626" i="10"/>
  <c r="T626" i="10"/>
  <c r="W626" i="10"/>
  <c r="Z626" i="10"/>
  <c r="E627" i="10"/>
  <c r="H627" i="10"/>
  <c r="K627" i="10"/>
  <c r="N627" i="10"/>
  <c r="Q627" i="10"/>
  <c r="T627" i="10"/>
  <c r="W627" i="10"/>
  <c r="Z627" i="10"/>
  <c r="E628" i="10"/>
  <c r="H628" i="10"/>
  <c r="K628" i="10"/>
  <c r="N628" i="10"/>
  <c r="Q628" i="10"/>
  <c r="T628" i="10"/>
  <c r="W628" i="10"/>
  <c r="Z628" i="10"/>
  <c r="E629" i="10"/>
  <c r="H629" i="10"/>
  <c r="K629" i="10"/>
  <c r="N629" i="10"/>
  <c r="Q629" i="10"/>
  <c r="T629" i="10"/>
  <c r="W629" i="10"/>
  <c r="Z629" i="10"/>
  <c r="E630" i="10"/>
  <c r="H630" i="10"/>
  <c r="K630" i="10"/>
  <c r="N630" i="10"/>
  <c r="Q630" i="10"/>
  <c r="T630" i="10"/>
  <c r="W630" i="10"/>
  <c r="Z630" i="10"/>
  <c r="E631" i="10"/>
  <c r="H631" i="10"/>
  <c r="K631" i="10"/>
  <c r="N631" i="10"/>
  <c r="Q631" i="10"/>
  <c r="T631" i="10"/>
  <c r="W631" i="10"/>
  <c r="Z631" i="10"/>
  <c r="E632" i="10"/>
  <c r="H632" i="10"/>
  <c r="K632" i="10"/>
  <c r="N632" i="10"/>
  <c r="Q632" i="10"/>
  <c r="T632" i="10"/>
  <c r="W632" i="10"/>
  <c r="Z632" i="10"/>
  <c r="E633" i="10"/>
  <c r="H633" i="10"/>
  <c r="K633" i="10"/>
  <c r="N633" i="10"/>
  <c r="Q633" i="10"/>
  <c r="T633" i="10"/>
  <c r="W633" i="10"/>
  <c r="Z633" i="10"/>
  <c r="E634" i="10"/>
  <c r="H634" i="10"/>
  <c r="K634" i="10"/>
  <c r="N634" i="10"/>
  <c r="Q634" i="10"/>
  <c r="T634" i="10"/>
  <c r="W634" i="10"/>
  <c r="Z634" i="10"/>
  <c r="E635" i="10"/>
  <c r="H635" i="10"/>
  <c r="K635" i="10"/>
  <c r="N635" i="10"/>
  <c r="Q635" i="10"/>
  <c r="T635" i="10"/>
  <c r="W635" i="10"/>
  <c r="Z635" i="10"/>
  <c r="E636" i="10"/>
  <c r="H636" i="10"/>
  <c r="K636" i="10"/>
  <c r="N636" i="10"/>
  <c r="Q636" i="10"/>
  <c r="T636" i="10"/>
  <c r="W636" i="10"/>
  <c r="Z636" i="10"/>
  <c r="E637" i="10"/>
  <c r="H637" i="10"/>
  <c r="K637" i="10"/>
  <c r="N637" i="10"/>
  <c r="Q637" i="10"/>
  <c r="T637" i="10"/>
  <c r="W637" i="10"/>
  <c r="Z637" i="10"/>
  <c r="E638" i="10"/>
  <c r="H638" i="10"/>
  <c r="K638" i="10"/>
  <c r="N638" i="10"/>
  <c r="Q638" i="10"/>
  <c r="T638" i="10"/>
  <c r="W638" i="10"/>
  <c r="Z638" i="10"/>
  <c r="E639" i="10"/>
  <c r="H639" i="10"/>
  <c r="K639" i="10"/>
  <c r="N639" i="10"/>
  <c r="Q639" i="10"/>
  <c r="T639" i="10"/>
  <c r="W639" i="10"/>
  <c r="Z639" i="10"/>
  <c r="E640" i="10"/>
  <c r="H640" i="10"/>
  <c r="K640" i="10"/>
  <c r="N640" i="10"/>
  <c r="Q640" i="10"/>
  <c r="T640" i="10"/>
  <c r="W640" i="10"/>
  <c r="Z640" i="10"/>
  <c r="E641" i="10"/>
  <c r="H641" i="10"/>
  <c r="K641" i="10"/>
  <c r="N641" i="10"/>
  <c r="Q641" i="10"/>
  <c r="T641" i="10"/>
  <c r="W641" i="10"/>
  <c r="Z641" i="10"/>
  <c r="E642" i="10"/>
  <c r="H642" i="10"/>
  <c r="K642" i="10"/>
  <c r="N642" i="10"/>
  <c r="Q642" i="10"/>
  <c r="T642" i="10"/>
  <c r="W642" i="10"/>
  <c r="Z642" i="10"/>
  <c r="E643" i="10"/>
  <c r="H643" i="10"/>
  <c r="K643" i="10"/>
  <c r="N643" i="10"/>
  <c r="Q643" i="10"/>
  <c r="T643" i="10"/>
  <c r="W643" i="10"/>
  <c r="Z643" i="10"/>
  <c r="E644" i="10"/>
  <c r="H644" i="10"/>
  <c r="K644" i="10"/>
  <c r="N644" i="10"/>
  <c r="Q644" i="10"/>
  <c r="T644" i="10"/>
  <c r="W644" i="10"/>
  <c r="Z644" i="10"/>
  <c r="E646" i="10"/>
  <c r="H646" i="10"/>
  <c r="K646" i="10"/>
  <c r="N646" i="10"/>
  <c r="Q646" i="10"/>
  <c r="T646" i="10"/>
  <c r="W646" i="10"/>
  <c r="Z646" i="10"/>
  <c r="E647" i="10"/>
  <c r="H647" i="10"/>
  <c r="K647" i="10"/>
  <c r="N647" i="10"/>
  <c r="Q647" i="10"/>
  <c r="T647" i="10"/>
  <c r="W647" i="10"/>
  <c r="Z647" i="10"/>
  <c r="E648" i="10"/>
  <c r="H648" i="10"/>
  <c r="K648" i="10"/>
  <c r="N648" i="10"/>
  <c r="Q648" i="10"/>
  <c r="T648" i="10"/>
  <c r="W648" i="10"/>
  <c r="Z648" i="10"/>
  <c r="E649" i="10"/>
  <c r="H649" i="10"/>
  <c r="K649" i="10"/>
  <c r="N649" i="10"/>
  <c r="Q649" i="10"/>
  <c r="T649" i="10"/>
  <c r="W649" i="10"/>
  <c r="Z649" i="10"/>
  <c r="E650" i="10"/>
  <c r="H650" i="10"/>
  <c r="K650" i="10"/>
  <c r="N650" i="10"/>
  <c r="Q650" i="10"/>
  <c r="T650" i="10"/>
  <c r="W650" i="10"/>
  <c r="Z650" i="10"/>
  <c r="E651" i="10"/>
  <c r="H651" i="10"/>
  <c r="K651" i="10"/>
  <c r="N651" i="10"/>
  <c r="Q651" i="10"/>
  <c r="T651" i="10"/>
  <c r="W651" i="10"/>
  <c r="Z651" i="10"/>
  <c r="E652" i="10"/>
  <c r="H652" i="10"/>
  <c r="K652" i="10"/>
  <c r="N652" i="10"/>
  <c r="Q652" i="10"/>
  <c r="T652" i="10"/>
  <c r="W652" i="10"/>
  <c r="Z652" i="10"/>
  <c r="E653" i="10"/>
  <c r="H653" i="10"/>
  <c r="K653" i="10"/>
  <c r="N653" i="10"/>
  <c r="Q653" i="10"/>
  <c r="T653" i="10"/>
  <c r="W653" i="10"/>
  <c r="Z653" i="10"/>
  <c r="E654" i="10"/>
  <c r="H654" i="10"/>
  <c r="K654" i="10"/>
  <c r="N654" i="10"/>
  <c r="Q654" i="10"/>
  <c r="T654" i="10"/>
  <c r="W654" i="10"/>
  <c r="Z654" i="10"/>
  <c r="E655" i="10"/>
  <c r="H655" i="10"/>
  <c r="K655" i="10"/>
  <c r="N655" i="10"/>
  <c r="Q655" i="10"/>
  <c r="T655" i="10"/>
  <c r="W655" i="10"/>
  <c r="Z655" i="10"/>
  <c r="E656" i="10"/>
  <c r="H656" i="10"/>
  <c r="K656" i="10"/>
  <c r="N656" i="10"/>
  <c r="Q656" i="10"/>
  <c r="T656" i="10"/>
  <c r="W656" i="10"/>
  <c r="Z656" i="10"/>
  <c r="E657" i="10"/>
  <c r="H657" i="10"/>
  <c r="K657" i="10"/>
  <c r="N657" i="10"/>
  <c r="Q657" i="10"/>
  <c r="T657" i="10"/>
  <c r="W657" i="10"/>
  <c r="Z657" i="10"/>
  <c r="E658" i="10"/>
  <c r="H658" i="10"/>
  <c r="K658" i="10"/>
  <c r="N658" i="10"/>
  <c r="Q658" i="10"/>
  <c r="T658" i="10"/>
  <c r="W658" i="10"/>
  <c r="Z658" i="10"/>
  <c r="E659" i="10"/>
  <c r="H659" i="10"/>
  <c r="K659" i="10"/>
  <c r="N659" i="10"/>
  <c r="Q659" i="10"/>
  <c r="T659" i="10"/>
  <c r="W659" i="10"/>
  <c r="Z659" i="10"/>
  <c r="E660" i="10"/>
  <c r="H660" i="10"/>
  <c r="K660" i="10"/>
  <c r="N660" i="10"/>
  <c r="Q660" i="10"/>
  <c r="T660" i="10"/>
  <c r="W660" i="10"/>
  <c r="Z660" i="10"/>
  <c r="E661" i="10"/>
  <c r="H661" i="10"/>
  <c r="K661" i="10"/>
  <c r="N661" i="10"/>
  <c r="Q661" i="10"/>
  <c r="T661" i="10"/>
  <c r="W661" i="10"/>
  <c r="Z661" i="10"/>
  <c r="E662" i="10"/>
  <c r="H662" i="10"/>
  <c r="K662" i="10"/>
  <c r="N662" i="10"/>
  <c r="Q662" i="10"/>
  <c r="T662" i="10"/>
  <c r="W662" i="10"/>
  <c r="Z662" i="10"/>
  <c r="E663" i="10"/>
  <c r="H663" i="10"/>
  <c r="K663" i="10"/>
  <c r="N663" i="10"/>
  <c r="Q663" i="10"/>
  <c r="T663" i="10"/>
  <c r="W663" i="10"/>
  <c r="Z663" i="10"/>
  <c r="E664" i="10"/>
  <c r="H664" i="10"/>
  <c r="K664" i="10"/>
  <c r="N664" i="10"/>
  <c r="Q664" i="10"/>
  <c r="T664" i="10"/>
  <c r="W664" i="10"/>
  <c r="Z664" i="10"/>
  <c r="E665" i="10"/>
  <c r="H665" i="10"/>
  <c r="K665" i="10"/>
  <c r="N665" i="10"/>
  <c r="Q665" i="10"/>
  <c r="T665" i="10"/>
  <c r="W665" i="10"/>
  <c r="Z665" i="10"/>
  <c r="E666" i="10"/>
  <c r="H666" i="10"/>
  <c r="K666" i="10"/>
  <c r="N666" i="10"/>
  <c r="Q666" i="10"/>
  <c r="T666" i="10"/>
  <c r="W666" i="10"/>
  <c r="Z666" i="10"/>
  <c r="E667" i="10"/>
  <c r="H667" i="10"/>
  <c r="K667" i="10"/>
  <c r="N667" i="10"/>
  <c r="Q667" i="10"/>
  <c r="T667" i="10"/>
  <c r="W667" i="10"/>
  <c r="Z667" i="10"/>
  <c r="E668" i="10"/>
  <c r="H668" i="10"/>
  <c r="K668" i="10"/>
  <c r="N668" i="10"/>
  <c r="Q668" i="10"/>
  <c r="T668" i="10"/>
  <c r="W668" i="10"/>
  <c r="Z668" i="10"/>
  <c r="E669" i="10"/>
  <c r="H669" i="10"/>
  <c r="K669" i="10"/>
  <c r="N669" i="10"/>
  <c r="Q669" i="10"/>
  <c r="T669" i="10"/>
  <c r="W669" i="10"/>
  <c r="Z669" i="10"/>
  <c r="E670" i="10"/>
  <c r="H670" i="10"/>
  <c r="K670" i="10"/>
  <c r="N670" i="10"/>
  <c r="Q670" i="10"/>
  <c r="T670" i="10"/>
  <c r="W670" i="10"/>
  <c r="Z670" i="10"/>
  <c r="E671" i="10"/>
  <c r="H671" i="10"/>
  <c r="K671" i="10"/>
  <c r="N671" i="10"/>
  <c r="Q671" i="10"/>
  <c r="T671" i="10"/>
  <c r="W671" i="10"/>
  <c r="Z671" i="10"/>
  <c r="E672" i="10"/>
  <c r="H672" i="10"/>
  <c r="K672" i="10"/>
  <c r="N672" i="10"/>
  <c r="Q672" i="10"/>
  <c r="T672" i="10"/>
  <c r="W672" i="10"/>
  <c r="Z672" i="10"/>
  <c r="E673" i="10"/>
  <c r="H673" i="10"/>
  <c r="K673" i="10"/>
  <c r="N673" i="10"/>
  <c r="Q673" i="10"/>
  <c r="T673" i="10"/>
  <c r="W673" i="10"/>
  <c r="Z673" i="10"/>
  <c r="E674" i="10"/>
  <c r="H674" i="10"/>
  <c r="K674" i="10"/>
  <c r="N674" i="10"/>
  <c r="Q674" i="10"/>
  <c r="T674" i="10"/>
  <c r="W674" i="10"/>
  <c r="Z674" i="10"/>
  <c r="E675" i="10"/>
  <c r="H675" i="10"/>
  <c r="K675" i="10"/>
  <c r="N675" i="10"/>
  <c r="Q675" i="10"/>
  <c r="T675" i="10"/>
  <c r="W675" i="10"/>
  <c r="Z675" i="10"/>
  <c r="E676" i="10"/>
  <c r="H676" i="10"/>
  <c r="K676" i="10"/>
  <c r="N676" i="10"/>
  <c r="Q676" i="10"/>
  <c r="T676" i="10"/>
  <c r="W676" i="10"/>
  <c r="Z676" i="10"/>
  <c r="E677" i="10"/>
  <c r="H677" i="10"/>
  <c r="K677" i="10"/>
  <c r="N677" i="10"/>
  <c r="Q677" i="10"/>
  <c r="T677" i="10"/>
  <c r="W677" i="10"/>
  <c r="Z677" i="10"/>
  <c r="E678" i="10"/>
  <c r="H678" i="10"/>
  <c r="K678" i="10"/>
  <c r="N678" i="10"/>
  <c r="Q678" i="10"/>
  <c r="T678" i="10"/>
  <c r="W678" i="10"/>
  <c r="Z678" i="10"/>
  <c r="E679" i="10"/>
  <c r="H679" i="10"/>
  <c r="K679" i="10"/>
  <c r="N679" i="10"/>
  <c r="Q679" i="10"/>
  <c r="T679" i="10"/>
  <c r="W679" i="10"/>
  <c r="Z679" i="10"/>
  <c r="E680" i="10"/>
  <c r="H680" i="10"/>
  <c r="K680" i="10"/>
  <c r="N680" i="10"/>
  <c r="Q680" i="10"/>
  <c r="T680" i="10"/>
  <c r="W680" i="10"/>
  <c r="Z680" i="10"/>
  <c r="E681" i="10"/>
  <c r="H681" i="10"/>
  <c r="K681" i="10"/>
  <c r="N681" i="10"/>
  <c r="Q681" i="10"/>
  <c r="T681" i="10"/>
  <c r="W681" i="10"/>
  <c r="Z681" i="10"/>
  <c r="E682" i="10"/>
  <c r="H682" i="10"/>
  <c r="K682" i="10"/>
  <c r="N682" i="10"/>
  <c r="Q682" i="10"/>
  <c r="T682" i="10"/>
  <c r="W682" i="10"/>
  <c r="Z682" i="10"/>
  <c r="E683" i="10"/>
  <c r="H683" i="10"/>
  <c r="K683" i="10"/>
  <c r="N683" i="10"/>
  <c r="Q683" i="10"/>
  <c r="T683" i="10"/>
  <c r="W683" i="10"/>
  <c r="Z683" i="10"/>
  <c r="E684" i="10"/>
  <c r="H684" i="10"/>
  <c r="K684" i="10"/>
  <c r="N684" i="10"/>
  <c r="Q684" i="10"/>
  <c r="T684" i="10"/>
  <c r="W684" i="10"/>
  <c r="Z684" i="10"/>
  <c r="E685" i="10"/>
  <c r="H685" i="10"/>
  <c r="K685" i="10"/>
  <c r="N685" i="10"/>
  <c r="Q685" i="10"/>
  <c r="T685" i="10"/>
  <c r="W685" i="10"/>
  <c r="Z685" i="10"/>
  <c r="E686" i="10"/>
  <c r="H686" i="10"/>
  <c r="K686" i="10"/>
  <c r="N686" i="10"/>
  <c r="Q686" i="10"/>
  <c r="T686" i="10"/>
  <c r="W686" i="10"/>
  <c r="Z686" i="10"/>
  <c r="E687" i="10"/>
  <c r="H687" i="10"/>
  <c r="K687" i="10"/>
  <c r="N687" i="10"/>
  <c r="Q687" i="10"/>
  <c r="T687" i="10"/>
  <c r="W687" i="10"/>
  <c r="Z687" i="10"/>
  <c r="E688" i="10"/>
  <c r="H688" i="10"/>
  <c r="K688" i="10"/>
  <c r="N688" i="10"/>
  <c r="Q688" i="10"/>
  <c r="T688" i="10"/>
  <c r="W688" i="10"/>
  <c r="Z688" i="10"/>
  <c r="E689" i="10"/>
  <c r="H689" i="10"/>
  <c r="K689" i="10"/>
  <c r="N689" i="10"/>
  <c r="Q689" i="10"/>
  <c r="T689" i="10"/>
  <c r="W689" i="10"/>
  <c r="Z689" i="10"/>
  <c r="E690" i="10"/>
  <c r="H690" i="10"/>
  <c r="K690" i="10"/>
  <c r="N690" i="10"/>
  <c r="Q690" i="10"/>
  <c r="T690" i="10"/>
  <c r="W690" i="10"/>
  <c r="Z690" i="10"/>
  <c r="E691" i="10"/>
  <c r="H691" i="10"/>
  <c r="K691" i="10"/>
  <c r="N691" i="10"/>
  <c r="Q691" i="10"/>
  <c r="T691" i="10"/>
  <c r="W691" i="10"/>
  <c r="Z691" i="10"/>
  <c r="E692" i="10"/>
  <c r="H692" i="10"/>
  <c r="K692" i="10"/>
  <c r="N692" i="10"/>
  <c r="Q692" i="10"/>
  <c r="T692" i="10"/>
  <c r="W692" i="10"/>
  <c r="Z692" i="10"/>
  <c r="E693" i="10"/>
  <c r="H693" i="10"/>
  <c r="K693" i="10"/>
  <c r="N693" i="10"/>
  <c r="Q693" i="10"/>
  <c r="T693" i="10"/>
  <c r="W693" i="10"/>
  <c r="Z693" i="10"/>
  <c r="E694" i="10"/>
  <c r="H694" i="10"/>
  <c r="K694" i="10"/>
  <c r="N694" i="10"/>
  <c r="Q694" i="10"/>
  <c r="T694" i="10"/>
  <c r="W694" i="10"/>
  <c r="Z694" i="10"/>
  <c r="E695" i="10"/>
  <c r="H695" i="10"/>
  <c r="K695" i="10"/>
  <c r="N695" i="10"/>
  <c r="Q695" i="10"/>
  <c r="T695" i="10"/>
  <c r="W695" i="10"/>
  <c r="Z695" i="10"/>
  <c r="E696" i="10"/>
  <c r="H696" i="10"/>
  <c r="K696" i="10"/>
  <c r="N696" i="10"/>
  <c r="Q696" i="10"/>
  <c r="T696" i="10"/>
  <c r="W696" i="10"/>
  <c r="Z696" i="10"/>
  <c r="E697" i="10"/>
  <c r="H697" i="10"/>
  <c r="K697" i="10"/>
  <c r="N697" i="10"/>
  <c r="Q697" i="10"/>
  <c r="T697" i="10"/>
  <c r="W697" i="10"/>
  <c r="Z697" i="10"/>
  <c r="E698" i="10"/>
  <c r="H698" i="10"/>
  <c r="K698" i="10"/>
  <c r="N698" i="10"/>
  <c r="Q698" i="10"/>
  <c r="T698" i="10"/>
  <c r="W698" i="10"/>
  <c r="Z698" i="10"/>
  <c r="E699" i="10"/>
  <c r="H699" i="10"/>
  <c r="K699" i="10"/>
  <c r="N699" i="10"/>
  <c r="Q699" i="10"/>
  <c r="T699" i="10"/>
  <c r="W699" i="10"/>
  <c r="Z699" i="10"/>
  <c r="E700" i="10"/>
  <c r="H700" i="10"/>
  <c r="K700" i="10"/>
  <c r="N700" i="10"/>
  <c r="Q700" i="10"/>
  <c r="T700" i="10"/>
  <c r="W700" i="10"/>
  <c r="Z700" i="10"/>
  <c r="E701" i="10"/>
  <c r="H701" i="10"/>
  <c r="K701" i="10"/>
  <c r="N701" i="10"/>
  <c r="Q701" i="10"/>
  <c r="T701" i="10"/>
  <c r="W701" i="10"/>
  <c r="Z701" i="10"/>
  <c r="E702" i="10"/>
  <c r="H702" i="10"/>
  <c r="K702" i="10"/>
  <c r="N702" i="10"/>
  <c r="Q702" i="10"/>
  <c r="T702" i="10"/>
  <c r="W702" i="10"/>
  <c r="Z702" i="10"/>
  <c r="E703" i="10"/>
  <c r="H703" i="10"/>
  <c r="K703" i="10"/>
  <c r="N703" i="10"/>
  <c r="Q703" i="10"/>
  <c r="T703" i="10"/>
  <c r="W703" i="10"/>
  <c r="Z703" i="10"/>
  <c r="E704" i="10"/>
  <c r="H704" i="10"/>
  <c r="K704" i="10"/>
  <c r="N704" i="10"/>
  <c r="Q704" i="10"/>
  <c r="T704" i="10"/>
  <c r="W704" i="10"/>
  <c r="Z704" i="10"/>
  <c r="E705" i="10"/>
  <c r="H705" i="10"/>
  <c r="K705" i="10"/>
  <c r="N705" i="10"/>
  <c r="Q705" i="10"/>
  <c r="T705" i="10"/>
  <c r="W705" i="10"/>
  <c r="Z705" i="10"/>
  <c r="E706" i="10"/>
  <c r="H706" i="10"/>
  <c r="K706" i="10"/>
  <c r="N706" i="10"/>
  <c r="Q706" i="10"/>
  <c r="T706" i="10"/>
  <c r="W706" i="10"/>
  <c r="Z706" i="10"/>
  <c r="E707" i="10"/>
  <c r="H707" i="10"/>
  <c r="K707" i="10"/>
  <c r="N707" i="10"/>
  <c r="Q707" i="10"/>
  <c r="T707" i="10"/>
  <c r="W707" i="10"/>
  <c r="Z707" i="10"/>
  <c r="E708" i="10"/>
  <c r="H708" i="10"/>
  <c r="K708" i="10"/>
  <c r="N708" i="10"/>
  <c r="Q708" i="10"/>
  <c r="T708" i="10"/>
  <c r="W708" i="10"/>
  <c r="Z708" i="10"/>
  <c r="E709" i="10"/>
  <c r="H709" i="10"/>
  <c r="K709" i="10"/>
  <c r="N709" i="10"/>
  <c r="Q709" i="10"/>
  <c r="T709" i="10"/>
  <c r="W709" i="10"/>
  <c r="Z709" i="10"/>
  <c r="E710" i="10"/>
  <c r="H710" i="10"/>
  <c r="K710" i="10"/>
  <c r="N710" i="10"/>
  <c r="Q710" i="10"/>
  <c r="T710" i="10"/>
  <c r="W710" i="10"/>
  <c r="Z710" i="10"/>
  <c r="E711" i="10"/>
  <c r="H711" i="10"/>
  <c r="K711" i="10"/>
  <c r="N711" i="10"/>
  <c r="Q711" i="10"/>
  <c r="T711" i="10"/>
  <c r="W711" i="10"/>
  <c r="Z711" i="10"/>
  <c r="E712" i="10"/>
  <c r="H712" i="10"/>
  <c r="K712" i="10"/>
  <c r="N712" i="10"/>
  <c r="Q712" i="10"/>
  <c r="T712" i="10"/>
  <c r="W712" i="10"/>
  <c r="Z712" i="10"/>
  <c r="E713" i="10"/>
  <c r="H713" i="10"/>
  <c r="K713" i="10"/>
  <c r="N713" i="10"/>
  <c r="Q713" i="10"/>
  <c r="T713" i="10"/>
  <c r="W713" i="10"/>
  <c r="Z713" i="10"/>
  <c r="E714" i="10"/>
  <c r="H714" i="10"/>
  <c r="K714" i="10"/>
  <c r="N714" i="10"/>
  <c r="Q714" i="10"/>
  <c r="T714" i="10"/>
  <c r="W714" i="10"/>
  <c r="Z714" i="10"/>
  <c r="E715" i="10"/>
  <c r="H715" i="10"/>
  <c r="K715" i="10"/>
  <c r="N715" i="10"/>
  <c r="Q715" i="10"/>
  <c r="T715" i="10"/>
  <c r="W715" i="10"/>
  <c r="Z715" i="10"/>
  <c r="E716" i="10"/>
  <c r="H716" i="10"/>
  <c r="K716" i="10"/>
  <c r="N716" i="10"/>
  <c r="Q716" i="10"/>
  <c r="T716" i="10"/>
  <c r="W716" i="10"/>
  <c r="Z716" i="10"/>
  <c r="E717" i="10"/>
  <c r="H717" i="10"/>
  <c r="K717" i="10"/>
  <c r="N717" i="10"/>
  <c r="Q717" i="10"/>
  <c r="T717" i="10"/>
  <c r="W717" i="10"/>
  <c r="Z717" i="10"/>
  <c r="E718" i="10"/>
  <c r="H718" i="10"/>
  <c r="K718" i="10"/>
  <c r="N718" i="10"/>
  <c r="Q718" i="10"/>
  <c r="T718" i="10"/>
  <c r="W718" i="10"/>
  <c r="Z718" i="10"/>
  <c r="E719" i="10"/>
  <c r="H719" i="10"/>
  <c r="K719" i="10"/>
  <c r="N719" i="10"/>
  <c r="Q719" i="10"/>
  <c r="T719" i="10"/>
  <c r="W719" i="10"/>
  <c r="Z719" i="10"/>
  <c r="E720" i="10"/>
  <c r="H720" i="10"/>
  <c r="K720" i="10"/>
  <c r="N720" i="10"/>
  <c r="Q720" i="10"/>
  <c r="T720" i="10"/>
  <c r="W720" i="10"/>
  <c r="Z720" i="10"/>
  <c r="E721" i="10"/>
  <c r="H721" i="10"/>
  <c r="K721" i="10"/>
  <c r="N721" i="10"/>
  <c r="Q721" i="10"/>
  <c r="T721" i="10"/>
  <c r="W721" i="10"/>
  <c r="Z721" i="10"/>
  <c r="E722" i="10"/>
  <c r="H722" i="10"/>
  <c r="K722" i="10"/>
  <c r="N722" i="10"/>
  <c r="Q722" i="10"/>
  <c r="T722" i="10"/>
  <c r="W722" i="10"/>
  <c r="Z722" i="10"/>
  <c r="E723" i="10"/>
  <c r="H723" i="10"/>
  <c r="K723" i="10"/>
  <c r="N723" i="10"/>
  <c r="Q723" i="10"/>
  <c r="T723" i="10"/>
  <c r="W723" i="10"/>
  <c r="Z723" i="10"/>
  <c r="E724" i="10"/>
  <c r="H724" i="10"/>
  <c r="K724" i="10"/>
  <c r="N724" i="10"/>
  <c r="Q724" i="10"/>
  <c r="T724" i="10"/>
  <c r="W724" i="10"/>
  <c r="Z724" i="10"/>
  <c r="E725" i="10"/>
  <c r="H725" i="10"/>
  <c r="K725" i="10"/>
  <c r="N725" i="10"/>
  <c r="Q725" i="10"/>
  <c r="T725" i="10"/>
  <c r="W725" i="10"/>
  <c r="Z725" i="10"/>
  <c r="E726" i="10"/>
  <c r="H726" i="10"/>
  <c r="K726" i="10"/>
  <c r="N726" i="10"/>
  <c r="Q726" i="10"/>
  <c r="T726" i="10"/>
  <c r="W726" i="10"/>
  <c r="Z726" i="10"/>
  <c r="E727" i="10"/>
  <c r="H727" i="10"/>
  <c r="K727" i="10"/>
  <c r="N727" i="10"/>
  <c r="Q727" i="10"/>
  <c r="T727" i="10"/>
  <c r="W727" i="10"/>
  <c r="Z727" i="10"/>
  <c r="E728" i="10"/>
  <c r="H728" i="10"/>
  <c r="K728" i="10"/>
  <c r="N728" i="10"/>
  <c r="Q728" i="10"/>
  <c r="T728" i="10"/>
  <c r="W728" i="10"/>
  <c r="Z728" i="10"/>
  <c r="E729" i="10"/>
  <c r="H729" i="10"/>
  <c r="K729" i="10"/>
  <c r="N729" i="10"/>
  <c r="Q729" i="10"/>
  <c r="T729" i="10"/>
  <c r="W729" i="10"/>
  <c r="Z729" i="10"/>
  <c r="E730" i="10"/>
  <c r="H730" i="10"/>
  <c r="K730" i="10"/>
  <c r="N730" i="10"/>
  <c r="Q730" i="10"/>
  <c r="T730" i="10"/>
  <c r="W730" i="10"/>
  <c r="Z730" i="10"/>
  <c r="E731" i="10"/>
  <c r="H731" i="10"/>
  <c r="K731" i="10"/>
  <c r="N731" i="10"/>
  <c r="Q731" i="10"/>
  <c r="T731" i="10"/>
  <c r="W731" i="10"/>
  <c r="Z731" i="10"/>
  <c r="E732" i="10"/>
  <c r="H732" i="10"/>
  <c r="K732" i="10"/>
  <c r="N732" i="10"/>
  <c r="Q732" i="10"/>
  <c r="T732" i="10"/>
  <c r="W732" i="10"/>
  <c r="Z732" i="10"/>
  <c r="E733" i="10"/>
  <c r="H733" i="10"/>
  <c r="K733" i="10"/>
  <c r="N733" i="10"/>
  <c r="Q733" i="10"/>
  <c r="T733" i="10"/>
  <c r="W733" i="10"/>
  <c r="Z733" i="10"/>
  <c r="E734" i="10"/>
  <c r="H734" i="10"/>
  <c r="K734" i="10"/>
  <c r="N734" i="10"/>
  <c r="Q734" i="10"/>
  <c r="T734" i="10"/>
  <c r="W734" i="10"/>
  <c r="Z734" i="10"/>
  <c r="E735" i="10"/>
  <c r="H735" i="10"/>
  <c r="K735" i="10"/>
  <c r="N735" i="10"/>
  <c r="Q735" i="10"/>
  <c r="T735" i="10"/>
  <c r="W735" i="10"/>
  <c r="Z735" i="10"/>
  <c r="E736" i="10"/>
  <c r="H736" i="10"/>
  <c r="K736" i="10"/>
  <c r="N736" i="10"/>
  <c r="Q736" i="10"/>
  <c r="T736" i="10"/>
  <c r="W736" i="10"/>
  <c r="Z736" i="10"/>
  <c r="E737" i="10"/>
  <c r="H737" i="10"/>
  <c r="K737" i="10"/>
  <c r="N737" i="10"/>
  <c r="Q737" i="10"/>
  <c r="T737" i="10"/>
  <c r="W737" i="10"/>
  <c r="Z737" i="10"/>
  <c r="E738" i="10"/>
  <c r="H738" i="10"/>
  <c r="K738" i="10"/>
  <c r="N738" i="10"/>
  <c r="Q738" i="10"/>
  <c r="T738" i="10"/>
  <c r="W738" i="10"/>
  <c r="Z738" i="10"/>
  <c r="E739" i="10"/>
  <c r="H739" i="10"/>
  <c r="K739" i="10"/>
  <c r="N739" i="10"/>
  <c r="Q739" i="10"/>
  <c r="T739" i="10"/>
  <c r="W739" i="10"/>
  <c r="Z739" i="10"/>
  <c r="E740" i="10"/>
  <c r="H740" i="10"/>
  <c r="K740" i="10"/>
  <c r="N740" i="10"/>
  <c r="Q740" i="10"/>
  <c r="T740" i="10"/>
  <c r="W740" i="10"/>
  <c r="Z740" i="10"/>
  <c r="E741" i="10"/>
  <c r="H741" i="10"/>
  <c r="K741" i="10"/>
  <c r="N741" i="10"/>
  <c r="Q741" i="10"/>
  <c r="T741" i="10"/>
  <c r="W741" i="10"/>
  <c r="Z741" i="10"/>
  <c r="E742" i="10"/>
  <c r="H742" i="10"/>
  <c r="K742" i="10"/>
  <c r="N742" i="10"/>
  <c r="Q742" i="10"/>
  <c r="T742" i="10"/>
  <c r="W742" i="10"/>
  <c r="Z742" i="10"/>
  <c r="E743" i="10"/>
  <c r="H743" i="10"/>
  <c r="K743" i="10"/>
  <c r="N743" i="10"/>
  <c r="Q743" i="10"/>
  <c r="T743" i="10"/>
  <c r="W743" i="10"/>
  <c r="Z743" i="10"/>
  <c r="E744" i="10"/>
  <c r="H744" i="10"/>
  <c r="K744" i="10"/>
  <c r="N744" i="10"/>
  <c r="Q744" i="10"/>
  <c r="T744" i="10"/>
  <c r="W744" i="10"/>
  <c r="Z744" i="10"/>
  <c r="E745" i="10"/>
  <c r="H745" i="10"/>
  <c r="K745" i="10"/>
  <c r="N745" i="10"/>
  <c r="Q745" i="10"/>
  <c r="T745" i="10"/>
  <c r="W745" i="10"/>
  <c r="Z745" i="10"/>
  <c r="E746" i="10"/>
  <c r="H746" i="10"/>
  <c r="K746" i="10"/>
  <c r="N746" i="10"/>
  <c r="Q746" i="10"/>
  <c r="T746" i="10"/>
  <c r="W746" i="10"/>
  <c r="Z746" i="10"/>
  <c r="E747" i="10"/>
  <c r="H747" i="10"/>
  <c r="K747" i="10"/>
  <c r="N747" i="10"/>
  <c r="Q747" i="10"/>
  <c r="T747" i="10"/>
  <c r="W747" i="10"/>
  <c r="Z747" i="10"/>
  <c r="E748" i="10"/>
  <c r="H748" i="10"/>
  <c r="K748" i="10"/>
  <c r="N748" i="10"/>
  <c r="Q748" i="10"/>
  <c r="T748" i="10"/>
  <c r="W748" i="10"/>
  <c r="Z748" i="10"/>
  <c r="E749" i="10"/>
  <c r="H749" i="10"/>
  <c r="K749" i="10"/>
  <c r="N749" i="10"/>
  <c r="Q749" i="10"/>
  <c r="T749" i="10"/>
  <c r="W749" i="10"/>
  <c r="Z749" i="10"/>
  <c r="E750" i="10"/>
  <c r="H750" i="10"/>
  <c r="K750" i="10"/>
  <c r="N750" i="10"/>
  <c r="Q750" i="10"/>
  <c r="T750" i="10"/>
  <c r="W750" i="10"/>
  <c r="Z750" i="10"/>
  <c r="E751" i="10"/>
  <c r="H751" i="10"/>
  <c r="K751" i="10"/>
  <c r="N751" i="10"/>
  <c r="Q751" i="10"/>
  <c r="T751" i="10"/>
  <c r="W751" i="10"/>
  <c r="Z751" i="10"/>
  <c r="E752" i="10"/>
  <c r="H752" i="10"/>
  <c r="K752" i="10"/>
  <c r="N752" i="10"/>
  <c r="Q752" i="10"/>
  <c r="T752" i="10"/>
  <c r="W752" i="10"/>
  <c r="Z752" i="10"/>
  <c r="E753" i="10"/>
  <c r="H753" i="10"/>
  <c r="K753" i="10"/>
  <c r="N753" i="10"/>
  <c r="Q753" i="10"/>
  <c r="T753" i="10"/>
  <c r="W753" i="10"/>
  <c r="Z753" i="10"/>
  <c r="E754" i="10"/>
  <c r="H754" i="10"/>
  <c r="K754" i="10"/>
  <c r="N754" i="10"/>
  <c r="Q754" i="10"/>
  <c r="T754" i="10"/>
  <c r="W754" i="10"/>
  <c r="Z754" i="10"/>
  <c r="E755" i="10"/>
  <c r="H755" i="10"/>
  <c r="K755" i="10"/>
  <c r="N755" i="10"/>
  <c r="Q755" i="10"/>
  <c r="T755" i="10"/>
  <c r="W755" i="10"/>
  <c r="Z755" i="10"/>
  <c r="E756" i="10"/>
  <c r="H756" i="10"/>
  <c r="K756" i="10"/>
  <c r="N756" i="10"/>
  <c r="Q756" i="10"/>
  <c r="T756" i="10"/>
  <c r="W756" i="10"/>
  <c r="Z756" i="10"/>
  <c r="E757" i="10"/>
  <c r="H757" i="10"/>
  <c r="K757" i="10"/>
  <c r="N757" i="10"/>
  <c r="Q757" i="10"/>
  <c r="T757" i="10"/>
  <c r="W757" i="10"/>
  <c r="Z757" i="10"/>
  <c r="E758" i="10"/>
  <c r="H758" i="10"/>
  <c r="K758" i="10"/>
  <c r="N758" i="10"/>
  <c r="Q758" i="10"/>
  <c r="T758" i="10"/>
  <c r="W758" i="10"/>
  <c r="Z758" i="10"/>
  <c r="E759" i="10"/>
  <c r="H759" i="10"/>
  <c r="K759" i="10"/>
  <c r="N759" i="10"/>
  <c r="Q759" i="10"/>
  <c r="T759" i="10"/>
  <c r="W759" i="10"/>
  <c r="Z759" i="10"/>
  <c r="E761" i="10"/>
  <c r="H761" i="10"/>
  <c r="K761" i="10"/>
  <c r="N761" i="10"/>
  <c r="Q761" i="10"/>
  <c r="T761" i="10"/>
  <c r="W761" i="10"/>
  <c r="Z761" i="10"/>
  <c r="E762" i="10"/>
  <c r="H762" i="10"/>
  <c r="K762" i="10"/>
  <c r="N762" i="10"/>
  <c r="Q762" i="10"/>
  <c r="T762" i="10"/>
  <c r="W762" i="10"/>
  <c r="Z762" i="10"/>
  <c r="E763" i="10"/>
  <c r="H763" i="10"/>
  <c r="K763" i="10"/>
  <c r="N763" i="10"/>
  <c r="Q763" i="10"/>
  <c r="T763" i="10"/>
  <c r="W763" i="10"/>
  <c r="Z763" i="10"/>
  <c r="E764" i="10"/>
  <c r="H764" i="10"/>
  <c r="K764" i="10"/>
  <c r="N764" i="10"/>
  <c r="Q764" i="10"/>
  <c r="T764" i="10"/>
  <c r="W764" i="10"/>
  <c r="Z764" i="10"/>
  <c r="E765" i="10"/>
  <c r="H765" i="10"/>
  <c r="K765" i="10"/>
  <c r="N765" i="10"/>
  <c r="Q765" i="10"/>
  <c r="T765" i="10"/>
  <c r="W765" i="10"/>
  <c r="Z765" i="10"/>
  <c r="E766" i="10"/>
  <c r="H766" i="10"/>
  <c r="K766" i="10"/>
  <c r="N766" i="10"/>
  <c r="Q766" i="10"/>
  <c r="T766" i="10"/>
  <c r="W766" i="10"/>
  <c r="Z766" i="10"/>
  <c r="E767" i="10"/>
  <c r="H767" i="10"/>
  <c r="K767" i="10"/>
  <c r="N767" i="10"/>
  <c r="Q767" i="10"/>
  <c r="T767" i="10"/>
  <c r="W767" i="10"/>
  <c r="Z767" i="10"/>
  <c r="E768" i="10"/>
  <c r="H768" i="10"/>
  <c r="K768" i="10"/>
  <c r="N768" i="10"/>
  <c r="Q768" i="10"/>
  <c r="T768" i="10"/>
  <c r="W768" i="10"/>
  <c r="Z768" i="10"/>
  <c r="E769" i="10"/>
  <c r="H769" i="10"/>
  <c r="K769" i="10"/>
  <c r="N769" i="10"/>
  <c r="Q769" i="10"/>
  <c r="T769" i="10"/>
  <c r="W769" i="10"/>
  <c r="Z769" i="10"/>
  <c r="E770" i="10"/>
  <c r="H770" i="10"/>
  <c r="K770" i="10"/>
  <c r="N770" i="10"/>
  <c r="Q770" i="10"/>
  <c r="T770" i="10"/>
  <c r="W770" i="10"/>
  <c r="Z770" i="10"/>
  <c r="E771" i="10"/>
  <c r="H771" i="10"/>
  <c r="K771" i="10"/>
  <c r="N771" i="10"/>
  <c r="Q771" i="10"/>
  <c r="T771" i="10"/>
  <c r="W771" i="10"/>
  <c r="Z771" i="10"/>
  <c r="E772" i="10"/>
  <c r="H772" i="10"/>
  <c r="K772" i="10"/>
  <c r="N772" i="10"/>
  <c r="Q772" i="10"/>
  <c r="T772" i="10"/>
  <c r="W772" i="10"/>
  <c r="Z772" i="10"/>
  <c r="E773" i="10"/>
  <c r="H773" i="10"/>
  <c r="K773" i="10"/>
  <c r="N773" i="10"/>
  <c r="Q773" i="10"/>
  <c r="T773" i="10"/>
  <c r="W773" i="10"/>
  <c r="Z773" i="10"/>
  <c r="E774" i="10"/>
  <c r="H774" i="10"/>
  <c r="K774" i="10"/>
  <c r="N774" i="10"/>
  <c r="Q774" i="10"/>
  <c r="T774" i="10"/>
  <c r="W774" i="10"/>
  <c r="Z774" i="10"/>
  <c r="E775" i="10"/>
  <c r="H775" i="10"/>
  <c r="K775" i="10"/>
  <c r="N775" i="10"/>
  <c r="Q775" i="10"/>
  <c r="T775" i="10"/>
  <c r="W775" i="10"/>
  <c r="Z775" i="10"/>
  <c r="E776" i="10"/>
  <c r="H776" i="10"/>
  <c r="K776" i="10"/>
  <c r="N776" i="10"/>
  <c r="Q776" i="10"/>
  <c r="T776" i="10"/>
  <c r="W776" i="10"/>
  <c r="Z776" i="10"/>
  <c r="E470" i="12"/>
  <c r="H470" i="12"/>
  <c r="K470" i="12"/>
  <c r="N470" i="12"/>
  <c r="Q470" i="12"/>
  <c r="T470" i="12"/>
  <c r="W470" i="12"/>
  <c r="Z470" i="12"/>
  <c r="E471" i="12"/>
  <c r="H471" i="12"/>
  <c r="K471" i="12"/>
  <c r="N471" i="12"/>
  <c r="Q471" i="12"/>
  <c r="T471" i="12"/>
  <c r="W471" i="12"/>
  <c r="Z471" i="12"/>
  <c r="E472" i="12"/>
  <c r="H472" i="12"/>
  <c r="K472" i="12"/>
  <c r="N472" i="12"/>
  <c r="Q472" i="12"/>
  <c r="T472" i="12"/>
  <c r="W472" i="12"/>
  <c r="Z472" i="12"/>
  <c r="E473" i="12"/>
  <c r="H473" i="12"/>
  <c r="K473" i="12"/>
  <c r="N473" i="12"/>
  <c r="Q473" i="12"/>
  <c r="T473" i="12"/>
  <c r="W473" i="12"/>
  <c r="Z473" i="12"/>
  <c r="E474" i="12"/>
  <c r="H474" i="12"/>
  <c r="K474" i="12"/>
  <c r="N474" i="12"/>
  <c r="Q474" i="12"/>
  <c r="T474" i="12"/>
  <c r="W474" i="12"/>
  <c r="Z474" i="12"/>
  <c r="E475" i="12"/>
  <c r="H475" i="12"/>
  <c r="K475" i="12"/>
  <c r="N475" i="12"/>
  <c r="Q475" i="12"/>
  <c r="T475" i="12"/>
  <c r="W475" i="12"/>
  <c r="Z475" i="12"/>
  <c r="E476" i="12"/>
  <c r="H476" i="12"/>
  <c r="K476" i="12"/>
  <c r="N476" i="12"/>
  <c r="Q476" i="12"/>
  <c r="T476" i="12"/>
  <c r="W476" i="12"/>
  <c r="Z476" i="12"/>
  <c r="E477" i="12"/>
  <c r="H477" i="12"/>
  <c r="K477" i="12"/>
  <c r="N477" i="12"/>
  <c r="Q477" i="12"/>
  <c r="T477" i="12"/>
  <c r="W477" i="12"/>
  <c r="Z477" i="12"/>
  <c r="E478" i="12"/>
  <c r="H478" i="12"/>
  <c r="K478" i="12"/>
  <c r="N478" i="12"/>
  <c r="Q478" i="12"/>
  <c r="T478" i="12"/>
  <c r="W478" i="12"/>
  <c r="Z478" i="12"/>
  <c r="E479" i="12"/>
  <c r="H479" i="12"/>
  <c r="K479" i="12"/>
  <c r="N479" i="12"/>
  <c r="Q479" i="12"/>
  <c r="T479" i="12"/>
  <c r="W479" i="12"/>
  <c r="Z479" i="12"/>
  <c r="E480" i="12"/>
  <c r="H480" i="12"/>
  <c r="K480" i="12"/>
  <c r="N480" i="12"/>
  <c r="Q480" i="12"/>
  <c r="T480" i="12"/>
  <c r="W480" i="12"/>
  <c r="Z480" i="12"/>
  <c r="E481" i="12"/>
  <c r="H481" i="12"/>
  <c r="K481" i="12"/>
  <c r="N481" i="12"/>
  <c r="Q481" i="12"/>
  <c r="T481" i="12"/>
  <c r="W481" i="12"/>
  <c r="Z481" i="12"/>
  <c r="E482" i="12"/>
  <c r="H482" i="12"/>
  <c r="K482" i="12"/>
  <c r="N482" i="12"/>
  <c r="Q482" i="12"/>
  <c r="T482" i="12"/>
  <c r="W482" i="12"/>
  <c r="Z482" i="12"/>
  <c r="E483" i="12"/>
  <c r="H483" i="12"/>
  <c r="K483" i="12"/>
  <c r="N483" i="12"/>
  <c r="Q483" i="12"/>
  <c r="T483" i="12"/>
  <c r="W483" i="12"/>
  <c r="Z483" i="12"/>
  <c r="E484" i="12"/>
  <c r="H484" i="12"/>
  <c r="K484" i="12"/>
  <c r="N484" i="12"/>
  <c r="Q484" i="12"/>
  <c r="T484" i="12"/>
  <c r="W484" i="12"/>
  <c r="Z484" i="12"/>
  <c r="E485" i="12"/>
  <c r="H485" i="12"/>
  <c r="K485" i="12"/>
  <c r="N485" i="12"/>
  <c r="Q485" i="12"/>
  <c r="T485" i="12"/>
  <c r="W485" i="12"/>
  <c r="Z485" i="12"/>
  <c r="E486" i="12"/>
  <c r="H486" i="12"/>
  <c r="K486" i="12"/>
  <c r="N486" i="12"/>
  <c r="Q486" i="12"/>
  <c r="T486" i="12"/>
  <c r="W486" i="12"/>
  <c r="Z486" i="12"/>
  <c r="E487" i="12"/>
  <c r="H487" i="12"/>
  <c r="K487" i="12"/>
  <c r="N487" i="12"/>
  <c r="Q487" i="12"/>
  <c r="T487" i="12"/>
  <c r="W487" i="12"/>
  <c r="Z487" i="12"/>
  <c r="E488" i="12"/>
  <c r="H488" i="12"/>
  <c r="K488" i="12"/>
  <c r="N488" i="12"/>
  <c r="Q488" i="12"/>
  <c r="T488" i="12"/>
  <c r="W488" i="12"/>
  <c r="Z488" i="12"/>
  <c r="E489" i="12"/>
  <c r="H489" i="12"/>
  <c r="K489" i="12"/>
  <c r="N489" i="12"/>
  <c r="Q489" i="12"/>
  <c r="T489" i="12"/>
  <c r="W489" i="12"/>
  <c r="Z489" i="12"/>
  <c r="E490" i="12"/>
  <c r="H490" i="12"/>
  <c r="K490" i="12"/>
  <c r="N490" i="12"/>
  <c r="Q490" i="12"/>
  <c r="T490" i="12"/>
  <c r="W490" i="12"/>
  <c r="Z490" i="12"/>
  <c r="E491" i="12"/>
  <c r="H491" i="12"/>
  <c r="K491" i="12"/>
  <c r="N491" i="12"/>
  <c r="Q491" i="12"/>
  <c r="T491" i="12"/>
  <c r="W491" i="12"/>
  <c r="Z491" i="12"/>
  <c r="E492" i="12"/>
  <c r="H492" i="12"/>
  <c r="K492" i="12"/>
  <c r="N492" i="12"/>
  <c r="Q492" i="12"/>
  <c r="T492" i="12"/>
  <c r="W492" i="12"/>
  <c r="Z492" i="12"/>
  <c r="E493" i="12"/>
  <c r="H493" i="12"/>
  <c r="K493" i="12"/>
  <c r="N493" i="12"/>
  <c r="Q493" i="12"/>
  <c r="T493" i="12"/>
  <c r="W493" i="12"/>
  <c r="Z493" i="12"/>
  <c r="E494" i="12"/>
  <c r="H494" i="12"/>
  <c r="K494" i="12"/>
  <c r="N494" i="12"/>
  <c r="Q494" i="12"/>
  <c r="T494" i="12"/>
  <c r="W494" i="12"/>
  <c r="Z494" i="12"/>
  <c r="E495" i="12"/>
  <c r="H495" i="12"/>
  <c r="K495" i="12"/>
  <c r="N495" i="12"/>
  <c r="Q495" i="12"/>
  <c r="T495" i="12"/>
  <c r="W495" i="12"/>
  <c r="Z495" i="12"/>
  <c r="E496" i="12"/>
  <c r="H496" i="12"/>
  <c r="K496" i="12"/>
  <c r="N496" i="12"/>
  <c r="Q496" i="12"/>
  <c r="T496" i="12"/>
  <c r="W496" i="12"/>
  <c r="Z496" i="12"/>
  <c r="E497" i="12"/>
  <c r="H497" i="12"/>
  <c r="K497" i="12"/>
  <c r="N497" i="12"/>
  <c r="Q497" i="12"/>
  <c r="T497" i="12"/>
  <c r="W497" i="12"/>
  <c r="Z497" i="12"/>
  <c r="E498" i="12"/>
  <c r="H498" i="12"/>
  <c r="K498" i="12"/>
  <c r="N498" i="12"/>
  <c r="Q498" i="12"/>
  <c r="T498" i="12"/>
  <c r="W498" i="12"/>
  <c r="Z498" i="12"/>
  <c r="E499" i="12"/>
  <c r="H499" i="12"/>
  <c r="K499" i="12"/>
  <c r="N499" i="12"/>
  <c r="Q499" i="12"/>
  <c r="T499" i="12"/>
  <c r="W499" i="12"/>
  <c r="Z499" i="12"/>
  <c r="E500" i="12"/>
  <c r="H500" i="12"/>
  <c r="K500" i="12"/>
  <c r="N500" i="12"/>
  <c r="Q500" i="12"/>
  <c r="T500" i="12"/>
  <c r="W500" i="12"/>
  <c r="Z500" i="12"/>
  <c r="E501" i="12"/>
  <c r="H501" i="12"/>
  <c r="K501" i="12"/>
  <c r="N501" i="12"/>
  <c r="Q501" i="12"/>
  <c r="T501" i="12"/>
  <c r="W501" i="12"/>
  <c r="Z501" i="12"/>
  <c r="E502" i="12"/>
  <c r="H502" i="12"/>
  <c r="K502" i="12"/>
  <c r="N502" i="12"/>
  <c r="Q502" i="12"/>
  <c r="T502" i="12"/>
  <c r="W502" i="12"/>
  <c r="Z502" i="12"/>
  <c r="E503" i="12"/>
  <c r="H503" i="12"/>
  <c r="K503" i="12"/>
  <c r="N503" i="12"/>
  <c r="Q503" i="12"/>
  <c r="T503" i="12"/>
  <c r="W503" i="12"/>
  <c r="Z503" i="12"/>
  <c r="E504" i="12"/>
  <c r="H504" i="12"/>
  <c r="K504" i="12"/>
  <c r="N504" i="12"/>
  <c r="Q504" i="12"/>
  <c r="T504" i="12"/>
  <c r="W504" i="12"/>
  <c r="Z504" i="12"/>
  <c r="E505" i="12"/>
  <c r="H505" i="12"/>
  <c r="K505" i="12"/>
  <c r="N505" i="12"/>
  <c r="Q505" i="12"/>
  <c r="T505" i="12"/>
  <c r="W505" i="12"/>
  <c r="Z505" i="12"/>
  <c r="E506" i="12"/>
  <c r="H506" i="12"/>
  <c r="K506" i="12"/>
  <c r="N506" i="12"/>
  <c r="Q506" i="12"/>
  <c r="T506" i="12"/>
  <c r="W506" i="12"/>
  <c r="Z506" i="12"/>
  <c r="E507" i="12"/>
  <c r="H507" i="12"/>
  <c r="K507" i="12"/>
  <c r="N507" i="12"/>
  <c r="Q507" i="12"/>
  <c r="T507" i="12"/>
  <c r="W507" i="12"/>
  <c r="Z507" i="12"/>
  <c r="E508" i="12"/>
  <c r="H508" i="12"/>
  <c r="K508" i="12"/>
  <c r="N508" i="12"/>
  <c r="Q508" i="12"/>
  <c r="T508" i="12"/>
  <c r="W508" i="12"/>
  <c r="Z508" i="12"/>
  <c r="E509" i="12"/>
  <c r="H509" i="12"/>
  <c r="K509" i="12"/>
  <c r="N509" i="12"/>
  <c r="Q509" i="12"/>
  <c r="T509" i="12"/>
  <c r="W509" i="12"/>
  <c r="Z509" i="12"/>
  <c r="E510" i="12"/>
  <c r="H510" i="12"/>
  <c r="K510" i="12"/>
  <c r="N510" i="12"/>
  <c r="Q510" i="12"/>
  <c r="T510" i="12"/>
  <c r="W510" i="12"/>
  <c r="Z510" i="12"/>
  <c r="E511" i="12"/>
  <c r="H511" i="12"/>
  <c r="K511" i="12"/>
  <c r="N511" i="12"/>
  <c r="Q511" i="12"/>
  <c r="T511" i="12"/>
  <c r="W511" i="12"/>
  <c r="Z511" i="12"/>
  <c r="E512" i="12"/>
  <c r="H512" i="12"/>
  <c r="K512" i="12"/>
  <c r="N512" i="12"/>
  <c r="Q512" i="12"/>
  <c r="T512" i="12"/>
  <c r="W512" i="12"/>
  <c r="Z512" i="12"/>
  <c r="E513" i="12"/>
  <c r="H513" i="12"/>
  <c r="K513" i="12"/>
  <c r="N513" i="12"/>
  <c r="Q513" i="12"/>
  <c r="T513" i="12"/>
  <c r="W513" i="12"/>
  <c r="Z513" i="12"/>
  <c r="E514" i="12"/>
  <c r="H514" i="12"/>
  <c r="K514" i="12"/>
  <c r="N514" i="12"/>
  <c r="Q514" i="12"/>
  <c r="T514" i="12"/>
  <c r="W514" i="12"/>
  <c r="Z514" i="12"/>
  <c r="E515" i="12"/>
  <c r="H515" i="12"/>
  <c r="K515" i="12"/>
  <c r="N515" i="12"/>
  <c r="Q515" i="12"/>
  <c r="T515" i="12"/>
  <c r="W515" i="12"/>
  <c r="Z515" i="12"/>
  <c r="E516" i="12"/>
  <c r="H516" i="12"/>
  <c r="K516" i="12"/>
  <c r="N516" i="12"/>
  <c r="Q516" i="12"/>
  <c r="T516" i="12"/>
  <c r="W516" i="12"/>
  <c r="Z516" i="12"/>
  <c r="E517" i="12"/>
  <c r="H517" i="12"/>
  <c r="K517" i="12"/>
  <c r="N517" i="12"/>
  <c r="Q517" i="12"/>
  <c r="T517" i="12"/>
  <c r="W517" i="12"/>
  <c r="Z517" i="12"/>
  <c r="E518" i="12"/>
  <c r="H518" i="12"/>
  <c r="K518" i="12"/>
  <c r="N518" i="12"/>
  <c r="Q518" i="12"/>
  <c r="T518" i="12"/>
  <c r="W518" i="12"/>
  <c r="Z518" i="12"/>
  <c r="E519" i="12"/>
  <c r="H519" i="12"/>
  <c r="K519" i="12"/>
  <c r="N519" i="12"/>
  <c r="Q519" i="12"/>
  <c r="T519" i="12"/>
  <c r="W519" i="12"/>
  <c r="Z519" i="12"/>
  <c r="E520" i="12"/>
  <c r="H520" i="12"/>
  <c r="K520" i="12"/>
  <c r="N520" i="12"/>
  <c r="Q520" i="12"/>
  <c r="T520" i="12"/>
  <c r="W520" i="12"/>
  <c r="Z520" i="12"/>
  <c r="E521" i="12"/>
  <c r="H521" i="12"/>
  <c r="K521" i="12"/>
  <c r="N521" i="12"/>
  <c r="Q521" i="12"/>
  <c r="T521" i="12"/>
  <c r="W521" i="12"/>
  <c r="Z521" i="12"/>
  <c r="E522" i="12"/>
  <c r="H522" i="12"/>
  <c r="K522" i="12"/>
  <c r="N522" i="12"/>
  <c r="Q522" i="12"/>
  <c r="T522" i="12"/>
  <c r="W522" i="12"/>
  <c r="Z522" i="12"/>
  <c r="E523" i="12"/>
  <c r="H523" i="12"/>
  <c r="K523" i="12"/>
  <c r="N523" i="12"/>
  <c r="Q523" i="12"/>
  <c r="T523" i="12"/>
  <c r="W523" i="12"/>
  <c r="Z523" i="12"/>
  <c r="E524" i="12"/>
  <c r="H524" i="12"/>
  <c r="K524" i="12"/>
  <c r="N524" i="12"/>
  <c r="Q524" i="12"/>
  <c r="T524" i="12"/>
  <c r="W524" i="12"/>
  <c r="Z524" i="12"/>
  <c r="E525" i="12"/>
  <c r="H525" i="12"/>
  <c r="K525" i="12"/>
  <c r="N525" i="12"/>
  <c r="Q525" i="12"/>
  <c r="T525" i="12"/>
  <c r="W525" i="12"/>
  <c r="Z525" i="12"/>
  <c r="E526" i="12"/>
  <c r="H526" i="12"/>
  <c r="K526" i="12"/>
  <c r="N526" i="12"/>
  <c r="Q526" i="12"/>
  <c r="T526" i="12"/>
  <c r="W526" i="12"/>
  <c r="Z526" i="12"/>
  <c r="E527" i="12"/>
  <c r="H527" i="12"/>
  <c r="K527" i="12"/>
  <c r="N527" i="12"/>
  <c r="Q527" i="12"/>
  <c r="T527" i="12"/>
  <c r="W527" i="12"/>
  <c r="Z527" i="12"/>
  <c r="E528" i="12"/>
  <c r="H528" i="12"/>
  <c r="K528" i="12"/>
  <c r="N528" i="12"/>
  <c r="Q528" i="12"/>
  <c r="T528" i="12"/>
  <c r="W528" i="12"/>
  <c r="Z528" i="12"/>
  <c r="E529" i="12"/>
  <c r="H529" i="12"/>
  <c r="K529" i="12"/>
  <c r="N529" i="12"/>
  <c r="Q529" i="12"/>
  <c r="T529" i="12"/>
  <c r="W529" i="12"/>
  <c r="Z529" i="12"/>
  <c r="E530" i="12"/>
  <c r="H530" i="12"/>
  <c r="K530" i="12"/>
  <c r="N530" i="12"/>
  <c r="Q530" i="12"/>
  <c r="T530" i="12"/>
  <c r="W530" i="12"/>
  <c r="Z530" i="12"/>
  <c r="E531" i="12"/>
  <c r="H531" i="12"/>
  <c r="K531" i="12"/>
  <c r="N531" i="12"/>
  <c r="Q531" i="12"/>
  <c r="T531" i="12"/>
  <c r="W531" i="12"/>
  <c r="Z531" i="12"/>
  <c r="E532" i="12"/>
  <c r="H532" i="12"/>
  <c r="K532" i="12"/>
  <c r="N532" i="12"/>
  <c r="Q532" i="12"/>
  <c r="T532" i="12"/>
  <c r="W532" i="12"/>
  <c r="Z532" i="12"/>
  <c r="E533" i="12"/>
  <c r="H533" i="12"/>
  <c r="K533" i="12"/>
  <c r="N533" i="12"/>
  <c r="Q533" i="12"/>
  <c r="T533" i="12"/>
  <c r="W533" i="12"/>
  <c r="Z533" i="12"/>
  <c r="E534" i="12"/>
  <c r="H534" i="12"/>
  <c r="K534" i="12"/>
  <c r="N534" i="12"/>
  <c r="Q534" i="12"/>
  <c r="T534" i="12"/>
  <c r="W534" i="12"/>
  <c r="Z534" i="12"/>
  <c r="E535" i="12"/>
  <c r="H535" i="12"/>
  <c r="K535" i="12"/>
  <c r="N535" i="12"/>
  <c r="Q535" i="12"/>
  <c r="T535" i="12"/>
  <c r="W535" i="12"/>
  <c r="Z535" i="12"/>
  <c r="E536" i="12"/>
  <c r="H536" i="12"/>
  <c r="K536" i="12"/>
  <c r="N536" i="12"/>
  <c r="Q536" i="12"/>
  <c r="T536" i="12"/>
  <c r="W536" i="12"/>
  <c r="Z536" i="12"/>
  <c r="E537" i="12"/>
  <c r="H537" i="12"/>
  <c r="K537" i="12"/>
  <c r="N537" i="12"/>
  <c r="Q537" i="12"/>
  <c r="T537" i="12"/>
  <c r="W537" i="12"/>
  <c r="Z537" i="12"/>
  <c r="E538" i="12"/>
  <c r="H538" i="12"/>
  <c r="K538" i="12"/>
  <c r="N538" i="12"/>
  <c r="Q538" i="12"/>
  <c r="T538" i="12"/>
  <c r="W538" i="12"/>
  <c r="Z538" i="12"/>
  <c r="E539" i="12"/>
  <c r="H539" i="12"/>
  <c r="K539" i="12"/>
  <c r="N539" i="12"/>
  <c r="Q539" i="12"/>
  <c r="T539" i="12"/>
  <c r="W539" i="12"/>
  <c r="Z539" i="12"/>
  <c r="E540" i="12"/>
  <c r="H540" i="12"/>
  <c r="K540" i="12"/>
  <c r="N540" i="12"/>
  <c r="Q540" i="12"/>
  <c r="T540" i="12"/>
  <c r="W540" i="12"/>
  <c r="Z540" i="12"/>
  <c r="E541" i="12"/>
  <c r="H541" i="12"/>
  <c r="K541" i="12"/>
  <c r="N541" i="12"/>
  <c r="Q541" i="12"/>
  <c r="T541" i="12"/>
  <c r="W541" i="12"/>
  <c r="Z541" i="12"/>
  <c r="E542" i="12"/>
  <c r="H542" i="12"/>
  <c r="K542" i="12"/>
  <c r="N542" i="12"/>
  <c r="Q542" i="12"/>
  <c r="T542" i="12"/>
  <c r="W542" i="12"/>
  <c r="Z542" i="12"/>
  <c r="E543" i="12"/>
  <c r="H543" i="12"/>
  <c r="K543" i="12"/>
  <c r="N543" i="12"/>
  <c r="Q543" i="12"/>
  <c r="T543" i="12"/>
  <c r="W543" i="12"/>
  <c r="Z543" i="12"/>
  <c r="E544" i="12"/>
  <c r="H544" i="12"/>
  <c r="K544" i="12"/>
  <c r="N544" i="12"/>
  <c r="Q544" i="12"/>
  <c r="T544" i="12"/>
  <c r="W544" i="12"/>
  <c r="Z544" i="12"/>
  <c r="E545" i="12"/>
  <c r="H545" i="12"/>
  <c r="K545" i="12"/>
  <c r="N545" i="12"/>
  <c r="Q545" i="12"/>
  <c r="T545" i="12"/>
  <c r="W545" i="12"/>
  <c r="Z545" i="12"/>
  <c r="E546" i="12"/>
  <c r="H546" i="12"/>
  <c r="K546" i="12"/>
  <c r="N546" i="12"/>
  <c r="Q546" i="12"/>
  <c r="T546" i="12"/>
  <c r="W546" i="12"/>
  <c r="Z546" i="12"/>
  <c r="E547" i="12"/>
  <c r="H547" i="12"/>
  <c r="K547" i="12"/>
  <c r="N547" i="12"/>
  <c r="Q547" i="12"/>
  <c r="T547" i="12"/>
  <c r="W547" i="12"/>
  <c r="Z547" i="12"/>
  <c r="E548" i="12"/>
  <c r="H548" i="12"/>
  <c r="K548" i="12"/>
  <c r="N548" i="12"/>
  <c r="Q548" i="12"/>
  <c r="T548" i="12"/>
  <c r="W548" i="12"/>
  <c r="Z548" i="12"/>
  <c r="E549" i="12"/>
  <c r="H549" i="12"/>
  <c r="K549" i="12"/>
  <c r="N549" i="12"/>
  <c r="Q549" i="12"/>
  <c r="T549" i="12"/>
  <c r="W549" i="12"/>
  <c r="Z549" i="12"/>
  <c r="E550" i="12"/>
  <c r="H550" i="12"/>
  <c r="K550" i="12"/>
  <c r="N550" i="12"/>
  <c r="Q550" i="12"/>
  <c r="T550" i="12"/>
  <c r="W550" i="12"/>
  <c r="Z550" i="12"/>
  <c r="E551" i="12"/>
  <c r="H551" i="12"/>
  <c r="K551" i="12"/>
  <c r="N551" i="12"/>
  <c r="Q551" i="12"/>
  <c r="T551" i="12"/>
  <c r="W551" i="12"/>
  <c r="Z551" i="12"/>
  <c r="E552" i="12"/>
  <c r="H552" i="12"/>
  <c r="K552" i="12"/>
  <c r="N552" i="12"/>
  <c r="Q552" i="12"/>
  <c r="T552" i="12"/>
  <c r="W552" i="12"/>
  <c r="Z552" i="12"/>
  <c r="E553" i="12"/>
  <c r="H553" i="12"/>
  <c r="K553" i="12"/>
  <c r="N553" i="12"/>
  <c r="Q553" i="12"/>
  <c r="T553" i="12"/>
  <c r="W553" i="12"/>
  <c r="Z553" i="12"/>
  <c r="E554" i="12"/>
  <c r="H554" i="12"/>
  <c r="K554" i="12"/>
  <c r="N554" i="12"/>
  <c r="Q554" i="12"/>
  <c r="T554" i="12"/>
  <c r="W554" i="12"/>
  <c r="Z554" i="12"/>
  <c r="E555" i="12"/>
  <c r="H555" i="12"/>
  <c r="K555" i="12"/>
  <c r="N555" i="12"/>
  <c r="Q555" i="12"/>
  <c r="T555" i="12"/>
  <c r="W555" i="12"/>
  <c r="Z555" i="12"/>
  <c r="E556" i="12"/>
  <c r="H556" i="12"/>
  <c r="K556" i="12"/>
  <c r="N556" i="12"/>
  <c r="Q556" i="12"/>
  <c r="T556" i="12"/>
  <c r="W556" i="12"/>
  <c r="Z556" i="12"/>
  <c r="E557" i="12"/>
  <c r="H557" i="12"/>
  <c r="K557" i="12"/>
  <c r="N557" i="12"/>
  <c r="Q557" i="12"/>
  <c r="T557" i="12"/>
  <c r="W557" i="12"/>
  <c r="Z557" i="12"/>
  <c r="E558" i="12"/>
  <c r="H558" i="12"/>
  <c r="K558" i="12"/>
  <c r="N558" i="12"/>
  <c r="Q558" i="12"/>
  <c r="T558" i="12"/>
  <c r="W558" i="12"/>
  <c r="Z558" i="12"/>
  <c r="E559" i="12"/>
  <c r="H559" i="12"/>
  <c r="K559" i="12"/>
  <c r="N559" i="12"/>
  <c r="Q559" i="12"/>
  <c r="T559" i="12"/>
  <c r="W559" i="12"/>
  <c r="Z559" i="12"/>
  <c r="E560" i="12"/>
  <c r="H560" i="12"/>
  <c r="K560" i="12"/>
  <c r="N560" i="12"/>
  <c r="Q560" i="12"/>
  <c r="T560" i="12"/>
  <c r="W560" i="12"/>
  <c r="Z560" i="12"/>
  <c r="E561" i="12"/>
  <c r="H561" i="12"/>
  <c r="K561" i="12"/>
  <c r="N561" i="12"/>
  <c r="Q561" i="12"/>
  <c r="T561" i="12"/>
  <c r="W561" i="12"/>
  <c r="Z561" i="12"/>
  <c r="E562" i="12"/>
  <c r="H562" i="12"/>
  <c r="K562" i="12"/>
  <c r="N562" i="12"/>
  <c r="Q562" i="12"/>
  <c r="T562" i="12"/>
  <c r="W562" i="12"/>
  <c r="Z562" i="12"/>
  <c r="E563" i="12"/>
  <c r="H563" i="12"/>
  <c r="K563" i="12"/>
  <c r="N563" i="12"/>
  <c r="Q563" i="12"/>
  <c r="T563" i="12"/>
  <c r="W563" i="12"/>
  <c r="Z563" i="12"/>
  <c r="E564" i="12"/>
  <c r="H564" i="12"/>
  <c r="K564" i="12"/>
  <c r="N564" i="12"/>
  <c r="Q564" i="12"/>
  <c r="T564" i="12"/>
  <c r="W564" i="12"/>
  <c r="Z564" i="12"/>
  <c r="E565" i="12"/>
  <c r="H565" i="12"/>
  <c r="K565" i="12"/>
  <c r="N565" i="12"/>
  <c r="Q565" i="12"/>
  <c r="T565" i="12"/>
  <c r="W565" i="12"/>
  <c r="Z565" i="12"/>
  <c r="E566" i="12"/>
  <c r="H566" i="12"/>
  <c r="K566" i="12"/>
  <c r="N566" i="12"/>
  <c r="Q566" i="12"/>
  <c r="T566" i="12"/>
  <c r="W566" i="12"/>
  <c r="Z566" i="12"/>
  <c r="E567" i="12"/>
  <c r="H567" i="12"/>
  <c r="K567" i="12"/>
  <c r="N567" i="12"/>
  <c r="Q567" i="12"/>
  <c r="T567" i="12"/>
  <c r="W567" i="12"/>
  <c r="Z567" i="12"/>
  <c r="E568" i="12"/>
  <c r="H568" i="12"/>
  <c r="K568" i="12"/>
  <c r="N568" i="12"/>
  <c r="Q568" i="12"/>
  <c r="T568" i="12"/>
  <c r="W568" i="12"/>
  <c r="Z568" i="12"/>
  <c r="E569" i="12"/>
  <c r="H569" i="12"/>
  <c r="K569" i="12"/>
  <c r="N569" i="12"/>
  <c r="Q569" i="12"/>
  <c r="T569" i="12"/>
  <c r="W569" i="12"/>
  <c r="Z569" i="12"/>
  <c r="E570" i="12"/>
  <c r="H570" i="12"/>
  <c r="K570" i="12"/>
  <c r="N570" i="12"/>
  <c r="Q570" i="12"/>
  <c r="T570" i="12"/>
  <c r="W570" i="12"/>
  <c r="Z570" i="12"/>
  <c r="E571" i="12"/>
  <c r="H571" i="12"/>
  <c r="K571" i="12"/>
  <c r="N571" i="12"/>
  <c r="Q571" i="12"/>
  <c r="T571" i="12"/>
  <c r="W571" i="12"/>
  <c r="Z571" i="12"/>
  <c r="E572" i="12"/>
  <c r="H572" i="12"/>
  <c r="K572" i="12"/>
  <c r="N572" i="12"/>
  <c r="Q572" i="12"/>
  <c r="T572" i="12"/>
  <c r="W572" i="12"/>
  <c r="Z572" i="12"/>
  <c r="E573" i="12"/>
  <c r="H573" i="12"/>
  <c r="K573" i="12"/>
  <c r="N573" i="12"/>
  <c r="Q573" i="12"/>
  <c r="T573" i="12"/>
  <c r="W573" i="12"/>
  <c r="Z573" i="12"/>
  <c r="E574" i="12"/>
  <c r="H574" i="12"/>
  <c r="K574" i="12"/>
  <c r="N574" i="12"/>
  <c r="Q574" i="12"/>
  <c r="T574" i="12"/>
  <c r="W574" i="12"/>
  <c r="Z574" i="12"/>
  <c r="E575" i="12"/>
  <c r="H575" i="12"/>
  <c r="K575" i="12"/>
  <c r="N575" i="12"/>
  <c r="Q575" i="12"/>
  <c r="T575" i="12"/>
  <c r="W575" i="12"/>
  <c r="Z575" i="12"/>
  <c r="E576" i="12"/>
  <c r="H576" i="12"/>
  <c r="K576" i="12"/>
  <c r="N576" i="12"/>
  <c r="Q576" i="12"/>
  <c r="T576" i="12"/>
  <c r="W576" i="12"/>
  <c r="Z576" i="12"/>
  <c r="E577" i="12"/>
  <c r="H577" i="12"/>
  <c r="K577" i="12"/>
  <c r="N577" i="12"/>
  <c r="Q577" i="12"/>
  <c r="T577" i="12"/>
  <c r="W577" i="12"/>
  <c r="Z577" i="12"/>
  <c r="E578" i="12"/>
  <c r="H578" i="12"/>
  <c r="K578" i="12"/>
  <c r="N578" i="12"/>
  <c r="Q578" i="12"/>
  <c r="T578" i="12"/>
  <c r="W578" i="12"/>
  <c r="Z578" i="12"/>
  <c r="E579" i="12"/>
  <c r="H579" i="12"/>
  <c r="K579" i="12"/>
  <c r="N579" i="12"/>
  <c r="Q579" i="12"/>
  <c r="T579" i="12"/>
  <c r="W579" i="12"/>
  <c r="Z579" i="12"/>
  <c r="E580" i="12"/>
  <c r="H580" i="12"/>
  <c r="K580" i="12"/>
  <c r="N580" i="12"/>
  <c r="Q580" i="12"/>
  <c r="T580" i="12"/>
  <c r="W580" i="12"/>
  <c r="Z580" i="12"/>
  <c r="E581" i="12"/>
  <c r="H581" i="12"/>
  <c r="K581" i="12"/>
  <c r="N581" i="12"/>
  <c r="Q581" i="12"/>
  <c r="T581" i="12"/>
  <c r="W581" i="12"/>
  <c r="Z581" i="12"/>
  <c r="E582" i="12"/>
  <c r="H582" i="12"/>
  <c r="K582" i="12"/>
  <c r="N582" i="12"/>
  <c r="Q582" i="12"/>
  <c r="T582" i="12"/>
  <c r="W582" i="12"/>
  <c r="Z582" i="12"/>
  <c r="E583" i="12"/>
  <c r="H583" i="12"/>
  <c r="K583" i="12"/>
  <c r="N583" i="12"/>
  <c r="Q583" i="12"/>
  <c r="T583" i="12"/>
  <c r="W583" i="12"/>
  <c r="Z583" i="12"/>
  <c r="E584" i="12"/>
  <c r="H584" i="12"/>
  <c r="K584" i="12"/>
  <c r="N584" i="12"/>
  <c r="Q584" i="12"/>
  <c r="T584" i="12"/>
  <c r="W584" i="12"/>
  <c r="Z584" i="12"/>
  <c r="E585" i="12"/>
  <c r="H585" i="12"/>
  <c r="K585" i="12"/>
  <c r="N585" i="12"/>
  <c r="Q585" i="12"/>
  <c r="T585" i="12"/>
  <c r="W585" i="12"/>
  <c r="Z585" i="12"/>
  <c r="E586" i="12"/>
  <c r="H586" i="12"/>
  <c r="K586" i="12"/>
  <c r="N586" i="12"/>
  <c r="Q586" i="12"/>
  <c r="T586" i="12"/>
  <c r="W586" i="12"/>
  <c r="Z586" i="12"/>
  <c r="E587" i="12"/>
  <c r="H587" i="12"/>
  <c r="K587" i="12"/>
  <c r="N587" i="12"/>
  <c r="Q587" i="12"/>
  <c r="T587" i="12"/>
  <c r="W587" i="12"/>
  <c r="Z587" i="12"/>
  <c r="E588" i="12"/>
  <c r="H588" i="12"/>
  <c r="K588" i="12"/>
  <c r="N588" i="12"/>
  <c r="Q588" i="12"/>
  <c r="T588" i="12"/>
  <c r="W588" i="12"/>
  <c r="Z588" i="12"/>
  <c r="E589" i="12"/>
  <c r="H589" i="12"/>
  <c r="K589" i="12"/>
  <c r="N589" i="12"/>
  <c r="Q589" i="12"/>
  <c r="T589" i="12"/>
  <c r="W589" i="12"/>
  <c r="Z589" i="12"/>
  <c r="E590" i="12"/>
  <c r="H590" i="12"/>
  <c r="K590" i="12"/>
  <c r="N590" i="12"/>
  <c r="Q590" i="12"/>
  <c r="T590" i="12"/>
  <c r="W590" i="12"/>
  <c r="Z590" i="12"/>
  <c r="E591" i="12"/>
  <c r="H591" i="12"/>
  <c r="K591" i="12"/>
  <c r="N591" i="12"/>
  <c r="Q591" i="12"/>
  <c r="T591" i="12"/>
  <c r="W591" i="12"/>
  <c r="Z591" i="12"/>
  <c r="E592" i="12"/>
  <c r="H592" i="12"/>
  <c r="K592" i="12"/>
  <c r="N592" i="12"/>
  <c r="Q592" i="12"/>
  <c r="T592" i="12"/>
  <c r="W592" i="12"/>
  <c r="Z592" i="12"/>
  <c r="E593" i="12"/>
  <c r="H593" i="12"/>
  <c r="K593" i="12"/>
  <c r="N593" i="12"/>
  <c r="Q593" i="12"/>
  <c r="T593" i="12"/>
  <c r="W593" i="12"/>
  <c r="Z593" i="12"/>
  <c r="E594" i="12"/>
  <c r="H594" i="12"/>
  <c r="K594" i="12"/>
  <c r="N594" i="12"/>
  <c r="Q594" i="12"/>
  <c r="T594" i="12"/>
  <c r="W594" i="12"/>
  <c r="Z594" i="12"/>
  <c r="E595" i="12"/>
  <c r="H595" i="12"/>
  <c r="K595" i="12"/>
  <c r="N595" i="12"/>
  <c r="Q595" i="12"/>
  <c r="T595" i="12"/>
  <c r="W595" i="12"/>
  <c r="Z595" i="12"/>
  <c r="E596" i="12"/>
  <c r="H596" i="12"/>
  <c r="K596" i="12"/>
  <c r="N596" i="12"/>
  <c r="Q596" i="12"/>
  <c r="T596" i="12"/>
  <c r="W596" i="12"/>
  <c r="Z596" i="12"/>
  <c r="E597" i="12"/>
  <c r="H597" i="12"/>
  <c r="K597" i="12"/>
  <c r="N597" i="12"/>
  <c r="Q597" i="12"/>
  <c r="T597" i="12"/>
  <c r="W597" i="12"/>
  <c r="Z597" i="12"/>
  <c r="E598" i="12"/>
  <c r="H598" i="12"/>
  <c r="K598" i="12"/>
  <c r="N598" i="12"/>
  <c r="Q598" i="12"/>
  <c r="T598" i="12"/>
  <c r="W598" i="12"/>
  <c r="Z598" i="12"/>
  <c r="E599" i="12"/>
  <c r="H599" i="12"/>
  <c r="K599" i="12"/>
  <c r="N599" i="12"/>
  <c r="Q599" i="12"/>
  <c r="T599" i="12"/>
  <c r="W599" i="12"/>
  <c r="Z599" i="12"/>
  <c r="E600" i="12"/>
  <c r="H600" i="12"/>
  <c r="K600" i="12"/>
  <c r="N600" i="12"/>
  <c r="Q600" i="12"/>
  <c r="T600" i="12"/>
  <c r="W600" i="12"/>
  <c r="Z600" i="12"/>
  <c r="E601" i="12"/>
  <c r="H601" i="12"/>
  <c r="K601" i="12"/>
  <c r="N601" i="12"/>
  <c r="Q601" i="12"/>
  <c r="T601" i="12"/>
  <c r="W601" i="12"/>
  <c r="Z601" i="12"/>
  <c r="E602" i="12"/>
  <c r="H602" i="12"/>
  <c r="K602" i="12"/>
  <c r="N602" i="12"/>
  <c r="Q602" i="12"/>
  <c r="T602" i="12"/>
  <c r="W602" i="12"/>
  <c r="Z602" i="12"/>
  <c r="E603" i="12"/>
  <c r="H603" i="12"/>
  <c r="K603" i="12"/>
  <c r="N603" i="12"/>
  <c r="Q603" i="12"/>
  <c r="T603" i="12"/>
  <c r="W603" i="12"/>
  <c r="Z603" i="12"/>
  <c r="E604" i="12"/>
  <c r="H604" i="12"/>
  <c r="K604" i="12"/>
  <c r="N604" i="12"/>
  <c r="Q604" i="12"/>
  <c r="T604" i="12"/>
  <c r="W604" i="12"/>
  <c r="Z604" i="12"/>
  <c r="E605" i="12"/>
  <c r="H605" i="12"/>
  <c r="K605" i="12"/>
  <c r="N605" i="12"/>
  <c r="Q605" i="12"/>
  <c r="T605" i="12"/>
  <c r="W605" i="12"/>
  <c r="Z605" i="12"/>
  <c r="E606" i="12"/>
  <c r="H606" i="12"/>
  <c r="K606" i="12"/>
  <c r="N606" i="12"/>
  <c r="Q606" i="12"/>
  <c r="T606" i="12"/>
  <c r="W606" i="12"/>
  <c r="Z606" i="12"/>
  <c r="E607" i="12"/>
  <c r="H607" i="12"/>
  <c r="K607" i="12"/>
  <c r="N607" i="12"/>
  <c r="Q607" i="12"/>
  <c r="T607" i="12"/>
  <c r="W607" i="12"/>
  <c r="Z607" i="12"/>
  <c r="E608" i="12"/>
  <c r="H608" i="12"/>
  <c r="K608" i="12"/>
  <c r="N608" i="12"/>
  <c r="Q608" i="12"/>
  <c r="T608" i="12"/>
  <c r="W608" i="12"/>
  <c r="Z608" i="12"/>
  <c r="E609" i="12"/>
  <c r="H609" i="12"/>
  <c r="K609" i="12"/>
  <c r="N609" i="12"/>
  <c r="Q609" i="12"/>
  <c r="T609" i="12"/>
  <c r="W609" i="12"/>
  <c r="Z609" i="12"/>
  <c r="E610" i="12"/>
  <c r="H610" i="12"/>
  <c r="K610" i="12"/>
  <c r="N610" i="12"/>
  <c r="Q610" i="12"/>
  <c r="T610" i="12"/>
  <c r="W610" i="12"/>
  <c r="Z610" i="12"/>
  <c r="E611" i="12"/>
  <c r="H611" i="12"/>
  <c r="K611" i="12"/>
  <c r="N611" i="12"/>
  <c r="Q611" i="12"/>
  <c r="T611" i="12"/>
  <c r="W611" i="12"/>
  <c r="Z611" i="12"/>
  <c r="E612" i="12"/>
  <c r="H612" i="12"/>
  <c r="K612" i="12"/>
  <c r="N612" i="12"/>
  <c r="Q612" i="12"/>
  <c r="T612" i="12"/>
  <c r="W612" i="12"/>
  <c r="Z612" i="12"/>
  <c r="E613" i="12"/>
  <c r="H613" i="12"/>
  <c r="K613" i="12"/>
  <c r="N613" i="12"/>
  <c r="Q613" i="12"/>
  <c r="T613" i="12"/>
  <c r="W613" i="12"/>
  <c r="Z613" i="12"/>
  <c r="E614" i="12"/>
  <c r="H614" i="12"/>
  <c r="K614" i="12"/>
  <c r="N614" i="12"/>
  <c r="Q614" i="12"/>
  <c r="T614" i="12"/>
  <c r="W614" i="12"/>
  <c r="Z614" i="12"/>
  <c r="E615" i="12"/>
  <c r="H615" i="12"/>
  <c r="K615" i="12"/>
  <c r="N615" i="12"/>
  <c r="Q615" i="12"/>
  <c r="T615" i="12"/>
  <c r="W615" i="12"/>
  <c r="Z615" i="12"/>
  <c r="E616" i="12"/>
  <c r="H616" i="12"/>
  <c r="K616" i="12"/>
  <c r="N616" i="12"/>
  <c r="Q616" i="12"/>
  <c r="T616" i="12"/>
  <c r="W616" i="12"/>
  <c r="Z616" i="12"/>
  <c r="E617" i="12"/>
  <c r="H617" i="12"/>
  <c r="K617" i="12"/>
  <c r="N617" i="12"/>
  <c r="Q617" i="12"/>
  <c r="T617" i="12"/>
  <c r="W617" i="12"/>
  <c r="Z617" i="12"/>
  <c r="E618" i="12"/>
  <c r="H618" i="12"/>
  <c r="K618" i="12"/>
  <c r="N618" i="12"/>
  <c r="Q618" i="12"/>
  <c r="T618" i="12"/>
  <c r="W618" i="12"/>
  <c r="Z618" i="12"/>
  <c r="E619" i="12"/>
  <c r="H619" i="12"/>
  <c r="K619" i="12"/>
  <c r="N619" i="12"/>
  <c r="Q619" i="12"/>
  <c r="T619" i="12"/>
  <c r="W619" i="12"/>
  <c r="Z619" i="12"/>
  <c r="E620" i="12"/>
  <c r="H620" i="12"/>
  <c r="K620" i="12"/>
  <c r="N620" i="12"/>
  <c r="Q620" i="12"/>
  <c r="T620" i="12"/>
  <c r="W620" i="12"/>
  <c r="Z620" i="12"/>
  <c r="E621" i="12"/>
  <c r="H621" i="12"/>
  <c r="K621" i="12"/>
  <c r="N621" i="12"/>
  <c r="Q621" i="12"/>
  <c r="T621" i="12"/>
  <c r="W621" i="12"/>
  <c r="Z621" i="12"/>
  <c r="E622" i="12"/>
  <c r="H622" i="12"/>
  <c r="K622" i="12"/>
  <c r="N622" i="12"/>
  <c r="Q622" i="12"/>
  <c r="T622" i="12"/>
  <c r="W622" i="12"/>
  <c r="Z622" i="12"/>
  <c r="E623" i="12"/>
  <c r="H623" i="12"/>
  <c r="K623" i="12"/>
  <c r="N623" i="12"/>
  <c r="Q623" i="12"/>
  <c r="T623" i="12"/>
  <c r="W623" i="12"/>
  <c r="Z623" i="12"/>
  <c r="E624" i="12"/>
  <c r="H624" i="12"/>
  <c r="K624" i="12"/>
  <c r="N624" i="12"/>
  <c r="Q624" i="12"/>
  <c r="T624" i="12"/>
  <c r="W624" i="12"/>
  <c r="Z624" i="12"/>
  <c r="E625" i="12"/>
  <c r="H625" i="12"/>
  <c r="K625" i="12"/>
  <c r="N625" i="12"/>
  <c r="Q625" i="12"/>
  <c r="T625" i="12"/>
  <c r="W625" i="12"/>
  <c r="Z625" i="12"/>
  <c r="E626" i="12"/>
  <c r="H626" i="12"/>
  <c r="K626" i="12"/>
  <c r="N626" i="12"/>
  <c r="Q626" i="12"/>
  <c r="T626" i="12"/>
  <c r="W626" i="12"/>
  <c r="Z626" i="12"/>
  <c r="E627" i="12"/>
  <c r="H627" i="12"/>
  <c r="K627" i="12"/>
  <c r="N627" i="12"/>
  <c r="Q627" i="12"/>
  <c r="T627" i="12"/>
  <c r="W627" i="12"/>
  <c r="Z627" i="12"/>
  <c r="E628" i="12"/>
  <c r="H628" i="12"/>
  <c r="K628" i="12"/>
  <c r="N628" i="12"/>
  <c r="Q628" i="12"/>
  <c r="T628" i="12"/>
  <c r="W628" i="12"/>
  <c r="Z628" i="12"/>
  <c r="E629" i="12"/>
  <c r="H629" i="12"/>
  <c r="K629" i="12"/>
  <c r="N629" i="12"/>
  <c r="Q629" i="12"/>
  <c r="T629" i="12"/>
  <c r="W629" i="12"/>
  <c r="Z629" i="12"/>
  <c r="E630" i="12"/>
  <c r="H630" i="12"/>
  <c r="K630" i="12"/>
  <c r="N630" i="12"/>
  <c r="Q630" i="12"/>
  <c r="T630" i="12"/>
  <c r="W630" i="12"/>
  <c r="Z630" i="12"/>
  <c r="E631" i="12"/>
  <c r="H631" i="12"/>
  <c r="K631" i="12"/>
  <c r="N631" i="12"/>
  <c r="Q631" i="12"/>
  <c r="T631" i="12"/>
  <c r="W631" i="12"/>
  <c r="Z631" i="12"/>
  <c r="E632" i="12"/>
  <c r="H632" i="12"/>
  <c r="K632" i="12"/>
  <c r="N632" i="12"/>
  <c r="Q632" i="12"/>
  <c r="T632" i="12"/>
  <c r="W632" i="12"/>
  <c r="Z632" i="12"/>
  <c r="E633" i="12"/>
  <c r="H633" i="12"/>
  <c r="K633" i="12"/>
  <c r="N633" i="12"/>
  <c r="Q633" i="12"/>
  <c r="T633" i="12"/>
  <c r="W633" i="12"/>
  <c r="Z633" i="12"/>
  <c r="E634" i="12"/>
  <c r="H634" i="12"/>
  <c r="K634" i="12"/>
  <c r="N634" i="12"/>
  <c r="Q634" i="12"/>
  <c r="T634" i="12"/>
  <c r="W634" i="12"/>
  <c r="Z634" i="12"/>
  <c r="E635" i="12"/>
  <c r="H635" i="12"/>
  <c r="K635" i="12"/>
  <c r="N635" i="12"/>
  <c r="Q635" i="12"/>
  <c r="T635" i="12"/>
  <c r="W635" i="12"/>
  <c r="Z635" i="12"/>
  <c r="E636" i="12"/>
  <c r="H636" i="12"/>
  <c r="K636" i="12"/>
  <c r="N636" i="12"/>
  <c r="Q636" i="12"/>
  <c r="T636" i="12"/>
  <c r="W636" i="12"/>
  <c r="Z636" i="12"/>
  <c r="E637" i="12"/>
  <c r="H637" i="12"/>
  <c r="K637" i="12"/>
  <c r="N637" i="12"/>
  <c r="Q637" i="12"/>
  <c r="T637" i="12"/>
  <c r="W637" i="12"/>
  <c r="Z637" i="12"/>
  <c r="E638" i="12"/>
  <c r="H638" i="12"/>
  <c r="K638" i="12"/>
  <c r="N638" i="12"/>
  <c r="Q638" i="12"/>
  <c r="T638" i="12"/>
  <c r="W638" i="12"/>
  <c r="Z638" i="12"/>
  <c r="E639" i="12"/>
  <c r="H639" i="12"/>
  <c r="K639" i="12"/>
  <c r="N639" i="12"/>
  <c r="Q639" i="12"/>
  <c r="T639" i="12"/>
  <c r="W639" i="12"/>
  <c r="Z639" i="12"/>
  <c r="E640" i="12"/>
  <c r="H640" i="12"/>
  <c r="K640" i="12"/>
  <c r="N640" i="12"/>
  <c r="Q640" i="12"/>
  <c r="T640" i="12"/>
  <c r="W640" i="12"/>
  <c r="Z640" i="12"/>
  <c r="E641" i="12"/>
  <c r="H641" i="12"/>
  <c r="K641" i="12"/>
  <c r="N641" i="12"/>
  <c r="Q641" i="12"/>
  <c r="T641" i="12"/>
  <c r="W641" i="12"/>
  <c r="Z641" i="12"/>
  <c r="E642" i="12"/>
  <c r="H642" i="12"/>
  <c r="K642" i="12"/>
  <c r="N642" i="12"/>
  <c r="Q642" i="12"/>
  <c r="T642" i="12"/>
  <c r="W642" i="12"/>
  <c r="Z642" i="12"/>
  <c r="E643" i="12"/>
  <c r="H643" i="12"/>
  <c r="K643" i="12"/>
  <c r="N643" i="12"/>
  <c r="Q643" i="12"/>
  <c r="T643" i="12"/>
  <c r="W643" i="12"/>
  <c r="Z643" i="12"/>
  <c r="E644" i="12"/>
  <c r="H644" i="12"/>
  <c r="K644" i="12"/>
  <c r="N644" i="12"/>
  <c r="Q644" i="12"/>
  <c r="T644" i="12"/>
  <c r="W644" i="12"/>
  <c r="Z644" i="12"/>
  <c r="E646" i="12"/>
  <c r="H646" i="12"/>
  <c r="K646" i="12"/>
  <c r="N646" i="12"/>
  <c r="Q646" i="12"/>
  <c r="T646" i="12"/>
  <c r="W646" i="12"/>
  <c r="Z646" i="12"/>
  <c r="E647" i="12"/>
  <c r="H647" i="12"/>
  <c r="K647" i="12"/>
  <c r="N647" i="12"/>
  <c r="Q647" i="12"/>
  <c r="T647" i="12"/>
  <c r="W647" i="12"/>
  <c r="Z647" i="12"/>
  <c r="E648" i="12"/>
  <c r="H648" i="12"/>
  <c r="K648" i="12"/>
  <c r="N648" i="12"/>
  <c r="Q648" i="12"/>
  <c r="T648" i="12"/>
  <c r="W648" i="12"/>
  <c r="Z648" i="12"/>
  <c r="E649" i="12"/>
  <c r="H649" i="12"/>
  <c r="K649" i="12"/>
  <c r="N649" i="12"/>
  <c r="Q649" i="12"/>
  <c r="T649" i="12"/>
  <c r="W649" i="12"/>
  <c r="Z649" i="12"/>
  <c r="E650" i="12"/>
  <c r="H650" i="12"/>
  <c r="K650" i="12"/>
  <c r="N650" i="12"/>
  <c r="Q650" i="12"/>
  <c r="T650" i="12"/>
  <c r="W650" i="12"/>
  <c r="Z650" i="12"/>
  <c r="E651" i="12"/>
  <c r="H651" i="12"/>
  <c r="K651" i="12"/>
  <c r="N651" i="12"/>
  <c r="Q651" i="12"/>
  <c r="T651" i="12"/>
  <c r="W651" i="12"/>
  <c r="Z651" i="12"/>
  <c r="E652" i="12"/>
  <c r="H652" i="12"/>
  <c r="K652" i="12"/>
  <c r="N652" i="12"/>
  <c r="Q652" i="12"/>
  <c r="T652" i="12"/>
  <c r="W652" i="12"/>
  <c r="Z652" i="12"/>
  <c r="E653" i="12"/>
  <c r="H653" i="12"/>
  <c r="K653" i="12"/>
  <c r="N653" i="12"/>
  <c r="Q653" i="12"/>
  <c r="T653" i="12"/>
  <c r="W653" i="12"/>
  <c r="Z653" i="12"/>
  <c r="E654" i="12"/>
  <c r="H654" i="12"/>
  <c r="K654" i="12"/>
  <c r="N654" i="12"/>
  <c r="Q654" i="12"/>
  <c r="T654" i="12"/>
  <c r="W654" i="12"/>
  <c r="Z654" i="12"/>
  <c r="E655" i="12"/>
  <c r="H655" i="12"/>
  <c r="K655" i="12"/>
  <c r="N655" i="12"/>
  <c r="Q655" i="12"/>
  <c r="T655" i="12"/>
  <c r="W655" i="12"/>
  <c r="Z655" i="12"/>
  <c r="E656" i="12"/>
  <c r="H656" i="12"/>
  <c r="K656" i="12"/>
  <c r="N656" i="12"/>
  <c r="Q656" i="12"/>
  <c r="T656" i="12"/>
  <c r="W656" i="12"/>
  <c r="Z656" i="12"/>
  <c r="E657" i="12"/>
  <c r="H657" i="12"/>
  <c r="K657" i="12"/>
  <c r="N657" i="12"/>
  <c r="Q657" i="12"/>
  <c r="T657" i="12"/>
  <c r="W657" i="12"/>
  <c r="Z657" i="12"/>
  <c r="E658" i="12"/>
  <c r="H658" i="12"/>
  <c r="K658" i="12"/>
  <c r="N658" i="12"/>
  <c r="Q658" i="12"/>
  <c r="T658" i="12"/>
  <c r="W658" i="12"/>
  <c r="Z658" i="12"/>
  <c r="E659" i="12"/>
  <c r="H659" i="12"/>
  <c r="K659" i="12"/>
  <c r="N659" i="12"/>
  <c r="Q659" i="12"/>
  <c r="T659" i="12"/>
  <c r="W659" i="12"/>
  <c r="Z659" i="12"/>
  <c r="E660" i="12"/>
  <c r="H660" i="12"/>
  <c r="K660" i="12"/>
  <c r="N660" i="12"/>
  <c r="Q660" i="12"/>
  <c r="T660" i="12"/>
  <c r="W660" i="12"/>
  <c r="Z660" i="12"/>
  <c r="E661" i="12"/>
  <c r="H661" i="12"/>
  <c r="K661" i="12"/>
  <c r="N661" i="12"/>
  <c r="Q661" i="12"/>
  <c r="T661" i="12"/>
  <c r="W661" i="12"/>
  <c r="Z661" i="12"/>
  <c r="E662" i="12"/>
  <c r="H662" i="12"/>
  <c r="K662" i="12"/>
  <c r="N662" i="12"/>
  <c r="Q662" i="12"/>
  <c r="T662" i="12"/>
  <c r="W662" i="12"/>
  <c r="Z662" i="12"/>
  <c r="E663" i="12"/>
  <c r="H663" i="12"/>
  <c r="K663" i="12"/>
  <c r="N663" i="12"/>
  <c r="Q663" i="12"/>
  <c r="T663" i="12"/>
  <c r="W663" i="12"/>
  <c r="Z663" i="12"/>
  <c r="E664" i="12"/>
  <c r="H664" i="12"/>
  <c r="K664" i="12"/>
  <c r="N664" i="12"/>
  <c r="Q664" i="12"/>
  <c r="T664" i="12"/>
  <c r="W664" i="12"/>
  <c r="Z664" i="12"/>
  <c r="E665" i="12"/>
  <c r="H665" i="12"/>
  <c r="K665" i="12"/>
  <c r="N665" i="12"/>
  <c r="Q665" i="12"/>
  <c r="T665" i="12"/>
  <c r="W665" i="12"/>
  <c r="Z665" i="12"/>
  <c r="E666" i="12"/>
  <c r="H666" i="12"/>
  <c r="K666" i="12"/>
  <c r="N666" i="12"/>
  <c r="Q666" i="12"/>
  <c r="T666" i="12"/>
  <c r="W666" i="12"/>
  <c r="Z666" i="12"/>
  <c r="E667" i="12"/>
  <c r="H667" i="12"/>
  <c r="K667" i="12"/>
  <c r="N667" i="12"/>
  <c r="Q667" i="12"/>
  <c r="T667" i="12"/>
  <c r="W667" i="12"/>
  <c r="Z667" i="12"/>
  <c r="E668" i="12"/>
  <c r="H668" i="12"/>
  <c r="K668" i="12"/>
  <c r="N668" i="12"/>
  <c r="Q668" i="12"/>
  <c r="T668" i="12"/>
  <c r="W668" i="12"/>
  <c r="Z668" i="12"/>
  <c r="E669" i="12"/>
  <c r="H669" i="12"/>
  <c r="K669" i="12"/>
  <c r="N669" i="12"/>
  <c r="Q669" i="12"/>
  <c r="T669" i="12"/>
  <c r="W669" i="12"/>
  <c r="Z669" i="12"/>
  <c r="E670" i="12"/>
  <c r="H670" i="12"/>
  <c r="K670" i="12"/>
  <c r="N670" i="12"/>
  <c r="Q670" i="12"/>
  <c r="T670" i="12"/>
  <c r="W670" i="12"/>
  <c r="Z670" i="12"/>
  <c r="E671" i="12"/>
  <c r="H671" i="12"/>
  <c r="K671" i="12"/>
  <c r="N671" i="12"/>
  <c r="Q671" i="12"/>
  <c r="T671" i="12"/>
  <c r="W671" i="12"/>
  <c r="Z671" i="12"/>
  <c r="E672" i="12"/>
  <c r="H672" i="12"/>
  <c r="K672" i="12"/>
  <c r="N672" i="12"/>
  <c r="Q672" i="12"/>
  <c r="T672" i="12"/>
  <c r="W672" i="12"/>
  <c r="Z672" i="12"/>
  <c r="E673" i="12"/>
  <c r="H673" i="12"/>
  <c r="K673" i="12"/>
  <c r="N673" i="12"/>
  <c r="Q673" i="12"/>
  <c r="T673" i="12"/>
  <c r="W673" i="12"/>
  <c r="Z673" i="12"/>
  <c r="E674" i="12"/>
  <c r="H674" i="12"/>
  <c r="K674" i="12"/>
  <c r="N674" i="12"/>
  <c r="Q674" i="12"/>
  <c r="T674" i="12"/>
  <c r="W674" i="12"/>
  <c r="Z674" i="12"/>
  <c r="E675" i="12"/>
  <c r="H675" i="12"/>
  <c r="K675" i="12"/>
  <c r="N675" i="12"/>
  <c r="Q675" i="12"/>
  <c r="T675" i="12"/>
  <c r="W675" i="12"/>
  <c r="Z675" i="12"/>
  <c r="E676" i="12"/>
  <c r="H676" i="12"/>
  <c r="K676" i="12"/>
  <c r="N676" i="12"/>
  <c r="Q676" i="12"/>
  <c r="T676" i="12"/>
  <c r="W676" i="12"/>
  <c r="Z676" i="12"/>
  <c r="E677" i="12"/>
  <c r="H677" i="12"/>
  <c r="K677" i="12"/>
  <c r="N677" i="12"/>
  <c r="Q677" i="12"/>
  <c r="T677" i="12"/>
  <c r="W677" i="12"/>
  <c r="Z677" i="12"/>
  <c r="E678" i="12"/>
  <c r="H678" i="12"/>
  <c r="K678" i="12"/>
  <c r="N678" i="12"/>
  <c r="Q678" i="12"/>
  <c r="T678" i="12"/>
  <c r="W678" i="12"/>
  <c r="Z678" i="12"/>
  <c r="E679" i="12"/>
  <c r="H679" i="12"/>
  <c r="K679" i="12"/>
  <c r="N679" i="12"/>
  <c r="Q679" i="12"/>
  <c r="T679" i="12"/>
  <c r="W679" i="12"/>
  <c r="Z679" i="12"/>
  <c r="E680" i="12"/>
  <c r="H680" i="12"/>
  <c r="K680" i="12"/>
  <c r="N680" i="12"/>
  <c r="Q680" i="12"/>
  <c r="T680" i="12"/>
  <c r="W680" i="12"/>
  <c r="Z680" i="12"/>
  <c r="E681" i="12"/>
  <c r="H681" i="12"/>
  <c r="K681" i="12"/>
  <c r="N681" i="12"/>
  <c r="Q681" i="12"/>
  <c r="T681" i="12"/>
  <c r="W681" i="12"/>
  <c r="Z681" i="12"/>
  <c r="E682" i="12"/>
  <c r="H682" i="12"/>
  <c r="K682" i="12"/>
  <c r="N682" i="12"/>
  <c r="Q682" i="12"/>
  <c r="T682" i="12"/>
  <c r="W682" i="12"/>
  <c r="Z682" i="12"/>
  <c r="E683" i="12"/>
  <c r="H683" i="12"/>
  <c r="K683" i="12"/>
  <c r="N683" i="12"/>
  <c r="Q683" i="12"/>
  <c r="T683" i="12"/>
  <c r="W683" i="12"/>
  <c r="Z683" i="12"/>
  <c r="E684" i="12"/>
  <c r="H684" i="12"/>
  <c r="K684" i="12"/>
  <c r="N684" i="12"/>
  <c r="Q684" i="12"/>
  <c r="T684" i="12"/>
  <c r="W684" i="12"/>
  <c r="Z684" i="12"/>
  <c r="E685" i="12"/>
  <c r="H685" i="12"/>
  <c r="K685" i="12"/>
  <c r="N685" i="12"/>
  <c r="Q685" i="12"/>
  <c r="T685" i="12"/>
  <c r="W685" i="12"/>
  <c r="Z685" i="12"/>
  <c r="E686" i="12"/>
  <c r="H686" i="12"/>
  <c r="K686" i="12"/>
  <c r="N686" i="12"/>
  <c r="Q686" i="12"/>
  <c r="T686" i="12"/>
  <c r="W686" i="12"/>
  <c r="Z686" i="12"/>
  <c r="E687" i="12"/>
  <c r="H687" i="12"/>
  <c r="K687" i="12"/>
  <c r="N687" i="12"/>
  <c r="Q687" i="12"/>
  <c r="T687" i="12"/>
  <c r="W687" i="12"/>
  <c r="Z687" i="12"/>
  <c r="E688" i="12"/>
  <c r="H688" i="12"/>
  <c r="K688" i="12"/>
  <c r="N688" i="12"/>
  <c r="Q688" i="12"/>
  <c r="T688" i="12"/>
  <c r="W688" i="12"/>
  <c r="Z688" i="12"/>
  <c r="E689" i="12"/>
  <c r="H689" i="12"/>
  <c r="K689" i="12"/>
  <c r="N689" i="12"/>
  <c r="Q689" i="12"/>
  <c r="T689" i="12"/>
  <c r="W689" i="12"/>
  <c r="Z689" i="12"/>
  <c r="E690" i="12"/>
  <c r="H690" i="12"/>
  <c r="K690" i="12"/>
  <c r="N690" i="12"/>
  <c r="Q690" i="12"/>
  <c r="T690" i="12"/>
  <c r="W690" i="12"/>
  <c r="Z690" i="12"/>
  <c r="E691" i="12"/>
  <c r="H691" i="12"/>
  <c r="K691" i="12"/>
  <c r="N691" i="12"/>
  <c r="Q691" i="12"/>
  <c r="T691" i="12"/>
  <c r="W691" i="12"/>
  <c r="Z691" i="12"/>
  <c r="E692" i="12"/>
  <c r="H692" i="12"/>
  <c r="K692" i="12"/>
  <c r="N692" i="12"/>
  <c r="Q692" i="12"/>
  <c r="T692" i="12"/>
  <c r="W692" i="12"/>
  <c r="Z692" i="12"/>
  <c r="E693" i="12"/>
  <c r="H693" i="12"/>
  <c r="K693" i="12"/>
  <c r="N693" i="12"/>
  <c r="Q693" i="12"/>
  <c r="T693" i="12"/>
  <c r="W693" i="12"/>
  <c r="Z693" i="12"/>
  <c r="E694" i="12"/>
  <c r="H694" i="12"/>
  <c r="K694" i="12"/>
  <c r="N694" i="12"/>
  <c r="Q694" i="12"/>
  <c r="T694" i="12"/>
  <c r="W694" i="12"/>
  <c r="Z694" i="12"/>
  <c r="E695" i="12"/>
  <c r="H695" i="12"/>
  <c r="K695" i="12"/>
  <c r="N695" i="12"/>
  <c r="Q695" i="12"/>
  <c r="T695" i="12"/>
  <c r="W695" i="12"/>
  <c r="Z695" i="12"/>
  <c r="E696" i="12"/>
  <c r="H696" i="12"/>
  <c r="K696" i="12"/>
  <c r="N696" i="12"/>
  <c r="Q696" i="12"/>
  <c r="T696" i="12"/>
  <c r="W696" i="12"/>
  <c r="Z696" i="12"/>
  <c r="E697" i="12"/>
  <c r="H697" i="12"/>
  <c r="K697" i="12"/>
  <c r="N697" i="12"/>
  <c r="Q697" i="12"/>
  <c r="T697" i="12"/>
  <c r="W697" i="12"/>
  <c r="Z697" i="12"/>
  <c r="E698" i="12"/>
  <c r="H698" i="12"/>
  <c r="K698" i="12"/>
  <c r="N698" i="12"/>
  <c r="Q698" i="12"/>
  <c r="T698" i="12"/>
  <c r="W698" i="12"/>
  <c r="Z698" i="12"/>
  <c r="E699" i="12"/>
  <c r="H699" i="12"/>
  <c r="K699" i="12"/>
  <c r="N699" i="12"/>
  <c r="Q699" i="12"/>
  <c r="T699" i="12"/>
  <c r="W699" i="12"/>
  <c r="Z699" i="12"/>
  <c r="E700" i="12"/>
  <c r="H700" i="12"/>
  <c r="K700" i="12"/>
  <c r="N700" i="12"/>
  <c r="Q700" i="12"/>
  <c r="T700" i="12"/>
  <c r="W700" i="12"/>
  <c r="Z700" i="12"/>
  <c r="E701" i="12"/>
  <c r="H701" i="12"/>
  <c r="K701" i="12"/>
  <c r="N701" i="12"/>
  <c r="Q701" i="12"/>
  <c r="T701" i="12"/>
  <c r="W701" i="12"/>
  <c r="Z701" i="12"/>
  <c r="E702" i="12"/>
  <c r="H702" i="12"/>
  <c r="K702" i="12"/>
  <c r="N702" i="12"/>
  <c r="Q702" i="12"/>
  <c r="T702" i="12"/>
  <c r="W702" i="12"/>
  <c r="Z702" i="12"/>
  <c r="E703" i="12"/>
  <c r="H703" i="12"/>
  <c r="K703" i="12"/>
  <c r="N703" i="12"/>
  <c r="Q703" i="12"/>
  <c r="T703" i="12"/>
  <c r="W703" i="12"/>
  <c r="Z703" i="12"/>
  <c r="E704" i="12"/>
  <c r="H704" i="12"/>
  <c r="K704" i="12"/>
  <c r="N704" i="12"/>
  <c r="Q704" i="12"/>
  <c r="T704" i="12"/>
  <c r="W704" i="12"/>
  <c r="Z704" i="12"/>
  <c r="E705" i="12"/>
  <c r="H705" i="12"/>
  <c r="K705" i="12"/>
  <c r="N705" i="12"/>
  <c r="Q705" i="12"/>
  <c r="T705" i="12"/>
  <c r="W705" i="12"/>
  <c r="Z705" i="12"/>
  <c r="E706" i="12"/>
  <c r="H706" i="12"/>
  <c r="K706" i="12"/>
  <c r="N706" i="12"/>
  <c r="Q706" i="12"/>
  <c r="T706" i="12"/>
  <c r="W706" i="12"/>
  <c r="Z706" i="12"/>
  <c r="E707" i="12"/>
  <c r="H707" i="12"/>
  <c r="K707" i="12"/>
  <c r="N707" i="12"/>
  <c r="Q707" i="12"/>
  <c r="T707" i="12"/>
  <c r="W707" i="12"/>
  <c r="Z707" i="12"/>
  <c r="E708" i="12"/>
  <c r="H708" i="12"/>
  <c r="K708" i="12"/>
  <c r="N708" i="12"/>
  <c r="Q708" i="12"/>
  <c r="T708" i="12"/>
  <c r="W708" i="12"/>
  <c r="Z708" i="12"/>
  <c r="E709" i="12"/>
  <c r="H709" i="12"/>
  <c r="K709" i="12"/>
  <c r="N709" i="12"/>
  <c r="Q709" i="12"/>
  <c r="T709" i="12"/>
  <c r="W709" i="12"/>
  <c r="Z709" i="12"/>
  <c r="E710" i="12"/>
  <c r="H710" i="12"/>
  <c r="K710" i="12"/>
  <c r="N710" i="12"/>
  <c r="Q710" i="12"/>
  <c r="T710" i="12"/>
  <c r="W710" i="12"/>
  <c r="Z710" i="12"/>
  <c r="E711" i="12"/>
  <c r="H711" i="12"/>
  <c r="K711" i="12"/>
  <c r="N711" i="12"/>
  <c r="Q711" i="12"/>
  <c r="T711" i="12"/>
  <c r="W711" i="12"/>
  <c r="Z711" i="12"/>
  <c r="E712" i="12"/>
  <c r="H712" i="12"/>
  <c r="K712" i="12"/>
  <c r="N712" i="12"/>
  <c r="Q712" i="12"/>
  <c r="T712" i="12"/>
  <c r="W712" i="12"/>
  <c r="Z712" i="12"/>
  <c r="E713" i="12"/>
  <c r="H713" i="12"/>
  <c r="K713" i="12"/>
  <c r="N713" i="12"/>
  <c r="Q713" i="12"/>
  <c r="T713" i="12"/>
  <c r="W713" i="12"/>
  <c r="Z713" i="12"/>
  <c r="E714" i="12"/>
  <c r="H714" i="12"/>
  <c r="K714" i="12"/>
  <c r="N714" i="12"/>
  <c r="Q714" i="12"/>
  <c r="T714" i="12"/>
  <c r="W714" i="12"/>
  <c r="Z714" i="12"/>
  <c r="E715" i="12"/>
  <c r="H715" i="12"/>
  <c r="K715" i="12"/>
  <c r="N715" i="12"/>
  <c r="Q715" i="12"/>
  <c r="T715" i="12"/>
  <c r="W715" i="12"/>
  <c r="Z715" i="12"/>
  <c r="E716" i="12"/>
  <c r="H716" i="12"/>
  <c r="K716" i="12"/>
  <c r="N716" i="12"/>
  <c r="Q716" i="12"/>
  <c r="T716" i="12"/>
  <c r="W716" i="12"/>
  <c r="Z716" i="12"/>
  <c r="E717" i="12"/>
  <c r="H717" i="12"/>
  <c r="K717" i="12"/>
  <c r="N717" i="12"/>
  <c r="Q717" i="12"/>
  <c r="T717" i="12"/>
  <c r="W717" i="12"/>
  <c r="Z717" i="12"/>
  <c r="E718" i="12"/>
  <c r="H718" i="12"/>
  <c r="K718" i="12"/>
  <c r="N718" i="12"/>
  <c r="Q718" i="12"/>
  <c r="T718" i="12"/>
  <c r="W718" i="12"/>
  <c r="Z718" i="12"/>
  <c r="E719" i="12"/>
  <c r="H719" i="12"/>
  <c r="K719" i="12"/>
  <c r="N719" i="12"/>
  <c r="Q719" i="12"/>
  <c r="T719" i="12"/>
  <c r="W719" i="12"/>
  <c r="Z719" i="12"/>
  <c r="E720" i="12"/>
  <c r="H720" i="12"/>
  <c r="K720" i="12"/>
  <c r="N720" i="12"/>
  <c r="Q720" i="12"/>
  <c r="T720" i="12"/>
  <c r="W720" i="12"/>
  <c r="Z720" i="12"/>
  <c r="E721" i="12"/>
  <c r="H721" i="12"/>
  <c r="K721" i="12"/>
  <c r="N721" i="12"/>
  <c r="Q721" i="12"/>
  <c r="T721" i="12"/>
  <c r="W721" i="12"/>
  <c r="Z721" i="12"/>
  <c r="E722" i="12"/>
  <c r="H722" i="12"/>
  <c r="K722" i="12"/>
  <c r="N722" i="12"/>
  <c r="Q722" i="12"/>
  <c r="T722" i="12"/>
  <c r="W722" i="12"/>
  <c r="Z722" i="12"/>
  <c r="E723" i="12"/>
  <c r="H723" i="12"/>
  <c r="K723" i="12"/>
  <c r="N723" i="12"/>
  <c r="Q723" i="12"/>
  <c r="T723" i="12"/>
  <c r="W723" i="12"/>
  <c r="Z723" i="12"/>
  <c r="E724" i="12"/>
  <c r="H724" i="12"/>
  <c r="K724" i="12"/>
  <c r="N724" i="12"/>
  <c r="Q724" i="12"/>
  <c r="T724" i="12"/>
  <c r="W724" i="12"/>
  <c r="Z724" i="12"/>
  <c r="E725" i="12"/>
  <c r="H725" i="12"/>
  <c r="K725" i="12"/>
  <c r="N725" i="12"/>
  <c r="Q725" i="12"/>
  <c r="T725" i="12"/>
  <c r="W725" i="12"/>
  <c r="Z725" i="12"/>
  <c r="E726" i="12"/>
  <c r="H726" i="12"/>
  <c r="K726" i="12"/>
  <c r="N726" i="12"/>
  <c r="Q726" i="12"/>
  <c r="T726" i="12"/>
  <c r="W726" i="12"/>
  <c r="Z726" i="12"/>
  <c r="E727" i="12"/>
  <c r="H727" i="12"/>
  <c r="K727" i="12"/>
  <c r="N727" i="12"/>
  <c r="Q727" i="12"/>
  <c r="T727" i="12"/>
  <c r="W727" i="12"/>
  <c r="Z727" i="12"/>
  <c r="E728" i="12"/>
  <c r="H728" i="12"/>
  <c r="K728" i="12"/>
  <c r="N728" i="12"/>
  <c r="Q728" i="12"/>
  <c r="T728" i="12"/>
  <c r="W728" i="12"/>
  <c r="Z728" i="12"/>
  <c r="E729" i="12"/>
  <c r="H729" i="12"/>
  <c r="K729" i="12"/>
  <c r="N729" i="12"/>
  <c r="Q729" i="12"/>
  <c r="T729" i="12"/>
  <c r="W729" i="12"/>
  <c r="Z729" i="12"/>
  <c r="E730" i="12"/>
  <c r="H730" i="12"/>
  <c r="K730" i="12"/>
  <c r="N730" i="12"/>
  <c r="Q730" i="12"/>
  <c r="T730" i="12"/>
  <c r="W730" i="12"/>
  <c r="Z730" i="12"/>
  <c r="E731" i="12"/>
  <c r="H731" i="12"/>
  <c r="K731" i="12"/>
  <c r="N731" i="12"/>
  <c r="Q731" i="12"/>
  <c r="T731" i="12"/>
  <c r="W731" i="12"/>
  <c r="Z731" i="12"/>
  <c r="E732" i="12"/>
  <c r="H732" i="12"/>
  <c r="K732" i="12"/>
  <c r="N732" i="12"/>
  <c r="Q732" i="12"/>
  <c r="T732" i="12"/>
  <c r="W732" i="12"/>
  <c r="Z732" i="12"/>
  <c r="E733" i="12"/>
  <c r="H733" i="12"/>
  <c r="K733" i="12"/>
  <c r="N733" i="12"/>
  <c r="Q733" i="12"/>
  <c r="T733" i="12"/>
  <c r="W733" i="12"/>
  <c r="Z733" i="12"/>
  <c r="E734" i="12"/>
  <c r="H734" i="12"/>
  <c r="K734" i="12"/>
  <c r="N734" i="12"/>
  <c r="Q734" i="12"/>
  <c r="T734" i="12"/>
  <c r="W734" i="12"/>
  <c r="Z734" i="12"/>
  <c r="E735" i="12"/>
  <c r="H735" i="12"/>
  <c r="K735" i="12"/>
  <c r="N735" i="12"/>
  <c r="Q735" i="12"/>
  <c r="T735" i="12"/>
  <c r="W735" i="12"/>
  <c r="Z735" i="12"/>
  <c r="E736" i="12"/>
  <c r="H736" i="12"/>
  <c r="K736" i="12"/>
  <c r="N736" i="12"/>
  <c r="Q736" i="12"/>
  <c r="T736" i="12"/>
  <c r="W736" i="12"/>
  <c r="Z736" i="12"/>
  <c r="E737" i="12"/>
  <c r="H737" i="12"/>
  <c r="K737" i="12"/>
  <c r="N737" i="12"/>
  <c r="Q737" i="12"/>
  <c r="T737" i="12"/>
  <c r="W737" i="12"/>
  <c r="Z737" i="12"/>
  <c r="E738" i="12"/>
  <c r="H738" i="12"/>
  <c r="K738" i="12"/>
  <c r="N738" i="12"/>
  <c r="Q738" i="12"/>
  <c r="T738" i="12"/>
  <c r="W738" i="12"/>
  <c r="Z738" i="12"/>
  <c r="E739" i="12"/>
  <c r="H739" i="12"/>
  <c r="K739" i="12"/>
  <c r="N739" i="12"/>
  <c r="Q739" i="12"/>
  <c r="T739" i="12"/>
  <c r="W739" i="12"/>
  <c r="Z739" i="12"/>
  <c r="E740" i="12"/>
  <c r="H740" i="12"/>
  <c r="K740" i="12"/>
  <c r="N740" i="12"/>
  <c r="Q740" i="12"/>
  <c r="T740" i="12"/>
  <c r="W740" i="12"/>
  <c r="Z740" i="12"/>
  <c r="E741" i="12"/>
  <c r="H741" i="12"/>
  <c r="K741" i="12"/>
  <c r="N741" i="12"/>
  <c r="Q741" i="12"/>
  <c r="T741" i="12"/>
  <c r="W741" i="12"/>
  <c r="Z741" i="12"/>
  <c r="E742" i="12"/>
  <c r="H742" i="12"/>
  <c r="K742" i="12"/>
  <c r="N742" i="12"/>
  <c r="Q742" i="12"/>
  <c r="T742" i="12"/>
  <c r="W742" i="12"/>
  <c r="Z742" i="12"/>
  <c r="E743" i="12"/>
  <c r="H743" i="12"/>
  <c r="K743" i="12"/>
  <c r="N743" i="12"/>
  <c r="Q743" i="12"/>
  <c r="T743" i="12"/>
  <c r="W743" i="12"/>
  <c r="Z743" i="12"/>
  <c r="E744" i="12"/>
  <c r="H744" i="12"/>
  <c r="K744" i="12"/>
  <c r="N744" i="12"/>
  <c r="Q744" i="12"/>
  <c r="T744" i="12"/>
  <c r="W744" i="12"/>
  <c r="Z744" i="12"/>
  <c r="E745" i="12"/>
  <c r="H745" i="12"/>
  <c r="K745" i="12"/>
  <c r="N745" i="12"/>
  <c r="Q745" i="12"/>
  <c r="T745" i="12"/>
  <c r="W745" i="12"/>
  <c r="Z745" i="12"/>
  <c r="E746" i="12"/>
  <c r="H746" i="12"/>
  <c r="K746" i="12"/>
  <c r="N746" i="12"/>
  <c r="Q746" i="12"/>
  <c r="T746" i="12"/>
  <c r="W746" i="12"/>
  <c r="Z746" i="12"/>
  <c r="E747" i="12"/>
  <c r="H747" i="12"/>
  <c r="K747" i="12"/>
  <c r="N747" i="12"/>
  <c r="Q747" i="12"/>
  <c r="T747" i="12"/>
  <c r="W747" i="12"/>
  <c r="Z747" i="12"/>
  <c r="E748" i="12"/>
  <c r="H748" i="12"/>
  <c r="K748" i="12"/>
  <c r="N748" i="12"/>
  <c r="Q748" i="12"/>
  <c r="T748" i="12"/>
  <c r="W748" i="12"/>
  <c r="Z748" i="12"/>
  <c r="E749" i="12"/>
  <c r="H749" i="12"/>
  <c r="K749" i="12"/>
  <c r="N749" i="12"/>
  <c r="Q749" i="12"/>
  <c r="T749" i="12"/>
  <c r="W749" i="12"/>
  <c r="Z749" i="12"/>
  <c r="E750" i="12"/>
  <c r="H750" i="12"/>
  <c r="K750" i="12"/>
  <c r="N750" i="12"/>
  <c r="Q750" i="12"/>
  <c r="T750" i="12"/>
  <c r="W750" i="12"/>
  <c r="Z750" i="12"/>
  <c r="E751" i="12"/>
  <c r="H751" i="12"/>
  <c r="K751" i="12"/>
  <c r="N751" i="12"/>
  <c r="Q751" i="12"/>
  <c r="T751" i="12"/>
  <c r="W751" i="12"/>
  <c r="Z751" i="12"/>
  <c r="E752" i="12"/>
  <c r="H752" i="12"/>
  <c r="K752" i="12"/>
  <c r="N752" i="12"/>
  <c r="Q752" i="12"/>
  <c r="T752" i="12"/>
  <c r="W752" i="12"/>
  <c r="Z752" i="12"/>
  <c r="E753" i="12"/>
  <c r="H753" i="12"/>
  <c r="K753" i="12"/>
  <c r="N753" i="12"/>
  <c r="Q753" i="12"/>
  <c r="T753" i="12"/>
  <c r="W753" i="12"/>
  <c r="Z753" i="12"/>
  <c r="E754" i="12"/>
  <c r="H754" i="12"/>
  <c r="K754" i="12"/>
  <c r="N754" i="12"/>
  <c r="Q754" i="12"/>
  <c r="T754" i="12"/>
  <c r="W754" i="12"/>
  <c r="Z754" i="12"/>
  <c r="E755" i="12"/>
  <c r="H755" i="12"/>
  <c r="K755" i="12"/>
  <c r="N755" i="12"/>
  <c r="Q755" i="12"/>
  <c r="T755" i="12"/>
  <c r="W755" i="12"/>
  <c r="Z755" i="12"/>
  <c r="E756" i="12"/>
  <c r="H756" i="12"/>
  <c r="K756" i="12"/>
  <c r="N756" i="12"/>
  <c r="Q756" i="12"/>
  <c r="T756" i="12"/>
  <c r="W756" i="12"/>
  <c r="Z756" i="12"/>
  <c r="E757" i="12"/>
  <c r="H757" i="12"/>
  <c r="K757" i="12"/>
  <c r="N757" i="12"/>
  <c r="Q757" i="12"/>
  <c r="T757" i="12"/>
  <c r="W757" i="12"/>
  <c r="Z757" i="12"/>
  <c r="E758" i="12"/>
  <c r="H758" i="12"/>
  <c r="K758" i="12"/>
  <c r="N758" i="12"/>
  <c r="Q758" i="12"/>
  <c r="T758" i="12"/>
  <c r="W758" i="12"/>
  <c r="Z758" i="12"/>
  <c r="E759" i="12"/>
  <c r="H759" i="12"/>
  <c r="K759" i="12"/>
  <c r="N759" i="12"/>
  <c r="Q759" i="12"/>
  <c r="T759" i="12"/>
  <c r="W759" i="12"/>
  <c r="Z759" i="12"/>
  <c r="E761" i="12"/>
  <c r="H761" i="12"/>
  <c r="K761" i="12"/>
  <c r="N761" i="12"/>
  <c r="Q761" i="12"/>
  <c r="T761" i="12"/>
  <c r="W761" i="12"/>
  <c r="Z761" i="12"/>
  <c r="E762" i="12"/>
  <c r="H762" i="12"/>
  <c r="K762" i="12"/>
  <c r="N762" i="12"/>
  <c r="Q762" i="12"/>
  <c r="T762" i="12"/>
  <c r="W762" i="12"/>
  <c r="Z762" i="12"/>
  <c r="E763" i="12"/>
  <c r="H763" i="12"/>
  <c r="K763" i="12"/>
  <c r="N763" i="12"/>
  <c r="Q763" i="12"/>
  <c r="T763" i="12"/>
  <c r="W763" i="12"/>
  <c r="Z763" i="12"/>
  <c r="E764" i="12"/>
  <c r="H764" i="12"/>
  <c r="K764" i="12"/>
  <c r="N764" i="12"/>
  <c r="Q764" i="12"/>
  <c r="T764" i="12"/>
  <c r="W764" i="12"/>
  <c r="Z764" i="12"/>
  <c r="E765" i="12"/>
  <c r="H765" i="12"/>
  <c r="K765" i="12"/>
  <c r="N765" i="12"/>
  <c r="Q765" i="12"/>
  <c r="T765" i="12"/>
  <c r="W765" i="12"/>
  <c r="Z765" i="12"/>
  <c r="E766" i="12"/>
  <c r="H766" i="12"/>
  <c r="K766" i="12"/>
  <c r="N766" i="12"/>
  <c r="Q766" i="12"/>
  <c r="T766" i="12"/>
  <c r="W766" i="12"/>
  <c r="Z766" i="12"/>
  <c r="E767" i="12"/>
  <c r="H767" i="12"/>
  <c r="K767" i="12"/>
  <c r="N767" i="12"/>
  <c r="Q767" i="12"/>
  <c r="T767" i="12"/>
  <c r="W767" i="12"/>
  <c r="Z767" i="12"/>
  <c r="E768" i="12"/>
  <c r="H768" i="12"/>
  <c r="K768" i="12"/>
  <c r="N768" i="12"/>
  <c r="Q768" i="12"/>
  <c r="T768" i="12"/>
  <c r="W768" i="12"/>
  <c r="Z768" i="12"/>
  <c r="E769" i="12"/>
  <c r="H769" i="12"/>
  <c r="K769" i="12"/>
  <c r="N769" i="12"/>
  <c r="Q769" i="12"/>
  <c r="T769" i="12"/>
  <c r="W769" i="12"/>
  <c r="Z769" i="12"/>
  <c r="E770" i="12"/>
  <c r="H770" i="12"/>
  <c r="K770" i="12"/>
  <c r="N770" i="12"/>
  <c r="Q770" i="12"/>
  <c r="T770" i="12"/>
  <c r="W770" i="12"/>
  <c r="Z770" i="12"/>
  <c r="E771" i="12"/>
  <c r="H771" i="12"/>
  <c r="K771" i="12"/>
  <c r="N771" i="12"/>
  <c r="Q771" i="12"/>
  <c r="T771" i="12"/>
  <c r="W771" i="12"/>
  <c r="Z771" i="12"/>
  <c r="E772" i="12"/>
  <c r="H772" i="12"/>
  <c r="K772" i="12"/>
  <c r="N772" i="12"/>
  <c r="Q772" i="12"/>
  <c r="T772" i="12"/>
  <c r="W772" i="12"/>
  <c r="Z772" i="12"/>
  <c r="E773" i="12"/>
  <c r="H773" i="12"/>
  <c r="K773" i="12"/>
  <c r="N773" i="12"/>
  <c r="Q773" i="12"/>
  <c r="T773" i="12"/>
  <c r="W773" i="12"/>
  <c r="Z773" i="12"/>
  <c r="E774" i="12"/>
  <c r="H774" i="12"/>
  <c r="K774" i="12"/>
  <c r="N774" i="12"/>
  <c r="Q774" i="12"/>
  <c r="T774" i="12"/>
  <c r="W774" i="12"/>
  <c r="Z774" i="12"/>
  <c r="E775" i="12"/>
  <c r="H775" i="12"/>
  <c r="K775" i="12"/>
  <c r="N775" i="12"/>
  <c r="Q775" i="12"/>
  <c r="T775" i="12"/>
  <c r="W775" i="12"/>
  <c r="Z775" i="12"/>
  <c r="E776" i="12"/>
  <c r="H776" i="12"/>
  <c r="K776" i="12"/>
  <c r="N776" i="12"/>
  <c r="Q776" i="12"/>
  <c r="T776" i="12"/>
  <c r="W776" i="12"/>
  <c r="Z776" i="12"/>
  <c r="E470" i="13"/>
  <c r="H470" i="13"/>
  <c r="K470" i="13"/>
  <c r="N470" i="13"/>
  <c r="Q470" i="13"/>
  <c r="T470" i="13"/>
  <c r="W470" i="13"/>
  <c r="Z470" i="13"/>
  <c r="E471" i="13"/>
  <c r="H471" i="13"/>
  <c r="K471" i="13"/>
  <c r="N471" i="13"/>
  <c r="Q471" i="13"/>
  <c r="T471" i="13"/>
  <c r="W471" i="13"/>
  <c r="Z471" i="13"/>
  <c r="E472" i="13"/>
  <c r="H472" i="13"/>
  <c r="K472" i="13"/>
  <c r="N472" i="13"/>
  <c r="Q472" i="13"/>
  <c r="T472" i="13"/>
  <c r="W472" i="13"/>
  <c r="Z472" i="13"/>
  <c r="E473" i="13"/>
  <c r="H473" i="13"/>
  <c r="K473" i="13"/>
  <c r="N473" i="13"/>
  <c r="Q473" i="13"/>
  <c r="T473" i="13"/>
  <c r="W473" i="13"/>
  <c r="Z473" i="13"/>
  <c r="E474" i="13"/>
  <c r="H474" i="13"/>
  <c r="K474" i="13"/>
  <c r="N474" i="13"/>
  <c r="Q474" i="13"/>
  <c r="T474" i="13"/>
  <c r="W474" i="13"/>
  <c r="Z474" i="13"/>
  <c r="E475" i="13"/>
  <c r="H475" i="13"/>
  <c r="K475" i="13"/>
  <c r="N475" i="13"/>
  <c r="Q475" i="13"/>
  <c r="T475" i="13"/>
  <c r="W475" i="13"/>
  <c r="Z475" i="13"/>
  <c r="E476" i="13"/>
  <c r="H476" i="13"/>
  <c r="K476" i="13"/>
  <c r="N476" i="13"/>
  <c r="Q476" i="13"/>
  <c r="T476" i="13"/>
  <c r="W476" i="13"/>
  <c r="Z476" i="13"/>
  <c r="E477" i="13"/>
  <c r="H477" i="13"/>
  <c r="K477" i="13"/>
  <c r="N477" i="13"/>
  <c r="Q477" i="13"/>
  <c r="T477" i="13"/>
  <c r="W477" i="13"/>
  <c r="Z477" i="13"/>
  <c r="E478" i="13"/>
  <c r="H478" i="13"/>
  <c r="K478" i="13"/>
  <c r="N478" i="13"/>
  <c r="Q478" i="13"/>
  <c r="T478" i="13"/>
  <c r="W478" i="13"/>
  <c r="Z478" i="13"/>
  <c r="E479" i="13"/>
  <c r="H479" i="13"/>
  <c r="K479" i="13"/>
  <c r="N479" i="13"/>
  <c r="Q479" i="13"/>
  <c r="T479" i="13"/>
  <c r="W479" i="13"/>
  <c r="Z479" i="13"/>
  <c r="E480" i="13"/>
  <c r="H480" i="13"/>
  <c r="K480" i="13"/>
  <c r="N480" i="13"/>
  <c r="Q480" i="13"/>
  <c r="T480" i="13"/>
  <c r="W480" i="13"/>
  <c r="Z480" i="13"/>
  <c r="E481" i="13"/>
  <c r="H481" i="13"/>
  <c r="K481" i="13"/>
  <c r="N481" i="13"/>
  <c r="Q481" i="13"/>
  <c r="T481" i="13"/>
  <c r="W481" i="13"/>
  <c r="Z481" i="13"/>
  <c r="E482" i="13"/>
  <c r="H482" i="13"/>
  <c r="K482" i="13"/>
  <c r="N482" i="13"/>
  <c r="Q482" i="13"/>
  <c r="T482" i="13"/>
  <c r="W482" i="13"/>
  <c r="Z482" i="13"/>
  <c r="E483" i="13"/>
  <c r="H483" i="13"/>
  <c r="K483" i="13"/>
  <c r="N483" i="13"/>
  <c r="Q483" i="13"/>
  <c r="T483" i="13"/>
  <c r="W483" i="13"/>
  <c r="Z483" i="13"/>
  <c r="E484" i="13"/>
  <c r="H484" i="13"/>
  <c r="K484" i="13"/>
  <c r="N484" i="13"/>
  <c r="Q484" i="13"/>
  <c r="T484" i="13"/>
  <c r="W484" i="13"/>
  <c r="Z484" i="13"/>
  <c r="E485" i="13"/>
  <c r="H485" i="13"/>
  <c r="K485" i="13"/>
  <c r="N485" i="13"/>
  <c r="Q485" i="13"/>
  <c r="T485" i="13"/>
  <c r="W485" i="13"/>
  <c r="Z485" i="13"/>
  <c r="E486" i="13"/>
  <c r="H486" i="13"/>
  <c r="K486" i="13"/>
  <c r="N486" i="13"/>
  <c r="Q486" i="13"/>
  <c r="T486" i="13"/>
  <c r="W486" i="13"/>
  <c r="Z486" i="13"/>
  <c r="E487" i="13"/>
  <c r="H487" i="13"/>
  <c r="K487" i="13"/>
  <c r="N487" i="13"/>
  <c r="Q487" i="13"/>
  <c r="T487" i="13"/>
  <c r="W487" i="13"/>
  <c r="Z487" i="13"/>
  <c r="E488" i="13"/>
  <c r="H488" i="13"/>
  <c r="K488" i="13"/>
  <c r="N488" i="13"/>
  <c r="Q488" i="13"/>
  <c r="T488" i="13"/>
  <c r="W488" i="13"/>
  <c r="Z488" i="13"/>
  <c r="E489" i="13"/>
  <c r="H489" i="13"/>
  <c r="K489" i="13"/>
  <c r="N489" i="13"/>
  <c r="Q489" i="13"/>
  <c r="T489" i="13"/>
  <c r="W489" i="13"/>
  <c r="Z489" i="13"/>
  <c r="E490" i="13"/>
  <c r="H490" i="13"/>
  <c r="K490" i="13"/>
  <c r="N490" i="13"/>
  <c r="Q490" i="13"/>
  <c r="T490" i="13"/>
  <c r="W490" i="13"/>
  <c r="Z490" i="13"/>
  <c r="E491" i="13"/>
  <c r="H491" i="13"/>
  <c r="K491" i="13"/>
  <c r="N491" i="13"/>
  <c r="Q491" i="13"/>
  <c r="T491" i="13"/>
  <c r="W491" i="13"/>
  <c r="Z491" i="13"/>
  <c r="E492" i="13"/>
  <c r="H492" i="13"/>
  <c r="K492" i="13"/>
  <c r="N492" i="13"/>
  <c r="Q492" i="13"/>
  <c r="T492" i="13"/>
  <c r="W492" i="13"/>
  <c r="Z492" i="13"/>
  <c r="E493" i="13"/>
  <c r="H493" i="13"/>
  <c r="K493" i="13"/>
  <c r="N493" i="13"/>
  <c r="Q493" i="13"/>
  <c r="T493" i="13"/>
  <c r="W493" i="13"/>
  <c r="Z493" i="13"/>
  <c r="E494" i="13"/>
  <c r="H494" i="13"/>
  <c r="K494" i="13"/>
  <c r="N494" i="13"/>
  <c r="Q494" i="13"/>
  <c r="T494" i="13"/>
  <c r="W494" i="13"/>
  <c r="Z494" i="13"/>
  <c r="E495" i="13"/>
  <c r="H495" i="13"/>
  <c r="K495" i="13"/>
  <c r="N495" i="13"/>
  <c r="Q495" i="13"/>
  <c r="T495" i="13"/>
  <c r="W495" i="13"/>
  <c r="Z495" i="13"/>
  <c r="E496" i="13"/>
  <c r="H496" i="13"/>
  <c r="K496" i="13"/>
  <c r="N496" i="13"/>
  <c r="Q496" i="13"/>
  <c r="T496" i="13"/>
  <c r="W496" i="13"/>
  <c r="Z496" i="13"/>
  <c r="E497" i="13"/>
  <c r="H497" i="13"/>
  <c r="K497" i="13"/>
  <c r="N497" i="13"/>
  <c r="Q497" i="13"/>
  <c r="T497" i="13"/>
  <c r="W497" i="13"/>
  <c r="Z497" i="13"/>
  <c r="E498" i="13"/>
  <c r="H498" i="13"/>
  <c r="K498" i="13"/>
  <c r="N498" i="13"/>
  <c r="Q498" i="13"/>
  <c r="T498" i="13"/>
  <c r="W498" i="13"/>
  <c r="Z498" i="13"/>
  <c r="E499" i="13"/>
  <c r="H499" i="13"/>
  <c r="K499" i="13"/>
  <c r="N499" i="13"/>
  <c r="Q499" i="13"/>
  <c r="T499" i="13"/>
  <c r="W499" i="13"/>
  <c r="Z499" i="13"/>
  <c r="E500" i="13"/>
  <c r="H500" i="13"/>
  <c r="K500" i="13"/>
  <c r="N500" i="13"/>
  <c r="Q500" i="13"/>
  <c r="T500" i="13"/>
  <c r="W500" i="13"/>
  <c r="Z500" i="13"/>
  <c r="E501" i="13"/>
  <c r="H501" i="13"/>
  <c r="K501" i="13"/>
  <c r="N501" i="13"/>
  <c r="Q501" i="13"/>
  <c r="T501" i="13"/>
  <c r="W501" i="13"/>
  <c r="Z501" i="13"/>
  <c r="E502" i="13"/>
  <c r="H502" i="13"/>
  <c r="K502" i="13"/>
  <c r="N502" i="13"/>
  <c r="Q502" i="13"/>
  <c r="T502" i="13"/>
  <c r="W502" i="13"/>
  <c r="Z502" i="13"/>
  <c r="E503" i="13"/>
  <c r="H503" i="13"/>
  <c r="K503" i="13"/>
  <c r="N503" i="13"/>
  <c r="Q503" i="13"/>
  <c r="T503" i="13"/>
  <c r="W503" i="13"/>
  <c r="Z503" i="13"/>
  <c r="E504" i="13"/>
  <c r="H504" i="13"/>
  <c r="K504" i="13"/>
  <c r="N504" i="13"/>
  <c r="Q504" i="13"/>
  <c r="T504" i="13"/>
  <c r="W504" i="13"/>
  <c r="Z504" i="13"/>
  <c r="E505" i="13"/>
  <c r="H505" i="13"/>
  <c r="K505" i="13"/>
  <c r="N505" i="13"/>
  <c r="Q505" i="13"/>
  <c r="T505" i="13"/>
  <c r="W505" i="13"/>
  <c r="Z505" i="13"/>
  <c r="E506" i="13"/>
  <c r="H506" i="13"/>
  <c r="K506" i="13"/>
  <c r="N506" i="13"/>
  <c r="Q506" i="13"/>
  <c r="T506" i="13"/>
  <c r="W506" i="13"/>
  <c r="Z506" i="13"/>
  <c r="E507" i="13"/>
  <c r="H507" i="13"/>
  <c r="K507" i="13"/>
  <c r="N507" i="13"/>
  <c r="Q507" i="13"/>
  <c r="T507" i="13"/>
  <c r="W507" i="13"/>
  <c r="Z507" i="13"/>
  <c r="E508" i="13"/>
  <c r="H508" i="13"/>
  <c r="K508" i="13"/>
  <c r="N508" i="13"/>
  <c r="Q508" i="13"/>
  <c r="T508" i="13"/>
  <c r="W508" i="13"/>
  <c r="Z508" i="13"/>
  <c r="E509" i="13"/>
  <c r="H509" i="13"/>
  <c r="K509" i="13"/>
  <c r="N509" i="13"/>
  <c r="Q509" i="13"/>
  <c r="T509" i="13"/>
  <c r="W509" i="13"/>
  <c r="Z509" i="13"/>
  <c r="E510" i="13"/>
  <c r="H510" i="13"/>
  <c r="K510" i="13"/>
  <c r="N510" i="13"/>
  <c r="Q510" i="13"/>
  <c r="T510" i="13"/>
  <c r="W510" i="13"/>
  <c r="Z510" i="13"/>
  <c r="E511" i="13"/>
  <c r="H511" i="13"/>
  <c r="K511" i="13"/>
  <c r="N511" i="13"/>
  <c r="Q511" i="13"/>
  <c r="T511" i="13"/>
  <c r="W511" i="13"/>
  <c r="Z511" i="13"/>
  <c r="E512" i="13"/>
  <c r="H512" i="13"/>
  <c r="K512" i="13"/>
  <c r="N512" i="13"/>
  <c r="Q512" i="13"/>
  <c r="T512" i="13"/>
  <c r="W512" i="13"/>
  <c r="Z512" i="13"/>
  <c r="E513" i="13"/>
  <c r="H513" i="13"/>
  <c r="K513" i="13"/>
  <c r="N513" i="13"/>
  <c r="Q513" i="13"/>
  <c r="T513" i="13"/>
  <c r="W513" i="13"/>
  <c r="Z513" i="13"/>
  <c r="E514" i="13"/>
  <c r="H514" i="13"/>
  <c r="K514" i="13"/>
  <c r="N514" i="13"/>
  <c r="Q514" i="13"/>
  <c r="T514" i="13"/>
  <c r="W514" i="13"/>
  <c r="Z514" i="13"/>
  <c r="E515" i="13"/>
  <c r="H515" i="13"/>
  <c r="K515" i="13"/>
  <c r="N515" i="13"/>
  <c r="Q515" i="13"/>
  <c r="T515" i="13"/>
  <c r="W515" i="13"/>
  <c r="Z515" i="13"/>
  <c r="E516" i="13"/>
  <c r="H516" i="13"/>
  <c r="K516" i="13"/>
  <c r="N516" i="13"/>
  <c r="Q516" i="13"/>
  <c r="T516" i="13"/>
  <c r="W516" i="13"/>
  <c r="Z516" i="13"/>
  <c r="E517" i="13"/>
  <c r="H517" i="13"/>
  <c r="K517" i="13"/>
  <c r="N517" i="13"/>
  <c r="Q517" i="13"/>
  <c r="T517" i="13"/>
  <c r="W517" i="13"/>
  <c r="Z517" i="13"/>
  <c r="E518" i="13"/>
  <c r="H518" i="13"/>
  <c r="K518" i="13"/>
  <c r="N518" i="13"/>
  <c r="Q518" i="13"/>
  <c r="T518" i="13"/>
  <c r="W518" i="13"/>
  <c r="Z518" i="13"/>
  <c r="E519" i="13"/>
  <c r="H519" i="13"/>
  <c r="K519" i="13"/>
  <c r="N519" i="13"/>
  <c r="Q519" i="13"/>
  <c r="T519" i="13"/>
  <c r="W519" i="13"/>
  <c r="Z519" i="13"/>
  <c r="E520" i="13"/>
  <c r="H520" i="13"/>
  <c r="K520" i="13"/>
  <c r="N520" i="13"/>
  <c r="Q520" i="13"/>
  <c r="T520" i="13"/>
  <c r="W520" i="13"/>
  <c r="Z520" i="13"/>
  <c r="E521" i="13"/>
  <c r="H521" i="13"/>
  <c r="K521" i="13"/>
  <c r="N521" i="13"/>
  <c r="Q521" i="13"/>
  <c r="T521" i="13"/>
  <c r="W521" i="13"/>
  <c r="Z521" i="13"/>
  <c r="E522" i="13"/>
  <c r="H522" i="13"/>
  <c r="K522" i="13"/>
  <c r="N522" i="13"/>
  <c r="Q522" i="13"/>
  <c r="T522" i="13"/>
  <c r="W522" i="13"/>
  <c r="Z522" i="13"/>
  <c r="E523" i="13"/>
  <c r="H523" i="13"/>
  <c r="K523" i="13"/>
  <c r="N523" i="13"/>
  <c r="Q523" i="13"/>
  <c r="T523" i="13"/>
  <c r="W523" i="13"/>
  <c r="Z523" i="13"/>
  <c r="E524" i="13"/>
  <c r="H524" i="13"/>
  <c r="K524" i="13"/>
  <c r="N524" i="13"/>
  <c r="Q524" i="13"/>
  <c r="T524" i="13"/>
  <c r="W524" i="13"/>
  <c r="Z524" i="13"/>
  <c r="E525" i="13"/>
  <c r="H525" i="13"/>
  <c r="K525" i="13"/>
  <c r="N525" i="13"/>
  <c r="Q525" i="13"/>
  <c r="T525" i="13"/>
  <c r="W525" i="13"/>
  <c r="Z525" i="13"/>
  <c r="E526" i="13"/>
  <c r="H526" i="13"/>
  <c r="K526" i="13"/>
  <c r="N526" i="13"/>
  <c r="Q526" i="13"/>
  <c r="T526" i="13"/>
  <c r="W526" i="13"/>
  <c r="Z526" i="13"/>
  <c r="E527" i="13"/>
  <c r="H527" i="13"/>
  <c r="K527" i="13"/>
  <c r="N527" i="13"/>
  <c r="Q527" i="13"/>
  <c r="T527" i="13"/>
  <c r="W527" i="13"/>
  <c r="Z527" i="13"/>
  <c r="E528" i="13"/>
  <c r="H528" i="13"/>
  <c r="K528" i="13"/>
  <c r="N528" i="13"/>
  <c r="Q528" i="13"/>
  <c r="T528" i="13"/>
  <c r="W528" i="13"/>
  <c r="Z528" i="13"/>
  <c r="E529" i="13"/>
  <c r="H529" i="13"/>
  <c r="K529" i="13"/>
  <c r="N529" i="13"/>
  <c r="Q529" i="13"/>
  <c r="T529" i="13"/>
  <c r="W529" i="13"/>
  <c r="Z529" i="13"/>
  <c r="E530" i="13"/>
  <c r="H530" i="13"/>
  <c r="K530" i="13"/>
  <c r="N530" i="13"/>
  <c r="Q530" i="13"/>
  <c r="T530" i="13"/>
  <c r="W530" i="13"/>
  <c r="Z530" i="13"/>
  <c r="E531" i="13"/>
  <c r="H531" i="13"/>
  <c r="K531" i="13"/>
  <c r="N531" i="13"/>
  <c r="Q531" i="13"/>
  <c r="T531" i="13"/>
  <c r="W531" i="13"/>
  <c r="Z531" i="13"/>
  <c r="E532" i="13"/>
  <c r="H532" i="13"/>
  <c r="K532" i="13"/>
  <c r="N532" i="13"/>
  <c r="Q532" i="13"/>
  <c r="T532" i="13"/>
  <c r="W532" i="13"/>
  <c r="Z532" i="13"/>
  <c r="E533" i="13"/>
  <c r="H533" i="13"/>
  <c r="K533" i="13"/>
  <c r="N533" i="13"/>
  <c r="Q533" i="13"/>
  <c r="T533" i="13"/>
  <c r="W533" i="13"/>
  <c r="Z533" i="13"/>
  <c r="E534" i="13"/>
  <c r="H534" i="13"/>
  <c r="K534" i="13"/>
  <c r="N534" i="13"/>
  <c r="Q534" i="13"/>
  <c r="T534" i="13"/>
  <c r="W534" i="13"/>
  <c r="Z534" i="13"/>
  <c r="E535" i="13"/>
  <c r="H535" i="13"/>
  <c r="K535" i="13"/>
  <c r="N535" i="13"/>
  <c r="Q535" i="13"/>
  <c r="T535" i="13"/>
  <c r="W535" i="13"/>
  <c r="Z535" i="13"/>
  <c r="E536" i="13"/>
  <c r="H536" i="13"/>
  <c r="K536" i="13"/>
  <c r="N536" i="13"/>
  <c r="Q536" i="13"/>
  <c r="T536" i="13"/>
  <c r="W536" i="13"/>
  <c r="Z536" i="13"/>
  <c r="E537" i="13"/>
  <c r="H537" i="13"/>
  <c r="K537" i="13"/>
  <c r="N537" i="13"/>
  <c r="Q537" i="13"/>
  <c r="T537" i="13"/>
  <c r="W537" i="13"/>
  <c r="Z537" i="13"/>
  <c r="E538" i="13"/>
  <c r="H538" i="13"/>
  <c r="K538" i="13"/>
  <c r="N538" i="13"/>
  <c r="Q538" i="13"/>
  <c r="T538" i="13"/>
  <c r="W538" i="13"/>
  <c r="Z538" i="13"/>
  <c r="E539" i="13"/>
  <c r="H539" i="13"/>
  <c r="K539" i="13"/>
  <c r="N539" i="13"/>
  <c r="Q539" i="13"/>
  <c r="T539" i="13"/>
  <c r="W539" i="13"/>
  <c r="Z539" i="13"/>
  <c r="E540" i="13"/>
  <c r="H540" i="13"/>
  <c r="K540" i="13"/>
  <c r="N540" i="13"/>
  <c r="Q540" i="13"/>
  <c r="T540" i="13"/>
  <c r="W540" i="13"/>
  <c r="Z540" i="13"/>
  <c r="E541" i="13"/>
  <c r="H541" i="13"/>
  <c r="K541" i="13"/>
  <c r="N541" i="13"/>
  <c r="Q541" i="13"/>
  <c r="T541" i="13"/>
  <c r="W541" i="13"/>
  <c r="Z541" i="13"/>
  <c r="E542" i="13"/>
  <c r="H542" i="13"/>
  <c r="K542" i="13"/>
  <c r="N542" i="13"/>
  <c r="Q542" i="13"/>
  <c r="T542" i="13"/>
  <c r="W542" i="13"/>
  <c r="Z542" i="13"/>
  <c r="E543" i="13"/>
  <c r="H543" i="13"/>
  <c r="K543" i="13"/>
  <c r="N543" i="13"/>
  <c r="Q543" i="13"/>
  <c r="T543" i="13"/>
  <c r="W543" i="13"/>
  <c r="Z543" i="13"/>
  <c r="E544" i="13"/>
  <c r="H544" i="13"/>
  <c r="K544" i="13"/>
  <c r="N544" i="13"/>
  <c r="Q544" i="13"/>
  <c r="T544" i="13"/>
  <c r="W544" i="13"/>
  <c r="Z544" i="13"/>
  <c r="E545" i="13"/>
  <c r="H545" i="13"/>
  <c r="K545" i="13"/>
  <c r="N545" i="13"/>
  <c r="Q545" i="13"/>
  <c r="T545" i="13"/>
  <c r="W545" i="13"/>
  <c r="Z545" i="13"/>
  <c r="E546" i="13"/>
  <c r="H546" i="13"/>
  <c r="K546" i="13"/>
  <c r="N546" i="13"/>
  <c r="Q546" i="13"/>
  <c r="T546" i="13"/>
  <c r="W546" i="13"/>
  <c r="Z546" i="13"/>
  <c r="E547" i="13"/>
  <c r="H547" i="13"/>
  <c r="K547" i="13"/>
  <c r="N547" i="13"/>
  <c r="Q547" i="13"/>
  <c r="T547" i="13"/>
  <c r="W547" i="13"/>
  <c r="Z547" i="13"/>
  <c r="E548" i="13"/>
  <c r="H548" i="13"/>
  <c r="K548" i="13"/>
  <c r="N548" i="13"/>
  <c r="Q548" i="13"/>
  <c r="T548" i="13"/>
  <c r="W548" i="13"/>
  <c r="Z548" i="13"/>
  <c r="E549" i="13"/>
  <c r="H549" i="13"/>
  <c r="K549" i="13"/>
  <c r="N549" i="13"/>
  <c r="Q549" i="13"/>
  <c r="T549" i="13"/>
  <c r="W549" i="13"/>
  <c r="Z549" i="13"/>
  <c r="E550" i="13"/>
  <c r="H550" i="13"/>
  <c r="K550" i="13"/>
  <c r="N550" i="13"/>
  <c r="Q550" i="13"/>
  <c r="T550" i="13"/>
  <c r="W550" i="13"/>
  <c r="Z550" i="13"/>
  <c r="E551" i="13"/>
  <c r="H551" i="13"/>
  <c r="K551" i="13"/>
  <c r="N551" i="13"/>
  <c r="Q551" i="13"/>
  <c r="T551" i="13"/>
  <c r="W551" i="13"/>
  <c r="Z551" i="13"/>
  <c r="E552" i="13"/>
  <c r="H552" i="13"/>
  <c r="K552" i="13"/>
  <c r="N552" i="13"/>
  <c r="Q552" i="13"/>
  <c r="T552" i="13"/>
  <c r="W552" i="13"/>
  <c r="Z552" i="13"/>
  <c r="E553" i="13"/>
  <c r="H553" i="13"/>
  <c r="K553" i="13"/>
  <c r="N553" i="13"/>
  <c r="Q553" i="13"/>
  <c r="T553" i="13"/>
  <c r="W553" i="13"/>
  <c r="Z553" i="13"/>
  <c r="E554" i="13"/>
  <c r="H554" i="13"/>
  <c r="K554" i="13"/>
  <c r="N554" i="13"/>
  <c r="Q554" i="13"/>
  <c r="T554" i="13"/>
  <c r="W554" i="13"/>
  <c r="Z554" i="13"/>
  <c r="E555" i="13"/>
  <c r="H555" i="13"/>
  <c r="K555" i="13"/>
  <c r="N555" i="13"/>
  <c r="Q555" i="13"/>
  <c r="T555" i="13"/>
  <c r="W555" i="13"/>
  <c r="Z555" i="13"/>
  <c r="E556" i="13"/>
  <c r="H556" i="13"/>
  <c r="K556" i="13"/>
  <c r="N556" i="13"/>
  <c r="Q556" i="13"/>
  <c r="T556" i="13"/>
  <c r="W556" i="13"/>
  <c r="Z556" i="13"/>
  <c r="E557" i="13"/>
  <c r="H557" i="13"/>
  <c r="K557" i="13"/>
  <c r="N557" i="13"/>
  <c r="Q557" i="13"/>
  <c r="T557" i="13"/>
  <c r="W557" i="13"/>
  <c r="Z557" i="13"/>
  <c r="E558" i="13"/>
  <c r="H558" i="13"/>
  <c r="K558" i="13"/>
  <c r="N558" i="13"/>
  <c r="Q558" i="13"/>
  <c r="T558" i="13"/>
  <c r="W558" i="13"/>
  <c r="Z558" i="13"/>
  <c r="E559" i="13"/>
  <c r="H559" i="13"/>
  <c r="K559" i="13"/>
  <c r="N559" i="13"/>
  <c r="Q559" i="13"/>
  <c r="T559" i="13"/>
  <c r="W559" i="13"/>
  <c r="Z559" i="13"/>
  <c r="E560" i="13"/>
  <c r="H560" i="13"/>
  <c r="K560" i="13"/>
  <c r="N560" i="13"/>
  <c r="Q560" i="13"/>
  <c r="T560" i="13"/>
  <c r="W560" i="13"/>
  <c r="Z560" i="13"/>
  <c r="E561" i="13"/>
  <c r="H561" i="13"/>
  <c r="K561" i="13"/>
  <c r="N561" i="13"/>
  <c r="Q561" i="13"/>
  <c r="T561" i="13"/>
  <c r="W561" i="13"/>
  <c r="Z561" i="13"/>
  <c r="E562" i="13"/>
  <c r="H562" i="13"/>
  <c r="K562" i="13"/>
  <c r="N562" i="13"/>
  <c r="Q562" i="13"/>
  <c r="T562" i="13"/>
  <c r="W562" i="13"/>
  <c r="Z562" i="13"/>
  <c r="E563" i="13"/>
  <c r="H563" i="13"/>
  <c r="K563" i="13"/>
  <c r="N563" i="13"/>
  <c r="Q563" i="13"/>
  <c r="T563" i="13"/>
  <c r="W563" i="13"/>
  <c r="Z563" i="13"/>
  <c r="E564" i="13"/>
  <c r="H564" i="13"/>
  <c r="K564" i="13"/>
  <c r="N564" i="13"/>
  <c r="Q564" i="13"/>
  <c r="T564" i="13"/>
  <c r="W564" i="13"/>
  <c r="Z564" i="13"/>
  <c r="E565" i="13"/>
  <c r="H565" i="13"/>
  <c r="K565" i="13"/>
  <c r="N565" i="13"/>
  <c r="Q565" i="13"/>
  <c r="T565" i="13"/>
  <c r="W565" i="13"/>
  <c r="Z565" i="13"/>
  <c r="E566" i="13"/>
  <c r="H566" i="13"/>
  <c r="K566" i="13"/>
  <c r="N566" i="13"/>
  <c r="Q566" i="13"/>
  <c r="T566" i="13"/>
  <c r="W566" i="13"/>
  <c r="Z566" i="13"/>
  <c r="E567" i="13"/>
  <c r="H567" i="13"/>
  <c r="K567" i="13"/>
  <c r="N567" i="13"/>
  <c r="Q567" i="13"/>
  <c r="T567" i="13"/>
  <c r="W567" i="13"/>
  <c r="Z567" i="13"/>
  <c r="E568" i="13"/>
  <c r="H568" i="13"/>
  <c r="K568" i="13"/>
  <c r="N568" i="13"/>
  <c r="Q568" i="13"/>
  <c r="T568" i="13"/>
  <c r="W568" i="13"/>
  <c r="Z568" i="13"/>
  <c r="E569" i="13"/>
  <c r="H569" i="13"/>
  <c r="K569" i="13"/>
  <c r="N569" i="13"/>
  <c r="Q569" i="13"/>
  <c r="T569" i="13"/>
  <c r="W569" i="13"/>
  <c r="Z569" i="13"/>
  <c r="E570" i="13"/>
  <c r="H570" i="13"/>
  <c r="K570" i="13"/>
  <c r="N570" i="13"/>
  <c r="Q570" i="13"/>
  <c r="T570" i="13"/>
  <c r="W570" i="13"/>
  <c r="Z570" i="13"/>
  <c r="E571" i="13"/>
  <c r="H571" i="13"/>
  <c r="K571" i="13"/>
  <c r="N571" i="13"/>
  <c r="Q571" i="13"/>
  <c r="T571" i="13"/>
  <c r="W571" i="13"/>
  <c r="Z571" i="13"/>
  <c r="E572" i="13"/>
  <c r="H572" i="13"/>
  <c r="K572" i="13"/>
  <c r="N572" i="13"/>
  <c r="Q572" i="13"/>
  <c r="T572" i="13"/>
  <c r="W572" i="13"/>
  <c r="Z572" i="13"/>
  <c r="E573" i="13"/>
  <c r="H573" i="13"/>
  <c r="K573" i="13"/>
  <c r="N573" i="13"/>
  <c r="Q573" i="13"/>
  <c r="T573" i="13"/>
  <c r="W573" i="13"/>
  <c r="Z573" i="13"/>
  <c r="E574" i="13"/>
  <c r="H574" i="13"/>
  <c r="K574" i="13"/>
  <c r="N574" i="13"/>
  <c r="Q574" i="13"/>
  <c r="T574" i="13"/>
  <c r="W574" i="13"/>
  <c r="Z574" i="13"/>
  <c r="E575" i="13"/>
  <c r="H575" i="13"/>
  <c r="K575" i="13"/>
  <c r="N575" i="13"/>
  <c r="Q575" i="13"/>
  <c r="T575" i="13"/>
  <c r="W575" i="13"/>
  <c r="Z575" i="13"/>
  <c r="E576" i="13"/>
  <c r="H576" i="13"/>
  <c r="K576" i="13"/>
  <c r="N576" i="13"/>
  <c r="Q576" i="13"/>
  <c r="T576" i="13"/>
  <c r="W576" i="13"/>
  <c r="Z576" i="13"/>
  <c r="E577" i="13"/>
  <c r="H577" i="13"/>
  <c r="K577" i="13"/>
  <c r="N577" i="13"/>
  <c r="Q577" i="13"/>
  <c r="T577" i="13"/>
  <c r="W577" i="13"/>
  <c r="Z577" i="13"/>
  <c r="E578" i="13"/>
  <c r="H578" i="13"/>
  <c r="K578" i="13"/>
  <c r="N578" i="13"/>
  <c r="Q578" i="13"/>
  <c r="T578" i="13"/>
  <c r="W578" i="13"/>
  <c r="Z578" i="13"/>
  <c r="E579" i="13"/>
  <c r="H579" i="13"/>
  <c r="K579" i="13"/>
  <c r="N579" i="13"/>
  <c r="Q579" i="13"/>
  <c r="T579" i="13"/>
  <c r="W579" i="13"/>
  <c r="Z579" i="13"/>
  <c r="E580" i="13"/>
  <c r="H580" i="13"/>
  <c r="K580" i="13"/>
  <c r="N580" i="13"/>
  <c r="Q580" i="13"/>
  <c r="T580" i="13"/>
  <c r="W580" i="13"/>
  <c r="Z580" i="13"/>
  <c r="E581" i="13"/>
  <c r="H581" i="13"/>
  <c r="K581" i="13"/>
  <c r="N581" i="13"/>
  <c r="Q581" i="13"/>
  <c r="T581" i="13"/>
  <c r="W581" i="13"/>
  <c r="Z581" i="13"/>
  <c r="E582" i="13"/>
  <c r="H582" i="13"/>
  <c r="K582" i="13"/>
  <c r="N582" i="13"/>
  <c r="Q582" i="13"/>
  <c r="T582" i="13"/>
  <c r="W582" i="13"/>
  <c r="Z582" i="13"/>
  <c r="E583" i="13"/>
  <c r="H583" i="13"/>
  <c r="K583" i="13"/>
  <c r="N583" i="13"/>
  <c r="Q583" i="13"/>
  <c r="T583" i="13"/>
  <c r="W583" i="13"/>
  <c r="Z583" i="13"/>
  <c r="E584" i="13"/>
  <c r="H584" i="13"/>
  <c r="K584" i="13"/>
  <c r="N584" i="13"/>
  <c r="Q584" i="13"/>
  <c r="T584" i="13"/>
  <c r="W584" i="13"/>
  <c r="Z584" i="13"/>
  <c r="E585" i="13"/>
  <c r="H585" i="13"/>
  <c r="K585" i="13"/>
  <c r="N585" i="13"/>
  <c r="Q585" i="13"/>
  <c r="T585" i="13"/>
  <c r="W585" i="13"/>
  <c r="Z585" i="13"/>
  <c r="E586" i="13"/>
  <c r="H586" i="13"/>
  <c r="K586" i="13"/>
  <c r="N586" i="13"/>
  <c r="Q586" i="13"/>
  <c r="T586" i="13"/>
  <c r="W586" i="13"/>
  <c r="Z586" i="13"/>
  <c r="E587" i="13"/>
  <c r="H587" i="13"/>
  <c r="K587" i="13"/>
  <c r="N587" i="13"/>
  <c r="Q587" i="13"/>
  <c r="T587" i="13"/>
  <c r="W587" i="13"/>
  <c r="Z587" i="13"/>
  <c r="E588" i="13"/>
  <c r="H588" i="13"/>
  <c r="K588" i="13"/>
  <c r="N588" i="13"/>
  <c r="Q588" i="13"/>
  <c r="T588" i="13"/>
  <c r="W588" i="13"/>
  <c r="Z588" i="13"/>
  <c r="E589" i="13"/>
  <c r="H589" i="13"/>
  <c r="K589" i="13"/>
  <c r="N589" i="13"/>
  <c r="Q589" i="13"/>
  <c r="T589" i="13"/>
  <c r="W589" i="13"/>
  <c r="Z589" i="13"/>
  <c r="E590" i="13"/>
  <c r="H590" i="13"/>
  <c r="K590" i="13"/>
  <c r="N590" i="13"/>
  <c r="Q590" i="13"/>
  <c r="T590" i="13"/>
  <c r="W590" i="13"/>
  <c r="Z590" i="13"/>
  <c r="E591" i="13"/>
  <c r="H591" i="13"/>
  <c r="K591" i="13"/>
  <c r="N591" i="13"/>
  <c r="Q591" i="13"/>
  <c r="T591" i="13"/>
  <c r="W591" i="13"/>
  <c r="Z591" i="13"/>
  <c r="E592" i="13"/>
  <c r="H592" i="13"/>
  <c r="K592" i="13"/>
  <c r="N592" i="13"/>
  <c r="Q592" i="13"/>
  <c r="T592" i="13"/>
  <c r="W592" i="13"/>
  <c r="Z592" i="13"/>
  <c r="E593" i="13"/>
  <c r="H593" i="13"/>
  <c r="K593" i="13"/>
  <c r="N593" i="13"/>
  <c r="Q593" i="13"/>
  <c r="T593" i="13"/>
  <c r="W593" i="13"/>
  <c r="Z593" i="13"/>
  <c r="E594" i="13"/>
  <c r="H594" i="13"/>
  <c r="K594" i="13"/>
  <c r="N594" i="13"/>
  <c r="Q594" i="13"/>
  <c r="T594" i="13"/>
  <c r="W594" i="13"/>
  <c r="Z594" i="13"/>
  <c r="E595" i="13"/>
  <c r="H595" i="13"/>
  <c r="K595" i="13"/>
  <c r="N595" i="13"/>
  <c r="Q595" i="13"/>
  <c r="T595" i="13"/>
  <c r="W595" i="13"/>
  <c r="Z595" i="13"/>
  <c r="E596" i="13"/>
  <c r="H596" i="13"/>
  <c r="K596" i="13"/>
  <c r="N596" i="13"/>
  <c r="Q596" i="13"/>
  <c r="T596" i="13"/>
  <c r="W596" i="13"/>
  <c r="Z596" i="13"/>
  <c r="E597" i="13"/>
  <c r="H597" i="13"/>
  <c r="K597" i="13"/>
  <c r="N597" i="13"/>
  <c r="Q597" i="13"/>
  <c r="T597" i="13"/>
  <c r="W597" i="13"/>
  <c r="Z597" i="13"/>
  <c r="E598" i="13"/>
  <c r="H598" i="13"/>
  <c r="K598" i="13"/>
  <c r="N598" i="13"/>
  <c r="Q598" i="13"/>
  <c r="T598" i="13"/>
  <c r="W598" i="13"/>
  <c r="Z598" i="13"/>
  <c r="E599" i="13"/>
  <c r="H599" i="13"/>
  <c r="K599" i="13"/>
  <c r="N599" i="13"/>
  <c r="Q599" i="13"/>
  <c r="T599" i="13"/>
  <c r="W599" i="13"/>
  <c r="Z599" i="13"/>
  <c r="E600" i="13"/>
  <c r="H600" i="13"/>
  <c r="K600" i="13"/>
  <c r="N600" i="13"/>
  <c r="Q600" i="13"/>
  <c r="T600" i="13"/>
  <c r="W600" i="13"/>
  <c r="Z600" i="13"/>
  <c r="E601" i="13"/>
  <c r="H601" i="13"/>
  <c r="K601" i="13"/>
  <c r="N601" i="13"/>
  <c r="Q601" i="13"/>
  <c r="T601" i="13"/>
  <c r="W601" i="13"/>
  <c r="Z601" i="13"/>
  <c r="E602" i="13"/>
  <c r="H602" i="13"/>
  <c r="K602" i="13"/>
  <c r="N602" i="13"/>
  <c r="Q602" i="13"/>
  <c r="T602" i="13"/>
  <c r="W602" i="13"/>
  <c r="Z602" i="13"/>
  <c r="E603" i="13"/>
  <c r="H603" i="13"/>
  <c r="K603" i="13"/>
  <c r="N603" i="13"/>
  <c r="Q603" i="13"/>
  <c r="T603" i="13"/>
  <c r="W603" i="13"/>
  <c r="Z603" i="13"/>
  <c r="E604" i="13"/>
  <c r="H604" i="13"/>
  <c r="K604" i="13"/>
  <c r="N604" i="13"/>
  <c r="Q604" i="13"/>
  <c r="T604" i="13"/>
  <c r="W604" i="13"/>
  <c r="Z604" i="13"/>
  <c r="E605" i="13"/>
  <c r="H605" i="13"/>
  <c r="K605" i="13"/>
  <c r="N605" i="13"/>
  <c r="Q605" i="13"/>
  <c r="T605" i="13"/>
  <c r="W605" i="13"/>
  <c r="Z605" i="13"/>
  <c r="E606" i="13"/>
  <c r="H606" i="13"/>
  <c r="K606" i="13"/>
  <c r="N606" i="13"/>
  <c r="Q606" i="13"/>
  <c r="T606" i="13"/>
  <c r="W606" i="13"/>
  <c r="Z606" i="13"/>
  <c r="E607" i="13"/>
  <c r="H607" i="13"/>
  <c r="K607" i="13"/>
  <c r="N607" i="13"/>
  <c r="Q607" i="13"/>
  <c r="T607" i="13"/>
  <c r="W607" i="13"/>
  <c r="Z607" i="13"/>
  <c r="E608" i="13"/>
  <c r="H608" i="13"/>
  <c r="K608" i="13"/>
  <c r="N608" i="13"/>
  <c r="Q608" i="13"/>
  <c r="T608" i="13"/>
  <c r="W608" i="13"/>
  <c r="Z608" i="13"/>
  <c r="E609" i="13"/>
  <c r="H609" i="13"/>
  <c r="K609" i="13"/>
  <c r="N609" i="13"/>
  <c r="Q609" i="13"/>
  <c r="T609" i="13"/>
  <c r="W609" i="13"/>
  <c r="Z609" i="13"/>
  <c r="E610" i="13"/>
  <c r="H610" i="13"/>
  <c r="K610" i="13"/>
  <c r="N610" i="13"/>
  <c r="Q610" i="13"/>
  <c r="T610" i="13"/>
  <c r="W610" i="13"/>
  <c r="Z610" i="13"/>
  <c r="E611" i="13"/>
  <c r="H611" i="13"/>
  <c r="K611" i="13"/>
  <c r="N611" i="13"/>
  <c r="Q611" i="13"/>
  <c r="T611" i="13"/>
  <c r="W611" i="13"/>
  <c r="Z611" i="13"/>
  <c r="E612" i="13"/>
  <c r="H612" i="13"/>
  <c r="K612" i="13"/>
  <c r="N612" i="13"/>
  <c r="Q612" i="13"/>
  <c r="T612" i="13"/>
  <c r="W612" i="13"/>
  <c r="Z612" i="13"/>
  <c r="E613" i="13"/>
  <c r="H613" i="13"/>
  <c r="K613" i="13"/>
  <c r="N613" i="13"/>
  <c r="Q613" i="13"/>
  <c r="T613" i="13"/>
  <c r="W613" i="13"/>
  <c r="Z613" i="13"/>
  <c r="E614" i="13"/>
  <c r="H614" i="13"/>
  <c r="K614" i="13"/>
  <c r="N614" i="13"/>
  <c r="Q614" i="13"/>
  <c r="T614" i="13"/>
  <c r="W614" i="13"/>
  <c r="Z614" i="13"/>
  <c r="E615" i="13"/>
  <c r="H615" i="13"/>
  <c r="K615" i="13"/>
  <c r="N615" i="13"/>
  <c r="Q615" i="13"/>
  <c r="T615" i="13"/>
  <c r="W615" i="13"/>
  <c r="Z615" i="13"/>
  <c r="E616" i="13"/>
  <c r="H616" i="13"/>
  <c r="K616" i="13"/>
  <c r="N616" i="13"/>
  <c r="Q616" i="13"/>
  <c r="T616" i="13"/>
  <c r="W616" i="13"/>
  <c r="Z616" i="13"/>
  <c r="E617" i="13"/>
  <c r="H617" i="13"/>
  <c r="K617" i="13"/>
  <c r="N617" i="13"/>
  <c r="Q617" i="13"/>
  <c r="T617" i="13"/>
  <c r="W617" i="13"/>
  <c r="Z617" i="13"/>
  <c r="E618" i="13"/>
  <c r="H618" i="13"/>
  <c r="K618" i="13"/>
  <c r="N618" i="13"/>
  <c r="Q618" i="13"/>
  <c r="T618" i="13"/>
  <c r="W618" i="13"/>
  <c r="Z618" i="13"/>
  <c r="E619" i="13"/>
  <c r="H619" i="13"/>
  <c r="K619" i="13"/>
  <c r="N619" i="13"/>
  <c r="Q619" i="13"/>
  <c r="T619" i="13"/>
  <c r="W619" i="13"/>
  <c r="Z619" i="13"/>
  <c r="E620" i="13"/>
  <c r="H620" i="13"/>
  <c r="K620" i="13"/>
  <c r="N620" i="13"/>
  <c r="Q620" i="13"/>
  <c r="T620" i="13"/>
  <c r="W620" i="13"/>
  <c r="Z620" i="13"/>
  <c r="E621" i="13"/>
  <c r="H621" i="13"/>
  <c r="K621" i="13"/>
  <c r="N621" i="13"/>
  <c r="Q621" i="13"/>
  <c r="T621" i="13"/>
  <c r="W621" i="13"/>
  <c r="Z621" i="13"/>
  <c r="E622" i="13"/>
  <c r="H622" i="13"/>
  <c r="K622" i="13"/>
  <c r="N622" i="13"/>
  <c r="Q622" i="13"/>
  <c r="T622" i="13"/>
  <c r="W622" i="13"/>
  <c r="Z622" i="13"/>
  <c r="E623" i="13"/>
  <c r="H623" i="13"/>
  <c r="K623" i="13"/>
  <c r="N623" i="13"/>
  <c r="Q623" i="13"/>
  <c r="T623" i="13"/>
  <c r="W623" i="13"/>
  <c r="Z623" i="13"/>
  <c r="E624" i="13"/>
  <c r="H624" i="13"/>
  <c r="K624" i="13"/>
  <c r="N624" i="13"/>
  <c r="Q624" i="13"/>
  <c r="T624" i="13"/>
  <c r="W624" i="13"/>
  <c r="Z624" i="13"/>
  <c r="E625" i="13"/>
  <c r="H625" i="13"/>
  <c r="K625" i="13"/>
  <c r="N625" i="13"/>
  <c r="Q625" i="13"/>
  <c r="T625" i="13"/>
  <c r="W625" i="13"/>
  <c r="Z625" i="13"/>
  <c r="E626" i="13"/>
  <c r="H626" i="13"/>
  <c r="K626" i="13"/>
  <c r="N626" i="13"/>
  <c r="Q626" i="13"/>
  <c r="T626" i="13"/>
  <c r="W626" i="13"/>
  <c r="Z626" i="13"/>
  <c r="E627" i="13"/>
  <c r="H627" i="13"/>
  <c r="K627" i="13"/>
  <c r="N627" i="13"/>
  <c r="Q627" i="13"/>
  <c r="T627" i="13"/>
  <c r="W627" i="13"/>
  <c r="Z627" i="13"/>
  <c r="E628" i="13"/>
  <c r="H628" i="13"/>
  <c r="K628" i="13"/>
  <c r="N628" i="13"/>
  <c r="Q628" i="13"/>
  <c r="T628" i="13"/>
  <c r="W628" i="13"/>
  <c r="Z628" i="13"/>
  <c r="E629" i="13"/>
  <c r="H629" i="13"/>
  <c r="K629" i="13"/>
  <c r="N629" i="13"/>
  <c r="Q629" i="13"/>
  <c r="T629" i="13"/>
  <c r="W629" i="13"/>
  <c r="Z629" i="13"/>
  <c r="E630" i="13"/>
  <c r="H630" i="13"/>
  <c r="K630" i="13"/>
  <c r="N630" i="13"/>
  <c r="Q630" i="13"/>
  <c r="T630" i="13"/>
  <c r="W630" i="13"/>
  <c r="Z630" i="13"/>
  <c r="E631" i="13"/>
  <c r="H631" i="13"/>
  <c r="K631" i="13"/>
  <c r="N631" i="13"/>
  <c r="Q631" i="13"/>
  <c r="T631" i="13"/>
  <c r="W631" i="13"/>
  <c r="Z631" i="13"/>
  <c r="E632" i="13"/>
  <c r="H632" i="13"/>
  <c r="K632" i="13"/>
  <c r="N632" i="13"/>
  <c r="Q632" i="13"/>
  <c r="T632" i="13"/>
  <c r="W632" i="13"/>
  <c r="Z632" i="13"/>
  <c r="E633" i="13"/>
  <c r="H633" i="13"/>
  <c r="K633" i="13"/>
  <c r="N633" i="13"/>
  <c r="Q633" i="13"/>
  <c r="T633" i="13"/>
  <c r="W633" i="13"/>
  <c r="Z633" i="13"/>
  <c r="E634" i="13"/>
  <c r="H634" i="13"/>
  <c r="K634" i="13"/>
  <c r="N634" i="13"/>
  <c r="Q634" i="13"/>
  <c r="T634" i="13"/>
  <c r="W634" i="13"/>
  <c r="Z634" i="13"/>
  <c r="E635" i="13"/>
  <c r="H635" i="13"/>
  <c r="K635" i="13"/>
  <c r="N635" i="13"/>
  <c r="Q635" i="13"/>
  <c r="T635" i="13"/>
  <c r="W635" i="13"/>
  <c r="Z635" i="13"/>
  <c r="E636" i="13"/>
  <c r="H636" i="13"/>
  <c r="K636" i="13"/>
  <c r="N636" i="13"/>
  <c r="Q636" i="13"/>
  <c r="T636" i="13"/>
  <c r="W636" i="13"/>
  <c r="Z636" i="13"/>
  <c r="E637" i="13"/>
  <c r="H637" i="13"/>
  <c r="K637" i="13"/>
  <c r="N637" i="13"/>
  <c r="Q637" i="13"/>
  <c r="T637" i="13"/>
  <c r="W637" i="13"/>
  <c r="Z637" i="13"/>
  <c r="E638" i="13"/>
  <c r="H638" i="13"/>
  <c r="K638" i="13"/>
  <c r="N638" i="13"/>
  <c r="Q638" i="13"/>
  <c r="T638" i="13"/>
  <c r="W638" i="13"/>
  <c r="Z638" i="13"/>
  <c r="E639" i="13"/>
  <c r="H639" i="13"/>
  <c r="K639" i="13"/>
  <c r="N639" i="13"/>
  <c r="Q639" i="13"/>
  <c r="T639" i="13"/>
  <c r="W639" i="13"/>
  <c r="Z639" i="13"/>
  <c r="E640" i="13"/>
  <c r="H640" i="13"/>
  <c r="K640" i="13"/>
  <c r="N640" i="13"/>
  <c r="Q640" i="13"/>
  <c r="T640" i="13"/>
  <c r="W640" i="13"/>
  <c r="Z640" i="13"/>
  <c r="E641" i="13"/>
  <c r="H641" i="13"/>
  <c r="K641" i="13"/>
  <c r="N641" i="13"/>
  <c r="Q641" i="13"/>
  <c r="T641" i="13"/>
  <c r="W641" i="13"/>
  <c r="Z641" i="13"/>
  <c r="E642" i="13"/>
  <c r="H642" i="13"/>
  <c r="K642" i="13"/>
  <c r="N642" i="13"/>
  <c r="Q642" i="13"/>
  <c r="T642" i="13"/>
  <c r="W642" i="13"/>
  <c r="Z642" i="13"/>
  <c r="E643" i="13"/>
  <c r="H643" i="13"/>
  <c r="K643" i="13"/>
  <c r="N643" i="13"/>
  <c r="Q643" i="13"/>
  <c r="T643" i="13"/>
  <c r="W643" i="13"/>
  <c r="Z643" i="13"/>
  <c r="E644" i="13"/>
  <c r="H644" i="13"/>
  <c r="K644" i="13"/>
  <c r="N644" i="13"/>
  <c r="Q644" i="13"/>
  <c r="T644" i="13"/>
  <c r="W644" i="13"/>
  <c r="Z644" i="13"/>
  <c r="E646" i="13"/>
  <c r="H646" i="13"/>
  <c r="K646" i="13"/>
  <c r="N646" i="13"/>
  <c r="Q646" i="13"/>
  <c r="T646" i="13"/>
  <c r="W646" i="13"/>
  <c r="Z646" i="13"/>
  <c r="E647" i="13"/>
  <c r="H647" i="13"/>
  <c r="K647" i="13"/>
  <c r="N647" i="13"/>
  <c r="Q647" i="13"/>
  <c r="T647" i="13"/>
  <c r="W647" i="13"/>
  <c r="Z647" i="13"/>
  <c r="E648" i="13"/>
  <c r="H648" i="13"/>
  <c r="K648" i="13"/>
  <c r="N648" i="13"/>
  <c r="Q648" i="13"/>
  <c r="T648" i="13"/>
  <c r="W648" i="13"/>
  <c r="Z648" i="13"/>
  <c r="E649" i="13"/>
  <c r="H649" i="13"/>
  <c r="K649" i="13"/>
  <c r="N649" i="13"/>
  <c r="Q649" i="13"/>
  <c r="T649" i="13"/>
  <c r="W649" i="13"/>
  <c r="Z649" i="13"/>
  <c r="E650" i="13"/>
  <c r="H650" i="13"/>
  <c r="K650" i="13"/>
  <c r="N650" i="13"/>
  <c r="Q650" i="13"/>
  <c r="T650" i="13"/>
  <c r="W650" i="13"/>
  <c r="Z650" i="13"/>
  <c r="E651" i="13"/>
  <c r="H651" i="13"/>
  <c r="K651" i="13"/>
  <c r="N651" i="13"/>
  <c r="Q651" i="13"/>
  <c r="T651" i="13"/>
  <c r="W651" i="13"/>
  <c r="Z651" i="13"/>
  <c r="E652" i="13"/>
  <c r="H652" i="13"/>
  <c r="K652" i="13"/>
  <c r="N652" i="13"/>
  <c r="Q652" i="13"/>
  <c r="T652" i="13"/>
  <c r="W652" i="13"/>
  <c r="Z652" i="13"/>
  <c r="E653" i="13"/>
  <c r="H653" i="13"/>
  <c r="K653" i="13"/>
  <c r="N653" i="13"/>
  <c r="Q653" i="13"/>
  <c r="T653" i="13"/>
  <c r="W653" i="13"/>
  <c r="Z653" i="13"/>
  <c r="E654" i="13"/>
  <c r="H654" i="13"/>
  <c r="K654" i="13"/>
  <c r="N654" i="13"/>
  <c r="Q654" i="13"/>
  <c r="T654" i="13"/>
  <c r="W654" i="13"/>
  <c r="Z654" i="13"/>
  <c r="E655" i="13"/>
  <c r="H655" i="13"/>
  <c r="K655" i="13"/>
  <c r="N655" i="13"/>
  <c r="Q655" i="13"/>
  <c r="T655" i="13"/>
  <c r="W655" i="13"/>
  <c r="Z655" i="13"/>
  <c r="E656" i="13"/>
  <c r="H656" i="13"/>
  <c r="K656" i="13"/>
  <c r="N656" i="13"/>
  <c r="Q656" i="13"/>
  <c r="T656" i="13"/>
  <c r="W656" i="13"/>
  <c r="Z656" i="13"/>
  <c r="E657" i="13"/>
  <c r="H657" i="13"/>
  <c r="K657" i="13"/>
  <c r="N657" i="13"/>
  <c r="Q657" i="13"/>
  <c r="T657" i="13"/>
  <c r="W657" i="13"/>
  <c r="Z657" i="13"/>
  <c r="E658" i="13"/>
  <c r="H658" i="13"/>
  <c r="K658" i="13"/>
  <c r="N658" i="13"/>
  <c r="Q658" i="13"/>
  <c r="T658" i="13"/>
  <c r="W658" i="13"/>
  <c r="Z658" i="13"/>
  <c r="E659" i="13"/>
  <c r="H659" i="13"/>
  <c r="K659" i="13"/>
  <c r="N659" i="13"/>
  <c r="Q659" i="13"/>
  <c r="T659" i="13"/>
  <c r="W659" i="13"/>
  <c r="Z659" i="13"/>
  <c r="E660" i="13"/>
  <c r="H660" i="13"/>
  <c r="K660" i="13"/>
  <c r="N660" i="13"/>
  <c r="Q660" i="13"/>
  <c r="T660" i="13"/>
  <c r="W660" i="13"/>
  <c r="Z660" i="13"/>
  <c r="E661" i="13"/>
  <c r="H661" i="13"/>
  <c r="K661" i="13"/>
  <c r="N661" i="13"/>
  <c r="Q661" i="13"/>
  <c r="T661" i="13"/>
  <c r="W661" i="13"/>
  <c r="Z661" i="13"/>
  <c r="E662" i="13"/>
  <c r="H662" i="13"/>
  <c r="K662" i="13"/>
  <c r="N662" i="13"/>
  <c r="Q662" i="13"/>
  <c r="T662" i="13"/>
  <c r="W662" i="13"/>
  <c r="Z662" i="13"/>
  <c r="E663" i="13"/>
  <c r="H663" i="13"/>
  <c r="K663" i="13"/>
  <c r="N663" i="13"/>
  <c r="Q663" i="13"/>
  <c r="T663" i="13"/>
  <c r="W663" i="13"/>
  <c r="Z663" i="13"/>
  <c r="E664" i="13"/>
  <c r="H664" i="13"/>
  <c r="K664" i="13"/>
  <c r="N664" i="13"/>
  <c r="Q664" i="13"/>
  <c r="T664" i="13"/>
  <c r="W664" i="13"/>
  <c r="Z664" i="13"/>
  <c r="E665" i="13"/>
  <c r="H665" i="13"/>
  <c r="K665" i="13"/>
  <c r="N665" i="13"/>
  <c r="Q665" i="13"/>
  <c r="T665" i="13"/>
  <c r="W665" i="13"/>
  <c r="Z665" i="13"/>
  <c r="E666" i="13"/>
  <c r="H666" i="13"/>
  <c r="K666" i="13"/>
  <c r="N666" i="13"/>
  <c r="Q666" i="13"/>
  <c r="T666" i="13"/>
  <c r="W666" i="13"/>
  <c r="Z666" i="13"/>
  <c r="E667" i="13"/>
  <c r="H667" i="13"/>
  <c r="K667" i="13"/>
  <c r="N667" i="13"/>
  <c r="Q667" i="13"/>
  <c r="T667" i="13"/>
  <c r="W667" i="13"/>
  <c r="Z667" i="13"/>
  <c r="E668" i="13"/>
  <c r="H668" i="13"/>
  <c r="K668" i="13"/>
  <c r="N668" i="13"/>
  <c r="Q668" i="13"/>
  <c r="T668" i="13"/>
  <c r="W668" i="13"/>
  <c r="Z668" i="13"/>
  <c r="E669" i="13"/>
  <c r="H669" i="13"/>
  <c r="K669" i="13"/>
  <c r="N669" i="13"/>
  <c r="Q669" i="13"/>
  <c r="T669" i="13"/>
  <c r="W669" i="13"/>
  <c r="Z669" i="13"/>
  <c r="E670" i="13"/>
  <c r="H670" i="13"/>
  <c r="K670" i="13"/>
  <c r="N670" i="13"/>
  <c r="Q670" i="13"/>
  <c r="T670" i="13"/>
  <c r="W670" i="13"/>
  <c r="Z670" i="13"/>
  <c r="E671" i="13"/>
  <c r="H671" i="13"/>
  <c r="K671" i="13"/>
  <c r="N671" i="13"/>
  <c r="Q671" i="13"/>
  <c r="T671" i="13"/>
  <c r="W671" i="13"/>
  <c r="Z671" i="13"/>
  <c r="E672" i="13"/>
  <c r="H672" i="13"/>
  <c r="K672" i="13"/>
  <c r="N672" i="13"/>
  <c r="Q672" i="13"/>
  <c r="T672" i="13"/>
  <c r="W672" i="13"/>
  <c r="Z672" i="13"/>
  <c r="E673" i="13"/>
  <c r="H673" i="13"/>
  <c r="K673" i="13"/>
  <c r="N673" i="13"/>
  <c r="Q673" i="13"/>
  <c r="T673" i="13"/>
  <c r="W673" i="13"/>
  <c r="Z673" i="13"/>
  <c r="E674" i="13"/>
  <c r="H674" i="13"/>
  <c r="K674" i="13"/>
  <c r="N674" i="13"/>
  <c r="Q674" i="13"/>
  <c r="T674" i="13"/>
  <c r="W674" i="13"/>
  <c r="Z674" i="13"/>
  <c r="E675" i="13"/>
  <c r="H675" i="13"/>
  <c r="K675" i="13"/>
  <c r="N675" i="13"/>
  <c r="Q675" i="13"/>
  <c r="T675" i="13"/>
  <c r="W675" i="13"/>
  <c r="Z675" i="13"/>
  <c r="E676" i="13"/>
  <c r="H676" i="13"/>
  <c r="K676" i="13"/>
  <c r="N676" i="13"/>
  <c r="Q676" i="13"/>
  <c r="T676" i="13"/>
  <c r="W676" i="13"/>
  <c r="Z676" i="13"/>
  <c r="E677" i="13"/>
  <c r="H677" i="13"/>
  <c r="K677" i="13"/>
  <c r="N677" i="13"/>
  <c r="Q677" i="13"/>
  <c r="T677" i="13"/>
  <c r="W677" i="13"/>
  <c r="Z677" i="13"/>
  <c r="E678" i="13"/>
  <c r="H678" i="13"/>
  <c r="K678" i="13"/>
  <c r="N678" i="13"/>
  <c r="Q678" i="13"/>
  <c r="T678" i="13"/>
  <c r="W678" i="13"/>
  <c r="Z678" i="13"/>
  <c r="E679" i="13"/>
  <c r="H679" i="13"/>
  <c r="K679" i="13"/>
  <c r="N679" i="13"/>
  <c r="Q679" i="13"/>
  <c r="T679" i="13"/>
  <c r="W679" i="13"/>
  <c r="Z679" i="13"/>
  <c r="E680" i="13"/>
  <c r="H680" i="13"/>
  <c r="K680" i="13"/>
  <c r="N680" i="13"/>
  <c r="Q680" i="13"/>
  <c r="T680" i="13"/>
  <c r="W680" i="13"/>
  <c r="Z680" i="13"/>
  <c r="E681" i="13"/>
  <c r="H681" i="13"/>
  <c r="K681" i="13"/>
  <c r="N681" i="13"/>
  <c r="Q681" i="13"/>
  <c r="T681" i="13"/>
  <c r="W681" i="13"/>
  <c r="Z681" i="13"/>
  <c r="E682" i="13"/>
  <c r="H682" i="13"/>
  <c r="K682" i="13"/>
  <c r="N682" i="13"/>
  <c r="Q682" i="13"/>
  <c r="T682" i="13"/>
  <c r="W682" i="13"/>
  <c r="Z682" i="13"/>
  <c r="E683" i="13"/>
  <c r="H683" i="13"/>
  <c r="K683" i="13"/>
  <c r="N683" i="13"/>
  <c r="Q683" i="13"/>
  <c r="T683" i="13"/>
  <c r="W683" i="13"/>
  <c r="Z683" i="13"/>
  <c r="E684" i="13"/>
  <c r="H684" i="13"/>
  <c r="K684" i="13"/>
  <c r="N684" i="13"/>
  <c r="Q684" i="13"/>
  <c r="T684" i="13"/>
  <c r="W684" i="13"/>
  <c r="Z684" i="13"/>
  <c r="E685" i="13"/>
  <c r="H685" i="13"/>
  <c r="K685" i="13"/>
  <c r="N685" i="13"/>
  <c r="Q685" i="13"/>
  <c r="T685" i="13"/>
  <c r="W685" i="13"/>
  <c r="Z685" i="13"/>
  <c r="E686" i="13"/>
  <c r="H686" i="13"/>
  <c r="K686" i="13"/>
  <c r="N686" i="13"/>
  <c r="Q686" i="13"/>
  <c r="T686" i="13"/>
  <c r="W686" i="13"/>
  <c r="Z686" i="13"/>
  <c r="E687" i="13"/>
  <c r="H687" i="13"/>
  <c r="K687" i="13"/>
  <c r="N687" i="13"/>
  <c r="Q687" i="13"/>
  <c r="T687" i="13"/>
  <c r="W687" i="13"/>
  <c r="Z687" i="13"/>
  <c r="E688" i="13"/>
  <c r="H688" i="13"/>
  <c r="K688" i="13"/>
  <c r="N688" i="13"/>
  <c r="Q688" i="13"/>
  <c r="T688" i="13"/>
  <c r="W688" i="13"/>
  <c r="Z688" i="13"/>
  <c r="E689" i="13"/>
  <c r="H689" i="13"/>
  <c r="K689" i="13"/>
  <c r="N689" i="13"/>
  <c r="Q689" i="13"/>
  <c r="T689" i="13"/>
  <c r="W689" i="13"/>
  <c r="Z689" i="13"/>
  <c r="E690" i="13"/>
  <c r="H690" i="13"/>
  <c r="K690" i="13"/>
  <c r="N690" i="13"/>
  <c r="Q690" i="13"/>
  <c r="T690" i="13"/>
  <c r="W690" i="13"/>
  <c r="Z690" i="13"/>
  <c r="E691" i="13"/>
  <c r="H691" i="13"/>
  <c r="K691" i="13"/>
  <c r="N691" i="13"/>
  <c r="Q691" i="13"/>
  <c r="T691" i="13"/>
  <c r="W691" i="13"/>
  <c r="Z691" i="13"/>
  <c r="E692" i="13"/>
  <c r="H692" i="13"/>
  <c r="K692" i="13"/>
  <c r="N692" i="13"/>
  <c r="Q692" i="13"/>
  <c r="T692" i="13"/>
  <c r="W692" i="13"/>
  <c r="Z692" i="13"/>
  <c r="E693" i="13"/>
  <c r="H693" i="13"/>
  <c r="K693" i="13"/>
  <c r="N693" i="13"/>
  <c r="Q693" i="13"/>
  <c r="T693" i="13"/>
  <c r="W693" i="13"/>
  <c r="Z693" i="13"/>
  <c r="E694" i="13"/>
  <c r="H694" i="13"/>
  <c r="K694" i="13"/>
  <c r="N694" i="13"/>
  <c r="Q694" i="13"/>
  <c r="T694" i="13"/>
  <c r="W694" i="13"/>
  <c r="Z694" i="13"/>
  <c r="E695" i="13"/>
  <c r="H695" i="13"/>
  <c r="K695" i="13"/>
  <c r="N695" i="13"/>
  <c r="Q695" i="13"/>
  <c r="T695" i="13"/>
  <c r="W695" i="13"/>
  <c r="Z695" i="13"/>
  <c r="E696" i="13"/>
  <c r="H696" i="13"/>
  <c r="K696" i="13"/>
  <c r="N696" i="13"/>
  <c r="Q696" i="13"/>
  <c r="T696" i="13"/>
  <c r="W696" i="13"/>
  <c r="Z696" i="13"/>
  <c r="E697" i="13"/>
  <c r="H697" i="13"/>
  <c r="K697" i="13"/>
  <c r="N697" i="13"/>
  <c r="Q697" i="13"/>
  <c r="T697" i="13"/>
  <c r="W697" i="13"/>
  <c r="Z697" i="13"/>
  <c r="E698" i="13"/>
  <c r="H698" i="13"/>
  <c r="K698" i="13"/>
  <c r="N698" i="13"/>
  <c r="Q698" i="13"/>
  <c r="T698" i="13"/>
  <c r="W698" i="13"/>
  <c r="Z698" i="13"/>
  <c r="E699" i="13"/>
  <c r="H699" i="13"/>
  <c r="K699" i="13"/>
  <c r="N699" i="13"/>
  <c r="Q699" i="13"/>
  <c r="T699" i="13"/>
  <c r="W699" i="13"/>
  <c r="Z699" i="13"/>
  <c r="E700" i="13"/>
  <c r="H700" i="13"/>
  <c r="K700" i="13"/>
  <c r="N700" i="13"/>
  <c r="Q700" i="13"/>
  <c r="T700" i="13"/>
  <c r="W700" i="13"/>
  <c r="Z700" i="13"/>
  <c r="E701" i="13"/>
  <c r="H701" i="13"/>
  <c r="K701" i="13"/>
  <c r="N701" i="13"/>
  <c r="Q701" i="13"/>
  <c r="T701" i="13"/>
  <c r="W701" i="13"/>
  <c r="Z701" i="13"/>
  <c r="E702" i="13"/>
  <c r="H702" i="13"/>
  <c r="K702" i="13"/>
  <c r="N702" i="13"/>
  <c r="Q702" i="13"/>
  <c r="T702" i="13"/>
  <c r="W702" i="13"/>
  <c r="Z702" i="13"/>
  <c r="E703" i="13"/>
  <c r="H703" i="13"/>
  <c r="K703" i="13"/>
  <c r="N703" i="13"/>
  <c r="Q703" i="13"/>
  <c r="T703" i="13"/>
  <c r="W703" i="13"/>
  <c r="Z703" i="13"/>
  <c r="E704" i="13"/>
  <c r="H704" i="13"/>
  <c r="K704" i="13"/>
  <c r="N704" i="13"/>
  <c r="Q704" i="13"/>
  <c r="T704" i="13"/>
  <c r="W704" i="13"/>
  <c r="Z704" i="13"/>
  <c r="E705" i="13"/>
  <c r="H705" i="13"/>
  <c r="K705" i="13"/>
  <c r="N705" i="13"/>
  <c r="Q705" i="13"/>
  <c r="T705" i="13"/>
  <c r="W705" i="13"/>
  <c r="Z705" i="13"/>
  <c r="E706" i="13"/>
  <c r="H706" i="13"/>
  <c r="K706" i="13"/>
  <c r="N706" i="13"/>
  <c r="Q706" i="13"/>
  <c r="T706" i="13"/>
  <c r="W706" i="13"/>
  <c r="Z706" i="13"/>
  <c r="E707" i="13"/>
  <c r="H707" i="13"/>
  <c r="K707" i="13"/>
  <c r="N707" i="13"/>
  <c r="Q707" i="13"/>
  <c r="T707" i="13"/>
  <c r="W707" i="13"/>
  <c r="Z707" i="13"/>
  <c r="E708" i="13"/>
  <c r="H708" i="13"/>
  <c r="K708" i="13"/>
  <c r="N708" i="13"/>
  <c r="Q708" i="13"/>
  <c r="T708" i="13"/>
  <c r="W708" i="13"/>
  <c r="Z708" i="13"/>
  <c r="E709" i="13"/>
  <c r="H709" i="13"/>
  <c r="K709" i="13"/>
  <c r="N709" i="13"/>
  <c r="Q709" i="13"/>
  <c r="T709" i="13"/>
  <c r="W709" i="13"/>
  <c r="Z709" i="13"/>
  <c r="E710" i="13"/>
  <c r="H710" i="13"/>
  <c r="K710" i="13"/>
  <c r="N710" i="13"/>
  <c r="Q710" i="13"/>
  <c r="T710" i="13"/>
  <c r="W710" i="13"/>
  <c r="Z710" i="13"/>
  <c r="E711" i="13"/>
  <c r="H711" i="13"/>
  <c r="K711" i="13"/>
  <c r="N711" i="13"/>
  <c r="Q711" i="13"/>
  <c r="T711" i="13"/>
  <c r="W711" i="13"/>
  <c r="Z711" i="13"/>
  <c r="E712" i="13"/>
  <c r="H712" i="13"/>
  <c r="K712" i="13"/>
  <c r="N712" i="13"/>
  <c r="Q712" i="13"/>
  <c r="T712" i="13"/>
  <c r="W712" i="13"/>
  <c r="Z712" i="13"/>
  <c r="E713" i="13"/>
  <c r="H713" i="13"/>
  <c r="K713" i="13"/>
  <c r="N713" i="13"/>
  <c r="Q713" i="13"/>
  <c r="T713" i="13"/>
  <c r="W713" i="13"/>
  <c r="Z713" i="13"/>
  <c r="E714" i="13"/>
  <c r="H714" i="13"/>
  <c r="K714" i="13"/>
  <c r="N714" i="13"/>
  <c r="Q714" i="13"/>
  <c r="T714" i="13"/>
  <c r="W714" i="13"/>
  <c r="Z714" i="13"/>
  <c r="E715" i="13"/>
  <c r="H715" i="13"/>
  <c r="K715" i="13"/>
  <c r="N715" i="13"/>
  <c r="Q715" i="13"/>
  <c r="T715" i="13"/>
  <c r="W715" i="13"/>
  <c r="Z715" i="13"/>
  <c r="E716" i="13"/>
  <c r="H716" i="13"/>
  <c r="K716" i="13"/>
  <c r="N716" i="13"/>
  <c r="Q716" i="13"/>
  <c r="T716" i="13"/>
  <c r="W716" i="13"/>
  <c r="Z716" i="13"/>
  <c r="E717" i="13"/>
  <c r="H717" i="13"/>
  <c r="K717" i="13"/>
  <c r="N717" i="13"/>
  <c r="Q717" i="13"/>
  <c r="T717" i="13"/>
  <c r="W717" i="13"/>
  <c r="Z717" i="13"/>
  <c r="E718" i="13"/>
  <c r="H718" i="13"/>
  <c r="K718" i="13"/>
  <c r="N718" i="13"/>
  <c r="Q718" i="13"/>
  <c r="T718" i="13"/>
  <c r="W718" i="13"/>
  <c r="Z718" i="13"/>
  <c r="E719" i="13"/>
  <c r="H719" i="13"/>
  <c r="K719" i="13"/>
  <c r="N719" i="13"/>
  <c r="Q719" i="13"/>
  <c r="T719" i="13"/>
  <c r="W719" i="13"/>
  <c r="Z719" i="13"/>
  <c r="E720" i="13"/>
  <c r="H720" i="13"/>
  <c r="K720" i="13"/>
  <c r="N720" i="13"/>
  <c r="Q720" i="13"/>
  <c r="T720" i="13"/>
  <c r="W720" i="13"/>
  <c r="Z720" i="13"/>
  <c r="E721" i="13"/>
  <c r="H721" i="13"/>
  <c r="K721" i="13"/>
  <c r="N721" i="13"/>
  <c r="Q721" i="13"/>
  <c r="T721" i="13"/>
  <c r="W721" i="13"/>
  <c r="Z721" i="13"/>
  <c r="E722" i="13"/>
  <c r="H722" i="13"/>
  <c r="K722" i="13"/>
  <c r="N722" i="13"/>
  <c r="Q722" i="13"/>
  <c r="T722" i="13"/>
  <c r="W722" i="13"/>
  <c r="Z722" i="13"/>
  <c r="E723" i="13"/>
  <c r="H723" i="13"/>
  <c r="K723" i="13"/>
  <c r="N723" i="13"/>
  <c r="Q723" i="13"/>
  <c r="T723" i="13"/>
  <c r="W723" i="13"/>
  <c r="Z723" i="13"/>
  <c r="E724" i="13"/>
  <c r="H724" i="13"/>
  <c r="K724" i="13"/>
  <c r="N724" i="13"/>
  <c r="Q724" i="13"/>
  <c r="T724" i="13"/>
  <c r="W724" i="13"/>
  <c r="Z724" i="13"/>
  <c r="E725" i="13"/>
  <c r="H725" i="13"/>
  <c r="K725" i="13"/>
  <c r="N725" i="13"/>
  <c r="Q725" i="13"/>
  <c r="T725" i="13"/>
  <c r="W725" i="13"/>
  <c r="Z725" i="13"/>
  <c r="E726" i="13"/>
  <c r="H726" i="13"/>
  <c r="K726" i="13"/>
  <c r="N726" i="13"/>
  <c r="Q726" i="13"/>
  <c r="T726" i="13"/>
  <c r="W726" i="13"/>
  <c r="Z726" i="13"/>
  <c r="E727" i="13"/>
  <c r="H727" i="13"/>
  <c r="K727" i="13"/>
  <c r="N727" i="13"/>
  <c r="Q727" i="13"/>
  <c r="T727" i="13"/>
  <c r="W727" i="13"/>
  <c r="Z727" i="13"/>
  <c r="E728" i="13"/>
  <c r="H728" i="13"/>
  <c r="K728" i="13"/>
  <c r="N728" i="13"/>
  <c r="Q728" i="13"/>
  <c r="T728" i="13"/>
  <c r="W728" i="13"/>
  <c r="Z728" i="13"/>
  <c r="E729" i="13"/>
  <c r="H729" i="13"/>
  <c r="K729" i="13"/>
  <c r="N729" i="13"/>
  <c r="Q729" i="13"/>
  <c r="T729" i="13"/>
  <c r="W729" i="13"/>
  <c r="Z729" i="13"/>
  <c r="E730" i="13"/>
  <c r="H730" i="13"/>
  <c r="K730" i="13"/>
  <c r="N730" i="13"/>
  <c r="Q730" i="13"/>
  <c r="T730" i="13"/>
  <c r="W730" i="13"/>
  <c r="Z730" i="13"/>
  <c r="E731" i="13"/>
  <c r="H731" i="13"/>
  <c r="K731" i="13"/>
  <c r="N731" i="13"/>
  <c r="Q731" i="13"/>
  <c r="T731" i="13"/>
  <c r="W731" i="13"/>
  <c r="Z731" i="13"/>
  <c r="E732" i="13"/>
  <c r="H732" i="13"/>
  <c r="K732" i="13"/>
  <c r="N732" i="13"/>
  <c r="Q732" i="13"/>
  <c r="T732" i="13"/>
  <c r="W732" i="13"/>
  <c r="Z732" i="13"/>
  <c r="E733" i="13"/>
  <c r="H733" i="13"/>
  <c r="K733" i="13"/>
  <c r="N733" i="13"/>
  <c r="Q733" i="13"/>
  <c r="T733" i="13"/>
  <c r="W733" i="13"/>
  <c r="Z733" i="13"/>
  <c r="E734" i="13"/>
  <c r="H734" i="13"/>
  <c r="K734" i="13"/>
  <c r="N734" i="13"/>
  <c r="Q734" i="13"/>
  <c r="T734" i="13"/>
  <c r="W734" i="13"/>
  <c r="Z734" i="13"/>
  <c r="E735" i="13"/>
  <c r="H735" i="13"/>
  <c r="K735" i="13"/>
  <c r="N735" i="13"/>
  <c r="Q735" i="13"/>
  <c r="T735" i="13"/>
  <c r="W735" i="13"/>
  <c r="Z735" i="13"/>
  <c r="E736" i="13"/>
  <c r="H736" i="13"/>
  <c r="K736" i="13"/>
  <c r="N736" i="13"/>
  <c r="Q736" i="13"/>
  <c r="T736" i="13"/>
  <c r="W736" i="13"/>
  <c r="Z736" i="13"/>
  <c r="E737" i="13"/>
  <c r="H737" i="13"/>
  <c r="K737" i="13"/>
  <c r="N737" i="13"/>
  <c r="Q737" i="13"/>
  <c r="T737" i="13"/>
  <c r="W737" i="13"/>
  <c r="Z737" i="13"/>
  <c r="E738" i="13"/>
  <c r="H738" i="13"/>
  <c r="K738" i="13"/>
  <c r="N738" i="13"/>
  <c r="Q738" i="13"/>
  <c r="T738" i="13"/>
  <c r="W738" i="13"/>
  <c r="Z738" i="13"/>
  <c r="E739" i="13"/>
  <c r="H739" i="13"/>
  <c r="K739" i="13"/>
  <c r="N739" i="13"/>
  <c r="Q739" i="13"/>
  <c r="T739" i="13"/>
  <c r="W739" i="13"/>
  <c r="Z739" i="13"/>
  <c r="E740" i="13"/>
  <c r="H740" i="13"/>
  <c r="K740" i="13"/>
  <c r="N740" i="13"/>
  <c r="Q740" i="13"/>
  <c r="T740" i="13"/>
  <c r="W740" i="13"/>
  <c r="Z740" i="13"/>
  <c r="E741" i="13"/>
  <c r="H741" i="13"/>
  <c r="K741" i="13"/>
  <c r="N741" i="13"/>
  <c r="Q741" i="13"/>
  <c r="T741" i="13"/>
  <c r="W741" i="13"/>
  <c r="Z741" i="13"/>
  <c r="E742" i="13"/>
  <c r="H742" i="13"/>
  <c r="K742" i="13"/>
  <c r="N742" i="13"/>
  <c r="Q742" i="13"/>
  <c r="T742" i="13"/>
  <c r="W742" i="13"/>
  <c r="Z742" i="13"/>
  <c r="E743" i="13"/>
  <c r="H743" i="13"/>
  <c r="K743" i="13"/>
  <c r="N743" i="13"/>
  <c r="Q743" i="13"/>
  <c r="T743" i="13"/>
  <c r="W743" i="13"/>
  <c r="Z743" i="13"/>
  <c r="E744" i="13"/>
  <c r="H744" i="13"/>
  <c r="K744" i="13"/>
  <c r="N744" i="13"/>
  <c r="Q744" i="13"/>
  <c r="T744" i="13"/>
  <c r="W744" i="13"/>
  <c r="Z744" i="13"/>
  <c r="E745" i="13"/>
  <c r="H745" i="13"/>
  <c r="K745" i="13"/>
  <c r="N745" i="13"/>
  <c r="Q745" i="13"/>
  <c r="T745" i="13"/>
  <c r="W745" i="13"/>
  <c r="Z745" i="13"/>
  <c r="E746" i="13"/>
  <c r="H746" i="13"/>
  <c r="K746" i="13"/>
  <c r="N746" i="13"/>
  <c r="Q746" i="13"/>
  <c r="T746" i="13"/>
  <c r="W746" i="13"/>
  <c r="Z746" i="13"/>
  <c r="E747" i="13"/>
  <c r="H747" i="13"/>
  <c r="K747" i="13"/>
  <c r="N747" i="13"/>
  <c r="Q747" i="13"/>
  <c r="T747" i="13"/>
  <c r="W747" i="13"/>
  <c r="Z747" i="13"/>
  <c r="E748" i="13"/>
  <c r="H748" i="13"/>
  <c r="K748" i="13"/>
  <c r="N748" i="13"/>
  <c r="Q748" i="13"/>
  <c r="T748" i="13"/>
  <c r="W748" i="13"/>
  <c r="Z748" i="13"/>
  <c r="E749" i="13"/>
  <c r="H749" i="13"/>
  <c r="K749" i="13"/>
  <c r="N749" i="13"/>
  <c r="Q749" i="13"/>
  <c r="T749" i="13"/>
  <c r="W749" i="13"/>
  <c r="Z749" i="13"/>
  <c r="E750" i="13"/>
  <c r="H750" i="13"/>
  <c r="K750" i="13"/>
  <c r="N750" i="13"/>
  <c r="Q750" i="13"/>
  <c r="T750" i="13"/>
  <c r="W750" i="13"/>
  <c r="Z750" i="13"/>
  <c r="E751" i="13"/>
  <c r="H751" i="13"/>
  <c r="K751" i="13"/>
  <c r="N751" i="13"/>
  <c r="Q751" i="13"/>
  <c r="T751" i="13"/>
  <c r="W751" i="13"/>
  <c r="Z751" i="13"/>
  <c r="E752" i="13"/>
  <c r="H752" i="13"/>
  <c r="K752" i="13"/>
  <c r="N752" i="13"/>
  <c r="Q752" i="13"/>
  <c r="T752" i="13"/>
  <c r="W752" i="13"/>
  <c r="Z752" i="13"/>
  <c r="E753" i="13"/>
  <c r="H753" i="13"/>
  <c r="K753" i="13"/>
  <c r="N753" i="13"/>
  <c r="Q753" i="13"/>
  <c r="T753" i="13"/>
  <c r="W753" i="13"/>
  <c r="Z753" i="13"/>
  <c r="E754" i="13"/>
  <c r="H754" i="13"/>
  <c r="K754" i="13"/>
  <c r="N754" i="13"/>
  <c r="Q754" i="13"/>
  <c r="T754" i="13"/>
  <c r="W754" i="13"/>
  <c r="Z754" i="13"/>
  <c r="E755" i="13"/>
  <c r="H755" i="13"/>
  <c r="K755" i="13"/>
  <c r="N755" i="13"/>
  <c r="Q755" i="13"/>
  <c r="T755" i="13"/>
  <c r="W755" i="13"/>
  <c r="Z755" i="13"/>
  <c r="E756" i="13"/>
  <c r="H756" i="13"/>
  <c r="K756" i="13"/>
  <c r="N756" i="13"/>
  <c r="Q756" i="13"/>
  <c r="T756" i="13"/>
  <c r="W756" i="13"/>
  <c r="Z756" i="13"/>
  <c r="E757" i="13"/>
  <c r="H757" i="13"/>
  <c r="K757" i="13"/>
  <c r="N757" i="13"/>
  <c r="Q757" i="13"/>
  <c r="T757" i="13"/>
  <c r="W757" i="13"/>
  <c r="Z757" i="13"/>
  <c r="E758" i="13"/>
  <c r="H758" i="13"/>
  <c r="K758" i="13"/>
  <c r="N758" i="13"/>
  <c r="Q758" i="13"/>
  <c r="T758" i="13"/>
  <c r="W758" i="13"/>
  <c r="Z758" i="13"/>
  <c r="E759" i="13"/>
  <c r="H759" i="13"/>
  <c r="K759" i="13"/>
  <c r="N759" i="13"/>
  <c r="Q759" i="13"/>
  <c r="T759" i="13"/>
  <c r="W759" i="13"/>
  <c r="Z759" i="13"/>
  <c r="E761" i="13"/>
  <c r="H761" i="13"/>
  <c r="K761" i="13"/>
  <c r="N761" i="13"/>
  <c r="Q761" i="13"/>
  <c r="T761" i="13"/>
  <c r="W761" i="13"/>
  <c r="Z761" i="13"/>
  <c r="E762" i="13"/>
  <c r="H762" i="13"/>
  <c r="K762" i="13"/>
  <c r="N762" i="13"/>
  <c r="Q762" i="13"/>
  <c r="T762" i="13"/>
  <c r="W762" i="13"/>
  <c r="Z762" i="13"/>
  <c r="E763" i="13"/>
  <c r="H763" i="13"/>
  <c r="K763" i="13"/>
  <c r="N763" i="13"/>
  <c r="Q763" i="13"/>
  <c r="T763" i="13"/>
  <c r="W763" i="13"/>
  <c r="Z763" i="13"/>
  <c r="E764" i="13"/>
  <c r="H764" i="13"/>
  <c r="K764" i="13"/>
  <c r="N764" i="13"/>
  <c r="Q764" i="13"/>
  <c r="T764" i="13"/>
  <c r="W764" i="13"/>
  <c r="Z764" i="13"/>
  <c r="E765" i="13"/>
  <c r="H765" i="13"/>
  <c r="K765" i="13"/>
  <c r="N765" i="13"/>
  <c r="Q765" i="13"/>
  <c r="T765" i="13"/>
  <c r="W765" i="13"/>
  <c r="Z765" i="13"/>
  <c r="E766" i="13"/>
  <c r="H766" i="13"/>
  <c r="K766" i="13"/>
  <c r="N766" i="13"/>
  <c r="Q766" i="13"/>
  <c r="T766" i="13"/>
  <c r="W766" i="13"/>
  <c r="Z766" i="13"/>
  <c r="E767" i="13"/>
  <c r="H767" i="13"/>
  <c r="K767" i="13"/>
  <c r="N767" i="13"/>
  <c r="Q767" i="13"/>
  <c r="T767" i="13"/>
  <c r="W767" i="13"/>
  <c r="Z767" i="13"/>
  <c r="E768" i="13"/>
  <c r="H768" i="13"/>
  <c r="K768" i="13"/>
  <c r="N768" i="13"/>
  <c r="Q768" i="13"/>
  <c r="T768" i="13"/>
  <c r="W768" i="13"/>
  <c r="Z768" i="13"/>
  <c r="E769" i="13"/>
  <c r="H769" i="13"/>
  <c r="K769" i="13"/>
  <c r="N769" i="13"/>
  <c r="Q769" i="13"/>
  <c r="T769" i="13"/>
  <c r="W769" i="13"/>
  <c r="Z769" i="13"/>
  <c r="E770" i="13"/>
  <c r="H770" i="13"/>
  <c r="K770" i="13"/>
  <c r="N770" i="13"/>
  <c r="Q770" i="13"/>
  <c r="T770" i="13"/>
  <c r="W770" i="13"/>
  <c r="Z770" i="13"/>
  <c r="E771" i="13"/>
  <c r="H771" i="13"/>
  <c r="K771" i="13"/>
  <c r="N771" i="13"/>
  <c r="Q771" i="13"/>
  <c r="T771" i="13"/>
  <c r="W771" i="13"/>
  <c r="Z771" i="13"/>
  <c r="E772" i="13"/>
  <c r="H772" i="13"/>
  <c r="K772" i="13"/>
  <c r="N772" i="13"/>
  <c r="Q772" i="13"/>
  <c r="T772" i="13"/>
  <c r="W772" i="13"/>
  <c r="Z772" i="13"/>
  <c r="E773" i="13"/>
  <c r="H773" i="13"/>
  <c r="K773" i="13"/>
  <c r="N773" i="13"/>
  <c r="Q773" i="13"/>
  <c r="T773" i="13"/>
  <c r="W773" i="13"/>
  <c r="Z773" i="13"/>
  <c r="E774" i="13"/>
  <c r="H774" i="13"/>
  <c r="K774" i="13"/>
  <c r="N774" i="13"/>
  <c r="Q774" i="13"/>
  <c r="T774" i="13"/>
  <c r="W774" i="13"/>
  <c r="Z774" i="13"/>
  <c r="E775" i="13"/>
  <c r="H775" i="13"/>
  <c r="K775" i="13"/>
  <c r="N775" i="13"/>
  <c r="Q775" i="13"/>
  <c r="T775" i="13"/>
  <c r="W775" i="13"/>
  <c r="Z775" i="13"/>
  <c r="E776" i="13"/>
  <c r="H776" i="13"/>
  <c r="K776" i="13"/>
  <c r="N776" i="13"/>
  <c r="Q776" i="13"/>
  <c r="T776" i="13"/>
  <c r="W776" i="13"/>
  <c r="Z776" i="13"/>
  <c r="E470" i="11"/>
  <c r="H470" i="11"/>
  <c r="K470" i="11"/>
  <c r="N470" i="11"/>
  <c r="Q470" i="11"/>
  <c r="T470" i="11"/>
  <c r="W470" i="11"/>
  <c r="Z470" i="11"/>
  <c r="E471" i="11"/>
  <c r="H471" i="11"/>
  <c r="K471" i="11"/>
  <c r="N471" i="11"/>
  <c r="Q471" i="11"/>
  <c r="T471" i="11"/>
  <c r="W471" i="11"/>
  <c r="Z471" i="11"/>
  <c r="E472" i="11"/>
  <c r="H472" i="11"/>
  <c r="K472" i="11"/>
  <c r="N472" i="11"/>
  <c r="Q472" i="11"/>
  <c r="T472" i="11"/>
  <c r="W472" i="11"/>
  <c r="Z472" i="11"/>
  <c r="E473" i="11"/>
  <c r="H473" i="11"/>
  <c r="K473" i="11"/>
  <c r="N473" i="11"/>
  <c r="Q473" i="11"/>
  <c r="T473" i="11"/>
  <c r="W473" i="11"/>
  <c r="Z473" i="11"/>
  <c r="E474" i="11"/>
  <c r="H474" i="11"/>
  <c r="K474" i="11"/>
  <c r="N474" i="11"/>
  <c r="Q474" i="11"/>
  <c r="T474" i="11"/>
  <c r="W474" i="11"/>
  <c r="Z474" i="11"/>
  <c r="E475" i="11"/>
  <c r="H475" i="11"/>
  <c r="K475" i="11"/>
  <c r="N475" i="11"/>
  <c r="Q475" i="11"/>
  <c r="T475" i="11"/>
  <c r="W475" i="11"/>
  <c r="Z475" i="11"/>
  <c r="E476" i="11"/>
  <c r="H476" i="11"/>
  <c r="K476" i="11"/>
  <c r="N476" i="11"/>
  <c r="Q476" i="11"/>
  <c r="T476" i="11"/>
  <c r="W476" i="11"/>
  <c r="Z476" i="11"/>
  <c r="E477" i="11"/>
  <c r="H477" i="11"/>
  <c r="K477" i="11"/>
  <c r="N477" i="11"/>
  <c r="Q477" i="11"/>
  <c r="T477" i="11"/>
  <c r="W477" i="11"/>
  <c r="Z477" i="11"/>
  <c r="E478" i="11"/>
  <c r="H478" i="11"/>
  <c r="K478" i="11"/>
  <c r="N478" i="11"/>
  <c r="Q478" i="11"/>
  <c r="T478" i="11"/>
  <c r="W478" i="11"/>
  <c r="Z478" i="11"/>
  <c r="E479" i="11"/>
  <c r="H479" i="11"/>
  <c r="K479" i="11"/>
  <c r="N479" i="11"/>
  <c r="Q479" i="11"/>
  <c r="T479" i="11"/>
  <c r="W479" i="11"/>
  <c r="Z479" i="11"/>
  <c r="E480" i="11"/>
  <c r="H480" i="11"/>
  <c r="K480" i="11"/>
  <c r="N480" i="11"/>
  <c r="Q480" i="11"/>
  <c r="T480" i="11"/>
  <c r="W480" i="11"/>
  <c r="Z480" i="11"/>
  <c r="E481" i="11"/>
  <c r="H481" i="11"/>
  <c r="K481" i="11"/>
  <c r="N481" i="11"/>
  <c r="Q481" i="11"/>
  <c r="T481" i="11"/>
  <c r="W481" i="11"/>
  <c r="Z481" i="11"/>
  <c r="E482" i="11"/>
  <c r="H482" i="11"/>
  <c r="K482" i="11"/>
  <c r="N482" i="11"/>
  <c r="Q482" i="11"/>
  <c r="T482" i="11"/>
  <c r="W482" i="11"/>
  <c r="Z482" i="11"/>
  <c r="E483" i="11"/>
  <c r="H483" i="11"/>
  <c r="K483" i="11"/>
  <c r="N483" i="11"/>
  <c r="Q483" i="11"/>
  <c r="T483" i="11"/>
  <c r="W483" i="11"/>
  <c r="Z483" i="11"/>
  <c r="E484" i="11"/>
  <c r="H484" i="11"/>
  <c r="K484" i="11"/>
  <c r="N484" i="11"/>
  <c r="Q484" i="11"/>
  <c r="T484" i="11"/>
  <c r="W484" i="11"/>
  <c r="Z484" i="11"/>
  <c r="E485" i="11"/>
  <c r="H485" i="11"/>
  <c r="K485" i="11"/>
  <c r="N485" i="11"/>
  <c r="Q485" i="11"/>
  <c r="T485" i="11"/>
  <c r="W485" i="11"/>
  <c r="Z485" i="11"/>
  <c r="E486" i="11"/>
  <c r="H486" i="11"/>
  <c r="K486" i="11"/>
  <c r="N486" i="11"/>
  <c r="Q486" i="11"/>
  <c r="T486" i="11"/>
  <c r="W486" i="11"/>
  <c r="Z486" i="11"/>
  <c r="E487" i="11"/>
  <c r="H487" i="11"/>
  <c r="K487" i="11"/>
  <c r="N487" i="11"/>
  <c r="Q487" i="11"/>
  <c r="T487" i="11"/>
  <c r="W487" i="11"/>
  <c r="Z487" i="11"/>
  <c r="E488" i="11"/>
  <c r="H488" i="11"/>
  <c r="K488" i="11"/>
  <c r="N488" i="11"/>
  <c r="Q488" i="11"/>
  <c r="T488" i="11"/>
  <c r="W488" i="11"/>
  <c r="Z488" i="11"/>
  <c r="E489" i="11"/>
  <c r="H489" i="11"/>
  <c r="K489" i="11"/>
  <c r="N489" i="11"/>
  <c r="Q489" i="11"/>
  <c r="T489" i="11"/>
  <c r="W489" i="11"/>
  <c r="Z489" i="11"/>
  <c r="E490" i="11"/>
  <c r="H490" i="11"/>
  <c r="K490" i="11"/>
  <c r="N490" i="11"/>
  <c r="Q490" i="11"/>
  <c r="T490" i="11"/>
  <c r="W490" i="11"/>
  <c r="Z490" i="11"/>
  <c r="E491" i="11"/>
  <c r="H491" i="11"/>
  <c r="K491" i="11"/>
  <c r="N491" i="11"/>
  <c r="Q491" i="11"/>
  <c r="T491" i="11"/>
  <c r="W491" i="11"/>
  <c r="Z491" i="11"/>
  <c r="E492" i="11"/>
  <c r="H492" i="11"/>
  <c r="K492" i="11"/>
  <c r="N492" i="11"/>
  <c r="Q492" i="11"/>
  <c r="T492" i="11"/>
  <c r="W492" i="11"/>
  <c r="Z492" i="11"/>
  <c r="E493" i="11"/>
  <c r="H493" i="11"/>
  <c r="K493" i="11"/>
  <c r="N493" i="11"/>
  <c r="Q493" i="11"/>
  <c r="T493" i="11"/>
  <c r="W493" i="11"/>
  <c r="Z493" i="11"/>
  <c r="E494" i="11"/>
  <c r="H494" i="11"/>
  <c r="K494" i="11"/>
  <c r="N494" i="11"/>
  <c r="Q494" i="11"/>
  <c r="T494" i="11"/>
  <c r="W494" i="11"/>
  <c r="Z494" i="11"/>
  <c r="E495" i="11"/>
  <c r="H495" i="11"/>
  <c r="K495" i="11"/>
  <c r="N495" i="11"/>
  <c r="Q495" i="11"/>
  <c r="T495" i="11"/>
  <c r="W495" i="11"/>
  <c r="Z495" i="11"/>
  <c r="E496" i="11"/>
  <c r="H496" i="11"/>
  <c r="K496" i="11"/>
  <c r="N496" i="11"/>
  <c r="Q496" i="11"/>
  <c r="T496" i="11"/>
  <c r="W496" i="11"/>
  <c r="Z496" i="11"/>
  <c r="E497" i="11"/>
  <c r="H497" i="11"/>
  <c r="K497" i="11"/>
  <c r="N497" i="11"/>
  <c r="Q497" i="11"/>
  <c r="T497" i="11"/>
  <c r="W497" i="11"/>
  <c r="Z497" i="11"/>
  <c r="E498" i="11"/>
  <c r="H498" i="11"/>
  <c r="K498" i="11"/>
  <c r="N498" i="11"/>
  <c r="Q498" i="11"/>
  <c r="T498" i="11"/>
  <c r="W498" i="11"/>
  <c r="Z498" i="11"/>
  <c r="E499" i="11"/>
  <c r="H499" i="11"/>
  <c r="K499" i="11"/>
  <c r="N499" i="11"/>
  <c r="Q499" i="11"/>
  <c r="T499" i="11"/>
  <c r="W499" i="11"/>
  <c r="Z499" i="11"/>
  <c r="E500" i="11"/>
  <c r="H500" i="11"/>
  <c r="K500" i="11"/>
  <c r="N500" i="11"/>
  <c r="Q500" i="11"/>
  <c r="T500" i="11"/>
  <c r="W500" i="11"/>
  <c r="Z500" i="11"/>
  <c r="E501" i="11"/>
  <c r="H501" i="11"/>
  <c r="K501" i="11"/>
  <c r="N501" i="11"/>
  <c r="Q501" i="11"/>
  <c r="T501" i="11"/>
  <c r="W501" i="11"/>
  <c r="Z501" i="11"/>
  <c r="E502" i="11"/>
  <c r="H502" i="11"/>
  <c r="K502" i="11"/>
  <c r="N502" i="11"/>
  <c r="Q502" i="11"/>
  <c r="T502" i="11"/>
  <c r="W502" i="11"/>
  <c r="Z502" i="11"/>
  <c r="E503" i="11"/>
  <c r="H503" i="11"/>
  <c r="K503" i="11"/>
  <c r="N503" i="11"/>
  <c r="Q503" i="11"/>
  <c r="T503" i="11"/>
  <c r="W503" i="11"/>
  <c r="Z503" i="11"/>
  <c r="E504" i="11"/>
  <c r="H504" i="11"/>
  <c r="K504" i="11"/>
  <c r="N504" i="11"/>
  <c r="Q504" i="11"/>
  <c r="T504" i="11"/>
  <c r="W504" i="11"/>
  <c r="Z504" i="11"/>
  <c r="E505" i="11"/>
  <c r="H505" i="11"/>
  <c r="K505" i="11"/>
  <c r="N505" i="11"/>
  <c r="Q505" i="11"/>
  <c r="T505" i="11"/>
  <c r="W505" i="11"/>
  <c r="Z505" i="11"/>
  <c r="E506" i="11"/>
  <c r="H506" i="11"/>
  <c r="K506" i="11"/>
  <c r="N506" i="11"/>
  <c r="Q506" i="11"/>
  <c r="T506" i="11"/>
  <c r="W506" i="11"/>
  <c r="Z506" i="11"/>
  <c r="E507" i="11"/>
  <c r="H507" i="11"/>
  <c r="K507" i="11"/>
  <c r="N507" i="11"/>
  <c r="Q507" i="11"/>
  <c r="T507" i="11"/>
  <c r="W507" i="11"/>
  <c r="Z507" i="11"/>
  <c r="E508" i="11"/>
  <c r="H508" i="11"/>
  <c r="K508" i="11"/>
  <c r="N508" i="11"/>
  <c r="Q508" i="11"/>
  <c r="T508" i="11"/>
  <c r="W508" i="11"/>
  <c r="Z508" i="11"/>
  <c r="E509" i="11"/>
  <c r="H509" i="11"/>
  <c r="K509" i="11"/>
  <c r="N509" i="11"/>
  <c r="Q509" i="11"/>
  <c r="T509" i="11"/>
  <c r="W509" i="11"/>
  <c r="Z509" i="11"/>
  <c r="E510" i="11"/>
  <c r="H510" i="11"/>
  <c r="K510" i="11"/>
  <c r="N510" i="11"/>
  <c r="Q510" i="11"/>
  <c r="T510" i="11"/>
  <c r="W510" i="11"/>
  <c r="Z510" i="11"/>
  <c r="E511" i="11"/>
  <c r="H511" i="11"/>
  <c r="K511" i="11"/>
  <c r="N511" i="11"/>
  <c r="Q511" i="11"/>
  <c r="T511" i="11"/>
  <c r="W511" i="11"/>
  <c r="Z511" i="11"/>
  <c r="E512" i="11"/>
  <c r="H512" i="11"/>
  <c r="K512" i="11"/>
  <c r="N512" i="11"/>
  <c r="Q512" i="11"/>
  <c r="T512" i="11"/>
  <c r="W512" i="11"/>
  <c r="Z512" i="11"/>
  <c r="E513" i="11"/>
  <c r="H513" i="11"/>
  <c r="K513" i="11"/>
  <c r="N513" i="11"/>
  <c r="Q513" i="11"/>
  <c r="T513" i="11"/>
  <c r="W513" i="11"/>
  <c r="Z513" i="11"/>
  <c r="E514" i="11"/>
  <c r="H514" i="11"/>
  <c r="K514" i="11"/>
  <c r="N514" i="11"/>
  <c r="Q514" i="11"/>
  <c r="T514" i="11"/>
  <c r="W514" i="11"/>
  <c r="Z514" i="11"/>
  <c r="E515" i="11"/>
  <c r="H515" i="11"/>
  <c r="K515" i="11"/>
  <c r="N515" i="11"/>
  <c r="Q515" i="11"/>
  <c r="T515" i="11"/>
  <c r="W515" i="11"/>
  <c r="Z515" i="11"/>
  <c r="E516" i="11"/>
  <c r="H516" i="11"/>
  <c r="K516" i="11"/>
  <c r="N516" i="11"/>
  <c r="Q516" i="11"/>
  <c r="T516" i="11"/>
  <c r="W516" i="11"/>
  <c r="Z516" i="11"/>
  <c r="E517" i="11"/>
  <c r="H517" i="11"/>
  <c r="K517" i="11"/>
  <c r="N517" i="11"/>
  <c r="Q517" i="11"/>
  <c r="T517" i="11"/>
  <c r="W517" i="11"/>
  <c r="Z517" i="11"/>
  <c r="E518" i="11"/>
  <c r="H518" i="11"/>
  <c r="K518" i="11"/>
  <c r="N518" i="11"/>
  <c r="Q518" i="11"/>
  <c r="T518" i="11"/>
  <c r="W518" i="11"/>
  <c r="Z518" i="11"/>
  <c r="E519" i="11"/>
  <c r="H519" i="11"/>
  <c r="K519" i="11"/>
  <c r="N519" i="11"/>
  <c r="Q519" i="11"/>
  <c r="T519" i="11"/>
  <c r="W519" i="11"/>
  <c r="Z519" i="11"/>
  <c r="E520" i="11"/>
  <c r="H520" i="11"/>
  <c r="K520" i="11"/>
  <c r="N520" i="11"/>
  <c r="Q520" i="11"/>
  <c r="T520" i="11"/>
  <c r="W520" i="11"/>
  <c r="Z520" i="11"/>
  <c r="E521" i="11"/>
  <c r="H521" i="11"/>
  <c r="K521" i="11"/>
  <c r="N521" i="11"/>
  <c r="Q521" i="11"/>
  <c r="T521" i="11"/>
  <c r="W521" i="11"/>
  <c r="Z521" i="11"/>
  <c r="E522" i="11"/>
  <c r="H522" i="11"/>
  <c r="K522" i="11"/>
  <c r="N522" i="11"/>
  <c r="Q522" i="11"/>
  <c r="T522" i="11"/>
  <c r="W522" i="11"/>
  <c r="Z522" i="11"/>
  <c r="E523" i="11"/>
  <c r="H523" i="11"/>
  <c r="K523" i="11"/>
  <c r="N523" i="11"/>
  <c r="Q523" i="11"/>
  <c r="T523" i="11"/>
  <c r="W523" i="11"/>
  <c r="Z523" i="11"/>
  <c r="E524" i="11"/>
  <c r="H524" i="11"/>
  <c r="K524" i="11"/>
  <c r="N524" i="11"/>
  <c r="Q524" i="11"/>
  <c r="T524" i="11"/>
  <c r="W524" i="11"/>
  <c r="Z524" i="11"/>
  <c r="E525" i="11"/>
  <c r="H525" i="11"/>
  <c r="K525" i="11"/>
  <c r="N525" i="11"/>
  <c r="Q525" i="11"/>
  <c r="T525" i="11"/>
  <c r="W525" i="11"/>
  <c r="Z525" i="11"/>
  <c r="E526" i="11"/>
  <c r="H526" i="11"/>
  <c r="K526" i="11"/>
  <c r="N526" i="11"/>
  <c r="Q526" i="11"/>
  <c r="T526" i="11"/>
  <c r="W526" i="11"/>
  <c r="Z526" i="11"/>
  <c r="E527" i="11"/>
  <c r="H527" i="11"/>
  <c r="K527" i="11"/>
  <c r="N527" i="11"/>
  <c r="Q527" i="11"/>
  <c r="T527" i="11"/>
  <c r="W527" i="11"/>
  <c r="Z527" i="11"/>
  <c r="E528" i="11"/>
  <c r="H528" i="11"/>
  <c r="K528" i="11"/>
  <c r="N528" i="11"/>
  <c r="Q528" i="11"/>
  <c r="T528" i="11"/>
  <c r="W528" i="11"/>
  <c r="Z528" i="11"/>
  <c r="E529" i="11"/>
  <c r="H529" i="11"/>
  <c r="K529" i="11"/>
  <c r="N529" i="11"/>
  <c r="Q529" i="11"/>
  <c r="T529" i="11"/>
  <c r="W529" i="11"/>
  <c r="Z529" i="11"/>
  <c r="E530" i="11"/>
  <c r="H530" i="11"/>
  <c r="K530" i="11"/>
  <c r="N530" i="11"/>
  <c r="Q530" i="11"/>
  <c r="T530" i="11"/>
  <c r="W530" i="11"/>
  <c r="Z530" i="11"/>
  <c r="E531" i="11"/>
  <c r="H531" i="11"/>
  <c r="K531" i="11"/>
  <c r="N531" i="11"/>
  <c r="Q531" i="11"/>
  <c r="T531" i="11"/>
  <c r="W531" i="11"/>
  <c r="Z531" i="11"/>
  <c r="E532" i="11"/>
  <c r="H532" i="11"/>
  <c r="K532" i="11"/>
  <c r="N532" i="11"/>
  <c r="Q532" i="11"/>
  <c r="T532" i="11"/>
  <c r="W532" i="11"/>
  <c r="Z532" i="11"/>
  <c r="E533" i="11"/>
  <c r="H533" i="11"/>
  <c r="K533" i="11"/>
  <c r="N533" i="11"/>
  <c r="Q533" i="11"/>
  <c r="T533" i="11"/>
  <c r="W533" i="11"/>
  <c r="Z533" i="11"/>
  <c r="E534" i="11"/>
  <c r="H534" i="11"/>
  <c r="K534" i="11"/>
  <c r="N534" i="11"/>
  <c r="Q534" i="11"/>
  <c r="T534" i="11"/>
  <c r="W534" i="11"/>
  <c r="Z534" i="11"/>
  <c r="E535" i="11"/>
  <c r="H535" i="11"/>
  <c r="K535" i="11"/>
  <c r="N535" i="11"/>
  <c r="Q535" i="11"/>
  <c r="T535" i="11"/>
  <c r="W535" i="11"/>
  <c r="Z535" i="11"/>
  <c r="E536" i="11"/>
  <c r="H536" i="11"/>
  <c r="K536" i="11"/>
  <c r="N536" i="11"/>
  <c r="Q536" i="11"/>
  <c r="T536" i="11"/>
  <c r="W536" i="11"/>
  <c r="Z536" i="11"/>
  <c r="E537" i="11"/>
  <c r="H537" i="11"/>
  <c r="K537" i="11"/>
  <c r="N537" i="11"/>
  <c r="Q537" i="11"/>
  <c r="T537" i="11"/>
  <c r="W537" i="11"/>
  <c r="Z537" i="11"/>
  <c r="E538" i="11"/>
  <c r="H538" i="11"/>
  <c r="K538" i="11"/>
  <c r="N538" i="11"/>
  <c r="Q538" i="11"/>
  <c r="T538" i="11"/>
  <c r="W538" i="11"/>
  <c r="Z538" i="11"/>
  <c r="E539" i="11"/>
  <c r="H539" i="11"/>
  <c r="K539" i="11"/>
  <c r="N539" i="11"/>
  <c r="Q539" i="11"/>
  <c r="T539" i="11"/>
  <c r="W539" i="11"/>
  <c r="Z539" i="11"/>
  <c r="E540" i="11"/>
  <c r="H540" i="11"/>
  <c r="K540" i="11"/>
  <c r="N540" i="11"/>
  <c r="Q540" i="11"/>
  <c r="T540" i="11"/>
  <c r="W540" i="11"/>
  <c r="Z540" i="11"/>
  <c r="E541" i="11"/>
  <c r="H541" i="11"/>
  <c r="K541" i="11"/>
  <c r="N541" i="11"/>
  <c r="Q541" i="11"/>
  <c r="T541" i="11"/>
  <c r="W541" i="11"/>
  <c r="Z541" i="11"/>
  <c r="E542" i="11"/>
  <c r="H542" i="11"/>
  <c r="K542" i="11"/>
  <c r="N542" i="11"/>
  <c r="Q542" i="11"/>
  <c r="T542" i="11"/>
  <c r="W542" i="11"/>
  <c r="Z542" i="11"/>
  <c r="E543" i="11"/>
  <c r="H543" i="11"/>
  <c r="K543" i="11"/>
  <c r="N543" i="11"/>
  <c r="Q543" i="11"/>
  <c r="T543" i="11"/>
  <c r="W543" i="11"/>
  <c r="Z543" i="11"/>
  <c r="E544" i="11"/>
  <c r="H544" i="11"/>
  <c r="K544" i="11"/>
  <c r="N544" i="11"/>
  <c r="Q544" i="11"/>
  <c r="T544" i="11"/>
  <c r="W544" i="11"/>
  <c r="Z544" i="11"/>
  <c r="E545" i="11"/>
  <c r="H545" i="11"/>
  <c r="K545" i="11"/>
  <c r="N545" i="11"/>
  <c r="Q545" i="11"/>
  <c r="T545" i="11"/>
  <c r="W545" i="11"/>
  <c r="Z545" i="11"/>
  <c r="E546" i="11"/>
  <c r="H546" i="11"/>
  <c r="K546" i="11"/>
  <c r="N546" i="11"/>
  <c r="Q546" i="11"/>
  <c r="T546" i="11"/>
  <c r="W546" i="11"/>
  <c r="Z546" i="11"/>
  <c r="E547" i="11"/>
  <c r="H547" i="11"/>
  <c r="K547" i="11"/>
  <c r="N547" i="11"/>
  <c r="Q547" i="11"/>
  <c r="T547" i="11"/>
  <c r="W547" i="11"/>
  <c r="Z547" i="11"/>
  <c r="E548" i="11"/>
  <c r="H548" i="11"/>
  <c r="K548" i="11"/>
  <c r="N548" i="11"/>
  <c r="Q548" i="11"/>
  <c r="T548" i="11"/>
  <c r="W548" i="11"/>
  <c r="Z548" i="11"/>
  <c r="E549" i="11"/>
  <c r="H549" i="11"/>
  <c r="K549" i="11"/>
  <c r="N549" i="11"/>
  <c r="Q549" i="11"/>
  <c r="T549" i="11"/>
  <c r="W549" i="11"/>
  <c r="Z549" i="11"/>
  <c r="E550" i="11"/>
  <c r="H550" i="11"/>
  <c r="K550" i="11"/>
  <c r="N550" i="11"/>
  <c r="Q550" i="11"/>
  <c r="T550" i="11"/>
  <c r="W550" i="11"/>
  <c r="Z550" i="11"/>
  <c r="E551" i="11"/>
  <c r="H551" i="11"/>
  <c r="K551" i="11"/>
  <c r="N551" i="11"/>
  <c r="Q551" i="11"/>
  <c r="T551" i="11"/>
  <c r="W551" i="11"/>
  <c r="Z551" i="11"/>
  <c r="E552" i="11"/>
  <c r="H552" i="11"/>
  <c r="K552" i="11"/>
  <c r="N552" i="11"/>
  <c r="Q552" i="11"/>
  <c r="T552" i="11"/>
  <c r="W552" i="11"/>
  <c r="Z552" i="11"/>
  <c r="E553" i="11"/>
  <c r="H553" i="11"/>
  <c r="K553" i="11"/>
  <c r="N553" i="11"/>
  <c r="Q553" i="11"/>
  <c r="T553" i="11"/>
  <c r="W553" i="11"/>
  <c r="Z553" i="11"/>
  <c r="E554" i="11"/>
  <c r="H554" i="11"/>
  <c r="K554" i="11"/>
  <c r="N554" i="11"/>
  <c r="Q554" i="11"/>
  <c r="T554" i="11"/>
  <c r="W554" i="11"/>
  <c r="Z554" i="11"/>
  <c r="E555" i="11"/>
  <c r="H555" i="11"/>
  <c r="K555" i="11"/>
  <c r="N555" i="11"/>
  <c r="Q555" i="11"/>
  <c r="T555" i="11"/>
  <c r="W555" i="11"/>
  <c r="Z555" i="11"/>
  <c r="E556" i="11"/>
  <c r="H556" i="11"/>
  <c r="K556" i="11"/>
  <c r="N556" i="11"/>
  <c r="Q556" i="11"/>
  <c r="T556" i="11"/>
  <c r="W556" i="11"/>
  <c r="Z556" i="11"/>
  <c r="E557" i="11"/>
  <c r="H557" i="11"/>
  <c r="K557" i="11"/>
  <c r="N557" i="11"/>
  <c r="Q557" i="11"/>
  <c r="T557" i="11"/>
  <c r="W557" i="11"/>
  <c r="Z557" i="11"/>
  <c r="E558" i="11"/>
  <c r="H558" i="11"/>
  <c r="K558" i="11"/>
  <c r="N558" i="11"/>
  <c r="Q558" i="11"/>
  <c r="T558" i="11"/>
  <c r="W558" i="11"/>
  <c r="Z558" i="11"/>
  <c r="E559" i="11"/>
  <c r="H559" i="11"/>
  <c r="K559" i="11"/>
  <c r="N559" i="11"/>
  <c r="Q559" i="11"/>
  <c r="T559" i="11"/>
  <c r="W559" i="11"/>
  <c r="Z559" i="11"/>
  <c r="E560" i="11"/>
  <c r="H560" i="11"/>
  <c r="K560" i="11"/>
  <c r="N560" i="11"/>
  <c r="Q560" i="11"/>
  <c r="T560" i="11"/>
  <c r="W560" i="11"/>
  <c r="Z560" i="11"/>
  <c r="E561" i="11"/>
  <c r="H561" i="11"/>
  <c r="K561" i="11"/>
  <c r="N561" i="11"/>
  <c r="Q561" i="11"/>
  <c r="T561" i="11"/>
  <c r="W561" i="11"/>
  <c r="Z561" i="11"/>
  <c r="E562" i="11"/>
  <c r="H562" i="11"/>
  <c r="K562" i="11"/>
  <c r="N562" i="11"/>
  <c r="Q562" i="11"/>
  <c r="T562" i="11"/>
  <c r="W562" i="11"/>
  <c r="Z562" i="11"/>
  <c r="E563" i="11"/>
  <c r="H563" i="11"/>
  <c r="K563" i="11"/>
  <c r="N563" i="11"/>
  <c r="Q563" i="11"/>
  <c r="T563" i="11"/>
  <c r="W563" i="11"/>
  <c r="Z563" i="11"/>
  <c r="E564" i="11"/>
  <c r="H564" i="11"/>
  <c r="K564" i="11"/>
  <c r="N564" i="11"/>
  <c r="Q564" i="11"/>
  <c r="T564" i="11"/>
  <c r="W564" i="11"/>
  <c r="Z564" i="11"/>
  <c r="E565" i="11"/>
  <c r="H565" i="11"/>
  <c r="K565" i="11"/>
  <c r="N565" i="11"/>
  <c r="Q565" i="11"/>
  <c r="T565" i="11"/>
  <c r="W565" i="11"/>
  <c r="Z565" i="11"/>
  <c r="E566" i="11"/>
  <c r="H566" i="11"/>
  <c r="K566" i="11"/>
  <c r="N566" i="11"/>
  <c r="Q566" i="11"/>
  <c r="T566" i="11"/>
  <c r="W566" i="11"/>
  <c r="Z566" i="11"/>
  <c r="E567" i="11"/>
  <c r="H567" i="11"/>
  <c r="K567" i="11"/>
  <c r="N567" i="11"/>
  <c r="Q567" i="11"/>
  <c r="T567" i="11"/>
  <c r="W567" i="11"/>
  <c r="Z567" i="11"/>
  <c r="E568" i="11"/>
  <c r="H568" i="11"/>
  <c r="K568" i="11"/>
  <c r="N568" i="11"/>
  <c r="Q568" i="11"/>
  <c r="T568" i="11"/>
  <c r="W568" i="11"/>
  <c r="Z568" i="11"/>
  <c r="E569" i="11"/>
  <c r="H569" i="11"/>
  <c r="K569" i="11"/>
  <c r="N569" i="11"/>
  <c r="Q569" i="11"/>
  <c r="T569" i="11"/>
  <c r="W569" i="11"/>
  <c r="Z569" i="11"/>
  <c r="E570" i="11"/>
  <c r="H570" i="11"/>
  <c r="K570" i="11"/>
  <c r="N570" i="11"/>
  <c r="Q570" i="11"/>
  <c r="T570" i="11"/>
  <c r="W570" i="11"/>
  <c r="Z570" i="11"/>
  <c r="E571" i="11"/>
  <c r="H571" i="11"/>
  <c r="K571" i="11"/>
  <c r="N571" i="11"/>
  <c r="Q571" i="11"/>
  <c r="T571" i="11"/>
  <c r="W571" i="11"/>
  <c r="Z571" i="11"/>
  <c r="E572" i="11"/>
  <c r="H572" i="11"/>
  <c r="K572" i="11"/>
  <c r="N572" i="11"/>
  <c r="Q572" i="11"/>
  <c r="T572" i="11"/>
  <c r="W572" i="11"/>
  <c r="Z572" i="11"/>
  <c r="E573" i="11"/>
  <c r="H573" i="11"/>
  <c r="K573" i="11"/>
  <c r="N573" i="11"/>
  <c r="Q573" i="11"/>
  <c r="T573" i="11"/>
  <c r="W573" i="11"/>
  <c r="Z573" i="11"/>
  <c r="E574" i="11"/>
  <c r="H574" i="11"/>
  <c r="K574" i="11"/>
  <c r="N574" i="11"/>
  <c r="Q574" i="11"/>
  <c r="T574" i="11"/>
  <c r="W574" i="11"/>
  <c r="Z574" i="11"/>
  <c r="E575" i="11"/>
  <c r="H575" i="11"/>
  <c r="K575" i="11"/>
  <c r="N575" i="11"/>
  <c r="Q575" i="11"/>
  <c r="T575" i="11"/>
  <c r="W575" i="11"/>
  <c r="Z575" i="11"/>
  <c r="E576" i="11"/>
  <c r="H576" i="11"/>
  <c r="K576" i="11"/>
  <c r="N576" i="11"/>
  <c r="Q576" i="11"/>
  <c r="T576" i="11"/>
  <c r="W576" i="11"/>
  <c r="Z576" i="11"/>
  <c r="E577" i="11"/>
  <c r="H577" i="11"/>
  <c r="K577" i="11"/>
  <c r="N577" i="11"/>
  <c r="Q577" i="11"/>
  <c r="T577" i="11"/>
  <c r="W577" i="11"/>
  <c r="Z577" i="11"/>
  <c r="E578" i="11"/>
  <c r="H578" i="11"/>
  <c r="K578" i="11"/>
  <c r="N578" i="11"/>
  <c r="Q578" i="11"/>
  <c r="T578" i="11"/>
  <c r="W578" i="11"/>
  <c r="Z578" i="11"/>
  <c r="E579" i="11"/>
  <c r="H579" i="11"/>
  <c r="K579" i="11"/>
  <c r="N579" i="11"/>
  <c r="Q579" i="11"/>
  <c r="T579" i="11"/>
  <c r="W579" i="11"/>
  <c r="Z579" i="11"/>
  <c r="E580" i="11"/>
  <c r="H580" i="11"/>
  <c r="K580" i="11"/>
  <c r="N580" i="11"/>
  <c r="Q580" i="11"/>
  <c r="T580" i="11"/>
  <c r="W580" i="11"/>
  <c r="Z580" i="11"/>
  <c r="E581" i="11"/>
  <c r="H581" i="11"/>
  <c r="K581" i="11"/>
  <c r="N581" i="11"/>
  <c r="Q581" i="11"/>
  <c r="T581" i="11"/>
  <c r="W581" i="11"/>
  <c r="Z581" i="11"/>
  <c r="E582" i="11"/>
  <c r="H582" i="11"/>
  <c r="K582" i="11"/>
  <c r="N582" i="11"/>
  <c r="Q582" i="11"/>
  <c r="T582" i="11"/>
  <c r="W582" i="11"/>
  <c r="Z582" i="11"/>
  <c r="E583" i="11"/>
  <c r="H583" i="11"/>
  <c r="K583" i="11"/>
  <c r="N583" i="11"/>
  <c r="Q583" i="11"/>
  <c r="T583" i="11"/>
  <c r="W583" i="11"/>
  <c r="Z583" i="11"/>
  <c r="E584" i="11"/>
  <c r="H584" i="11"/>
  <c r="K584" i="11"/>
  <c r="N584" i="11"/>
  <c r="Q584" i="11"/>
  <c r="T584" i="11"/>
  <c r="W584" i="11"/>
  <c r="Z584" i="11"/>
  <c r="E585" i="11"/>
  <c r="H585" i="11"/>
  <c r="K585" i="11"/>
  <c r="N585" i="11"/>
  <c r="Q585" i="11"/>
  <c r="T585" i="11"/>
  <c r="W585" i="11"/>
  <c r="Z585" i="11"/>
  <c r="E586" i="11"/>
  <c r="H586" i="11"/>
  <c r="K586" i="11"/>
  <c r="N586" i="11"/>
  <c r="Q586" i="11"/>
  <c r="T586" i="11"/>
  <c r="W586" i="11"/>
  <c r="Z586" i="11"/>
  <c r="E587" i="11"/>
  <c r="H587" i="11"/>
  <c r="K587" i="11"/>
  <c r="N587" i="11"/>
  <c r="Q587" i="11"/>
  <c r="T587" i="11"/>
  <c r="W587" i="11"/>
  <c r="Z587" i="11"/>
  <c r="E588" i="11"/>
  <c r="H588" i="11"/>
  <c r="K588" i="11"/>
  <c r="N588" i="11"/>
  <c r="Q588" i="11"/>
  <c r="T588" i="11"/>
  <c r="W588" i="11"/>
  <c r="Z588" i="11"/>
  <c r="E589" i="11"/>
  <c r="H589" i="11"/>
  <c r="K589" i="11"/>
  <c r="N589" i="11"/>
  <c r="Q589" i="11"/>
  <c r="T589" i="11"/>
  <c r="W589" i="11"/>
  <c r="Z589" i="11"/>
  <c r="E590" i="11"/>
  <c r="H590" i="11"/>
  <c r="K590" i="11"/>
  <c r="N590" i="11"/>
  <c r="Q590" i="11"/>
  <c r="T590" i="11"/>
  <c r="W590" i="11"/>
  <c r="Z590" i="11"/>
  <c r="E591" i="11"/>
  <c r="H591" i="11"/>
  <c r="K591" i="11"/>
  <c r="N591" i="11"/>
  <c r="Q591" i="11"/>
  <c r="T591" i="11"/>
  <c r="W591" i="11"/>
  <c r="Z591" i="11"/>
  <c r="E592" i="11"/>
  <c r="H592" i="11"/>
  <c r="K592" i="11"/>
  <c r="N592" i="11"/>
  <c r="Q592" i="11"/>
  <c r="T592" i="11"/>
  <c r="W592" i="11"/>
  <c r="Z592" i="11"/>
  <c r="E593" i="11"/>
  <c r="H593" i="11"/>
  <c r="K593" i="11"/>
  <c r="N593" i="11"/>
  <c r="Q593" i="11"/>
  <c r="T593" i="11"/>
  <c r="W593" i="11"/>
  <c r="Z593" i="11"/>
  <c r="E594" i="11"/>
  <c r="H594" i="11"/>
  <c r="K594" i="11"/>
  <c r="N594" i="11"/>
  <c r="Q594" i="11"/>
  <c r="T594" i="11"/>
  <c r="W594" i="11"/>
  <c r="Z594" i="11"/>
  <c r="E595" i="11"/>
  <c r="H595" i="11"/>
  <c r="K595" i="11"/>
  <c r="N595" i="11"/>
  <c r="Q595" i="11"/>
  <c r="T595" i="11"/>
  <c r="W595" i="11"/>
  <c r="Z595" i="11"/>
  <c r="E596" i="11"/>
  <c r="H596" i="11"/>
  <c r="K596" i="11"/>
  <c r="N596" i="11"/>
  <c r="Q596" i="11"/>
  <c r="T596" i="11"/>
  <c r="W596" i="11"/>
  <c r="Z596" i="11"/>
  <c r="E597" i="11"/>
  <c r="H597" i="11"/>
  <c r="K597" i="11"/>
  <c r="N597" i="11"/>
  <c r="Q597" i="11"/>
  <c r="T597" i="11"/>
  <c r="W597" i="11"/>
  <c r="Z597" i="11"/>
  <c r="E598" i="11"/>
  <c r="H598" i="11"/>
  <c r="K598" i="11"/>
  <c r="N598" i="11"/>
  <c r="Q598" i="11"/>
  <c r="T598" i="11"/>
  <c r="W598" i="11"/>
  <c r="Z598" i="11"/>
  <c r="E599" i="11"/>
  <c r="H599" i="11"/>
  <c r="K599" i="11"/>
  <c r="N599" i="11"/>
  <c r="Q599" i="11"/>
  <c r="T599" i="11"/>
  <c r="W599" i="11"/>
  <c r="Z599" i="11"/>
  <c r="E600" i="11"/>
  <c r="H600" i="11"/>
  <c r="K600" i="11"/>
  <c r="N600" i="11"/>
  <c r="Q600" i="11"/>
  <c r="T600" i="11"/>
  <c r="W600" i="11"/>
  <c r="Z600" i="11"/>
  <c r="E601" i="11"/>
  <c r="H601" i="11"/>
  <c r="K601" i="11"/>
  <c r="N601" i="11"/>
  <c r="Q601" i="11"/>
  <c r="T601" i="11"/>
  <c r="W601" i="11"/>
  <c r="Z601" i="11"/>
  <c r="E602" i="11"/>
  <c r="H602" i="11"/>
  <c r="K602" i="11"/>
  <c r="N602" i="11"/>
  <c r="Q602" i="11"/>
  <c r="T602" i="11"/>
  <c r="W602" i="11"/>
  <c r="Z602" i="11"/>
  <c r="E603" i="11"/>
  <c r="H603" i="11"/>
  <c r="K603" i="11"/>
  <c r="N603" i="11"/>
  <c r="Q603" i="11"/>
  <c r="T603" i="11"/>
  <c r="W603" i="11"/>
  <c r="Z603" i="11"/>
  <c r="E604" i="11"/>
  <c r="H604" i="11"/>
  <c r="K604" i="11"/>
  <c r="N604" i="11"/>
  <c r="Q604" i="11"/>
  <c r="T604" i="11"/>
  <c r="W604" i="11"/>
  <c r="Z604" i="11"/>
  <c r="E605" i="11"/>
  <c r="H605" i="11"/>
  <c r="K605" i="11"/>
  <c r="N605" i="11"/>
  <c r="Q605" i="11"/>
  <c r="T605" i="11"/>
  <c r="W605" i="11"/>
  <c r="Z605" i="11"/>
  <c r="E606" i="11"/>
  <c r="H606" i="11"/>
  <c r="K606" i="11"/>
  <c r="N606" i="11"/>
  <c r="Q606" i="11"/>
  <c r="T606" i="11"/>
  <c r="W606" i="11"/>
  <c r="Z606" i="11"/>
  <c r="E607" i="11"/>
  <c r="H607" i="11"/>
  <c r="K607" i="11"/>
  <c r="N607" i="11"/>
  <c r="Q607" i="11"/>
  <c r="T607" i="11"/>
  <c r="W607" i="11"/>
  <c r="Z607" i="11"/>
  <c r="E608" i="11"/>
  <c r="H608" i="11"/>
  <c r="K608" i="11"/>
  <c r="N608" i="11"/>
  <c r="Q608" i="11"/>
  <c r="T608" i="11"/>
  <c r="W608" i="11"/>
  <c r="Z608" i="11"/>
  <c r="E609" i="11"/>
  <c r="H609" i="11"/>
  <c r="K609" i="11"/>
  <c r="N609" i="11"/>
  <c r="Q609" i="11"/>
  <c r="T609" i="11"/>
  <c r="W609" i="11"/>
  <c r="Z609" i="11"/>
  <c r="E610" i="11"/>
  <c r="H610" i="11"/>
  <c r="K610" i="11"/>
  <c r="N610" i="11"/>
  <c r="Q610" i="11"/>
  <c r="T610" i="11"/>
  <c r="W610" i="11"/>
  <c r="Z610" i="11"/>
  <c r="E611" i="11"/>
  <c r="H611" i="11"/>
  <c r="K611" i="11"/>
  <c r="N611" i="11"/>
  <c r="Q611" i="11"/>
  <c r="T611" i="11"/>
  <c r="W611" i="11"/>
  <c r="Z611" i="11"/>
  <c r="E612" i="11"/>
  <c r="H612" i="11"/>
  <c r="K612" i="11"/>
  <c r="N612" i="11"/>
  <c r="Q612" i="11"/>
  <c r="T612" i="11"/>
  <c r="W612" i="11"/>
  <c r="Z612" i="11"/>
  <c r="E613" i="11"/>
  <c r="H613" i="11"/>
  <c r="K613" i="11"/>
  <c r="N613" i="11"/>
  <c r="Q613" i="11"/>
  <c r="T613" i="11"/>
  <c r="W613" i="11"/>
  <c r="Z613" i="11"/>
  <c r="E614" i="11"/>
  <c r="H614" i="11"/>
  <c r="K614" i="11"/>
  <c r="N614" i="11"/>
  <c r="Q614" i="11"/>
  <c r="T614" i="11"/>
  <c r="W614" i="11"/>
  <c r="Z614" i="11"/>
  <c r="E615" i="11"/>
  <c r="H615" i="11"/>
  <c r="K615" i="11"/>
  <c r="N615" i="11"/>
  <c r="Q615" i="11"/>
  <c r="T615" i="11"/>
  <c r="W615" i="11"/>
  <c r="Z615" i="11"/>
  <c r="E616" i="11"/>
  <c r="H616" i="11"/>
  <c r="K616" i="11"/>
  <c r="N616" i="11"/>
  <c r="Q616" i="11"/>
  <c r="T616" i="11"/>
  <c r="W616" i="11"/>
  <c r="Z616" i="11"/>
  <c r="E617" i="11"/>
  <c r="H617" i="11"/>
  <c r="K617" i="11"/>
  <c r="N617" i="11"/>
  <c r="Q617" i="11"/>
  <c r="T617" i="11"/>
  <c r="W617" i="11"/>
  <c r="Z617" i="11"/>
  <c r="E618" i="11"/>
  <c r="H618" i="11"/>
  <c r="K618" i="11"/>
  <c r="N618" i="11"/>
  <c r="Q618" i="11"/>
  <c r="T618" i="11"/>
  <c r="W618" i="11"/>
  <c r="Z618" i="11"/>
  <c r="E619" i="11"/>
  <c r="H619" i="11"/>
  <c r="K619" i="11"/>
  <c r="N619" i="11"/>
  <c r="Q619" i="11"/>
  <c r="T619" i="11"/>
  <c r="W619" i="11"/>
  <c r="Z619" i="11"/>
  <c r="E620" i="11"/>
  <c r="H620" i="11"/>
  <c r="K620" i="11"/>
  <c r="N620" i="11"/>
  <c r="Q620" i="11"/>
  <c r="T620" i="11"/>
  <c r="W620" i="11"/>
  <c r="Z620" i="11"/>
  <c r="E621" i="11"/>
  <c r="H621" i="11"/>
  <c r="K621" i="11"/>
  <c r="N621" i="11"/>
  <c r="Q621" i="11"/>
  <c r="T621" i="11"/>
  <c r="W621" i="11"/>
  <c r="Z621" i="11"/>
  <c r="E622" i="11"/>
  <c r="H622" i="11"/>
  <c r="K622" i="11"/>
  <c r="N622" i="11"/>
  <c r="Q622" i="11"/>
  <c r="T622" i="11"/>
  <c r="W622" i="11"/>
  <c r="Z622" i="11"/>
  <c r="E623" i="11"/>
  <c r="H623" i="11"/>
  <c r="K623" i="11"/>
  <c r="N623" i="11"/>
  <c r="Q623" i="11"/>
  <c r="T623" i="11"/>
  <c r="W623" i="11"/>
  <c r="Z623" i="11"/>
  <c r="E624" i="11"/>
  <c r="H624" i="11"/>
  <c r="K624" i="11"/>
  <c r="N624" i="11"/>
  <c r="Q624" i="11"/>
  <c r="T624" i="11"/>
  <c r="W624" i="11"/>
  <c r="Z624" i="11"/>
  <c r="E625" i="11"/>
  <c r="H625" i="11"/>
  <c r="K625" i="11"/>
  <c r="N625" i="11"/>
  <c r="Q625" i="11"/>
  <c r="T625" i="11"/>
  <c r="W625" i="11"/>
  <c r="Z625" i="11"/>
  <c r="E626" i="11"/>
  <c r="H626" i="11"/>
  <c r="K626" i="11"/>
  <c r="N626" i="11"/>
  <c r="Q626" i="11"/>
  <c r="T626" i="11"/>
  <c r="W626" i="11"/>
  <c r="Z626" i="11"/>
  <c r="E627" i="11"/>
  <c r="H627" i="11"/>
  <c r="K627" i="11"/>
  <c r="N627" i="11"/>
  <c r="Q627" i="11"/>
  <c r="T627" i="11"/>
  <c r="W627" i="11"/>
  <c r="Z627" i="11"/>
  <c r="E628" i="11"/>
  <c r="H628" i="11"/>
  <c r="K628" i="11"/>
  <c r="N628" i="11"/>
  <c r="Q628" i="11"/>
  <c r="T628" i="11"/>
  <c r="W628" i="11"/>
  <c r="Z628" i="11"/>
  <c r="E629" i="11"/>
  <c r="H629" i="11"/>
  <c r="K629" i="11"/>
  <c r="N629" i="11"/>
  <c r="Q629" i="11"/>
  <c r="T629" i="11"/>
  <c r="W629" i="11"/>
  <c r="Z629" i="11"/>
  <c r="E630" i="11"/>
  <c r="H630" i="11"/>
  <c r="K630" i="11"/>
  <c r="N630" i="11"/>
  <c r="Q630" i="11"/>
  <c r="T630" i="11"/>
  <c r="W630" i="11"/>
  <c r="Z630" i="11"/>
  <c r="E631" i="11"/>
  <c r="H631" i="11"/>
  <c r="K631" i="11"/>
  <c r="N631" i="11"/>
  <c r="Q631" i="11"/>
  <c r="T631" i="11"/>
  <c r="W631" i="11"/>
  <c r="Z631" i="11"/>
  <c r="E632" i="11"/>
  <c r="H632" i="11"/>
  <c r="K632" i="11"/>
  <c r="N632" i="11"/>
  <c r="Q632" i="11"/>
  <c r="T632" i="11"/>
  <c r="W632" i="11"/>
  <c r="Z632" i="11"/>
  <c r="E633" i="11"/>
  <c r="H633" i="11"/>
  <c r="K633" i="11"/>
  <c r="N633" i="11"/>
  <c r="Q633" i="11"/>
  <c r="T633" i="11"/>
  <c r="W633" i="11"/>
  <c r="Z633" i="11"/>
  <c r="E634" i="11"/>
  <c r="H634" i="11"/>
  <c r="K634" i="11"/>
  <c r="N634" i="11"/>
  <c r="Q634" i="11"/>
  <c r="T634" i="11"/>
  <c r="W634" i="11"/>
  <c r="Z634" i="11"/>
  <c r="E635" i="11"/>
  <c r="H635" i="11"/>
  <c r="K635" i="11"/>
  <c r="N635" i="11"/>
  <c r="Q635" i="11"/>
  <c r="T635" i="11"/>
  <c r="W635" i="11"/>
  <c r="Z635" i="11"/>
  <c r="E636" i="11"/>
  <c r="H636" i="11"/>
  <c r="K636" i="11"/>
  <c r="N636" i="11"/>
  <c r="Q636" i="11"/>
  <c r="T636" i="11"/>
  <c r="W636" i="11"/>
  <c r="Z636" i="11"/>
  <c r="E637" i="11"/>
  <c r="H637" i="11"/>
  <c r="K637" i="11"/>
  <c r="N637" i="11"/>
  <c r="Q637" i="11"/>
  <c r="T637" i="11"/>
  <c r="W637" i="11"/>
  <c r="Z637" i="11"/>
  <c r="E638" i="11"/>
  <c r="H638" i="11"/>
  <c r="K638" i="11"/>
  <c r="N638" i="11"/>
  <c r="Q638" i="11"/>
  <c r="T638" i="11"/>
  <c r="W638" i="11"/>
  <c r="Z638" i="11"/>
  <c r="E639" i="11"/>
  <c r="H639" i="11"/>
  <c r="K639" i="11"/>
  <c r="N639" i="11"/>
  <c r="Q639" i="11"/>
  <c r="T639" i="11"/>
  <c r="W639" i="11"/>
  <c r="Z639" i="11"/>
  <c r="E640" i="11"/>
  <c r="H640" i="11"/>
  <c r="K640" i="11"/>
  <c r="N640" i="11"/>
  <c r="Q640" i="11"/>
  <c r="T640" i="11"/>
  <c r="W640" i="11"/>
  <c r="Z640" i="11"/>
  <c r="E641" i="11"/>
  <c r="H641" i="11"/>
  <c r="K641" i="11"/>
  <c r="N641" i="11"/>
  <c r="Q641" i="11"/>
  <c r="T641" i="11"/>
  <c r="W641" i="11"/>
  <c r="Z641" i="11"/>
  <c r="E642" i="11"/>
  <c r="H642" i="11"/>
  <c r="K642" i="11"/>
  <c r="N642" i="11"/>
  <c r="Q642" i="11"/>
  <c r="T642" i="11"/>
  <c r="W642" i="11"/>
  <c r="Z642" i="11"/>
  <c r="E643" i="11"/>
  <c r="H643" i="11"/>
  <c r="K643" i="11"/>
  <c r="N643" i="11"/>
  <c r="Q643" i="11"/>
  <c r="T643" i="11"/>
  <c r="W643" i="11"/>
  <c r="Z643" i="11"/>
  <c r="E644" i="11"/>
  <c r="H644" i="11"/>
  <c r="K644" i="11"/>
  <c r="N644" i="11"/>
  <c r="Q644" i="11"/>
  <c r="T644" i="11"/>
  <c r="W644" i="11"/>
  <c r="Z644" i="11"/>
  <c r="E646" i="11"/>
  <c r="H646" i="11"/>
  <c r="K646" i="11"/>
  <c r="N646" i="11"/>
  <c r="Q646" i="11"/>
  <c r="T646" i="11"/>
  <c r="W646" i="11"/>
  <c r="Z646" i="11"/>
  <c r="E647" i="11"/>
  <c r="H647" i="11"/>
  <c r="K647" i="11"/>
  <c r="N647" i="11"/>
  <c r="Q647" i="11"/>
  <c r="T647" i="11"/>
  <c r="W647" i="11"/>
  <c r="Z647" i="11"/>
  <c r="E648" i="11"/>
  <c r="H648" i="11"/>
  <c r="K648" i="11"/>
  <c r="N648" i="11"/>
  <c r="Q648" i="11"/>
  <c r="T648" i="11"/>
  <c r="W648" i="11"/>
  <c r="Z648" i="11"/>
  <c r="E649" i="11"/>
  <c r="H649" i="11"/>
  <c r="K649" i="11"/>
  <c r="N649" i="11"/>
  <c r="Q649" i="11"/>
  <c r="T649" i="11"/>
  <c r="W649" i="11"/>
  <c r="Z649" i="11"/>
  <c r="E650" i="11"/>
  <c r="H650" i="11"/>
  <c r="K650" i="11"/>
  <c r="N650" i="11"/>
  <c r="Q650" i="11"/>
  <c r="T650" i="11"/>
  <c r="W650" i="11"/>
  <c r="Z650" i="11"/>
  <c r="E651" i="11"/>
  <c r="H651" i="11"/>
  <c r="K651" i="11"/>
  <c r="N651" i="11"/>
  <c r="Q651" i="11"/>
  <c r="T651" i="11"/>
  <c r="W651" i="11"/>
  <c r="Z651" i="11"/>
  <c r="E652" i="11"/>
  <c r="H652" i="11"/>
  <c r="K652" i="11"/>
  <c r="N652" i="11"/>
  <c r="Q652" i="11"/>
  <c r="T652" i="11"/>
  <c r="W652" i="11"/>
  <c r="Z652" i="11"/>
  <c r="E653" i="11"/>
  <c r="H653" i="11"/>
  <c r="K653" i="11"/>
  <c r="N653" i="11"/>
  <c r="Q653" i="11"/>
  <c r="T653" i="11"/>
  <c r="W653" i="11"/>
  <c r="Z653" i="11"/>
  <c r="E654" i="11"/>
  <c r="H654" i="11"/>
  <c r="K654" i="11"/>
  <c r="N654" i="11"/>
  <c r="Q654" i="11"/>
  <c r="T654" i="11"/>
  <c r="W654" i="11"/>
  <c r="Z654" i="11"/>
  <c r="E655" i="11"/>
  <c r="H655" i="11"/>
  <c r="K655" i="11"/>
  <c r="N655" i="11"/>
  <c r="Q655" i="11"/>
  <c r="T655" i="11"/>
  <c r="W655" i="11"/>
  <c r="Z655" i="11"/>
  <c r="E656" i="11"/>
  <c r="H656" i="11"/>
  <c r="K656" i="11"/>
  <c r="N656" i="11"/>
  <c r="Q656" i="11"/>
  <c r="T656" i="11"/>
  <c r="W656" i="11"/>
  <c r="Z656" i="11"/>
  <c r="E657" i="11"/>
  <c r="H657" i="11"/>
  <c r="K657" i="11"/>
  <c r="N657" i="11"/>
  <c r="Q657" i="11"/>
  <c r="T657" i="11"/>
  <c r="W657" i="11"/>
  <c r="Z657" i="11"/>
  <c r="E658" i="11"/>
  <c r="H658" i="11"/>
  <c r="K658" i="11"/>
  <c r="N658" i="11"/>
  <c r="Q658" i="11"/>
  <c r="T658" i="11"/>
  <c r="W658" i="11"/>
  <c r="Z658" i="11"/>
  <c r="E659" i="11"/>
  <c r="H659" i="11"/>
  <c r="K659" i="11"/>
  <c r="N659" i="11"/>
  <c r="Q659" i="11"/>
  <c r="T659" i="11"/>
  <c r="W659" i="11"/>
  <c r="Z659" i="11"/>
  <c r="E660" i="11"/>
  <c r="H660" i="11"/>
  <c r="K660" i="11"/>
  <c r="N660" i="11"/>
  <c r="Q660" i="11"/>
  <c r="T660" i="11"/>
  <c r="W660" i="11"/>
  <c r="Z660" i="11"/>
  <c r="E661" i="11"/>
  <c r="H661" i="11"/>
  <c r="K661" i="11"/>
  <c r="N661" i="11"/>
  <c r="Q661" i="11"/>
  <c r="T661" i="11"/>
  <c r="W661" i="11"/>
  <c r="Z661" i="11"/>
  <c r="E662" i="11"/>
  <c r="H662" i="11"/>
  <c r="K662" i="11"/>
  <c r="N662" i="11"/>
  <c r="Q662" i="11"/>
  <c r="T662" i="11"/>
  <c r="W662" i="11"/>
  <c r="Z662" i="11"/>
  <c r="E663" i="11"/>
  <c r="H663" i="11"/>
  <c r="K663" i="11"/>
  <c r="N663" i="11"/>
  <c r="Q663" i="11"/>
  <c r="T663" i="11"/>
  <c r="W663" i="11"/>
  <c r="Z663" i="11"/>
  <c r="E664" i="11"/>
  <c r="H664" i="11"/>
  <c r="K664" i="11"/>
  <c r="N664" i="11"/>
  <c r="Q664" i="11"/>
  <c r="T664" i="11"/>
  <c r="W664" i="11"/>
  <c r="Z664" i="11"/>
  <c r="E665" i="11"/>
  <c r="H665" i="11"/>
  <c r="K665" i="11"/>
  <c r="N665" i="11"/>
  <c r="Q665" i="11"/>
  <c r="T665" i="11"/>
  <c r="W665" i="11"/>
  <c r="Z665" i="11"/>
  <c r="E666" i="11"/>
  <c r="H666" i="11"/>
  <c r="K666" i="11"/>
  <c r="N666" i="11"/>
  <c r="Q666" i="11"/>
  <c r="T666" i="11"/>
  <c r="W666" i="11"/>
  <c r="Z666" i="11"/>
  <c r="E667" i="11"/>
  <c r="H667" i="11"/>
  <c r="K667" i="11"/>
  <c r="N667" i="11"/>
  <c r="Q667" i="11"/>
  <c r="T667" i="11"/>
  <c r="W667" i="11"/>
  <c r="Z667" i="11"/>
  <c r="E668" i="11"/>
  <c r="H668" i="11"/>
  <c r="K668" i="11"/>
  <c r="N668" i="11"/>
  <c r="Q668" i="11"/>
  <c r="T668" i="11"/>
  <c r="W668" i="11"/>
  <c r="Z668" i="11"/>
  <c r="E669" i="11"/>
  <c r="H669" i="11"/>
  <c r="K669" i="11"/>
  <c r="N669" i="11"/>
  <c r="Q669" i="11"/>
  <c r="T669" i="11"/>
  <c r="W669" i="11"/>
  <c r="Z669" i="11"/>
  <c r="E670" i="11"/>
  <c r="H670" i="11"/>
  <c r="K670" i="11"/>
  <c r="N670" i="11"/>
  <c r="Q670" i="11"/>
  <c r="T670" i="11"/>
  <c r="W670" i="11"/>
  <c r="Z670" i="11"/>
  <c r="E671" i="11"/>
  <c r="H671" i="11"/>
  <c r="K671" i="11"/>
  <c r="N671" i="11"/>
  <c r="Q671" i="11"/>
  <c r="T671" i="11"/>
  <c r="W671" i="11"/>
  <c r="Z671" i="11"/>
  <c r="E672" i="11"/>
  <c r="H672" i="11"/>
  <c r="K672" i="11"/>
  <c r="N672" i="11"/>
  <c r="Q672" i="11"/>
  <c r="T672" i="11"/>
  <c r="W672" i="11"/>
  <c r="Z672" i="11"/>
  <c r="E673" i="11"/>
  <c r="H673" i="11"/>
  <c r="K673" i="11"/>
  <c r="N673" i="11"/>
  <c r="Q673" i="11"/>
  <c r="T673" i="11"/>
  <c r="W673" i="11"/>
  <c r="Z673" i="11"/>
  <c r="E674" i="11"/>
  <c r="H674" i="11"/>
  <c r="K674" i="11"/>
  <c r="N674" i="11"/>
  <c r="Q674" i="11"/>
  <c r="T674" i="11"/>
  <c r="W674" i="11"/>
  <c r="Z674" i="11"/>
  <c r="E675" i="11"/>
  <c r="H675" i="11"/>
  <c r="K675" i="11"/>
  <c r="N675" i="11"/>
  <c r="Q675" i="11"/>
  <c r="T675" i="11"/>
  <c r="W675" i="11"/>
  <c r="Z675" i="11"/>
  <c r="E676" i="11"/>
  <c r="H676" i="11"/>
  <c r="K676" i="11"/>
  <c r="N676" i="11"/>
  <c r="Q676" i="11"/>
  <c r="T676" i="11"/>
  <c r="W676" i="11"/>
  <c r="Z676" i="11"/>
  <c r="E677" i="11"/>
  <c r="H677" i="11"/>
  <c r="K677" i="11"/>
  <c r="N677" i="11"/>
  <c r="Q677" i="11"/>
  <c r="T677" i="11"/>
  <c r="W677" i="11"/>
  <c r="Z677" i="11"/>
  <c r="E678" i="11"/>
  <c r="H678" i="11"/>
  <c r="K678" i="11"/>
  <c r="N678" i="11"/>
  <c r="Q678" i="11"/>
  <c r="T678" i="11"/>
  <c r="W678" i="11"/>
  <c r="Z678" i="11"/>
  <c r="E679" i="11"/>
  <c r="H679" i="11"/>
  <c r="K679" i="11"/>
  <c r="N679" i="11"/>
  <c r="Q679" i="11"/>
  <c r="T679" i="11"/>
  <c r="W679" i="11"/>
  <c r="Z679" i="11"/>
  <c r="E680" i="11"/>
  <c r="H680" i="11"/>
  <c r="K680" i="11"/>
  <c r="N680" i="11"/>
  <c r="Q680" i="11"/>
  <c r="T680" i="11"/>
  <c r="W680" i="11"/>
  <c r="Z680" i="11"/>
  <c r="E681" i="11"/>
  <c r="H681" i="11"/>
  <c r="K681" i="11"/>
  <c r="N681" i="11"/>
  <c r="Q681" i="11"/>
  <c r="T681" i="11"/>
  <c r="W681" i="11"/>
  <c r="Z681" i="11"/>
  <c r="E682" i="11"/>
  <c r="H682" i="11"/>
  <c r="K682" i="11"/>
  <c r="N682" i="11"/>
  <c r="Q682" i="11"/>
  <c r="T682" i="11"/>
  <c r="W682" i="11"/>
  <c r="Z682" i="11"/>
  <c r="E683" i="11"/>
  <c r="H683" i="11"/>
  <c r="K683" i="11"/>
  <c r="N683" i="11"/>
  <c r="Q683" i="11"/>
  <c r="T683" i="11"/>
  <c r="W683" i="11"/>
  <c r="Z683" i="11"/>
  <c r="E684" i="11"/>
  <c r="H684" i="11"/>
  <c r="K684" i="11"/>
  <c r="N684" i="11"/>
  <c r="Q684" i="11"/>
  <c r="T684" i="11"/>
  <c r="W684" i="11"/>
  <c r="Z684" i="11"/>
  <c r="E685" i="11"/>
  <c r="H685" i="11"/>
  <c r="K685" i="11"/>
  <c r="N685" i="11"/>
  <c r="Q685" i="11"/>
  <c r="T685" i="11"/>
  <c r="W685" i="11"/>
  <c r="Z685" i="11"/>
  <c r="E686" i="11"/>
  <c r="H686" i="11"/>
  <c r="K686" i="11"/>
  <c r="N686" i="11"/>
  <c r="Q686" i="11"/>
  <c r="T686" i="11"/>
  <c r="W686" i="11"/>
  <c r="Z686" i="11"/>
  <c r="E687" i="11"/>
  <c r="H687" i="11"/>
  <c r="K687" i="11"/>
  <c r="N687" i="11"/>
  <c r="Q687" i="11"/>
  <c r="T687" i="11"/>
  <c r="W687" i="11"/>
  <c r="Z687" i="11"/>
  <c r="E688" i="11"/>
  <c r="H688" i="11"/>
  <c r="K688" i="11"/>
  <c r="N688" i="11"/>
  <c r="Q688" i="11"/>
  <c r="T688" i="11"/>
  <c r="W688" i="11"/>
  <c r="Z688" i="11"/>
  <c r="E689" i="11"/>
  <c r="H689" i="11"/>
  <c r="K689" i="11"/>
  <c r="N689" i="11"/>
  <c r="Q689" i="11"/>
  <c r="T689" i="11"/>
  <c r="W689" i="11"/>
  <c r="Z689" i="11"/>
  <c r="E690" i="11"/>
  <c r="H690" i="11"/>
  <c r="K690" i="11"/>
  <c r="N690" i="11"/>
  <c r="Q690" i="11"/>
  <c r="T690" i="11"/>
  <c r="W690" i="11"/>
  <c r="Z690" i="11"/>
  <c r="E691" i="11"/>
  <c r="H691" i="11"/>
  <c r="K691" i="11"/>
  <c r="N691" i="11"/>
  <c r="Q691" i="11"/>
  <c r="T691" i="11"/>
  <c r="W691" i="11"/>
  <c r="Z691" i="11"/>
  <c r="E692" i="11"/>
  <c r="H692" i="11"/>
  <c r="K692" i="11"/>
  <c r="N692" i="11"/>
  <c r="Q692" i="11"/>
  <c r="T692" i="11"/>
  <c r="W692" i="11"/>
  <c r="Z692" i="11"/>
  <c r="E693" i="11"/>
  <c r="H693" i="11"/>
  <c r="K693" i="11"/>
  <c r="N693" i="11"/>
  <c r="Q693" i="11"/>
  <c r="T693" i="11"/>
  <c r="W693" i="11"/>
  <c r="Z693" i="11"/>
  <c r="E694" i="11"/>
  <c r="H694" i="11"/>
  <c r="K694" i="11"/>
  <c r="N694" i="11"/>
  <c r="Q694" i="11"/>
  <c r="T694" i="11"/>
  <c r="W694" i="11"/>
  <c r="Z694" i="11"/>
  <c r="E695" i="11"/>
  <c r="H695" i="11"/>
  <c r="K695" i="11"/>
  <c r="N695" i="11"/>
  <c r="Q695" i="11"/>
  <c r="T695" i="11"/>
  <c r="W695" i="11"/>
  <c r="Z695" i="11"/>
  <c r="E696" i="11"/>
  <c r="H696" i="11"/>
  <c r="K696" i="11"/>
  <c r="N696" i="11"/>
  <c r="Q696" i="11"/>
  <c r="T696" i="11"/>
  <c r="W696" i="11"/>
  <c r="Z696" i="11"/>
  <c r="E697" i="11"/>
  <c r="H697" i="11"/>
  <c r="K697" i="11"/>
  <c r="N697" i="11"/>
  <c r="Q697" i="11"/>
  <c r="T697" i="11"/>
  <c r="W697" i="11"/>
  <c r="Z697" i="11"/>
  <c r="E698" i="11"/>
  <c r="H698" i="11"/>
  <c r="K698" i="11"/>
  <c r="N698" i="11"/>
  <c r="Q698" i="11"/>
  <c r="T698" i="11"/>
  <c r="W698" i="11"/>
  <c r="Z698" i="11"/>
  <c r="E699" i="11"/>
  <c r="H699" i="11"/>
  <c r="K699" i="11"/>
  <c r="N699" i="11"/>
  <c r="Q699" i="11"/>
  <c r="T699" i="11"/>
  <c r="W699" i="11"/>
  <c r="Z699" i="11"/>
  <c r="E700" i="11"/>
  <c r="H700" i="11"/>
  <c r="K700" i="11"/>
  <c r="N700" i="11"/>
  <c r="Q700" i="11"/>
  <c r="T700" i="11"/>
  <c r="W700" i="11"/>
  <c r="Z700" i="11"/>
  <c r="E701" i="11"/>
  <c r="H701" i="11"/>
  <c r="K701" i="11"/>
  <c r="N701" i="11"/>
  <c r="Q701" i="11"/>
  <c r="T701" i="11"/>
  <c r="W701" i="11"/>
  <c r="Z701" i="11"/>
  <c r="E702" i="11"/>
  <c r="H702" i="11"/>
  <c r="K702" i="11"/>
  <c r="N702" i="11"/>
  <c r="Q702" i="11"/>
  <c r="T702" i="11"/>
  <c r="W702" i="11"/>
  <c r="Z702" i="11"/>
  <c r="E703" i="11"/>
  <c r="H703" i="11"/>
  <c r="K703" i="11"/>
  <c r="N703" i="11"/>
  <c r="Q703" i="11"/>
  <c r="T703" i="11"/>
  <c r="W703" i="11"/>
  <c r="Z703" i="11"/>
  <c r="E704" i="11"/>
  <c r="H704" i="11"/>
  <c r="K704" i="11"/>
  <c r="N704" i="11"/>
  <c r="Q704" i="11"/>
  <c r="T704" i="11"/>
  <c r="W704" i="11"/>
  <c r="Z704" i="11"/>
  <c r="E705" i="11"/>
  <c r="H705" i="11"/>
  <c r="K705" i="11"/>
  <c r="N705" i="11"/>
  <c r="Q705" i="11"/>
  <c r="T705" i="11"/>
  <c r="W705" i="11"/>
  <c r="Z705" i="11"/>
  <c r="E706" i="11"/>
  <c r="H706" i="11"/>
  <c r="K706" i="11"/>
  <c r="N706" i="11"/>
  <c r="Q706" i="11"/>
  <c r="T706" i="11"/>
  <c r="W706" i="11"/>
  <c r="Z706" i="11"/>
  <c r="E707" i="11"/>
  <c r="H707" i="11"/>
  <c r="K707" i="11"/>
  <c r="N707" i="11"/>
  <c r="Q707" i="11"/>
  <c r="T707" i="11"/>
  <c r="W707" i="11"/>
  <c r="Z707" i="11"/>
  <c r="E708" i="11"/>
  <c r="H708" i="11"/>
  <c r="K708" i="11"/>
  <c r="N708" i="11"/>
  <c r="Q708" i="11"/>
  <c r="T708" i="11"/>
  <c r="W708" i="11"/>
  <c r="Z708" i="11"/>
  <c r="E709" i="11"/>
  <c r="H709" i="11"/>
  <c r="K709" i="11"/>
  <c r="N709" i="11"/>
  <c r="Q709" i="11"/>
  <c r="T709" i="11"/>
  <c r="W709" i="11"/>
  <c r="Z709" i="11"/>
  <c r="E710" i="11"/>
  <c r="H710" i="11"/>
  <c r="K710" i="11"/>
  <c r="N710" i="11"/>
  <c r="Q710" i="11"/>
  <c r="T710" i="11"/>
  <c r="W710" i="11"/>
  <c r="Z710" i="11"/>
  <c r="E711" i="11"/>
  <c r="H711" i="11"/>
  <c r="K711" i="11"/>
  <c r="N711" i="11"/>
  <c r="Q711" i="11"/>
  <c r="T711" i="11"/>
  <c r="W711" i="11"/>
  <c r="Z711" i="11"/>
  <c r="E712" i="11"/>
  <c r="H712" i="11"/>
  <c r="K712" i="11"/>
  <c r="N712" i="11"/>
  <c r="Q712" i="11"/>
  <c r="T712" i="11"/>
  <c r="W712" i="11"/>
  <c r="Z712" i="11"/>
  <c r="E713" i="11"/>
  <c r="H713" i="11"/>
  <c r="K713" i="11"/>
  <c r="N713" i="11"/>
  <c r="Q713" i="11"/>
  <c r="T713" i="11"/>
  <c r="W713" i="11"/>
  <c r="Z713" i="11"/>
  <c r="E714" i="11"/>
  <c r="H714" i="11"/>
  <c r="K714" i="11"/>
  <c r="N714" i="11"/>
  <c r="Q714" i="11"/>
  <c r="T714" i="11"/>
  <c r="W714" i="11"/>
  <c r="Z714" i="11"/>
  <c r="E715" i="11"/>
  <c r="H715" i="11"/>
  <c r="K715" i="11"/>
  <c r="N715" i="11"/>
  <c r="Q715" i="11"/>
  <c r="T715" i="11"/>
  <c r="W715" i="11"/>
  <c r="Z715" i="11"/>
  <c r="E716" i="11"/>
  <c r="H716" i="11"/>
  <c r="K716" i="11"/>
  <c r="N716" i="11"/>
  <c r="Q716" i="11"/>
  <c r="T716" i="11"/>
  <c r="W716" i="11"/>
  <c r="Z716" i="11"/>
  <c r="E717" i="11"/>
  <c r="H717" i="11"/>
  <c r="K717" i="11"/>
  <c r="N717" i="11"/>
  <c r="Q717" i="11"/>
  <c r="T717" i="11"/>
  <c r="W717" i="11"/>
  <c r="Z717" i="11"/>
  <c r="E718" i="11"/>
  <c r="H718" i="11"/>
  <c r="K718" i="11"/>
  <c r="N718" i="11"/>
  <c r="Q718" i="11"/>
  <c r="T718" i="11"/>
  <c r="W718" i="11"/>
  <c r="Z718" i="11"/>
  <c r="E719" i="11"/>
  <c r="H719" i="11"/>
  <c r="K719" i="11"/>
  <c r="N719" i="11"/>
  <c r="Q719" i="11"/>
  <c r="T719" i="11"/>
  <c r="W719" i="11"/>
  <c r="Z719" i="11"/>
  <c r="E720" i="11"/>
  <c r="H720" i="11"/>
  <c r="K720" i="11"/>
  <c r="N720" i="11"/>
  <c r="Q720" i="11"/>
  <c r="T720" i="11"/>
  <c r="W720" i="11"/>
  <c r="Z720" i="11"/>
  <c r="E721" i="11"/>
  <c r="H721" i="11"/>
  <c r="K721" i="11"/>
  <c r="N721" i="11"/>
  <c r="Q721" i="11"/>
  <c r="T721" i="11"/>
  <c r="W721" i="11"/>
  <c r="Z721" i="11"/>
  <c r="E722" i="11"/>
  <c r="H722" i="11"/>
  <c r="K722" i="11"/>
  <c r="N722" i="11"/>
  <c r="Q722" i="11"/>
  <c r="T722" i="11"/>
  <c r="W722" i="11"/>
  <c r="Z722" i="11"/>
  <c r="E723" i="11"/>
  <c r="H723" i="11"/>
  <c r="K723" i="11"/>
  <c r="N723" i="11"/>
  <c r="Q723" i="11"/>
  <c r="T723" i="11"/>
  <c r="W723" i="11"/>
  <c r="Z723" i="11"/>
  <c r="E724" i="11"/>
  <c r="H724" i="11"/>
  <c r="K724" i="11"/>
  <c r="N724" i="11"/>
  <c r="Q724" i="11"/>
  <c r="T724" i="11"/>
  <c r="W724" i="11"/>
  <c r="Z724" i="11"/>
  <c r="E725" i="11"/>
  <c r="H725" i="11"/>
  <c r="K725" i="11"/>
  <c r="N725" i="11"/>
  <c r="Q725" i="11"/>
  <c r="T725" i="11"/>
  <c r="W725" i="11"/>
  <c r="Z725" i="11"/>
  <c r="E726" i="11"/>
  <c r="H726" i="11"/>
  <c r="K726" i="11"/>
  <c r="N726" i="11"/>
  <c r="Q726" i="11"/>
  <c r="T726" i="11"/>
  <c r="W726" i="11"/>
  <c r="Z726" i="11"/>
  <c r="E727" i="11"/>
  <c r="H727" i="11"/>
  <c r="K727" i="11"/>
  <c r="N727" i="11"/>
  <c r="Q727" i="11"/>
  <c r="T727" i="11"/>
  <c r="W727" i="11"/>
  <c r="Z727" i="11"/>
  <c r="E728" i="11"/>
  <c r="H728" i="11"/>
  <c r="K728" i="11"/>
  <c r="N728" i="11"/>
  <c r="Q728" i="11"/>
  <c r="T728" i="11"/>
  <c r="W728" i="11"/>
  <c r="Z728" i="11"/>
  <c r="E729" i="11"/>
  <c r="H729" i="11"/>
  <c r="K729" i="11"/>
  <c r="N729" i="11"/>
  <c r="Q729" i="11"/>
  <c r="T729" i="11"/>
  <c r="W729" i="11"/>
  <c r="Z729" i="11"/>
  <c r="E730" i="11"/>
  <c r="H730" i="11"/>
  <c r="K730" i="11"/>
  <c r="N730" i="11"/>
  <c r="Q730" i="11"/>
  <c r="T730" i="11"/>
  <c r="W730" i="11"/>
  <c r="Z730" i="11"/>
  <c r="E731" i="11"/>
  <c r="H731" i="11"/>
  <c r="K731" i="11"/>
  <c r="N731" i="11"/>
  <c r="Q731" i="11"/>
  <c r="T731" i="11"/>
  <c r="W731" i="11"/>
  <c r="Z731" i="11"/>
  <c r="E732" i="11"/>
  <c r="H732" i="11"/>
  <c r="K732" i="11"/>
  <c r="N732" i="11"/>
  <c r="Q732" i="11"/>
  <c r="T732" i="11"/>
  <c r="W732" i="11"/>
  <c r="Z732" i="11"/>
  <c r="E733" i="11"/>
  <c r="H733" i="11"/>
  <c r="K733" i="11"/>
  <c r="N733" i="11"/>
  <c r="Q733" i="11"/>
  <c r="T733" i="11"/>
  <c r="W733" i="11"/>
  <c r="Z733" i="11"/>
  <c r="E734" i="11"/>
  <c r="H734" i="11"/>
  <c r="K734" i="11"/>
  <c r="N734" i="11"/>
  <c r="Q734" i="11"/>
  <c r="T734" i="11"/>
  <c r="W734" i="11"/>
  <c r="Z734" i="11"/>
  <c r="E735" i="11"/>
  <c r="H735" i="11"/>
  <c r="K735" i="11"/>
  <c r="N735" i="11"/>
  <c r="Q735" i="11"/>
  <c r="T735" i="11"/>
  <c r="W735" i="11"/>
  <c r="Z735" i="11"/>
  <c r="E736" i="11"/>
  <c r="H736" i="11"/>
  <c r="K736" i="11"/>
  <c r="N736" i="11"/>
  <c r="Q736" i="11"/>
  <c r="T736" i="11"/>
  <c r="W736" i="11"/>
  <c r="Z736" i="11"/>
  <c r="E737" i="11"/>
  <c r="H737" i="11"/>
  <c r="K737" i="11"/>
  <c r="N737" i="11"/>
  <c r="Q737" i="11"/>
  <c r="T737" i="11"/>
  <c r="W737" i="11"/>
  <c r="Z737" i="11"/>
  <c r="E738" i="11"/>
  <c r="H738" i="11"/>
  <c r="K738" i="11"/>
  <c r="N738" i="11"/>
  <c r="Q738" i="11"/>
  <c r="T738" i="11"/>
  <c r="W738" i="11"/>
  <c r="Z738" i="11"/>
  <c r="E739" i="11"/>
  <c r="H739" i="11"/>
  <c r="K739" i="11"/>
  <c r="N739" i="11"/>
  <c r="Q739" i="11"/>
  <c r="T739" i="11"/>
  <c r="W739" i="11"/>
  <c r="Z739" i="11"/>
  <c r="E740" i="11"/>
  <c r="H740" i="11"/>
  <c r="K740" i="11"/>
  <c r="N740" i="11"/>
  <c r="Q740" i="11"/>
  <c r="T740" i="11"/>
  <c r="W740" i="11"/>
  <c r="Z740" i="11"/>
  <c r="E741" i="11"/>
  <c r="H741" i="11"/>
  <c r="K741" i="11"/>
  <c r="N741" i="11"/>
  <c r="Q741" i="11"/>
  <c r="T741" i="11"/>
  <c r="W741" i="11"/>
  <c r="Z741" i="11"/>
  <c r="E742" i="11"/>
  <c r="H742" i="11"/>
  <c r="K742" i="11"/>
  <c r="N742" i="11"/>
  <c r="Q742" i="11"/>
  <c r="T742" i="11"/>
  <c r="W742" i="11"/>
  <c r="Z742" i="11"/>
  <c r="E743" i="11"/>
  <c r="H743" i="11"/>
  <c r="K743" i="11"/>
  <c r="N743" i="11"/>
  <c r="Q743" i="11"/>
  <c r="T743" i="11"/>
  <c r="W743" i="11"/>
  <c r="Z743" i="11"/>
  <c r="E744" i="11"/>
  <c r="H744" i="11"/>
  <c r="K744" i="11"/>
  <c r="N744" i="11"/>
  <c r="Q744" i="11"/>
  <c r="T744" i="11"/>
  <c r="W744" i="11"/>
  <c r="Z744" i="11"/>
  <c r="E745" i="11"/>
  <c r="H745" i="11"/>
  <c r="K745" i="11"/>
  <c r="N745" i="11"/>
  <c r="Q745" i="11"/>
  <c r="T745" i="11"/>
  <c r="W745" i="11"/>
  <c r="Z745" i="11"/>
  <c r="E746" i="11"/>
  <c r="H746" i="11"/>
  <c r="K746" i="11"/>
  <c r="N746" i="11"/>
  <c r="Q746" i="11"/>
  <c r="T746" i="11"/>
  <c r="W746" i="11"/>
  <c r="Z746" i="11"/>
  <c r="E747" i="11"/>
  <c r="H747" i="11"/>
  <c r="K747" i="11"/>
  <c r="N747" i="11"/>
  <c r="Q747" i="11"/>
  <c r="T747" i="11"/>
  <c r="W747" i="11"/>
  <c r="Z747" i="11"/>
  <c r="E748" i="11"/>
  <c r="H748" i="11"/>
  <c r="K748" i="11"/>
  <c r="N748" i="11"/>
  <c r="Q748" i="11"/>
  <c r="T748" i="11"/>
  <c r="W748" i="11"/>
  <c r="Z748" i="11"/>
  <c r="E749" i="11"/>
  <c r="H749" i="11"/>
  <c r="K749" i="11"/>
  <c r="N749" i="11"/>
  <c r="Q749" i="11"/>
  <c r="T749" i="11"/>
  <c r="W749" i="11"/>
  <c r="Z749" i="11"/>
  <c r="E750" i="11"/>
  <c r="H750" i="11"/>
  <c r="K750" i="11"/>
  <c r="N750" i="11"/>
  <c r="Q750" i="11"/>
  <c r="T750" i="11"/>
  <c r="W750" i="11"/>
  <c r="Z750" i="11"/>
  <c r="E751" i="11"/>
  <c r="H751" i="11"/>
  <c r="K751" i="11"/>
  <c r="N751" i="11"/>
  <c r="Q751" i="11"/>
  <c r="T751" i="11"/>
  <c r="W751" i="11"/>
  <c r="Z751" i="11"/>
  <c r="E752" i="11"/>
  <c r="H752" i="11"/>
  <c r="K752" i="11"/>
  <c r="N752" i="11"/>
  <c r="Q752" i="11"/>
  <c r="T752" i="11"/>
  <c r="W752" i="11"/>
  <c r="Z752" i="11"/>
  <c r="E753" i="11"/>
  <c r="H753" i="11"/>
  <c r="K753" i="11"/>
  <c r="N753" i="11"/>
  <c r="Q753" i="11"/>
  <c r="T753" i="11"/>
  <c r="W753" i="11"/>
  <c r="Z753" i="11"/>
  <c r="E754" i="11"/>
  <c r="H754" i="11"/>
  <c r="K754" i="11"/>
  <c r="N754" i="11"/>
  <c r="Q754" i="11"/>
  <c r="T754" i="11"/>
  <c r="W754" i="11"/>
  <c r="Z754" i="11"/>
  <c r="E755" i="11"/>
  <c r="H755" i="11"/>
  <c r="K755" i="11"/>
  <c r="N755" i="11"/>
  <c r="Q755" i="11"/>
  <c r="T755" i="11"/>
  <c r="W755" i="11"/>
  <c r="Z755" i="11"/>
  <c r="E756" i="11"/>
  <c r="H756" i="11"/>
  <c r="K756" i="11"/>
  <c r="N756" i="11"/>
  <c r="Q756" i="11"/>
  <c r="T756" i="11"/>
  <c r="W756" i="11"/>
  <c r="Z756" i="11"/>
  <c r="E757" i="11"/>
  <c r="H757" i="11"/>
  <c r="K757" i="11"/>
  <c r="N757" i="11"/>
  <c r="Q757" i="11"/>
  <c r="T757" i="11"/>
  <c r="W757" i="11"/>
  <c r="Z757" i="11"/>
  <c r="E758" i="11"/>
  <c r="H758" i="11"/>
  <c r="K758" i="11"/>
  <c r="N758" i="11"/>
  <c r="Q758" i="11"/>
  <c r="T758" i="11"/>
  <c r="W758" i="11"/>
  <c r="Z758" i="11"/>
  <c r="E759" i="11"/>
  <c r="H759" i="11"/>
  <c r="K759" i="11"/>
  <c r="N759" i="11"/>
  <c r="Q759" i="11"/>
  <c r="T759" i="11"/>
  <c r="W759" i="11"/>
  <c r="Z759" i="11"/>
  <c r="E761" i="11"/>
  <c r="H761" i="11"/>
  <c r="K761" i="11"/>
  <c r="N761" i="11"/>
  <c r="Q761" i="11"/>
  <c r="T761" i="11"/>
  <c r="W761" i="11"/>
  <c r="Z761" i="11"/>
  <c r="E762" i="11"/>
  <c r="H762" i="11"/>
  <c r="K762" i="11"/>
  <c r="N762" i="11"/>
  <c r="Q762" i="11"/>
  <c r="T762" i="11"/>
  <c r="W762" i="11"/>
  <c r="Z762" i="11"/>
  <c r="E763" i="11"/>
  <c r="H763" i="11"/>
  <c r="K763" i="11"/>
  <c r="N763" i="11"/>
  <c r="Q763" i="11"/>
  <c r="T763" i="11"/>
  <c r="W763" i="11"/>
  <c r="Z763" i="11"/>
  <c r="E764" i="11"/>
  <c r="H764" i="11"/>
  <c r="K764" i="11"/>
  <c r="N764" i="11"/>
  <c r="Q764" i="11"/>
  <c r="T764" i="11"/>
  <c r="W764" i="11"/>
  <c r="Z764" i="11"/>
  <c r="E765" i="11"/>
  <c r="H765" i="11"/>
  <c r="K765" i="11"/>
  <c r="N765" i="11"/>
  <c r="Q765" i="11"/>
  <c r="T765" i="11"/>
  <c r="W765" i="11"/>
  <c r="Z765" i="11"/>
  <c r="E766" i="11"/>
  <c r="H766" i="11"/>
  <c r="K766" i="11"/>
  <c r="N766" i="11"/>
  <c r="Q766" i="11"/>
  <c r="T766" i="11"/>
  <c r="W766" i="11"/>
  <c r="Z766" i="11"/>
  <c r="E767" i="11"/>
  <c r="H767" i="11"/>
  <c r="K767" i="11"/>
  <c r="N767" i="11"/>
  <c r="Q767" i="11"/>
  <c r="T767" i="11"/>
  <c r="W767" i="11"/>
  <c r="Z767" i="11"/>
  <c r="E768" i="11"/>
  <c r="H768" i="11"/>
  <c r="K768" i="11"/>
  <c r="N768" i="11"/>
  <c r="Q768" i="11"/>
  <c r="T768" i="11"/>
  <c r="W768" i="11"/>
  <c r="Z768" i="11"/>
  <c r="E769" i="11"/>
  <c r="H769" i="11"/>
  <c r="K769" i="11"/>
  <c r="N769" i="11"/>
  <c r="Q769" i="11"/>
  <c r="T769" i="11"/>
  <c r="W769" i="11"/>
  <c r="Z769" i="11"/>
  <c r="E770" i="11"/>
  <c r="H770" i="11"/>
  <c r="K770" i="11"/>
  <c r="N770" i="11"/>
  <c r="Q770" i="11"/>
  <c r="T770" i="11"/>
  <c r="W770" i="11"/>
  <c r="Z770" i="11"/>
  <c r="E771" i="11"/>
  <c r="H771" i="11"/>
  <c r="K771" i="11"/>
  <c r="N771" i="11"/>
  <c r="Q771" i="11"/>
  <c r="T771" i="11"/>
  <c r="W771" i="11"/>
  <c r="Z771" i="11"/>
  <c r="E772" i="11"/>
  <c r="H772" i="11"/>
  <c r="K772" i="11"/>
  <c r="N772" i="11"/>
  <c r="Q772" i="11"/>
  <c r="T772" i="11"/>
  <c r="W772" i="11"/>
  <c r="Z772" i="11"/>
  <c r="E773" i="11"/>
  <c r="H773" i="11"/>
  <c r="K773" i="11"/>
  <c r="N773" i="11"/>
  <c r="Q773" i="11"/>
  <c r="T773" i="11"/>
  <c r="W773" i="11"/>
  <c r="Z773" i="11"/>
  <c r="E774" i="11"/>
  <c r="H774" i="11"/>
  <c r="K774" i="11"/>
  <c r="N774" i="11"/>
  <c r="Q774" i="11"/>
  <c r="T774" i="11"/>
  <c r="W774" i="11"/>
  <c r="Z774" i="11"/>
  <c r="E775" i="11"/>
  <c r="H775" i="11"/>
  <c r="K775" i="11"/>
  <c r="N775" i="11"/>
  <c r="Q775" i="11"/>
  <c r="T775" i="11"/>
  <c r="W775" i="11"/>
  <c r="Z775" i="11"/>
  <c r="E776" i="11"/>
  <c r="H776" i="11"/>
  <c r="K776" i="11"/>
  <c r="N776" i="11"/>
  <c r="Q776" i="11"/>
  <c r="T776" i="11"/>
  <c r="W776" i="11"/>
  <c r="Z776" i="11"/>
  <c r="E16" i="7" l="1"/>
  <c r="O328" i="4"/>
  <c r="O328" i="5"/>
  <c r="O329" i="6"/>
  <c r="O328" i="3"/>
  <c r="D790" i="13"/>
  <c r="D790" i="11"/>
  <c r="D790" i="10"/>
  <c r="D790" i="12"/>
  <c r="AF790" i="12" l="1"/>
  <c r="AC790" i="12"/>
  <c r="J42" i="7" s="1"/>
  <c r="Z790" i="12"/>
  <c r="W790" i="12"/>
  <c r="T790" i="12"/>
  <c r="Q790" i="12"/>
  <c r="N790" i="12"/>
  <c r="K790" i="12"/>
  <c r="H790" i="12"/>
  <c r="E790" i="12"/>
  <c r="AL790" i="12"/>
  <c r="M42" i="7" s="1"/>
  <c r="AI790" i="12"/>
  <c r="L42" i="7" s="1"/>
  <c r="W790" i="11"/>
  <c r="T790" i="11"/>
  <c r="Q790" i="11"/>
  <c r="N790" i="11"/>
  <c r="K790" i="11"/>
  <c r="H790" i="11"/>
  <c r="E790" i="11"/>
  <c r="AL790" i="11"/>
  <c r="M45" i="7" s="1"/>
  <c r="AI790" i="11"/>
  <c r="L45" i="7" s="1"/>
  <c r="AF790" i="11"/>
  <c r="K45" i="7" s="1"/>
  <c r="AC790" i="11"/>
  <c r="J45" i="7" s="1"/>
  <c r="Z790" i="11"/>
  <c r="AL790" i="13"/>
  <c r="AI790" i="13"/>
  <c r="L48" i="7" s="1"/>
  <c r="AF790" i="13"/>
  <c r="K48" i="7" s="1"/>
  <c r="AC790" i="13"/>
  <c r="J48" i="7" s="1"/>
  <c r="Z790" i="13"/>
  <c r="W790" i="13"/>
  <c r="T790" i="13"/>
  <c r="Q790" i="13"/>
  <c r="N790" i="13"/>
  <c r="K790" i="13"/>
  <c r="H790" i="13"/>
  <c r="E790" i="13"/>
  <c r="AL790" i="10"/>
  <c r="M39" i="7" s="1"/>
  <c r="AI790" i="10"/>
  <c r="L39" i="7" s="1"/>
  <c r="AF790" i="10"/>
  <c r="K39" i="7" s="1"/>
  <c r="AC790" i="10"/>
  <c r="J39" i="7" s="1"/>
  <c r="Z790" i="10"/>
  <c r="W790" i="10"/>
  <c r="T790" i="10"/>
  <c r="Q790" i="10"/>
  <c r="N790" i="10"/>
  <c r="K790" i="10"/>
  <c r="H790" i="10"/>
  <c r="E790" i="10"/>
  <c r="K42" i="7"/>
  <c r="M48" i="7"/>
  <c r="A39" i="7"/>
  <c r="A42" i="7"/>
  <c r="A45" i="7"/>
  <c r="A48" i="7"/>
  <c r="E362" i="5" l="1"/>
  <c r="Z469" i="10"/>
  <c r="W469" i="10"/>
  <c r="Z469" i="12"/>
  <c r="W469" i="12"/>
  <c r="Z469" i="11"/>
  <c r="W469" i="11"/>
  <c r="Z469" i="13"/>
  <c r="W469" i="13"/>
  <c r="B449" i="10"/>
  <c r="E469" i="10"/>
  <c r="H469" i="10"/>
  <c r="E430" i="6"/>
  <c r="E429" i="6"/>
  <c r="E428" i="6"/>
  <c r="E427" i="6"/>
  <c r="E426" i="6"/>
  <c r="E425" i="6"/>
  <c r="E424" i="6"/>
  <c r="E423" i="6"/>
  <c r="E422" i="6"/>
  <c r="E421" i="6"/>
  <c r="E420" i="6"/>
  <c r="E419" i="6"/>
  <c r="E417" i="6"/>
  <c r="E416" i="6"/>
  <c r="E415" i="6"/>
  <c r="E414" i="6"/>
  <c r="E413" i="6"/>
  <c r="E412" i="6"/>
  <c r="E411" i="6"/>
  <c r="E410" i="6"/>
  <c r="E409" i="6"/>
  <c r="E408" i="6"/>
  <c r="E407" i="6"/>
  <c r="E406" i="6"/>
  <c r="E405" i="6"/>
  <c r="E404" i="6"/>
  <c r="E403" i="6"/>
  <c r="E402" i="6"/>
  <c r="E401" i="6"/>
  <c r="E400" i="6"/>
  <c r="E399" i="6"/>
  <c r="E398" i="6"/>
  <c r="E397" i="6"/>
  <c r="E396" i="6"/>
  <c r="E395" i="6"/>
  <c r="E394" i="6"/>
  <c r="E393" i="6"/>
  <c r="E392" i="6"/>
  <c r="E391" i="6"/>
  <c r="E390" i="6"/>
  <c r="E389" i="6"/>
  <c r="E388" i="6"/>
  <c r="E387" i="6"/>
  <c r="E386" i="6"/>
  <c r="E385" i="6"/>
  <c r="E383" i="6"/>
  <c r="E382" i="6"/>
  <c r="E381" i="6"/>
  <c r="E380" i="6"/>
  <c r="E379" i="6"/>
  <c r="E378" i="6"/>
  <c r="E377" i="6"/>
  <c r="E376" i="6"/>
  <c r="E375" i="6"/>
  <c r="E374" i="6"/>
  <c r="E373" i="6"/>
  <c r="E372" i="6"/>
  <c r="E371" i="6"/>
  <c r="E370" i="6"/>
  <c r="E369" i="6"/>
  <c r="E368" i="6"/>
  <c r="E367" i="6"/>
  <c r="E366" i="6"/>
  <c r="E365" i="6"/>
  <c r="E364" i="6"/>
  <c r="E363" i="6"/>
  <c r="E362" i="6"/>
  <c r="E361" i="6"/>
  <c r="E431" i="5"/>
  <c r="E430" i="5"/>
  <c r="E429" i="5"/>
  <c r="E428" i="5"/>
  <c r="E427" i="5"/>
  <c r="E426" i="5"/>
  <c r="E425" i="5"/>
  <c r="E424" i="5"/>
  <c r="E423" i="5"/>
  <c r="E422" i="5"/>
  <c r="E421" i="5"/>
  <c r="E420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430" i="4"/>
  <c r="E429" i="4"/>
  <c r="E428" i="4"/>
  <c r="E427" i="4"/>
  <c r="E426" i="4"/>
  <c r="E425" i="4"/>
  <c r="E424" i="4"/>
  <c r="E423" i="4"/>
  <c r="E422" i="4"/>
  <c r="E421" i="4"/>
  <c r="E420" i="4"/>
  <c r="E419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430" i="3"/>
  <c r="E429" i="3"/>
  <c r="E428" i="3"/>
  <c r="E427" i="3"/>
  <c r="E426" i="3"/>
  <c r="E425" i="3"/>
  <c r="E424" i="3"/>
  <c r="E423" i="3"/>
  <c r="E422" i="3"/>
  <c r="E421" i="3"/>
  <c r="E420" i="3"/>
  <c r="E419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T469" i="13"/>
  <c r="T469" i="11"/>
  <c r="T469" i="12"/>
  <c r="T469" i="10"/>
  <c r="E449" i="10" l="1"/>
  <c r="N449" i="10"/>
  <c r="M37" i="7" s="1"/>
  <c r="K449" i="10"/>
  <c r="J37" i="7" s="1"/>
  <c r="L449" i="10"/>
  <c r="K37" i="7" s="1"/>
  <c r="M449" i="10"/>
  <c r="L37" i="7" s="1"/>
  <c r="O449" i="10"/>
  <c r="X575" i="13"/>
  <c r="Y575" i="13" s="1"/>
  <c r="X657" i="13"/>
  <c r="Y657" i="13" s="1"/>
  <c r="X768" i="13"/>
  <c r="Y768" i="13" s="1"/>
  <c r="X757" i="13"/>
  <c r="Y757" i="13" s="1"/>
  <c r="X771" i="13"/>
  <c r="Y771" i="13" s="1"/>
  <c r="X755" i="13"/>
  <c r="Y755" i="13" s="1"/>
  <c r="X730" i="13"/>
  <c r="Y730" i="13" s="1"/>
  <c r="X766" i="13"/>
  <c r="Y766" i="13" s="1"/>
  <c r="X741" i="13"/>
  <c r="Y741" i="13" s="1"/>
  <c r="X719" i="13"/>
  <c r="Y719" i="13" s="1"/>
  <c r="X704" i="13"/>
  <c r="Y704" i="13" s="1"/>
  <c r="X604" i="13"/>
  <c r="Y604" i="13" s="1"/>
  <c r="X715" i="13"/>
  <c r="Y715" i="13" s="1"/>
  <c r="X685" i="13"/>
  <c r="Y685" i="13" s="1"/>
  <c r="X776" i="13"/>
  <c r="Y776" i="13" s="1"/>
  <c r="X756" i="13"/>
  <c r="Y756" i="13" s="1"/>
  <c r="X679" i="13"/>
  <c r="Y679" i="13" s="1"/>
  <c r="X759" i="13"/>
  <c r="Y759" i="13" s="1"/>
  <c r="X718" i="13"/>
  <c r="Y718" i="13" s="1"/>
  <c r="X773" i="13"/>
  <c r="Y773" i="13" s="1"/>
  <c r="X751" i="13"/>
  <c r="Y751" i="13" s="1"/>
  <c r="X647" i="13"/>
  <c r="Y647" i="13" s="1"/>
  <c r="X749" i="13"/>
  <c r="Y749" i="13" s="1"/>
  <c r="X750" i="13"/>
  <c r="Y750" i="13" s="1"/>
  <c r="X748" i="13"/>
  <c r="Y748" i="13" s="1"/>
  <c r="X772" i="13"/>
  <c r="Y772" i="13" s="1"/>
  <c r="X747" i="13"/>
  <c r="Y747" i="13" s="1"/>
  <c r="X775" i="13"/>
  <c r="Y775" i="13" s="1"/>
  <c r="X762" i="13"/>
  <c r="Y762" i="13" s="1"/>
  <c r="X770" i="13"/>
  <c r="Y770" i="13" s="1"/>
  <c r="X733" i="13"/>
  <c r="Y733" i="13" s="1"/>
  <c r="X753" i="13"/>
  <c r="Y753" i="13" s="1"/>
  <c r="X769" i="13"/>
  <c r="Y769" i="13" s="1"/>
  <c r="X623" i="13"/>
  <c r="Y623" i="13" s="1"/>
  <c r="X684" i="13"/>
  <c r="Y684" i="13" s="1"/>
  <c r="X699" i="13"/>
  <c r="Y699" i="13" s="1"/>
  <c r="X526" i="13"/>
  <c r="Y526" i="13" s="1"/>
  <c r="X649" i="13"/>
  <c r="Y649" i="13" s="1"/>
  <c r="X689" i="13"/>
  <c r="Y689" i="13" s="1"/>
  <c r="X682" i="13"/>
  <c r="Y682" i="13" s="1"/>
  <c r="X583" i="13"/>
  <c r="Y583" i="13" s="1"/>
  <c r="X674" i="13"/>
  <c r="Y674" i="13" s="1"/>
  <c r="X668" i="13"/>
  <c r="Y668" i="13" s="1"/>
  <c r="X736" i="13"/>
  <c r="Y736" i="13" s="1"/>
  <c r="X659" i="13"/>
  <c r="Y659" i="13" s="1"/>
  <c r="X712" i="13"/>
  <c r="Y712" i="13" s="1"/>
  <c r="X688" i="13"/>
  <c r="Y688" i="13" s="1"/>
  <c r="X611" i="13"/>
  <c r="Y611" i="13" s="1"/>
  <c r="X602" i="13"/>
  <c r="Y602" i="13" s="1"/>
  <c r="X652" i="13"/>
  <c r="Y652" i="13" s="1"/>
  <c r="X504" i="13"/>
  <c r="Y504" i="13" s="1"/>
  <c r="X589" i="13"/>
  <c r="Y589" i="13" s="1"/>
  <c r="X636" i="13"/>
  <c r="Y636" i="13" s="1"/>
  <c r="X675" i="13"/>
  <c r="Y675" i="13" s="1"/>
  <c r="X690" i="13"/>
  <c r="Y690" i="13" s="1"/>
  <c r="X697" i="13"/>
  <c r="Y697" i="13" s="1"/>
  <c r="X754" i="13"/>
  <c r="Y754" i="13" s="1"/>
  <c r="X744" i="13"/>
  <c r="Y744" i="13" s="1"/>
  <c r="X767" i="13"/>
  <c r="Y767" i="13" s="1"/>
  <c r="X710" i="13"/>
  <c r="Y710" i="13" s="1"/>
  <c r="X632" i="13"/>
  <c r="Y632" i="13" s="1"/>
  <c r="X608" i="13"/>
  <c r="Y608" i="13" s="1"/>
  <c r="X516" i="13"/>
  <c r="Y516" i="13" s="1"/>
  <c r="X610" i="13"/>
  <c r="Y610" i="13" s="1"/>
  <c r="X651" i="13"/>
  <c r="Y651" i="13" s="1"/>
  <c r="X638" i="13"/>
  <c r="Y638" i="13" s="1"/>
  <c r="X693" i="13"/>
  <c r="Y693" i="13" s="1"/>
  <c r="X705" i="13"/>
  <c r="Y705" i="13" s="1"/>
  <c r="X737" i="13"/>
  <c r="Y737" i="13" s="1"/>
  <c r="X716" i="13"/>
  <c r="Y716" i="13" s="1"/>
  <c r="X634" i="13"/>
  <c r="Y634" i="13" s="1"/>
  <c r="X644" i="13"/>
  <c r="Y644" i="13" s="1"/>
  <c r="X643" i="13"/>
  <c r="Y643" i="13" s="1"/>
  <c r="X671" i="13"/>
  <c r="Y671" i="13" s="1"/>
  <c r="X518" i="13"/>
  <c r="Y518" i="13" s="1"/>
  <c r="X582" i="13"/>
  <c r="Y582" i="13" s="1"/>
  <c r="X739" i="13"/>
  <c r="Y739" i="13" s="1"/>
  <c r="X764" i="13"/>
  <c r="Y764" i="13" s="1"/>
  <c r="X746" i="13"/>
  <c r="Y746" i="13" s="1"/>
  <c r="X552" i="13"/>
  <c r="Y552" i="13" s="1"/>
  <c r="X758" i="13"/>
  <c r="Y758" i="13" s="1"/>
  <c r="X774" i="13"/>
  <c r="Y774" i="13" s="1"/>
  <c r="X738" i="13"/>
  <c r="Y738" i="13" s="1"/>
  <c r="X616" i="13"/>
  <c r="Y616" i="13" s="1"/>
  <c r="X660" i="13"/>
  <c r="Y660" i="13" s="1"/>
  <c r="X658" i="13"/>
  <c r="Y658" i="13" s="1"/>
  <c r="X628" i="13"/>
  <c r="Y628" i="13" s="1"/>
  <c r="X696" i="13"/>
  <c r="Y696" i="13" s="1"/>
  <c r="X698" i="13"/>
  <c r="Y698" i="13" s="1"/>
  <c r="X725" i="13"/>
  <c r="Y725" i="13" s="1"/>
  <c r="X625" i="13"/>
  <c r="Y625" i="13" s="1"/>
  <c r="X655" i="13"/>
  <c r="Y655" i="13" s="1"/>
  <c r="X646" i="13"/>
  <c r="Y646" i="13" s="1"/>
  <c r="X732" i="13"/>
  <c r="Y732" i="13" s="1"/>
  <c r="X731" i="13"/>
  <c r="Y731" i="13" s="1"/>
  <c r="X485" i="13"/>
  <c r="Y485" i="13" s="1"/>
  <c r="X576" i="13"/>
  <c r="Y576" i="13" s="1"/>
  <c r="X642" i="13"/>
  <c r="Y642" i="13" s="1"/>
  <c r="X609" i="13"/>
  <c r="Y609" i="13" s="1"/>
  <c r="X586" i="13"/>
  <c r="Y586" i="13" s="1"/>
  <c r="X511" i="13"/>
  <c r="Y511" i="13" s="1"/>
  <c r="X714" i="13"/>
  <c r="Y714" i="13" s="1"/>
  <c r="X614" i="13"/>
  <c r="Y614" i="13" s="1"/>
  <c r="X721" i="13"/>
  <c r="Y721" i="13" s="1"/>
  <c r="X549" i="13"/>
  <c r="Y549" i="13" s="1"/>
  <c r="X735" i="13"/>
  <c r="Y735" i="13" s="1"/>
  <c r="X673" i="13"/>
  <c r="Y673" i="13" s="1"/>
  <c r="X641" i="13"/>
  <c r="Y641" i="13" s="1"/>
  <c r="X633" i="13"/>
  <c r="Y633" i="13" s="1"/>
  <c r="X594" i="13"/>
  <c r="Y594" i="13" s="1"/>
  <c r="X590" i="13"/>
  <c r="Y590" i="13" s="1"/>
  <c r="X740" i="13"/>
  <c r="Y740" i="13" s="1"/>
  <c r="X558" i="13"/>
  <c r="Y558" i="13" s="1"/>
  <c r="X706" i="13"/>
  <c r="Y706" i="13" s="1"/>
  <c r="X727" i="13"/>
  <c r="Y727" i="13" s="1"/>
  <c r="X512" i="13"/>
  <c r="Y512" i="13" s="1"/>
  <c r="X676" i="13"/>
  <c r="Y676" i="13" s="1"/>
  <c r="X603" i="13"/>
  <c r="Y603" i="13" s="1"/>
  <c r="X654" i="13"/>
  <c r="Y654" i="13" s="1"/>
  <c r="X600" i="13"/>
  <c r="Y600" i="13" s="1"/>
  <c r="X670" i="13"/>
  <c r="Y670" i="13" s="1"/>
  <c r="X678" i="13"/>
  <c r="Y678" i="13" s="1"/>
  <c r="X723" i="13"/>
  <c r="Y723" i="13" s="1"/>
  <c r="X598" i="13"/>
  <c r="Y598" i="13" s="1"/>
  <c r="X691" i="13"/>
  <c r="Y691" i="13" s="1"/>
  <c r="X669" i="13"/>
  <c r="Y669" i="13" s="1"/>
  <c r="X661" i="13"/>
  <c r="Y661" i="13" s="1"/>
  <c r="X627" i="13"/>
  <c r="Y627" i="13" s="1"/>
  <c r="X724" i="13"/>
  <c r="Y724" i="13" s="1"/>
  <c r="X541" i="13"/>
  <c r="Y541" i="13" s="1"/>
  <c r="X734" i="13"/>
  <c r="Y734" i="13" s="1"/>
  <c r="X630" i="13"/>
  <c r="Y630" i="13" s="1"/>
  <c r="X648" i="13"/>
  <c r="Y648" i="13" s="1"/>
  <c r="X713" i="13"/>
  <c r="Y713" i="13" s="1"/>
  <c r="X620" i="13"/>
  <c r="Y620" i="13" s="1"/>
  <c r="X626" i="13"/>
  <c r="Y626" i="13" s="1"/>
  <c r="X717" i="13"/>
  <c r="Y717" i="13" s="1"/>
  <c r="X709" i="13"/>
  <c r="Y709" i="13" s="1"/>
  <c r="X692" i="13"/>
  <c r="Y692" i="13" s="1"/>
  <c r="X708" i="13"/>
  <c r="Y708" i="13" s="1"/>
  <c r="X726" i="13"/>
  <c r="Y726" i="13" s="1"/>
  <c r="X492" i="13"/>
  <c r="Y492" i="13" s="1"/>
  <c r="X667" i="13"/>
  <c r="Y667" i="13" s="1"/>
  <c r="X720" i="13"/>
  <c r="Y720" i="13" s="1"/>
  <c r="X711" i="13"/>
  <c r="Y711" i="13" s="1"/>
  <c r="X728" i="13"/>
  <c r="Y728" i="13" s="1"/>
  <c r="X763" i="13"/>
  <c r="Y763" i="13" s="1"/>
  <c r="X687" i="13"/>
  <c r="Y687" i="13" s="1"/>
  <c r="X745" i="13"/>
  <c r="Y745" i="13" s="1"/>
  <c r="X743" i="13"/>
  <c r="Y743" i="13" s="1"/>
  <c r="X545" i="13"/>
  <c r="Y545" i="13" s="1"/>
  <c r="X613" i="13"/>
  <c r="Y613" i="13" s="1"/>
  <c r="X639" i="13"/>
  <c r="Y639" i="13" s="1"/>
  <c r="X631" i="13"/>
  <c r="Y631" i="13" s="1"/>
  <c r="X765" i="13"/>
  <c r="Y765" i="13" s="1"/>
  <c r="X622" i="13"/>
  <c r="Y622" i="13" s="1"/>
  <c r="X672" i="13"/>
  <c r="Y672" i="13" s="1"/>
  <c r="X681" i="13"/>
  <c r="Y681" i="13" s="1"/>
  <c r="X752" i="13"/>
  <c r="Y752" i="13" s="1"/>
  <c r="X562" i="13"/>
  <c r="Y562" i="13" s="1"/>
  <c r="X568" i="13"/>
  <c r="Y568" i="13" s="1"/>
  <c r="X653" i="13"/>
  <c r="Y653" i="13" s="1"/>
  <c r="X702" i="13"/>
  <c r="Y702" i="13" s="1"/>
  <c r="X637" i="13"/>
  <c r="Y637" i="13" s="1"/>
  <c r="X707" i="13"/>
  <c r="Y707" i="13" s="1"/>
  <c r="X607" i="13"/>
  <c r="Y607" i="13" s="1"/>
  <c r="X686" i="13"/>
  <c r="Y686" i="13" s="1"/>
  <c r="X563" i="13"/>
  <c r="Y563" i="13" s="1"/>
  <c r="X540" i="13"/>
  <c r="Y540" i="13" s="1"/>
  <c r="X565" i="13"/>
  <c r="Y565" i="13" s="1"/>
  <c r="X527" i="13"/>
  <c r="Y527" i="13" s="1"/>
  <c r="X514" i="13"/>
  <c r="Y514" i="13" s="1"/>
  <c r="X536" i="13"/>
  <c r="Y536" i="13" s="1"/>
  <c r="X683" i="13"/>
  <c r="Y683" i="13" s="1"/>
  <c r="X547" i="13"/>
  <c r="Y547" i="13" s="1"/>
  <c r="X581" i="13"/>
  <c r="Y581" i="13" s="1"/>
  <c r="X572" i="13"/>
  <c r="Y572" i="13" s="1"/>
  <c r="X656" i="13"/>
  <c r="Y656" i="13" s="1"/>
  <c r="X742" i="13"/>
  <c r="Y742" i="13" s="1"/>
  <c r="X587" i="13"/>
  <c r="Y587" i="13" s="1"/>
  <c r="X612" i="13"/>
  <c r="Y612" i="13" s="1"/>
  <c r="X569" i="13"/>
  <c r="Y569" i="13" s="1"/>
  <c r="X486" i="13"/>
  <c r="Y486" i="13" s="1"/>
  <c r="X571" i="13"/>
  <c r="Y571" i="13" s="1"/>
  <c r="X640" i="13"/>
  <c r="Y640" i="13" s="1"/>
  <c r="X621" i="13"/>
  <c r="Y621" i="13" s="1"/>
  <c r="X665" i="13"/>
  <c r="Y665" i="13" s="1"/>
  <c r="X663" i="13"/>
  <c r="Y663" i="13" s="1"/>
  <c r="X729" i="13"/>
  <c r="Y729" i="13" s="1"/>
  <c r="X497" i="13"/>
  <c r="Y497" i="13" s="1"/>
  <c r="X528" i="13"/>
  <c r="Y528" i="13" s="1"/>
  <c r="X506" i="13"/>
  <c r="Y506" i="13" s="1"/>
  <c r="X722" i="13"/>
  <c r="Y722" i="13" s="1"/>
  <c r="X650" i="13"/>
  <c r="Y650" i="13" s="1"/>
  <c r="X701" i="13"/>
  <c r="Y701" i="13" s="1"/>
  <c r="X493" i="13"/>
  <c r="Y493" i="13" s="1"/>
  <c r="X593" i="13"/>
  <c r="Y593" i="13" s="1"/>
  <c r="X522" i="13"/>
  <c r="Y522" i="13" s="1"/>
  <c r="X703" i="13"/>
  <c r="Y703" i="13" s="1"/>
  <c r="X566" i="13"/>
  <c r="Y566" i="13" s="1"/>
  <c r="X599" i="13"/>
  <c r="Y599" i="13" s="1"/>
  <c r="X553" i="13"/>
  <c r="Y553" i="13" s="1"/>
  <c r="X509" i="13"/>
  <c r="Y509" i="13" s="1"/>
  <c r="X530" i="13"/>
  <c r="Y530" i="13" s="1"/>
  <c r="X500" i="13"/>
  <c r="Y500" i="13" s="1"/>
  <c r="X521" i="13"/>
  <c r="Y521" i="13" s="1"/>
  <c r="X592" i="13"/>
  <c r="Y592" i="13" s="1"/>
  <c r="X520" i="13"/>
  <c r="Y520" i="13" s="1"/>
  <c r="X478" i="13"/>
  <c r="Y478" i="13" s="1"/>
  <c r="X544" i="13"/>
  <c r="Y544" i="13" s="1"/>
  <c r="X666" i="13"/>
  <c r="Y666" i="13" s="1"/>
  <c r="X629" i="13"/>
  <c r="Y629" i="13" s="1"/>
  <c r="X578" i="13"/>
  <c r="Y578" i="13" s="1"/>
  <c r="X550" i="13"/>
  <c r="Y550" i="13" s="1"/>
  <c r="X470" i="13"/>
  <c r="Y470" i="13" s="1"/>
  <c r="X605" i="13"/>
  <c r="Y605" i="13" s="1"/>
  <c r="X635" i="13"/>
  <c r="Y635" i="13" s="1"/>
  <c r="X618" i="13"/>
  <c r="Y618" i="13" s="1"/>
  <c r="X574" i="13"/>
  <c r="Y574" i="13" s="1"/>
  <c r="X664" i="13"/>
  <c r="Y664" i="13" s="1"/>
  <c r="X617" i="13"/>
  <c r="Y617" i="13" s="1"/>
  <c r="X510" i="13"/>
  <c r="Y510" i="13" s="1"/>
  <c r="X601" i="13"/>
  <c r="Y601" i="13" s="1"/>
  <c r="X501" i="13"/>
  <c r="Y501" i="13" s="1"/>
  <c r="X551" i="13"/>
  <c r="Y551" i="13" s="1"/>
  <c r="X471" i="13"/>
  <c r="Y471" i="13" s="1"/>
  <c r="X606" i="13"/>
  <c r="Y606" i="13" s="1"/>
  <c r="X615" i="13"/>
  <c r="Y615" i="13" s="1"/>
  <c r="X473" i="13"/>
  <c r="Y473" i="13" s="1"/>
  <c r="X535" i="13"/>
  <c r="Y535" i="13" s="1"/>
  <c r="X584" i="13"/>
  <c r="Y584" i="13" s="1"/>
  <c r="X700" i="13"/>
  <c r="Y700" i="13" s="1"/>
  <c r="X533" i="13"/>
  <c r="Y533" i="13" s="1"/>
  <c r="X570" i="13"/>
  <c r="Y570" i="13" s="1"/>
  <c r="X513" i="13"/>
  <c r="Y513" i="13" s="1"/>
  <c r="X499" i="13"/>
  <c r="Y499" i="13" s="1"/>
  <c r="X484" i="13"/>
  <c r="Y484" i="13" s="1"/>
  <c r="X503" i="13"/>
  <c r="Y503" i="13" s="1"/>
  <c r="X555" i="13"/>
  <c r="Y555" i="13" s="1"/>
  <c r="X573" i="13"/>
  <c r="Y573" i="13" s="1"/>
  <c r="X761" i="13"/>
  <c r="Y761" i="13" s="1"/>
  <c r="X677" i="13"/>
  <c r="Y677" i="13" s="1"/>
  <c r="X595" i="13"/>
  <c r="Y595" i="13" s="1"/>
  <c r="X480" i="13"/>
  <c r="Y480" i="13" s="1"/>
  <c r="X532" i="13"/>
  <c r="Y532" i="13" s="1"/>
  <c r="X542" i="13"/>
  <c r="Y542" i="13" s="1"/>
  <c r="X554" i="13"/>
  <c r="Y554" i="13" s="1"/>
  <c r="X579" i="13"/>
  <c r="Y579" i="13" s="1"/>
  <c r="X539" i="13"/>
  <c r="Y539" i="13" s="1"/>
  <c r="X588" i="13"/>
  <c r="Y588" i="13" s="1"/>
  <c r="X559" i="13"/>
  <c r="Y559" i="13" s="1"/>
  <c r="X546" i="13"/>
  <c r="Y546" i="13" s="1"/>
  <c r="X534" i="13"/>
  <c r="Y534" i="13" s="1"/>
  <c r="X567" i="13"/>
  <c r="Y567" i="13" s="1"/>
  <c r="X523" i="13"/>
  <c r="Y523" i="13" s="1"/>
  <c r="X597" i="13"/>
  <c r="Y597" i="13" s="1"/>
  <c r="X560" i="13"/>
  <c r="Y560" i="13" s="1"/>
  <c r="X515" i="13"/>
  <c r="Y515" i="13" s="1"/>
  <c r="X490" i="13"/>
  <c r="Y490" i="13" s="1"/>
  <c r="X556" i="13"/>
  <c r="Y556" i="13" s="1"/>
  <c r="X495" i="13"/>
  <c r="Y495" i="13" s="1"/>
  <c r="X505" i="13"/>
  <c r="Y505" i="13" s="1"/>
  <c r="X472" i="13"/>
  <c r="Y472" i="13" s="1"/>
  <c r="X694" i="13"/>
  <c r="Y694" i="13" s="1"/>
  <c r="X619" i="13"/>
  <c r="Y619" i="13" s="1"/>
  <c r="X508" i="13"/>
  <c r="Y508" i="13" s="1"/>
  <c r="X548" i="13"/>
  <c r="Y548" i="13" s="1"/>
  <c r="X585" i="13"/>
  <c r="Y585" i="13" s="1"/>
  <c r="X577" i="13"/>
  <c r="Y577" i="13" s="1"/>
  <c r="X564" i="13"/>
  <c r="Y564" i="13" s="1"/>
  <c r="X519" i="13"/>
  <c r="Y519" i="13" s="1"/>
  <c r="X529" i="13"/>
  <c r="Y529" i="13" s="1"/>
  <c r="X502" i="13"/>
  <c r="Y502" i="13" s="1"/>
  <c r="X557" i="13"/>
  <c r="Y557" i="13" s="1"/>
  <c r="X525" i="13"/>
  <c r="Y525" i="13" s="1"/>
  <c r="X474" i="13"/>
  <c r="Y474" i="13" s="1"/>
  <c r="X662" i="13"/>
  <c r="Y662" i="13" s="1"/>
  <c r="X517" i="13"/>
  <c r="Y517" i="13" s="1"/>
  <c r="X479" i="13"/>
  <c r="Y479" i="13" s="1"/>
  <c r="X624" i="13"/>
  <c r="Y624" i="13" s="1"/>
  <c r="X496" i="13"/>
  <c r="Y496" i="13" s="1"/>
  <c r="X487" i="13"/>
  <c r="Y487" i="13" s="1"/>
  <c r="X591" i="13"/>
  <c r="Y591" i="13" s="1"/>
  <c r="X580" i="13"/>
  <c r="Y580" i="13" s="1"/>
  <c r="X561" i="13"/>
  <c r="Y561" i="13" s="1"/>
  <c r="X507" i="13"/>
  <c r="Y507" i="13" s="1"/>
  <c r="X596" i="13"/>
  <c r="Y596" i="13" s="1"/>
  <c r="X482" i="13"/>
  <c r="Y482" i="13" s="1"/>
  <c r="X531" i="13"/>
  <c r="Y531" i="13" s="1"/>
  <c r="X538" i="13"/>
  <c r="Y538" i="13" s="1"/>
  <c r="X680" i="13"/>
  <c r="Y680" i="13" s="1"/>
  <c r="X543" i="13"/>
  <c r="Y543" i="13" s="1"/>
  <c r="X491" i="13"/>
  <c r="Y491" i="13" s="1"/>
  <c r="X483" i="13"/>
  <c r="Y483" i="13" s="1"/>
  <c r="X498" i="13"/>
  <c r="Y498" i="13" s="1"/>
  <c r="X481" i="13"/>
  <c r="Y481" i="13" s="1"/>
  <c r="X489" i="13"/>
  <c r="Y489" i="13" s="1"/>
  <c r="X494" i="13"/>
  <c r="Y494" i="13" s="1"/>
  <c r="X477" i="13"/>
  <c r="Y477" i="13" s="1"/>
  <c r="X524" i="13"/>
  <c r="Y524" i="13" s="1"/>
  <c r="X475" i="13"/>
  <c r="Y475" i="13" s="1"/>
  <c r="X488" i="13"/>
  <c r="Y488" i="13" s="1"/>
  <c r="X537" i="13"/>
  <c r="Y537" i="13" s="1"/>
  <c r="X476" i="13"/>
  <c r="Y476" i="13" s="1"/>
  <c r="X695" i="13"/>
  <c r="Y695" i="13" s="1"/>
  <c r="U770" i="13"/>
  <c r="V770" i="13" s="1"/>
  <c r="U692" i="13"/>
  <c r="V692" i="13" s="1"/>
  <c r="U612" i="13"/>
  <c r="V612" i="13" s="1"/>
  <c r="U544" i="13"/>
  <c r="V544" i="13" s="1"/>
  <c r="U732" i="13"/>
  <c r="V732" i="13" s="1"/>
  <c r="U743" i="13"/>
  <c r="V743" i="13" s="1"/>
  <c r="U763" i="13"/>
  <c r="V763" i="13" s="1"/>
  <c r="U757" i="13"/>
  <c r="V757" i="13" s="1"/>
  <c r="U754" i="13"/>
  <c r="V754" i="13" s="1"/>
  <c r="U673" i="13"/>
  <c r="V673" i="13" s="1"/>
  <c r="U498" i="13"/>
  <c r="V498" i="13" s="1"/>
  <c r="U637" i="13"/>
  <c r="V637" i="13" s="1"/>
  <c r="U659" i="13"/>
  <c r="V659" i="13" s="1"/>
  <c r="U735" i="13"/>
  <c r="V735" i="13" s="1"/>
  <c r="U752" i="13"/>
  <c r="V752" i="13" s="1"/>
  <c r="U650" i="13"/>
  <c r="V650" i="13" s="1"/>
  <c r="U590" i="13"/>
  <c r="V590" i="13" s="1"/>
  <c r="U537" i="13"/>
  <c r="V537" i="13" s="1"/>
  <c r="U772" i="13"/>
  <c r="V772" i="13" s="1"/>
  <c r="U727" i="13"/>
  <c r="V727" i="13" s="1"/>
  <c r="U656" i="13"/>
  <c r="V656" i="13" s="1"/>
  <c r="U734" i="13"/>
  <c r="V734" i="13" s="1"/>
  <c r="U541" i="13"/>
  <c r="V541" i="13" s="1"/>
  <c r="U654" i="13"/>
  <c r="V654" i="13" s="1"/>
  <c r="U717" i="13"/>
  <c r="V717" i="13" s="1"/>
  <c r="U707" i="13"/>
  <c r="V707" i="13" s="1"/>
  <c r="U678" i="13"/>
  <c r="V678" i="13" s="1"/>
  <c r="U640" i="13"/>
  <c r="V640" i="13" s="1"/>
  <c r="U771" i="13"/>
  <c r="V771" i="13" s="1"/>
  <c r="U775" i="13"/>
  <c r="V775" i="13" s="1"/>
  <c r="U726" i="13"/>
  <c r="V726" i="13" s="1"/>
  <c r="U643" i="13"/>
  <c r="V643" i="13" s="1"/>
  <c r="U663" i="13"/>
  <c r="V663" i="13" s="1"/>
  <c r="U665" i="13"/>
  <c r="V665" i="13" s="1"/>
  <c r="U563" i="13"/>
  <c r="V563" i="13" s="1"/>
  <c r="U719" i="13"/>
  <c r="V719" i="13" s="1"/>
  <c r="U549" i="13"/>
  <c r="V549" i="13" s="1"/>
  <c r="U709" i="13"/>
  <c r="V709" i="13" s="1"/>
  <c r="U711" i="13"/>
  <c r="V711" i="13" s="1"/>
  <c r="U564" i="13"/>
  <c r="V564" i="13" s="1"/>
  <c r="U677" i="13"/>
  <c r="V677" i="13" s="1"/>
  <c r="U701" i="13"/>
  <c r="V701" i="13" s="1"/>
  <c r="U681" i="13"/>
  <c r="V681" i="13" s="1"/>
  <c r="U691" i="13"/>
  <c r="V691" i="13" s="1"/>
  <c r="U572" i="13"/>
  <c r="V572" i="13" s="1"/>
  <c r="U724" i="13"/>
  <c r="V724" i="13" s="1"/>
  <c r="U765" i="13"/>
  <c r="V765" i="13" s="1"/>
  <c r="U718" i="13"/>
  <c r="V718" i="13" s="1"/>
  <c r="U613" i="13"/>
  <c r="V613" i="13" s="1"/>
  <c r="U642" i="13"/>
  <c r="V642" i="13" s="1"/>
  <c r="U742" i="13"/>
  <c r="V742" i="13" s="1"/>
  <c r="U722" i="13"/>
  <c r="V722" i="13" s="1"/>
  <c r="U573" i="13"/>
  <c r="V573" i="13" s="1"/>
  <c r="U697" i="13"/>
  <c r="V697" i="13" s="1"/>
  <c r="U725" i="13"/>
  <c r="V725" i="13" s="1"/>
  <c r="U641" i="13"/>
  <c r="V641" i="13" s="1"/>
  <c r="U766" i="13"/>
  <c r="V766" i="13" s="1"/>
  <c r="U748" i="13"/>
  <c r="V748" i="13" s="1"/>
  <c r="U631" i="13"/>
  <c r="V631" i="13" s="1"/>
  <c r="U713" i="13"/>
  <c r="V713" i="13" s="1"/>
  <c r="U768" i="13"/>
  <c r="V768" i="13" s="1"/>
  <c r="U710" i="13"/>
  <c r="V710" i="13" s="1"/>
  <c r="U774" i="13"/>
  <c r="V774" i="13" s="1"/>
  <c r="U769" i="13"/>
  <c r="V769" i="13" s="1"/>
  <c r="U652" i="13"/>
  <c r="V652" i="13" s="1"/>
  <c r="U570" i="13"/>
  <c r="V570" i="13" s="1"/>
  <c r="U758" i="13"/>
  <c r="V758" i="13" s="1"/>
  <c r="U738" i="13"/>
  <c r="V738" i="13" s="1"/>
  <c r="U632" i="13"/>
  <c r="V632" i="13" s="1"/>
  <c r="U731" i="13"/>
  <c r="V731" i="13" s="1"/>
  <c r="U745" i="13"/>
  <c r="V745" i="13" s="1"/>
  <c r="U751" i="13"/>
  <c r="V751" i="13" s="1"/>
  <c r="U689" i="13"/>
  <c r="V689" i="13" s="1"/>
  <c r="U574" i="13"/>
  <c r="V574" i="13" s="1"/>
  <c r="U704" i="13"/>
  <c r="V704" i="13" s="1"/>
  <c r="U744" i="13"/>
  <c r="V744" i="13" s="1"/>
  <c r="U746" i="13"/>
  <c r="V746" i="13" s="1"/>
  <c r="U712" i="13"/>
  <c r="V712" i="13" s="1"/>
  <c r="U723" i="13"/>
  <c r="V723" i="13" s="1"/>
  <c r="U514" i="13"/>
  <c r="V514" i="13" s="1"/>
  <c r="U597" i="13"/>
  <c r="V597" i="13" s="1"/>
  <c r="U669" i="13"/>
  <c r="V669" i="13" s="1"/>
  <c r="U622" i="13"/>
  <c r="V622" i="13" s="1"/>
  <c r="U741" i="13"/>
  <c r="V741" i="13" s="1"/>
  <c r="U750" i="13"/>
  <c r="V750" i="13" s="1"/>
  <c r="U668" i="13"/>
  <c r="V668" i="13" s="1"/>
  <c r="U737" i="13"/>
  <c r="V737" i="13" s="1"/>
  <c r="U773" i="13"/>
  <c r="V773" i="13" s="1"/>
  <c r="U696" i="13"/>
  <c r="V696" i="13" s="1"/>
  <c r="U761" i="13"/>
  <c r="V761" i="13" s="1"/>
  <c r="U736" i="13"/>
  <c r="V736" i="13" s="1"/>
  <c r="U747" i="13"/>
  <c r="V747" i="13" s="1"/>
  <c r="U694" i="13"/>
  <c r="V694" i="13" s="1"/>
  <c r="U486" i="13"/>
  <c r="V486" i="13" s="1"/>
  <c r="U621" i="13"/>
  <c r="V621" i="13" s="1"/>
  <c r="U714" i="13"/>
  <c r="V714" i="13" s="1"/>
  <c r="U686" i="13"/>
  <c r="V686" i="13" s="1"/>
  <c r="U703" i="13"/>
  <c r="V703" i="13" s="1"/>
  <c r="U649" i="13"/>
  <c r="V649" i="13" s="1"/>
  <c r="U594" i="13"/>
  <c r="V594" i="13" s="1"/>
  <c r="U666" i="13"/>
  <c r="V666" i="13" s="1"/>
  <c r="U509" i="13"/>
  <c r="V509" i="13" s="1"/>
  <c r="U488" i="13"/>
  <c r="V488" i="13" s="1"/>
  <c r="U720" i="13"/>
  <c r="V720" i="13" s="1"/>
  <c r="U548" i="13"/>
  <c r="V548" i="13" s="1"/>
  <c r="U767" i="13"/>
  <c r="V767" i="13" s="1"/>
  <c r="U715" i="13"/>
  <c r="V715" i="13" s="1"/>
  <c r="U699" i="13"/>
  <c r="V699" i="13" s="1"/>
  <c r="U706" i="13"/>
  <c r="V706" i="13" s="1"/>
  <c r="U729" i="13"/>
  <c r="V729" i="13" s="1"/>
  <c r="U664" i="13"/>
  <c r="V664" i="13" s="1"/>
  <c r="U538" i="13"/>
  <c r="V538" i="13" s="1"/>
  <c r="U518" i="13"/>
  <c r="V518" i="13" s="1"/>
  <c r="U519" i="13"/>
  <c r="V519" i="13" s="1"/>
  <c r="U492" i="13"/>
  <c r="V492" i="13" s="1"/>
  <c r="U776" i="13"/>
  <c r="V776" i="13" s="1"/>
  <c r="U700" i="13"/>
  <c r="V700" i="13" s="1"/>
  <c r="U730" i="13"/>
  <c r="V730" i="13" s="1"/>
  <c r="U755" i="13"/>
  <c r="V755" i="13" s="1"/>
  <c r="U648" i="13"/>
  <c r="V648" i="13" s="1"/>
  <c r="U661" i="13"/>
  <c r="V661" i="13" s="1"/>
  <c r="U695" i="13"/>
  <c r="V695" i="13" s="1"/>
  <c r="U684" i="13"/>
  <c r="V684" i="13" s="1"/>
  <c r="U565" i="13"/>
  <c r="V565" i="13" s="1"/>
  <c r="U558" i="13"/>
  <c r="V558" i="13" s="1"/>
  <c r="U562" i="13"/>
  <c r="V562" i="13" s="1"/>
  <c r="U547" i="13"/>
  <c r="V547" i="13" s="1"/>
  <c r="U759" i="13"/>
  <c r="V759" i="13" s="1"/>
  <c r="U690" i="13"/>
  <c r="V690" i="13" s="1"/>
  <c r="U693" i="13"/>
  <c r="V693" i="13" s="1"/>
  <c r="U586" i="13"/>
  <c r="V586" i="13" s="1"/>
  <c r="U545" i="13"/>
  <c r="V545" i="13" s="1"/>
  <c r="U474" i="13"/>
  <c r="V474" i="13" s="1"/>
  <c r="U553" i="13"/>
  <c r="V553" i="13" s="1"/>
  <c r="U636" i="13"/>
  <c r="V636" i="13" s="1"/>
  <c r="U568" i="13"/>
  <c r="V568" i="13" s="1"/>
  <c r="U479" i="13"/>
  <c r="V479" i="13" s="1"/>
  <c r="U739" i="13"/>
  <c r="V739" i="13" s="1"/>
  <c r="U531" i="13"/>
  <c r="V531" i="13" s="1"/>
  <c r="U625" i="13"/>
  <c r="V625" i="13" s="1"/>
  <c r="U588" i="13"/>
  <c r="V588" i="13" s="1"/>
  <c r="U540" i="13"/>
  <c r="V540" i="13" s="1"/>
  <c r="U633" i="13"/>
  <c r="V633" i="13" s="1"/>
  <c r="U753" i="13"/>
  <c r="V753" i="13" s="1"/>
  <c r="U601" i="13"/>
  <c r="V601" i="13" s="1"/>
  <c r="U542" i="13"/>
  <c r="V542" i="13" s="1"/>
  <c r="U520" i="13"/>
  <c r="V520" i="13" s="1"/>
  <c r="U581" i="13"/>
  <c r="V581" i="13" s="1"/>
  <c r="U764" i="13"/>
  <c r="V764" i="13" s="1"/>
  <c r="U653" i="13"/>
  <c r="V653" i="13" s="1"/>
  <c r="U473" i="13"/>
  <c r="V473" i="13" s="1"/>
  <c r="U670" i="13"/>
  <c r="V670" i="13" s="1"/>
  <c r="U675" i="13"/>
  <c r="V675" i="13" s="1"/>
  <c r="U671" i="13"/>
  <c r="V671" i="13" s="1"/>
  <c r="U615" i="13"/>
  <c r="V615" i="13" s="1"/>
  <c r="U688" i="13"/>
  <c r="V688" i="13" s="1"/>
  <c r="U733" i="13"/>
  <c r="V733" i="13" s="1"/>
  <c r="U749" i="13"/>
  <c r="V749" i="13" s="1"/>
  <c r="U530" i="13"/>
  <c r="V530" i="13" s="1"/>
  <c r="U698" i="13"/>
  <c r="V698" i="13" s="1"/>
  <c r="U559" i="13"/>
  <c r="V559" i="13" s="1"/>
  <c r="U680" i="13"/>
  <c r="V680" i="13" s="1"/>
  <c r="U721" i="13"/>
  <c r="V721" i="13" s="1"/>
  <c r="U685" i="13"/>
  <c r="V685" i="13" s="1"/>
  <c r="U626" i="13"/>
  <c r="V626" i="13" s="1"/>
  <c r="U583" i="13"/>
  <c r="V583" i="13" s="1"/>
  <c r="U606" i="13"/>
  <c r="V606" i="13" s="1"/>
  <c r="U480" i="13"/>
  <c r="V480" i="13" s="1"/>
  <c r="U683" i="13"/>
  <c r="V683" i="13" s="1"/>
  <c r="U624" i="13"/>
  <c r="V624" i="13" s="1"/>
  <c r="U593" i="13"/>
  <c r="V593" i="13" s="1"/>
  <c r="U646" i="13"/>
  <c r="V646" i="13" s="1"/>
  <c r="U618" i="13"/>
  <c r="V618" i="13" s="1"/>
  <c r="U505" i="13"/>
  <c r="V505" i="13" s="1"/>
  <c r="U708" i="13"/>
  <c r="V708" i="13" s="1"/>
  <c r="U629" i="13"/>
  <c r="V629" i="13" s="1"/>
  <c r="U676" i="13"/>
  <c r="V676" i="13" s="1"/>
  <c r="U740" i="13"/>
  <c r="V740" i="13" s="1"/>
  <c r="U655" i="13"/>
  <c r="V655" i="13" s="1"/>
  <c r="U567" i="13"/>
  <c r="V567" i="13" s="1"/>
  <c r="U619" i="13"/>
  <c r="V619" i="13" s="1"/>
  <c r="U702" i="13"/>
  <c r="V702" i="13" s="1"/>
  <c r="U517" i="13"/>
  <c r="V517" i="13" s="1"/>
  <c r="U635" i="13"/>
  <c r="V635" i="13" s="1"/>
  <c r="U620" i="13"/>
  <c r="V620" i="13" s="1"/>
  <c r="U638" i="13"/>
  <c r="V638" i="13" s="1"/>
  <c r="U617" i="13"/>
  <c r="V617" i="13" s="1"/>
  <c r="U639" i="13"/>
  <c r="V639" i="13" s="1"/>
  <c r="U577" i="13"/>
  <c r="V577" i="13" s="1"/>
  <c r="U578" i="13"/>
  <c r="V578" i="13" s="1"/>
  <c r="U501" i="13"/>
  <c r="V501" i="13" s="1"/>
  <c r="U674" i="13"/>
  <c r="V674" i="13" s="1"/>
  <c r="U561" i="13"/>
  <c r="V561" i="13" s="1"/>
  <c r="U610" i="13"/>
  <c r="V610" i="13" s="1"/>
  <c r="U628" i="13"/>
  <c r="V628" i="13" s="1"/>
  <c r="U592" i="13"/>
  <c r="V592" i="13" s="1"/>
  <c r="U634" i="13"/>
  <c r="V634" i="13" s="1"/>
  <c r="U607" i="13"/>
  <c r="V607" i="13" s="1"/>
  <c r="U521" i="13"/>
  <c r="V521" i="13" s="1"/>
  <c r="U557" i="13"/>
  <c r="V557" i="13" s="1"/>
  <c r="U682" i="13"/>
  <c r="V682" i="13" s="1"/>
  <c r="U489" i="13"/>
  <c r="V489" i="13" s="1"/>
  <c r="U611" i="13"/>
  <c r="V611" i="13" s="1"/>
  <c r="U658" i="13"/>
  <c r="V658" i="13" s="1"/>
  <c r="U484" i="13"/>
  <c r="V484" i="13" s="1"/>
  <c r="U527" i="13"/>
  <c r="V527" i="13" s="1"/>
  <c r="U705" i="13"/>
  <c r="V705" i="13" s="1"/>
  <c r="U609" i="13"/>
  <c r="V609" i="13" s="1"/>
  <c r="U507" i="13"/>
  <c r="V507" i="13" s="1"/>
  <c r="U536" i="13"/>
  <c r="V536" i="13" s="1"/>
  <c r="U510" i="13"/>
  <c r="V510" i="13" s="1"/>
  <c r="U551" i="13"/>
  <c r="V551" i="13" s="1"/>
  <c r="U600" i="13"/>
  <c r="V600" i="13" s="1"/>
  <c r="U589" i="13"/>
  <c r="V589" i="13" s="1"/>
  <c r="U477" i="13"/>
  <c r="V477" i="13" s="1"/>
  <c r="U511" i="13"/>
  <c r="V511" i="13" s="1"/>
  <c r="U616" i="13"/>
  <c r="V616" i="13" s="1"/>
  <c r="U672" i="13"/>
  <c r="V672" i="13" s="1"/>
  <c r="U667" i="13"/>
  <c r="V667" i="13" s="1"/>
  <c r="U584" i="13"/>
  <c r="V584" i="13" s="1"/>
  <c r="U496" i="13"/>
  <c r="V496" i="13" s="1"/>
  <c r="U512" i="13"/>
  <c r="V512" i="13" s="1"/>
  <c r="U539" i="13"/>
  <c r="V539" i="13" s="1"/>
  <c r="U529" i="13"/>
  <c r="V529" i="13" s="1"/>
  <c r="U591" i="13"/>
  <c r="V591" i="13" s="1"/>
  <c r="U595" i="13"/>
  <c r="V595" i="13" s="1"/>
  <c r="U571" i="13"/>
  <c r="V571" i="13" s="1"/>
  <c r="U525" i="13"/>
  <c r="V525" i="13" s="1"/>
  <c r="U533" i="13"/>
  <c r="V533" i="13" s="1"/>
  <c r="U524" i="13"/>
  <c r="V524" i="13" s="1"/>
  <c r="U546" i="13"/>
  <c r="V546" i="13" s="1"/>
  <c r="U627" i="13"/>
  <c r="V627" i="13" s="1"/>
  <c r="U483" i="13"/>
  <c r="V483" i="13" s="1"/>
  <c r="U528" i="13"/>
  <c r="V528" i="13" s="1"/>
  <c r="U506" i="13"/>
  <c r="V506" i="13" s="1"/>
  <c r="U644" i="13"/>
  <c r="V644" i="13" s="1"/>
  <c r="U532" i="13"/>
  <c r="V532" i="13" s="1"/>
  <c r="U566" i="13"/>
  <c r="V566" i="13" s="1"/>
  <c r="U487" i="13"/>
  <c r="V487" i="13" s="1"/>
  <c r="U716" i="13"/>
  <c r="V716" i="13" s="1"/>
  <c r="U614" i="13"/>
  <c r="V614" i="13" s="1"/>
  <c r="U603" i="13"/>
  <c r="V603" i="13" s="1"/>
  <c r="U508" i="13"/>
  <c r="V508" i="13" s="1"/>
  <c r="U493" i="13"/>
  <c r="V493" i="13" s="1"/>
  <c r="U543" i="13"/>
  <c r="V543" i="13" s="1"/>
  <c r="U560" i="13"/>
  <c r="V560" i="13" s="1"/>
  <c r="U523" i="13"/>
  <c r="V523" i="13" s="1"/>
  <c r="U579" i="13"/>
  <c r="V579" i="13" s="1"/>
  <c r="U585" i="13"/>
  <c r="V585" i="13" s="1"/>
  <c r="U503" i="13"/>
  <c r="V503" i="13" s="1"/>
  <c r="U470" i="13"/>
  <c r="V470" i="13" s="1"/>
  <c r="U499" i="13"/>
  <c r="V499" i="13" s="1"/>
  <c r="U728" i="13"/>
  <c r="V728" i="13" s="1"/>
  <c r="U596" i="13"/>
  <c r="V596" i="13" s="1"/>
  <c r="U608" i="13"/>
  <c r="V608" i="13" s="1"/>
  <c r="U485" i="13"/>
  <c r="V485" i="13" s="1"/>
  <c r="U478" i="13"/>
  <c r="V478" i="13" s="1"/>
  <c r="U587" i="13"/>
  <c r="V587" i="13" s="1"/>
  <c r="U630" i="13"/>
  <c r="V630" i="13" s="1"/>
  <c r="U472" i="13"/>
  <c r="V472" i="13" s="1"/>
  <c r="U504" i="13"/>
  <c r="V504" i="13" s="1"/>
  <c r="U552" i="13"/>
  <c r="V552" i="13" s="1"/>
  <c r="U576" i="13"/>
  <c r="V576" i="13" s="1"/>
  <c r="U582" i="13"/>
  <c r="V582" i="13" s="1"/>
  <c r="U476" i="13"/>
  <c r="V476" i="13" s="1"/>
  <c r="U550" i="13"/>
  <c r="V550" i="13" s="1"/>
  <c r="U657" i="13"/>
  <c r="V657" i="13" s="1"/>
  <c r="U475" i="13"/>
  <c r="V475" i="13" s="1"/>
  <c r="U513" i="13"/>
  <c r="V513" i="13" s="1"/>
  <c r="U522" i="13"/>
  <c r="V522" i="13" s="1"/>
  <c r="U623" i="13"/>
  <c r="V623" i="13" s="1"/>
  <c r="U687" i="13"/>
  <c r="V687" i="13" s="1"/>
  <c r="U598" i="13"/>
  <c r="V598" i="13" s="1"/>
  <c r="U575" i="13"/>
  <c r="V575" i="13" s="1"/>
  <c r="U471" i="13"/>
  <c r="V471" i="13" s="1"/>
  <c r="U494" i="13"/>
  <c r="V494" i="13" s="1"/>
  <c r="U555" i="13"/>
  <c r="V555" i="13" s="1"/>
  <c r="U482" i="13"/>
  <c r="V482" i="13" s="1"/>
  <c r="U662" i="13"/>
  <c r="V662" i="13" s="1"/>
  <c r="U679" i="13"/>
  <c r="V679" i="13" s="1"/>
  <c r="U500" i="13"/>
  <c r="V500" i="13" s="1"/>
  <c r="U495" i="13"/>
  <c r="V495" i="13" s="1"/>
  <c r="U756" i="13"/>
  <c r="V756" i="13" s="1"/>
  <c r="U647" i="13"/>
  <c r="V647" i="13" s="1"/>
  <c r="U651" i="13"/>
  <c r="V651" i="13" s="1"/>
  <c r="U515" i="13"/>
  <c r="V515" i="13" s="1"/>
  <c r="U604" i="13"/>
  <c r="V604" i="13" s="1"/>
  <c r="U516" i="13"/>
  <c r="V516" i="13" s="1"/>
  <c r="U602" i="13"/>
  <c r="V602" i="13" s="1"/>
  <c r="U556" i="13"/>
  <c r="V556" i="13" s="1"/>
  <c r="U762" i="13"/>
  <c r="V762" i="13" s="1"/>
  <c r="U605" i="13"/>
  <c r="V605" i="13" s="1"/>
  <c r="U497" i="13"/>
  <c r="V497" i="13" s="1"/>
  <c r="U481" i="13"/>
  <c r="V481" i="13" s="1"/>
  <c r="U526" i="13"/>
  <c r="V526" i="13" s="1"/>
  <c r="U580" i="13"/>
  <c r="V580" i="13" s="1"/>
  <c r="U491" i="13"/>
  <c r="V491" i="13" s="1"/>
  <c r="U535" i="13"/>
  <c r="V535" i="13" s="1"/>
  <c r="U599" i="13"/>
  <c r="V599" i="13" s="1"/>
  <c r="U534" i="13"/>
  <c r="V534" i="13" s="1"/>
  <c r="U502" i="13"/>
  <c r="V502" i="13" s="1"/>
  <c r="U660" i="13"/>
  <c r="V660" i="13" s="1"/>
  <c r="U554" i="13"/>
  <c r="V554" i="13" s="1"/>
  <c r="U569" i="13"/>
  <c r="V569" i="13" s="1"/>
  <c r="U490" i="13"/>
  <c r="V490" i="13" s="1"/>
  <c r="AA769" i="13"/>
  <c r="AB769" i="13" s="1"/>
  <c r="AA775" i="13"/>
  <c r="AB775" i="13" s="1"/>
  <c r="AA600" i="13"/>
  <c r="AB600" i="13" s="1"/>
  <c r="AA702" i="13"/>
  <c r="AB702" i="13" s="1"/>
  <c r="AA693" i="13"/>
  <c r="AB693" i="13" s="1"/>
  <c r="AA580" i="13"/>
  <c r="AB580" i="13" s="1"/>
  <c r="AA643" i="13"/>
  <c r="AB643" i="13" s="1"/>
  <c r="AA718" i="13"/>
  <c r="AB718" i="13" s="1"/>
  <c r="AA617" i="13"/>
  <c r="AB617" i="13" s="1"/>
  <c r="AA764" i="13"/>
  <c r="AB764" i="13" s="1"/>
  <c r="AA588" i="13"/>
  <c r="AB588" i="13" s="1"/>
  <c r="AA762" i="13"/>
  <c r="AB762" i="13" s="1"/>
  <c r="AA729" i="13"/>
  <c r="AB729" i="13" s="1"/>
  <c r="AA682" i="13"/>
  <c r="AB682" i="13" s="1"/>
  <c r="AA739" i="13"/>
  <c r="AB739" i="13" s="1"/>
  <c r="AA660" i="13"/>
  <c r="AB660" i="13" s="1"/>
  <c r="AA652" i="13"/>
  <c r="AB652" i="13" s="1"/>
  <c r="AA715" i="13"/>
  <c r="AB715" i="13" s="1"/>
  <c r="AA724" i="13"/>
  <c r="AB724" i="13" s="1"/>
  <c r="AA768" i="13"/>
  <c r="AB768" i="13" s="1"/>
  <c r="AA748" i="13"/>
  <c r="AB748" i="13" s="1"/>
  <c r="AA738" i="13"/>
  <c r="AB738" i="13" s="1"/>
  <c r="AA639" i="13"/>
  <c r="AB639" i="13" s="1"/>
  <c r="AA673" i="13"/>
  <c r="AB673" i="13" s="1"/>
  <c r="AA672" i="13"/>
  <c r="AB672" i="13" s="1"/>
  <c r="AA720" i="13"/>
  <c r="AB720" i="13" s="1"/>
  <c r="AA629" i="13"/>
  <c r="AB629" i="13" s="1"/>
  <c r="AA773" i="13"/>
  <c r="AB773" i="13" s="1"/>
  <c r="AA744" i="13"/>
  <c r="AB744" i="13" s="1"/>
  <c r="AA695" i="13"/>
  <c r="AB695" i="13" s="1"/>
  <c r="AA750" i="13"/>
  <c r="AB750" i="13" s="1"/>
  <c r="AA566" i="13"/>
  <c r="AB566" i="13" s="1"/>
  <c r="AA774" i="13"/>
  <c r="AB774" i="13" s="1"/>
  <c r="AA759" i="13"/>
  <c r="AB759" i="13" s="1"/>
  <c r="AA758" i="13"/>
  <c r="AB758" i="13" s="1"/>
  <c r="AA647" i="13"/>
  <c r="AB647" i="13" s="1"/>
  <c r="AA742" i="13"/>
  <c r="AB742" i="13" s="1"/>
  <c r="AA763" i="13"/>
  <c r="AB763" i="13" s="1"/>
  <c r="AA690" i="13"/>
  <c r="AB690" i="13" s="1"/>
  <c r="AA709" i="13"/>
  <c r="AB709" i="13" s="1"/>
  <c r="AA699" i="13"/>
  <c r="AB699" i="13" s="1"/>
  <c r="AA596" i="13"/>
  <c r="AB596" i="13" s="1"/>
  <c r="AA633" i="13"/>
  <c r="AB633" i="13" s="1"/>
  <c r="AA776" i="13"/>
  <c r="AB776" i="13" s="1"/>
  <c r="AA687" i="13"/>
  <c r="AB687" i="13" s="1"/>
  <c r="AA757" i="13"/>
  <c r="AB757" i="13" s="1"/>
  <c r="AA562" i="13"/>
  <c r="AB562" i="13" s="1"/>
  <c r="AA753" i="13"/>
  <c r="AB753" i="13" s="1"/>
  <c r="AA634" i="13"/>
  <c r="AB634" i="13" s="1"/>
  <c r="AA599" i="13"/>
  <c r="AB599" i="13" s="1"/>
  <c r="AA710" i="13"/>
  <c r="AB710" i="13" s="1"/>
  <c r="AA638" i="13"/>
  <c r="AB638" i="13" s="1"/>
  <c r="AA741" i="13"/>
  <c r="AB741" i="13" s="1"/>
  <c r="AA691" i="13"/>
  <c r="AB691" i="13" s="1"/>
  <c r="AA658" i="13"/>
  <c r="AB658" i="13" s="1"/>
  <c r="AA611" i="13"/>
  <c r="AB611" i="13" s="1"/>
  <c r="AA515" i="13"/>
  <c r="AB515" i="13" s="1"/>
  <c r="AA678" i="13"/>
  <c r="AB678" i="13" s="1"/>
  <c r="AA585" i="13"/>
  <c r="AB585" i="13" s="1"/>
  <c r="AA745" i="13"/>
  <c r="AB745" i="13" s="1"/>
  <c r="AA612" i="13"/>
  <c r="AB612" i="13" s="1"/>
  <c r="AA704" i="13"/>
  <c r="AB704" i="13" s="1"/>
  <c r="AA756" i="13"/>
  <c r="AB756" i="13" s="1"/>
  <c r="AA694" i="13"/>
  <c r="AB694" i="13" s="1"/>
  <c r="AA770" i="13"/>
  <c r="AB770" i="13" s="1"/>
  <c r="AA558" i="13"/>
  <c r="AB558" i="13" s="1"/>
  <c r="AA576" i="13"/>
  <c r="AB576" i="13" s="1"/>
  <c r="AA767" i="13"/>
  <c r="AB767" i="13" s="1"/>
  <c r="AA679" i="13"/>
  <c r="AB679" i="13" s="1"/>
  <c r="AA713" i="13"/>
  <c r="AB713" i="13" s="1"/>
  <c r="AA731" i="13"/>
  <c r="AB731" i="13" s="1"/>
  <c r="AA714" i="13"/>
  <c r="AB714" i="13" s="1"/>
  <c r="AA737" i="13"/>
  <c r="AB737" i="13" s="1"/>
  <c r="AA765" i="13"/>
  <c r="AB765" i="13" s="1"/>
  <c r="AA581" i="13"/>
  <c r="AB581" i="13" s="1"/>
  <c r="AA472" i="13"/>
  <c r="AB472" i="13" s="1"/>
  <c r="AA666" i="13"/>
  <c r="AB666" i="13" s="1"/>
  <c r="AA736" i="13"/>
  <c r="AB736" i="13" s="1"/>
  <c r="AA746" i="13"/>
  <c r="AB746" i="13" s="1"/>
  <c r="AA578" i="13"/>
  <c r="AB578" i="13" s="1"/>
  <c r="AA703" i="13"/>
  <c r="AB703" i="13" s="1"/>
  <c r="AA766" i="13"/>
  <c r="AB766" i="13" s="1"/>
  <c r="AA680" i="13"/>
  <c r="AB680" i="13" s="1"/>
  <c r="AA609" i="13"/>
  <c r="AB609" i="13" s="1"/>
  <c r="AA635" i="13"/>
  <c r="AB635" i="13" s="1"/>
  <c r="AA689" i="13"/>
  <c r="AB689" i="13" s="1"/>
  <c r="AA655" i="13"/>
  <c r="AB655" i="13" s="1"/>
  <c r="AA571" i="13"/>
  <c r="AB571" i="13" s="1"/>
  <c r="AA667" i="13"/>
  <c r="AB667" i="13" s="1"/>
  <c r="AA614" i="13"/>
  <c r="AB614" i="13" s="1"/>
  <c r="AA490" i="13"/>
  <c r="AB490" i="13" s="1"/>
  <c r="AA542" i="13"/>
  <c r="AB542" i="13" s="1"/>
  <c r="AA586" i="13"/>
  <c r="AB586" i="13" s="1"/>
  <c r="AA563" i="13"/>
  <c r="AB563" i="13" s="1"/>
  <c r="AA568" i="13"/>
  <c r="AB568" i="13" s="1"/>
  <c r="AA771" i="13"/>
  <c r="AB771" i="13" s="1"/>
  <c r="AA706" i="13"/>
  <c r="AB706" i="13" s="1"/>
  <c r="AA732" i="13"/>
  <c r="AB732" i="13" s="1"/>
  <c r="AA522" i="13"/>
  <c r="AB522" i="13" s="1"/>
  <c r="AA648" i="13"/>
  <c r="AB648" i="13" s="1"/>
  <c r="AA664" i="13"/>
  <c r="AB664" i="13" s="1"/>
  <c r="AA496" i="13"/>
  <c r="AB496" i="13" s="1"/>
  <c r="AA498" i="13"/>
  <c r="AB498" i="13" s="1"/>
  <c r="AA589" i="13"/>
  <c r="AB589" i="13" s="1"/>
  <c r="AA579" i="13"/>
  <c r="AB579" i="13" s="1"/>
  <c r="AA577" i="13"/>
  <c r="AB577" i="13" s="1"/>
  <c r="AA544" i="13"/>
  <c r="AB544" i="13" s="1"/>
  <c r="AA530" i="13"/>
  <c r="AB530" i="13" s="1"/>
  <c r="AA567" i="13"/>
  <c r="AB567" i="13" s="1"/>
  <c r="AA755" i="13"/>
  <c r="AB755" i="13" s="1"/>
  <c r="AA728" i="13"/>
  <c r="AB728" i="13" s="1"/>
  <c r="AA657" i="13"/>
  <c r="AB657" i="13" s="1"/>
  <c r="AA761" i="13"/>
  <c r="AB761" i="13" s="1"/>
  <c r="AA656" i="13"/>
  <c r="AB656" i="13" s="1"/>
  <c r="AA621" i="13"/>
  <c r="AB621" i="13" s="1"/>
  <c r="AA663" i="13"/>
  <c r="AB663" i="13" s="1"/>
  <c r="AA470" i="13"/>
  <c r="AB470" i="13" s="1"/>
  <c r="AA502" i="13"/>
  <c r="AB502" i="13" s="1"/>
  <c r="AA593" i="13"/>
  <c r="AB593" i="13" s="1"/>
  <c r="AA535" i="13"/>
  <c r="AB535" i="13" s="1"/>
  <c r="AA726" i="13"/>
  <c r="AB726" i="13" s="1"/>
  <c r="AA516" i="13"/>
  <c r="AB516" i="13" s="1"/>
  <c r="AA730" i="13"/>
  <c r="AB730" i="13" s="1"/>
  <c r="AA538" i="13"/>
  <c r="AB538" i="13" s="1"/>
  <c r="AA683" i="13"/>
  <c r="AB683" i="13" s="1"/>
  <c r="AA503" i="13"/>
  <c r="AB503" i="13" s="1"/>
  <c r="AA505" i="13"/>
  <c r="AB505" i="13" s="1"/>
  <c r="AA478" i="13"/>
  <c r="AB478" i="13" s="1"/>
  <c r="AA551" i="13"/>
  <c r="AB551" i="13" s="1"/>
  <c r="AA606" i="13"/>
  <c r="AB606" i="13" s="1"/>
  <c r="AA668" i="13"/>
  <c r="AB668" i="13" s="1"/>
  <c r="AA591" i="13"/>
  <c r="AB591" i="13" s="1"/>
  <c r="AA719" i="13"/>
  <c r="AB719" i="13" s="1"/>
  <c r="AA735" i="13"/>
  <c r="AB735" i="13" s="1"/>
  <c r="AA733" i="13"/>
  <c r="AB733" i="13" s="1"/>
  <c r="AA506" i="13"/>
  <c r="AB506" i="13" s="1"/>
  <c r="AA721" i="13"/>
  <c r="AB721" i="13" s="1"/>
  <c r="AA686" i="13"/>
  <c r="AB686" i="13" s="1"/>
  <c r="AA698" i="13"/>
  <c r="AB698" i="13" s="1"/>
  <c r="AA754" i="13"/>
  <c r="AB754" i="13" s="1"/>
  <c r="AA471" i="13"/>
  <c r="AB471" i="13" s="1"/>
  <c r="AA559" i="13"/>
  <c r="AB559" i="13" s="1"/>
  <c r="AA602" i="13"/>
  <c r="AB602" i="13" s="1"/>
  <c r="AA569" i="13"/>
  <c r="AB569" i="13" s="1"/>
  <c r="AA512" i="13"/>
  <c r="AB512" i="13" s="1"/>
  <c r="AA603" i="13"/>
  <c r="AB603" i="13" s="1"/>
  <c r="AA662" i="13"/>
  <c r="AB662" i="13" s="1"/>
  <c r="AA708" i="13"/>
  <c r="AB708" i="13" s="1"/>
  <c r="AA749" i="13"/>
  <c r="AB749" i="13" s="1"/>
  <c r="AA517" i="13"/>
  <c r="AB517" i="13" s="1"/>
  <c r="AA539" i="13"/>
  <c r="AB539" i="13" s="1"/>
  <c r="AA681" i="13"/>
  <c r="AB681" i="13" s="1"/>
  <c r="AA488" i="13"/>
  <c r="AB488" i="13" s="1"/>
  <c r="AA497" i="13"/>
  <c r="AB497" i="13" s="1"/>
  <c r="AA524" i="13"/>
  <c r="AB524" i="13" s="1"/>
  <c r="AA700" i="13"/>
  <c r="AB700" i="13" s="1"/>
  <c r="AA665" i="13"/>
  <c r="AB665" i="13" s="1"/>
  <c r="AA631" i="13"/>
  <c r="AB631" i="13" s="1"/>
  <c r="AA561" i="13"/>
  <c r="AB561" i="13" s="1"/>
  <c r="AA646" i="13"/>
  <c r="AB646" i="13" s="1"/>
  <c r="AA623" i="13"/>
  <c r="AB623" i="13" s="1"/>
  <c r="AA641" i="13"/>
  <c r="AB641" i="13" s="1"/>
  <c r="AA564" i="13"/>
  <c r="AB564" i="13" s="1"/>
  <c r="AA543" i="13"/>
  <c r="AB543" i="13" s="1"/>
  <c r="AA684" i="13"/>
  <c r="AB684" i="13" s="1"/>
  <c r="AA620" i="13"/>
  <c r="AB620" i="13" s="1"/>
  <c r="AA628" i="13"/>
  <c r="AB628" i="13" s="1"/>
  <c r="AA546" i="13"/>
  <c r="AB546" i="13" s="1"/>
  <c r="AA685" i="13"/>
  <c r="AB685" i="13" s="1"/>
  <c r="AA640" i="13"/>
  <c r="AB640" i="13" s="1"/>
  <c r="AA493" i="13"/>
  <c r="AB493" i="13" s="1"/>
  <c r="AA565" i="13"/>
  <c r="AB565" i="13" s="1"/>
  <c r="AA590" i="13"/>
  <c r="AB590" i="13" s="1"/>
  <c r="AA594" i="13"/>
  <c r="AB594" i="13" s="1"/>
  <c r="AA592" i="13"/>
  <c r="AB592" i="13" s="1"/>
  <c r="AA573" i="13"/>
  <c r="AB573" i="13" s="1"/>
  <c r="AA743" i="13"/>
  <c r="AB743" i="13" s="1"/>
  <c r="AA605" i="13"/>
  <c r="AB605" i="13" s="1"/>
  <c r="AA527" i="13"/>
  <c r="AB527" i="13" s="1"/>
  <c r="AA607" i="13"/>
  <c r="AB607" i="13" s="1"/>
  <c r="AA625" i="13"/>
  <c r="AB625" i="13" s="1"/>
  <c r="AA624" i="13"/>
  <c r="AB624" i="13" s="1"/>
  <c r="AA650" i="13"/>
  <c r="AB650" i="13" s="1"/>
  <c r="AA723" i="13"/>
  <c r="AB723" i="13" s="1"/>
  <c r="AA725" i="13"/>
  <c r="AB725" i="13" s="1"/>
  <c r="AA582" i="13"/>
  <c r="AB582" i="13" s="1"/>
  <c r="AA671" i="13"/>
  <c r="AB671" i="13" s="1"/>
  <c r="AA537" i="13"/>
  <c r="AB537" i="13" s="1"/>
  <c r="AA541" i="13"/>
  <c r="AB541" i="13" s="1"/>
  <c r="AA511" i="13"/>
  <c r="AB511" i="13" s="1"/>
  <c r="AA705" i="13"/>
  <c r="AB705" i="13" s="1"/>
  <c r="AA616" i="13"/>
  <c r="AB616" i="13" s="1"/>
  <c r="AA675" i="13"/>
  <c r="AB675" i="13" s="1"/>
  <c r="AA752" i="13"/>
  <c r="AB752" i="13" s="1"/>
  <c r="AA712" i="13"/>
  <c r="AB712" i="13" s="1"/>
  <c r="AA727" i="13"/>
  <c r="AB727" i="13" s="1"/>
  <c r="AA507" i="13"/>
  <c r="AB507" i="13" s="1"/>
  <c r="AA556" i="13"/>
  <c r="AB556" i="13" s="1"/>
  <c r="AA491" i="13"/>
  <c r="AB491" i="13" s="1"/>
  <c r="AA574" i="13"/>
  <c r="AB574" i="13" s="1"/>
  <c r="AA717" i="13"/>
  <c r="AB717" i="13" s="1"/>
  <c r="AA674" i="13"/>
  <c r="AB674" i="13" s="1"/>
  <c r="AA701" i="13"/>
  <c r="AB701" i="13" s="1"/>
  <c r="AA540" i="13"/>
  <c r="AB540" i="13" s="1"/>
  <c r="AA509" i="13"/>
  <c r="AB509" i="13" s="1"/>
  <c r="AA627" i="13"/>
  <c r="AB627" i="13" s="1"/>
  <c r="AA615" i="13"/>
  <c r="AB615" i="13" s="1"/>
  <c r="AA622" i="13"/>
  <c r="AB622" i="13" s="1"/>
  <c r="AA552" i="13"/>
  <c r="AB552" i="13" s="1"/>
  <c r="AA489" i="13"/>
  <c r="AB489" i="13" s="1"/>
  <c r="AA510" i="13"/>
  <c r="AB510" i="13" s="1"/>
  <c r="AA547" i="13"/>
  <c r="AB547" i="13" s="1"/>
  <c r="AA526" i="13"/>
  <c r="AB526" i="13" s="1"/>
  <c r="AA499" i="13"/>
  <c r="AB499" i="13" s="1"/>
  <c r="AA654" i="13"/>
  <c r="AB654" i="13" s="1"/>
  <c r="AA518" i="13"/>
  <c r="AB518" i="13" s="1"/>
  <c r="AA649" i="13"/>
  <c r="AB649" i="13" s="1"/>
  <c r="AA659" i="13"/>
  <c r="AB659" i="13" s="1"/>
  <c r="AA528" i="13"/>
  <c r="AB528" i="13" s="1"/>
  <c r="AA584" i="13"/>
  <c r="AB584" i="13" s="1"/>
  <c r="AA504" i="13"/>
  <c r="AB504" i="13" s="1"/>
  <c r="AA487" i="13"/>
  <c r="AB487" i="13" s="1"/>
  <c r="AA747" i="13"/>
  <c r="AB747" i="13" s="1"/>
  <c r="AA583" i="13"/>
  <c r="AB583" i="13" s="1"/>
  <c r="AA557" i="13"/>
  <c r="AB557" i="13" s="1"/>
  <c r="AA587" i="13"/>
  <c r="AB587" i="13" s="1"/>
  <c r="AA636" i="13"/>
  <c r="AB636" i="13" s="1"/>
  <c r="AA601" i="13"/>
  <c r="AB601" i="13" s="1"/>
  <c r="AA716" i="13"/>
  <c r="AB716" i="13" s="1"/>
  <c r="AA692" i="13"/>
  <c r="AB692" i="13" s="1"/>
  <c r="AA644" i="13"/>
  <c r="AB644" i="13" s="1"/>
  <c r="AA696" i="13"/>
  <c r="AB696" i="13" s="1"/>
  <c r="AA722" i="13"/>
  <c r="AB722" i="13" s="1"/>
  <c r="AA618" i="13"/>
  <c r="AB618" i="13" s="1"/>
  <c r="AA677" i="13"/>
  <c r="AB677" i="13" s="1"/>
  <c r="AA661" i="13"/>
  <c r="AB661" i="13" s="1"/>
  <c r="AA550" i="13"/>
  <c r="AB550" i="13" s="1"/>
  <c r="AA711" i="13"/>
  <c r="AB711" i="13" s="1"/>
  <c r="AA653" i="13"/>
  <c r="AB653" i="13" s="1"/>
  <c r="AA626" i="13"/>
  <c r="AB626" i="13" s="1"/>
  <c r="AA619" i="13"/>
  <c r="AB619" i="13" s="1"/>
  <c r="AA555" i="13"/>
  <c r="AB555" i="13" s="1"/>
  <c r="AA477" i="13"/>
  <c r="AB477" i="13" s="1"/>
  <c r="AA525" i="13"/>
  <c r="AB525" i="13" s="1"/>
  <c r="AA560" i="13"/>
  <c r="AB560" i="13" s="1"/>
  <c r="AA482" i="13"/>
  <c r="AB482" i="13" s="1"/>
  <c r="AA751" i="13"/>
  <c r="AB751" i="13" s="1"/>
  <c r="AA531" i="13"/>
  <c r="AB531" i="13" s="1"/>
  <c r="AA548" i="13"/>
  <c r="AB548" i="13" s="1"/>
  <c r="AA630" i="13"/>
  <c r="AB630" i="13" s="1"/>
  <c r="AA533" i="13"/>
  <c r="AB533" i="13" s="1"/>
  <c r="AA553" i="13"/>
  <c r="AB553" i="13" s="1"/>
  <c r="AA608" i="13"/>
  <c r="AB608" i="13" s="1"/>
  <c r="AA514" i="13"/>
  <c r="AB514" i="13" s="1"/>
  <c r="AA519" i="13"/>
  <c r="AB519" i="13" s="1"/>
  <c r="AA494" i="13"/>
  <c r="AB494" i="13" s="1"/>
  <c r="AA697" i="13"/>
  <c r="AB697" i="13" s="1"/>
  <c r="AA513" i="13"/>
  <c r="AB513" i="13" s="1"/>
  <c r="AA534" i="13"/>
  <c r="AB534" i="13" s="1"/>
  <c r="AA595" i="13"/>
  <c r="AB595" i="13" s="1"/>
  <c r="AA575" i="13"/>
  <c r="AB575" i="13" s="1"/>
  <c r="AA651" i="13"/>
  <c r="AB651" i="13" s="1"/>
  <c r="AA474" i="13"/>
  <c r="AB474" i="13" s="1"/>
  <c r="AA475" i="13"/>
  <c r="AB475" i="13" s="1"/>
  <c r="AA669" i="13"/>
  <c r="AB669" i="13" s="1"/>
  <c r="AA520" i="13"/>
  <c r="AB520" i="13" s="1"/>
  <c r="AA642" i="13"/>
  <c r="AB642" i="13" s="1"/>
  <c r="AA637" i="13"/>
  <c r="AB637" i="13" s="1"/>
  <c r="AA501" i="13"/>
  <c r="AB501" i="13" s="1"/>
  <c r="AA740" i="13"/>
  <c r="AB740" i="13" s="1"/>
  <c r="AA536" i="13"/>
  <c r="AB536" i="13" s="1"/>
  <c r="AA483" i="13"/>
  <c r="AB483" i="13" s="1"/>
  <c r="AA572" i="13"/>
  <c r="AB572" i="13" s="1"/>
  <c r="AA521" i="13"/>
  <c r="AB521" i="13" s="1"/>
  <c r="AA484" i="13"/>
  <c r="AB484" i="13" s="1"/>
  <c r="AA610" i="13"/>
  <c r="AB610" i="13" s="1"/>
  <c r="AA545" i="13"/>
  <c r="AB545" i="13" s="1"/>
  <c r="AA476" i="13"/>
  <c r="AB476" i="13" s="1"/>
  <c r="AA554" i="13"/>
  <c r="AB554" i="13" s="1"/>
  <c r="AA473" i="13"/>
  <c r="AB473" i="13" s="1"/>
  <c r="AA676" i="13"/>
  <c r="AB676" i="13" s="1"/>
  <c r="AA532" i="13"/>
  <c r="AB532" i="13" s="1"/>
  <c r="AA523" i="13"/>
  <c r="AB523" i="13" s="1"/>
  <c r="AA481" i="13"/>
  <c r="AB481" i="13" s="1"/>
  <c r="AA492" i="13"/>
  <c r="AB492" i="13" s="1"/>
  <c r="AA500" i="13"/>
  <c r="AB500" i="13" s="1"/>
  <c r="AA570" i="13"/>
  <c r="AB570" i="13" s="1"/>
  <c r="AA688" i="13"/>
  <c r="AB688" i="13" s="1"/>
  <c r="AA597" i="13"/>
  <c r="AB597" i="13" s="1"/>
  <c r="AA529" i="13"/>
  <c r="AB529" i="13" s="1"/>
  <c r="AA734" i="13"/>
  <c r="AB734" i="13" s="1"/>
  <c r="AA604" i="13"/>
  <c r="AB604" i="13" s="1"/>
  <c r="AA495" i="13"/>
  <c r="AB495" i="13" s="1"/>
  <c r="AA508" i="13"/>
  <c r="AB508" i="13" s="1"/>
  <c r="AA485" i="13"/>
  <c r="AB485" i="13" s="1"/>
  <c r="AA598" i="13"/>
  <c r="AB598" i="13" s="1"/>
  <c r="AA670" i="13"/>
  <c r="AB670" i="13" s="1"/>
  <c r="AA613" i="13"/>
  <c r="AB613" i="13" s="1"/>
  <c r="AA480" i="13"/>
  <c r="AB480" i="13" s="1"/>
  <c r="AA632" i="13"/>
  <c r="AB632" i="13" s="1"/>
  <c r="AA772" i="13"/>
  <c r="AB772" i="13" s="1"/>
  <c r="AA707" i="13"/>
  <c r="AB707" i="13" s="1"/>
  <c r="AA486" i="13"/>
  <c r="AB486" i="13" s="1"/>
  <c r="AA549" i="13"/>
  <c r="AB549" i="13" s="1"/>
  <c r="AA479" i="13"/>
  <c r="AB479" i="13" s="1"/>
  <c r="X703" i="11"/>
  <c r="Y703" i="11" s="1"/>
  <c r="X729" i="11"/>
  <c r="Y729" i="11" s="1"/>
  <c r="X763" i="11"/>
  <c r="Y763" i="11" s="1"/>
  <c r="X737" i="11"/>
  <c r="Y737" i="11" s="1"/>
  <c r="X756" i="11"/>
  <c r="Y756" i="11" s="1"/>
  <c r="X752" i="11"/>
  <c r="Y752" i="11" s="1"/>
  <c r="X728" i="11"/>
  <c r="Y728" i="11" s="1"/>
  <c r="X693" i="11"/>
  <c r="Y693" i="11" s="1"/>
  <c r="X750" i="11"/>
  <c r="Y750" i="11" s="1"/>
  <c r="X653" i="11"/>
  <c r="Y653" i="11" s="1"/>
  <c r="X747" i="11"/>
  <c r="Y747" i="11" s="1"/>
  <c r="X717" i="11"/>
  <c r="Y717" i="11" s="1"/>
  <c r="X749" i="11"/>
  <c r="Y749" i="11" s="1"/>
  <c r="X689" i="11"/>
  <c r="Y689" i="11" s="1"/>
  <c r="X738" i="11"/>
  <c r="Y738" i="11" s="1"/>
  <c r="X719" i="11"/>
  <c r="Y719" i="11" s="1"/>
  <c r="X649" i="11"/>
  <c r="Y649" i="11" s="1"/>
  <c r="X773" i="11"/>
  <c r="Y773" i="11" s="1"/>
  <c r="X742" i="11"/>
  <c r="Y742" i="11" s="1"/>
  <c r="X741" i="11"/>
  <c r="Y741" i="11" s="1"/>
  <c r="X766" i="11"/>
  <c r="Y766" i="11" s="1"/>
  <c r="X726" i="11"/>
  <c r="Y726" i="11" s="1"/>
  <c r="X606" i="11"/>
  <c r="Y606" i="11" s="1"/>
  <c r="X715" i="11"/>
  <c r="Y715" i="11" s="1"/>
  <c r="X761" i="11"/>
  <c r="Y761" i="11" s="1"/>
  <c r="X713" i="11"/>
  <c r="Y713" i="11" s="1"/>
  <c r="X740" i="11"/>
  <c r="Y740" i="11" s="1"/>
  <c r="X685" i="11"/>
  <c r="Y685" i="11" s="1"/>
  <c r="X718" i="11"/>
  <c r="Y718" i="11" s="1"/>
  <c r="X705" i="11"/>
  <c r="Y705" i="11" s="1"/>
  <c r="X769" i="11"/>
  <c r="Y769" i="11" s="1"/>
  <c r="X739" i="11"/>
  <c r="Y739" i="11" s="1"/>
  <c r="X736" i="11"/>
  <c r="Y736" i="11" s="1"/>
  <c r="X696" i="11"/>
  <c r="Y696" i="11" s="1"/>
  <c r="X732" i="11"/>
  <c r="Y732" i="11" s="1"/>
  <c r="X708" i="11"/>
  <c r="Y708" i="11" s="1"/>
  <c r="X735" i="11"/>
  <c r="Y735" i="11" s="1"/>
  <c r="X660" i="11"/>
  <c r="Y660" i="11" s="1"/>
  <c r="X686" i="11"/>
  <c r="Y686" i="11" s="1"/>
  <c r="X754" i="11"/>
  <c r="Y754" i="11" s="1"/>
  <c r="X698" i="11"/>
  <c r="Y698" i="11" s="1"/>
  <c r="X725" i="11"/>
  <c r="Y725" i="11" s="1"/>
  <c r="X770" i="11"/>
  <c r="Y770" i="11" s="1"/>
  <c r="X723" i="11"/>
  <c r="Y723" i="11" s="1"/>
  <c r="X768" i="11"/>
  <c r="Y768" i="11" s="1"/>
  <c r="X638" i="11"/>
  <c r="Y638" i="11" s="1"/>
  <c r="X734" i="11"/>
  <c r="Y734" i="11" s="1"/>
  <c r="X714" i="11"/>
  <c r="Y714" i="11" s="1"/>
  <c r="X706" i="11"/>
  <c r="Y706" i="11" s="1"/>
  <c r="X704" i="11"/>
  <c r="Y704" i="11" s="1"/>
  <c r="X614" i="11"/>
  <c r="Y614" i="11" s="1"/>
  <c r="X619" i="11"/>
  <c r="Y619" i="11" s="1"/>
  <c r="X681" i="11"/>
  <c r="Y681" i="11" s="1"/>
  <c r="X627" i="11"/>
  <c r="Y627" i="11" s="1"/>
  <c r="X709" i="11"/>
  <c r="Y709" i="11" s="1"/>
  <c r="X658" i="11"/>
  <c r="Y658" i="11" s="1"/>
  <c r="X771" i="11"/>
  <c r="Y771" i="11" s="1"/>
  <c r="X676" i="11"/>
  <c r="Y676" i="11" s="1"/>
  <c r="X687" i="11"/>
  <c r="Y687" i="11" s="1"/>
  <c r="X556" i="11"/>
  <c r="Y556" i="11" s="1"/>
  <c r="X632" i="11"/>
  <c r="Y632" i="11" s="1"/>
  <c r="X620" i="11"/>
  <c r="Y620" i="11" s="1"/>
  <c r="X678" i="11"/>
  <c r="Y678" i="11" s="1"/>
  <c r="X692" i="11"/>
  <c r="Y692" i="11" s="1"/>
  <c r="X758" i="11"/>
  <c r="Y758" i="11" s="1"/>
  <c r="X664" i="11"/>
  <c r="Y664" i="11" s="1"/>
  <c r="X688" i="11"/>
  <c r="Y688" i="11" s="1"/>
  <c r="X605" i="11"/>
  <c r="Y605" i="11" s="1"/>
  <c r="X656" i="11"/>
  <c r="Y656" i="11" s="1"/>
  <c r="X642" i="11"/>
  <c r="Y642" i="11" s="1"/>
  <c r="X616" i="11"/>
  <c r="Y616" i="11" s="1"/>
  <c r="X675" i="11"/>
  <c r="Y675" i="11" s="1"/>
  <c r="X485" i="11"/>
  <c r="Y485" i="11" s="1"/>
  <c r="X558" i="11"/>
  <c r="Y558" i="11" s="1"/>
  <c r="X720" i="11"/>
  <c r="Y720" i="11" s="1"/>
  <c r="X767" i="11"/>
  <c r="Y767" i="11" s="1"/>
  <c r="X774" i="11"/>
  <c r="Y774" i="11" s="1"/>
  <c r="X755" i="11"/>
  <c r="Y755" i="11" s="1"/>
  <c r="X631" i="11"/>
  <c r="Y631" i="11" s="1"/>
  <c r="X651" i="11"/>
  <c r="Y651" i="11" s="1"/>
  <c r="X672" i="11"/>
  <c r="Y672" i="11" s="1"/>
  <c r="X707" i="11"/>
  <c r="Y707" i="11" s="1"/>
  <c r="X701" i="11"/>
  <c r="Y701" i="11" s="1"/>
  <c r="X702" i="11"/>
  <c r="Y702" i="11" s="1"/>
  <c r="X776" i="11"/>
  <c r="Y776" i="11" s="1"/>
  <c r="X673" i="11"/>
  <c r="Y673" i="11" s="1"/>
  <c r="X762" i="11"/>
  <c r="Y762" i="11" s="1"/>
  <c r="X644" i="11"/>
  <c r="Y644" i="11" s="1"/>
  <c r="X700" i="11"/>
  <c r="Y700" i="11" s="1"/>
  <c r="X674" i="11"/>
  <c r="Y674" i="11" s="1"/>
  <c r="X661" i="11"/>
  <c r="Y661" i="11" s="1"/>
  <c r="X590" i="11"/>
  <c r="Y590" i="11" s="1"/>
  <c r="X667" i="11"/>
  <c r="Y667" i="11" s="1"/>
  <c r="X712" i="11"/>
  <c r="Y712" i="11" s="1"/>
  <c r="X751" i="11"/>
  <c r="Y751" i="11" s="1"/>
  <c r="X721" i="11"/>
  <c r="Y721" i="11" s="1"/>
  <c r="X727" i="11"/>
  <c r="Y727" i="11" s="1"/>
  <c r="X694" i="11"/>
  <c r="Y694" i="11" s="1"/>
  <c r="X625" i="11"/>
  <c r="Y625" i="11" s="1"/>
  <c r="X576" i="11"/>
  <c r="Y576" i="11" s="1"/>
  <c r="X615" i="11"/>
  <c r="Y615" i="11" s="1"/>
  <c r="X589" i="11"/>
  <c r="Y589" i="11" s="1"/>
  <c r="X584" i="11"/>
  <c r="Y584" i="11" s="1"/>
  <c r="X552" i="11"/>
  <c r="Y552" i="11" s="1"/>
  <c r="X628" i="11"/>
  <c r="Y628" i="11" s="1"/>
  <c r="X666" i="11"/>
  <c r="Y666" i="11" s="1"/>
  <c r="X665" i="11"/>
  <c r="Y665" i="11" s="1"/>
  <c r="X637" i="11"/>
  <c r="Y637" i="11" s="1"/>
  <c r="X582" i="11"/>
  <c r="Y582" i="11" s="1"/>
  <c r="X574" i="11"/>
  <c r="Y574" i="11" s="1"/>
  <c r="X621" i="11"/>
  <c r="Y621" i="11" s="1"/>
  <c r="X591" i="11"/>
  <c r="Y591" i="11" s="1"/>
  <c r="X596" i="11"/>
  <c r="Y596" i="11" s="1"/>
  <c r="X568" i="11"/>
  <c r="Y568" i="11" s="1"/>
  <c r="X634" i="11"/>
  <c r="Y634" i="11" s="1"/>
  <c r="X748" i="11"/>
  <c r="Y748" i="11" s="1"/>
  <c r="X765" i="11"/>
  <c r="Y765" i="11" s="1"/>
  <c r="X697" i="11"/>
  <c r="Y697" i="11" s="1"/>
  <c r="X691" i="11"/>
  <c r="Y691" i="11" s="1"/>
  <c r="X655" i="11"/>
  <c r="Y655" i="11" s="1"/>
  <c r="X588" i="11"/>
  <c r="Y588" i="11" s="1"/>
  <c r="X580" i="11"/>
  <c r="Y580" i="11" s="1"/>
  <c r="X577" i="11"/>
  <c r="Y577" i="11" s="1"/>
  <c r="X598" i="11"/>
  <c r="Y598" i="11" s="1"/>
  <c r="X617" i="11"/>
  <c r="Y617" i="11" s="1"/>
  <c r="X593" i="11"/>
  <c r="Y593" i="11" s="1"/>
  <c r="X639" i="11"/>
  <c r="Y639" i="11" s="1"/>
  <c r="X746" i="11"/>
  <c r="Y746" i="11" s="1"/>
  <c r="X745" i="11"/>
  <c r="Y745" i="11" s="1"/>
  <c r="X537" i="11"/>
  <c r="Y537" i="11" s="1"/>
  <c r="X663" i="11"/>
  <c r="Y663" i="11" s="1"/>
  <c r="X650" i="11"/>
  <c r="Y650" i="11" s="1"/>
  <c r="X587" i="11"/>
  <c r="Y587" i="11" s="1"/>
  <c r="X544" i="11"/>
  <c r="Y544" i="11" s="1"/>
  <c r="X586" i="11"/>
  <c r="Y586" i="11" s="1"/>
  <c r="X583" i="11"/>
  <c r="Y583" i="11" s="1"/>
  <c r="X602" i="11"/>
  <c r="Y602" i="11" s="1"/>
  <c r="X604" i="11"/>
  <c r="Y604" i="11" s="1"/>
  <c r="X613" i="11"/>
  <c r="Y613" i="11" s="1"/>
  <c r="X550" i="11"/>
  <c r="Y550" i="11" s="1"/>
  <c r="X764" i="11"/>
  <c r="Y764" i="11" s="1"/>
  <c r="X710" i="11"/>
  <c r="Y710" i="11" s="1"/>
  <c r="X646" i="11"/>
  <c r="Y646" i="11" s="1"/>
  <c r="X657" i="11"/>
  <c r="Y657" i="11" s="1"/>
  <c r="X551" i="11"/>
  <c r="Y551" i="11" s="1"/>
  <c r="X592" i="11"/>
  <c r="Y592" i="11" s="1"/>
  <c r="X585" i="11"/>
  <c r="Y585" i="11" s="1"/>
  <c r="X607" i="11"/>
  <c r="Y607" i="11" s="1"/>
  <c r="X624" i="11"/>
  <c r="Y624" i="11" s="1"/>
  <c r="X623" i="11"/>
  <c r="Y623" i="11" s="1"/>
  <c r="X594" i="11"/>
  <c r="Y594" i="11" s="1"/>
  <c r="X722" i="11"/>
  <c r="Y722" i="11" s="1"/>
  <c r="X695" i="11"/>
  <c r="Y695" i="11" s="1"/>
  <c r="X682" i="11"/>
  <c r="Y682" i="11" s="1"/>
  <c r="X677" i="11"/>
  <c r="Y677" i="11" s="1"/>
  <c r="X595" i="11"/>
  <c r="Y595" i="11" s="1"/>
  <c r="X567" i="11"/>
  <c r="Y567" i="11" s="1"/>
  <c r="X506" i="11"/>
  <c r="Y506" i="11" s="1"/>
  <c r="X545" i="11"/>
  <c r="Y545" i="11" s="1"/>
  <c r="X511" i="11"/>
  <c r="Y511" i="11" s="1"/>
  <c r="X641" i="11"/>
  <c r="Y641" i="11" s="1"/>
  <c r="X640" i="11"/>
  <c r="Y640" i="11" s="1"/>
  <c r="X474" i="11"/>
  <c r="Y474" i="11" s="1"/>
  <c r="X724" i="11"/>
  <c r="Y724" i="11" s="1"/>
  <c r="X716" i="11"/>
  <c r="Y716" i="11" s="1"/>
  <c r="X659" i="11"/>
  <c r="Y659" i="11" s="1"/>
  <c r="X569" i="11"/>
  <c r="Y569" i="11" s="1"/>
  <c r="X542" i="11"/>
  <c r="Y542" i="11" s="1"/>
  <c r="X610" i="11"/>
  <c r="Y610" i="11" s="1"/>
  <c r="X525" i="11"/>
  <c r="Y525" i="11" s="1"/>
  <c r="X512" i="11"/>
  <c r="Y512" i="11" s="1"/>
  <c r="X690" i="11"/>
  <c r="Y690" i="11" s="1"/>
  <c r="X731" i="11"/>
  <c r="Y731" i="11" s="1"/>
  <c r="X730" i="11"/>
  <c r="Y730" i="11" s="1"/>
  <c r="X579" i="11"/>
  <c r="Y579" i="11" s="1"/>
  <c r="X486" i="11"/>
  <c r="Y486" i="11" s="1"/>
  <c r="X578" i="11"/>
  <c r="Y578" i="11" s="1"/>
  <c r="X538" i="11"/>
  <c r="Y538" i="11" s="1"/>
  <c r="X479" i="11"/>
  <c r="Y479" i="11" s="1"/>
  <c r="X497" i="11"/>
  <c r="Y497" i="11" s="1"/>
  <c r="X549" i="11"/>
  <c r="Y549" i="11" s="1"/>
  <c r="X533" i="11"/>
  <c r="Y533" i="11" s="1"/>
  <c r="X699" i="11"/>
  <c r="Y699" i="11" s="1"/>
  <c r="X654" i="11"/>
  <c r="Y654" i="11" s="1"/>
  <c r="X535" i="11"/>
  <c r="Y535" i="11" s="1"/>
  <c r="X477" i="11"/>
  <c r="Y477" i="11" s="1"/>
  <c r="X629" i="11"/>
  <c r="Y629" i="11" s="1"/>
  <c r="X499" i="11"/>
  <c r="Y499" i="11" s="1"/>
  <c r="X554" i="11"/>
  <c r="Y554" i="11" s="1"/>
  <c r="X482" i="11"/>
  <c r="Y482" i="11" s="1"/>
  <c r="X775" i="11"/>
  <c r="Y775" i="11" s="1"/>
  <c r="X541" i="11"/>
  <c r="Y541" i="11" s="1"/>
  <c r="X635" i="11"/>
  <c r="Y635" i="11" s="1"/>
  <c r="X471" i="11"/>
  <c r="Y471" i="11" s="1"/>
  <c r="X495" i="11"/>
  <c r="Y495" i="11" s="1"/>
  <c r="X560" i="11"/>
  <c r="Y560" i="11" s="1"/>
  <c r="X670" i="11"/>
  <c r="Y670" i="11" s="1"/>
  <c r="X626" i="11"/>
  <c r="Y626" i="11" s="1"/>
  <c r="X571" i="11"/>
  <c r="Y571" i="11" s="1"/>
  <c r="X597" i="11"/>
  <c r="Y597" i="11" s="1"/>
  <c r="X608" i="11"/>
  <c r="Y608" i="11" s="1"/>
  <c r="X753" i="11"/>
  <c r="Y753" i="11" s="1"/>
  <c r="X570" i="11"/>
  <c r="Y570" i="11" s="1"/>
  <c r="X609" i="11"/>
  <c r="Y609" i="11" s="1"/>
  <c r="X547" i="11"/>
  <c r="Y547" i="11" s="1"/>
  <c r="X622" i="11"/>
  <c r="Y622" i="11" s="1"/>
  <c r="X528" i="11"/>
  <c r="Y528" i="11" s="1"/>
  <c r="X557" i="11"/>
  <c r="Y557" i="11" s="1"/>
  <c r="X536" i="11"/>
  <c r="Y536" i="11" s="1"/>
  <c r="X527" i="11"/>
  <c r="Y527" i="11" s="1"/>
  <c r="X668" i="11"/>
  <c r="Y668" i="11" s="1"/>
  <c r="X572" i="11"/>
  <c r="Y572" i="11" s="1"/>
  <c r="X534" i="11"/>
  <c r="Y534" i="11" s="1"/>
  <c r="X532" i="11"/>
  <c r="Y532" i="11" s="1"/>
  <c r="X564" i="11"/>
  <c r="Y564" i="11" s="1"/>
  <c r="X476" i="11"/>
  <c r="Y476" i="11" s="1"/>
  <c r="X502" i="11"/>
  <c r="Y502" i="11" s="1"/>
  <c r="X573" i="11"/>
  <c r="Y573" i="11" s="1"/>
  <c r="X510" i="11"/>
  <c r="Y510" i="11" s="1"/>
  <c r="X504" i="11"/>
  <c r="Y504" i="11" s="1"/>
  <c r="X540" i="11"/>
  <c r="Y540" i="11" s="1"/>
  <c r="X546" i="11"/>
  <c r="Y546" i="11" s="1"/>
  <c r="X493" i="11"/>
  <c r="Y493" i="11" s="1"/>
  <c r="X508" i="11"/>
  <c r="Y508" i="11" s="1"/>
  <c r="X601" i="11"/>
  <c r="Y601" i="11" s="1"/>
  <c r="X515" i="11"/>
  <c r="Y515" i="11" s="1"/>
  <c r="X566" i="11"/>
  <c r="Y566" i="11" s="1"/>
  <c r="X743" i="11"/>
  <c r="Y743" i="11" s="1"/>
  <c r="X733" i="11"/>
  <c r="Y733" i="11" s="1"/>
  <c r="X633" i="11"/>
  <c r="Y633" i="11" s="1"/>
  <c r="X565" i="11"/>
  <c r="Y565" i="11" s="1"/>
  <c r="X630" i="11"/>
  <c r="Y630" i="11" s="1"/>
  <c r="X475" i="11"/>
  <c r="Y475" i="11" s="1"/>
  <c r="X483" i="11"/>
  <c r="Y483" i="11" s="1"/>
  <c r="X555" i="11"/>
  <c r="Y555" i="11" s="1"/>
  <c r="X757" i="11"/>
  <c r="Y757" i="11" s="1"/>
  <c r="X612" i="11"/>
  <c r="Y612" i="11" s="1"/>
  <c r="X575" i="11"/>
  <c r="Y575" i="11" s="1"/>
  <c r="X648" i="11"/>
  <c r="Y648" i="11" s="1"/>
  <c r="X507" i="11"/>
  <c r="Y507" i="11" s="1"/>
  <c r="X553" i="11"/>
  <c r="Y553" i="11" s="1"/>
  <c r="X472" i="11"/>
  <c r="Y472" i="11" s="1"/>
  <c r="X772" i="11"/>
  <c r="Y772" i="11" s="1"/>
  <c r="X652" i="11"/>
  <c r="Y652" i="11" s="1"/>
  <c r="X559" i="11"/>
  <c r="Y559" i="11" s="1"/>
  <c r="X489" i="11"/>
  <c r="Y489" i="11" s="1"/>
  <c r="X548" i="11"/>
  <c r="Y548" i="11" s="1"/>
  <c r="X517" i="11"/>
  <c r="Y517" i="11" s="1"/>
  <c r="X496" i="11"/>
  <c r="Y496" i="11" s="1"/>
  <c r="X669" i="11"/>
  <c r="Y669" i="11" s="1"/>
  <c r="X543" i="11"/>
  <c r="Y543" i="11" s="1"/>
  <c r="X516" i="11"/>
  <c r="Y516" i="11" s="1"/>
  <c r="X522" i="11"/>
  <c r="Y522" i="11" s="1"/>
  <c r="X478" i="11"/>
  <c r="Y478" i="11" s="1"/>
  <c r="X531" i="11"/>
  <c r="Y531" i="11" s="1"/>
  <c r="X581" i="11"/>
  <c r="Y581" i="11" s="1"/>
  <c r="X562" i="11"/>
  <c r="Y562" i="11" s="1"/>
  <c r="X529" i="11"/>
  <c r="Y529" i="11" s="1"/>
  <c r="X530" i="11"/>
  <c r="Y530" i="11" s="1"/>
  <c r="X520" i="11"/>
  <c r="Y520" i="11" s="1"/>
  <c r="X498" i="11"/>
  <c r="Y498" i="11" s="1"/>
  <c r="X503" i="11"/>
  <c r="Y503" i="11" s="1"/>
  <c r="X744" i="11"/>
  <c r="Y744" i="11" s="1"/>
  <c r="X711" i="11"/>
  <c r="Y711" i="11" s="1"/>
  <c r="X643" i="11"/>
  <c r="Y643" i="11" s="1"/>
  <c r="X636" i="11"/>
  <c r="Y636" i="11" s="1"/>
  <c r="X539" i="11"/>
  <c r="Y539" i="11" s="1"/>
  <c r="X683" i="11"/>
  <c r="Y683" i="11" s="1"/>
  <c r="X600" i="11"/>
  <c r="Y600" i="11" s="1"/>
  <c r="X563" i="11"/>
  <c r="Y563" i="11" s="1"/>
  <c r="X480" i="11"/>
  <c r="Y480" i="11" s="1"/>
  <c r="X526" i="11"/>
  <c r="Y526" i="11" s="1"/>
  <c r="X505" i="11"/>
  <c r="Y505" i="11" s="1"/>
  <c r="X679" i="11"/>
  <c r="Y679" i="11" s="1"/>
  <c r="X680" i="11"/>
  <c r="Y680" i="11" s="1"/>
  <c r="X618" i="11"/>
  <c r="Y618" i="11" s="1"/>
  <c r="X473" i="11"/>
  <c r="Y473" i="11" s="1"/>
  <c r="X500" i="11"/>
  <c r="Y500" i="11" s="1"/>
  <c r="X487" i="11"/>
  <c r="Y487" i="11" s="1"/>
  <c r="X514" i="11"/>
  <c r="Y514" i="11" s="1"/>
  <c r="X470" i="11"/>
  <c r="Y470" i="11" s="1"/>
  <c r="X671" i="11"/>
  <c r="Y671" i="11" s="1"/>
  <c r="X509" i="11"/>
  <c r="Y509" i="11" s="1"/>
  <c r="X518" i="11"/>
  <c r="Y518" i="11" s="1"/>
  <c r="X490" i="11"/>
  <c r="Y490" i="11" s="1"/>
  <c r="X759" i="11"/>
  <c r="Y759" i="11" s="1"/>
  <c r="X662" i="11"/>
  <c r="Y662" i="11" s="1"/>
  <c r="X523" i="11"/>
  <c r="Y523" i="11" s="1"/>
  <c r="X491" i="11"/>
  <c r="Y491" i="11" s="1"/>
  <c r="X519" i="11"/>
  <c r="Y519" i="11" s="1"/>
  <c r="X488" i="11"/>
  <c r="Y488" i="11" s="1"/>
  <c r="X524" i="11"/>
  <c r="Y524" i="11" s="1"/>
  <c r="X513" i="11"/>
  <c r="Y513" i="11" s="1"/>
  <c r="X481" i="11"/>
  <c r="Y481" i="11" s="1"/>
  <c r="X494" i="11"/>
  <c r="Y494" i="11" s="1"/>
  <c r="X492" i="11"/>
  <c r="Y492" i="11" s="1"/>
  <c r="X603" i="11"/>
  <c r="Y603" i="11" s="1"/>
  <c r="X599" i="11"/>
  <c r="Y599" i="11" s="1"/>
  <c r="X684" i="11"/>
  <c r="Y684" i="11" s="1"/>
  <c r="X521" i="11"/>
  <c r="Y521" i="11" s="1"/>
  <c r="X611" i="11"/>
  <c r="Y611" i="11" s="1"/>
  <c r="X501" i="11"/>
  <c r="Y501" i="11" s="1"/>
  <c r="X647" i="11"/>
  <c r="Y647" i="11" s="1"/>
  <c r="X484" i="11"/>
  <c r="Y484" i="11" s="1"/>
  <c r="X561" i="11"/>
  <c r="Y561" i="11" s="1"/>
  <c r="AA737" i="11"/>
  <c r="AB737" i="11" s="1"/>
  <c r="AA659" i="11"/>
  <c r="AB659" i="11" s="1"/>
  <c r="AA742" i="11"/>
  <c r="AB742" i="11" s="1"/>
  <c r="AA773" i="11"/>
  <c r="AB773" i="11" s="1"/>
  <c r="AA697" i="11"/>
  <c r="AB697" i="11" s="1"/>
  <c r="AA710" i="11"/>
  <c r="AB710" i="11" s="1"/>
  <c r="AA758" i="11"/>
  <c r="AB758" i="11" s="1"/>
  <c r="AA719" i="11"/>
  <c r="AB719" i="11" s="1"/>
  <c r="AA540" i="11"/>
  <c r="AB540" i="11" s="1"/>
  <c r="AA718" i="11"/>
  <c r="AB718" i="11" s="1"/>
  <c r="AA655" i="11"/>
  <c r="AB655" i="11" s="1"/>
  <c r="AA712" i="11"/>
  <c r="AB712" i="11" s="1"/>
  <c r="AA736" i="11"/>
  <c r="AB736" i="11" s="1"/>
  <c r="AA767" i="11"/>
  <c r="AB767" i="11" s="1"/>
  <c r="AA735" i="11"/>
  <c r="AB735" i="11" s="1"/>
  <c r="AA775" i="11"/>
  <c r="AB775" i="11" s="1"/>
  <c r="AA680" i="11"/>
  <c r="AB680" i="11" s="1"/>
  <c r="AA705" i="11"/>
  <c r="AB705" i="11" s="1"/>
  <c r="AA708" i="11"/>
  <c r="AB708" i="11" s="1"/>
  <c r="AA769" i="11"/>
  <c r="AB769" i="11" s="1"/>
  <c r="AA729" i="11"/>
  <c r="AB729" i="11" s="1"/>
  <c r="AA673" i="11"/>
  <c r="AB673" i="11" s="1"/>
  <c r="AA774" i="11"/>
  <c r="AB774" i="11" s="1"/>
  <c r="AA701" i="11"/>
  <c r="AB701" i="11" s="1"/>
  <c r="AA754" i="11"/>
  <c r="AB754" i="11" s="1"/>
  <c r="AA772" i="11"/>
  <c r="AB772" i="11" s="1"/>
  <c r="AA741" i="11"/>
  <c r="AB741" i="11" s="1"/>
  <c r="AA763" i="11"/>
  <c r="AB763" i="11" s="1"/>
  <c r="AA747" i="11"/>
  <c r="AB747" i="11" s="1"/>
  <c r="AA668" i="11"/>
  <c r="AB668" i="11" s="1"/>
  <c r="AA674" i="11"/>
  <c r="AB674" i="11" s="1"/>
  <c r="AA776" i="11"/>
  <c r="AB776" i="11" s="1"/>
  <c r="AA651" i="11"/>
  <c r="AB651" i="11" s="1"/>
  <c r="AA743" i="11"/>
  <c r="AB743" i="11" s="1"/>
  <c r="AA715" i="11"/>
  <c r="AB715" i="11" s="1"/>
  <c r="AA749" i="11"/>
  <c r="AB749" i="11" s="1"/>
  <c r="AA753" i="11"/>
  <c r="AB753" i="11" s="1"/>
  <c r="AA679" i="11"/>
  <c r="AB679" i="11" s="1"/>
  <c r="AA725" i="11"/>
  <c r="AB725" i="11" s="1"/>
  <c r="AA748" i="11"/>
  <c r="AB748" i="11" s="1"/>
  <c r="AA757" i="11"/>
  <c r="AB757" i="11" s="1"/>
  <c r="AA720" i="11"/>
  <c r="AB720" i="11" s="1"/>
  <c r="AA723" i="11"/>
  <c r="AB723" i="11" s="1"/>
  <c r="AA768" i="11"/>
  <c r="AB768" i="11" s="1"/>
  <c r="AA746" i="11"/>
  <c r="AB746" i="11" s="1"/>
  <c r="AA759" i="11"/>
  <c r="AB759" i="11" s="1"/>
  <c r="AA732" i="11"/>
  <c r="AB732" i="11" s="1"/>
  <c r="AA694" i="11"/>
  <c r="AB694" i="11" s="1"/>
  <c r="AA724" i="11"/>
  <c r="AB724" i="11" s="1"/>
  <c r="AA752" i="11"/>
  <c r="AB752" i="11" s="1"/>
  <c r="AA764" i="11"/>
  <c r="AB764" i="11" s="1"/>
  <c r="AA756" i="11"/>
  <c r="AB756" i="11" s="1"/>
  <c r="AA770" i="11"/>
  <c r="AB770" i="11" s="1"/>
  <c r="AA726" i="11"/>
  <c r="AB726" i="11" s="1"/>
  <c r="AA667" i="11"/>
  <c r="AB667" i="11" s="1"/>
  <c r="AA624" i="11"/>
  <c r="AB624" i="11" s="1"/>
  <c r="AA731" i="11"/>
  <c r="AB731" i="11" s="1"/>
  <c r="AA614" i="11"/>
  <c r="AB614" i="11" s="1"/>
  <c r="AA682" i="11"/>
  <c r="AB682" i="11" s="1"/>
  <c r="AA750" i="11"/>
  <c r="AB750" i="11" s="1"/>
  <c r="AA713" i="11"/>
  <c r="AB713" i="11" s="1"/>
  <c r="AA692" i="11"/>
  <c r="AB692" i="11" s="1"/>
  <c r="AA684" i="11"/>
  <c r="AB684" i="11" s="1"/>
  <c r="AA605" i="11"/>
  <c r="AB605" i="11" s="1"/>
  <c r="AA611" i="11"/>
  <c r="AB611" i="11" s="1"/>
  <c r="AA671" i="11"/>
  <c r="AB671" i="11" s="1"/>
  <c r="AA706" i="11"/>
  <c r="AB706" i="11" s="1"/>
  <c r="AA698" i="11"/>
  <c r="AB698" i="11" s="1"/>
  <c r="AA622" i="11"/>
  <c r="AB622" i="11" s="1"/>
  <c r="AA739" i="11"/>
  <c r="AB739" i="11" s="1"/>
  <c r="AA648" i="11"/>
  <c r="AB648" i="11" s="1"/>
  <c r="AA628" i="11"/>
  <c r="AB628" i="11" s="1"/>
  <c r="AA652" i="11"/>
  <c r="AB652" i="11" s="1"/>
  <c r="AA618" i="11"/>
  <c r="AB618" i="11" s="1"/>
  <c r="AA641" i="11"/>
  <c r="AB641" i="11" s="1"/>
  <c r="AA689" i="11"/>
  <c r="AB689" i="11" s="1"/>
  <c r="AA661" i="11"/>
  <c r="AB661" i="11" s="1"/>
  <c r="AA588" i="11"/>
  <c r="AB588" i="11" s="1"/>
  <c r="AA685" i="11"/>
  <c r="AB685" i="11" s="1"/>
  <c r="AA695" i="11"/>
  <c r="AB695" i="11" s="1"/>
  <c r="AA755" i="11"/>
  <c r="AB755" i="11" s="1"/>
  <c r="AA687" i="11"/>
  <c r="AB687" i="11" s="1"/>
  <c r="AA650" i="11"/>
  <c r="AB650" i="11" s="1"/>
  <c r="AA730" i="11"/>
  <c r="AB730" i="11" s="1"/>
  <c r="AA603" i="11"/>
  <c r="AB603" i="11" s="1"/>
  <c r="AA744" i="11"/>
  <c r="AB744" i="11" s="1"/>
  <c r="AA630" i="11"/>
  <c r="AB630" i="11" s="1"/>
  <c r="AA771" i="11"/>
  <c r="AB771" i="11" s="1"/>
  <c r="AA733" i="11"/>
  <c r="AB733" i="11" s="1"/>
  <c r="AA714" i="11"/>
  <c r="AB714" i="11" s="1"/>
  <c r="AA766" i="11"/>
  <c r="AB766" i="11" s="1"/>
  <c r="AA669" i="11"/>
  <c r="AB669" i="11" s="1"/>
  <c r="AA765" i="11"/>
  <c r="AB765" i="11" s="1"/>
  <c r="AA751" i="11"/>
  <c r="AB751" i="11" s="1"/>
  <c r="AA699" i="11"/>
  <c r="AB699" i="11" s="1"/>
  <c r="AA717" i="11"/>
  <c r="AB717" i="11" s="1"/>
  <c r="AA690" i="11"/>
  <c r="AB690" i="11" s="1"/>
  <c r="AA728" i="11"/>
  <c r="AB728" i="11" s="1"/>
  <c r="AA711" i="11"/>
  <c r="AB711" i="11" s="1"/>
  <c r="AA665" i="11"/>
  <c r="AB665" i="11" s="1"/>
  <c r="AA573" i="11"/>
  <c r="AB573" i="11" s="1"/>
  <c r="AA586" i="11"/>
  <c r="AB586" i="11" s="1"/>
  <c r="AA691" i="11"/>
  <c r="AB691" i="11" s="1"/>
  <c r="AA716" i="11"/>
  <c r="AB716" i="11" s="1"/>
  <c r="AA678" i="11"/>
  <c r="AB678" i="11" s="1"/>
  <c r="AA709" i="11"/>
  <c r="AB709" i="11" s="1"/>
  <c r="AA640" i="11"/>
  <c r="AB640" i="11" s="1"/>
  <c r="AA532" i="11"/>
  <c r="AB532" i="11" s="1"/>
  <c r="AA597" i="11"/>
  <c r="AB597" i="11" s="1"/>
  <c r="AA591" i="11"/>
  <c r="AB591" i="11" s="1"/>
  <c r="AA594" i="11"/>
  <c r="AB594" i="11" s="1"/>
  <c r="AA610" i="11"/>
  <c r="AB610" i="11" s="1"/>
  <c r="AA638" i="11"/>
  <c r="AB638" i="11" s="1"/>
  <c r="AA617" i="11"/>
  <c r="AB617" i="11" s="1"/>
  <c r="AA646" i="11"/>
  <c r="AB646" i="11" s="1"/>
  <c r="AA681" i="11"/>
  <c r="AB681" i="11" s="1"/>
  <c r="AA745" i="11"/>
  <c r="AB745" i="11" s="1"/>
  <c r="AA658" i="11"/>
  <c r="AB658" i="11" s="1"/>
  <c r="AA656" i="11"/>
  <c r="AB656" i="11" s="1"/>
  <c r="AA616" i="11"/>
  <c r="AB616" i="11" s="1"/>
  <c r="AA643" i="11"/>
  <c r="AB643" i="11" s="1"/>
  <c r="AA533" i="11"/>
  <c r="AB533" i="11" s="1"/>
  <c r="AA734" i="11"/>
  <c r="AB734" i="11" s="1"/>
  <c r="AA707" i="11"/>
  <c r="AB707" i="11" s="1"/>
  <c r="AA556" i="11"/>
  <c r="AB556" i="11" s="1"/>
  <c r="AA633" i="11"/>
  <c r="AB633" i="11" s="1"/>
  <c r="AA581" i="11"/>
  <c r="AB581" i="11" s="1"/>
  <c r="AA578" i="11"/>
  <c r="AB578" i="11" s="1"/>
  <c r="AA612" i="11"/>
  <c r="AB612" i="11" s="1"/>
  <c r="AA546" i="11"/>
  <c r="AB546" i="11" s="1"/>
  <c r="AA700" i="11"/>
  <c r="AB700" i="11" s="1"/>
  <c r="AA740" i="11"/>
  <c r="AB740" i="11" s="1"/>
  <c r="AA688" i="11"/>
  <c r="AB688" i="11" s="1"/>
  <c r="AA693" i="11"/>
  <c r="AB693" i="11" s="1"/>
  <c r="AA662" i="11"/>
  <c r="AB662" i="11" s="1"/>
  <c r="AA639" i="11"/>
  <c r="AB639" i="11" s="1"/>
  <c r="AA554" i="11"/>
  <c r="AB554" i="11" s="1"/>
  <c r="AA541" i="11"/>
  <c r="AB541" i="11" s="1"/>
  <c r="AA547" i="11"/>
  <c r="AB547" i="11" s="1"/>
  <c r="AA625" i="11"/>
  <c r="AB625" i="11" s="1"/>
  <c r="AA575" i="11"/>
  <c r="AB575" i="11" s="1"/>
  <c r="AA762" i="11"/>
  <c r="AB762" i="11" s="1"/>
  <c r="AA670" i="11"/>
  <c r="AB670" i="11" s="1"/>
  <c r="AA601" i="11"/>
  <c r="AB601" i="11" s="1"/>
  <c r="AA727" i="11"/>
  <c r="AB727" i="11" s="1"/>
  <c r="AA663" i="11"/>
  <c r="AB663" i="11" s="1"/>
  <c r="AA644" i="11"/>
  <c r="AB644" i="11" s="1"/>
  <c r="AA585" i="11"/>
  <c r="AB585" i="11" s="1"/>
  <c r="AA631" i="11"/>
  <c r="AB631" i="11" s="1"/>
  <c r="AA704" i="11"/>
  <c r="AB704" i="11" s="1"/>
  <c r="AA677" i="11"/>
  <c r="AB677" i="11" s="1"/>
  <c r="AA686" i="11"/>
  <c r="AB686" i="11" s="1"/>
  <c r="AA761" i="11"/>
  <c r="AB761" i="11" s="1"/>
  <c r="AA721" i="11"/>
  <c r="AB721" i="11" s="1"/>
  <c r="AA574" i="11"/>
  <c r="AB574" i="11" s="1"/>
  <c r="AA584" i="11"/>
  <c r="AB584" i="11" s="1"/>
  <c r="AA531" i="11"/>
  <c r="AB531" i="11" s="1"/>
  <c r="AA569" i="11"/>
  <c r="AB569" i="11" s="1"/>
  <c r="AA649" i="11"/>
  <c r="AB649" i="11" s="1"/>
  <c r="AA620" i="11"/>
  <c r="AB620" i="11" s="1"/>
  <c r="AA703" i="11"/>
  <c r="AB703" i="11" s="1"/>
  <c r="AA672" i="11"/>
  <c r="AB672" i="11" s="1"/>
  <c r="AA626" i="11"/>
  <c r="AB626" i="11" s="1"/>
  <c r="AA623" i="11"/>
  <c r="AB623" i="11" s="1"/>
  <c r="AA557" i="11"/>
  <c r="AB557" i="11" s="1"/>
  <c r="AA485" i="11"/>
  <c r="AB485" i="11" s="1"/>
  <c r="AA510" i="11"/>
  <c r="AB510" i="11" s="1"/>
  <c r="AA526" i="11"/>
  <c r="AB526" i="11" s="1"/>
  <c r="AA555" i="11"/>
  <c r="AB555" i="11" s="1"/>
  <c r="AA675" i="11"/>
  <c r="AB675" i="11" s="1"/>
  <c r="AA564" i="11"/>
  <c r="AB564" i="11" s="1"/>
  <c r="AA598" i="11"/>
  <c r="AB598" i="11" s="1"/>
  <c r="AA632" i="11"/>
  <c r="AB632" i="11" s="1"/>
  <c r="AA629" i="11"/>
  <c r="AB629" i="11" s="1"/>
  <c r="AA607" i="11"/>
  <c r="AB607" i="11" s="1"/>
  <c r="AA491" i="11"/>
  <c r="AB491" i="11" s="1"/>
  <c r="AA515" i="11"/>
  <c r="AB515" i="11" s="1"/>
  <c r="AA521" i="11"/>
  <c r="AB521" i="11" s="1"/>
  <c r="AA530" i="11"/>
  <c r="AB530" i="11" s="1"/>
  <c r="AA676" i="11"/>
  <c r="AB676" i="11" s="1"/>
  <c r="AA683" i="11"/>
  <c r="AB683" i="11" s="1"/>
  <c r="AA664" i="11"/>
  <c r="AB664" i="11" s="1"/>
  <c r="AA592" i="11"/>
  <c r="AB592" i="11" s="1"/>
  <c r="AA635" i="11"/>
  <c r="AB635" i="11" s="1"/>
  <c r="AA476" i="11"/>
  <c r="AB476" i="11" s="1"/>
  <c r="AA512" i="11"/>
  <c r="AB512" i="11" s="1"/>
  <c r="AA519" i="11"/>
  <c r="AB519" i="11" s="1"/>
  <c r="AA702" i="11"/>
  <c r="AB702" i="11" s="1"/>
  <c r="AA666" i="11"/>
  <c r="AB666" i="11" s="1"/>
  <c r="AA589" i="11"/>
  <c r="AB589" i="11" s="1"/>
  <c r="AA511" i="11"/>
  <c r="AB511" i="11" s="1"/>
  <c r="AA637" i="11"/>
  <c r="AB637" i="11" s="1"/>
  <c r="AA565" i="11"/>
  <c r="AB565" i="11" s="1"/>
  <c r="AA484" i="11"/>
  <c r="AB484" i="11" s="1"/>
  <c r="AA507" i="11"/>
  <c r="AB507" i="11" s="1"/>
  <c r="AA544" i="11"/>
  <c r="AB544" i="11" s="1"/>
  <c r="AA567" i="11"/>
  <c r="AB567" i="11" s="1"/>
  <c r="AA608" i="11"/>
  <c r="AB608" i="11" s="1"/>
  <c r="AA579" i="11"/>
  <c r="AB579" i="11" s="1"/>
  <c r="AA654" i="11"/>
  <c r="AB654" i="11" s="1"/>
  <c r="AA602" i="11"/>
  <c r="AB602" i="11" s="1"/>
  <c r="AA470" i="11"/>
  <c r="AB470" i="11" s="1"/>
  <c r="AA529" i="11"/>
  <c r="AB529" i="11" s="1"/>
  <c r="AA545" i="11"/>
  <c r="AB545" i="11" s="1"/>
  <c r="AA657" i="11"/>
  <c r="AB657" i="11" s="1"/>
  <c r="AA590" i="11"/>
  <c r="AB590" i="11" s="1"/>
  <c r="AA604" i="11"/>
  <c r="AB604" i="11" s="1"/>
  <c r="AA660" i="11"/>
  <c r="AB660" i="11" s="1"/>
  <c r="AA619" i="11"/>
  <c r="AB619" i="11" s="1"/>
  <c r="AA522" i="11"/>
  <c r="AB522" i="11" s="1"/>
  <c r="AA475" i="11"/>
  <c r="AB475" i="11" s="1"/>
  <c r="AA549" i="11"/>
  <c r="AB549" i="11" s="1"/>
  <c r="AA627" i="11"/>
  <c r="AB627" i="11" s="1"/>
  <c r="AA587" i="11"/>
  <c r="AB587" i="11" s="1"/>
  <c r="AA580" i="11"/>
  <c r="AB580" i="11" s="1"/>
  <c r="AA479" i="11"/>
  <c r="AB479" i="11" s="1"/>
  <c r="AA520" i="11"/>
  <c r="AB520" i="11" s="1"/>
  <c r="AA542" i="11"/>
  <c r="AB542" i="11" s="1"/>
  <c r="AA552" i="11"/>
  <c r="AB552" i="11" s="1"/>
  <c r="AA486" i="11"/>
  <c r="AB486" i="11" s="1"/>
  <c r="AA490" i="11"/>
  <c r="AB490" i="11" s="1"/>
  <c r="AA642" i="11"/>
  <c r="AB642" i="11" s="1"/>
  <c r="AA487" i="11"/>
  <c r="AB487" i="11" s="1"/>
  <c r="AA534" i="11"/>
  <c r="AB534" i="11" s="1"/>
  <c r="AA583" i="11"/>
  <c r="AB583" i="11" s="1"/>
  <c r="AA559" i="11"/>
  <c r="AB559" i="11" s="1"/>
  <c r="AA553" i="11"/>
  <c r="AB553" i="11" s="1"/>
  <c r="AA517" i="11"/>
  <c r="AB517" i="11" s="1"/>
  <c r="AA489" i="11"/>
  <c r="AB489" i="11" s="1"/>
  <c r="AA513" i="11"/>
  <c r="AB513" i="11" s="1"/>
  <c r="AA582" i="11"/>
  <c r="AB582" i="11" s="1"/>
  <c r="AA621" i="11"/>
  <c r="AB621" i="11" s="1"/>
  <c r="AA498" i="11"/>
  <c r="AB498" i="11" s="1"/>
  <c r="AA509" i="11"/>
  <c r="AB509" i="11" s="1"/>
  <c r="AA577" i="11"/>
  <c r="AB577" i="11" s="1"/>
  <c r="AA504" i="11"/>
  <c r="AB504" i="11" s="1"/>
  <c r="AA548" i="11"/>
  <c r="AB548" i="11" s="1"/>
  <c r="AA501" i="11"/>
  <c r="AB501" i="11" s="1"/>
  <c r="AA483" i="11"/>
  <c r="AB483" i="11" s="1"/>
  <c r="AA722" i="11"/>
  <c r="AB722" i="11" s="1"/>
  <c r="AA572" i="11"/>
  <c r="AB572" i="11" s="1"/>
  <c r="AA524" i="11"/>
  <c r="AB524" i="11" s="1"/>
  <c r="AA560" i="11"/>
  <c r="AB560" i="11" s="1"/>
  <c r="AA568" i="11"/>
  <c r="AB568" i="11" s="1"/>
  <c r="AA536" i="11"/>
  <c r="AB536" i="11" s="1"/>
  <c r="AA609" i="11"/>
  <c r="AB609" i="11" s="1"/>
  <c r="AA593" i="11"/>
  <c r="AB593" i="11" s="1"/>
  <c r="AA494" i="11"/>
  <c r="AB494" i="11" s="1"/>
  <c r="AA570" i="11"/>
  <c r="AB570" i="11" s="1"/>
  <c r="AA558" i="11"/>
  <c r="AB558" i="11" s="1"/>
  <c r="AA500" i="11"/>
  <c r="AB500" i="11" s="1"/>
  <c r="AA472" i="11"/>
  <c r="AB472" i="11" s="1"/>
  <c r="AA535" i="11"/>
  <c r="AB535" i="11" s="1"/>
  <c r="AA471" i="11"/>
  <c r="AB471" i="11" s="1"/>
  <c r="AA606" i="11"/>
  <c r="AB606" i="11" s="1"/>
  <c r="AA538" i="11"/>
  <c r="AB538" i="11" s="1"/>
  <c r="AA497" i="11"/>
  <c r="AB497" i="11" s="1"/>
  <c r="AA505" i="11"/>
  <c r="AB505" i="11" s="1"/>
  <c r="AA527" i="11"/>
  <c r="AB527" i="11" s="1"/>
  <c r="AA525" i="11"/>
  <c r="AB525" i="11" s="1"/>
  <c r="AA508" i="11"/>
  <c r="AB508" i="11" s="1"/>
  <c r="AA496" i="11"/>
  <c r="AB496" i="11" s="1"/>
  <c r="AA636" i="11"/>
  <c r="AB636" i="11" s="1"/>
  <c r="AA562" i="11"/>
  <c r="AB562" i="11" s="1"/>
  <c r="AA503" i="11"/>
  <c r="AB503" i="11" s="1"/>
  <c r="AA551" i="11"/>
  <c r="AB551" i="11" s="1"/>
  <c r="AA647" i="11"/>
  <c r="AB647" i="11" s="1"/>
  <c r="AA528" i="11"/>
  <c r="AB528" i="11" s="1"/>
  <c r="AA539" i="11"/>
  <c r="AB539" i="11" s="1"/>
  <c r="AA492" i="11"/>
  <c r="AB492" i="11" s="1"/>
  <c r="AA518" i="11"/>
  <c r="AB518" i="11" s="1"/>
  <c r="AA576" i="11"/>
  <c r="AB576" i="11" s="1"/>
  <c r="AA566" i="11"/>
  <c r="AB566" i="11" s="1"/>
  <c r="AA613" i="11"/>
  <c r="AB613" i="11" s="1"/>
  <c r="AA615" i="11"/>
  <c r="AB615" i="11" s="1"/>
  <c r="AA595" i="11"/>
  <c r="AB595" i="11" s="1"/>
  <c r="AA493" i="11"/>
  <c r="AB493" i="11" s="1"/>
  <c r="AA537" i="11"/>
  <c r="AB537" i="11" s="1"/>
  <c r="AA482" i="11"/>
  <c r="AB482" i="11" s="1"/>
  <c r="AA502" i="11"/>
  <c r="AB502" i="11" s="1"/>
  <c r="AA473" i="11"/>
  <c r="AB473" i="11" s="1"/>
  <c r="AA488" i="11"/>
  <c r="AB488" i="11" s="1"/>
  <c r="AA478" i="11"/>
  <c r="AB478" i="11" s="1"/>
  <c r="AA561" i="11"/>
  <c r="AB561" i="11" s="1"/>
  <c r="AA596" i="11"/>
  <c r="AB596" i="11" s="1"/>
  <c r="AA514" i="11"/>
  <c r="AB514" i="11" s="1"/>
  <c r="AA477" i="11"/>
  <c r="AB477" i="11" s="1"/>
  <c r="AA506" i="11"/>
  <c r="AB506" i="11" s="1"/>
  <c r="AA634" i="11"/>
  <c r="AB634" i="11" s="1"/>
  <c r="AA599" i="11"/>
  <c r="AB599" i="11" s="1"/>
  <c r="AA571" i="11"/>
  <c r="AB571" i="11" s="1"/>
  <c r="AA543" i="11"/>
  <c r="AB543" i="11" s="1"/>
  <c r="AA738" i="11"/>
  <c r="AB738" i="11" s="1"/>
  <c r="AA696" i="11"/>
  <c r="AB696" i="11" s="1"/>
  <c r="AA563" i="11"/>
  <c r="AB563" i="11" s="1"/>
  <c r="AA480" i="11"/>
  <c r="AB480" i="11" s="1"/>
  <c r="AA495" i="11"/>
  <c r="AB495" i="11" s="1"/>
  <c r="AA516" i="11"/>
  <c r="AB516" i="11" s="1"/>
  <c r="AA523" i="11"/>
  <c r="AB523" i="11" s="1"/>
  <c r="AA600" i="11"/>
  <c r="AB600" i="11" s="1"/>
  <c r="AA474" i="11"/>
  <c r="AB474" i="11" s="1"/>
  <c r="AA653" i="11"/>
  <c r="AB653" i="11" s="1"/>
  <c r="AA481" i="11"/>
  <c r="AB481" i="11" s="1"/>
  <c r="AA499" i="11"/>
  <c r="AB499" i="11" s="1"/>
  <c r="AA550" i="11"/>
  <c r="AB550" i="11" s="1"/>
  <c r="U690" i="11"/>
  <c r="V690" i="11" s="1"/>
  <c r="U756" i="11"/>
  <c r="V756" i="11" s="1"/>
  <c r="U662" i="11"/>
  <c r="V662" i="11" s="1"/>
  <c r="U674" i="11"/>
  <c r="V674" i="11" s="1"/>
  <c r="U605" i="11"/>
  <c r="V605" i="11" s="1"/>
  <c r="U719" i="11"/>
  <c r="V719" i="11" s="1"/>
  <c r="U631" i="11"/>
  <c r="V631" i="11" s="1"/>
  <c r="U774" i="11"/>
  <c r="V774" i="11" s="1"/>
  <c r="U724" i="11"/>
  <c r="V724" i="11" s="1"/>
  <c r="U663" i="11"/>
  <c r="V663" i="11" s="1"/>
  <c r="U721" i="11"/>
  <c r="V721" i="11" s="1"/>
  <c r="U664" i="11"/>
  <c r="V664" i="11" s="1"/>
  <c r="U773" i="11"/>
  <c r="V773" i="11" s="1"/>
  <c r="U717" i="11"/>
  <c r="V717" i="11" s="1"/>
  <c r="U705" i="11"/>
  <c r="V705" i="11" s="1"/>
  <c r="U665" i="11"/>
  <c r="V665" i="11" s="1"/>
  <c r="U755" i="11"/>
  <c r="V755" i="11" s="1"/>
  <c r="U680" i="11"/>
  <c r="V680" i="11" s="1"/>
  <c r="U693" i="11"/>
  <c r="V693" i="11" s="1"/>
  <c r="U700" i="11"/>
  <c r="V700" i="11" s="1"/>
  <c r="U661" i="11"/>
  <c r="V661" i="11" s="1"/>
  <c r="U722" i="11"/>
  <c r="V722" i="11" s="1"/>
  <c r="U768" i="11"/>
  <c r="V768" i="11" s="1"/>
  <c r="U715" i="11"/>
  <c r="V715" i="11" s="1"/>
  <c r="U759" i="11"/>
  <c r="V759" i="11" s="1"/>
  <c r="U702" i="11"/>
  <c r="V702" i="11" s="1"/>
  <c r="U752" i="11"/>
  <c r="V752" i="11" s="1"/>
  <c r="U753" i="11"/>
  <c r="V753" i="11" s="1"/>
  <c r="U731" i="11"/>
  <c r="V731" i="11" s="1"/>
  <c r="U653" i="11"/>
  <c r="V653" i="11" s="1"/>
  <c r="U689" i="11"/>
  <c r="V689" i="11" s="1"/>
  <c r="U771" i="11"/>
  <c r="V771" i="11" s="1"/>
  <c r="U770" i="11"/>
  <c r="V770" i="11" s="1"/>
  <c r="U736" i="11"/>
  <c r="V736" i="11" s="1"/>
  <c r="U706" i="11"/>
  <c r="V706" i="11" s="1"/>
  <c r="U642" i="11"/>
  <c r="V642" i="11" s="1"/>
  <c r="U709" i="11"/>
  <c r="V709" i="11" s="1"/>
  <c r="U711" i="11"/>
  <c r="V711" i="11" s="1"/>
  <c r="U767" i="11"/>
  <c r="V767" i="11" s="1"/>
  <c r="U737" i="11"/>
  <c r="V737" i="11" s="1"/>
  <c r="U652" i="11"/>
  <c r="V652" i="11" s="1"/>
  <c r="U765" i="11"/>
  <c r="V765" i="11" s="1"/>
  <c r="U713" i="11"/>
  <c r="V713" i="11" s="1"/>
  <c r="U739" i="11"/>
  <c r="V739" i="11" s="1"/>
  <c r="U729" i="11"/>
  <c r="V729" i="11" s="1"/>
  <c r="U727" i="11"/>
  <c r="V727" i="11" s="1"/>
  <c r="U746" i="11"/>
  <c r="V746" i="11" s="1"/>
  <c r="U723" i="11"/>
  <c r="V723" i="11" s="1"/>
  <c r="U762" i="11"/>
  <c r="V762" i="11" s="1"/>
  <c r="U707" i="11"/>
  <c r="V707" i="11" s="1"/>
  <c r="U676" i="11"/>
  <c r="V676" i="11" s="1"/>
  <c r="U682" i="11"/>
  <c r="V682" i="11" s="1"/>
  <c r="U694" i="11"/>
  <c r="V694" i="11" s="1"/>
  <c r="U758" i="11"/>
  <c r="V758" i="11" s="1"/>
  <c r="U738" i="11"/>
  <c r="V738" i="11" s="1"/>
  <c r="U761" i="11"/>
  <c r="V761" i="11" s="1"/>
  <c r="U750" i="11"/>
  <c r="V750" i="11" s="1"/>
  <c r="U670" i="11"/>
  <c r="V670" i="11" s="1"/>
  <c r="U718" i="11"/>
  <c r="V718" i="11" s="1"/>
  <c r="U681" i="11"/>
  <c r="V681" i="11" s="1"/>
  <c r="U701" i="11"/>
  <c r="V701" i="11" s="1"/>
  <c r="U749" i="11"/>
  <c r="V749" i="11" s="1"/>
  <c r="U619" i="11"/>
  <c r="V619" i="11" s="1"/>
  <c r="U698" i="11"/>
  <c r="V698" i="11" s="1"/>
  <c r="U683" i="11"/>
  <c r="V683" i="11" s="1"/>
  <c r="U714" i="11"/>
  <c r="V714" i="11" s="1"/>
  <c r="U667" i="11"/>
  <c r="V667" i="11" s="1"/>
  <c r="U735" i="11"/>
  <c r="V735" i="11" s="1"/>
  <c r="U675" i="11"/>
  <c r="V675" i="11" s="1"/>
  <c r="U669" i="11"/>
  <c r="V669" i="11" s="1"/>
  <c r="U754" i="11"/>
  <c r="V754" i="11" s="1"/>
  <c r="U582" i="11"/>
  <c r="V582" i="11" s="1"/>
  <c r="U551" i="11"/>
  <c r="V551" i="11" s="1"/>
  <c r="U594" i="11"/>
  <c r="V594" i="11" s="1"/>
  <c r="U660" i="11"/>
  <c r="V660" i="11" s="1"/>
  <c r="U712" i="11"/>
  <c r="V712" i="11" s="1"/>
  <c r="U745" i="11"/>
  <c r="V745" i="11" s="1"/>
  <c r="U769" i="11"/>
  <c r="V769" i="11" s="1"/>
  <c r="U763" i="11"/>
  <c r="V763" i="11" s="1"/>
  <c r="U577" i="11"/>
  <c r="V577" i="11" s="1"/>
  <c r="U644" i="11"/>
  <c r="V644" i="11" s="1"/>
  <c r="U742" i="11"/>
  <c r="V742" i="11" s="1"/>
  <c r="U728" i="11"/>
  <c r="V728" i="11" s="1"/>
  <c r="U673" i="11"/>
  <c r="V673" i="11" s="1"/>
  <c r="U703" i="11"/>
  <c r="V703" i="11" s="1"/>
  <c r="U617" i="11"/>
  <c r="V617" i="11" s="1"/>
  <c r="U678" i="11"/>
  <c r="V678" i="11" s="1"/>
  <c r="U560" i="11"/>
  <c r="V560" i="11" s="1"/>
  <c r="U643" i="11"/>
  <c r="V643" i="11" s="1"/>
  <c r="U621" i="11"/>
  <c r="V621" i="11" s="1"/>
  <c r="U732" i="11"/>
  <c r="V732" i="11" s="1"/>
  <c r="U764" i="11"/>
  <c r="V764" i="11" s="1"/>
  <c r="U733" i="11"/>
  <c r="V733" i="11" s="1"/>
  <c r="U603" i="11"/>
  <c r="V603" i="11" s="1"/>
  <c r="U618" i="11"/>
  <c r="V618" i="11" s="1"/>
  <c r="U710" i="11"/>
  <c r="V710" i="11" s="1"/>
  <c r="U677" i="11"/>
  <c r="V677" i="11" s="1"/>
  <c r="U726" i="11"/>
  <c r="V726" i="11" s="1"/>
  <c r="U734" i="11"/>
  <c r="V734" i="11" s="1"/>
  <c r="U744" i="11"/>
  <c r="V744" i="11" s="1"/>
  <c r="U695" i="11"/>
  <c r="V695" i="11" s="1"/>
  <c r="U602" i="11"/>
  <c r="V602" i="11" s="1"/>
  <c r="U586" i="11"/>
  <c r="V586" i="11" s="1"/>
  <c r="U672" i="11"/>
  <c r="V672" i="11" s="1"/>
  <c r="U691" i="11"/>
  <c r="V691" i="11" s="1"/>
  <c r="U648" i="11"/>
  <c r="V648" i="11" s="1"/>
  <c r="U757" i="11"/>
  <c r="V757" i="11" s="1"/>
  <c r="U699" i="11"/>
  <c r="V699" i="11" s="1"/>
  <c r="U686" i="11"/>
  <c r="V686" i="11" s="1"/>
  <c r="U562" i="11"/>
  <c r="V562" i="11" s="1"/>
  <c r="U656" i="11"/>
  <c r="V656" i="11" s="1"/>
  <c r="U599" i="11"/>
  <c r="V599" i="11" s="1"/>
  <c r="U775" i="11"/>
  <c r="V775" i="11" s="1"/>
  <c r="U748" i="11"/>
  <c r="V748" i="11" s="1"/>
  <c r="U692" i="11"/>
  <c r="V692" i="11" s="1"/>
  <c r="U708" i="11"/>
  <c r="V708" i="11" s="1"/>
  <c r="U638" i="11"/>
  <c r="V638" i="11" s="1"/>
  <c r="U615" i="11"/>
  <c r="V615" i="11" s="1"/>
  <c r="U591" i="11"/>
  <c r="V591" i="11" s="1"/>
  <c r="U595" i="11"/>
  <c r="V595" i="11" s="1"/>
  <c r="U518" i="11"/>
  <c r="V518" i="11" s="1"/>
  <c r="U697" i="11"/>
  <c r="V697" i="11" s="1"/>
  <c r="U659" i="11"/>
  <c r="V659" i="11" s="1"/>
  <c r="U666" i="11"/>
  <c r="V666" i="11" s="1"/>
  <c r="U600" i="11"/>
  <c r="V600" i="11" s="1"/>
  <c r="U704" i="11"/>
  <c r="V704" i="11" s="1"/>
  <c r="U654" i="11"/>
  <c r="V654" i="11" s="1"/>
  <c r="U655" i="11"/>
  <c r="V655" i="11" s="1"/>
  <c r="U633" i="11"/>
  <c r="V633" i="11" s="1"/>
  <c r="U641" i="11"/>
  <c r="V641" i="11" s="1"/>
  <c r="U516" i="11"/>
  <c r="V516" i="11" s="1"/>
  <c r="U492" i="11"/>
  <c r="V492" i="11" s="1"/>
  <c r="U530" i="11"/>
  <c r="V530" i="11" s="1"/>
  <c r="U612" i="11"/>
  <c r="V612" i="11" s="1"/>
  <c r="U611" i="11"/>
  <c r="V611" i="11" s="1"/>
  <c r="U628" i="11"/>
  <c r="V628" i="11" s="1"/>
  <c r="U776" i="11"/>
  <c r="V776" i="11" s="1"/>
  <c r="U685" i="11"/>
  <c r="V685" i="11" s="1"/>
  <c r="U559" i="11"/>
  <c r="V559" i="11" s="1"/>
  <c r="U725" i="11"/>
  <c r="V725" i="11" s="1"/>
  <c r="U630" i="11"/>
  <c r="V630" i="11" s="1"/>
  <c r="U519" i="11"/>
  <c r="V519" i="11" s="1"/>
  <c r="U506" i="11"/>
  <c r="V506" i="11" s="1"/>
  <c r="U554" i="11"/>
  <c r="V554" i="11" s="1"/>
  <c r="U622" i="11"/>
  <c r="V622" i="11" s="1"/>
  <c r="U590" i="11"/>
  <c r="V590" i="11" s="1"/>
  <c r="U740" i="11"/>
  <c r="V740" i="11" s="1"/>
  <c r="U766" i="11"/>
  <c r="V766" i="11" s="1"/>
  <c r="U730" i="11"/>
  <c r="V730" i="11" s="1"/>
  <c r="U743" i="11"/>
  <c r="V743" i="11" s="1"/>
  <c r="U589" i="11"/>
  <c r="V589" i="11" s="1"/>
  <c r="U684" i="11"/>
  <c r="V684" i="11" s="1"/>
  <c r="U720" i="11"/>
  <c r="V720" i="11" s="1"/>
  <c r="U609" i="11"/>
  <c r="V609" i="11" s="1"/>
  <c r="U658" i="11"/>
  <c r="V658" i="11" s="1"/>
  <c r="U561" i="11"/>
  <c r="V561" i="11" s="1"/>
  <c r="U716" i="11"/>
  <c r="V716" i="11" s="1"/>
  <c r="U747" i="11"/>
  <c r="V747" i="11" s="1"/>
  <c r="U513" i="11"/>
  <c r="V513" i="11" s="1"/>
  <c r="U556" i="11"/>
  <c r="V556" i="11" s="1"/>
  <c r="U610" i="11"/>
  <c r="V610" i="11" s="1"/>
  <c r="U632" i="11"/>
  <c r="V632" i="11" s="1"/>
  <c r="U608" i="11"/>
  <c r="V608" i="11" s="1"/>
  <c r="U572" i="11"/>
  <c r="V572" i="11" s="1"/>
  <c r="U687" i="11"/>
  <c r="V687" i="11" s="1"/>
  <c r="U593" i="11"/>
  <c r="V593" i="11" s="1"/>
  <c r="U542" i="11"/>
  <c r="V542" i="11" s="1"/>
  <c r="U535" i="11"/>
  <c r="V535" i="11" s="1"/>
  <c r="U550" i="11"/>
  <c r="V550" i="11" s="1"/>
  <c r="U568" i="11"/>
  <c r="V568" i="11" s="1"/>
  <c r="U626" i="11"/>
  <c r="V626" i="11" s="1"/>
  <c r="U573" i="11"/>
  <c r="V573" i="11" s="1"/>
  <c r="U592" i="11"/>
  <c r="V592" i="11" s="1"/>
  <c r="U688" i="11"/>
  <c r="V688" i="11" s="1"/>
  <c r="U543" i="11"/>
  <c r="V543" i="11" s="1"/>
  <c r="U546" i="11"/>
  <c r="V546" i="11" s="1"/>
  <c r="U571" i="11"/>
  <c r="V571" i="11" s="1"/>
  <c r="U657" i="11"/>
  <c r="V657" i="11" s="1"/>
  <c r="U679" i="11"/>
  <c r="V679" i="11" s="1"/>
  <c r="U548" i="11"/>
  <c r="V548" i="11" s="1"/>
  <c r="U650" i="11"/>
  <c r="V650" i="11" s="1"/>
  <c r="U515" i="11"/>
  <c r="V515" i="11" s="1"/>
  <c r="U563" i="11"/>
  <c r="V563" i="11" s="1"/>
  <c r="U552" i="11"/>
  <c r="V552" i="11" s="1"/>
  <c r="U588" i="11"/>
  <c r="V588" i="11" s="1"/>
  <c r="U651" i="11"/>
  <c r="V651" i="11" s="1"/>
  <c r="U751" i="11"/>
  <c r="V751" i="11" s="1"/>
  <c r="U601" i="11"/>
  <c r="V601" i="11" s="1"/>
  <c r="U636" i="11"/>
  <c r="V636" i="11" s="1"/>
  <c r="U510" i="11"/>
  <c r="V510" i="11" s="1"/>
  <c r="U558" i="11"/>
  <c r="V558" i="11" s="1"/>
  <c r="U529" i="11"/>
  <c r="V529" i="11" s="1"/>
  <c r="U613" i="11"/>
  <c r="V613" i="11" s="1"/>
  <c r="U614" i="11"/>
  <c r="V614" i="11" s="1"/>
  <c r="U639" i="11"/>
  <c r="V639" i="11" s="1"/>
  <c r="U587" i="11"/>
  <c r="V587" i="11" s="1"/>
  <c r="U668" i="11"/>
  <c r="V668" i="11" s="1"/>
  <c r="U604" i="11"/>
  <c r="V604" i="11" s="1"/>
  <c r="U624" i="11"/>
  <c r="V624" i="11" s="1"/>
  <c r="U537" i="11"/>
  <c r="V537" i="11" s="1"/>
  <c r="U549" i="11"/>
  <c r="V549" i="11" s="1"/>
  <c r="U584" i="11"/>
  <c r="V584" i="11" s="1"/>
  <c r="U496" i="11"/>
  <c r="V496" i="11" s="1"/>
  <c r="U585" i="11"/>
  <c r="V585" i="11" s="1"/>
  <c r="U640" i="11"/>
  <c r="V640" i="11" s="1"/>
  <c r="U575" i="11"/>
  <c r="V575" i="11" s="1"/>
  <c r="U533" i="11"/>
  <c r="V533" i="11" s="1"/>
  <c r="U741" i="11"/>
  <c r="V741" i="11" s="1"/>
  <c r="U649" i="11"/>
  <c r="V649" i="11" s="1"/>
  <c r="U471" i="11"/>
  <c r="V471" i="11" s="1"/>
  <c r="U607" i="11"/>
  <c r="V607" i="11" s="1"/>
  <c r="U477" i="11"/>
  <c r="V477" i="11" s="1"/>
  <c r="U520" i="11"/>
  <c r="V520" i="11" s="1"/>
  <c r="U772" i="11"/>
  <c r="V772" i="11" s="1"/>
  <c r="U576" i="11"/>
  <c r="V576" i="11" s="1"/>
  <c r="U491" i="11"/>
  <c r="V491" i="11" s="1"/>
  <c r="U597" i="11"/>
  <c r="V597" i="11" s="1"/>
  <c r="U541" i="11"/>
  <c r="V541" i="11" s="1"/>
  <c r="U509" i="11"/>
  <c r="V509" i="11" s="1"/>
  <c r="U547" i="11"/>
  <c r="V547" i="11" s="1"/>
  <c r="U696" i="11"/>
  <c r="V696" i="11" s="1"/>
  <c r="U596" i="11"/>
  <c r="V596" i="11" s="1"/>
  <c r="U671" i="11"/>
  <c r="V671" i="11" s="1"/>
  <c r="U583" i="11"/>
  <c r="V583" i="11" s="1"/>
  <c r="U545" i="11"/>
  <c r="V545" i="11" s="1"/>
  <c r="U565" i="11"/>
  <c r="V565" i="11" s="1"/>
  <c r="U647" i="11"/>
  <c r="V647" i="11" s="1"/>
  <c r="U528" i="11"/>
  <c r="V528" i="11" s="1"/>
  <c r="U487" i="11"/>
  <c r="V487" i="11" s="1"/>
  <c r="U470" i="11"/>
  <c r="V470" i="11" s="1"/>
  <c r="U517" i="11"/>
  <c r="V517" i="11" s="1"/>
  <c r="U484" i="11"/>
  <c r="V484" i="11" s="1"/>
  <c r="U531" i="11"/>
  <c r="V531" i="11" s="1"/>
  <c r="U553" i="11"/>
  <c r="V553" i="11" s="1"/>
  <c r="U524" i="11"/>
  <c r="V524" i="11" s="1"/>
  <c r="U567" i="11"/>
  <c r="V567" i="11" s="1"/>
  <c r="U635" i="11"/>
  <c r="V635" i="11" s="1"/>
  <c r="U540" i="11"/>
  <c r="V540" i="11" s="1"/>
  <c r="U503" i="11"/>
  <c r="V503" i="11" s="1"/>
  <c r="U507" i="11"/>
  <c r="V507" i="11" s="1"/>
  <c r="U508" i="11"/>
  <c r="V508" i="11" s="1"/>
  <c r="U476" i="11"/>
  <c r="V476" i="11" s="1"/>
  <c r="U479" i="11"/>
  <c r="V479" i="11" s="1"/>
  <c r="U534" i="11"/>
  <c r="V534" i="11" s="1"/>
  <c r="U616" i="11"/>
  <c r="V616" i="11" s="1"/>
  <c r="U623" i="11"/>
  <c r="V623" i="11" s="1"/>
  <c r="U536" i="11"/>
  <c r="V536" i="11" s="1"/>
  <c r="U493" i="11"/>
  <c r="V493" i="11" s="1"/>
  <c r="U488" i="11"/>
  <c r="V488" i="11" s="1"/>
  <c r="U473" i="11"/>
  <c r="V473" i="11" s="1"/>
  <c r="U502" i="11"/>
  <c r="V502" i="11" s="1"/>
  <c r="U580" i="11"/>
  <c r="V580" i="11" s="1"/>
  <c r="U646" i="11"/>
  <c r="V646" i="11" s="1"/>
  <c r="U569" i="11"/>
  <c r="V569" i="11" s="1"/>
  <c r="U480" i="11"/>
  <c r="V480" i="11" s="1"/>
  <c r="U514" i="11"/>
  <c r="V514" i="11" s="1"/>
  <c r="U526" i="11"/>
  <c r="V526" i="11" s="1"/>
  <c r="U494" i="11"/>
  <c r="V494" i="11" s="1"/>
  <c r="U557" i="11"/>
  <c r="V557" i="11" s="1"/>
  <c r="U511" i="11"/>
  <c r="V511" i="11" s="1"/>
  <c r="U522" i="11"/>
  <c r="V522" i="11" s="1"/>
  <c r="U489" i="11"/>
  <c r="V489" i="11" s="1"/>
  <c r="U512" i="11"/>
  <c r="V512" i="11" s="1"/>
  <c r="U500" i="11"/>
  <c r="V500" i="11" s="1"/>
  <c r="U625" i="11"/>
  <c r="V625" i="11" s="1"/>
  <c r="U555" i="11"/>
  <c r="V555" i="11" s="1"/>
  <c r="U579" i="11"/>
  <c r="V579" i="11" s="1"/>
  <c r="U581" i="11"/>
  <c r="V581" i="11" s="1"/>
  <c r="U521" i="11"/>
  <c r="V521" i="11" s="1"/>
  <c r="U497" i="11"/>
  <c r="V497" i="11" s="1"/>
  <c r="U523" i="11"/>
  <c r="V523" i="11" s="1"/>
  <c r="U627" i="11"/>
  <c r="V627" i="11" s="1"/>
  <c r="U574" i="11"/>
  <c r="V574" i="11" s="1"/>
  <c r="U606" i="11"/>
  <c r="V606" i="11" s="1"/>
  <c r="U620" i="11"/>
  <c r="V620" i="11" s="1"/>
  <c r="U532" i="11"/>
  <c r="V532" i="11" s="1"/>
  <c r="U504" i="11"/>
  <c r="V504" i="11" s="1"/>
  <c r="U478" i="11"/>
  <c r="V478" i="11" s="1"/>
  <c r="U566" i="11"/>
  <c r="V566" i="11" s="1"/>
  <c r="U578" i="11"/>
  <c r="V578" i="11" s="1"/>
  <c r="U629" i="11"/>
  <c r="V629" i="11" s="1"/>
  <c r="U539" i="11"/>
  <c r="V539" i="11" s="1"/>
  <c r="U570" i="11"/>
  <c r="V570" i="11" s="1"/>
  <c r="U481" i="11"/>
  <c r="V481" i="11" s="1"/>
  <c r="U538" i="11"/>
  <c r="V538" i="11" s="1"/>
  <c r="U474" i="11"/>
  <c r="V474" i="11" s="1"/>
  <c r="U486" i="11"/>
  <c r="V486" i="11" s="1"/>
  <c r="U527" i="11"/>
  <c r="V527" i="11" s="1"/>
  <c r="U482" i="11"/>
  <c r="V482" i="11" s="1"/>
  <c r="U490" i="11"/>
  <c r="V490" i="11" s="1"/>
  <c r="U634" i="11"/>
  <c r="V634" i="11" s="1"/>
  <c r="U498" i="11"/>
  <c r="V498" i="11" s="1"/>
  <c r="U544" i="11"/>
  <c r="V544" i="11" s="1"/>
  <c r="U472" i="11"/>
  <c r="V472" i="11" s="1"/>
  <c r="U499" i="11"/>
  <c r="V499" i="11" s="1"/>
  <c r="U501" i="11"/>
  <c r="V501" i="11" s="1"/>
  <c r="U564" i="11"/>
  <c r="V564" i="11" s="1"/>
  <c r="U483" i="11"/>
  <c r="V483" i="11" s="1"/>
  <c r="U525" i="11"/>
  <c r="V525" i="11" s="1"/>
  <c r="U637" i="11"/>
  <c r="V637" i="11" s="1"/>
  <c r="U598" i="11"/>
  <c r="V598" i="11" s="1"/>
  <c r="U505" i="11"/>
  <c r="V505" i="11" s="1"/>
  <c r="U485" i="11"/>
  <c r="V485" i="11" s="1"/>
  <c r="U495" i="11"/>
  <c r="V495" i="11" s="1"/>
  <c r="U475" i="11"/>
  <c r="V475" i="11" s="1"/>
  <c r="U768" i="12"/>
  <c r="V768" i="12" s="1"/>
  <c r="U774" i="12"/>
  <c r="V774" i="12" s="1"/>
  <c r="U693" i="12"/>
  <c r="V693" i="12" s="1"/>
  <c r="U712" i="12"/>
  <c r="V712" i="12" s="1"/>
  <c r="U673" i="12"/>
  <c r="V673" i="12" s="1"/>
  <c r="U709" i="12"/>
  <c r="V709" i="12" s="1"/>
  <c r="U766" i="12"/>
  <c r="V766" i="12" s="1"/>
  <c r="U767" i="12"/>
  <c r="V767" i="12" s="1"/>
  <c r="U733" i="12"/>
  <c r="V733" i="12" s="1"/>
  <c r="U708" i="12"/>
  <c r="V708" i="12" s="1"/>
  <c r="U706" i="12"/>
  <c r="V706" i="12" s="1"/>
  <c r="U745" i="12"/>
  <c r="V745" i="12" s="1"/>
  <c r="U722" i="12"/>
  <c r="V722" i="12" s="1"/>
  <c r="U748" i="12"/>
  <c r="V748" i="12" s="1"/>
  <c r="U713" i="12"/>
  <c r="V713" i="12" s="1"/>
  <c r="U770" i="12"/>
  <c r="V770" i="12" s="1"/>
  <c r="U741" i="12"/>
  <c r="V741" i="12" s="1"/>
  <c r="U694" i="12"/>
  <c r="V694" i="12" s="1"/>
  <c r="U714" i="12"/>
  <c r="V714" i="12" s="1"/>
  <c r="U721" i="12"/>
  <c r="V721" i="12" s="1"/>
  <c r="U776" i="12"/>
  <c r="V776" i="12" s="1"/>
  <c r="U701" i="12"/>
  <c r="V701" i="12" s="1"/>
  <c r="U681" i="12"/>
  <c r="V681" i="12" s="1"/>
  <c r="U678" i="12"/>
  <c r="V678" i="12" s="1"/>
  <c r="U744" i="12"/>
  <c r="V744" i="12" s="1"/>
  <c r="U756" i="12"/>
  <c r="V756" i="12" s="1"/>
  <c r="U633" i="12"/>
  <c r="V633" i="12" s="1"/>
  <c r="U715" i="12"/>
  <c r="V715" i="12" s="1"/>
  <c r="U762" i="12"/>
  <c r="V762" i="12" s="1"/>
  <c r="U755" i="12"/>
  <c r="V755" i="12" s="1"/>
  <c r="U749" i="12"/>
  <c r="V749" i="12" s="1"/>
  <c r="U739" i="12"/>
  <c r="V739" i="12" s="1"/>
  <c r="U710" i="12"/>
  <c r="V710" i="12" s="1"/>
  <c r="U688" i="12"/>
  <c r="V688" i="12" s="1"/>
  <c r="U697" i="12"/>
  <c r="V697" i="12" s="1"/>
  <c r="U769" i="12"/>
  <c r="V769" i="12" s="1"/>
  <c r="U758" i="12"/>
  <c r="V758" i="12" s="1"/>
  <c r="U750" i="12"/>
  <c r="V750" i="12" s="1"/>
  <c r="U717" i="12"/>
  <c r="V717" i="12" s="1"/>
  <c r="U765" i="12"/>
  <c r="V765" i="12" s="1"/>
  <c r="U773" i="12"/>
  <c r="V773" i="12" s="1"/>
  <c r="U736" i="12"/>
  <c r="V736" i="12" s="1"/>
  <c r="U686" i="12"/>
  <c r="V686" i="12" s="1"/>
  <c r="U726" i="12"/>
  <c r="V726" i="12" s="1"/>
  <c r="U632" i="12"/>
  <c r="V632" i="12" s="1"/>
  <c r="U705" i="12"/>
  <c r="V705" i="12" s="1"/>
  <c r="U703" i="12"/>
  <c r="V703" i="12" s="1"/>
  <c r="U718" i="12"/>
  <c r="V718" i="12" s="1"/>
  <c r="U680" i="12"/>
  <c r="V680" i="12" s="1"/>
  <c r="U666" i="12"/>
  <c r="V666" i="12" s="1"/>
  <c r="U702" i="12"/>
  <c r="V702" i="12" s="1"/>
  <c r="U707" i="12"/>
  <c r="V707" i="12" s="1"/>
  <c r="U734" i="12"/>
  <c r="V734" i="12" s="1"/>
  <c r="U684" i="12"/>
  <c r="V684" i="12" s="1"/>
  <c r="U631" i="12"/>
  <c r="V631" i="12" s="1"/>
  <c r="U716" i="12"/>
  <c r="V716" i="12" s="1"/>
  <c r="U720" i="12"/>
  <c r="V720" i="12" s="1"/>
  <c r="U775" i="12"/>
  <c r="V775" i="12" s="1"/>
  <c r="U730" i="12"/>
  <c r="V730" i="12" s="1"/>
  <c r="U690" i="12"/>
  <c r="V690" i="12" s="1"/>
  <c r="U627" i="12"/>
  <c r="V627" i="12" s="1"/>
  <c r="U658" i="12"/>
  <c r="V658" i="12" s="1"/>
  <c r="U689" i="12"/>
  <c r="V689" i="12" s="1"/>
  <c r="U761" i="12"/>
  <c r="V761" i="12" s="1"/>
  <c r="U696" i="12"/>
  <c r="V696" i="12" s="1"/>
  <c r="U691" i="12"/>
  <c r="V691" i="12" s="1"/>
  <c r="U724" i="12"/>
  <c r="V724" i="12" s="1"/>
  <c r="U754" i="12"/>
  <c r="V754" i="12" s="1"/>
  <c r="U764" i="12"/>
  <c r="V764" i="12" s="1"/>
  <c r="U692" i="12"/>
  <c r="V692" i="12" s="1"/>
  <c r="U719" i="12"/>
  <c r="V719" i="12" s="1"/>
  <c r="U751" i="12"/>
  <c r="V751" i="12" s="1"/>
  <c r="U757" i="12"/>
  <c r="V757" i="12" s="1"/>
  <c r="U683" i="12"/>
  <c r="V683" i="12" s="1"/>
  <c r="U727" i="12"/>
  <c r="V727" i="12" s="1"/>
  <c r="U752" i="12"/>
  <c r="V752" i="12" s="1"/>
  <c r="U695" i="12"/>
  <c r="V695" i="12" s="1"/>
  <c r="U700" i="12"/>
  <c r="V700" i="12" s="1"/>
  <c r="U729" i="12"/>
  <c r="V729" i="12" s="1"/>
  <c r="U759" i="12"/>
  <c r="V759" i="12" s="1"/>
  <c r="U664" i="12"/>
  <c r="V664" i="12" s="1"/>
  <c r="U643" i="12"/>
  <c r="V643" i="12" s="1"/>
  <c r="U655" i="12"/>
  <c r="V655" i="12" s="1"/>
  <c r="U603" i="12"/>
  <c r="V603" i="12" s="1"/>
  <c r="U637" i="12"/>
  <c r="V637" i="12" s="1"/>
  <c r="U618" i="12"/>
  <c r="V618" i="12" s="1"/>
  <c r="U698" i="12"/>
  <c r="V698" i="12" s="1"/>
  <c r="U711" i="12"/>
  <c r="V711" i="12" s="1"/>
  <c r="U725" i="12"/>
  <c r="V725" i="12" s="1"/>
  <c r="U656" i="12"/>
  <c r="V656" i="12" s="1"/>
  <c r="U647" i="12"/>
  <c r="V647" i="12" s="1"/>
  <c r="U634" i="12"/>
  <c r="V634" i="12" s="1"/>
  <c r="U504" i="12"/>
  <c r="V504" i="12" s="1"/>
  <c r="U640" i="12"/>
  <c r="V640" i="12" s="1"/>
  <c r="U763" i="12"/>
  <c r="V763" i="12" s="1"/>
  <c r="U771" i="12"/>
  <c r="V771" i="12" s="1"/>
  <c r="U661" i="12"/>
  <c r="V661" i="12" s="1"/>
  <c r="U663" i="12"/>
  <c r="V663" i="12" s="1"/>
  <c r="U607" i="12"/>
  <c r="V607" i="12" s="1"/>
  <c r="U524" i="12"/>
  <c r="V524" i="12" s="1"/>
  <c r="U740" i="12"/>
  <c r="V740" i="12" s="1"/>
  <c r="U747" i="12"/>
  <c r="V747" i="12" s="1"/>
  <c r="U654" i="12"/>
  <c r="V654" i="12" s="1"/>
  <c r="U649" i="12"/>
  <c r="V649" i="12" s="1"/>
  <c r="U608" i="12"/>
  <c r="V608" i="12" s="1"/>
  <c r="U651" i="12"/>
  <c r="V651" i="12" s="1"/>
  <c r="U614" i="12"/>
  <c r="V614" i="12" s="1"/>
  <c r="U742" i="12"/>
  <c r="V742" i="12" s="1"/>
  <c r="U685" i="12"/>
  <c r="V685" i="12" s="1"/>
  <c r="U665" i="12"/>
  <c r="V665" i="12" s="1"/>
  <c r="U682" i="12"/>
  <c r="V682" i="12" s="1"/>
  <c r="U669" i="12"/>
  <c r="V669" i="12" s="1"/>
  <c r="U646" i="12"/>
  <c r="V646" i="12" s="1"/>
  <c r="U738" i="12"/>
  <c r="V738" i="12" s="1"/>
  <c r="U679" i="12"/>
  <c r="V679" i="12" s="1"/>
  <c r="U650" i="12"/>
  <c r="V650" i="12" s="1"/>
  <c r="U570" i="12"/>
  <c r="V570" i="12" s="1"/>
  <c r="U611" i="12"/>
  <c r="V611" i="12" s="1"/>
  <c r="U513" i="12"/>
  <c r="V513" i="12" s="1"/>
  <c r="U735" i="12"/>
  <c r="V735" i="12" s="1"/>
  <c r="U737" i="12"/>
  <c r="V737" i="12" s="1"/>
  <c r="U675" i="12"/>
  <c r="V675" i="12" s="1"/>
  <c r="U653" i="12"/>
  <c r="V653" i="12" s="1"/>
  <c r="U641" i="12"/>
  <c r="V641" i="12" s="1"/>
  <c r="U624" i="12"/>
  <c r="V624" i="12" s="1"/>
  <c r="U602" i="12"/>
  <c r="V602" i="12" s="1"/>
  <c r="U617" i="12"/>
  <c r="V617" i="12" s="1"/>
  <c r="U588" i="12"/>
  <c r="V588" i="12" s="1"/>
  <c r="U590" i="12"/>
  <c r="V590" i="12" s="1"/>
  <c r="U546" i="12"/>
  <c r="V546" i="12" s="1"/>
  <c r="U616" i="12"/>
  <c r="V616" i="12" s="1"/>
  <c r="U732" i="12"/>
  <c r="V732" i="12" s="1"/>
  <c r="U704" i="12"/>
  <c r="V704" i="12" s="1"/>
  <c r="U772" i="12"/>
  <c r="V772" i="12" s="1"/>
  <c r="U687" i="12"/>
  <c r="V687" i="12" s="1"/>
  <c r="U660" i="12"/>
  <c r="V660" i="12" s="1"/>
  <c r="U652" i="12"/>
  <c r="V652" i="12" s="1"/>
  <c r="U657" i="12"/>
  <c r="V657" i="12" s="1"/>
  <c r="U644" i="12"/>
  <c r="V644" i="12" s="1"/>
  <c r="U620" i="12"/>
  <c r="V620" i="12" s="1"/>
  <c r="U580" i="12"/>
  <c r="V580" i="12" s="1"/>
  <c r="U601" i="12"/>
  <c r="V601" i="12" s="1"/>
  <c r="U554" i="12"/>
  <c r="V554" i="12" s="1"/>
  <c r="U619" i="12"/>
  <c r="V619" i="12" s="1"/>
  <c r="U628" i="12"/>
  <c r="V628" i="12" s="1"/>
  <c r="U598" i="12"/>
  <c r="V598" i="12" s="1"/>
  <c r="U586" i="12"/>
  <c r="V586" i="12" s="1"/>
  <c r="U606" i="12"/>
  <c r="V606" i="12" s="1"/>
  <c r="U587" i="12"/>
  <c r="V587" i="12" s="1"/>
  <c r="U676" i="12"/>
  <c r="V676" i="12" s="1"/>
  <c r="U699" i="12"/>
  <c r="V699" i="12" s="1"/>
  <c r="U635" i="12"/>
  <c r="V635" i="12" s="1"/>
  <c r="U636" i="12"/>
  <c r="V636" i="12" s="1"/>
  <c r="U639" i="12"/>
  <c r="V639" i="12" s="1"/>
  <c r="U630" i="12"/>
  <c r="V630" i="12" s="1"/>
  <c r="U558" i="12"/>
  <c r="V558" i="12" s="1"/>
  <c r="U613" i="12"/>
  <c r="V613" i="12" s="1"/>
  <c r="U584" i="12"/>
  <c r="V584" i="12" s="1"/>
  <c r="U530" i="12"/>
  <c r="V530" i="12" s="1"/>
  <c r="U612" i="12"/>
  <c r="V612" i="12" s="1"/>
  <c r="U753" i="12"/>
  <c r="V753" i="12" s="1"/>
  <c r="U642" i="12"/>
  <c r="V642" i="12" s="1"/>
  <c r="U626" i="12"/>
  <c r="V626" i="12" s="1"/>
  <c r="U564" i="12"/>
  <c r="V564" i="12" s="1"/>
  <c r="U604" i="12"/>
  <c r="V604" i="12" s="1"/>
  <c r="U594" i="12"/>
  <c r="V594" i="12" s="1"/>
  <c r="U671" i="12"/>
  <c r="V671" i="12" s="1"/>
  <c r="U648" i="12"/>
  <c r="V648" i="12" s="1"/>
  <c r="U585" i="12"/>
  <c r="V585" i="12" s="1"/>
  <c r="U599" i="12"/>
  <c r="V599" i="12" s="1"/>
  <c r="U559" i="12"/>
  <c r="V559" i="12" s="1"/>
  <c r="U523" i="12"/>
  <c r="V523" i="12" s="1"/>
  <c r="U507" i="12"/>
  <c r="V507" i="12" s="1"/>
  <c r="U493" i="12"/>
  <c r="V493" i="12" s="1"/>
  <c r="U512" i="12"/>
  <c r="V512" i="12" s="1"/>
  <c r="U497" i="12"/>
  <c r="V497" i="12" s="1"/>
  <c r="U731" i="12"/>
  <c r="V731" i="12" s="1"/>
  <c r="U556" i="12"/>
  <c r="V556" i="12" s="1"/>
  <c r="U581" i="12"/>
  <c r="V581" i="12" s="1"/>
  <c r="U474" i="12"/>
  <c r="V474" i="12" s="1"/>
  <c r="U610" i="12"/>
  <c r="V610" i="12" s="1"/>
  <c r="U569" i="12"/>
  <c r="V569" i="12" s="1"/>
  <c r="U535" i="12"/>
  <c r="V535" i="12" s="1"/>
  <c r="U538" i="12"/>
  <c r="V538" i="12" s="1"/>
  <c r="U516" i="12"/>
  <c r="V516" i="12" s="1"/>
  <c r="U728" i="12"/>
  <c r="V728" i="12" s="1"/>
  <c r="U723" i="12"/>
  <c r="V723" i="12" s="1"/>
  <c r="U670" i="12"/>
  <c r="V670" i="12" s="1"/>
  <c r="U572" i="12"/>
  <c r="V572" i="12" s="1"/>
  <c r="U518" i="12"/>
  <c r="V518" i="12" s="1"/>
  <c r="U549" i="12"/>
  <c r="V549" i="12" s="1"/>
  <c r="U541" i="12"/>
  <c r="V541" i="12" s="1"/>
  <c r="U540" i="12"/>
  <c r="V540" i="12" s="1"/>
  <c r="U561" i="12"/>
  <c r="V561" i="12" s="1"/>
  <c r="U674" i="12"/>
  <c r="V674" i="12" s="1"/>
  <c r="U638" i="12"/>
  <c r="V638" i="12" s="1"/>
  <c r="U582" i="12"/>
  <c r="V582" i="12" s="1"/>
  <c r="U589" i="12"/>
  <c r="V589" i="12" s="1"/>
  <c r="U517" i="12"/>
  <c r="V517" i="12" s="1"/>
  <c r="U560" i="12"/>
  <c r="V560" i="12" s="1"/>
  <c r="U579" i="12"/>
  <c r="V579" i="12" s="1"/>
  <c r="U563" i="12"/>
  <c r="V563" i="12" s="1"/>
  <c r="U539" i="12"/>
  <c r="V539" i="12" s="1"/>
  <c r="U746" i="12"/>
  <c r="V746" i="12" s="1"/>
  <c r="U615" i="12"/>
  <c r="V615" i="12" s="1"/>
  <c r="U596" i="12"/>
  <c r="V596" i="12" s="1"/>
  <c r="U597" i="12"/>
  <c r="V597" i="12" s="1"/>
  <c r="U511" i="12"/>
  <c r="V511" i="12" s="1"/>
  <c r="U568" i="12"/>
  <c r="V568" i="12" s="1"/>
  <c r="U543" i="12"/>
  <c r="V543" i="12" s="1"/>
  <c r="U526" i="12"/>
  <c r="V526" i="12" s="1"/>
  <c r="U508" i="12"/>
  <c r="V508" i="12" s="1"/>
  <c r="U621" i="12"/>
  <c r="V621" i="12" s="1"/>
  <c r="U605" i="12"/>
  <c r="V605" i="12" s="1"/>
  <c r="U544" i="12"/>
  <c r="V544" i="12" s="1"/>
  <c r="U500" i="12"/>
  <c r="V500" i="12" s="1"/>
  <c r="U525" i="12"/>
  <c r="V525" i="12" s="1"/>
  <c r="U491" i="12"/>
  <c r="V491" i="12" s="1"/>
  <c r="U532" i="12"/>
  <c r="V532" i="12" s="1"/>
  <c r="U552" i="12"/>
  <c r="V552" i="12" s="1"/>
  <c r="U577" i="12"/>
  <c r="V577" i="12" s="1"/>
  <c r="U573" i="12"/>
  <c r="V573" i="12" s="1"/>
  <c r="U488" i="12"/>
  <c r="V488" i="12" s="1"/>
  <c r="U494" i="12"/>
  <c r="V494" i="12" s="1"/>
  <c r="U527" i="12"/>
  <c r="V527" i="12" s="1"/>
  <c r="U566" i="12"/>
  <c r="V566" i="12" s="1"/>
  <c r="U555" i="12"/>
  <c r="V555" i="12" s="1"/>
  <c r="U578" i="12"/>
  <c r="V578" i="12" s="1"/>
  <c r="U499" i="12"/>
  <c r="V499" i="12" s="1"/>
  <c r="U505" i="12"/>
  <c r="V505" i="12" s="1"/>
  <c r="U482" i="12"/>
  <c r="V482" i="12" s="1"/>
  <c r="U522" i="12"/>
  <c r="V522" i="12" s="1"/>
  <c r="U743" i="12"/>
  <c r="V743" i="12" s="1"/>
  <c r="U562" i="12"/>
  <c r="V562" i="12" s="1"/>
  <c r="U519" i="12"/>
  <c r="V519" i="12" s="1"/>
  <c r="U498" i="12"/>
  <c r="V498" i="12" s="1"/>
  <c r="U542" i="12"/>
  <c r="V542" i="12" s="1"/>
  <c r="U472" i="12"/>
  <c r="V472" i="12" s="1"/>
  <c r="U514" i="12"/>
  <c r="V514" i="12" s="1"/>
  <c r="U485" i="12"/>
  <c r="V485" i="12" s="1"/>
  <c r="U593" i="12"/>
  <c r="V593" i="12" s="1"/>
  <c r="U528" i="12"/>
  <c r="V528" i="12" s="1"/>
  <c r="U486" i="12"/>
  <c r="V486" i="12" s="1"/>
  <c r="U520" i="12"/>
  <c r="V520" i="12" s="1"/>
  <c r="U471" i="12"/>
  <c r="V471" i="12" s="1"/>
  <c r="U483" i="12"/>
  <c r="V483" i="12" s="1"/>
  <c r="U668" i="12"/>
  <c r="V668" i="12" s="1"/>
  <c r="U659" i="12"/>
  <c r="V659" i="12" s="1"/>
  <c r="U667" i="12"/>
  <c r="V667" i="12" s="1"/>
  <c r="U600" i="12"/>
  <c r="V600" i="12" s="1"/>
  <c r="U553" i="12"/>
  <c r="V553" i="12" s="1"/>
  <c r="U490" i="12"/>
  <c r="V490" i="12" s="1"/>
  <c r="U477" i="12"/>
  <c r="V477" i="12" s="1"/>
  <c r="U531" i="12"/>
  <c r="V531" i="12" s="1"/>
  <c r="U662" i="12"/>
  <c r="V662" i="12" s="1"/>
  <c r="U623" i="12"/>
  <c r="V623" i="12" s="1"/>
  <c r="U574" i="12"/>
  <c r="V574" i="12" s="1"/>
  <c r="U557" i="12"/>
  <c r="V557" i="12" s="1"/>
  <c r="U470" i="12"/>
  <c r="V470" i="12" s="1"/>
  <c r="U521" i="12"/>
  <c r="V521" i="12" s="1"/>
  <c r="U529" i="12"/>
  <c r="V529" i="12" s="1"/>
  <c r="U672" i="12"/>
  <c r="V672" i="12" s="1"/>
  <c r="U545" i="12"/>
  <c r="V545" i="12" s="1"/>
  <c r="U489" i="12"/>
  <c r="V489" i="12" s="1"/>
  <c r="U547" i="12"/>
  <c r="V547" i="12" s="1"/>
  <c r="U609" i="12"/>
  <c r="V609" i="12" s="1"/>
  <c r="U565" i="12"/>
  <c r="V565" i="12" s="1"/>
  <c r="U492" i="12"/>
  <c r="V492" i="12" s="1"/>
  <c r="U550" i="12"/>
  <c r="V550" i="12" s="1"/>
  <c r="U506" i="12"/>
  <c r="V506" i="12" s="1"/>
  <c r="U510" i="12"/>
  <c r="V510" i="12" s="1"/>
  <c r="U571" i="12"/>
  <c r="V571" i="12" s="1"/>
  <c r="U625" i="12"/>
  <c r="V625" i="12" s="1"/>
  <c r="U622" i="12"/>
  <c r="V622" i="12" s="1"/>
  <c r="U533" i="12"/>
  <c r="V533" i="12" s="1"/>
  <c r="U476" i="12"/>
  <c r="V476" i="12" s="1"/>
  <c r="U475" i="12"/>
  <c r="V475" i="12" s="1"/>
  <c r="U534" i="12"/>
  <c r="V534" i="12" s="1"/>
  <c r="U677" i="12"/>
  <c r="V677" i="12" s="1"/>
  <c r="U496" i="12"/>
  <c r="V496" i="12" s="1"/>
  <c r="U495" i="12"/>
  <c r="V495" i="12" s="1"/>
  <c r="U548" i="12"/>
  <c r="V548" i="12" s="1"/>
  <c r="U629" i="12"/>
  <c r="V629" i="12" s="1"/>
  <c r="U536" i="12"/>
  <c r="V536" i="12" s="1"/>
  <c r="U481" i="12"/>
  <c r="V481" i="12" s="1"/>
  <c r="U479" i="12"/>
  <c r="V479" i="12" s="1"/>
  <c r="U487" i="12"/>
  <c r="V487" i="12" s="1"/>
  <c r="U591" i="12"/>
  <c r="V591" i="12" s="1"/>
  <c r="U503" i="12"/>
  <c r="V503" i="12" s="1"/>
  <c r="U576" i="12"/>
  <c r="V576" i="12" s="1"/>
  <c r="U484" i="12"/>
  <c r="V484" i="12" s="1"/>
  <c r="U575" i="12"/>
  <c r="V575" i="12" s="1"/>
  <c r="U567" i="12"/>
  <c r="V567" i="12" s="1"/>
  <c r="U480" i="12"/>
  <c r="V480" i="12" s="1"/>
  <c r="U502" i="12"/>
  <c r="V502" i="12" s="1"/>
  <c r="U595" i="12"/>
  <c r="V595" i="12" s="1"/>
  <c r="U473" i="12"/>
  <c r="V473" i="12" s="1"/>
  <c r="U551" i="12"/>
  <c r="V551" i="12" s="1"/>
  <c r="U583" i="12"/>
  <c r="V583" i="12" s="1"/>
  <c r="U509" i="12"/>
  <c r="V509" i="12" s="1"/>
  <c r="U501" i="12"/>
  <c r="V501" i="12" s="1"/>
  <c r="U537" i="12"/>
  <c r="V537" i="12" s="1"/>
  <c r="U515" i="12"/>
  <c r="V515" i="12" s="1"/>
  <c r="U592" i="12"/>
  <c r="V592" i="12" s="1"/>
  <c r="U478" i="12"/>
  <c r="V478" i="12" s="1"/>
  <c r="X754" i="12"/>
  <c r="Y754" i="12" s="1"/>
  <c r="X755" i="12"/>
  <c r="Y755" i="12" s="1"/>
  <c r="X759" i="12"/>
  <c r="Y759" i="12" s="1"/>
  <c r="X729" i="12"/>
  <c r="Y729" i="12" s="1"/>
  <c r="X722" i="12"/>
  <c r="Y722" i="12" s="1"/>
  <c r="X699" i="12"/>
  <c r="Y699" i="12" s="1"/>
  <c r="X730" i="12"/>
  <c r="Y730" i="12" s="1"/>
  <c r="X734" i="12"/>
  <c r="Y734" i="12" s="1"/>
  <c r="X756" i="12"/>
  <c r="Y756" i="12" s="1"/>
  <c r="X711" i="12"/>
  <c r="Y711" i="12" s="1"/>
  <c r="X675" i="12"/>
  <c r="Y675" i="12" s="1"/>
  <c r="X733" i="12"/>
  <c r="Y733" i="12" s="1"/>
  <c r="X752" i="12"/>
  <c r="Y752" i="12" s="1"/>
  <c r="X768" i="12"/>
  <c r="Y768" i="12" s="1"/>
  <c r="X701" i="12"/>
  <c r="Y701" i="12" s="1"/>
  <c r="X708" i="12"/>
  <c r="Y708" i="12" s="1"/>
  <c r="X667" i="12"/>
  <c r="Y667" i="12" s="1"/>
  <c r="X765" i="12"/>
  <c r="Y765" i="12" s="1"/>
  <c r="X693" i="12"/>
  <c r="Y693" i="12" s="1"/>
  <c r="X744" i="12"/>
  <c r="Y744" i="12" s="1"/>
  <c r="X775" i="12"/>
  <c r="Y775" i="12" s="1"/>
  <c r="X749" i="12"/>
  <c r="Y749" i="12" s="1"/>
  <c r="X771" i="12"/>
  <c r="Y771" i="12" s="1"/>
  <c r="X739" i="12"/>
  <c r="Y739" i="12" s="1"/>
  <c r="X710" i="12"/>
  <c r="Y710" i="12" s="1"/>
  <c r="X731" i="12"/>
  <c r="Y731" i="12" s="1"/>
  <c r="X728" i="12"/>
  <c r="Y728" i="12" s="1"/>
  <c r="X726" i="12"/>
  <c r="Y726" i="12" s="1"/>
  <c r="X773" i="12"/>
  <c r="Y773" i="12" s="1"/>
  <c r="X674" i="12"/>
  <c r="Y674" i="12" s="1"/>
  <c r="X609" i="12"/>
  <c r="Y609" i="12" s="1"/>
  <c r="X732" i="12"/>
  <c r="Y732" i="12" s="1"/>
  <c r="X707" i="12"/>
  <c r="Y707" i="12" s="1"/>
  <c r="X742" i="12"/>
  <c r="Y742" i="12" s="1"/>
  <c r="X767" i="12"/>
  <c r="Y767" i="12" s="1"/>
  <c r="X745" i="12"/>
  <c r="Y745" i="12" s="1"/>
  <c r="X774" i="12"/>
  <c r="Y774" i="12" s="1"/>
  <c r="X737" i="12"/>
  <c r="Y737" i="12" s="1"/>
  <c r="X687" i="12"/>
  <c r="Y687" i="12" s="1"/>
  <c r="X776" i="12"/>
  <c r="Y776" i="12" s="1"/>
  <c r="X735" i="12"/>
  <c r="Y735" i="12" s="1"/>
  <c r="X721" i="12"/>
  <c r="Y721" i="12" s="1"/>
  <c r="X702" i="12"/>
  <c r="Y702" i="12" s="1"/>
  <c r="X747" i="12"/>
  <c r="Y747" i="12" s="1"/>
  <c r="X720" i="12"/>
  <c r="Y720" i="12" s="1"/>
  <c r="X769" i="12"/>
  <c r="Y769" i="12" s="1"/>
  <c r="X663" i="12"/>
  <c r="Y663" i="12" s="1"/>
  <c r="X717" i="12"/>
  <c r="Y717" i="12" s="1"/>
  <c r="X700" i="12"/>
  <c r="Y700" i="12" s="1"/>
  <c r="X679" i="12"/>
  <c r="Y679" i="12" s="1"/>
  <c r="X748" i="12"/>
  <c r="Y748" i="12" s="1"/>
  <c r="X725" i="12"/>
  <c r="Y725" i="12" s="1"/>
  <c r="X661" i="12"/>
  <c r="Y661" i="12" s="1"/>
  <c r="X681" i="12"/>
  <c r="Y681" i="12" s="1"/>
  <c r="X692" i="12"/>
  <c r="Y692" i="12" s="1"/>
  <c r="X691" i="12"/>
  <c r="Y691" i="12" s="1"/>
  <c r="X665" i="12"/>
  <c r="Y665" i="12" s="1"/>
  <c r="X772" i="12"/>
  <c r="Y772" i="12" s="1"/>
  <c r="X738" i="12"/>
  <c r="Y738" i="12" s="1"/>
  <c r="X763" i="12"/>
  <c r="Y763" i="12" s="1"/>
  <c r="X740" i="12"/>
  <c r="Y740" i="12" s="1"/>
  <c r="X673" i="12"/>
  <c r="Y673" i="12" s="1"/>
  <c r="X713" i="12"/>
  <c r="Y713" i="12" s="1"/>
  <c r="X657" i="12"/>
  <c r="Y657" i="12" s="1"/>
  <c r="X751" i="12"/>
  <c r="Y751" i="12" s="1"/>
  <c r="X766" i="12"/>
  <c r="Y766" i="12" s="1"/>
  <c r="X714" i="12"/>
  <c r="Y714" i="12" s="1"/>
  <c r="X719" i="12"/>
  <c r="Y719" i="12" s="1"/>
  <c r="X685" i="12"/>
  <c r="Y685" i="12" s="1"/>
  <c r="X603" i="12"/>
  <c r="Y603" i="12" s="1"/>
  <c r="X715" i="12"/>
  <c r="Y715" i="12" s="1"/>
  <c r="X694" i="12"/>
  <c r="Y694" i="12" s="1"/>
  <c r="X627" i="12"/>
  <c r="Y627" i="12" s="1"/>
  <c r="X656" i="12"/>
  <c r="Y656" i="12" s="1"/>
  <c r="X743" i="12"/>
  <c r="Y743" i="12" s="1"/>
  <c r="X761" i="12"/>
  <c r="Y761" i="12" s="1"/>
  <c r="X615" i="12"/>
  <c r="Y615" i="12" s="1"/>
  <c r="X709" i="12"/>
  <c r="Y709" i="12" s="1"/>
  <c r="X712" i="12"/>
  <c r="Y712" i="12" s="1"/>
  <c r="X690" i="12"/>
  <c r="Y690" i="12" s="1"/>
  <c r="X770" i="12"/>
  <c r="Y770" i="12" s="1"/>
  <c r="X684" i="12"/>
  <c r="Y684" i="12" s="1"/>
  <c r="X718" i="12"/>
  <c r="Y718" i="12" s="1"/>
  <c r="X680" i="12"/>
  <c r="Y680" i="12" s="1"/>
  <c r="X689" i="12"/>
  <c r="Y689" i="12" s="1"/>
  <c r="X697" i="12"/>
  <c r="Y697" i="12" s="1"/>
  <c r="X741" i="12"/>
  <c r="Y741" i="12" s="1"/>
  <c r="X650" i="12"/>
  <c r="Y650" i="12" s="1"/>
  <c r="X669" i="12"/>
  <c r="Y669" i="12" s="1"/>
  <c r="X659" i="12"/>
  <c r="Y659" i="12" s="1"/>
  <c r="X698" i="12"/>
  <c r="Y698" i="12" s="1"/>
  <c r="X589" i="12"/>
  <c r="Y589" i="12" s="1"/>
  <c r="X614" i="12"/>
  <c r="Y614" i="12" s="1"/>
  <c r="X594" i="12"/>
  <c r="Y594" i="12" s="1"/>
  <c r="X600" i="12"/>
  <c r="Y600" i="12" s="1"/>
  <c r="X662" i="12"/>
  <c r="Y662" i="12" s="1"/>
  <c r="X618" i="12"/>
  <c r="Y618" i="12" s="1"/>
  <c r="X651" i="12"/>
  <c r="Y651" i="12" s="1"/>
  <c r="X660" i="12"/>
  <c r="Y660" i="12" s="1"/>
  <c r="X619" i="12"/>
  <c r="Y619" i="12" s="1"/>
  <c r="X626" i="12"/>
  <c r="Y626" i="12" s="1"/>
  <c r="X624" i="12"/>
  <c r="Y624" i="12" s="1"/>
  <c r="X494" i="12"/>
  <c r="Y494" i="12" s="1"/>
  <c r="X597" i="12"/>
  <c r="Y597" i="12" s="1"/>
  <c r="X605" i="12"/>
  <c r="Y605" i="12" s="1"/>
  <c r="X623" i="12"/>
  <c r="Y623" i="12" s="1"/>
  <c r="X704" i="12"/>
  <c r="Y704" i="12" s="1"/>
  <c r="X724" i="12"/>
  <c r="Y724" i="12" s="1"/>
  <c r="X703" i="12"/>
  <c r="Y703" i="12" s="1"/>
  <c r="X696" i="12"/>
  <c r="Y696" i="12" s="1"/>
  <c r="X671" i="12"/>
  <c r="Y671" i="12" s="1"/>
  <c r="X655" i="12"/>
  <c r="Y655" i="12" s="1"/>
  <c r="X602" i="12"/>
  <c r="Y602" i="12" s="1"/>
  <c r="X521" i="12"/>
  <c r="Y521" i="12" s="1"/>
  <c r="X762" i="12"/>
  <c r="Y762" i="12" s="1"/>
  <c r="X753" i="12"/>
  <c r="Y753" i="12" s="1"/>
  <c r="X683" i="12"/>
  <c r="Y683" i="12" s="1"/>
  <c r="X682" i="12"/>
  <c r="Y682" i="12" s="1"/>
  <c r="X686" i="12"/>
  <c r="Y686" i="12" s="1"/>
  <c r="X706" i="12"/>
  <c r="Y706" i="12" s="1"/>
  <c r="X610" i="12"/>
  <c r="Y610" i="12" s="1"/>
  <c r="X653" i="12"/>
  <c r="Y653" i="12" s="1"/>
  <c r="X569" i="12"/>
  <c r="Y569" i="12" s="1"/>
  <c r="X568" i="12"/>
  <c r="Y568" i="12" s="1"/>
  <c r="X574" i="12"/>
  <c r="Y574" i="12" s="1"/>
  <c r="X607" i="12"/>
  <c r="Y607" i="12" s="1"/>
  <c r="X583" i="12"/>
  <c r="Y583" i="12" s="1"/>
  <c r="X632" i="12"/>
  <c r="Y632" i="12" s="1"/>
  <c r="X664" i="12"/>
  <c r="Y664" i="12" s="1"/>
  <c r="X621" i="12"/>
  <c r="Y621" i="12" s="1"/>
  <c r="X676" i="12"/>
  <c r="Y676" i="12" s="1"/>
  <c r="X652" i="12"/>
  <c r="Y652" i="12" s="1"/>
  <c r="X630" i="12"/>
  <c r="Y630" i="12" s="1"/>
  <c r="X586" i="12"/>
  <c r="Y586" i="12" s="1"/>
  <c r="X580" i="12"/>
  <c r="Y580" i="12" s="1"/>
  <c r="X588" i="12"/>
  <c r="Y588" i="12" s="1"/>
  <c r="X757" i="12"/>
  <c r="Y757" i="12" s="1"/>
  <c r="X764" i="12"/>
  <c r="Y764" i="12" s="1"/>
  <c r="X648" i="12"/>
  <c r="Y648" i="12" s="1"/>
  <c r="X654" i="12"/>
  <c r="Y654" i="12" s="1"/>
  <c r="X531" i="12"/>
  <c r="Y531" i="12" s="1"/>
  <c r="X612" i="12"/>
  <c r="Y612" i="12" s="1"/>
  <c r="X526" i="12"/>
  <c r="Y526" i="12" s="1"/>
  <c r="X678" i="12"/>
  <c r="Y678" i="12" s="1"/>
  <c r="X668" i="12"/>
  <c r="Y668" i="12" s="1"/>
  <c r="X633" i="12"/>
  <c r="Y633" i="12" s="1"/>
  <c r="X670" i="12"/>
  <c r="Y670" i="12" s="1"/>
  <c r="X644" i="12"/>
  <c r="Y644" i="12" s="1"/>
  <c r="X576" i="12"/>
  <c r="Y576" i="12" s="1"/>
  <c r="X613" i="12"/>
  <c r="Y613" i="12" s="1"/>
  <c r="X695" i="12"/>
  <c r="Y695" i="12" s="1"/>
  <c r="X705" i="12"/>
  <c r="Y705" i="12" s="1"/>
  <c r="X570" i="12"/>
  <c r="Y570" i="12" s="1"/>
  <c r="X640" i="12"/>
  <c r="Y640" i="12" s="1"/>
  <c r="X625" i="12"/>
  <c r="Y625" i="12" s="1"/>
  <c r="X591" i="12"/>
  <c r="Y591" i="12" s="1"/>
  <c r="X641" i="12"/>
  <c r="Y641" i="12" s="1"/>
  <c r="X647" i="12"/>
  <c r="Y647" i="12" s="1"/>
  <c r="X716" i="12"/>
  <c r="Y716" i="12" s="1"/>
  <c r="X585" i="12"/>
  <c r="Y585" i="12" s="1"/>
  <c r="X564" i="12"/>
  <c r="Y564" i="12" s="1"/>
  <c r="X617" i="12"/>
  <c r="Y617" i="12" s="1"/>
  <c r="X628" i="12"/>
  <c r="Y628" i="12" s="1"/>
  <c r="X727" i="12"/>
  <c r="Y727" i="12" s="1"/>
  <c r="X672" i="12"/>
  <c r="Y672" i="12" s="1"/>
  <c r="X598" i="12"/>
  <c r="Y598" i="12" s="1"/>
  <c r="X635" i="12"/>
  <c r="Y635" i="12" s="1"/>
  <c r="X601" i="12"/>
  <c r="Y601" i="12" s="1"/>
  <c r="X639" i="12"/>
  <c r="Y639" i="12" s="1"/>
  <c r="X746" i="12"/>
  <c r="Y746" i="12" s="1"/>
  <c r="X557" i="12"/>
  <c r="Y557" i="12" s="1"/>
  <c r="X666" i="12"/>
  <c r="Y666" i="12" s="1"/>
  <c r="X629" i="12"/>
  <c r="Y629" i="12" s="1"/>
  <c r="X631" i="12"/>
  <c r="Y631" i="12" s="1"/>
  <c r="X606" i="12"/>
  <c r="Y606" i="12" s="1"/>
  <c r="X634" i="12"/>
  <c r="Y634" i="12" s="1"/>
  <c r="X572" i="12"/>
  <c r="Y572" i="12" s="1"/>
  <c r="X611" i="12"/>
  <c r="Y611" i="12" s="1"/>
  <c r="X573" i="12"/>
  <c r="Y573" i="12" s="1"/>
  <c r="X533" i="12"/>
  <c r="Y533" i="12" s="1"/>
  <c r="X642" i="12"/>
  <c r="Y642" i="12" s="1"/>
  <c r="X677" i="12"/>
  <c r="Y677" i="12" s="1"/>
  <c r="X525" i="12"/>
  <c r="Y525" i="12" s="1"/>
  <c r="X519" i="12"/>
  <c r="Y519" i="12" s="1"/>
  <c r="X562" i="12"/>
  <c r="Y562" i="12" s="1"/>
  <c r="X552" i="12"/>
  <c r="Y552" i="12" s="1"/>
  <c r="X524" i="12"/>
  <c r="Y524" i="12" s="1"/>
  <c r="X643" i="12"/>
  <c r="Y643" i="12" s="1"/>
  <c r="X582" i="12"/>
  <c r="Y582" i="12" s="1"/>
  <c r="X566" i="12"/>
  <c r="Y566" i="12" s="1"/>
  <c r="X489" i="12"/>
  <c r="Y489" i="12" s="1"/>
  <c r="X500" i="12"/>
  <c r="Y500" i="12" s="1"/>
  <c r="X758" i="12"/>
  <c r="Y758" i="12" s="1"/>
  <c r="X736" i="12"/>
  <c r="Y736" i="12" s="1"/>
  <c r="X578" i="12"/>
  <c r="Y578" i="12" s="1"/>
  <c r="X646" i="12"/>
  <c r="Y646" i="12" s="1"/>
  <c r="X546" i="12"/>
  <c r="Y546" i="12" s="1"/>
  <c r="X595" i="12"/>
  <c r="Y595" i="12" s="1"/>
  <c r="X492" i="12"/>
  <c r="Y492" i="12" s="1"/>
  <c r="X502" i="12"/>
  <c r="Y502" i="12" s="1"/>
  <c r="X551" i="12"/>
  <c r="Y551" i="12" s="1"/>
  <c r="X688" i="12"/>
  <c r="Y688" i="12" s="1"/>
  <c r="X620" i="12"/>
  <c r="Y620" i="12" s="1"/>
  <c r="X575" i="12"/>
  <c r="Y575" i="12" s="1"/>
  <c r="X581" i="12"/>
  <c r="Y581" i="12" s="1"/>
  <c r="X538" i="12"/>
  <c r="Y538" i="12" s="1"/>
  <c r="X529" i="12"/>
  <c r="Y529" i="12" s="1"/>
  <c r="X550" i="12"/>
  <c r="Y550" i="12" s="1"/>
  <c r="X548" i="12"/>
  <c r="Y548" i="12" s="1"/>
  <c r="X637" i="12"/>
  <c r="Y637" i="12" s="1"/>
  <c r="X587" i="12"/>
  <c r="Y587" i="12" s="1"/>
  <c r="X539" i="12"/>
  <c r="Y539" i="12" s="1"/>
  <c r="X549" i="12"/>
  <c r="Y549" i="12" s="1"/>
  <c r="X567" i="12"/>
  <c r="Y567" i="12" s="1"/>
  <c r="X537" i="12"/>
  <c r="Y537" i="12" s="1"/>
  <c r="X543" i="12"/>
  <c r="Y543" i="12" s="1"/>
  <c r="X750" i="12"/>
  <c r="Y750" i="12" s="1"/>
  <c r="X596" i="12"/>
  <c r="Y596" i="12" s="1"/>
  <c r="X616" i="12"/>
  <c r="Y616" i="12" s="1"/>
  <c r="X544" i="12"/>
  <c r="Y544" i="12" s="1"/>
  <c r="X491" i="12"/>
  <c r="Y491" i="12" s="1"/>
  <c r="X553" i="12"/>
  <c r="Y553" i="12" s="1"/>
  <c r="X636" i="12"/>
  <c r="Y636" i="12" s="1"/>
  <c r="X503" i="12"/>
  <c r="Y503" i="12" s="1"/>
  <c r="X571" i="12"/>
  <c r="Y571" i="12" s="1"/>
  <c r="X484" i="12"/>
  <c r="Y484" i="12" s="1"/>
  <c r="X530" i="12"/>
  <c r="Y530" i="12" s="1"/>
  <c r="X517" i="12"/>
  <c r="Y517" i="12" s="1"/>
  <c r="X499" i="12"/>
  <c r="Y499" i="12" s="1"/>
  <c r="X523" i="12"/>
  <c r="Y523" i="12" s="1"/>
  <c r="X480" i="12"/>
  <c r="Y480" i="12" s="1"/>
  <c r="X476" i="12"/>
  <c r="Y476" i="12" s="1"/>
  <c r="X556" i="12"/>
  <c r="Y556" i="12" s="1"/>
  <c r="X513" i="12"/>
  <c r="Y513" i="12" s="1"/>
  <c r="X522" i="12"/>
  <c r="Y522" i="12" s="1"/>
  <c r="X470" i="12"/>
  <c r="Y470" i="12" s="1"/>
  <c r="X593" i="12"/>
  <c r="Y593" i="12" s="1"/>
  <c r="X509" i="12"/>
  <c r="Y509" i="12" s="1"/>
  <c r="X561" i="12"/>
  <c r="Y561" i="12" s="1"/>
  <c r="X536" i="12"/>
  <c r="Y536" i="12" s="1"/>
  <c r="X545" i="12"/>
  <c r="Y545" i="12" s="1"/>
  <c r="X510" i="12"/>
  <c r="Y510" i="12" s="1"/>
  <c r="X472" i="12"/>
  <c r="Y472" i="12" s="1"/>
  <c r="X477" i="12"/>
  <c r="Y477" i="12" s="1"/>
  <c r="X584" i="12"/>
  <c r="Y584" i="12" s="1"/>
  <c r="X622" i="12"/>
  <c r="Y622" i="12" s="1"/>
  <c r="X542" i="12"/>
  <c r="Y542" i="12" s="1"/>
  <c r="X527" i="12"/>
  <c r="Y527" i="12" s="1"/>
  <c r="X560" i="12"/>
  <c r="Y560" i="12" s="1"/>
  <c r="X479" i="12"/>
  <c r="Y479" i="12" s="1"/>
  <c r="X488" i="12"/>
  <c r="Y488" i="12" s="1"/>
  <c r="X475" i="12"/>
  <c r="Y475" i="12" s="1"/>
  <c r="X511" i="12"/>
  <c r="Y511" i="12" s="1"/>
  <c r="X493" i="12"/>
  <c r="Y493" i="12" s="1"/>
  <c r="X482" i="12"/>
  <c r="Y482" i="12" s="1"/>
  <c r="X528" i="12"/>
  <c r="Y528" i="12" s="1"/>
  <c r="X599" i="12"/>
  <c r="Y599" i="12" s="1"/>
  <c r="X658" i="12"/>
  <c r="Y658" i="12" s="1"/>
  <c r="X590" i="12"/>
  <c r="Y590" i="12" s="1"/>
  <c r="X555" i="12"/>
  <c r="Y555" i="12" s="1"/>
  <c r="X579" i="12"/>
  <c r="Y579" i="12" s="1"/>
  <c r="X558" i="12"/>
  <c r="Y558" i="12" s="1"/>
  <c r="X534" i="12"/>
  <c r="Y534" i="12" s="1"/>
  <c r="X540" i="12"/>
  <c r="Y540" i="12" s="1"/>
  <c r="X490" i="12"/>
  <c r="Y490" i="12" s="1"/>
  <c r="X487" i="12"/>
  <c r="Y487" i="12" s="1"/>
  <c r="X481" i="12"/>
  <c r="Y481" i="12" s="1"/>
  <c r="X516" i="12"/>
  <c r="Y516" i="12" s="1"/>
  <c r="X483" i="12"/>
  <c r="Y483" i="12" s="1"/>
  <c r="X577" i="12"/>
  <c r="Y577" i="12" s="1"/>
  <c r="X592" i="12"/>
  <c r="Y592" i="12" s="1"/>
  <c r="X559" i="12"/>
  <c r="Y559" i="12" s="1"/>
  <c r="X554" i="12"/>
  <c r="Y554" i="12" s="1"/>
  <c r="X498" i="12"/>
  <c r="Y498" i="12" s="1"/>
  <c r="X541" i="12"/>
  <c r="Y541" i="12" s="1"/>
  <c r="X485" i="12"/>
  <c r="Y485" i="12" s="1"/>
  <c r="X535" i="12"/>
  <c r="Y535" i="12" s="1"/>
  <c r="X506" i="12"/>
  <c r="Y506" i="12" s="1"/>
  <c r="X723" i="12"/>
  <c r="Y723" i="12" s="1"/>
  <c r="X520" i="12"/>
  <c r="Y520" i="12" s="1"/>
  <c r="X496" i="12"/>
  <c r="Y496" i="12" s="1"/>
  <c r="X501" i="12"/>
  <c r="Y501" i="12" s="1"/>
  <c r="X486" i="12"/>
  <c r="Y486" i="12" s="1"/>
  <c r="X473" i="12"/>
  <c r="Y473" i="12" s="1"/>
  <c r="X474" i="12"/>
  <c r="Y474" i="12" s="1"/>
  <c r="X638" i="12"/>
  <c r="Y638" i="12" s="1"/>
  <c r="X604" i="12"/>
  <c r="Y604" i="12" s="1"/>
  <c r="X514" i="12"/>
  <c r="Y514" i="12" s="1"/>
  <c r="X515" i="12"/>
  <c r="Y515" i="12" s="1"/>
  <c r="X471" i="12"/>
  <c r="Y471" i="12" s="1"/>
  <c r="X507" i="12"/>
  <c r="Y507" i="12" s="1"/>
  <c r="X505" i="12"/>
  <c r="Y505" i="12" s="1"/>
  <c r="X532" i="12"/>
  <c r="Y532" i="12" s="1"/>
  <c r="X504" i="12"/>
  <c r="Y504" i="12" s="1"/>
  <c r="X508" i="12"/>
  <c r="Y508" i="12" s="1"/>
  <c r="X649" i="12"/>
  <c r="Y649" i="12" s="1"/>
  <c r="X478" i="12"/>
  <c r="Y478" i="12" s="1"/>
  <c r="X512" i="12"/>
  <c r="Y512" i="12" s="1"/>
  <c r="X563" i="12"/>
  <c r="Y563" i="12" s="1"/>
  <c r="X547" i="12"/>
  <c r="Y547" i="12" s="1"/>
  <c r="X565" i="12"/>
  <c r="Y565" i="12" s="1"/>
  <c r="X518" i="12"/>
  <c r="Y518" i="12" s="1"/>
  <c r="X495" i="12"/>
  <c r="Y495" i="12" s="1"/>
  <c r="X608" i="12"/>
  <c r="Y608" i="12" s="1"/>
  <c r="X497" i="12"/>
  <c r="Y497" i="12" s="1"/>
  <c r="AA776" i="12"/>
  <c r="AB776" i="12" s="1"/>
  <c r="AA717" i="12"/>
  <c r="AB717" i="12" s="1"/>
  <c r="AA705" i="12"/>
  <c r="AB705" i="12" s="1"/>
  <c r="AA683" i="12"/>
  <c r="AB683" i="12" s="1"/>
  <c r="AA698" i="12"/>
  <c r="AB698" i="12" s="1"/>
  <c r="AA733" i="12"/>
  <c r="AB733" i="12" s="1"/>
  <c r="AA765" i="12"/>
  <c r="AB765" i="12" s="1"/>
  <c r="AA726" i="12"/>
  <c r="AB726" i="12" s="1"/>
  <c r="AA692" i="12"/>
  <c r="AB692" i="12" s="1"/>
  <c r="AA635" i="12"/>
  <c r="AB635" i="12" s="1"/>
  <c r="AA747" i="12"/>
  <c r="AB747" i="12" s="1"/>
  <c r="AA749" i="12"/>
  <c r="AB749" i="12" s="1"/>
  <c r="AA774" i="12"/>
  <c r="AB774" i="12" s="1"/>
  <c r="AA703" i="12"/>
  <c r="AB703" i="12" s="1"/>
  <c r="AA753" i="12"/>
  <c r="AB753" i="12" s="1"/>
  <c r="AA688" i="12"/>
  <c r="AB688" i="12" s="1"/>
  <c r="AA691" i="12"/>
  <c r="AB691" i="12" s="1"/>
  <c r="AA730" i="12"/>
  <c r="AB730" i="12" s="1"/>
  <c r="AA714" i="12"/>
  <c r="AB714" i="12" s="1"/>
  <c r="AA767" i="12"/>
  <c r="AB767" i="12" s="1"/>
  <c r="AA734" i="12"/>
  <c r="AB734" i="12" s="1"/>
  <c r="AA694" i="12"/>
  <c r="AB694" i="12" s="1"/>
  <c r="AA700" i="12"/>
  <c r="AB700" i="12" s="1"/>
  <c r="AA708" i="12"/>
  <c r="AB708" i="12" s="1"/>
  <c r="AA751" i="12"/>
  <c r="AB751" i="12" s="1"/>
  <c r="AA761" i="12"/>
  <c r="AB761" i="12" s="1"/>
  <c r="AA763" i="12"/>
  <c r="AB763" i="12" s="1"/>
  <c r="AA719" i="12"/>
  <c r="AB719" i="12" s="1"/>
  <c r="AA693" i="12"/>
  <c r="AB693" i="12" s="1"/>
  <c r="AA710" i="12"/>
  <c r="AB710" i="12" s="1"/>
  <c r="AA757" i="12"/>
  <c r="AB757" i="12" s="1"/>
  <c r="AA735" i="12"/>
  <c r="AB735" i="12" s="1"/>
  <c r="AA715" i="12"/>
  <c r="AB715" i="12" s="1"/>
  <c r="AA686" i="12"/>
  <c r="AB686" i="12" s="1"/>
  <c r="AA658" i="12"/>
  <c r="AB658" i="12" s="1"/>
  <c r="AA743" i="12"/>
  <c r="AB743" i="12" s="1"/>
  <c r="AA750" i="12"/>
  <c r="AB750" i="12" s="1"/>
  <c r="AA754" i="12"/>
  <c r="AB754" i="12" s="1"/>
  <c r="AA721" i="12"/>
  <c r="AB721" i="12" s="1"/>
  <c r="AA665" i="12"/>
  <c r="AB665" i="12" s="1"/>
  <c r="AA732" i="12"/>
  <c r="AB732" i="12" s="1"/>
  <c r="AA766" i="12"/>
  <c r="AB766" i="12" s="1"/>
  <c r="AA724" i="12"/>
  <c r="AB724" i="12" s="1"/>
  <c r="AA720" i="12"/>
  <c r="AB720" i="12" s="1"/>
  <c r="AA768" i="12"/>
  <c r="AB768" i="12" s="1"/>
  <c r="AA675" i="12"/>
  <c r="AB675" i="12" s="1"/>
  <c r="AA663" i="12"/>
  <c r="AB663" i="12" s="1"/>
  <c r="AA616" i="12"/>
  <c r="AB616" i="12" s="1"/>
  <c r="AA668" i="12"/>
  <c r="AB668" i="12" s="1"/>
  <c r="AA687" i="12"/>
  <c r="AB687" i="12" s="1"/>
  <c r="AA770" i="12"/>
  <c r="AB770" i="12" s="1"/>
  <c r="AA745" i="12"/>
  <c r="AB745" i="12" s="1"/>
  <c r="AA752" i="12"/>
  <c r="AB752" i="12" s="1"/>
  <c r="AA699" i="12"/>
  <c r="AB699" i="12" s="1"/>
  <c r="AA731" i="12"/>
  <c r="AB731" i="12" s="1"/>
  <c r="AA685" i="12"/>
  <c r="AB685" i="12" s="1"/>
  <c r="AA739" i="12"/>
  <c r="AB739" i="12" s="1"/>
  <c r="AA758" i="12"/>
  <c r="AB758" i="12" s="1"/>
  <c r="AA716" i="12"/>
  <c r="AB716" i="12" s="1"/>
  <c r="AA672" i="12"/>
  <c r="AB672" i="12" s="1"/>
  <c r="AA740" i="12"/>
  <c r="AB740" i="12" s="1"/>
  <c r="AA709" i="12"/>
  <c r="AB709" i="12" s="1"/>
  <c r="AA704" i="12"/>
  <c r="AB704" i="12" s="1"/>
  <c r="AA702" i="12"/>
  <c r="AB702" i="12" s="1"/>
  <c r="AA748" i="12"/>
  <c r="AB748" i="12" s="1"/>
  <c r="AA701" i="12"/>
  <c r="AB701" i="12" s="1"/>
  <c r="AA653" i="12"/>
  <c r="AB653" i="12" s="1"/>
  <c r="AA681" i="12"/>
  <c r="AB681" i="12" s="1"/>
  <c r="AA759" i="12"/>
  <c r="AB759" i="12" s="1"/>
  <c r="AA756" i="12"/>
  <c r="AB756" i="12" s="1"/>
  <c r="AA706" i="12"/>
  <c r="AB706" i="12" s="1"/>
  <c r="AA678" i="12"/>
  <c r="AB678" i="12" s="1"/>
  <c r="AA661" i="12"/>
  <c r="AB661" i="12" s="1"/>
  <c r="AA646" i="12"/>
  <c r="AB646" i="12" s="1"/>
  <c r="AA769" i="12"/>
  <c r="AB769" i="12" s="1"/>
  <c r="AA744" i="12"/>
  <c r="AB744" i="12" s="1"/>
  <c r="AA725" i="12"/>
  <c r="AB725" i="12" s="1"/>
  <c r="AA659" i="12"/>
  <c r="AB659" i="12" s="1"/>
  <c r="AA772" i="12"/>
  <c r="AB772" i="12" s="1"/>
  <c r="AA713" i="12"/>
  <c r="AB713" i="12" s="1"/>
  <c r="AA667" i="12"/>
  <c r="AB667" i="12" s="1"/>
  <c r="AA671" i="12"/>
  <c r="AB671" i="12" s="1"/>
  <c r="AA648" i="12"/>
  <c r="AB648" i="12" s="1"/>
  <c r="AA741" i="12"/>
  <c r="AB741" i="12" s="1"/>
  <c r="AA728" i="12"/>
  <c r="AB728" i="12" s="1"/>
  <c r="AA737" i="12"/>
  <c r="AB737" i="12" s="1"/>
  <c r="AA762" i="12"/>
  <c r="AB762" i="12" s="1"/>
  <c r="AA697" i="12"/>
  <c r="AB697" i="12" s="1"/>
  <c r="AA738" i="12"/>
  <c r="AB738" i="12" s="1"/>
  <c r="AA656" i="12"/>
  <c r="AB656" i="12" s="1"/>
  <c r="AA664" i="12"/>
  <c r="AB664" i="12" s="1"/>
  <c r="AA605" i="12"/>
  <c r="AB605" i="12" s="1"/>
  <c r="AA642" i="12"/>
  <c r="AB642" i="12" s="1"/>
  <c r="AA670" i="12"/>
  <c r="AB670" i="12" s="1"/>
  <c r="AA612" i="12"/>
  <c r="AB612" i="12" s="1"/>
  <c r="AA644" i="12"/>
  <c r="AB644" i="12" s="1"/>
  <c r="AA755" i="12"/>
  <c r="AB755" i="12" s="1"/>
  <c r="AA773" i="12"/>
  <c r="AB773" i="12" s="1"/>
  <c r="AA628" i="12"/>
  <c r="AB628" i="12" s="1"/>
  <c r="AA655" i="12"/>
  <c r="AB655" i="12" s="1"/>
  <c r="AA589" i="12"/>
  <c r="AB589" i="12" s="1"/>
  <c r="AA696" i="12"/>
  <c r="AB696" i="12" s="1"/>
  <c r="AA666" i="12"/>
  <c r="AB666" i="12" s="1"/>
  <c r="AA634" i="12"/>
  <c r="AB634" i="12" s="1"/>
  <c r="AA626" i="12"/>
  <c r="AB626" i="12" s="1"/>
  <c r="AA651" i="12"/>
  <c r="AB651" i="12" s="1"/>
  <c r="AA614" i="12"/>
  <c r="AB614" i="12" s="1"/>
  <c r="AA624" i="12"/>
  <c r="AB624" i="12" s="1"/>
  <c r="AA619" i="12"/>
  <c r="AB619" i="12" s="1"/>
  <c r="AA723" i="12"/>
  <c r="AB723" i="12" s="1"/>
  <c r="AA677" i="12"/>
  <c r="AB677" i="12" s="1"/>
  <c r="AA592" i="12"/>
  <c r="AB592" i="12" s="1"/>
  <c r="AA608" i="12"/>
  <c r="AB608" i="12" s="1"/>
  <c r="AA652" i="12"/>
  <c r="AB652" i="12" s="1"/>
  <c r="AA641" i="12"/>
  <c r="AB641" i="12" s="1"/>
  <c r="AA764" i="12"/>
  <c r="AB764" i="12" s="1"/>
  <c r="AA727" i="12"/>
  <c r="AB727" i="12" s="1"/>
  <c r="AA722" i="12"/>
  <c r="AB722" i="12" s="1"/>
  <c r="AA695" i="12"/>
  <c r="AB695" i="12" s="1"/>
  <c r="AA629" i="12"/>
  <c r="AB629" i="12" s="1"/>
  <c r="AA654" i="12"/>
  <c r="AB654" i="12" s="1"/>
  <c r="AA638" i="12"/>
  <c r="AB638" i="12" s="1"/>
  <c r="AA570" i="12"/>
  <c r="AB570" i="12" s="1"/>
  <c r="AA611" i="12"/>
  <c r="AB611" i="12" s="1"/>
  <c r="AA625" i="12"/>
  <c r="AB625" i="12" s="1"/>
  <c r="AA574" i="12"/>
  <c r="AB574" i="12" s="1"/>
  <c r="AA610" i="12"/>
  <c r="AB610" i="12" s="1"/>
  <c r="AA604" i="12"/>
  <c r="AB604" i="12" s="1"/>
  <c r="AA633" i="12"/>
  <c r="AB633" i="12" s="1"/>
  <c r="AA537" i="12"/>
  <c r="AB537" i="12" s="1"/>
  <c r="AA533" i="12"/>
  <c r="AB533" i="12" s="1"/>
  <c r="AA538" i="12"/>
  <c r="AB538" i="12" s="1"/>
  <c r="AA575" i="12"/>
  <c r="AB575" i="12" s="1"/>
  <c r="AA587" i="12"/>
  <c r="AB587" i="12" s="1"/>
  <c r="AA636" i="12"/>
  <c r="AB636" i="12" s="1"/>
  <c r="AA536" i="12"/>
  <c r="AB536" i="12" s="1"/>
  <c r="AA566" i="12"/>
  <c r="AB566" i="12" s="1"/>
  <c r="AA578" i="12"/>
  <c r="AB578" i="12" s="1"/>
  <c r="AA600" i="12"/>
  <c r="AB600" i="12" s="1"/>
  <c r="AA514" i="12"/>
  <c r="AB514" i="12" s="1"/>
  <c r="AA712" i="12"/>
  <c r="AB712" i="12" s="1"/>
  <c r="AA736" i="12"/>
  <c r="AB736" i="12" s="1"/>
  <c r="AA746" i="12"/>
  <c r="AB746" i="12" s="1"/>
  <c r="AA676" i="12"/>
  <c r="AB676" i="12" s="1"/>
  <c r="AA647" i="12"/>
  <c r="AB647" i="12" s="1"/>
  <c r="AA520" i="12"/>
  <c r="AB520" i="12" s="1"/>
  <c r="AA560" i="12"/>
  <c r="AB560" i="12" s="1"/>
  <c r="AA572" i="12"/>
  <c r="AB572" i="12" s="1"/>
  <c r="AA508" i="12"/>
  <c r="AB508" i="12" s="1"/>
  <c r="AA563" i="12"/>
  <c r="AB563" i="12" s="1"/>
  <c r="AA603" i="12"/>
  <c r="AB603" i="12" s="1"/>
  <c r="AA615" i="12"/>
  <c r="AB615" i="12" s="1"/>
  <c r="AA582" i="12"/>
  <c r="AB582" i="12" s="1"/>
  <c r="AA591" i="12"/>
  <c r="AB591" i="12" s="1"/>
  <c r="AA594" i="12"/>
  <c r="AB594" i="12" s="1"/>
  <c r="AA711" i="12"/>
  <c r="AB711" i="12" s="1"/>
  <c r="AA729" i="12"/>
  <c r="AB729" i="12" s="1"/>
  <c r="AA649" i="12"/>
  <c r="AB649" i="12" s="1"/>
  <c r="AA620" i="12"/>
  <c r="AB620" i="12" s="1"/>
  <c r="AA542" i="12"/>
  <c r="AB542" i="12" s="1"/>
  <c r="AA497" i="12"/>
  <c r="AB497" i="12" s="1"/>
  <c r="AA503" i="12"/>
  <c r="AB503" i="12" s="1"/>
  <c r="AA556" i="12"/>
  <c r="AB556" i="12" s="1"/>
  <c r="AA689" i="12"/>
  <c r="AB689" i="12" s="1"/>
  <c r="AA707" i="12"/>
  <c r="AB707" i="12" s="1"/>
  <c r="AA598" i="12"/>
  <c r="AB598" i="12" s="1"/>
  <c r="AA593" i="12"/>
  <c r="AB593" i="12" s="1"/>
  <c r="AA586" i="12"/>
  <c r="AB586" i="12" s="1"/>
  <c r="AA501" i="12"/>
  <c r="AB501" i="12" s="1"/>
  <c r="AA535" i="12"/>
  <c r="AB535" i="12" s="1"/>
  <c r="AA515" i="12"/>
  <c r="AB515" i="12" s="1"/>
  <c r="AA559" i="12"/>
  <c r="AB559" i="12" s="1"/>
  <c r="AA565" i="12"/>
  <c r="AB565" i="12" s="1"/>
  <c r="AA775" i="12"/>
  <c r="AB775" i="12" s="1"/>
  <c r="AA680" i="12"/>
  <c r="AB680" i="12" s="1"/>
  <c r="AA631" i="12"/>
  <c r="AB631" i="12" s="1"/>
  <c r="AA583" i="12"/>
  <c r="AB583" i="12" s="1"/>
  <c r="AA491" i="12"/>
  <c r="AB491" i="12" s="1"/>
  <c r="AA521" i="12"/>
  <c r="AB521" i="12" s="1"/>
  <c r="AA494" i="12"/>
  <c r="AB494" i="12" s="1"/>
  <c r="AA551" i="12"/>
  <c r="AB551" i="12" s="1"/>
  <c r="AA553" i="12"/>
  <c r="AB553" i="12" s="1"/>
  <c r="AA579" i="12"/>
  <c r="AB579" i="12" s="1"/>
  <c r="AA548" i="12"/>
  <c r="AB548" i="12" s="1"/>
  <c r="AA639" i="12"/>
  <c r="AB639" i="12" s="1"/>
  <c r="AA584" i="12"/>
  <c r="AB584" i="12" s="1"/>
  <c r="AA539" i="12"/>
  <c r="AB539" i="12" s="1"/>
  <c r="AA507" i="12"/>
  <c r="AB507" i="12" s="1"/>
  <c r="AA602" i="12"/>
  <c r="AB602" i="12" s="1"/>
  <c r="AA476" i="12"/>
  <c r="AB476" i="12" s="1"/>
  <c r="AA771" i="12"/>
  <c r="AB771" i="12" s="1"/>
  <c r="AA640" i="12"/>
  <c r="AB640" i="12" s="1"/>
  <c r="AA573" i="12"/>
  <c r="AB573" i="12" s="1"/>
  <c r="AA544" i="12"/>
  <c r="AB544" i="12" s="1"/>
  <c r="AA554" i="12"/>
  <c r="AB554" i="12" s="1"/>
  <c r="AA607" i="12"/>
  <c r="AB607" i="12" s="1"/>
  <c r="AA585" i="12"/>
  <c r="AB585" i="12" s="1"/>
  <c r="AA540" i="12"/>
  <c r="AB540" i="12" s="1"/>
  <c r="AA558" i="12"/>
  <c r="AB558" i="12" s="1"/>
  <c r="AA510" i="12"/>
  <c r="AB510" i="12" s="1"/>
  <c r="AA673" i="12"/>
  <c r="AB673" i="12" s="1"/>
  <c r="AA618" i="12"/>
  <c r="AB618" i="12" s="1"/>
  <c r="AA546" i="12"/>
  <c r="AB546" i="12" s="1"/>
  <c r="AA470" i="12"/>
  <c r="AB470" i="12" s="1"/>
  <c r="AA613" i="12"/>
  <c r="AB613" i="12" s="1"/>
  <c r="AA643" i="12"/>
  <c r="AB643" i="12" s="1"/>
  <c r="AA597" i="12"/>
  <c r="AB597" i="12" s="1"/>
  <c r="AA576" i="12"/>
  <c r="AB576" i="12" s="1"/>
  <c r="AA543" i="12"/>
  <c r="AB543" i="12" s="1"/>
  <c r="AA662" i="12"/>
  <c r="AB662" i="12" s="1"/>
  <c r="AA606" i="12"/>
  <c r="AB606" i="12" s="1"/>
  <c r="AA596" i="12"/>
  <c r="AB596" i="12" s="1"/>
  <c r="AA525" i="12"/>
  <c r="AB525" i="12" s="1"/>
  <c r="AA561" i="12"/>
  <c r="AB561" i="12" s="1"/>
  <c r="AA627" i="12"/>
  <c r="AB627" i="12" s="1"/>
  <c r="AA564" i="12"/>
  <c r="AB564" i="12" s="1"/>
  <c r="AA473" i="12"/>
  <c r="AB473" i="12" s="1"/>
  <c r="AA690" i="12"/>
  <c r="AB690" i="12" s="1"/>
  <c r="AA622" i="12"/>
  <c r="AB622" i="12" s="1"/>
  <c r="AA590" i="12"/>
  <c r="AB590" i="12" s="1"/>
  <c r="AA567" i="12"/>
  <c r="AB567" i="12" s="1"/>
  <c r="AA718" i="12"/>
  <c r="AB718" i="12" s="1"/>
  <c r="AA679" i="12"/>
  <c r="AB679" i="12" s="1"/>
  <c r="AA623" i="12"/>
  <c r="AB623" i="12" s="1"/>
  <c r="AA580" i="12"/>
  <c r="AB580" i="12" s="1"/>
  <c r="AA532" i="12"/>
  <c r="AB532" i="12" s="1"/>
  <c r="AA568" i="12"/>
  <c r="AB568" i="12" s="1"/>
  <c r="AA526" i="12"/>
  <c r="AB526" i="12" s="1"/>
  <c r="AA657" i="12"/>
  <c r="AB657" i="12" s="1"/>
  <c r="AA630" i="12"/>
  <c r="AB630" i="12" s="1"/>
  <c r="AA522" i="12"/>
  <c r="AB522" i="12" s="1"/>
  <c r="AA492" i="12"/>
  <c r="AB492" i="12" s="1"/>
  <c r="AA569" i="12"/>
  <c r="AB569" i="12" s="1"/>
  <c r="AA552" i="12"/>
  <c r="AB552" i="12" s="1"/>
  <c r="AA498" i="12"/>
  <c r="AB498" i="12" s="1"/>
  <c r="AA485" i="12"/>
  <c r="AB485" i="12" s="1"/>
  <c r="AA480" i="12"/>
  <c r="AB480" i="12" s="1"/>
  <c r="AA509" i="12"/>
  <c r="AB509" i="12" s="1"/>
  <c r="AA571" i="12"/>
  <c r="AB571" i="12" s="1"/>
  <c r="AA632" i="12"/>
  <c r="AB632" i="12" s="1"/>
  <c r="AA595" i="12"/>
  <c r="AB595" i="12" s="1"/>
  <c r="AA530" i="12"/>
  <c r="AB530" i="12" s="1"/>
  <c r="AA547" i="12"/>
  <c r="AB547" i="12" s="1"/>
  <c r="AA486" i="12"/>
  <c r="AB486" i="12" s="1"/>
  <c r="AA545" i="12"/>
  <c r="AB545" i="12" s="1"/>
  <c r="AA479" i="12"/>
  <c r="AB479" i="12" s="1"/>
  <c r="AA523" i="12"/>
  <c r="AB523" i="12" s="1"/>
  <c r="AA489" i="12"/>
  <c r="AB489" i="12" s="1"/>
  <c r="AA483" i="12"/>
  <c r="AB483" i="12" s="1"/>
  <c r="AA495" i="12"/>
  <c r="AB495" i="12" s="1"/>
  <c r="AA601" i="12"/>
  <c r="AB601" i="12" s="1"/>
  <c r="AA490" i="12"/>
  <c r="AB490" i="12" s="1"/>
  <c r="AA499" i="12"/>
  <c r="AB499" i="12" s="1"/>
  <c r="AA742" i="12"/>
  <c r="AB742" i="12" s="1"/>
  <c r="AA684" i="12"/>
  <c r="AB684" i="12" s="1"/>
  <c r="AA617" i="12"/>
  <c r="AB617" i="12" s="1"/>
  <c r="AA505" i="12"/>
  <c r="AB505" i="12" s="1"/>
  <c r="AA531" i="12"/>
  <c r="AB531" i="12" s="1"/>
  <c r="AA517" i="12"/>
  <c r="AB517" i="12" s="1"/>
  <c r="AA512" i="12"/>
  <c r="AB512" i="12" s="1"/>
  <c r="AA511" i="12"/>
  <c r="AB511" i="12" s="1"/>
  <c r="AA637" i="12"/>
  <c r="AB637" i="12" s="1"/>
  <c r="AA550" i="12"/>
  <c r="AB550" i="12" s="1"/>
  <c r="AA609" i="12"/>
  <c r="AB609" i="12" s="1"/>
  <c r="AA475" i="12"/>
  <c r="AB475" i="12" s="1"/>
  <c r="AA518" i="12"/>
  <c r="AB518" i="12" s="1"/>
  <c r="AA472" i="12"/>
  <c r="AB472" i="12" s="1"/>
  <c r="AA682" i="12"/>
  <c r="AB682" i="12" s="1"/>
  <c r="AA599" i="12"/>
  <c r="AB599" i="12" s="1"/>
  <c r="AA557" i="12"/>
  <c r="AB557" i="12" s="1"/>
  <c r="AA650" i="12"/>
  <c r="AB650" i="12" s="1"/>
  <c r="AA481" i="12"/>
  <c r="AB481" i="12" s="1"/>
  <c r="AA478" i="12"/>
  <c r="AB478" i="12" s="1"/>
  <c r="AA502" i="12"/>
  <c r="AB502" i="12" s="1"/>
  <c r="AA669" i="12"/>
  <c r="AB669" i="12" s="1"/>
  <c r="AA674" i="12"/>
  <c r="AB674" i="12" s="1"/>
  <c r="AA488" i="12"/>
  <c r="AB488" i="12" s="1"/>
  <c r="AA519" i="12"/>
  <c r="AB519" i="12" s="1"/>
  <c r="AA524" i="12"/>
  <c r="AB524" i="12" s="1"/>
  <c r="AA493" i="12"/>
  <c r="AB493" i="12" s="1"/>
  <c r="AA581" i="12"/>
  <c r="AB581" i="12" s="1"/>
  <c r="AA484" i="12"/>
  <c r="AB484" i="12" s="1"/>
  <c r="AA487" i="12"/>
  <c r="AB487" i="12" s="1"/>
  <c r="AA562" i="12"/>
  <c r="AB562" i="12" s="1"/>
  <c r="AA513" i="12"/>
  <c r="AB513" i="12" s="1"/>
  <c r="AA516" i="12"/>
  <c r="AB516" i="12" s="1"/>
  <c r="AA471" i="12"/>
  <c r="AB471" i="12" s="1"/>
  <c r="AA482" i="12"/>
  <c r="AB482" i="12" s="1"/>
  <c r="AA504" i="12"/>
  <c r="AB504" i="12" s="1"/>
  <c r="AA541" i="12"/>
  <c r="AB541" i="12" s="1"/>
  <c r="AA577" i="12"/>
  <c r="AB577" i="12" s="1"/>
  <c r="AA621" i="12"/>
  <c r="AB621" i="12" s="1"/>
  <c r="AA477" i="12"/>
  <c r="AB477" i="12" s="1"/>
  <c r="AA588" i="12"/>
  <c r="AB588" i="12" s="1"/>
  <c r="AA534" i="12"/>
  <c r="AB534" i="12" s="1"/>
  <c r="AA500" i="12"/>
  <c r="AB500" i="12" s="1"/>
  <c r="AA555" i="12"/>
  <c r="AB555" i="12" s="1"/>
  <c r="AA474" i="12"/>
  <c r="AB474" i="12" s="1"/>
  <c r="AA506" i="12"/>
  <c r="AB506" i="12" s="1"/>
  <c r="AA528" i="12"/>
  <c r="AB528" i="12" s="1"/>
  <c r="AA660" i="12"/>
  <c r="AB660" i="12" s="1"/>
  <c r="AA527" i="12"/>
  <c r="AB527" i="12" s="1"/>
  <c r="AA496" i="12"/>
  <c r="AB496" i="12" s="1"/>
  <c r="AA529" i="12"/>
  <c r="AB529" i="12" s="1"/>
  <c r="AA549" i="12"/>
  <c r="AB549" i="12" s="1"/>
  <c r="F726" i="10"/>
  <c r="G726" i="10" s="1"/>
  <c r="F776" i="10"/>
  <c r="G776" i="10" s="1"/>
  <c r="F747" i="10"/>
  <c r="G747" i="10" s="1"/>
  <c r="F761" i="10"/>
  <c r="G761" i="10" s="1"/>
  <c r="F690" i="10"/>
  <c r="G690" i="10" s="1"/>
  <c r="F681" i="10"/>
  <c r="G681" i="10" s="1"/>
  <c r="F691" i="10"/>
  <c r="G691" i="10" s="1"/>
  <c r="F676" i="10"/>
  <c r="G676" i="10" s="1"/>
  <c r="F722" i="10"/>
  <c r="G722" i="10" s="1"/>
  <c r="F713" i="10"/>
  <c r="G713" i="10" s="1"/>
  <c r="F717" i="10"/>
  <c r="G717" i="10" s="1"/>
  <c r="F775" i="10"/>
  <c r="G775" i="10" s="1"/>
  <c r="F695" i="10"/>
  <c r="G695" i="10" s="1"/>
  <c r="F688" i="10"/>
  <c r="G688" i="10" s="1"/>
  <c r="F719" i="10"/>
  <c r="G719" i="10" s="1"/>
  <c r="F729" i="10"/>
  <c r="G729" i="10" s="1"/>
  <c r="F697" i="10"/>
  <c r="G697" i="10" s="1"/>
  <c r="F709" i="10"/>
  <c r="G709" i="10" s="1"/>
  <c r="F758" i="10"/>
  <c r="G758" i="10" s="1"/>
  <c r="F746" i="10"/>
  <c r="G746" i="10" s="1"/>
  <c r="F772" i="10"/>
  <c r="G772" i="10" s="1"/>
  <c r="F720" i="10"/>
  <c r="G720" i="10" s="1"/>
  <c r="F756" i="10"/>
  <c r="G756" i="10" s="1"/>
  <c r="F725" i="10"/>
  <c r="G725" i="10" s="1"/>
  <c r="F740" i="10"/>
  <c r="G740" i="10" s="1"/>
  <c r="F748" i="10"/>
  <c r="G748" i="10" s="1"/>
  <c r="F700" i="10"/>
  <c r="G700" i="10" s="1"/>
  <c r="F711" i="10"/>
  <c r="G711" i="10" s="1"/>
  <c r="F743" i="10"/>
  <c r="G743" i="10" s="1"/>
  <c r="F707" i="10"/>
  <c r="G707" i="10" s="1"/>
  <c r="F765" i="10"/>
  <c r="G765" i="10" s="1"/>
  <c r="F762" i="10"/>
  <c r="G762" i="10" s="1"/>
  <c r="F759" i="10"/>
  <c r="G759" i="10" s="1"/>
  <c r="F721" i="10"/>
  <c r="G721" i="10" s="1"/>
  <c r="F682" i="10"/>
  <c r="G682" i="10" s="1"/>
  <c r="G643" i="10"/>
  <c r="F752" i="10"/>
  <c r="G752" i="10" s="1"/>
  <c r="F741" i="10"/>
  <c r="G741" i="10" s="1"/>
  <c r="F716" i="10"/>
  <c r="G716" i="10" s="1"/>
  <c r="F715" i="10"/>
  <c r="G715" i="10" s="1"/>
  <c r="F769" i="10"/>
  <c r="G769" i="10" s="1"/>
  <c r="F745" i="10"/>
  <c r="G745" i="10" s="1"/>
  <c r="F718" i="10"/>
  <c r="G718" i="10" s="1"/>
  <c r="F744" i="10"/>
  <c r="G744" i="10" s="1"/>
  <c r="F773" i="10"/>
  <c r="G773" i="10" s="1"/>
  <c r="F708" i="10"/>
  <c r="G708" i="10" s="1"/>
  <c r="F714" i="10"/>
  <c r="G714" i="10" s="1"/>
  <c r="F665" i="10"/>
  <c r="G665" i="10" s="1"/>
  <c r="F683" i="10"/>
  <c r="G683" i="10" s="1"/>
  <c r="F753" i="10"/>
  <c r="G753" i="10" s="1"/>
  <c r="F764" i="10"/>
  <c r="G764" i="10" s="1"/>
  <c r="F684" i="10"/>
  <c r="G684" i="10" s="1"/>
  <c r="F701" i="10"/>
  <c r="G701" i="10" s="1"/>
  <c r="F663" i="10"/>
  <c r="G663" i="10" s="1"/>
  <c r="F664" i="10"/>
  <c r="G664" i="10" s="1"/>
  <c r="F675" i="10"/>
  <c r="G675" i="10" s="1"/>
  <c r="F687" i="10"/>
  <c r="G687" i="10" s="1"/>
  <c r="F774" i="10"/>
  <c r="G774" i="10" s="1"/>
  <c r="F757" i="10"/>
  <c r="G757" i="10" s="1"/>
  <c r="F685" i="10"/>
  <c r="G685" i="10" s="1"/>
  <c r="G640" i="10"/>
  <c r="F667" i="10"/>
  <c r="G667" i="10" s="1"/>
  <c r="F670" i="10"/>
  <c r="G670" i="10" s="1"/>
  <c r="F749" i="10"/>
  <c r="G749" i="10" s="1"/>
  <c r="F735" i="10"/>
  <c r="G735" i="10" s="1"/>
  <c r="F727" i="10"/>
  <c r="G727" i="10" s="1"/>
  <c r="F723" i="10"/>
  <c r="G723" i="10" s="1"/>
  <c r="F678" i="10"/>
  <c r="G678" i="10" s="1"/>
  <c r="F698" i="10"/>
  <c r="G698" i="10" s="1"/>
  <c r="F647" i="10"/>
  <c r="G647" i="10" s="1"/>
  <c r="G641" i="10"/>
  <c r="F730" i="10"/>
  <c r="G730" i="10" s="1"/>
  <c r="F754" i="10"/>
  <c r="G754" i="10" s="1"/>
  <c r="F694" i="10"/>
  <c r="G694" i="10" s="1"/>
  <c r="F652" i="10"/>
  <c r="G652" i="10" s="1"/>
  <c r="G644" i="10"/>
  <c r="F768" i="10"/>
  <c r="G768" i="10" s="1"/>
  <c r="F751" i="10"/>
  <c r="G751" i="10" s="1"/>
  <c r="F672" i="10"/>
  <c r="G672" i="10" s="1"/>
  <c r="F671" i="10"/>
  <c r="G671" i="10" s="1"/>
  <c r="F658" i="10"/>
  <c r="G658" i="10" s="1"/>
  <c r="F650" i="10"/>
  <c r="G650" i="10" s="1"/>
  <c r="F766" i="10"/>
  <c r="G766" i="10" s="1"/>
  <c r="F696" i="10"/>
  <c r="G696" i="10" s="1"/>
  <c r="F662" i="10"/>
  <c r="G662" i="10" s="1"/>
  <c r="F731" i="10"/>
  <c r="G731" i="10" s="1"/>
  <c r="F742" i="10"/>
  <c r="G742" i="10" s="1"/>
  <c r="F763" i="10"/>
  <c r="G763" i="10" s="1"/>
  <c r="F755" i="10"/>
  <c r="G755" i="10" s="1"/>
  <c r="F677" i="10"/>
  <c r="G677" i="10" s="1"/>
  <c r="F660" i="10"/>
  <c r="G660" i="10" s="1"/>
  <c r="F737" i="10"/>
  <c r="G737" i="10" s="1"/>
  <c r="F673" i="10"/>
  <c r="G673" i="10" s="1"/>
  <c r="F679" i="10"/>
  <c r="G679" i="10" s="1"/>
  <c r="G581" i="10"/>
  <c r="G604" i="10"/>
  <c r="F666" i="10"/>
  <c r="G666" i="10" s="1"/>
  <c r="F699" i="10"/>
  <c r="G699" i="10" s="1"/>
  <c r="F674" i="10"/>
  <c r="G674" i="10" s="1"/>
  <c r="F710" i="10"/>
  <c r="G710" i="10" s="1"/>
  <c r="F734" i="10"/>
  <c r="G734" i="10" s="1"/>
  <c r="F736" i="10"/>
  <c r="G736" i="10" s="1"/>
  <c r="F771" i="10"/>
  <c r="G771" i="10" s="1"/>
  <c r="F770" i="10"/>
  <c r="G770" i="10" s="1"/>
  <c r="F705" i="10"/>
  <c r="G705" i="10" s="1"/>
  <c r="F692" i="10"/>
  <c r="G692" i="10" s="1"/>
  <c r="G568" i="10"/>
  <c r="F680" i="10"/>
  <c r="G680" i="10" s="1"/>
  <c r="G571" i="10"/>
  <c r="G603" i="10"/>
  <c r="G632" i="10"/>
  <c r="G586" i="10"/>
  <c r="G605" i="10"/>
  <c r="G610" i="10"/>
  <c r="F739" i="10"/>
  <c r="G739" i="10" s="1"/>
  <c r="F704" i="10"/>
  <c r="G704" i="10" s="1"/>
  <c r="G642" i="10"/>
  <c r="F649" i="10"/>
  <c r="G649" i="10" s="1"/>
  <c r="G577" i="10"/>
  <c r="G609" i="10"/>
  <c r="G561" i="10"/>
  <c r="G589" i="10"/>
  <c r="G611" i="10"/>
  <c r="G588" i="10"/>
  <c r="G576" i="10"/>
  <c r="F767" i="10"/>
  <c r="G767" i="10" s="1"/>
  <c r="F689" i="10"/>
  <c r="G689" i="10" s="1"/>
  <c r="F648" i="10"/>
  <c r="G648" i="10" s="1"/>
  <c r="F654" i="10"/>
  <c r="G654" i="10" s="1"/>
  <c r="G583" i="10"/>
  <c r="G615" i="10"/>
  <c r="G590" i="10"/>
  <c r="G595" i="10"/>
  <c r="G617" i="10"/>
  <c r="G574" i="10"/>
  <c r="F653" i="10"/>
  <c r="G653" i="10" s="1"/>
  <c r="G584" i="10"/>
  <c r="G621" i="10"/>
  <c r="G596" i="10"/>
  <c r="G601" i="10"/>
  <c r="G623" i="10"/>
  <c r="G638" i="10"/>
  <c r="F659" i="10"/>
  <c r="G659" i="10" s="1"/>
  <c r="G585" i="10"/>
  <c r="G587" i="10"/>
  <c r="G602" i="10"/>
  <c r="G606" i="10"/>
  <c r="G629" i="10"/>
  <c r="G639" i="10"/>
  <c r="G566" i="10"/>
  <c r="G567" i="10"/>
  <c r="G570" i="10"/>
  <c r="G558" i="10"/>
  <c r="F686" i="10"/>
  <c r="G686" i="10" s="1"/>
  <c r="G580" i="10"/>
  <c r="G554" i="10"/>
  <c r="G591" i="10"/>
  <c r="G607" i="10"/>
  <c r="G612" i="10"/>
  <c r="G569" i="10"/>
  <c r="G549" i="10"/>
  <c r="G552" i="10"/>
  <c r="F732" i="10"/>
  <c r="G732" i="10" s="1"/>
  <c r="F668" i="10"/>
  <c r="G668" i="10" s="1"/>
  <c r="F733" i="10"/>
  <c r="G733" i="10" s="1"/>
  <c r="F646" i="10"/>
  <c r="G646" i="10" s="1"/>
  <c r="G528" i="10"/>
  <c r="G619" i="10"/>
  <c r="G624" i="10"/>
  <c r="G616" i="10"/>
  <c r="G622" i="10"/>
  <c r="F728" i="10"/>
  <c r="G728" i="10" s="1"/>
  <c r="F655" i="10"/>
  <c r="G655" i="10" s="1"/>
  <c r="F651" i="10"/>
  <c r="G651" i="10" s="1"/>
  <c r="G539" i="10"/>
  <c r="G608" i="10"/>
  <c r="G625" i="10"/>
  <c r="G630" i="10"/>
  <c r="G627" i="10"/>
  <c r="G633" i="10"/>
  <c r="G613" i="10"/>
  <c r="G599" i="10"/>
  <c r="G573" i="10"/>
  <c r="G582" i="10"/>
  <c r="G565" i="10"/>
  <c r="G545" i="10"/>
  <c r="G484" i="10"/>
  <c r="G518" i="10"/>
  <c r="G535" i="10"/>
  <c r="F706" i="10"/>
  <c r="G706" i="10" s="1"/>
  <c r="F657" i="10"/>
  <c r="G657" i="10" s="1"/>
  <c r="G547" i="10"/>
  <c r="G631" i="10"/>
  <c r="G579" i="10"/>
  <c r="G551" i="10"/>
  <c r="G486" i="10"/>
  <c r="G540" i="10"/>
  <c r="G530" i="10"/>
  <c r="F750" i="10"/>
  <c r="G750" i="10" s="1"/>
  <c r="F656" i="10"/>
  <c r="G656" i="10" s="1"/>
  <c r="G572" i="10"/>
  <c r="G637" i="10"/>
  <c r="G544" i="10"/>
  <c r="G487" i="10"/>
  <c r="G473" i="10"/>
  <c r="F712" i="10"/>
  <c r="G712" i="10" s="1"/>
  <c r="F661" i="10"/>
  <c r="G661" i="10" s="1"/>
  <c r="G578" i="10"/>
  <c r="G575" i="10"/>
  <c r="G564" i="10"/>
  <c r="G522" i="10"/>
  <c r="G516" i="10"/>
  <c r="G500" i="10"/>
  <c r="F703" i="10"/>
  <c r="G703" i="10" s="1"/>
  <c r="G556" i="10"/>
  <c r="G636" i="10"/>
  <c r="G592" i="10"/>
  <c r="G594" i="10"/>
  <c r="G532" i="10"/>
  <c r="F738" i="10"/>
  <c r="G738" i="10" s="1"/>
  <c r="G598" i="10"/>
  <c r="G600" i="10"/>
  <c r="G512" i="10"/>
  <c r="G542" i="10"/>
  <c r="G534" i="10"/>
  <c r="G533" i="10"/>
  <c r="G597" i="10"/>
  <c r="G593" i="10"/>
  <c r="G563" i="10"/>
  <c r="G521" i="10"/>
  <c r="G538" i="10"/>
  <c r="G537" i="10"/>
  <c r="G536" i="10"/>
  <c r="G543" i="10"/>
  <c r="F693" i="10"/>
  <c r="G693" i="10" s="1"/>
  <c r="G550" i="10"/>
  <c r="G495" i="10"/>
  <c r="G517" i="10"/>
  <c r="G470" i="10"/>
  <c r="F724" i="10"/>
  <c r="G724" i="10" s="1"/>
  <c r="G541" i="10"/>
  <c r="G557" i="10"/>
  <c r="G513" i="10"/>
  <c r="G511" i="10"/>
  <c r="G476" i="10"/>
  <c r="G531" i="10"/>
  <c r="G519" i="10"/>
  <c r="G508" i="10"/>
  <c r="F702" i="10"/>
  <c r="G702" i="10" s="1"/>
  <c r="G559" i="10"/>
  <c r="G526" i="10"/>
  <c r="G490" i="10"/>
  <c r="G525" i="10"/>
  <c r="G520" i="10"/>
  <c r="G506" i="10"/>
  <c r="G497" i="10"/>
  <c r="G548" i="10"/>
  <c r="G614" i="10"/>
  <c r="G502" i="10"/>
  <c r="G529" i="10"/>
  <c r="G514" i="10"/>
  <c r="G472" i="10"/>
  <c r="G620" i="10"/>
  <c r="G626" i="10"/>
  <c r="G478" i="10"/>
  <c r="G489" i="10"/>
  <c r="F669" i="10"/>
  <c r="G669" i="10" s="1"/>
  <c r="G618" i="10"/>
  <c r="G527" i="10"/>
  <c r="G546" i="10"/>
  <c r="G553" i="10"/>
  <c r="G471" i="10"/>
  <c r="G507" i="10"/>
  <c r="G496" i="10"/>
  <c r="G510" i="10"/>
  <c r="G628" i="10"/>
  <c r="G480" i="10"/>
  <c r="G498" i="10"/>
  <c r="G523" i="10"/>
  <c r="G483" i="10"/>
  <c r="G503" i="10"/>
  <c r="G492" i="10"/>
  <c r="G493" i="10"/>
  <c r="G482" i="10"/>
  <c r="G560" i="10"/>
  <c r="G515" i="10"/>
  <c r="G474" i="10"/>
  <c r="G481" i="10"/>
  <c r="G488" i="10"/>
  <c r="G501" i="10"/>
  <c r="G562" i="10"/>
  <c r="G475" i="10"/>
  <c r="G505" i="10"/>
  <c r="G509" i="10"/>
  <c r="G491" i="10"/>
  <c r="G634" i="10"/>
  <c r="G524" i="10"/>
  <c r="G477" i="10"/>
  <c r="G504" i="10"/>
  <c r="G499" i="10"/>
  <c r="G635" i="10"/>
  <c r="G555" i="10"/>
  <c r="G479" i="10"/>
  <c r="G485" i="10"/>
  <c r="G494" i="10"/>
  <c r="I773" i="10"/>
  <c r="J773" i="10" s="1"/>
  <c r="I764" i="10"/>
  <c r="J764" i="10" s="1"/>
  <c r="I772" i="10"/>
  <c r="J772" i="10" s="1"/>
  <c r="I775" i="10"/>
  <c r="J775" i="10" s="1"/>
  <c r="I774" i="10"/>
  <c r="J774" i="10" s="1"/>
  <c r="I720" i="10"/>
  <c r="J720" i="10" s="1"/>
  <c r="I752" i="10"/>
  <c r="J752" i="10" s="1"/>
  <c r="I746" i="10"/>
  <c r="J746" i="10" s="1"/>
  <c r="I745" i="10"/>
  <c r="J745" i="10" s="1"/>
  <c r="I759" i="10"/>
  <c r="J759" i="10" s="1"/>
  <c r="I756" i="10"/>
  <c r="J756" i="10" s="1"/>
  <c r="I718" i="10"/>
  <c r="J718" i="10" s="1"/>
  <c r="I749" i="10"/>
  <c r="J749" i="10" s="1"/>
  <c r="I743" i="10"/>
  <c r="J743" i="10" s="1"/>
  <c r="I769" i="10"/>
  <c r="J769" i="10" s="1"/>
  <c r="I754" i="10"/>
  <c r="J754" i="10" s="1"/>
  <c r="I735" i="10"/>
  <c r="J735" i="10" s="1"/>
  <c r="I731" i="10"/>
  <c r="J731" i="10" s="1"/>
  <c r="I716" i="10"/>
  <c r="J716" i="10" s="1"/>
  <c r="I750" i="10"/>
  <c r="J750" i="10" s="1"/>
  <c r="I744" i="10"/>
  <c r="J744" i="10" s="1"/>
  <c r="I761" i="10"/>
  <c r="J761" i="10" s="1"/>
  <c r="I771" i="10"/>
  <c r="J771" i="10" s="1"/>
  <c r="I714" i="10"/>
  <c r="J714" i="10" s="1"/>
  <c r="I739" i="10"/>
  <c r="J739" i="10" s="1"/>
  <c r="I683" i="10"/>
  <c r="J683" i="10" s="1"/>
  <c r="I703" i="10"/>
  <c r="J703" i="10" s="1"/>
  <c r="I669" i="10"/>
  <c r="J669" i="10" s="1"/>
  <c r="I687" i="10"/>
  <c r="J687" i="10" s="1"/>
  <c r="I722" i="10"/>
  <c r="J722" i="10" s="1"/>
  <c r="I770" i="10"/>
  <c r="J770" i="10" s="1"/>
  <c r="I753" i="10"/>
  <c r="J753" i="10" s="1"/>
  <c r="I730" i="10"/>
  <c r="J730" i="10" s="1"/>
  <c r="I696" i="10"/>
  <c r="J696" i="10" s="1"/>
  <c r="I742" i="10"/>
  <c r="J742" i="10" s="1"/>
  <c r="I755" i="10"/>
  <c r="J755" i="10" s="1"/>
  <c r="I766" i="10"/>
  <c r="J766" i="10" s="1"/>
  <c r="I768" i="10"/>
  <c r="J768" i="10" s="1"/>
  <c r="I732" i="10"/>
  <c r="J732" i="10" s="1"/>
  <c r="I729" i="10"/>
  <c r="J729" i="10" s="1"/>
  <c r="I757" i="10"/>
  <c r="J757" i="10" s="1"/>
  <c r="I662" i="10"/>
  <c r="J662" i="10" s="1"/>
  <c r="I691" i="10"/>
  <c r="J691" i="10" s="1"/>
  <c r="I666" i="10"/>
  <c r="J666" i="10" s="1"/>
  <c r="I671" i="10"/>
  <c r="J671" i="10" s="1"/>
  <c r="I646" i="10"/>
  <c r="J646" i="10" s="1"/>
  <c r="I657" i="10"/>
  <c r="J657" i="10" s="1"/>
  <c r="J576" i="10"/>
  <c r="I697" i="10"/>
  <c r="J697" i="10" s="1"/>
  <c r="I689" i="10"/>
  <c r="J689" i="10" s="1"/>
  <c r="I719" i="10"/>
  <c r="J719" i="10" s="1"/>
  <c r="I651" i="10"/>
  <c r="J651" i="10" s="1"/>
  <c r="I751" i="10"/>
  <c r="J751" i="10" s="1"/>
  <c r="I728" i="10"/>
  <c r="J728" i="10" s="1"/>
  <c r="I692" i="10"/>
  <c r="J692" i="10" s="1"/>
  <c r="I698" i="10"/>
  <c r="J698" i="10" s="1"/>
  <c r="I704" i="10"/>
  <c r="J704" i="10" s="1"/>
  <c r="I717" i="10"/>
  <c r="J717" i="10" s="1"/>
  <c r="I694" i="10"/>
  <c r="J694" i="10" s="1"/>
  <c r="I695" i="10"/>
  <c r="J695" i="10" s="1"/>
  <c r="I661" i="10"/>
  <c r="J661" i="10" s="1"/>
  <c r="J569" i="10"/>
  <c r="J625" i="10"/>
  <c r="I748" i="10"/>
  <c r="J748" i="10" s="1"/>
  <c r="I747" i="10"/>
  <c r="J747" i="10" s="1"/>
  <c r="I727" i="10"/>
  <c r="J727" i="10" s="1"/>
  <c r="I737" i="10"/>
  <c r="J737" i="10" s="1"/>
  <c r="I708" i="10"/>
  <c r="J708" i="10" s="1"/>
  <c r="I702" i="10"/>
  <c r="J702" i="10" s="1"/>
  <c r="I681" i="10"/>
  <c r="J681" i="10" s="1"/>
  <c r="I715" i="10"/>
  <c r="J715" i="10" s="1"/>
  <c r="J643" i="10"/>
  <c r="I655" i="10"/>
  <c r="J655" i="10" s="1"/>
  <c r="J644" i="10"/>
  <c r="J617" i="10"/>
  <c r="I726" i="10"/>
  <c r="J726" i="10" s="1"/>
  <c r="I707" i="10"/>
  <c r="J707" i="10" s="1"/>
  <c r="I676" i="10"/>
  <c r="J676" i="10" s="1"/>
  <c r="I713" i="10"/>
  <c r="J713" i="10" s="1"/>
  <c r="I685" i="10"/>
  <c r="J685" i="10" s="1"/>
  <c r="I679" i="10"/>
  <c r="J679" i="10" s="1"/>
  <c r="I660" i="10"/>
  <c r="J660" i="10" s="1"/>
  <c r="J607" i="10"/>
  <c r="J637" i="10"/>
  <c r="I758" i="10"/>
  <c r="J758" i="10" s="1"/>
  <c r="I776" i="10"/>
  <c r="J776" i="10" s="1"/>
  <c r="I723" i="10"/>
  <c r="J723" i="10" s="1"/>
  <c r="I734" i="10"/>
  <c r="J734" i="10" s="1"/>
  <c r="I678" i="10"/>
  <c r="J678" i="10" s="1"/>
  <c r="I688" i="10"/>
  <c r="J688" i="10" s="1"/>
  <c r="I711" i="10"/>
  <c r="J711" i="10" s="1"/>
  <c r="I667" i="10"/>
  <c r="J667" i="10" s="1"/>
  <c r="I763" i="10"/>
  <c r="J763" i="10" s="1"/>
  <c r="I710" i="10"/>
  <c r="J710" i="10" s="1"/>
  <c r="I701" i="10"/>
  <c r="J701" i="10" s="1"/>
  <c r="I738" i="10"/>
  <c r="J738" i="10" s="1"/>
  <c r="I677" i="10"/>
  <c r="J677" i="10" s="1"/>
  <c r="I706" i="10"/>
  <c r="J706" i="10" s="1"/>
  <c r="I672" i="10"/>
  <c r="J672" i="10" s="1"/>
  <c r="I673" i="10"/>
  <c r="J673" i="10" s="1"/>
  <c r="I680" i="10"/>
  <c r="J680" i="10" s="1"/>
  <c r="I684" i="10"/>
  <c r="J684" i="10" s="1"/>
  <c r="I736" i="10"/>
  <c r="J736" i="10" s="1"/>
  <c r="I740" i="10"/>
  <c r="J740" i="10" s="1"/>
  <c r="I665" i="10"/>
  <c r="J665" i="10" s="1"/>
  <c r="I670" i="10"/>
  <c r="J670" i="10" s="1"/>
  <c r="J581" i="10"/>
  <c r="I648" i="10"/>
  <c r="J648" i="10" s="1"/>
  <c r="J571" i="10"/>
  <c r="J583" i="10"/>
  <c r="J597" i="10"/>
  <c r="J601" i="10"/>
  <c r="J594" i="10"/>
  <c r="I762" i="10"/>
  <c r="J762" i="10" s="1"/>
  <c r="I656" i="10"/>
  <c r="J656" i="10" s="1"/>
  <c r="J513" i="10"/>
  <c r="J577" i="10"/>
  <c r="J585" i="10"/>
  <c r="J606" i="10"/>
  <c r="J579" i="10"/>
  <c r="I721" i="10"/>
  <c r="J721" i="10" s="1"/>
  <c r="I650" i="10"/>
  <c r="J650" i="10" s="1"/>
  <c r="J522" i="10"/>
  <c r="J588" i="10"/>
  <c r="J592" i="10"/>
  <c r="J608" i="10"/>
  <c r="J612" i="10"/>
  <c r="J570" i="10"/>
  <c r="J574" i="10"/>
  <c r="I741" i="10"/>
  <c r="J741" i="10" s="1"/>
  <c r="I690" i="10"/>
  <c r="J690" i="10" s="1"/>
  <c r="I674" i="10"/>
  <c r="J674" i="10" s="1"/>
  <c r="J631" i="10"/>
  <c r="J526" i="10"/>
  <c r="J593" i="10"/>
  <c r="J598" i="10"/>
  <c r="J614" i="10"/>
  <c r="J618" i="10"/>
  <c r="J613" i="10"/>
  <c r="I675" i="10"/>
  <c r="J675" i="10" s="1"/>
  <c r="I654" i="10"/>
  <c r="J654" i="10" s="1"/>
  <c r="J642" i="10"/>
  <c r="J519" i="10"/>
  <c r="J599" i="10"/>
  <c r="J603" i="10"/>
  <c r="J620" i="10"/>
  <c r="J624" i="10"/>
  <c r="J605" i="10"/>
  <c r="I649" i="10"/>
  <c r="J649" i="10" s="1"/>
  <c r="J600" i="10"/>
  <c r="J640" i="10"/>
  <c r="J523" i="10"/>
  <c r="J604" i="10"/>
  <c r="J609" i="10"/>
  <c r="J626" i="10"/>
  <c r="J630" i="10"/>
  <c r="J590" i="10"/>
  <c r="I700" i="10"/>
  <c r="J700" i="10" s="1"/>
  <c r="I668" i="10"/>
  <c r="J668" i="10" s="1"/>
  <c r="J623" i="10"/>
  <c r="J509" i="10"/>
  <c r="J616" i="10"/>
  <c r="J621" i="10"/>
  <c r="J638" i="10"/>
  <c r="I682" i="10"/>
  <c r="J682" i="10" s="1"/>
  <c r="I699" i="10"/>
  <c r="J699" i="10" s="1"/>
  <c r="I664" i="10"/>
  <c r="J664" i="10" s="1"/>
  <c r="J641" i="10"/>
  <c r="I652" i="10"/>
  <c r="J652" i="10" s="1"/>
  <c r="J602" i="10"/>
  <c r="J482" i="10"/>
  <c r="J622" i="10"/>
  <c r="J627" i="10"/>
  <c r="J584" i="10"/>
  <c r="I767" i="10"/>
  <c r="J767" i="10" s="1"/>
  <c r="I693" i="10"/>
  <c r="J693" i="10" s="1"/>
  <c r="J615" i="10"/>
  <c r="J551" i="10"/>
  <c r="I765" i="10"/>
  <c r="J765" i="10" s="1"/>
  <c r="I712" i="10"/>
  <c r="J712" i="10" s="1"/>
  <c r="I705" i="10"/>
  <c r="J705" i="10" s="1"/>
  <c r="I659" i="10"/>
  <c r="J659" i="10" s="1"/>
  <c r="J633" i="10"/>
  <c r="J582" i="10"/>
  <c r="J547" i="10"/>
  <c r="J559" i="10"/>
  <c r="I663" i="10"/>
  <c r="J663" i="10" s="1"/>
  <c r="J587" i="10"/>
  <c r="J557" i="10"/>
  <c r="I647" i="10"/>
  <c r="J647" i="10" s="1"/>
  <c r="J591" i="10"/>
  <c r="J538" i="10"/>
  <c r="I686" i="10"/>
  <c r="J686" i="10" s="1"/>
  <c r="J629" i="10"/>
  <c r="J572" i="10"/>
  <c r="J586" i="10"/>
  <c r="J611" i="10"/>
  <c r="J578" i="10"/>
  <c r="J589" i="10"/>
  <c r="J562" i="10"/>
  <c r="J546" i="10"/>
  <c r="J507" i="10"/>
  <c r="J533" i="10"/>
  <c r="I733" i="10"/>
  <c r="J733" i="10" s="1"/>
  <c r="J635" i="10"/>
  <c r="J525" i="10"/>
  <c r="J595" i="10"/>
  <c r="I658" i="10"/>
  <c r="J658" i="10" s="1"/>
  <c r="J610" i="10"/>
  <c r="J636" i="10"/>
  <c r="J568" i="10"/>
  <c r="J565" i="10"/>
  <c r="J543" i="10"/>
  <c r="J573" i="10"/>
  <c r="J563" i="10"/>
  <c r="J542" i="10"/>
  <c r="J528" i="10"/>
  <c r="J536" i="10"/>
  <c r="J488" i="10"/>
  <c r="J498" i="10"/>
  <c r="J521" i="10"/>
  <c r="J490" i="10"/>
  <c r="I653" i="10"/>
  <c r="J653" i="10" s="1"/>
  <c r="J540" i="10"/>
  <c r="J537" i="10"/>
  <c r="J534" i="10"/>
  <c r="J483" i="10"/>
  <c r="J493" i="10"/>
  <c r="J484" i="10"/>
  <c r="J491" i="10"/>
  <c r="I709" i="10"/>
  <c r="J709" i="10" s="1"/>
  <c r="J532" i="10"/>
  <c r="J495" i="10"/>
  <c r="J516" i="10"/>
  <c r="J504" i="10"/>
  <c r="J619" i="10"/>
  <c r="J515" i="10"/>
  <c r="J497" i="10"/>
  <c r="J541" i="10"/>
  <c r="J471" i="10"/>
  <c r="J511" i="10"/>
  <c r="J575" i="10"/>
  <c r="I725" i="10"/>
  <c r="J725" i="10" s="1"/>
  <c r="J628" i="10"/>
  <c r="J555" i="10"/>
  <c r="J553" i="10"/>
  <c r="J545" i="10"/>
  <c r="J501" i="10"/>
  <c r="J514" i="10"/>
  <c r="J476" i="10"/>
  <c r="J634" i="10"/>
  <c r="J567" i="10"/>
  <c r="I724" i="10"/>
  <c r="J724" i="10" s="1"/>
  <c r="J639" i="10"/>
  <c r="J596" i="10"/>
  <c r="J503" i="10"/>
  <c r="J554" i="10"/>
  <c r="J496" i="10"/>
  <c r="J472" i="10"/>
  <c r="J505" i="10"/>
  <c r="J481" i="10"/>
  <c r="J632" i="10"/>
  <c r="J550" i="10"/>
  <c r="J517" i="10"/>
  <c r="J564" i="10"/>
  <c r="J549" i="10"/>
  <c r="J494" i="10"/>
  <c r="J475" i="10"/>
  <c r="J556" i="10"/>
  <c r="J552" i="10"/>
  <c r="J535" i="10"/>
  <c r="J560" i="10"/>
  <c r="J489" i="10"/>
  <c r="J520" i="10"/>
  <c r="J518" i="10"/>
  <c r="J548" i="10"/>
  <c r="J531" i="10"/>
  <c r="J544" i="10"/>
  <c r="J486" i="10"/>
  <c r="J485" i="10"/>
  <c r="J530" i="10"/>
  <c r="J539" i="10"/>
  <c r="J529" i="10"/>
  <c r="J473" i="10"/>
  <c r="J499" i="10"/>
  <c r="J477" i="10"/>
  <c r="J487" i="10"/>
  <c r="J470" i="10"/>
  <c r="J508" i="10"/>
  <c r="J474" i="10"/>
  <c r="J479" i="10"/>
  <c r="J510" i="10"/>
  <c r="J580" i="10"/>
  <c r="J527" i="10"/>
  <c r="J478" i="10"/>
  <c r="J561" i="10"/>
  <c r="J524" i="10"/>
  <c r="J506" i="10"/>
  <c r="J512" i="10"/>
  <c r="J502" i="10"/>
  <c r="J492" i="10"/>
  <c r="J566" i="10"/>
  <c r="J500" i="10"/>
  <c r="J480" i="10"/>
  <c r="J558" i="10"/>
  <c r="X758" i="10"/>
  <c r="Y758" i="10" s="1"/>
  <c r="X755" i="10"/>
  <c r="Y755" i="10" s="1"/>
  <c r="X771" i="10"/>
  <c r="Y771" i="10" s="1"/>
  <c r="X767" i="10"/>
  <c r="Y767" i="10" s="1"/>
  <c r="X763" i="10"/>
  <c r="Y763" i="10" s="1"/>
  <c r="X741" i="10"/>
  <c r="Y741" i="10" s="1"/>
  <c r="X738" i="10"/>
  <c r="Y738" i="10" s="1"/>
  <c r="X749" i="10"/>
  <c r="Y749" i="10" s="1"/>
  <c r="X717" i="10"/>
  <c r="Y717" i="10" s="1"/>
  <c r="X694" i="10"/>
  <c r="Y694" i="10" s="1"/>
  <c r="X753" i="10"/>
  <c r="Y753" i="10" s="1"/>
  <c r="X713" i="10"/>
  <c r="Y713" i="10" s="1"/>
  <c r="X724" i="10"/>
  <c r="Y724" i="10" s="1"/>
  <c r="X716" i="10"/>
  <c r="Y716" i="10" s="1"/>
  <c r="X699" i="10"/>
  <c r="Y699" i="10" s="1"/>
  <c r="X768" i="10"/>
  <c r="Y768" i="10" s="1"/>
  <c r="Y637" i="10"/>
  <c r="X764" i="10"/>
  <c r="Y764" i="10" s="1"/>
  <c r="X747" i="10"/>
  <c r="Y747" i="10" s="1"/>
  <c r="X740" i="10"/>
  <c r="Y740" i="10" s="1"/>
  <c r="X735" i="10"/>
  <c r="Y735" i="10" s="1"/>
  <c r="X731" i="10"/>
  <c r="Y731" i="10" s="1"/>
  <c r="X723" i="10"/>
  <c r="Y723" i="10" s="1"/>
  <c r="X739" i="10"/>
  <c r="Y739" i="10" s="1"/>
  <c r="X752" i="10"/>
  <c r="Y752" i="10" s="1"/>
  <c r="X732" i="10"/>
  <c r="Y732" i="10" s="1"/>
  <c r="X722" i="10"/>
  <c r="Y722" i="10" s="1"/>
  <c r="X715" i="10"/>
  <c r="Y715" i="10" s="1"/>
  <c r="X670" i="10"/>
  <c r="Y670" i="10" s="1"/>
  <c r="X689" i="10"/>
  <c r="Y689" i="10" s="1"/>
  <c r="X701" i="10"/>
  <c r="Y701" i="10" s="1"/>
  <c r="X765" i="10"/>
  <c r="Y765" i="10" s="1"/>
  <c r="X762" i="10"/>
  <c r="Y762" i="10" s="1"/>
  <c r="X775" i="10"/>
  <c r="Y775" i="10" s="1"/>
  <c r="X730" i="10"/>
  <c r="Y730" i="10" s="1"/>
  <c r="X721" i="10"/>
  <c r="Y721" i="10" s="1"/>
  <c r="X737" i="10"/>
  <c r="Y737" i="10" s="1"/>
  <c r="X686" i="10"/>
  <c r="Y686" i="10" s="1"/>
  <c r="X706" i="10"/>
  <c r="Y706" i="10" s="1"/>
  <c r="X707" i="10"/>
  <c r="Y707" i="10" s="1"/>
  <c r="X744" i="10"/>
  <c r="Y744" i="10" s="1"/>
  <c r="X754" i="10"/>
  <c r="Y754" i="10" s="1"/>
  <c r="X759" i="10"/>
  <c r="Y759" i="10" s="1"/>
  <c r="X776" i="10"/>
  <c r="Y776" i="10" s="1"/>
  <c r="X772" i="10"/>
  <c r="Y772" i="10" s="1"/>
  <c r="X728" i="10"/>
  <c r="Y728" i="10" s="1"/>
  <c r="X674" i="10"/>
  <c r="Y674" i="10" s="1"/>
  <c r="X697" i="10"/>
  <c r="Y697" i="10" s="1"/>
  <c r="X696" i="10"/>
  <c r="Y696" i="10" s="1"/>
  <c r="X756" i="10"/>
  <c r="Y756" i="10" s="1"/>
  <c r="X658" i="10"/>
  <c r="Y658" i="10" s="1"/>
  <c r="X718" i="10"/>
  <c r="Y718" i="10" s="1"/>
  <c r="X662" i="10"/>
  <c r="Y662" i="10" s="1"/>
  <c r="X678" i="10"/>
  <c r="Y678" i="10" s="1"/>
  <c r="X703" i="10"/>
  <c r="Y703" i="10" s="1"/>
  <c r="X667" i="10"/>
  <c r="Y667" i="10" s="1"/>
  <c r="Y644" i="10"/>
  <c r="X679" i="10"/>
  <c r="Y679" i="10" s="1"/>
  <c r="X773" i="10"/>
  <c r="Y773" i="10" s="1"/>
  <c r="X750" i="10"/>
  <c r="Y750" i="10" s="1"/>
  <c r="X729" i="10"/>
  <c r="Y729" i="10" s="1"/>
  <c r="X714" i="10"/>
  <c r="Y714" i="10" s="1"/>
  <c r="X661" i="10"/>
  <c r="Y661" i="10" s="1"/>
  <c r="X733" i="10"/>
  <c r="Y733" i="10" s="1"/>
  <c r="X681" i="10"/>
  <c r="Y681" i="10" s="1"/>
  <c r="Y643" i="10"/>
  <c r="X774" i="10"/>
  <c r="Y774" i="10" s="1"/>
  <c r="X770" i="10"/>
  <c r="Y770" i="10" s="1"/>
  <c r="X727" i="10"/>
  <c r="Y727" i="10" s="1"/>
  <c r="X657" i="10"/>
  <c r="Y657" i="10" s="1"/>
  <c r="X668" i="10"/>
  <c r="Y668" i="10" s="1"/>
  <c r="Y614" i="10"/>
  <c r="Y591" i="10"/>
  <c r="X761" i="10"/>
  <c r="Y761" i="10" s="1"/>
  <c r="X745" i="10"/>
  <c r="Y745" i="10" s="1"/>
  <c r="X672" i="10"/>
  <c r="Y672" i="10" s="1"/>
  <c r="X669" i="10"/>
  <c r="Y669" i="10" s="1"/>
  <c r="X687" i="10"/>
  <c r="Y687" i="10" s="1"/>
  <c r="X650" i="10"/>
  <c r="Y650" i="10" s="1"/>
  <c r="X655" i="10"/>
  <c r="Y655" i="10" s="1"/>
  <c r="X751" i="10"/>
  <c r="Y751" i="10" s="1"/>
  <c r="X726" i="10"/>
  <c r="Y726" i="10" s="1"/>
  <c r="X676" i="10"/>
  <c r="Y676" i="10" s="1"/>
  <c r="X680" i="10"/>
  <c r="Y680" i="10" s="1"/>
  <c r="Y639" i="10"/>
  <c r="X660" i="10"/>
  <c r="Y660" i="10" s="1"/>
  <c r="X757" i="10"/>
  <c r="Y757" i="10" s="1"/>
  <c r="X698" i="10"/>
  <c r="Y698" i="10" s="1"/>
  <c r="X688" i="10"/>
  <c r="Y688" i="10" s="1"/>
  <c r="X653" i="10"/>
  <c r="Y653" i="10" s="1"/>
  <c r="X682" i="10"/>
  <c r="Y682" i="10" s="1"/>
  <c r="X692" i="10"/>
  <c r="Y692" i="10" s="1"/>
  <c r="X702" i="10"/>
  <c r="Y702" i="10" s="1"/>
  <c r="X711" i="10"/>
  <c r="Y711" i="10" s="1"/>
  <c r="X673" i="10"/>
  <c r="Y673" i="10" s="1"/>
  <c r="X664" i="10"/>
  <c r="Y664" i="10" s="1"/>
  <c r="X746" i="10"/>
  <c r="Y746" i="10" s="1"/>
  <c r="X742" i="10"/>
  <c r="Y742" i="10" s="1"/>
  <c r="X684" i="10"/>
  <c r="Y684" i="10" s="1"/>
  <c r="X695" i="10"/>
  <c r="Y695" i="10" s="1"/>
  <c r="X704" i="10"/>
  <c r="Y704" i="10" s="1"/>
  <c r="X690" i="10"/>
  <c r="Y690" i="10" s="1"/>
  <c r="X671" i="10"/>
  <c r="Y671" i="10" s="1"/>
  <c r="Y638" i="10"/>
  <c r="Y595" i="10"/>
  <c r="Y631" i="10"/>
  <c r="X748" i="10"/>
  <c r="Y748" i="10" s="1"/>
  <c r="X700" i="10"/>
  <c r="Y700" i="10" s="1"/>
  <c r="X691" i="10"/>
  <c r="Y691" i="10" s="1"/>
  <c r="X683" i="10"/>
  <c r="Y683" i="10" s="1"/>
  <c r="Y630" i="10"/>
  <c r="Y624" i="10"/>
  <c r="Y564" i="10"/>
  <c r="Y568" i="10"/>
  <c r="X769" i="10"/>
  <c r="Y769" i="10" s="1"/>
  <c r="X648" i="10"/>
  <c r="Y648" i="10" s="1"/>
  <c r="X656" i="10"/>
  <c r="Y656" i="10" s="1"/>
  <c r="X712" i="10"/>
  <c r="Y712" i="10" s="1"/>
  <c r="X675" i="10"/>
  <c r="Y675" i="10" s="1"/>
  <c r="Y608" i="10"/>
  <c r="Y642" i="10"/>
  <c r="Y620" i="10"/>
  <c r="Y625" i="10"/>
  <c r="Y563" i="10"/>
  <c r="X710" i="10"/>
  <c r="Y710" i="10" s="1"/>
  <c r="X709" i="10"/>
  <c r="Y709" i="10" s="1"/>
  <c r="X665" i="10"/>
  <c r="Y665" i="10" s="1"/>
  <c r="Y634" i="10"/>
  <c r="Y628" i="10"/>
  <c r="Y619" i="10"/>
  <c r="X766" i="10"/>
  <c r="Y766" i="10" s="1"/>
  <c r="X734" i="10"/>
  <c r="Y734" i="10" s="1"/>
  <c r="X736" i="10"/>
  <c r="Y736" i="10" s="1"/>
  <c r="Y632" i="10"/>
  <c r="Y627" i="10"/>
  <c r="Y597" i="10"/>
  <c r="Y606" i="10"/>
  <c r="Y613" i="10"/>
  <c r="X720" i="10"/>
  <c r="Y720" i="10" s="1"/>
  <c r="X685" i="10"/>
  <c r="Y685" i="10" s="1"/>
  <c r="X663" i="10"/>
  <c r="Y663" i="10" s="1"/>
  <c r="X651" i="10"/>
  <c r="Y651" i="10" s="1"/>
  <c r="X693" i="10"/>
  <c r="Y693" i="10" s="1"/>
  <c r="X652" i="10"/>
  <c r="Y652" i="10" s="1"/>
  <c r="Y633" i="10"/>
  <c r="Y602" i="10"/>
  <c r="Y587" i="10"/>
  <c r="X646" i="10"/>
  <c r="Y646" i="10" s="1"/>
  <c r="Y612" i="10"/>
  <c r="X654" i="10"/>
  <c r="Y654" i="10" s="1"/>
  <c r="Y589" i="10"/>
  <c r="Y600" i="10"/>
  <c r="Y556" i="10"/>
  <c r="Y626" i="10"/>
  <c r="Y607" i="10"/>
  <c r="Y598" i="10"/>
  <c r="Y574" i="10"/>
  <c r="Y611" i="10"/>
  <c r="Y531" i="10"/>
  <c r="Y559" i="10"/>
  <c r="Y475" i="10"/>
  <c r="Y484" i="10"/>
  <c r="Y521" i="10"/>
  <c r="Y534" i="10"/>
  <c r="Y532" i="10"/>
  <c r="Y554" i="10"/>
  <c r="Y596" i="10"/>
  <c r="Y592" i="10"/>
  <c r="Y577" i="10"/>
  <c r="Y605" i="10"/>
  <c r="Y533" i="10"/>
  <c r="Y478" i="10"/>
  <c r="Y490" i="10"/>
  <c r="Y496" i="10"/>
  <c r="Y513" i="10"/>
  <c r="X677" i="10"/>
  <c r="Y677" i="10" s="1"/>
  <c r="Y590" i="10"/>
  <c r="Y622" i="10"/>
  <c r="Y594" i="10"/>
  <c r="Y528" i="10"/>
  <c r="Y548" i="10"/>
  <c r="Y520" i="10"/>
  <c r="Y562" i="10"/>
  <c r="Y545" i="10"/>
  <c r="Y481" i="10"/>
  <c r="Y482" i="10"/>
  <c r="Y553" i="10"/>
  <c r="X666" i="10"/>
  <c r="Y666" i="10" s="1"/>
  <c r="Y641" i="10"/>
  <c r="Y601" i="10"/>
  <c r="Y635" i="10"/>
  <c r="Y616" i="10"/>
  <c r="Y558" i="10"/>
  <c r="Y535" i="10"/>
  <c r="Y527" i="10"/>
  <c r="Y487" i="10"/>
  <c r="Y488" i="10"/>
  <c r="X719" i="10"/>
  <c r="Y719" i="10" s="1"/>
  <c r="X743" i="10"/>
  <c r="Y743" i="10" s="1"/>
  <c r="X705" i="10"/>
  <c r="Y705" i="10" s="1"/>
  <c r="Y584" i="10"/>
  <c r="Y567" i="10"/>
  <c r="Y575" i="10"/>
  <c r="Y599" i="10"/>
  <c r="Y524" i="10"/>
  <c r="Y486" i="10"/>
  <c r="Y485" i="10"/>
  <c r="Y542" i="10"/>
  <c r="X708" i="10"/>
  <c r="Y708" i="10" s="1"/>
  <c r="Y636" i="10"/>
  <c r="Y629" i="10"/>
  <c r="Y581" i="10"/>
  <c r="Y573" i="10"/>
  <c r="Y593" i="10"/>
  <c r="Y588" i="10"/>
  <c r="Y565" i="10"/>
  <c r="Y529" i="10"/>
  <c r="Y539" i="10"/>
  <c r="Y552" i="10"/>
  <c r="Y470" i="10"/>
  <c r="Y491" i="10"/>
  <c r="Y512" i="10"/>
  <c r="X659" i="10"/>
  <c r="Y659" i="10" s="1"/>
  <c r="X647" i="10"/>
  <c r="Y647" i="10" s="1"/>
  <c r="Y621" i="10"/>
  <c r="Y579" i="10"/>
  <c r="Y571" i="10"/>
  <c r="Y585" i="10"/>
  <c r="Y516" i="10"/>
  <c r="Y551" i="10"/>
  <c r="Y557" i="10"/>
  <c r="Y480" i="10"/>
  <c r="Y473" i="10"/>
  <c r="Y508" i="10"/>
  <c r="Y536" i="10"/>
  <c r="Y640" i="10"/>
  <c r="Y610" i="10"/>
  <c r="Y560" i="10"/>
  <c r="Y538" i="10"/>
  <c r="Y547" i="10"/>
  <c r="Y504" i="10"/>
  <c r="Y522" i="10"/>
  <c r="Y511" i="10"/>
  <c r="Y609" i="10"/>
  <c r="Y518" i="10"/>
  <c r="Y604" i="10"/>
  <c r="Y623" i="10"/>
  <c r="Y497" i="10"/>
  <c r="Y540" i="10"/>
  <c r="Y495" i="10"/>
  <c r="Y506" i="10"/>
  <c r="Y570" i="10"/>
  <c r="Y586" i="10"/>
  <c r="Y617" i="10"/>
  <c r="Y510" i="10"/>
  <c r="X649" i="10"/>
  <c r="Y649" i="10" s="1"/>
  <c r="Y615" i="10"/>
  <c r="Y578" i="10"/>
  <c r="Y515" i="10"/>
  <c r="Y517" i="10"/>
  <c r="Y569" i="10"/>
  <c r="Y603" i="10"/>
  <c r="Y544" i="10"/>
  <c r="Y537" i="10"/>
  <c r="Y501" i="10"/>
  <c r="Y507" i="10"/>
  <c r="Y583" i="10"/>
  <c r="Y530" i="10"/>
  <c r="Y498" i="10"/>
  <c r="Y471" i="10"/>
  <c r="Y509" i="10"/>
  <c r="Y502" i="10"/>
  <c r="Y483" i="10"/>
  <c r="Y489" i="10"/>
  <c r="X725" i="10"/>
  <c r="Y725" i="10" s="1"/>
  <c r="Y566" i="10"/>
  <c r="Y580" i="10"/>
  <c r="Y514" i="10"/>
  <c r="Y476" i="10"/>
  <c r="Y492" i="10"/>
  <c r="Y499" i="10"/>
  <c r="Y618" i="10"/>
  <c r="Y582" i="10"/>
  <c r="Y572" i="10"/>
  <c r="Y546" i="10"/>
  <c r="Y550" i="10"/>
  <c r="Y543" i="10"/>
  <c r="Y526" i="10"/>
  <c r="Y561" i="10"/>
  <c r="Y474" i="10"/>
  <c r="Y479" i="10"/>
  <c r="Y472" i="10"/>
  <c r="Y503" i="10"/>
  <c r="Y525" i="10"/>
  <c r="Y549" i="10"/>
  <c r="Y493" i="10"/>
  <c r="Y519" i="10"/>
  <c r="Y541" i="10"/>
  <c r="Y477" i="10"/>
  <c r="Y500" i="10"/>
  <c r="Y576" i="10"/>
  <c r="Y555" i="10"/>
  <c r="Y523" i="10"/>
  <c r="Y505" i="10"/>
  <c r="Y494" i="10"/>
  <c r="U759" i="10"/>
  <c r="V759" i="10" s="1"/>
  <c r="U761" i="10"/>
  <c r="V761" i="10" s="1"/>
  <c r="U754" i="10"/>
  <c r="V754" i="10" s="1"/>
  <c r="U752" i="10"/>
  <c r="V752" i="10" s="1"/>
  <c r="U732" i="10"/>
  <c r="V732" i="10" s="1"/>
  <c r="U729" i="10"/>
  <c r="V729" i="10" s="1"/>
  <c r="U717" i="10"/>
  <c r="V717" i="10" s="1"/>
  <c r="U770" i="10"/>
  <c r="V770" i="10" s="1"/>
  <c r="U749" i="10"/>
  <c r="V749" i="10" s="1"/>
  <c r="U772" i="10"/>
  <c r="V772" i="10" s="1"/>
  <c r="U737" i="10"/>
  <c r="V737" i="10" s="1"/>
  <c r="U688" i="10"/>
  <c r="V688" i="10" s="1"/>
  <c r="U771" i="10"/>
  <c r="V771" i="10" s="1"/>
  <c r="U756" i="10"/>
  <c r="V756" i="10" s="1"/>
  <c r="U702" i="10"/>
  <c r="V702" i="10" s="1"/>
  <c r="U736" i="10"/>
  <c r="V736" i="10" s="1"/>
  <c r="U767" i="10"/>
  <c r="V767" i="10" s="1"/>
  <c r="U727" i="10"/>
  <c r="V727" i="10" s="1"/>
  <c r="U701" i="10"/>
  <c r="V701" i="10" s="1"/>
  <c r="U751" i="10"/>
  <c r="V751" i="10" s="1"/>
  <c r="U733" i="10"/>
  <c r="V733" i="10" s="1"/>
  <c r="U755" i="10"/>
  <c r="V755" i="10" s="1"/>
  <c r="U769" i="10"/>
  <c r="V769" i="10" s="1"/>
  <c r="U690" i="10"/>
  <c r="V690" i="10" s="1"/>
  <c r="U747" i="10"/>
  <c r="V747" i="10" s="1"/>
  <c r="U738" i="10"/>
  <c r="V738" i="10" s="1"/>
  <c r="U709" i="10"/>
  <c r="V709" i="10" s="1"/>
  <c r="U750" i="10"/>
  <c r="V750" i="10" s="1"/>
  <c r="U768" i="10"/>
  <c r="V768" i="10" s="1"/>
  <c r="U764" i="10"/>
  <c r="V764" i="10" s="1"/>
  <c r="U766" i="10"/>
  <c r="V766" i="10" s="1"/>
  <c r="U704" i="10"/>
  <c r="V704" i="10" s="1"/>
  <c r="U666" i="10"/>
  <c r="V666" i="10" s="1"/>
  <c r="U692" i="10"/>
  <c r="V692" i="10" s="1"/>
  <c r="U758" i="10"/>
  <c r="V758" i="10" s="1"/>
  <c r="U753" i="10"/>
  <c r="V753" i="10" s="1"/>
  <c r="U744" i="10"/>
  <c r="V744" i="10" s="1"/>
  <c r="U763" i="10"/>
  <c r="V763" i="10" s="1"/>
  <c r="U730" i="10"/>
  <c r="V730" i="10" s="1"/>
  <c r="U698" i="10"/>
  <c r="V698" i="10" s="1"/>
  <c r="U707" i="10"/>
  <c r="V707" i="10" s="1"/>
  <c r="U661" i="10"/>
  <c r="V661" i="10" s="1"/>
  <c r="U646" i="10"/>
  <c r="V646" i="10" s="1"/>
  <c r="U665" i="10"/>
  <c r="V665" i="10" s="1"/>
  <c r="V644" i="10"/>
  <c r="V616" i="10"/>
  <c r="V619" i="10"/>
  <c r="V635" i="10"/>
  <c r="U739" i="10"/>
  <c r="V739" i="10" s="1"/>
  <c r="U728" i="10"/>
  <c r="V728" i="10" s="1"/>
  <c r="U689" i="10"/>
  <c r="V689" i="10" s="1"/>
  <c r="U721" i="10"/>
  <c r="V721" i="10" s="1"/>
  <c r="U696" i="10"/>
  <c r="V696" i="10" s="1"/>
  <c r="U671" i="10"/>
  <c r="V671" i="10" s="1"/>
  <c r="U664" i="10"/>
  <c r="V664" i="10" s="1"/>
  <c r="U746" i="10"/>
  <c r="V746" i="10" s="1"/>
  <c r="U734" i="10"/>
  <c r="V734" i="10" s="1"/>
  <c r="U713" i="10"/>
  <c r="V713" i="10" s="1"/>
  <c r="U726" i="10"/>
  <c r="V726" i="10" s="1"/>
  <c r="U691" i="10"/>
  <c r="V691" i="10" s="1"/>
  <c r="U720" i="10"/>
  <c r="V720" i="10" s="1"/>
  <c r="U673" i="10"/>
  <c r="V673" i="10" s="1"/>
  <c r="U655" i="10"/>
  <c r="V655" i="10" s="1"/>
  <c r="U776" i="10"/>
  <c r="V776" i="10" s="1"/>
  <c r="U703" i="10"/>
  <c r="V703" i="10" s="1"/>
  <c r="U725" i="10"/>
  <c r="V725" i="10" s="1"/>
  <c r="U697" i="10"/>
  <c r="V697" i="10" s="1"/>
  <c r="U718" i="10"/>
  <c r="V718" i="10" s="1"/>
  <c r="U663" i="10"/>
  <c r="V663" i="10" s="1"/>
  <c r="V598" i="10"/>
  <c r="V620" i="10"/>
  <c r="U773" i="10"/>
  <c r="V773" i="10" s="1"/>
  <c r="U740" i="10"/>
  <c r="V740" i="10" s="1"/>
  <c r="U735" i="10"/>
  <c r="V735" i="10" s="1"/>
  <c r="U723" i="10"/>
  <c r="V723" i="10" s="1"/>
  <c r="U683" i="10"/>
  <c r="V683" i="10" s="1"/>
  <c r="U716" i="10"/>
  <c r="V716" i="10" s="1"/>
  <c r="U681" i="10"/>
  <c r="V681" i="10" s="1"/>
  <c r="U659" i="10"/>
  <c r="V659" i="10" s="1"/>
  <c r="U687" i="10"/>
  <c r="V687" i="10" s="1"/>
  <c r="U662" i="10"/>
  <c r="V662" i="10" s="1"/>
  <c r="V643" i="10"/>
  <c r="U743" i="10"/>
  <c r="V743" i="10" s="1"/>
  <c r="U745" i="10"/>
  <c r="V745" i="10" s="1"/>
  <c r="U722" i="10"/>
  <c r="V722" i="10" s="1"/>
  <c r="U685" i="10"/>
  <c r="V685" i="10" s="1"/>
  <c r="U714" i="10"/>
  <c r="V714" i="10" s="1"/>
  <c r="U678" i="10"/>
  <c r="V678" i="10" s="1"/>
  <c r="U674" i="10"/>
  <c r="V674" i="10" s="1"/>
  <c r="U652" i="10"/>
  <c r="V652" i="10" s="1"/>
  <c r="U757" i="10"/>
  <c r="V757" i="10" s="1"/>
  <c r="U774" i="10"/>
  <c r="V774" i="10" s="1"/>
  <c r="U748" i="10"/>
  <c r="V748" i="10" s="1"/>
  <c r="U719" i="10"/>
  <c r="V719" i="10" s="1"/>
  <c r="U710" i="10"/>
  <c r="V710" i="10" s="1"/>
  <c r="U711" i="10"/>
  <c r="V711" i="10" s="1"/>
  <c r="U715" i="10"/>
  <c r="V715" i="10" s="1"/>
  <c r="U670" i="10"/>
  <c r="V670" i="10" s="1"/>
  <c r="V634" i="10"/>
  <c r="U657" i="10"/>
  <c r="V657" i="10" s="1"/>
  <c r="V592" i="10"/>
  <c r="V632" i="10"/>
  <c r="V606" i="10"/>
  <c r="V617" i="10"/>
  <c r="U653" i="10"/>
  <c r="V653" i="10" s="1"/>
  <c r="U649" i="10"/>
  <c r="V649" i="10" s="1"/>
  <c r="U731" i="10"/>
  <c r="V731" i="10" s="1"/>
  <c r="U693" i="10"/>
  <c r="V693" i="10" s="1"/>
  <c r="V611" i="10"/>
  <c r="U651" i="10"/>
  <c r="V651" i="10" s="1"/>
  <c r="V570" i="10"/>
  <c r="V603" i="10"/>
  <c r="V638" i="10"/>
  <c r="V612" i="10"/>
  <c r="V633" i="10"/>
  <c r="U648" i="10"/>
  <c r="V648" i="10" s="1"/>
  <c r="V642" i="10"/>
  <c r="V579" i="10"/>
  <c r="U686" i="10"/>
  <c r="V686" i="10" s="1"/>
  <c r="U676" i="10"/>
  <c r="V676" i="10" s="1"/>
  <c r="U675" i="10"/>
  <c r="V675" i="10" s="1"/>
  <c r="V609" i="10"/>
  <c r="V590" i="10"/>
  <c r="V618" i="10"/>
  <c r="V639" i="10"/>
  <c r="V641" i="10"/>
  <c r="U656" i="10"/>
  <c r="V656" i="10" s="1"/>
  <c r="V615" i="10"/>
  <c r="V596" i="10"/>
  <c r="V624" i="10"/>
  <c r="V583" i="10"/>
  <c r="U669" i="10"/>
  <c r="V669" i="10" s="1"/>
  <c r="V621" i="10"/>
  <c r="V602" i="10"/>
  <c r="V586" i="10"/>
  <c r="V628" i="10"/>
  <c r="U708" i="10"/>
  <c r="V708" i="10" s="1"/>
  <c r="U672" i="10"/>
  <c r="V672" i="10" s="1"/>
  <c r="U706" i="10"/>
  <c r="V706" i="10" s="1"/>
  <c r="U699" i="10"/>
  <c r="V699" i="10" s="1"/>
  <c r="U668" i="10"/>
  <c r="V668" i="10" s="1"/>
  <c r="U700" i="10"/>
  <c r="V700" i="10" s="1"/>
  <c r="V627" i="10"/>
  <c r="V607" i="10"/>
  <c r="V605" i="10"/>
  <c r="V637" i="10"/>
  <c r="U765" i="10"/>
  <c r="V765" i="10" s="1"/>
  <c r="U775" i="10"/>
  <c r="V775" i="10" s="1"/>
  <c r="U677" i="10"/>
  <c r="V677" i="10" s="1"/>
  <c r="V593" i="10"/>
  <c r="V591" i="10"/>
  <c r="V625" i="10"/>
  <c r="V640" i="10"/>
  <c r="U647" i="10"/>
  <c r="V647" i="10" s="1"/>
  <c r="V630" i="10"/>
  <c r="V511" i="10"/>
  <c r="V584" i="10"/>
  <c r="U684" i="10"/>
  <c r="V684" i="10" s="1"/>
  <c r="U680" i="10"/>
  <c r="V680" i="10" s="1"/>
  <c r="U650" i="10"/>
  <c r="V650" i="10" s="1"/>
  <c r="U682" i="10"/>
  <c r="V682" i="10" s="1"/>
  <c r="V599" i="10"/>
  <c r="V597" i="10"/>
  <c r="V631" i="10"/>
  <c r="V600" i="10"/>
  <c r="V588" i="10"/>
  <c r="V587" i="10"/>
  <c r="V629" i="10"/>
  <c r="V581" i="10"/>
  <c r="V568" i="10"/>
  <c r="V559" i="10"/>
  <c r="V566" i="10"/>
  <c r="V549" i="10"/>
  <c r="V523" i="10"/>
  <c r="V608" i="10"/>
  <c r="V571" i="10"/>
  <c r="V545" i="10"/>
  <c r="V560" i="10"/>
  <c r="V496" i="10"/>
  <c r="V522" i="10"/>
  <c r="V614" i="10"/>
  <c r="V573" i="10"/>
  <c r="V575" i="10"/>
  <c r="V563" i="10"/>
  <c r="V567" i="10"/>
  <c r="V540" i="10"/>
  <c r="V516" i="10"/>
  <c r="V626" i="10"/>
  <c r="V578" i="10"/>
  <c r="V574" i="10"/>
  <c r="V577" i="10"/>
  <c r="V553" i="10"/>
  <c r="V544" i="10"/>
  <c r="V550" i="10"/>
  <c r="U695" i="10"/>
  <c r="V695" i="10" s="1"/>
  <c r="U694" i="10"/>
  <c r="V694" i="10" s="1"/>
  <c r="V589" i="10"/>
  <c r="V582" i="10"/>
  <c r="U742" i="10"/>
  <c r="V742" i="10" s="1"/>
  <c r="U679" i="10"/>
  <c r="V679" i="10" s="1"/>
  <c r="V595" i="10"/>
  <c r="V539" i="10"/>
  <c r="V517" i="10"/>
  <c r="V537" i="10"/>
  <c r="V504" i="10"/>
  <c r="V548" i="10"/>
  <c r="U762" i="10"/>
  <c r="V762" i="10" s="1"/>
  <c r="V601" i="10"/>
  <c r="V531" i="10"/>
  <c r="V538" i="10"/>
  <c r="U705" i="10"/>
  <c r="V705" i="10" s="1"/>
  <c r="U660" i="10"/>
  <c r="V660" i="10" s="1"/>
  <c r="V585" i="10"/>
  <c r="V580" i="10"/>
  <c r="V572" i="10"/>
  <c r="V527" i="10"/>
  <c r="U658" i="10"/>
  <c r="V658" i="10" s="1"/>
  <c r="V542" i="10"/>
  <c r="V508" i="10"/>
  <c r="V498" i="10"/>
  <c r="V476" i="10"/>
  <c r="V474" i="10"/>
  <c r="U667" i="10"/>
  <c r="V667" i="10" s="1"/>
  <c r="V477" i="10"/>
  <c r="V497" i="10"/>
  <c r="V521" i="10"/>
  <c r="V518" i="10"/>
  <c r="V473" i="10"/>
  <c r="U712" i="10"/>
  <c r="V712" i="10" s="1"/>
  <c r="V552" i="10"/>
  <c r="V530" i="10"/>
  <c r="V535" i="10"/>
  <c r="V515" i="10"/>
  <c r="V507" i="10"/>
  <c r="V499" i="10"/>
  <c r="U654" i="10"/>
  <c r="V654" i="10" s="1"/>
  <c r="V558" i="10"/>
  <c r="V525" i="10"/>
  <c r="V471" i="10"/>
  <c r="V506" i="10"/>
  <c r="V501" i="10"/>
  <c r="V562" i="10"/>
  <c r="V513" i="10"/>
  <c r="V512" i="10"/>
  <c r="V547" i="10"/>
  <c r="U741" i="10"/>
  <c r="V741" i="10" s="1"/>
  <c r="V604" i="10"/>
  <c r="V564" i="10"/>
  <c r="V510" i="10"/>
  <c r="V520" i="10"/>
  <c r="V551" i="10"/>
  <c r="V534" i="10"/>
  <c r="V472" i="10"/>
  <c r="U724" i="10"/>
  <c r="V724" i="10" s="1"/>
  <c r="V610" i="10"/>
  <c r="V622" i="10"/>
  <c r="V554" i="10"/>
  <c r="V481" i="10"/>
  <c r="V555" i="10"/>
  <c r="V480" i="10"/>
  <c r="V493" i="10"/>
  <c r="V478" i="10"/>
  <c r="V613" i="10"/>
  <c r="V487" i="10"/>
  <c r="V482" i="10"/>
  <c r="V486" i="10"/>
  <c r="V491" i="10"/>
  <c r="V529" i="10"/>
  <c r="V636" i="10"/>
  <c r="V528" i="10"/>
  <c r="V509" i="10"/>
  <c r="V470" i="10"/>
  <c r="V556" i="10"/>
  <c r="V483" i="10"/>
  <c r="V495" i="10"/>
  <c r="V546" i="10"/>
  <c r="V541" i="10"/>
  <c r="V479" i="10"/>
  <c r="V494" i="10"/>
  <c r="V532" i="10"/>
  <c r="V533" i="10"/>
  <c r="V485" i="10"/>
  <c r="V503" i="10"/>
  <c r="V490" i="10"/>
  <c r="V536" i="10"/>
  <c r="V502" i="10"/>
  <c r="V489" i="10"/>
  <c r="V565" i="10"/>
  <c r="V500" i="10"/>
  <c r="V543" i="10"/>
  <c r="V505" i="10"/>
  <c r="V488" i="10"/>
  <c r="V519" i="10"/>
  <c r="V623" i="10"/>
  <c r="V492" i="10"/>
  <c r="V576" i="10"/>
  <c r="V594" i="10"/>
  <c r="V524" i="10"/>
  <c r="V484" i="10"/>
  <c r="V569" i="10"/>
  <c r="V526" i="10"/>
  <c r="V475" i="10"/>
  <c r="V514" i="10"/>
  <c r="V557" i="10"/>
  <c r="V561" i="10"/>
  <c r="AA756" i="10"/>
  <c r="AB756" i="10" s="1"/>
  <c r="AA752" i="10"/>
  <c r="AB752" i="10" s="1"/>
  <c r="AA748" i="10"/>
  <c r="AB748" i="10" s="1"/>
  <c r="AA699" i="10"/>
  <c r="AB699" i="10" s="1"/>
  <c r="AA731" i="10"/>
  <c r="AB731" i="10" s="1"/>
  <c r="AA761" i="10"/>
  <c r="AB761" i="10" s="1"/>
  <c r="AA740" i="10"/>
  <c r="AB740" i="10" s="1"/>
  <c r="AA732" i="10"/>
  <c r="AB732" i="10" s="1"/>
  <c r="AA718" i="10"/>
  <c r="AB718" i="10" s="1"/>
  <c r="AA739" i="10"/>
  <c r="AB739" i="10" s="1"/>
  <c r="AA751" i="10"/>
  <c r="AB751" i="10" s="1"/>
  <c r="AA738" i="10"/>
  <c r="AB738" i="10" s="1"/>
  <c r="AA717" i="10"/>
  <c r="AB717" i="10" s="1"/>
  <c r="AA745" i="10"/>
  <c r="AB745" i="10" s="1"/>
  <c r="AA753" i="10"/>
  <c r="AB753" i="10" s="1"/>
  <c r="AA772" i="10"/>
  <c r="AB772" i="10" s="1"/>
  <c r="AA771" i="10"/>
  <c r="AB771" i="10" s="1"/>
  <c r="AA716" i="10"/>
  <c r="AB716" i="10" s="1"/>
  <c r="AA770" i="10"/>
  <c r="AB770" i="10" s="1"/>
  <c r="AA762" i="10"/>
  <c r="AB762" i="10" s="1"/>
  <c r="AA715" i="10"/>
  <c r="AB715" i="10" s="1"/>
  <c r="AA697" i="10"/>
  <c r="AB697" i="10" s="1"/>
  <c r="AA766" i="10"/>
  <c r="AB766" i="10" s="1"/>
  <c r="AA734" i="10"/>
  <c r="AB734" i="10" s="1"/>
  <c r="AA744" i="10"/>
  <c r="AB744" i="10" s="1"/>
  <c r="AA768" i="10"/>
  <c r="AB768" i="10" s="1"/>
  <c r="AA725" i="10"/>
  <c r="AB725" i="10" s="1"/>
  <c r="AA714" i="10"/>
  <c r="AB714" i="10" s="1"/>
  <c r="AA749" i="10"/>
  <c r="AB749" i="10" s="1"/>
  <c r="AA754" i="10"/>
  <c r="AB754" i="10" s="1"/>
  <c r="AA759" i="10"/>
  <c r="AB759" i="10" s="1"/>
  <c r="AA758" i="10"/>
  <c r="AB758" i="10" s="1"/>
  <c r="AA743" i="10"/>
  <c r="AB743" i="10" s="1"/>
  <c r="AA757" i="10"/>
  <c r="AB757" i="10" s="1"/>
  <c r="AA765" i="10"/>
  <c r="AB765" i="10" s="1"/>
  <c r="AA712" i="10"/>
  <c r="AB712" i="10" s="1"/>
  <c r="AA723" i="10"/>
  <c r="AB723" i="10" s="1"/>
  <c r="AA687" i="10"/>
  <c r="AB687" i="10" s="1"/>
  <c r="AA736" i="10"/>
  <c r="AB736" i="10" s="1"/>
  <c r="AA698" i="10"/>
  <c r="AB698" i="10" s="1"/>
  <c r="AA737" i="10"/>
  <c r="AB737" i="10" s="1"/>
  <c r="AA710" i="10"/>
  <c r="AB710" i="10" s="1"/>
  <c r="AA708" i="10"/>
  <c r="AB708" i="10" s="1"/>
  <c r="AA689" i="10"/>
  <c r="AB689" i="10" s="1"/>
  <c r="AA679" i="10"/>
  <c r="AB679" i="10" s="1"/>
  <c r="AA678" i="10"/>
  <c r="AB678" i="10" s="1"/>
  <c r="AB625" i="10"/>
  <c r="AA662" i="10"/>
  <c r="AB662" i="10" s="1"/>
  <c r="AA755" i="10"/>
  <c r="AB755" i="10" s="1"/>
  <c r="AA774" i="10"/>
  <c r="AB774" i="10" s="1"/>
  <c r="AA724" i="10"/>
  <c r="AB724" i="10" s="1"/>
  <c r="AA733" i="10"/>
  <c r="AB733" i="10" s="1"/>
  <c r="AA675" i="10"/>
  <c r="AB675" i="10" s="1"/>
  <c r="AA683" i="10"/>
  <c r="AB683" i="10" s="1"/>
  <c r="AA663" i="10"/>
  <c r="AB663" i="10" s="1"/>
  <c r="AA685" i="10"/>
  <c r="AB685" i="10" s="1"/>
  <c r="AA684" i="10"/>
  <c r="AB684" i="10" s="1"/>
  <c r="AB642" i="10"/>
  <c r="AA668" i="10"/>
  <c r="AB668" i="10" s="1"/>
  <c r="AA653" i="10"/>
  <c r="AB653" i="10" s="1"/>
  <c r="AA726" i="10"/>
  <c r="AB726" i="10" s="1"/>
  <c r="AA722" i="10"/>
  <c r="AB722" i="10" s="1"/>
  <c r="AA709" i="10"/>
  <c r="AB709" i="10" s="1"/>
  <c r="AA691" i="10"/>
  <c r="AB691" i="10" s="1"/>
  <c r="AA690" i="10"/>
  <c r="AB690" i="10" s="1"/>
  <c r="AA649" i="10"/>
  <c r="AB649" i="10" s="1"/>
  <c r="AA727" i="10"/>
  <c r="AB727" i="10" s="1"/>
  <c r="AA721" i="10"/>
  <c r="AB721" i="10" s="1"/>
  <c r="AA711" i="10"/>
  <c r="AB711" i="10" s="1"/>
  <c r="AB638" i="10"/>
  <c r="AA702" i="10"/>
  <c r="AB702" i="10" s="1"/>
  <c r="AB632" i="10"/>
  <c r="AA654" i="10"/>
  <c r="AB654" i="10" s="1"/>
  <c r="AA688" i="10"/>
  <c r="AB688" i="10" s="1"/>
  <c r="AB633" i="10"/>
  <c r="AA669" i="10"/>
  <c r="AB669" i="10" s="1"/>
  <c r="AA776" i="10"/>
  <c r="AB776" i="10" s="1"/>
  <c r="AA728" i="10"/>
  <c r="AB728" i="10" s="1"/>
  <c r="AA713" i="10"/>
  <c r="AB713" i="10" s="1"/>
  <c r="AA696" i="10"/>
  <c r="AB696" i="10" s="1"/>
  <c r="AB626" i="10"/>
  <c r="AB640" i="10"/>
  <c r="AA729" i="10"/>
  <c r="AB729" i="10" s="1"/>
  <c r="AA746" i="10"/>
  <c r="AB746" i="10" s="1"/>
  <c r="AA720" i="10"/>
  <c r="AB720" i="10" s="1"/>
  <c r="AA706" i="10"/>
  <c r="AB706" i="10" s="1"/>
  <c r="AA694" i="10"/>
  <c r="AB694" i="10" s="1"/>
  <c r="AA680" i="10"/>
  <c r="AB680" i="10" s="1"/>
  <c r="AA769" i="10"/>
  <c r="AB769" i="10" s="1"/>
  <c r="AA773" i="10"/>
  <c r="AB773" i="10" s="1"/>
  <c r="AA701" i="10"/>
  <c r="AB701" i="10" s="1"/>
  <c r="AA703" i="10"/>
  <c r="AB703" i="10" s="1"/>
  <c r="AA692" i="10"/>
  <c r="AB692" i="10" s="1"/>
  <c r="AA648" i="10"/>
  <c r="AB648" i="10" s="1"/>
  <c r="AA651" i="10"/>
  <c r="AB651" i="10" s="1"/>
  <c r="AA650" i="10"/>
  <c r="AB650" i="10" s="1"/>
  <c r="AA655" i="10"/>
  <c r="AB655" i="10" s="1"/>
  <c r="AA767" i="10"/>
  <c r="AB767" i="10" s="1"/>
  <c r="AA775" i="10"/>
  <c r="AB775" i="10" s="1"/>
  <c r="AB639" i="10"/>
  <c r="AA741" i="10"/>
  <c r="AB741" i="10" s="1"/>
  <c r="AA659" i="10"/>
  <c r="AB659" i="10" s="1"/>
  <c r="AA742" i="10"/>
  <c r="AB742" i="10" s="1"/>
  <c r="AA693" i="10"/>
  <c r="AB693" i="10" s="1"/>
  <c r="AA657" i="10"/>
  <c r="AB657" i="10" s="1"/>
  <c r="AA660" i="10"/>
  <c r="AB660" i="10" s="1"/>
  <c r="AB595" i="10"/>
  <c r="AB611" i="10"/>
  <c r="AB616" i="10"/>
  <c r="AA735" i="10"/>
  <c r="AB735" i="10" s="1"/>
  <c r="AA665" i="10"/>
  <c r="AB665" i="10" s="1"/>
  <c r="AB601" i="10"/>
  <c r="AB617" i="10"/>
  <c r="AB622" i="10"/>
  <c r="AB548" i="10"/>
  <c r="AA747" i="10"/>
  <c r="AB747" i="10" s="1"/>
  <c r="AA707" i="10"/>
  <c r="AB707" i="10" s="1"/>
  <c r="AA667" i="10"/>
  <c r="AB667" i="10" s="1"/>
  <c r="AA671" i="10"/>
  <c r="AB671" i="10" s="1"/>
  <c r="AB606" i="10"/>
  <c r="AB623" i="10"/>
  <c r="AB628" i="10"/>
  <c r="AA673" i="10"/>
  <c r="AB673" i="10" s="1"/>
  <c r="AA677" i="10"/>
  <c r="AB677" i="10" s="1"/>
  <c r="AA670" i="10"/>
  <c r="AB670" i="10" s="1"/>
  <c r="AB612" i="10"/>
  <c r="AB629" i="10"/>
  <c r="AB634" i="10"/>
  <c r="AA674" i="10"/>
  <c r="AB674" i="10" s="1"/>
  <c r="AB631" i="10"/>
  <c r="AA664" i="10"/>
  <c r="AB664" i="10" s="1"/>
  <c r="AB618" i="10"/>
  <c r="AB635" i="10"/>
  <c r="AB592" i="10"/>
  <c r="AA750" i="10"/>
  <c r="AB750" i="10" s="1"/>
  <c r="AB644" i="10"/>
  <c r="AB636" i="10"/>
  <c r="AB590" i="10"/>
  <c r="AB624" i="10"/>
  <c r="AB522" i="10"/>
  <c r="AB598" i="10"/>
  <c r="AA695" i="10"/>
  <c r="AB695" i="10" s="1"/>
  <c r="AA661" i="10"/>
  <c r="AB661" i="10" s="1"/>
  <c r="AA647" i="10"/>
  <c r="AB647" i="10" s="1"/>
  <c r="AB602" i="10"/>
  <c r="AB577" i="10"/>
  <c r="AB580" i="10"/>
  <c r="AB609" i="10"/>
  <c r="AB614" i="10"/>
  <c r="AA764" i="10"/>
  <c r="AB764" i="10" s="1"/>
  <c r="AA682" i="10"/>
  <c r="AB682" i="10" s="1"/>
  <c r="AA666" i="10"/>
  <c r="AB666" i="10" s="1"/>
  <c r="AA652" i="10"/>
  <c r="AB652" i="10" s="1"/>
  <c r="AB607" i="10"/>
  <c r="AB620" i="10"/>
  <c r="AB596" i="10"/>
  <c r="AB604" i="10"/>
  <c r="AB558" i="10"/>
  <c r="AB570" i="10"/>
  <c r="AB581" i="10"/>
  <c r="AB549" i="10"/>
  <c r="AB515" i="10"/>
  <c r="AB597" i="10"/>
  <c r="AB613" i="10"/>
  <c r="AB610" i="10"/>
  <c r="AB540" i="10"/>
  <c r="AB576" i="10"/>
  <c r="AB557" i="10"/>
  <c r="AB566" i="10"/>
  <c r="AB538" i="10"/>
  <c r="AB563" i="10"/>
  <c r="AB608" i="10"/>
  <c r="AB637" i="10"/>
  <c r="AB619" i="10"/>
  <c r="AB603" i="10"/>
  <c r="AB536" i="10"/>
  <c r="AB582" i="10"/>
  <c r="AB560" i="10"/>
  <c r="AB572" i="10"/>
  <c r="AB543" i="10"/>
  <c r="AA705" i="10"/>
  <c r="AB705" i="10" s="1"/>
  <c r="AA646" i="10"/>
  <c r="AB646" i="10" s="1"/>
  <c r="AB589" i="10"/>
  <c r="AB615" i="10"/>
  <c r="AB546" i="10"/>
  <c r="AB583" i="10"/>
  <c r="AB564" i="10"/>
  <c r="AB578" i="10"/>
  <c r="AB513" i="10"/>
  <c r="AA704" i="10"/>
  <c r="AB704" i="10" s="1"/>
  <c r="AA672" i="10"/>
  <c r="AB672" i="10" s="1"/>
  <c r="AA681" i="10"/>
  <c r="AB681" i="10" s="1"/>
  <c r="AA763" i="10"/>
  <c r="AB763" i="10" s="1"/>
  <c r="AB643" i="10"/>
  <c r="AA676" i="10"/>
  <c r="AB676" i="10" s="1"/>
  <c r="AB594" i="10"/>
  <c r="AB586" i="10"/>
  <c r="AB562" i="10"/>
  <c r="AB475" i="10"/>
  <c r="AB600" i="10"/>
  <c r="AB552" i="10"/>
  <c r="AB555" i="10"/>
  <c r="AB587" i="10"/>
  <c r="AB545" i="10"/>
  <c r="AB523" i="10"/>
  <c r="AA730" i="10"/>
  <c r="AB730" i="10" s="1"/>
  <c r="AB641" i="10"/>
  <c r="AB605" i="10"/>
  <c r="AB554" i="10"/>
  <c r="AB519" i="10"/>
  <c r="AB588" i="10"/>
  <c r="AB547" i="10"/>
  <c r="AB528" i="10"/>
  <c r="AB512" i="10"/>
  <c r="AB630" i="10"/>
  <c r="AB569" i="10"/>
  <c r="AB539" i="10"/>
  <c r="AB488" i="10"/>
  <c r="AB487" i="10"/>
  <c r="AB480" i="10"/>
  <c r="AB491" i="10"/>
  <c r="AA656" i="10"/>
  <c r="AB656" i="10" s="1"/>
  <c r="AB579" i="10"/>
  <c r="AB542" i="10"/>
  <c r="AB575" i="10"/>
  <c r="AB544" i="10"/>
  <c r="AB493" i="10"/>
  <c r="AB571" i="10"/>
  <c r="AB551" i="10"/>
  <c r="AB568" i="10"/>
  <c r="AB473" i="10"/>
  <c r="AB553" i="10"/>
  <c r="AB520" i="10"/>
  <c r="AB476" i="10"/>
  <c r="AB482" i="10"/>
  <c r="AB504" i="10"/>
  <c r="AB474" i="10"/>
  <c r="AB472" i="10"/>
  <c r="AB489" i="10"/>
  <c r="AB599" i="10"/>
  <c r="AB593" i="10"/>
  <c r="AB556" i="10"/>
  <c r="AB574" i="10"/>
  <c r="AB559" i="10"/>
  <c r="AB530" i="10"/>
  <c r="AB470" i="10"/>
  <c r="AB479" i="10"/>
  <c r="AB506" i="10"/>
  <c r="AB483" i="10"/>
  <c r="AA700" i="10"/>
  <c r="AB700" i="10" s="1"/>
  <c r="AA658" i="10"/>
  <c r="AB658" i="10" s="1"/>
  <c r="AB621" i="10"/>
  <c r="AB567" i="10"/>
  <c r="AB514" i="10"/>
  <c r="AB510" i="10"/>
  <c r="AB505" i="10"/>
  <c r="AB499" i="10"/>
  <c r="AB496" i="10"/>
  <c r="AB501" i="10"/>
  <c r="AB485" i="10"/>
  <c r="AA719" i="10"/>
  <c r="AB719" i="10" s="1"/>
  <c r="AA686" i="10"/>
  <c r="AB686" i="10" s="1"/>
  <c r="AB627" i="10"/>
  <c r="AB565" i="10"/>
  <c r="AB507" i="10"/>
  <c r="AB497" i="10"/>
  <c r="AB500" i="10"/>
  <c r="AB531" i="10"/>
  <c r="AB584" i="10"/>
  <c r="AB521" i="10"/>
  <c r="AB591" i="10"/>
  <c r="AB561" i="10"/>
  <c r="AB484" i="10"/>
  <c r="AB527" i="10"/>
  <c r="AB478" i="10"/>
  <c r="AB532" i="10"/>
  <c r="AB492" i="10"/>
  <c r="AB477" i="10"/>
  <c r="AB541" i="10"/>
  <c r="AB498" i="10"/>
  <c r="AB486" i="10"/>
  <c r="AB585" i="10"/>
  <c r="AB502" i="10"/>
  <c r="AB525" i="10"/>
  <c r="AB511" i="10"/>
  <c r="AB550" i="10"/>
  <c r="AB481" i="10"/>
  <c r="AB471" i="10"/>
  <c r="AB490" i="10"/>
  <c r="AB573" i="10"/>
  <c r="AB495" i="10"/>
  <c r="AB524" i="10"/>
  <c r="AB516" i="10"/>
  <c r="AB533" i="10"/>
  <c r="AB494" i="10"/>
  <c r="AB518" i="10"/>
  <c r="AB509" i="10"/>
  <c r="AB526" i="10"/>
  <c r="AB517" i="10"/>
  <c r="AB534" i="10"/>
  <c r="AB503" i="10"/>
  <c r="AB537" i="10"/>
  <c r="AB529" i="10"/>
  <c r="AB508" i="10"/>
  <c r="AB535" i="10"/>
  <c r="H784" i="10"/>
  <c r="W787" i="11"/>
  <c r="W784" i="12"/>
  <c r="Y469" i="10"/>
  <c r="Z782" i="13"/>
  <c r="Z788" i="13" s="1"/>
  <c r="Z781" i="11"/>
  <c r="W782" i="11"/>
  <c r="W788" i="11" s="1"/>
  <c r="W787" i="10"/>
  <c r="Z782" i="11"/>
  <c r="Z788" i="11" s="1"/>
  <c r="X469" i="13"/>
  <c r="Y469" i="13" s="1"/>
  <c r="H48" i="7"/>
  <c r="Z784" i="13"/>
  <c r="Z781" i="12"/>
  <c r="W782" i="12"/>
  <c r="W788" i="12" s="1"/>
  <c r="W784" i="10"/>
  <c r="Z783" i="13"/>
  <c r="I48" i="7"/>
  <c r="Z787" i="13"/>
  <c r="Z782" i="12"/>
  <c r="Z788" i="12" s="1"/>
  <c r="Z780" i="10"/>
  <c r="X469" i="11"/>
  <c r="Y469" i="11" s="1"/>
  <c r="H45" i="7"/>
  <c r="Z784" i="11"/>
  <c r="Z781" i="10"/>
  <c r="W785" i="12"/>
  <c r="I45" i="7"/>
  <c r="Z787" i="11"/>
  <c r="Z782" i="10"/>
  <c r="Z788" i="10" s="1"/>
  <c r="W781" i="11"/>
  <c r="W787" i="12"/>
  <c r="W785" i="10"/>
  <c r="W786" i="12"/>
  <c r="H42" i="7"/>
  <c r="T786" i="10"/>
  <c r="G39" i="7"/>
  <c r="Z786" i="12"/>
  <c r="I42" i="7"/>
  <c r="Z787" i="12"/>
  <c r="T787" i="10"/>
  <c r="W786" i="10"/>
  <c r="H39" i="7"/>
  <c r="Z784" i="10"/>
  <c r="W781" i="12"/>
  <c r="W780" i="10"/>
  <c r="T787" i="12"/>
  <c r="W786" i="13"/>
  <c r="Z785" i="13"/>
  <c r="T786" i="11"/>
  <c r="G45" i="7"/>
  <c r="T787" i="11"/>
  <c r="W784" i="13"/>
  <c r="W786" i="11"/>
  <c r="W782" i="10"/>
  <c r="W788" i="10" s="1"/>
  <c r="Z786" i="10"/>
  <c r="I39" i="7"/>
  <c r="Z787" i="10"/>
  <c r="C39" i="7"/>
  <c r="T786" i="12"/>
  <c r="G42" i="7"/>
  <c r="B39" i="7"/>
  <c r="W780" i="12"/>
  <c r="W781" i="10"/>
  <c r="T786" i="13"/>
  <c r="G48" i="7"/>
  <c r="T787" i="13"/>
  <c r="W787" i="13"/>
  <c r="W780" i="11"/>
  <c r="W784" i="11"/>
  <c r="Z781" i="13"/>
  <c r="Z785" i="11"/>
  <c r="Z784" i="12"/>
  <c r="W780" i="13"/>
  <c r="AA469" i="13"/>
  <c r="AB469" i="13" s="1"/>
  <c r="Z786" i="13"/>
  <c r="W783" i="13"/>
  <c r="W782" i="13"/>
  <c r="W788" i="13" s="1"/>
  <c r="Z780" i="13"/>
  <c r="W781" i="13"/>
  <c r="W785" i="13"/>
  <c r="W783" i="11"/>
  <c r="Z780" i="11"/>
  <c r="Z783" i="11"/>
  <c r="W785" i="11"/>
  <c r="AA469" i="11"/>
  <c r="AB469" i="11" s="1"/>
  <c r="Z786" i="11"/>
  <c r="Z780" i="12"/>
  <c r="X469" i="12"/>
  <c r="Y469" i="12" s="1"/>
  <c r="Z783" i="12"/>
  <c r="W783" i="12"/>
  <c r="Z785" i="12"/>
  <c r="Z783" i="10"/>
  <c r="W783" i="10"/>
  <c r="Z785" i="10"/>
  <c r="J449" i="10"/>
  <c r="I37" i="7" s="1"/>
  <c r="AB469" i="10"/>
  <c r="AA469" i="12"/>
  <c r="AB469" i="12" s="1"/>
  <c r="B450" i="10"/>
  <c r="C450" i="10" s="1"/>
  <c r="H449" i="10"/>
  <c r="C449" i="10"/>
  <c r="G449" i="10"/>
  <c r="I449" i="10"/>
  <c r="H37" i="7" s="1"/>
  <c r="F449" i="10"/>
  <c r="H785" i="10"/>
  <c r="H786" i="10"/>
  <c r="E783" i="10"/>
  <c r="E787" i="10"/>
  <c r="E781" i="10"/>
  <c r="E785" i="10"/>
  <c r="H781" i="10"/>
  <c r="E786" i="10"/>
  <c r="E784" i="10"/>
  <c r="E782" i="10"/>
  <c r="E788" i="10" s="1"/>
  <c r="E780" i="10"/>
  <c r="H782" i="10"/>
  <c r="H788" i="10" s="1"/>
  <c r="H780" i="10"/>
  <c r="H787" i="10"/>
  <c r="H783" i="10"/>
  <c r="J469" i="10"/>
  <c r="G469" i="10"/>
  <c r="D449" i="10"/>
  <c r="T783" i="13"/>
  <c r="T780" i="13"/>
  <c r="T782" i="13"/>
  <c r="T788" i="13" s="1"/>
  <c r="T781" i="13"/>
  <c r="T784" i="13"/>
  <c r="T785" i="13"/>
  <c r="T782" i="11"/>
  <c r="T788" i="11" s="1"/>
  <c r="T781" i="11"/>
  <c r="T784" i="11"/>
  <c r="T785" i="12"/>
  <c r="T782" i="12"/>
  <c r="T788" i="12" s="1"/>
  <c r="T781" i="12"/>
  <c r="T784" i="12"/>
  <c r="U469" i="13"/>
  <c r="V469" i="13" s="1"/>
  <c r="U469" i="11"/>
  <c r="V469" i="11" s="1"/>
  <c r="T785" i="11"/>
  <c r="T780" i="11"/>
  <c r="T783" i="11"/>
  <c r="T780" i="12"/>
  <c r="U469" i="12"/>
  <c r="V469" i="12" s="1"/>
  <c r="T783" i="12"/>
  <c r="T785" i="10"/>
  <c r="T782" i="10"/>
  <c r="T788" i="10" s="1"/>
  <c r="T780" i="10"/>
  <c r="T781" i="10"/>
  <c r="T784" i="10"/>
  <c r="T783" i="10"/>
  <c r="V469" i="10"/>
  <c r="Q469" i="13"/>
  <c r="N469" i="13"/>
  <c r="K469" i="13"/>
  <c r="H469" i="13"/>
  <c r="E469" i="13"/>
  <c r="Q469" i="11"/>
  <c r="N469" i="11"/>
  <c r="K469" i="11"/>
  <c r="H469" i="11"/>
  <c r="E469" i="11"/>
  <c r="Q469" i="12"/>
  <c r="N469" i="12"/>
  <c r="K469" i="12"/>
  <c r="H469" i="12"/>
  <c r="E469" i="12"/>
  <c r="Q469" i="10"/>
  <c r="N469" i="10"/>
  <c r="K469" i="10"/>
  <c r="B449" i="13"/>
  <c r="B449" i="11"/>
  <c r="B449" i="12"/>
  <c r="L449" i="12" l="1"/>
  <c r="K40" i="7" s="1"/>
  <c r="K449" i="12"/>
  <c r="J40" i="7" s="1"/>
  <c r="J449" i="12"/>
  <c r="I40" i="7" s="1"/>
  <c r="M449" i="12"/>
  <c r="L40" i="7" s="1"/>
  <c r="N449" i="12"/>
  <c r="M40" i="7" s="1"/>
  <c r="N449" i="11"/>
  <c r="M43" i="7" s="1"/>
  <c r="L449" i="11"/>
  <c r="K43" i="7" s="1"/>
  <c r="M449" i="11"/>
  <c r="L43" i="7" s="1"/>
  <c r="K449" i="11"/>
  <c r="J43" i="7" s="1"/>
  <c r="J449" i="11"/>
  <c r="I43" i="7" s="1"/>
  <c r="N449" i="13"/>
  <c r="M46" i="7" s="1"/>
  <c r="M449" i="13"/>
  <c r="L46" i="7" s="1"/>
  <c r="L449" i="13"/>
  <c r="K46" i="7" s="1"/>
  <c r="K449" i="13"/>
  <c r="J46" i="7" s="1"/>
  <c r="J449" i="13"/>
  <c r="I46" i="7" s="1"/>
  <c r="O449" i="13"/>
  <c r="O776" i="13"/>
  <c r="P776" i="13" s="1"/>
  <c r="O683" i="13"/>
  <c r="P683" i="13" s="1"/>
  <c r="O755" i="13"/>
  <c r="P755" i="13" s="1"/>
  <c r="O530" i="13"/>
  <c r="P530" i="13" s="1"/>
  <c r="O699" i="13"/>
  <c r="P699" i="13" s="1"/>
  <c r="O737" i="13"/>
  <c r="P737" i="13" s="1"/>
  <c r="O688" i="13"/>
  <c r="P688" i="13" s="1"/>
  <c r="O669" i="13"/>
  <c r="P669" i="13" s="1"/>
  <c r="O670" i="13"/>
  <c r="P670" i="13" s="1"/>
  <c r="O640" i="13"/>
  <c r="P640" i="13" s="1"/>
  <c r="O691" i="13"/>
  <c r="P691" i="13" s="1"/>
  <c r="O743" i="13"/>
  <c r="P743" i="13" s="1"/>
  <c r="O757" i="13"/>
  <c r="P757" i="13" s="1"/>
  <c r="O736" i="13"/>
  <c r="P736" i="13" s="1"/>
  <c r="O756" i="13"/>
  <c r="P756" i="13" s="1"/>
  <c r="O735" i="13"/>
  <c r="P735" i="13" s="1"/>
  <c r="O745" i="13"/>
  <c r="P745" i="13" s="1"/>
  <c r="O470" i="13"/>
  <c r="P470" i="13" s="1"/>
  <c r="O675" i="13"/>
  <c r="P675" i="13" s="1"/>
  <c r="O715" i="13"/>
  <c r="P715" i="13" s="1"/>
  <c r="O730" i="13"/>
  <c r="P730" i="13" s="1"/>
  <c r="O724" i="13"/>
  <c r="P724" i="13" s="1"/>
  <c r="O727" i="13"/>
  <c r="P727" i="13" s="1"/>
  <c r="O739" i="13"/>
  <c r="P739" i="13" s="1"/>
  <c r="O732" i="13"/>
  <c r="P732" i="13" s="1"/>
  <c r="O744" i="13"/>
  <c r="P744" i="13" s="1"/>
  <c r="O508" i="13"/>
  <c r="P508" i="13" s="1"/>
  <c r="O488" i="13"/>
  <c r="P488" i="13" s="1"/>
  <c r="O634" i="13"/>
  <c r="P634" i="13" s="1"/>
  <c r="O603" i="13"/>
  <c r="P603" i="13" s="1"/>
  <c r="O772" i="13"/>
  <c r="P772" i="13" s="1"/>
  <c r="O741" i="13"/>
  <c r="P741" i="13" s="1"/>
  <c r="O725" i="13"/>
  <c r="P725" i="13" s="1"/>
  <c r="O672" i="13"/>
  <c r="P672" i="13" s="1"/>
  <c r="O721" i="13"/>
  <c r="P721" i="13" s="1"/>
  <c r="O698" i="13"/>
  <c r="P698" i="13" s="1"/>
  <c r="O767" i="13"/>
  <c r="P767" i="13" s="1"/>
  <c r="O763" i="13"/>
  <c r="P763" i="13" s="1"/>
  <c r="O753" i="13"/>
  <c r="P753" i="13" s="1"/>
  <c r="O543" i="13"/>
  <c r="P543" i="13" s="1"/>
  <c r="O595" i="13"/>
  <c r="P595" i="13" s="1"/>
  <c r="O490" i="13"/>
  <c r="P490" i="13" s="1"/>
  <c r="O653" i="13"/>
  <c r="P653" i="13" s="1"/>
  <c r="O671" i="13"/>
  <c r="P671" i="13" s="1"/>
  <c r="O665" i="13"/>
  <c r="P665" i="13" s="1"/>
  <c r="O712" i="13"/>
  <c r="P712" i="13" s="1"/>
  <c r="O750" i="13"/>
  <c r="P750" i="13" s="1"/>
  <c r="O754" i="13"/>
  <c r="P754" i="13" s="1"/>
  <c r="O769" i="13"/>
  <c r="P769" i="13" s="1"/>
  <c r="O602" i="13"/>
  <c r="P602" i="13" s="1"/>
  <c r="O641" i="13"/>
  <c r="P641" i="13" s="1"/>
  <c r="O694" i="13"/>
  <c r="P694" i="13" s="1"/>
  <c r="O710" i="13"/>
  <c r="P710" i="13" s="1"/>
  <c r="O713" i="13"/>
  <c r="P713" i="13" s="1"/>
  <c r="O701" i="13"/>
  <c r="P701" i="13" s="1"/>
  <c r="O601" i="13"/>
  <c r="P601" i="13" s="1"/>
  <c r="O614" i="13"/>
  <c r="P614" i="13" s="1"/>
  <c r="O664" i="13"/>
  <c r="P664" i="13" s="1"/>
  <c r="O529" i="13"/>
  <c r="P529" i="13" s="1"/>
  <c r="O707" i="13"/>
  <c r="P707" i="13" s="1"/>
  <c r="O714" i="13"/>
  <c r="P714" i="13" s="1"/>
  <c r="O752" i="13"/>
  <c r="P752" i="13" s="1"/>
  <c r="O722" i="13"/>
  <c r="P722" i="13" s="1"/>
  <c r="O711" i="13"/>
  <c r="P711" i="13" s="1"/>
  <c r="O584" i="13"/>
  <c r="P584" i="13" s="1"/>
  <c r="O765" i="13"/>
  <c r="P765" i="13" s="1"/>
  <c r="O639" i="13"/>
  <c r="P639" i="13" s="1"/>
  <c r="O773" i="13"/>
  <c r="P773" i="13" s="1"/>
  <c r="O652" i="13"/>
  <c r="P652" i="13" s="1"/>
  <c r="O774" i="13"/>
  <c r="P774" i="13" s="1"/>
  <c r="O682" i="13"/>
  <c r="P682" i="13" s="1"/>
  <c r="O656" i="13"/>
  <c r="P656" i="13" s="1"/>
  <c r="O742" i="13"/>
  <c r="P742" i="13" s="1"/>
  <c r="O719" i="13"/>
  <c r="P719" i="13" s="1"/>
  <c r="O718" i="13"/>
  <c r="P718" i="13" s="1"/>
  <c r="O684" i="13"/>
  <c r="P684" i="13" s="1"/>
  <c r="O761" i="13"/>
  <c r="P761" i="13" s="1"/>
  <c r="O749" i="13"/>
  <c r="P749" i="13" s="1"/>
  <c r="O759" i="13"/>
  <c r="P759" i="13" s="1"/>
  <c r="O746" i="13"/>
  <c r="P746" i="13" s="1"/>
  <c r="O577" i="13"/>
  <c r="P577" i="13" s="1"/>
  <c r="O695" i="13"/>
  <c r="P695" i="13" s="1"/>
  <c r="O738" i="13"/>
  <c r="P738" i="13" s="1"/>
  <c r="O679" i="13"/>
  <c r="P679" i="13" s="1"/>
  <c r="O687" i="13"/>
  <c r="P687" i="13" s="1"/>
  <c r="O748" i="13"/>
  <c r="P748" i="13" s="1"/>
  <c r="O554" i="13"/>
  <c r="P554" i="13" s="1"/>
  <c r="O676" i="13"/>
  <c r="P676" i="13" s="1"/>
  <c r="O768" i="13"/>
  <c r="P768" i="13" s="1"/>
  <c r="O624" i="13"/>
  <c r="P624" i="13" s="1"/>
  <c r="O528" i="13"/>
  <c r="P528" i="13" s="1"/>
  <c r="O607" i="13"/>
  <c r="P607" i="13" s="1"/>
  <c r="O553" i="13"/>
  <c r="P553" i="13" s="1"/>
  <c r="O731" i="13"/>
  <c r="P731" i="13" s="1"/>
  <c r="O573" i="13"/>
  <c r="P573" i="13" s="1"/>
  <c r="O708" i="13"/>
  <c r="P708" i="13" s="1"/>
  <c r="O638" i="13"/>
  <c r="P638" i="13" s="1"/>
  <c r="O764" i="13"/>
  <c r="P764" i="13" s="1"/>
  <c r="O617" i="13"/>
  <c r="P617" i="13" s="1"/>
  <c r="O630" i="13"/>
  <c r="P630" i="13" s="1"/>
  <c r="O524" i="13"/>
  <c r="P524" i="13" s="1"/>
  <c r="O635" i="13"/>
  <c r="P635" i="13" s="1"/>
  <c r="O706" i="13"/>
  <c r="P706" i="13" s="1"/>
  <c r="O658" i="13"/>
  <c r="P658" i="13" s="1"/>
  <c r="O770" i="13"/>
  <c r="P770" i="13" s="1"/>
  <c r="O709" i="13"/>
  <c r="P709" i="13" s="1"/>
  <c r="O660" i="13"/>
  <c r="P660" i="13" s="1"/>
  <c r="O762" i="13"/>
  <c r="P762" i="13" s="1"/>
  <c r="O521" i="13"/>
  <c r="P521" i="13" s="1"/>
  <c r="O599" i="13"/>
  <c r="P599" i="13" s="1"/>
  <c r="O704" i="13"/>
  <c r="P704" i="13" s="1"/>
  <c r="O667" i="13"/>
  <c r="P667" i="13" s="1"/>
  <c r="O686" i="13"/>
  <c r="P686" i="13" s="1"/>
  <c r="O657" i="13"/>
  <c r="P657" i="13" s="1"/>
  <c r="O681" i="13"/>
  <c r="P681" i="13" s="1"/>
  <c r="O766" i="13"/>
  <c r="P766" i="13" s="1"/>
  <c r="O680" i="13"/>
  <c r="P680" i="13" s="1"/>
  <c r="O629" i="13"/>
  <c r="P629" i="13" s="1"/>
  <c r="O623" i="13"/>
  <c r="P623" i="13" s="1"/>
  <c r="O733" i="13"/>
  <c r="P733" i="13" s="1"/>
  <c r="O771" i="13"/>
  <c r="P771" i="13" s="1"/>
  <c r="O627" i="13"/>
  <c r="P627" i="13" s="1"/>
  <c r="O620" i="13"/>
  <c r="P620" i="13" s="1"/>
  <c r="O703" i="13"/>
  <c r="P703" i="13" s="1"/>
  <c r="O678" i="13"/>
  <c r="P678" i="13" s="1"/>
  <c r="O494" i="13"/>
  <c r="P494" i="13" s="1"/>
  <c r="O642" i="13"/>
  <c r="P642" i="13" s="1"/>
  <c r="O609" i="13"/>
  <c r="P609" i="13" s="1"/>
  <c r="O668" i="13"/>
  <c r="P668" i="13" s="1"/>
  <c r="O648" i="13"/>
  <c r="P648" i="13" s="1"/>
  <c r="O720" i="13"/>
  <c r="P720" i="13" s="1"/>
  <c r="O628" i="13"/>
  <c r="P628" i="13" s="1"/>
  <c r="O734" i="13"/>
  <c r="P734" i="13" s="1"/>
  <c r="O555" i="13"/>
  <c r="P555" i="13" s="1"/>
  <c r="O561" i="13"/>
  <c r="P561" i="13" s="1"/>
  <c r="O594" i="13"/>
  <c r="P594" i="13" s="1"/>
  <c r="O612" i="13"/>
  <c r="P612" i="13" s="1"/>
  <c r="O677" i="13"/>
  <c r="P677" i="13" s="1"/>
  <c r="O685" i="13"/>
  <c r="P685" i="13" s="1"/>
  <c r="O539" i="13"/>
  <c r="P539" i="13" s="1"/>
  <c r="O536" i="13"/>
  <c r="P536" i="13" s="1"/>
  <c r="O537" i="13"/>
  <c r="P537" i="13" s="1"/>
  <c r="O636" i="13"/>
  <c r="P636" i="13" s="1"/>
  <c r="O598" i="13"/>
  <c r="P598" i="13" s="1"/>
  <c r="O596" i="13"/>
  <c r="P596" i="13" s="1"/>
  <c r="O666" i="13"/>
  <c r="P666" i="13" s="1"/>
  <c r="O692" i="13"/>
  <c r="P692" i="13" s="1"/>
  <c r="O647" i="13"/>
  <c r="P647" i="13" s="1"/>
  <c r="O726" i="13"/>
  <c r="P726" i="13" s="1"/>
  <c r="O600" i="13"/>
  <c r="P600" i="13" s="1"/>
  <c r="O646" i="13"/>
  <c r="P646" i="13" s="1"/>
  <c r="O632" i="13"/>
  <c r="P632" i="13" s="1"/>
  <c r="O723" i="13"/>
  <c r="P723" i="13" s="1"/>
  <c r="O507" i="13"/>
  <c r="P507" i="13" s="1"/>
  <c r="O619" i="13"/>
  <c r="P619" i="13" s="1"/>
  <c r="O651" i="13"/>
  <c r="P651" i="13" s="1"/>
  <c r="O502" i="13"/>
  <c r="P502" i="13" s="1"/>
  <c r="O633" i="13"/>
  <c r="P633" i="13" s="1"/>
  <c r="O775" i="13"/>
  <c r="P775" i="13" s="1"/>
  <c r="O717" i="13"/>
  <c r="P717" i="13" s="1"/>
  <c r="O740" i="13"/>
  <c r="P740" i="13" s="1"/>
  <c r="O591" i="13"/>
  <c r="P591" i="13" s="1"/>
  <c r="O562" i="13"/>
  <c r="P562" i="13" s="1"/>
  <c r="O579" i="13"/>
  <c r="P579" i="13" s="1"/>
  <c r="O566" i="13"/>
  <c r="P566" i="13" s="1"/>
  <c r="O610" i="13"/>
  <c r="P610" i="13" s="1"/>
  <c r="O551" i="13"/>
  <c r="P551" i="13" s="1"/>
  <c r="O644" i="13"/>
  <c r="P644" i="13" s="1"/>
  <c r="O605" i="13"/>
  <c r="P605" i="13" s="1"/>
  <c r="O626" i="13"/>
  <c r="P626" i="13" s="1"/>
  <c r="O571" i="13"/>
  <c r="P571" i="13" s="1"/>
  <c r="O622" i="13"/>
  <c r="P622" i="13" s="1"/>
  <c r="O705" i="13"/>
  <c r="P705" i="13" s="1"/>
  <c r="O618" i="13"/>
  <c r="P618" i="13" s="1"/>
  <c r="O578" i="13"/>
  <c r="P578" i="13" s="1"/>
  <c r="O548" i="13"/>
  <c r="P548" i="13" s="1"/>
  <c r="O516" i="13"/>
  <c r="P516" i="13" s="1"/>
  <c r="O498" i="13"/>
  <c r="P498" i="13" s="1"/>
  <c r="O616" i="13"/>
  <c r="P616" i="13" s="1"/>
  <c r="O604" i="13"/>
  <c r="P604" i="13" s="1"/>
  <c r="O519" i="13"/>
  <c r="P519" i="13" s="1"/>
  <c r="O615" i="13"/>
  <c r="P615" i="13" s="1"/>
  <c r="O556" i="13"/>
  <c r="P556" i="13" s="1"/>
  <c r="O547" i="13"/>
  <c r="P547" i="13" s="1"/>
  <c r="O747" i="13"/>
  <c r="P747" i="13" s="1"/>
  <c r="O716" i="13"/>
  <c r="P716" i="13" s="1"/>
  <c r="O590" i="13"/>
  <c r="P590" i="13" s="1"/>
  <c r="O589" i="13"/>
  <c r="P589" i="13" s="1"/>
  <c r="O700" i="13"/>
  <c r="P700" i="13" s="1"/>
  <c r="O588" i="13"/>
  <c r="P588" i="13" s="1"/>
  <c r="O674" i="13"/>
  <c r="P674" i="13" s="1"/>
  <c r="O693" i="13"/>
  <c r="P693" i="13" s="1"/>
  <c r="O592" i="13"/>
  <c r="P592" i="13" s="1"/>
  <c r="O518" i="13"/>
  <c r="P518" i="13" s="1"/>
  <c r="O608" i="13"/>
  <c r="P608" i="13" s="1"/>
  <c r="O729" i="13"/>
  <c r="P729" i="13" s="1"/>
  <c r="O655" i="13"/>
  <c r="P655" i="13" s="1"/>
  <c r="O637" i="13"/>
  <c r="P637" i="13" s="1"/>
  <c r="O649" i="13"/>
  <c r="P649" i="13" s="1"/>
  <c r="O611" i="13"/>
  <c r="P611" i="13" s="1"/>
  <c r="O491" i="13"/>
  <c r="P491" i="13" s="1"/>
  <c r="O597" i="13"/>
  <c r="P597" i="13" s="1"/>
  <c r="O515" i="13"/>
  <c r="P515" i="13" s="1"/>
  <c r="O659" i="13"/>
  <c r="P659" i="13" s="1"/>
  <c r="O493" i="13"/>
  <c r="P493" i="13" s="1"/>
  <c r="O499" i="13"/>
  <c r="P499" i="13" s="1"/>
  <c r="O585" i="13"/>
  <c r="P585" i="13" s="1"/>
  <c r="O728" i="13"/>
  <c r="P728" i="13" s="1"/>
  <c r="O546" i="13"/>
  <c r="P546" i="13" s="1"/>
  <c r="O661" i="13"/>
  <c r="P661" i="13" s="1"/>
  <c r="O535" i="13"/>
  <c r="P535" i="13" s="1"/>
  <c r="O587" i="13"/>
  <c r="P587" i="13" s="1"/>
  <c r="O544" i="13"/>
  <c r="P544" i="13" s="1"/>
  <c r="O483" i="13"/>
  <c r="P483" i="13" s="1"/>
  <c r="O662" i="13"/>
  <c r="P662" i="13" s="1"/>
  <c r="O690" i="13"/>
  <c r="P690" i="13" s="1"/>
  <c r="O689" i="13"/>
  <c r="P689" i="13" s="1"/>
  <c r="O650" i="13"/>
  <c r="P650" i="13" s="1"/>
  <c r="O481" i="13"/>
  <c r="P481" i="13" s="1"/>
  <c r="O593" i="13"/>
  <c r="P593" i="13" s="1"/>
  <c r="O472" i="13"/>
  <c r="P472" i="13" s="1"/>
  <c r="O485" i="13"/>
  <c r="P485" i="13" s="1"/>
  <c r="O696" i="13"/>
  <c r="P696" i="13" s="1"/>
  <c r="O563" i="13"/>
  <c r="P563" i="13" s="1"/>
  <c r="O475" i="13"/>
  <c r="P475" i="13" s="1"/>
  <c r="O487" i="13"/>
  <c r="P487" i="13" s="1"/>
  <c r="O751" i="13"/>
  <c r="P751" i="13" s="1"/>
  <c r="O583" i="13"/>
  <c r="P583" i="13" s="1"/>
  <c r="O606" i="13"/>
  <c r="P606" i="13" s="1"/>
  <c r="O559" i="13"/>
  <c r="P559" i="13" s="1"/>
  <c r="O572" i="13"/>
  <c r="P572" i="13" s="1"/>
  <c r="O512" i="13"/>
  <c r="P512" i="13" s="1"/>
  <c r="O542" i="13"/>
  <c r="P542" i="13" s="1"/>
  <c r="O504" i="13"/>
  <c r="P504" i="13" s="1"/>
  <c r="O480" i="13"/>
  <c r="P480" i="13" s="1"/>
  <c r="O586" i="13"/>
  <c r="P586" i="13" s="1"/>
  <c r="O514" i="13"/>
  <c r="P514" i="13" s="1"/>
  <c r="O471" i="13"/>
  <c r="P471" i="13" s="1"/>
  <c r="O479" i="13"/>
  <c r="P479" i="13" s="1"/>
  <c r="O625" i="13"/>
  <c r="P625" i="13" s="1"/>
  <c r="O564" i="13"/>
  <c r="P564" i="13" s="1"/>
  <c r="O527" i="13"/>
  <c r="P527" i="13" s="1"/>
  <c r="O497" i="13"/>
  <c r="P497" i="13" s="1"/>
  <c r="O534" i="13"/>
  <c r="P534" i="13" s="1"/>
  <c r="O621" i="13"/>
  <c r="P621" i="13" s="1"/>
  <c r="O567" i="13"/>
  <c r="P567" i="13" s="1"/>
  <c r="O569" i="13"/>
  <c r="P569" i="13" s="1"/>
  <c r="O580" i="13"/>
  <c r="P580" i="13" s="1"/>
  <c r="O495" i="13"/>
  <c r="P495" i="13" s="1"/>
  <c r="O473" i="13"/>
  <c r="P473" i="13" s="1"/>
  <c r="O525" i="13"/>
  <c r="P525" i="13" s="1"/>
  <c r="O513" i="13"/>
  <c r="P513" i="13" s="1"/>
  <c r="O489" i="13"/>
  <c r="P489" i="13" s="1"/>
  <c r="O540" i="13"/>
  <c r="P540" i="13" s="1"/>
  <c r="O482" i="13"/>
  <c r="P482" i="13" s="1"/>
  <c r="O545" i="13"/>
  <c r="P545" i="13" s="1"/>
  <c r="O673" i="13"/>
  <c r="P673" i="13" s="1"/>
  <c r="O549" i="13"/>
  <c r="P549" i="13" s="1"/>
  <c r="O532" i="13"/>
  <c r="P532" i="13" s="1"/>
  <c r="O574" i="13"/>
  <c r="P574" i="13" s="1"/>
  <c r="O550" i="13"/>
  <c r="P550" i="13" s="1"/>
  <c r="O484" i="13"/>
  <c r="P484" i="13" s="1"/>
  <c r="O568" i="13"/>
  <c r="P568" i="13" s="1"/>
  <c r="O552" i="13"/>
  <c r="P552" i="13" s="1"/>
  <c r="O509" i="13"/>
  <c r="P509" i="13" s="1"/>
  <c r="O486" i="13"/>
  <c r="P486" i="13" s="1"/>
  <c r="O503" i="13"/>
  <c r="P503" i="13" s="1"/>
  <c r="O510" i="13"/>
  <c r="P510" i="13" s="1"/>
  <c r="O575" i="13"/>
  <c r="P575" i="13" s="1"/>
  <c r="O581" i="13"/>
  <c r="P581" i="13" s="1"/>
  <c r="O758" i="13"/>
  <c r="P758" i="13" s="1"/>
  <c r="O477" i="13"/>
  <c r="P477" i="13" s="1"/>
  <c r="O582" i="13"/>
  <c r="P582" i="13" s="1"/>
  <c r="O643" i="13"/>
  <c r="P643" i="13" s="1"/>
  <c r="O576" i="13"/>
  <c r="P576" i="13" s="1"/>
  <c r="O500" i="13"/>
  <c r="P500" i="13" s="1"/>
  <c r="O501" i="13"/>
  <c r="P501" i="13" s="1"/>
  <c r="O522" i="13"/>
  <c r="P522" i="13" s="1"/>
  <c r="O531" i="13"/>
  <c r="P531" i="13" s="1"/>
  <c r="O558" i="13"/>
  <c r="P558" i="13" s="1"/>
  <c r="O517" i="13"/>
  <c r="P517" i="13" s="1"/>
  <c r="O496" i="13"/>
  <c r="P496" i="13" s="1"/>
  <c r="O702" i="13"/>
  <c r="P702" i="13" s="1"/>
  <c r="O697" i="13"/>
  <c r="P697" i="13" s="1"/>
  <c r="O613" i="13"/>
  <c r="P613" i="13" s="1"/>
  <c r="O541" i="13"/>
  <c r="P541" i="13" s="1"/>
  <c r="O511" i="13"/>
  <c r="P511" i="13" s="1"/>
  <c r="O523" i="13"/>
  <c r="P523" i="13" s="1"/>
  <c r="O631" i="13"/>
  <c r="P631" i="13" s="1"/>
  <c r="O533" i="13"/>
  <c r="P533" i="13" s="1"/>
  <c r="O557" i="13"/>
  <c r="P557" i="13" s="1"/>
  <c r="O565" i="13"/>
  <c r="P565" i="13" s="1"/>
  <c r="O476" i="13"/>
  <c r="P476" i="13" s="1"/>
  <c r="O474" i="13"/>
  <c r="P474" i="13" s="1"/>
  <c r="O560" i="13"/>
  <c r="P560" i="13" s="1"/>
  <c r="O663" i="13"/>
  <c r="P663" i="13" s="1"/>
  <c r="O478" i="13"/>
  <c r="P478" i="13" s="1"/>
  <c r="O526" i="13"/>
  <c r="P526" i="13" s="1"/>
  <c r="O505" i="13"/>
  <c r="P505" i="13" s="1"/>
  <c r="O520" i="13"/>
  <c r="P520" i="13" s="1"/>
  <c r="O654" i="13"/>
  <c r="P654" i="13" s="1"/>
  <c r="O506" i="13"/>
  <c r="P506" i="13" s="1"/>
  <c r="O538" i="13"/>
  <c r="P538" i="13" s="1"/>
  <c r="O492" i="13"/>
  <c r="P492" i="13" s="1"/>
  <c r="O570" i="13"/>
  <c r="P570" i="13" s="1"/>
  <c r="R738" i="13"/>
  <c r="S738" i="13" s="1"/>
  <c r="R767" i="13"/>
  <c r="S767" i="13" s="1"/>
  <c r="R773" i="13"/>
  <c r="S773" i="13" s="1"/>
  <c r="R714" i="13"/>
  <c r="S714" i="13" s="1"/>
  <c r="R549" i="13"/>
  <c r="S549" i="13" s="1"/>
  <c r="R512" i="13"/>
  <c r="S512" i="13" s="1"/>
  <c r="R626" i="13"/>
  <c r="S626" i="13" s="1"/>
  <c r="R556" i="13"/>
  <c r="S556" i="13" s="1"/>
  <c r="R676" i="13"/>
  <c r="S676" i="13" s="1"/>
  <c r="R680" i="13"/>
  <c r="S680" i="13" s="1"/>
  <c r="R715" i="13"/>
  <c r="S715" i="13" s="1"/>
  <c r="R540" i="13"/>
  <c r="S540" i="13" s="1"/>
  <c r="R688" i="13"/>
  <c r="S688" i="13" s="1"/>
  <c r="R743" i="13"/>
  <c r="S743" i="13" s="1"/>
  <c r="R590" i="13"/>
  <c r="S590" i="13" s="1"/>
  <c r="R766" i="13"/>
  <c r="S766" i="13" s="1"/>
  <c r="R769" i="13"/>
  <c r="S769" i="13" s="1"/>
  <c r="R671" i="13"/>
  <c r="S671" i="13" s="1"/>
  <c r="R752" i="13"/>
  <c r="S752" i="13" s="1"/>
  <c r="R700" i="13"/>
  <c r="S700" i="13" s="1"/>
  <c r="R687" i="13"/>
  <c r="S687" i="13" s="1"/>
  <c r="R577" i="13"/>
  <c r="S577" i="13" s="1"/>
  <c r="R569" i="13"/>
  <c r="S569" i="13" s="1"/>
  <c r="R637" i="13"/>
  <c r="S637" i="13" s="1"/>
  <c r="R584" i="13"/>
  <c r="S584" i="13" s="1"/>
  <c r="R668" i="13"/>
  <c r="S668" i="13" s="1"/>
  <c r="R691" i="13"/>
  <c r="S691" i="13" s="1"/>
  <c r="R732" i="13"/>
  <c r="S732" i="13" s="1"/>
  <c r="R717" i="13"/>
  <c r="S717" i="13" s="1"/>
  <c r="R762" i="13"/>
  <c r="S762" i="13" s="1"/>
  <c r="R740" i="13"/>
  <c r="S740" i="13" s="1"/>
  <c r="R644" i="13"/>
  <c r="S644" i="13" s="1"/>
  <c r="R592" i="13"/>
  <c r="S592" i="13" s="1"/>
  <c r="R580" i="13"/>
  <c r="S580" i="13" s="1"/>
  <c r="R498" i="13"/>
  <c r="S498" i="13" s="1"/>
  <c r="R635" i="13"/>
  <c r="S635" i="13" s="1"/>
  <c r="R694" i="13"/>
  <c r="S694" i="13" s="1"/>
  <c r="R652" i="13"/>
  <c r="S652" i="13" s="1"/>
  <c r="R739" i="13"/>
  <c r="S739" i="13" s="1"/>
  <c r="R726" i="13"/>
  <c r="S726" i="13" s="1"/>
  <c r="R625" i="13"/>
  <c r="S625" i="13" s="1"/>
  <c r="R581" i="13"/>
  <c r="S581" i="13" s="1"/>
  <c r="R756" i="13"/>
  <c r="S756" i="13" s="1"/>
  <c r="R721" i="13"/>
  <c r="S721" i="13" s="1"/>
  <c r="R607" i="13"/>
  <c r="S607" i="13" s="1"/>
  <c r="R653" i="13"/>
  <c r="S653" i="13" s="1"/>
  <c r="R731" i="13"/>
  <c r="S731" i="13" s="1"/>
  <c r="R661" i="13"/>
  <c r="S661" i="13" s="1"/>
  <c r="R771" i="13"/>
  <c r="S771" i="13" s="1"/>
  <c r="R716" i="13"/>
  <c r="S716" i="13" s="1"/>
  <c r="R765" i="13"/>
  <c r="S765" i="13" s="1"/>
  <c r="R641" i="13"/>
  <c r="S641" i="13" s="1"/>
  <c r="R642" i="13"/>
  <c r="S642" i="13" s="1"/>
  <c r="R648" i="13"/>
  <c r="S648" i="13" s="1"/>
  <c r="R692" i="13"/>
  <c r="S692" i="13" s="1"/>
  <c r="R772" i="13"/>
  <c r="S772" i="13" s="1"/>
  <c r="R659" i="13"/>
  <c r="S659" i="13" s="1"/>
  <c r="R589" i="13"/>
  <c r="S589" i="13" s="1"/>
  <c r="R699" i="13"/>
  <c r="S699" i="13" s="1"/>
  <c r="R665" i="13"/>
  <c r="S665" i="13" s="1"/>
  <c r="R647" i="13"/>
  <c r="S647" i="13" s="1"/>
  <c r="R575" i="13"/>
  <c r="S575" i="13" s="1"/>
  <c r="R630" i="13"/>
  <c r="S630" i="13" s="1"/>
  <c r="R703" i="13"/>
  <c r="S703" i="13" s="1"/>
  <c r="R750" i="13"/>
  <c r="S750" i="13" s="1"/>
  <c r="R729" i="13"/>
  <c r="S729" i="13" s="1"/>
  <c r="R597" i="13"/>
  <c r="S597" i="13" s="1"/>
  <c r="R649" i="13"/>
  <c r="S649" i="13" s="1"/>
  <c r="R746" i="13"/>
  <c r="S746" i="13" s="1"/>
  <c r="R764" i="13"/>
  <c r="S764" i="13" s="1"/>
  <c r="R658" i="13"/>
  <c r="S658" i="13" s="1"/>
  <c r="R546" i="13"/>
  <c r="S546" i="13" s="1"/>
  <c r="R733" i="13"/>
  <c r="S733" i="13" s="1"/>
  <c r="R741" i="13"/>
  <c r="S741" i="13" s="1"/>
  <c r="R749" i="13"/>
  <c r="S749" i="13" s="1"/>
  <c r="R748" i="13"/>
  <c r="S748" i="13" s="1"/>
  <c r="R606" i="13"/>
  <c r="S606" i="13" s="1"/>
  <c r="R708" i="13"/>
  <c r="S708" i="13" s="1"/>
  <c r="R707" i="13"/>
  <c r="S707" i="13" s="1"/>
  <c r="R754" i="13"/>
  <c r="S754" i="13" s="1"/>
  <c r="R768" i="13"/>
  <c r="S768" i="13" s="1"/>
  <c r="R672" i="13"/>
  <c r="S672" i="13" s="1"/>
  <c r="R669" i="13"/>
  <c r="S669" i="13" s="1"/>
  <c r="R670" i="13"/>
  <c r="S670" i="13" s="1"/>
  <c r="R742" i="13"/>
  <c r="S742" i="13" s="1"/>
  <c r="R554" i="13"/>
  <c r="S554" i="13" s="1"/>
  <c r="R583" i="13"/>
  <c r="S583" i="13" s="1"/>
  <c r="R709" i="13"/>
  <c r="S709" i="13" s="1"/>
  <c r="R628" i="13"/>
  <c r="S628" i="13" s="1"/>
  <c r="R535" i="13"/>
  <c r="S535" i="13" s="1"/>
  <c r="R631" i="13"/>
  <c r="S631" i="13" s="1"/>
  <c r="R640" i="13"/>
  <c r="S640" i="13" s="1"/>
  <c r="R751" i="13"/>
  <c r="S751" i="13" s="1"/>
  <c r="R737" i="13"/>
  <c r="S737" i="13" s="1"/>
  <c r="R681" i="13"/>
  <c r="S681" i="13" s="1"/>
  <c r="R761" i="13"/>
  <c r="S761" i="13" s="1"/>
  <c r="R759" i="13"/>
  <c r="S759" i="13" s="1"/>
  <c r="R650" i="13"/>
  <c r="S650" i="13" s="1"/>
  <c r="R568" i="13"/>
  <c r="S568" i="13" s="1"/>
  <c r="R593" i="13"/>
  <c r="S593" i="13" s="1"/>
  <c r="R660" i="13"/>
  <c r="S660" i="13" s="1"/>
  <c r="R633" i="13"/>
  <c r="S633" i="13" s="1"/>
  <c r="R704" i="13"/>
  <c r="S704" i="13" s="1"/>
  <c r="R763" i="13"/>
  <c r="S763" i="13" s="1"/>
  <c r="R537" i="13"/>
  <c r="S537" i="13" s="1"/>
  <c r="R698" i="13"/>
  <c r="S698" i="13" s="1"/>
  <c r="R677" i="13"/>
  <c r="S677" i="13" s="1"/>
  <c r="R744" i="13"/>
  <c r="S744" i="13" s="1"/>
  <c r="R723" i="13"/>
  <c r="S723" i="13" s="1"/>
  <c r="R706" i="13"/>
  <c r="S706" i="13" s="1"/>
  <c r="R682" i="13"/>
  <c r="S682" i="13" s="1"/>
  <c r="R471" i="13"/>
  <c r="S471" i="13" s="1"/>
  <c r="R651" i="13"/>
  <c r="S651" i="13" s="1"/>
  <c r="R686" i="13"/>
  <c r="S686" i="13" s="1"/>
  <c r="R615" i="13"/>
  <c r="S615" i="13" s="1"/>
  <c r="R551" i="13"/>
  <c r="S551" i="13" s="1"/>
  <c r="R747" i="13"/>
  <c r="S747" i="13" s="1"/>
  <c r="R534" i="13"/>
  <c r="S534" i="13" s="1"/>
  <c r="R634" i="13"/>
  <c r="S634" i="13" s="1"/>
  <c r="R674" i="13"/>
  <c r="S674" i="13" s="1"/>
  <c r="R673" i="13"/>
  <c r="S673" i="13" s="1"/>
  <c r="R636" i="13"/>
  <c r="S636" i="13" s="1"/>
  <c r="R713" i="13"/>
  <c r="S713" i="13" s="1"/>
  <c r="R627" i="13"/>
  <c r="S627" i="13" s="1"/>
  <c r="R470" i="13"/>
  <c r="S470" i="13" s="1"/>
  <c r="R705" i="13"/>
  <c r="S705" i="13" s="1"/>
  <c r="R678" i="13"/>
  <c r="S678" i="13" s="1"/>
  <c r="R621" i="13"/>
  <c r="S621" i="13" s="1"/>
  <c r="R728" i="13"/>
  <c r="S728" i="13" s="1"/>
  <c r="R608" i="13"/>
  <c r="S608" i="13" s="1"/>
  <c r="R484" i="13"/>
  <c r="S484" i="13" s="1"/>
  <c r="R654" i="13"/>
  <c r="S654" i="13" s="1"/>
  <c r="R624" i="13"/>
  <c r="S624" i="13" s="1"/>
  <c r="R601" i="13"/>
  <c r="S601" i="13" s="1"/>
  <c r="R679" i="13"/>
  <c r="S679" i="13" s="1"/>
  <c r="R719" i="13"/>
  <c r="S719" i="13" s="1"/>
  <c r="R667" i="13"/>
  <c r="S667" i="13" s="1"/>
  <c r="R753" i="13"/>
  <c r="S753" i="13" s="1"/>
  <c r="R727" i="13"/>
  <c r="S727" i="13" s="1"/>
  <c r="R724" i="13"/>
  <c r="S724" i="13" s="1"/>
  <c r="R757" i="13"/>
  <c r="S757" i="13" s="1"/>
  <c r="R755" i="13"/>
  <c r="S755" i="13" s="1"/>
  <c r="R656" i="13"/>
  <c r="S656" i="13" s="1"/>
  <c r="R720" i="13"/>
  <c r="S720" i="13" s="1"/>
  <c r="R696" i="13"/>
  <c r="S696" i="13" s="1"/>
  <c r="R529" i="13"/>
  <c r="S529" i="13" s="1"/>
  <c r="R685" i="13"/>
  <c r="S685" i="13" s="1"/>
  <c r="R776" i="13"/>
  <c r="S776" i="13" s="1"/>
  <c r="R730" i="13"/>
  <c r="S730" i="13" s="1"/>
  <c r="R629" i="13"/>
  <c r="S629" i="13" s="1"/>
  <c r="R695" i="13"/>
  <c r="S695" i="13" s="1"/>
  <c r="R697" i="13"/>
  <c r="S697" i="13" s="1"/>
  <c r="R596" i="13"/>
  <c r="S596" i="13" s="1"/>
  <c r="R662" i="13"/>
  <c r="S662" i="13" s="1"/>
  <c r="R586" i="13"/>
  <c r="S586" i="13" s="1"/>
  <c r="R613" i="13"/>
  <c r="S613" i="13" s="1"/>
  <c r="R602" i="13"/>
  <c r="S602" i="13" s="1"/>
  <c r="R775" i="13"/>
  <c r="S775" i="13" s="1"/>
  <c r="R666" i="13"/>
  <c r="S666" i="13" s="1"/>
  <c r="R684" i="13"/>
  <c r="S684" i="13" s="1"/>
  <c r="R722" i="13"/>
  <c r="S722" i="13" s="1"/>
  <c r="R595" i="13"/>
  <c r="S595" i="13" s="1"/>
  <c r="R736" i="13"/>
  <c r="S736" i="13" s="1"/>
  <c r="R693" i="13"/>
  <c r="S693" i="13" s="1"/>
  <c r="R639" i="13"/>
  <c r="S639" i="13" s="1"/>
  <c r="R725" i="13"/>
  <c r="S725" i="13" s="1"/>
  <c r="R610" i="13"/>
  <c r="S610" i="13" s="1"/>
  <c r="R614" i="13"/>
  <c r="S614" i="13" s="1"/>
  <c r="R492" i="13"/>
  <c r="S492" i="13" s="1"/>
  <c r="R474" i="13"/>
  <c r="S474" i="13" s="1"/>
  <c r="R578" i="13"/>
  <c r="S578" i="13" s="1"/>
  <c r="R774" i="13"/>
  <c r="S774" i="13" s="1"/>
  <c r="R663" i="13"/>
  <c r="S663" i="13" s="1"/>
  <c r="R758" i="13"/>
  <c r="S758" i="13" s="1"/>
  <c r="R718" i="13"/>
  <c r="S718" i="13" s="1"/>
  <c r="R574" i="13"/>
  <c r="S574" i="13" s="1"/>
  <c r="R612" i="13"/>
  <c r="S612" i="13" s="1"/>
  <c r="R541" i="13"/>
  <c r="S541" i="13" s="1"/>
  <c r="R565" i="13"/>
  <c r="S565" i="13" s="1"/>
  <c r="R525" i="13"/>
  <c r="S525" i="13" s="1"/>
  <c r="R496" i="13"/>
  <c r="S496" i="13" s="1"/>
  <c r="R533" i="13"/>
  <c r="S533" i="13" s="1"/>
  <c r="R588" i="13"/>
  <c r="S588" i="13" s="1"/>
  <c r="R618" i="13"/>
  <c r="S618" i="13" s="1"/>
  <c r="R689" i="13"/>
  <c r="S689" i="13" s="1"/>
  <c r="R605" i="13"/>
  <c r="S605" i="13" s="1"/>
  <c r="R500" i="13"/>
  <c r="S500" i="13" s="1"/>
  <c r="R594" i="13"/>
  <c r="S594" i="13" s="1"/>
  <c r="R632" i="13"/>
  <c r="S632" i="13" s="1"/>
  <c r="R567" i="13"/>
  <c r="S567" i="13" s="1"/>
  <c r="R497" i="13"/>
  <c r="S497" i="13" s="1"/>
  <c r="R508" i="13"/>
  <c r="S508" i="13" s="1"/>
  <c r="R683" i="13"/>
  <c r="S683" i="13" s="1"/>
  <c r="R528" i="13"/>
  <c r="S528" i="13" s="1"/>
  <c r="R563" i="13"/>
  <c r="S563" i="13" s="1"/>
  <c r="R520" i="13"/>
  <c r="S520" i="13" s="1"/>
  <c r="R486" i="13"/>
  <c r="S486" i="13" s="1"/>
  <c r="R517" i="13"/>
  <c r="S517" i="13" s="1"/>
  <c r="R547" i="13"/>
  <c r="S547" i="13" s="1"/>
  <c r="R559" i="13"/>
  <c r="S559" i="13" s="1"/>
  <c r="R745" i="13"/>
  <c r="S745" i="13" s="1"/>
  <c r="R702" i="13"/>
  <c r="S702" i="13" s="1"/>
  <c r="R561" i="13"/>
  <c r="S561" i="13" s="1"/>
  <c r="R506" i="13"/>
  <c r="S506" i="13" s="1"/>
  <c r="R473" i="13"/>
  <c r="S473" i="13" s="1"/>
  <c r="R505" i="13"/>
  <c r="S505" i="13" s="1"/>
  <c r="R582" i="13"/>
  <c r="S582" i="13" s="1"/>
  <c r="R611" i="13"/>
  <c r="S611" i="13" s="1"/>
  <c r="R664" i="13"/>
  <c r="S664" i="13" s="1"/>
  <c r="R711" i="13"/>
  <c r="S711" i="13" s="1"/>
  <c r="R622" i="13"/>
  <c r="S622" i="13" s="1"/>
  <c r="R491" i="13"/>
  <c r="S491" i="13" s="1"/>
  <c r="R513" i="13"/>
  <c r="S513" i="13" s="1"/>
  <c r="R511" i="13"/>
  <c r="S511" i="13" s="1"/>
  <c r="R536" i="13"/>
  <c r="S536" i="13" s="1"/>
  <c r="R488" i="13"/>
  <c r="S488" i="13" s="1"/>
  <c r="R494" i="13"/>
  <c r="S494" i="13" s="1"/>
  <c r="R516" i="13"/>
  <c r="S516" i="13" s="1"/>
  <c r="R770" i="13"/>
  <c r="S770" i="13" s="1"/>
  <c r="R619" i="13"/>
  <c r="S619" i="13" s="1"/>
  <c r="R542" i="13"/>
  <c r="S542" i="13" s="1"/>
  <c r="R524" i="13"/>
  <c r="S524" i="13" s="1"/>
  <c r="R501" i="13"/>
  <c r="S501" i="13" s="1"/>
  <c r="R562" i="13"/>
  <c r="S562" i="13" s="1"/>
  <c r="R564" i="13"/>
  <c r="S564" i="13" s="1"/>
  <c r="R543" i="13"/>
  <c r="S543" i="13" s="1"/>
  <c r="R509" i="13"/>
  <c r="S509" i="13" s="1"/>
  <c r="R478" i="13"/>
  <c r="S478" i="13" s="1"/>
  <c r="R548" i="13"/>
  <c r="S548" i="13" s="1"/>
  <c r="R523" i="13"/>
  <c r="S523" i="13" s="1"/>
  <c r="R514" i="13"/>
  <c r="S514" i="13" s="1"/>
  <c r="R643" i="13"/>
  <c r="S643" i="13" s="1"/>
  <c r="R600" i="13"/>
  <c r="S600" i="13" s="1"/>
  <c r="R530" i="13"/>
  <c r="S530" i="13" s="1"/>
  <c r="R545" i="13"/>
  <c r="S545" i="13" s="1"/>
  <c r="R585" i="13"/>
  <c r="S585" i="13" s="1"/>
  <c r="R560" i="13"/>
  <c r="S560" i="13" s="1"/>
  <c r="R519" i="13"/>
  <c r="S519" i="13" s="1"/>
  <c r="R480" i="13"/>
  <c r="S480" i="13" s="1"/>
  <c r="R490" i="13"/>
  <c r="S490" i="13" s="1"/>
  <c r="R571" i="13"/>
  <c r="S571" i="13" s="1"/>
  <c r="R472" i="13"/>
  <c r="S472" i="13" s="1"/>
  <c r="R638" i="13"/>
  <c r="S638" i="13" s="1"/>
  <c r="R482" i="13"/>
  <c r="S482" i="13" s="1"/>
  <c r="R655" i="13"/>
  <c r="S655" i="13" s="1"/>
  <c r="R483" i="13"/>
  <c r="S483" i="13" s="1"/>
  <c r="R526" i="13"/>
  <c r="S526" i="13" s="1"/>
  <c r="R557" i="13"/>
  <c r="S557" i="13" s="1"/>
  <c r="R558" i="13"/>
  <c r="S558" i="13" s="1"/>
  <c r="R510" i="13"/>
  <c r="S510" i="13" s="1"/>
  <c r="R479" i="13"/>
  <c r="S479" i="13" s="1"/>
  <c r="R710" i="13"/>
  <c r="S710" i="13" s="1"/>
  <c r="R735" i="13"/>
  <c r="S735" i="13" s="1"/>
  <c r="R518" i="13"/>
  <c r="S518" i="13" s="1"/>
  <c r="R598" i="13"/>
  <c r="S598" i="13" s="1"/>
  <c r="R538" i="13"/>
  <c r="S538" i="13" s="1"/>
  <c r="R701" i="13"/>
  <c r="S701" i="13" s="1"/>
  <c r="R712" i="13"/>
  <c r="S712" i="13" s="1"/>
  <c r="R550" i="13"/>
  <c r="S550" i="13" s="1"/>
  <c r="R539" i="13"/>
  <c r="S539" i="13" s="1"/>
  <c r="R616" i="13"/>
  <c r="S616" i="13" s="1"/>
  <c r="R573" i="13"/>
  <c r="S573" i="13" s="1"/>
  <c r="R485" i="13"/>
  <c r="S485" i="13" s="1"/>
  <c r="R587" i="13"/>
  <c r="S587" i="13" s="1"/>
  <c r="R532" i="13"/>
  <c r="S532" i="13" s="1"/>
  <c r="R690" i="13"/>
  <c r="S690" i="13" s="1"/>
  <c r="R572" i="13"/>
  <c r="S572" i="13" s="1"/>
  <c r="R544" i="13"/>
  <c r="S544" i="13" s="1"/>
  <c r="R502" i="13"/>
  <c r="S502" i="13" s="1"/>
  <c r="R604" i="13"/>
  <c r="S604" i="13" s="1"/>
  <c r="R555" i="13"/>
  <c r="S555" i="13" s="1"/>
  <c r="R531" i="13"/>
  <c r="S531" i="13" s="1"/>
  <c r="R499" i="13"/>
  <c r="S499" i="13" s="1"/>
  <c r="R515" i="13"/>
  <c r="S515" i="13" s="1"/>
  <c r="R521" i="13"/>
  <c r="S521" i="13" s="1"/>
  <c r="R623" i="13"/>
  <c r="S623" i="13" s="1"/>
  <c r="R522" i="13"/>
  <c r="S522" i="13" s="1"/>
  <c r="R487" i="13"/>
  <c r="S487" i="13" s="1"/>
  <c r="R475" i="13"/>
  <c r="S475" i="13" s="1"/>
  <c r="R646" i="13"/>
  <c r="S646" i="13" s="1"/>
  <c r="R553" i="13"/>
  <c r="S553" i="13" s="1"/>
  <c r="R570" i="13"/>
  <c r="S570" i="13" s="1"/>
  <c r="R617" i="13"/>
  <c r="S617" i="13" s="1"/>
  <c r="R576" i="13"/>
  <c r="S576" i="13" s="1"/>
  <c r="R620" i="13"/>
  <c r="S620" i="13" s="1"/>
  <c r="R503" i="13"/>
  <c r="S503" i="13" s="1"/>
  <c r="R527" i="13"/>
  <c r="S527" i="13" s="1"/>
  <c r="R495" i="13"/>
  <c r="S495" i="13" s="1"/>
  <c r="R734" i="13"/>
  <c r="S734" i="13" s="1"/>
  <c r="R603" i="13"/>
  <c r="S603" i="13" s="1"/>
  <c r="R599" i="13"/>
  <c r="S599" i="13" s="1"/>
  <c r="R504" i="13"/>
  <c r="S504" i="13" s="1"/>
  <c r="R591" i="13"/>
  <c r="S591" i="13" s="1"/>
  <c r="R476" i="13"/>
  <c r="S476" i="13" s="1"/>
  <c r="R579" i="13"/>
  <c r="S579" i="13" s="1"/>
  <c r="R609" i="13"/>
  <c r="S609" i="13" s="1"/>
  <c r="R675" i="13"/>
  <c r="S675" i="13" s="1"/>
  <c r="R657" i="13"/>
  <c r="S657" i="13" s="1"/>
  <c r="R477" i="13"/>
  <c r="S477" i="13" s="1"/>
  <c r="R552" i="13"/>
  <c r="S552" i="13" s="1"/>
  <c r="R507" i="13"/>
  <c r="S507" i="13" s="1"/>
  <c r="R481" i="13"/>
  <c r="S481" i="13" s="1"/>
  <c r="R566" i="13"/>
  <c r="S566" i="13" s="1"/>
  <c r="R489" i="13"/>
  <c r="S489" i="13" s="1"/>
  <c r="R493" i="13"/>
  <c r="S493" i="13" s="1"/>
  <c r="F772" i="13"/>
  <c r="G772" i="13" s="1"/>
  <c r="F752" i="13"/>
  <c r="G752" i="13" s="1"/>
  <c r="F744" i="13"/>
  <c r="G744" i="13" s="1"/>
  <c r="F697" i="13"/>
  <c r="G697" i="13" s="1"/>
  <c r="F739" i="13"/>
  <c r="G739" i="13" s="1"/>
  <c r="F626" i="13"/>
  <c r="G626" i="13" s="1"/>
  <c r="F754" i="13"/>
  <c r="G754" i="13" s="1"/>
  <c r="F765" i="13"/>
  <c r="G765" i="13" s="1"/>
  <c r="F766" i="13"/>
  <c r="G766" i="13" s="1"/>
  <c r="F728" i="13"/>
  <c r="G728" i="13" s="1"/>
  <c r="F642" i="13"/>
  <c r="G642" i="13" s="1"/>
  <c r="F733" i="13"/>
  <c r="G733" i="13" s="1"/>
  <c r="F755" i="13"/>
  <c r="G755" i="13" s="1"/>
  <c r="F746" i="13"/>
  <c r="G746" i="13" s="1"/>
  <c r="F670" i="13"/>
  <c r="G670" i="13" s="1"/>
  <c r="F666" i="13"/>
  <c r="G666" i="13" s="1"/>
  <c r="F763" i="13"/>
  <c r="G763" i="13" s="1"/>
  <c r="F753" i="13"/>
  <c r="G753" i="13" s="1"/>
  <c r="F735" i="13"/>
  <c r="G735" i="13" s="1"/>
  <c r="F726" i="13"/>
  <c r="G726" i="13" s="1"/>
  <c r="F714" i="13"/>
  <c r="G714" i="13" s="1"/>
  <c r="F742" i="13"/>
  <c r="G742" i="13" s="1"/>
  <c r="F741" i="13"/>
  <c r="G741" i="13" s="1"/>
  <c r="F727" i="13"/>
  <c r="G727" i="13" s="1"/>
  <c r="F703" i="13"/>
  <c r="G703" i="13" s="1"/>
  <c r="F767" i="13"/>
  <c r="G767" i="13" s="1"/>
  <c r="F751" i="13"/>
  <c r="G751" i="13" s="1"/>
  <c r="F768" i="13"/>
  <c r="G768" i="13" s="1"/>
  <c r="F761" i="13"/>
  <c r="G761" i="13" s="1"/>
  <c r="F702" i="13"/>
  <c r="G702" i="13" s="1"/>
  <c r="F651" i="13"/>
  <c r="G651" i="13" s="1"/>
  <c r="F704" i="13"/>
  <c r="G704" i="13" s="1"/>
  <c r="F759" i="13"/>
  <c r="G759" i="13" s="1"/>
  <c r="F705" i="13"/>
  <c r="G705" i="13" s="1"/>
  <c r="F613" i="13"/>
  <c r="G613" i="13" s="1"/>
  <c r="F773" i="13"/>
  <c r="G773" i="13" s="1"/>
  <c r="F745" i="13"/>
  <c r="G745" i="13" s="1"/>
  <c r="F775" i="13"/>
  <c r="G775" i="13" s="1"/>
  <c r="F695" i="13"/>
  <c r="G695" i="13" s="1"/>
  <c r="F617" i="13"/>
  <c r="G617" i="13" s="1"/>
  <c r="F718" i="13"/>
  <c r="G718" i="13" s="1"/>
  <c r="F769" i="13"/>
  <c r="G769" i="13" s="1"/>
  <c r="F618" i="13"/>
  <c r="G618" i="13" s="1"/>
  <c r="F696" i="13"/>
  <c r="G696" i="13" s="1"/>
  <c r="F679" i="13"/>
  <c r="G679" i="13" s="1"/>
  <c r="F606" i="13"/>
  <c r="G606" i="13" s="1"/>
  <c r="F580" i="13"/>
  <c r="G580" i="13" s="1"/>
  <c r="F630" i="13"/>
  <c r="G630" i="13" s="1"/>
  <c r="F771" i="13"/>
  <c r="G771" i="13" s="1"/>
  <c r="F764" i="13"/>
  <c r="G764" i="13" s="1"/>
  <c r="F737" i="13"/>
  <c r="G737" i="13" s="1"/>
  <c r="F724" i="13"/>
  <c r="G724" i="13" s="1"/>
  <c r="F637" i="13"/>
  <c r="G637" i="13" s="1"/>
  <c r="F749" i="13"/>
  <c r="G749" i="13" s="1"/>
  <c r="F710" i="13"/>
  <c r="G710" i="13" s="1"/>
  <c r="F676" i="13"/>
  <c r="G676" i="13" s="1"/>
  <c r="F736" i="13"/>
  <c r="G736" i="13" s="1"/>
  <c r="F720" i="13"/>
  <c r="G720" i="13" s="1"/>
  <c r="F747" i="13"/>
  <c r="G747" i="13" s="1"/>
  <c r="F671" i="13"/>
  <c r="G671" i="13" s="1"/>
  <c r="F723" i="13"/>
  <c r="G723" i="13" s="1"/>
  <c r="F770" i="13"/>
  <c r="G770" i="13" s="1"/>
  <c r="F743" i="13"/>
  <c r="G743" i="13" s="1"/>
  <c r="F657" i="13"/>
  <c r="G657" i="13" s="1"/>
  <c r="F545" i="13"/>
  <c r="G545" i="13" s="1"/>
  <c r="F586" i="13"/>
  <c r="G586" i="13" s="1"/>
  <c r="F691" i="13"/>
  <c r="G691" i="13" s="1"/>
  <c r="F686" i="13"/>
  <c r="G686" i="13" s="1"/>
  <c r="F693" i="13"/>
  <c r="G693" i="13" s="1"/>
  <c r="F688" i="13"/>
  <c r="G688" i="13" s="1"/>
  <c r="F633" i="13"/>
  <c r="G633" i="13" s="1"/>
  <c r="F568" i="13"/>
  <c r="G568" i="13" s="1"/>
  <c r="F757" i="13"/>
  <c r="G757" i="13" s="1"/>
  <c r="F717" i="13"/>
  <c r="G717" i="13" s="1"/>
  <c r="F654" i="13"/>
  <c r="G654" i="13" s="1"/>
  <c r="F731" i="13"/>
  <c r="G731" i="13" s="1"/>
  <c r="F668" i="13"/>
  <c r="G668" i="13" s="1"/>
  <c r="F578" i="13"/>
  <c r="G578" i="13" s="1"/>
  <c r="F674" i="13"/>
  <c r="G674" i="13" s="1"/>
  <c r="F685" i="13"/>
  <c r="G685" i="13" s="1"/>
  <c r="F585" i="13"/>
  <c r="G585" i="13" s="1"/>
  <c r="F711" i="13"/>
  <c r="G711" i="13" s="1"/>
  <c r="F748" i="13"/>
  <c r="G748" i="13" s="1"/>
  <c r="F708" i="13"/>
  <c r="G708" i="13" s="1"/>
  <c r="F635" i="13"/>
  <c r="G635" i="13" s="1"/>
  <c r="F549" i="13"/>
  <c r="G549" i="13" s="1"/>
  <c r="F652" i="13"/>
  <c r="G652" i="13" s="1"/>
  <c r="F716" i="13"/>
  <c r="G716" i="13" s="1"/>
  <c r="F681" i="13"/>
  <c r="G681" i="13" s="1"/>
  <c r="F732" i="13"/>
  <c r="G732" i="13" s="1"/>
  <c r="F667" i="13"/>
  <c r="G667" i="13" s="1"/>
  <c r="F698" i="13"/>
  <c r="G698" i="13" s="1"/>
  <c r="F650" i="13"/>
  <c r="G650" i="13" s="1"/>
  <c r="F721" i="13"/>
  <c r="G721" i="13" s="1"/>
  <c r="F699" i="13"/>
  <c r="G699" i="13" s="1"/>
  <c r="F603" i="13"/>
  <c r="G603" i="13" s="1"/>
  <c r="F561" i="13"/>
  <c r="G561" i="13" s="1"/>
  <c r="F692" i="13"/>
  <c r="G692" i="13" s="1"/>
  <c r="F643" i="13"/>
  <c r="G643" i="13" s="1"/>
  <c r="F556" i="13"/>
  <c r="G556" i="13" s="1"/>
  <c r="F594" i="13"/>
  <c r="G594" i="13" s="1"/>
  <c r="F624" i="13"/>
  <c r="G624" i="13" s="1"/>
  <c r="F647" i="13"/>
  <c r="G647" i="13" s="1"/>
  <c r="F709" i="13"/>
  <c r="G709" i="13" s="1"/>
  <c r="F729" i="13"/>
  <c r="G729" i="13" s="1"/>
  <c r="F612" i="13"/>
  <c r="G612" i="13" s="1"/>
  <c r="F479" i="13"/>
  <c r="G479" i="13" s="1"/>
  <c r="F590" i="13"/>
  <c r="G590" i="13" s="1"/>
  <c r="F649" i="13"/>
  <c r="G649" i="13" s="1"/>
  <c r="F672" i="13"/>
  <c r="G672" i="13" s="1"/>
  <c r="F750" i="13"/>
  <c r="G750" i="13" s="1"/>
  <c r="F620" i="13"/>
  <c r="G620" i="13" s="1"/>
  <c r="F673" i="13"/>
  <c r="G673" i="13" s="1"/>
  <c r="F615" i="13"/>
  <c r="G615" i="13" s="1"/>
  <c r="F547" i="13"/>
  <c r="G547" i="13" s="1"/>
  <c r="F634" i="13"/>
  <c r="G634" i="13" s="1"/>
  <c r="F609" i="13"/>
  <c r="G609" i="13" s="1"/>
  <c r="F758" i="13"/>
  <c r="G758" i="13" s="1"/>
  <c r="F687" i="13"/>
  <c r="G687" i="13" s="1"/>
  <c r="F730" i="13"/>
  <c r="G730" i="13" s="1"/>
  <c r="F659" i="13"/>
  <c r="G659" i="13" s="1"/>
  <c r="F683" i="13"/>
  <c r="G683" i="13" s="1"/>
  <c r="F682" i="13"/>
  <c r="G682" i="13" s="1"/>
  <c r="F653" i="13"/>
  <c r="G653" i="13" s="1"/>
  <c r="F648" i="13"/>
  <c r="G648" i="13" s="1"/>
  <c r="F640" i="13"/>
  <c r="G640" i="13" s="1"/>
  <c r="F664" i="13"/>
  <c r="G664" i="13" s="1"/>
  <c r="F627" i="13"/>
  <c r="G627" i="13" s="1"/>
  <c r="F636" i="13"/>
  <c r="G636" i="13" s="1"/>
  <c r="F501" i="13"/>
  <c r="G501" i="13" s="1"/>
  <c r="F665" i="13"/>
  <c r="G665" i="13" s="1"/>
  <c r="F565" i="13"/>
  <c r="G565" i="13" s="1"/>
  <c r="F530" i="13"/>
  <c r="G530" i="13" s="1"/>
  <c r="F639" i="13"/>
  <c r="G639" i="13" s="1"/>
  <c r="F605" i="13"/>
  <c r="G605" i="13" s="1"/>
  <c r="F506" i="13"/>
  <c r="G506" i="13" s="1"/>
  <c r="F658" i="13"/>
  <c r="G658" i="13" s="1"/>
  <c r="F562" i="13"/>
  <c r="G562" i="13" s="1"/>
  <c r="F762" i="13"/>
  <c r="G762" i="13" s="1"/>
  <c r="F722" i="13"/>
  <c r="G722" i="13" s="1"/>
  <c r="F677" i="13"/>
  <c r="G677" i="13" s="1"/>
  <c r="F662" i="13"/>
  <c r="G662" i="13" s="1"/>
  <c r="F661" i="13"/>
  <c r="G661" i="13" s="1"/>
  <c r="F598" i="13"/>
  <c r="G598" i="13" s="1"/>
  <c r="F602" i="13"/>
  <c r="G602" i="13" s="1"/>
  <c r="F480" i="13"/>
  <c r="G480" i="13" s="1"/>
  <c r="F533" i="13"/>
  <c r="G533" i="13" s="1"/>
  <c r="F558" i="13"/>
  <c r="G558" i="13" s="1"/>
  <c r="F589" i="13"/>
  <c r="G589" i="13" s="1"/>
  <c r="F611" i="13"/>
  <c r="G611" i="13" s="1"/>
  <c r="F572" i="13"/>
  <c r="G572" i="13" s="1"/>
  <c r="F574" i="13"/>
  <c r="G574" i="13" s="1"/>
  <c r="F740" i="13"/>
  <c r="G740" i="13" s="1"/>
  <c r="F774" i="13"/>
  <c r="G774" i="13" s="1"/>
  <c r="F663" i="13"/>
  <c r="G663" i="13" s="1"/>
  <c r="F544" i="13"/>
  <c r="G544" i="13" s="1"/>
  <c r="F560" i="13"/>
  <c r="G560" i="13" s="1"/>
  <c r="F541" i="13"/>
  <c r="G541" i="13" s="1"/>
  <c r="F738" i="13"/>
  <c r="G738" i="13" s="1"/>
  <c r="F608" i="13"/>
  <c r="G608" i="13" s="1"/>
  <c r="F579" i="13"/>
  <c r="G579" i="13" s="1"/>
  <c r="F655" i="13"/>
  <c r="G655" i="13" s="1"/>
  <c r="F513" i="13"/>
  <c r="G513" i="13" s="1"/>
  <c r="F542" i="13"/>
  <c r="G542" i="13" s="1"/>
  <c r="F537" i="13"/>
  <c r="G537" i="13" s="1"/>
  <c r="F563" i="13"/>
  <c r="G563" i="13" s="1"/>
  <c r="F566" i="13"/>
  <c r="G566" i="13" s="1"/>
  <c r="F641" i="13"/>
  <c r="G641" i="13" s="1"/>
  <c r="F518" i="13"/>
  <c r="G518" i="13" s="1"/>
  <c r="F656" i="13"/>
  <c r="G656" i="13" s="1"/>
  <c r="F473" i="13"/>
  <c r="G473" i="13" s="1"/>
  <c r="F503" i="13"/>
  <c r="G503" i="13" s="1"/>
  <c r="F557" i="13"/>
  <c r="G557" i="13" s="1"/>
  <c r="F520" i="13"/>
  <c r="G520" i="13" s="1"/>
  <c r="F526" i="13"/>
  <c r="G526" i="13" s="1"/>
  <c r="F593" i="13"/>
  <c r="G593" i="13" s="1"/>
  <c r="F734" i="13"/>
  <c r="G734" i="13" s="1"/>
  <c r="F700" i="13"/>
  <c r="G700" i="13" s="1"/>
  <c r="F694" i="13"/>
  <c r="G694" i="13" s="1"/>
  <c r="F607" i="13"/>
  <c r="G607" i="13" s="1"/>
  <c r="F660" i="13"/>
  <c r="G660" i="13" s="1"/>
  <c r="F524" i="13"/>
  <c r="G524" i="13" s="1"/>
  <c r="F629" i="13"/>
  <c r="G629" i="13" s="1"/>
  <c r="F596" i="13"/>
  <c r="G596" i="13" s="1"/>
  <c r="F632" i="13"/>
  <c r="G632" i="13" s="1"/>
  <c r="F588" i="13"/>
  <c r="G588" i="13" s="1"/>
  <c r="F601" i="13"/>
  <c r="G601" i="13" s="1"/>
  <c r="F522" i="13"/>
  <c r="G522" i="13" s="1"/>
  <c r="F540" i="13"/>
  <c r="G540" i="13" s="1"/>
  <c r="F570" i="13"/>
  <c r="G570" i="13" s="1"/>
  <c r="F583" i="13"/>
  <c r="G583" i="13" s="1"/>
  <c r="F529" i="13"/>
  <c r="G529" i="13" s="1"/>
  <c r="F584" i="13"/>
  <c r="G584" i="13" s="1"/>
  <c r="F719" i="13"/>
  <c r="G719" i="13" s="1"/>
  <c r="F678" i="13"/>
  <c r="G678" i="13" s="1"/>
  <c r="F638" i="13"/>
  <c r="G638" i="13" s="1"/>
  <c r="F587" i="13"/>
  <c r="G587" i="13" s="1"/>
  <c r="F555" i="13"/>
  <c r="G555" i="13" s="1"/>
  <c r="F539" i="13"/>
  <c r="G539" i="13" s="1"/>
  <c r="F535" i="13"/>
  <c r="G535" i="13" s="1"/>
  <c r="F507" i="13"/>
  <c r="G507" i="13" s="1"/>
  <c r="F500" i="13"/>
  <c r="G500" i="13" s="1"/>
  <c r="F486" i="13"/>
  <c r="G486" i="13" s="1"/>
  <c r="F519" i="13"/>
  <c r="G519" i="13" s="1"/>
  <c r="F532" i="13"/>
  <c r="G532" i="13" s="1"/>
  <c r="F715" i="13"/>
  <c r="G715" i="13" s="1"/>
  <c r="F571" i="13"/>
  <c r="G571" i="13" s="1"/>
  <c r="F478" i="13"/>
  <c r="G478" i="13" s="1"/>
  <c r="F684" i="13"/>
  <c r="G684" i="13" s="1"/>
  <c r="F616" i="13"/>
  <c r="G616" i="13" s="1"/>
  <c r="F591" i="13"/>
  <c r="G591" i="13" s="1"/>
  <c r="F484" i="13"/>
  <c r="G484" i="13" s="1"/>
  <c r="F669" i="13"/>
  <c r="G669" i="13" s="1"/>
  <c r="F546" i="13"/>
  <c r="G546" i="13" s="1"/>
  <c r="F550" i="13"/>
  <c r="G550" i="13" s="1"/>
  <c r="F527" i="13"/>
  <c r="G527" i="13" s="1"/>
  <c r="F595" i="13"/>
  <c r="G595" i="13" s="1"/>
  <c r="F508" i="13"/>
  <c r="G508" i="13" s="1"/>
  <c r="F646" i="13"/>
  <c r="G646" i="13" s="1"/>
  <c r="F592" i="13"/>
  <c r="G592" i="13" s="1"/>
  <c r="F644" i="13"/>
  <c r="G644" i="13" s="1"/>
  <c r="F577" i="13"/>
  <c r="G577" i="13" s="1"/>
  <c r="F600" i="13"/>
  <c r="G600" i="13" s="1"/>
  <c r="F573" i="13"/>
  <c r="G573" i="13" s="1"/>
  <c r="F631" i="13"/>
  <c r="G631" i="13" s="1"/>
  <c r="F690" i="13"/>
  <c r="G690" i="13" s="1"/>
  <c r="F525" i="13"/>
  <c r="G525" i="13" s="1"/>
  <c r="F621" i="13"/>
  <c r="G621" i="13" s="1"/>
  <c r="F569" i="13"/>
  <c r="G569" i="13" s="1"/>
  <c r="F756" i="13"/>
  <c r="G756" i="13" s="1"/>
  <c r="F499" i="13"/>
  <c r="G499" i="13" s="1"/>
  <c r="F470" i="13"/>
  <c r="G470" i="13" s="1"/>
  <c r="F528" i="13"/>
  <c r="G528" i="13" s="1"/>
  <c r="F487" i="13"/>
  <c r="G487" i="13" s="1"/>
  <c r="F712" i="13"/>
  <c r="G712" i="13" s="1"/>
  <c r="F619" i="13"/>
  <c r="G619" i="13" s="1"/>
  <c r="F622" i="13"/>
  <c r="G622" i="13" s="1"/>
  <c r="F511" i="13"/>
  <c r="G511" i="13" s="1"/>
  <c r="F581" i="13"/>
  <c r="G581" i="13" s="1"/>
  <c r="F476" i="13"/>
  <c r="G476" i="13" s="1"/>
  <c r="F599" i="13"/>
  <c r="G599" i="13" s="1"/>
  <c r="F496" i="13"/>
  <c r="G496" i="13" s="1"/>
  <c r="F489" i="13"/>
  <c r="G489" i="13" s="1"/>
  <c r="F475" i="13"/>
  <c r="G475" i="13" s="1"/>
  <c r="F491" i="13"/>
  <c r="G491" i="13" s="1"/>
  <c r="F675" i="13"/>
  <c r="G675" i="13" s="1"/>
  <c r="F623" i="13"/>
  <c r="G623" i="13" s="1"/>
  <c r="F553" i="13"/>
  <c r="G553" i="13" s="1"/>
  <c r="F504" i="13"/>
  <c r="G504" i="13" s="1"/>
  <c r="F493" i="13"/>
  <c r="G493" i="13" s="1"/>
  <c r="F680" i="13"/>
  <c r="G680" i="13" s="1"/>
  <c r="F701" i="13"/>
  <c r="G701" i="13" s="1"/>
  <c r="F628" i="13"/>
  <c r="G628" i="13" s="1"/>
  <c r="F597" i="13"/>
  <c r="G597" i="13" s="1"/>
  <c r="F510" i="13"/>
  <c r="G510" i="13" s="1"/>
  <c r="F689" i="13"/>
  <c r="G689" i="13" s="1"/>
  <c r="F776" i="13"/>
  <c r="G776" i="13" s="1"/>
  <c r="F706" i="13"/>
  <c r="G706" i="13" s="1"/>
  <c r="F515" i="13"/>
  <c r="G515" i="13" s="1"/>
  <c r="F543" i="13"/>
  <c r="G543" i="13" s="1"/>
  <c r="F604" i="13"/>
  <c r="G604" i="13" s="1"/>
  <c r="F488" i="13"/>
  <c r="G488" i="13" s="1"/>
  <c r="F494" i="13"/>
  <c r="G494" i="13" s="1"/>
  <c r="F472" i="13"/>
  <c r="G472" i="13" s="1"/>
  <c r="F495" i="13"/>
  <c r="G495" i="13" s="1"/>
  <c r="F516" i="13"/>
  <c r="G516" i="13" s="1"/>
  <c r="F498" i="13"/>
  <c r="G498" i="13" s="1"/>
  <c r="F559" i="13"/>
  <c r="G559" i="13" s="1"/>
  <c r="F483" i="13"/>
  <c r="G483" i="13" s="1"/>
  <c r="F551" i="13"/>
  <c r="G551" i="13" s="1"/>
  <c r="F538" i="13"/>
  <c r="G538" i="13" s="1"/>
  <c r="F485" i="13"/>
  <c r="G485" i="13" s="1"/>
  <c r="F725" i="13"/>
  <c r="G725" i="13" s="1"/>
  <c r="F567" i="13"/>
  <c r="G567" i="13" s="1"/>
  <c r="F523" i="13"/>
  <c r="G523" i="13" s="1"/>
  <c r="F614" i="13"/>
  <c r="G614" i="13" s="1"/>
  <c r="F517" i="13"/>
  <c r="G517" i="13" s="1"/>
  <c r="F521" i="13"/>
  <c r="G521" i="13" s="1"/>
  <c r="F552" i="13"/>
  <c r="G552" i="13" s="1"/>
  <c r="F610" i="13"/>
  <c r="G610" i="13" s="1"/>
  <c r="F576" i="13"/>
  <c r="G576" i="13" s="1"/>
  <c r="F582" i="13"/>
  <c r="G582" i="13" s="1"/>
  <c r="F490" i="13"/>
  <c r="G490" i="13" s="1"/>
  <c r="F505" i="13"/>
  <c r="G505" i="13" s="1"/>
  <c r="F474" i="13"/>
  <c r="G474" i="13" s="1"/>
  <c r="F497" i="13"/>
  <c r="G497" i="13" s="1"/>
  <c r="F575" i="13"/>
  <c r="G575" i="13" s="1"/>
  <c r="F492" i="13"/>
  <c r="G492" i="13" s="1"/>
  <c r="F531" i="13"/>
  <c r="G531" i="13" s="1"/>
  <c r="F512" i="13"/>
  <c r="G512" i="13" s="1"/>
  <c r="F482" i="13"/>
  <c r="G482" i="13" s="1"/>
  <c r="F471" i="13"/>
  <c r="G471" i="13" s="1"/>
  <c r="F564" i="13"/>
  <c r="G564" i="13" s="1"/>
  <c r="F554" i="13"/>
  <c r="G554" i="13" s="1"/>
  <c r="F514" i="13"/>
  <c r="G514" i="13" s="1"/>
  <c r="F548" i="13"/>
  <c r="G548" i="13" s="1"/>
  <c r="F481" i="13"/>
  <c r="G481" i="13" s="1"/>
  <c r="F625" i="13"/>
  <c r="G625" i="13" s="1"/>
  <c r="F707" i="13"/>
  <c r="G707" i="13" s="1"/>
  <c r="F509" i="13"/>
  <c r="G509" i="13" s="1"/>
  <c r="F713" i="13"/>
  <c r="G713" i="13" s="1"/>
  <c r="F536" i="13"/>
  <c r="G536" i="13" s="1"/>
  <c r="F477" i="13"/>
  <c r="G477" i="13" s="1"/>
  <c r="F534" i="13"/>
  <c r="G534" i="13" s="1"/>
  <c r="F502" i="13"/>
  <c r="G502" i="13" s="1"/>
  <c r="I774" i="13"/>
  <c r="J774" i="13" s="1"/>
  <c r="I487" i="13"/>
  <c r="J487" i="13" s="1"/>
  <c r="I759" i="13"/>
  <c r="J759" i="13" s="1"/>
  <c r="I568" i="13"/>
  <c r="J568" i="13" s="1"/>
  <c r="I733" i="13"/>
  <c r="J733" i="13" s="1"/>
  <c r="I652" i="13"/>
  <c r="J652" i="13" s="1"/>
  <c r="I685" i="13"/>
  <c r="J685" i="13" s="1"/>
  <c r="I656" i="13"/>
  <c r="J656" i="13" s="1"/>
  <c r="I768" i="13"/>
  <c r="J768" i="13" s="1"/>
  <c r="I765" i="13"/>
  <c r="J765" i="13" s="1"/>
  <c r="I684" i="13"/>
  <c r="J684" i="13" s="1"/>
  <c r="I635" i="13"/>
  <c r="J635" i="13" s="1"/>
  <c r="I750" i="13"/>
  <c r="J750" i="13" s="1"/>
  <c r="I661" i="13"/>
  <c r="J661" i="13" s="1"/>
  <c r="I762" i="13"/>
  <c r="J762" i="13" s="1"/>
  <c r="I637" i="13"/>
  <c r="J637" i="13" s="1"/>
  <c r="I767" i="13"/>
  <c r="J767" i="13" s="1"/>
  <c r="I773" i="13"/>
  <c r="J773" i="13" s="1"/>
  <c r="I727" i="13"/>
  <c r="J727" i="13" s="1"/>
  <c r="I718" i="13"/>
  <c r="J718" i="13" s="1"/>
  <c r="I728" i="13"/>
  <c r="J728" i="13" s="1"/>
  <c r="I744" i="13"/>
  <c r="J744" i="13" s="1"/>
  <c r="I677" i="13"/>
  <c r="J677" i="13" s="1"/>
  <c r="I686" i="13"/>
  <c r="J686" i="13" s="1"/>
  <c r="I676" i="13"/>
  <c r="J676" i="13" s="1"/>
  <c r="I736" i="13"/>
  <c r="J736" i="13" s="1"/>
  <c r="I724" i="13"/>
  <c r="J724" i="13" s="1"/>
  <c r="I632" i="13"/>
  <c r="J632" i="13" s="1"/>
  <c r="I769" i="13"/>
  <c r="J769" i="13" s="1"/>
  <c r="I717" i="13"/>
  <c r="J717" i="13" s="1"/>
  <c r="I636" i="13"/>
  <c r="J636" i="13" s="1"/>
  <c r="I690" i="13"/>
  <c r="J690" i="13" s="1"/>
  <c r="I668" i="13"/>
  <c r="J668" i="13" s="1"/>
  <c r="I706" i="13"/>
  <c r="J706" i="13" s="1"/>
  <c r="I696" i="13"/>
  <c r="J696" i="13" s="1"/>
  <c r="I766" i="13"/>
  <c r="J766" i="13" s="1"/>
  <c r="I626" i="13"/>
  <c r="J626" i="13" s="1"/>
  <c r="I704" i="13"/>
  <c r="J704" i="13" s="1"/>
  <c r="I614" i="13"/>
  <c r="J614" i="13" s="1"/>
  <c r="I738" i="13"/>
  <c r="J738" i="13" s="1"/>
  <c r="I621" i="13"/>
  <c r="J621" i="13" s="1"/>
  <c r="I707" i="13"/>
  <c r="J707" i="13" s="1"/>
  <c r="I683" i="13"/>
  <c r="J683" i="13" s="1"/>
  <c r="I565" i="13"/>
  <c r="J565" i="13" s="1"/>
  <c r="I625" i="13"/>
  <c r="J625" i="13" s="1"/>
  <c r="I772" i="13"/>
  <c r="J772" i="13" s="1"/>
  <c r="I672" i="13"/>
  <c r="J672" i="13" s="1"/>
  <c r="I602" i="13"/>
  <c r="J602" i="13" s="1"/>
  <c r="I629" i="13"/>
  <c r="J629" i="13" s="1"/>
  <c r="I747" i="13"/>
  <c r="J747" i="13" s="1"/>
  <c r="I618" i="13"/>
  <c r="J618" i="13" s="1"/>
  <c r="I665" i="13"/>
  <c r="J665" i="13" s="1"/>
  <c r="I741" i="13"/>
  <c r="J741" i="13" s="1"/>
  <c r="I643" i="13"/>
  <c r="J643" i="13" s="1"/>
  <c r="I615" i="13"/>
  <c r="J615" i="13" s="1"/>
  <c r="I735" i="13"/>
  <c r="J735" i="13" s="1"/>
  <c r="I695" i="13"/>
  <c r="J695" i="13" s="1"/>
  <c r="I719" i="13"/>
  <c r="J719" i="13" s="1"/>
  <c r="I763" i="13"/>
  <c r="J763" i="13" s="1"/>
  <c r="I657" i="13"/>
  <c r="J657" i="13" s="1"/>
  <c r="I723" i="13"/>
  <c r="J723" i="13" s="1"/>
  <c r="I771" i="13"/>
  <c r="J771" i="13" s="1"/>
  <c r="I688" i="13"/>
  <c r="J688" i="13" s="1"/>
  <c r="I669" i="13"/>
  <c r="J669" i="13" s="1"/>
  <c r="I757" i="13"/>
  <c r="J757" i="13" s="1"/>
  <c r="I573" i="13"/>
  <c r="J573" i="13" s="1"/>
  <c r="I660" i="13"/>
  <c r="J660" i="13" s="1"/>
  <c r="I694" i="13"/>
  <c r="J694" i="13" s="1"/>
  <c r="I697" i="13"/>
  <c r="J697" i="13" s="1"/>
  <c r="I770" i="13"/>
  <c r="J770" i="13" s="1"/>
  <c r="I633" i="13"/>
  <c r="J633" i="13" s="1"/>
  <c r="I530" i="13"/>
  <c r="J530" i="13" s="1"/>
  <c r="I775" i="13"/>
  <c r="J775" i="13" s="1"/>
  <c r="I678" i="13"/>
  <c r="J678" i="13" s="1"/>
  <c r="I689" i="13"/>
  <c r="J689" i="13" s="1"/>
  <c r="I522" i="13"/>
  <c r="J522" i="13" s="1"/>
  <c r="I503" i="13"/>
  <c r="J503" i="13" s="1"/>
  <c r="I666" i="13"/>
  <c r="J666" i="13" s="1"/>
  <c r="I687" i="13"/>
  <c r="J687" i="13" s="1"/>
  <c r="I745" i="13"/>
  <c r="J745" i="13" s="1"/>
  <c r="I756" i="13"/>
  <c r="J756" i="13" s="1"/>
  <c r="I608" i="13"/>
  <c r="J608" i="13" s="1"/>
  <c r="I776" i="13"/>
  <c r="J776" i="13" s="1"/>
  <c r="I732" i="13"/>
  <c r="J732" i="13" s="1"/>
  <c r="I663" i="13"/>
  <c r="J663" i="13" s="1"/>
  <c r="I479" i="13"/>
  <c r="J479" i="13" s="1"/>
  <c r="I611" i="13"/>
  <c r="J611" i="13" s="1"/>
  <c r="I526" i="13"/>
  <c r="J526" i="13" s="1"/>
  <c r="I617" i="13"/>
  <c r="J617" i="13" s="1"/>
  <c r="I720" i="13"/>
  <c r="J720" i="13" s="1"/>
  <c r="I631" i="13"/>
  <c r="J631" i="13" s="1"/>
  <c r="I671" i="13"/>
  <c r="J671" i="13" s="1"/>
  <c r="I673" i="13"/>
  <c r="J673" i="13" s="1"/>
  <c r="I627" i="13"/>
  <c r="J627" i="13" s="1"/>
  <c r="I698" i="13"/>
  <c r="J698" i="13" s="1"/>
  <c r="I548" i="13"/>
  <c r="J548" i="13" s="1"/>
  <c r="I543" i="13"/>
  <c r="J543" i="13" s="1"/>
  <c r="I620" i="13"/>
  <c r="J620" i="13" s="1"/>
  <c r="I730" i="13"/>
  <c r="J730" i="13" s="1"/>
  <c r="I692" i="13"/>
  <c r="J692" i="13" s="1"/>
  <c r="I699" i="13"/>
  <c r="J699" i="13" s="1"/>
  <c r="I616" i="13"/>
  <c r="J616" i="13" s="1"/>
  <c r="I655" i="13"/>
  <c r="J655" i="13" s="1"/>
  <c r="I525" i="13"/>
  <c r="J525" i="13" s="1"/>
  <c r="I659" i="13"/>
  <c r="J659" i="13" s="1"/>
  <c r="I521" i="13"/>
  <c r="J521" i="13" s="1"/>
  <c r="I610" i="13"/>
  <c r="J610" i="13" s="1"/>
  <c r="I705" i="13"/>
  <c r="J705" i="13" s="1"/>
  <c r="I641" i="13"/>
  <c r="J641" i="13" s="1"/>
  <c r="I557" i="13"/>
  <c r="J557" i="13" s="1"/>
  <c r="I646" i="13"/>
  <c r="J646" i="13" s="1"/>
  <c r="I751" i="13"/>
  <c r="J751" i="13" s="1"/>
  <c r="I746" i="13"/>
  <c r="J746" i="13" s="1"/>
  <c r="I722" i="13"/>
  <c r="J722" i="13" s="1"/>
  <c r="I653" i="13"/>
  <c r="J653" i="13" s="1"/>
  <c r="I644" i="13"/>
  <c r="J644" i="13" s="1"/>
  <c r="I654" i="13"/>
  <c r="J654" i="13" s="1"/>
  <c r="I680" i="13"/>
  <c r="J680" i="13" s="1"/>
  <c r="I726" i="13"/>
  <c r="J726" i="13" s="1"/>
  <c r="I647" i="13"/>
  <c r="J647" i="13" s="1"/>
  <c r="I658" i="13"/>
  <c r="J658" i="13" s="1"/>
  <c r="I682" i="13"/>
  <c r="J682" i="13" s="1"/>
  <c r="I527" i="13"/>
  <c r="J527" i="13" s="1"/>
  <c r="I748" i="13"/>
  <c r="J748" i="13" s="1"/>
  <c r="I670" i="13"/>
  <c r="J670" i="13" s="1"/>
  <c r="I714" i="13"/>
  <c r="J714" i="13" s="1"/>
  <c r="I664" i="13"/>
  <c r="J664" i="13" s="1"/>
  <c r="I711" i="13"/>
  <c r="J711" i="13" s="1"/>
  <c r="I764" i="13"/>
  <c r="J764" i="13" s="1"/>
  <c r="I691" i="13"/>
  <c r="J691" i="13" s="1"/>
  <c r="I679" i="13"/>
  <c r="J679" i="13" s="1"/>
  <c r="I742" i="13"/>
  <c r="J742" i="13" s="1"/>
  <c r="I630" i="13"/>
  <c r="J630" i="13" s="1"/>
  <c r="I536" i="13"/>
  <c r="J536" i="13" s="1"/>
  <c r="I709" i="13"/>
  <c r="J709" i="13" s="1"/>
  <c r="I562" i="13"/>
  <c r="J562" i="13" s="1"/>
  <c r="I739" i="13"/>
  <c r="J739" i="13" s="1"/>
  <c r="I509" i="13"/>
  <c r="J509" i="13" s="1"/>
  <c r="I761" i="13"/>
  <c r="J761" i="13" s="1"/>
  <c r="I667" i="13"/>
  <c r="J667" i="13" s="1"/>
  <c r="I519" i="13"/>
  <c r="J519" i="13" s="1"/>
  <c r="I546" i="13"/>
  <c r="J546" i="13" s="1"/>
  <c r="I619" i="13"/>
  <c r="J619" i="13" s="1"/>
  <c r="I606" i="13"/>
  <c r="J606" i="13" s="1"/>
  <c r="I541" i="13"/>
  <c r="J541" i="13" s="1"/>
  <c r="I712" i="13"/>
  <c r="J712" i="13" s="1"/>
  <c r="I649" i="13"/>
  <c r="J649" i="13" s="1"/>
  <c r="I512" i="13"/>
  <c r="J512" i="13" s="1"/>
  <c r="I740" i="13"/>
  <c r="J740" i="13" s="1"/>
  <c r="I702" i="13"/>
  <c r="J702" i="13" s="1"/>
  <c r="I604" i="13"/>
  <c r="J604" i="13" s="1"/>
  <c r="I581" i="13"/>
  <c r="J581" i="13" s="1"/>
  <c r="I558" i="13"/>
  <c r="J558" i="13" s="1"/>
  <c r="I624" i="13"/>
  <c r="J624" i="13" s="1"/>
  <c r="I607" i="13"/>
  <c r="J607" i="13" s="1"/>
  <c r="I575" i="13"/>
  <c r="J575" i="13" s="1"/>
  <c r="I597" i="13"/>
  <c r="J597" i="13" s="1"/>
  <c r="I549" i="13"/>
  <c r="J549" i="13" s="1"/>
  <c r="I681" i="13"/>
  <c r="J681" i="13" s="1"/>
  <c r="I623" i="13"/>
  <c r="J623" i="13" s="1"/>
  <c r="I609" i="13"/>
  <c r="J609" i="13" s="1"/>
  <c r="I737" i="13"/>
  <c r="J737" i="13" s="1"/>
  <c r="I506" i="13"/>
  <c r="J506" i="13" s="1"/>
  <c r="I603" i="13"/>
  <c r="J603" i="13" s="1"/>
  <c r="I598" i="13"/>
  <c r="J598" i="13" s="1"/>
  <c r="I485" i="13"/>
  <c r="J485" i="13" s="1"/>
  <c r="I628" i="13"/>
  <c r="J628" i="13" s="1"/>
  <c r="I523" i="13"/>
  <c r="J523" i="13" s="1"/>
  <c r="I758" i="13"/>
  <c r="J758" i="13" s="1"/>
  <c r="I708" i="13"/>
  <c r="J708" i="13" s="1"/>
  <c r="I570" i="13"/>
  <c r="J570" i="13" s="1"/>
  <c r="I571" i="13"/>
  <c r="J571" i="13" s="1"/>
  <c r="I501" i="13"/>
  <c r="J501" i="13" s="1"/>
  <c r="I753" i="13"/>
  <c r="J753" i="13" s="1"/>
  <c r="I553" i="13"/>
  <c r="J553" i="13" s="1"/>
  <c r="I559" i="13"/>
  <c r="J559" i="13" s="1"/>
  <c r="I504" i="13"/>
  <c r="J504" i="13" s="1"/>
  <c r="I545" i="13"/>
  <c r="J545" i="13" s="1"/>
  <c r="I716" i="13"/>
  <c r="J716" i="13" s="1"/>
  <c r="I662" i="13"/>
  <c r="J662" i="13" s="1"/>
  <c r="I563" i="13"/>
  <c r="J563" i="13" s="1"/>
  <c r="I569" i="13"/>
  <c r="J569" i="13" s="1"/>
  <c r="I552" i="13"/>
  <c r="J552" i="13" s="1"/>
  <c r="I589" i="13"/>
  <c r="J589" i="13" s="1"/>
  <c r="I499" i="13"/>
  <c r="J499" i="13" s="1"/>
  <c r="I721" i="13"/>
  <c r="J721" i="13" s="1"/>
  <c r="I693" i="13"/>
  <c r="J693" i="13" s="1"/>
  <c r="I613" i="13"/>
  <c r="J613" i="13" s="1"/>
  <c r="I754" i="13"/>
  <c r="J754" i="13" s="1"/>
  <c r="I593" i="13"/>
  <c r="J593" i="13" s="1"/>
  <c r="I576" i="13"/>
  <c r="J576" i="13" s="1"/>
  <c r="I490" i="13"/>
  <c r="J490" i="13" s="1"/>
  <c r="I496" i="13"/>
  <c r="J496" i="13" s="1"/>
  <c r="I564" i="13"/>
  <c r="J564" i="13" s="1"/>
  <c r="I538" i="13"/>
  <c r="J538" i="13" s="1"/>
  <c r="I743" i="13"/>
  <c r="J743" i="13" s="1"/>
  <c r="I508" i="13"/>
  <c r="J508" i="13" s="1"/>
  <c r="I518" i="13"/>
  <c r="J518" i="13" s="1"/>
  <c r="I577" i="13"/>
  <c r="J577" i="13" s="1"/>
  <c r="I505" i="13"/>
  <c r="J505" i="13" s="1"/>
  <c r="I510" i="13"/>
  <c r="J510" i="13" s="1"/>
  <c r="I584" i="13"/>
  <c r="J584" i="13" s="1"/>
  <c r="I605" i="13"/>
  <c r="J605" i="13" s="1"/>
  <c r="I524" i="13"/>
  <c r="J524" i="13" s="1"/>
  <c r="I640" i="13"/>
  <c r="J640" i="13" s="1"/>
  <c r="I586" i="13"/>
  <c r="J586" i="13" s="1"/>
  <c r="I498" i="13"/>
  <c r="J498" i="13" s="1"/>
  <c r="I642" i="13"/>
  <c r="J642" i="13" s="1"/>
  <c r="I715" i="13"/>
  <c r="J715" i="13" s="1"/>
  <c r="I555" i="13"/>
  <c r="J555" i="13" s="1"/>
  <c r="I588" i="13"/>
  <c r="J588" i="13" s="1"/>
  <c r="I701" i="13"/>
  <c r="J701" i="13" s="1"/>
  <c r="I478" i="13"/>
  <c r="J478" i="13" s="1"/>
  <c r="I560" i="13"/>
  <c r="J560" i="13" s="1"/>
  <c r="I554" i="13"/>
  <c r="J554" i="13" s="1"/>
  <c r="I476" i="13"/>
  <c r="J476" i="13" s="1"/>
  <c r="I572" i="13"/>
  <c r="J572" i="13" s="1"/>
  <c r="I520" i="13"/>
  <c r="J520" i="13" s="1"/>
  <c r="I578" i="13"/>
  <c r="J578" i="13" s="1"/>
  <c r="I734" i="13"/>
  <c r="J734" i="13" s="1"/>
  <c r="I497" i="13"/>
  <c r="J497" i="13" s="1"/>
  <c r="I511" i="13"/>
  <c r="J511" i="13" s="1"/>
  <c r="I550" i="13"/>
  <c r="J550" i="13" s="1"/>
  <c r="I495" i="13"/>
  <c r="J495" i="13" s="1"/>
  <c r="I539" i="13"/>
  <c r="J539" i="13" s="1"/>
  <c r="I516" i="13"/>
  <c r="J516" i="13" s="1"/>
  <c r="I529" i="13"/>
  <c r="J529" i="13" s="1"/>
  <c r="I582" i="13"/>
  <c r="J582" i="13" s="1"/>
  <c r="I703" i="13"/>
  <c r="J703" i="13" s="1"/>
  <c r="I674" i="13"/>
  <c r="J674" i="13" s="1"/>
  <c r="I566" i="13"/>
  <c r="J566" i="13" s="1"/>
  <c r="I755" i="13"/>
  <c r="J755" i="13" s="1"/>
  <c r="I556" i="13"/>
  <c r="J556" i="13" s="1"/>
  <c r="I514" i="13"/>
  <c r="J514" i="13" s="1"/>
  <c r="I533" i="13"/>
  <c r="J533" i="13" s="1"/>
  <c r="I591" i="13"/>
  <c r="J591" i="13" s="1"/>
  <c r="I585" i="13"/>
  <c r="J585" i="13" s="1"/>
  <c r="I600" i="13"/>
  <c r="J600" i="13" s="1"/>
  <c r="I592" i="13"/>
  <c r="J592" i="13" s="1"/>
  <c r="I729" i="13"/>
  <c r="J729" i="13" s="1"/>
  <c r="I481" i="13"/>
  <c r="J481" i="13" s="1"/>
  <c r="I517" i="13"/>
  <c r="J517" i="13" s="1"/>
  <c r="I650" i="13"/>
  <c r="J650" i="13" s="1"/>
  <c r="I579" i="13"/>
  <c r="J579" i="13" s="1"/>
  <c r="I648" i="13"/>
  <c r="J648" i="13" s="1"/>
  <c r="I535" i="13"/>
  <c r="J535" i="13" s="1"/>
  <c r="I534" i="13"/>
  <c r="J534" i="13" s="1"/>
  <c r="I477" i="13"/>
  <c r="J477" i="13" s="1"/>
  <c r="I491" i="13"/>
  <c r="J491" i="13" s="1"/>
  <c r="I507" i="13"/>
  <c r="J507" i="13" s="1"/>
  <c r="I634" i="13"/>
  <c r="J634" i="13" s="1"/>
  <c r="I574" i="13"/>
  <c r="J574" i="13" s="1"/>
  <c r="I473" i="13"/>
  <c r="J473" i="13" s="1"/>
  <c r="I731" i="13"/>
  <c r="J731" i="13" s="1"/>
  <c r="I531" i="13"/>
  <c r="J531" i="13" s="1"/>
  <c r="I725" i="13"/>
  <c r="J725" i="13" s="1"/>
  <c r="I622" i="13"/>
  <c r="J622" i="13" s="1"/>
  <c r="I475" i="13"/>
  <c r="J475" i="13" s="1"/>
  <c r="I601" i="13"/>
  <c r="J601" i="13" s="1"/>
  <c r="I551" i="13"/>
  <c r="J551" i="13" s="1"/>
  <c r="I486" i="13"/>
  <c r="J486" i="13" s="1"/>
  <c r="I528" i="13"/>
  <c r="J528" i="13" s="1"/>
  <c r="I494" i="13"/>
  <c r="J494" i="13" s="1"/>
  <c r="I537" i="13"/>
  <c r="J537" i="13" s="1"/>
  <c r="I567" i="13"/>
  <c r="J567" i="13" s="1"/>
  <c r="I483" i="13"/>
  <c r="J483" i="13" s="1"/>
  <c r="I700" i="13"/>
  <c r="J700" i="13" s="1"/>
  <c r="I532" i="13"/>
  <c r="J532" i="13" s="1"/>
  <c r="I484" i="13"/>
  <c r="J484" i="13" s="1"/>
  <c r="I561" i="13"/>
  <c r="J561" i="13" s="1"/>
  <c r="I482" i="13"/>
  <c r="J482" i="13" s="1"/>
  <c r="I675" i="13"/>
  <c r="J675" i="13" s="1"/>
  <c r="I752" i="13"/>
  <c r="J752" i="13" s="1"/>
  <c r="I470" i="13"/>
  <c r="J470" i="13" s="1"/>
  <c r="I542" i="13"/>
  <c r="J542" i="13" s="1"/>
  <c r="I480" i="13"/>
  <c r="J480" i="13" s="1"/>
  <c r="I493" i="13"/>
  <c r="J493" i="13" s="1"/>
  <c r="I651" i="13"/>
  <c r="J651" i="13" s="1"/>
  <c r="I612" i="13"/>
  <c r="J612" i="13" s="1"/>
  <c r="I599" i="13"/>
  <c r="J599" i="13" s="1"/>
  <c r="I489" i="13"/>
  <c r="J489" i="13" s="1"/>
  <c r="I471" i="13"/>
  <c r="J471" i="13" s="1"/>
  <c r="I587" i="13"/>
  <c r="J587" i="13" s="1"/>
  <c r="I547" i="13"/>
  <c r="J547" i="13" s="1"/>
  <c r="I580" i="13"/>
  <c r="J580" i="13" s="1"/>
  <c r="I502" i="13"/>
  <c r="J502" i="13" s="1"/>
  <c r="I749" i="13"/>
  <c r="J749" i="13" s="1"/>
  <c r="I474" i="13"/>
  <c r="J474" i="13" s="1"/>
  <c r="I515" i="13"/>
  <c r="J515" i="13" s="1"/>
  <c r="I544" i="13"/>
  <c r="J544" i="13" s="1"/>
  <c r="I488" i="13"/>
  <c r="J488" i="13" s="1"/>
  <c r="I583" i="13"/>
  <c r="J583" i="13" s="1"/>
  <c r="I596" i="13"/>
  <c r="J596" i="13" s="1"/>
  <c r="I595" i="13"/>
  <c r="J595" i="13" s="1"/>
  <c r="I639" i="13"/>
  <c r="J639" i="13" s="1"/>
  <c r="I638" i="13"/>
  <c r="J638" i="13" s="1"/>
  <c r="I492" i="13"/>
  <c r="J492" i="13" s="1"/>
  <c r="I713" i="13"/>
  <c r="J713" i="13" s="1"/>
  <c r="I710" i="13"/>
  <c r="J710" i="13" s="1"/>
  <c r="I500" i="13"/>
  <c r="J500" i="13" s="1"/>
  <c r="I594" i="13"/>
  <c r="J594" i="13" s="1"/>
  <c r="I540" i="13"/>
  <c r="J540" i="13" s="1"/>
  <c r="I472" i="13"/>
  <c r="J472" i="13" s="1"/>
  <c r="I513" i="13"/>
  <c r="J513" i="13" s="1"/>
  <c r="I590" i="13"/>
  <c r="J590" i="13" s="1"/>
  <c r="L775" i="13"/>
  <c r="M775" i="13" s="1"/>
  <c r="L763" i="13"/>
  <c r="M763" i="13" s="1"/>
  <c r="L642" i="13"/>
  <c r="M642" i="13" s="1"/>
  <c r="L714" i="13"/>
  <c r="M714" i="13" s="1"/>
  <c r="L579" i="13"/>
  <c r="M579" i="13" s="1"/>
  <c r="L746" i="13"/>
  <c r="M746" i="13" s="1"/>
  <c r="L765" i="13"/>
  <c r="M765" i="13" s="1"/>
  <c r="L771" i="13"/>
  <c r="M771" i="13" s="1"/>
  <c r="L749" i="13"/>
  <c r="M749" i="13" s="1"/>
  <c r="L741" i="13"/>
  <c r="M741" i="13" s="1"/>
  <c r="L733" i="13"/>
  <c r="M733" i="13" s="1"/>
  <c r="L591" i="13"/>
  <c r="M591" i="13" s="1"/>
  <c r="L700" i="13"/>
  <c r="M700" i="13" s="1"/>
  <c r="L766" i="13"/>
  <c r="M766" i="13" s="1"/>
  <c r="L774" i="13"/>
  <c r="M774" i="13" s="1"/>
  <c r="L740" i="13"/>
  <c r="M740" i="13" s="1"/>
  <c r="L638" i="13"/>
  <c r="M638" i="13" s="1"/>
  <c r="L758" i="13"/>
  <c r="M758" i="13" s="1"/>
  <c r="L754" i="13"/>
  <c r="M754" i="13" s="1"/>
  <c r="L742" i="13"/>
  <c r="M742" i="13" s="1"/>
  <c r="L702" i="13"/>
  <c r="M702" i="13" s="1"/>
  <c r="L703" i="13"/>
  <c r="M703" i="13" s="1"/>
  <c r="L584" i="13"/>
  <c r="M584" i="13" s="1"/>
  <c r="L705" i="13"/>
  <c r="M705" i="13" s="1"/>
  <c r="L689" i="13"/>
  <c r="M689" i="13" s="1"/>
  <c r="L664" i="13"/>
  <c r="M664" i="13" s="1"/>
  <c r="L731" i="13"/>
  <c r="M731" i="13" s="1"/>
  <c r="L729" i="13"/>
  <c r="M729" i="13" s="1"/>
  <c r="L757" i="13"/>
  <c r="M757" i="13" s="1"/>
  <c r="L718" i="13"/>
  <c r="M718" i="13" s="1"/>
  <c r="L728" i="13"/>
  <c r="M728" i="13" s="1"/>
  <c r="L708" i="13"/>
  <c r="M708" i="13" s="1"/>
  <c r="L639" i="13"/>
  <c r="M639" i="13" s="1"/>
  <c r="L722" i="13"/>
  <c r="M722" i="13" s="1"/>
  <c r="L725" i="13"/>
  <c r="M725" i="13" s="1"/>
  <c r="L752" i="13"/>
  <c r="M752" i="13" s="1"/>
  <c r="L770" i="13"/>
  <c r="M770" i="13" s="1"/>
  <c r="L730" i="13"/>
  <c r="M730" i="13" s="1"/>
  <c r="L612" i="13"/>
  <c r="M612" i="13" s="1"/>
  <c r="L761" i="13"/>
  <c r="M761" i="13" s="1"/>
  <c r="L753" i="13"/>
  <c r="M753" i="13" s="1"/>
  <c r="L744" i="13"/>
  <c r="M744" i="13" s="1"/>
  <c r="L743" i="13"/>
  <c r="M743" i="13" s="1"/>
  <c r="L650" i="13"/>
  <c r="M650" i="13" s="1"/>
  <c r="L776" i="13"/>
  <c r="M776" i="13" s="1"/>
  <c r="L737" i="13"/>
  <c r="M737" i="13" s="1"/>
  <c r="L511" i="13"/>
  <c r="M511" i="13" s="1"/>
  <c r="L750" i="13"/>
  <c r="M750" i="13" s="1"/>
  <c r="L567" i="13"/>
  <c r="M567" i="13" s="1"/>
  <c r="L734" i="13"/>
  <c r="M734" i="13" s="1"/>
  <c r="L751" i="13"/>
  <c r="M751" i="13" s="1"/>
  <c r="L666" i="13"/>
  <c r="M666" i="13" s="1"/>
  <c r="L569" i="13"/>
  <c r="M569" i="13" s="1"/>
  <c r="L769" i="13"/>
  <c r="M769" i="13" s="1"/>
  <c r="L711" i="13"/>
  <c r="M711" i="13" s="1"/>
  <c r="L609" i="13"/>
  <c r="M609" i="13" s="1"/>
  <c r="L745" i="13"/>
  <c r="M745" i="13" s="1"/>
  <c r="L682" i="13"/>
  <c r="M682" i="13" s="1"/>
  <c r="L633" i="13"/>
  <c r="M633" i="13" s="1"/>
  <c r="L727" i="13"/>
  <c r="M727" i="13" s="1"/>
  <c r="L578" i="13"/>
  <c r="M578" i="13" s="1"/>
  <c r="L536" i="13"/>
  <c r="M536" i="13" s="1"/>
  <c r="L685" i="13"/>
  <c r="M685" i="13" s="1"/>
  <c r="L712" i="13"/>
  <c r="M712" i="13" s="1"/>
  <c r="L614" i="13"/>
  <c r="M614" i="13" s="1"/>
  <c r="L768" i="13"/>
  <c r="M768" i="13" s="1"/>
  <c r="L611" i="13"/>
  <c r="M611" i="13" s="1"/>
  <c r="L772" i="13"/>
  <c r="M772" i="13" s="1"/>
  <c r="L678" i="13"/>
  <c r="M678" i="13" s="1"/>
  <c r="L690" i="13"/>
  <c r="M690" i="13" s="1"/>
  <c r="L715" i="13"/>
  <c r="M715" i="13" s="1"/>
  <c r="L701" i="13"/>
  <c r="M701" i="13" s="1"/>
  <c r="L683" i="13"/>
  <c r="M683" i="13" s="1"/>
  <c r="L762" i="13"/>
  <c r="M762" i="13" s="1"/>
  <c r="L719" i="13"/>
  <c r="M719" i="13" s="1"/>
  <c r="L732" i="13"/>
  <c r="M732" i="13" s="1"/>
  <c r="L543" i="13"/>
  <c r="M543" i="13" s="1"/>
  <c r="L691" i="13"/>
  <c r="M691" i="13" s="1"/>
  <c r="L667" i="13"/>
  <c r="M667" i="13" s="1"/>
  <c r="L660" i="13"/>
  <c r="M660" i="13" s="1"/>
  <c r="L756" i="13"/>
  <c r="M756" i="13" s="1"/>
  <c r="L747" i="13"/>
  <c r="M747" i="13" s="1"/>
  <c r="L755" i="13"/>
  <c r="M755" i="13" s="1"/>
  <c r="L773" i="13"/>
  <c r="M773" i="13" s="1"/>
  <c r="L726" i="13"/>
  <c r="M726" i="13" s="1"/>
  <c r="L554" i="13"/>
  <c r="M554" i="13" s="1"/>
  <c r="L694" i="13"/>
  <c r="M694" i="13" s="1"/>
  <c r="L502" i="13"/>
  <c r="M502" i="13" s="1"/>
  <c r="L724" i="13"/>
  <c r="M724" i="13" s="1"/>
  <c r="L552" i="13"/>
  <c r="M552" i="13" s="1"/>
  <c r="L686" i="13"/>
  <c r="M686" i="13" s="1"/>
  <c r="L698" i="13"/>
  <c r="M698" i="13" s="1"/>
  <c r="L651" i="13"/>
  <c r="M651" i="13" s="1"/>
  <c r="L564" i="13"/>
  <c r="M564" i="13" s="1"/>
  <c r="L654" i="13"/>
  <c r="M654" i="13" s="1"/>
  <c r="L598" i="13"/>
  <c r="M598" i="13" s="1"/>
  <c r="L709" i="13"/>
  <c r="M709" i="13" s="1"/>
  <c r="L687" i="13"/>
  <c r="M687" i="13" s="1"/>
  <c r="L674" i="13"/>
  <c r="M674" i="13" s="1"/>
  <c r="L710" i="13"/>
  <c r="M710" i="13" s="1"/>
  <c r="L597" i="13"/>
  <c r="M597" i="13" s="1"/>
  <c r="L594" i="13"/>
  <c r="M594" i="13" s="1"/>
  <c r="L627" i="13"/>
  <c r="M627" i="13" s="1"/>
  <c r="L748" i="13"/>
  <c r="M748" i="13" s="1"/>
  <c r="L670" i="13"/>
  <c r="M670" i="13" s="1"/>
  <c r="L595" i="13"/>
  <c r="M595" i="13" s="1"/>
  <c r="L693" i="13"/>
  <c r="M693" i="13" s="1"/>
  <c r="L539" i="13"/>
  <c r="M539" i="13" s="1"/>
  <c r="L716" i="13"/>
  <c r="M716" i="13" s="1"/>
  <c r="L603" i="13"/>
  <c r="M603" i="13" s="1"/>
  <c r="L676" i="13"/>
  <c r="M676" i="13" s="1"/>
  <c r="L644" i="13"/>
  <c r="M644" i="13" s="1"/>
  <c r="L632" i="13"/>
  <c r="M632" i="13" s="1"/>
  <c r="L738" i="13"/>
  <c r="M738" i="13" s="1"/>
  <c r="L655" i="13"/>
  <c r="M655" i="13" s="1"/>
  <c r="L531" i="13"/>
  <c r="M531" i="13" s="1"/>
  <c r="L699" i="13"/>
  <c r="M699" i="13" s="1"/>
  <c r="L550" i="13"/>
  <c r="M550" i="13" s="1"/>
  <c r="L626" i="13"/>
  <c r="M626" i="13" s="1"/>
  <c r="L695" i="13"/>
  <c r="M695" i="13" s="1"/>
  <c r="L616" i="13"/>
  <c r="M616" i="13" s="1"/>
  <c r="L764" i="13"/>
  <c r="M764" i="13" s="1"/>
  <c r="L735" i="13"/>
  <c r="M735" i="13" s="1"/>
  <c r="L706" i="13"/>
  <c r="M706" i="13" s="1"/>
  <c r="L489" i="13"/>
  <c r="M489" i="13" s="1"/>
  <c r="L622" i="13"/>
  <c r="M622" i="13" s="1"/>
  <c r="L541" i="13"/>
  <c r="M541" i="13" s="1"/>
  <c r="L560" i="13"/>
  <c r="M560" i="13" s="1"/>
  <c r="L628" i="13"/>
  <c r="M628" i="13" s="1"/>
  <c r="L643" i="13"/>
  <c r="M643" i="13" s="1"/>
  <c r="L631" i="13"/>
  <c r="M631" i="13" s="1"/>
  <c r="L759" i="13"/>
  <c r="M759" i="13" s="1"/>
  <c r="L697" i="13"/>
  <c r="M697" i="13" s="1"/>
  <c r="L538" i="13"/>
  <c r="M538" i="13" s="1"/>
  <c r="L648" i="13"/>
  <c r="M648" i="13" s="1"/>
  <c r="L635" i="13"/>
  <c r="M635" i="13" s="1"/>
  <c r="L621" i="13"/>
  <c r="M621" i="13" s="1"/>
  <c r="L587" i="13"/>
  <c r="M587" i="13" s="1"/>
  <c r="L656" i="13"/>
  <c r="M656" i="13" s="1"/>
  <c r="L577" i="13"/>
  <c r="M577" i="13" s="1"/>
  <c r="L599" i="13"/>
  <c r="M599" i="13" s="1"/>
  <c r="L713" i="13"/>
  <c r="M713" i="13" s="1"/>
  <c r="L717" i="13"/>
  <c r="M717" i="13" s="1"/>
  <c r="L659" i="13"/>
  <c r="M659" i="13" s="1"/>
  <c r="L647" i="13"/>
  <c r="M647" i="13" s="1"/>
  <c r="L661" i="13"/>
  <c r="M661" i="13" s="1"/>
  <c r="L624" i="13"/>
  <c r="M624" i="13" s="1"/>
  <c r="L680" i="13"/>
  <c r="M680" i="13" s="1"/>
  <c r="L613" i="13"/>
  <c r="M613" i="13" s="1"/>
  <c r="L571" i="13"/>
  <c r="M571" i="13" s="1"/>
  <c r="L623" i="13"/>
  <c r="M623" i="13" s="1"/>
  <c r="L629" i="13"/>
  <c r="M629" i="13" s="1"/>
  <c r="L582" i="13"/>
  <c r="M582" i="13" s="1"/>
  <c r="L522" i="13"/>
  <c r="M522" i="13" s="1"/>
  <c r="L496" i="13"/>
  <c r="M496" i="13" s="1"/>
  <c r="L488" i="13"/>
  <c r="M488" i="13" s="1"/>
  <c r="L529" i="13"/>
  <c r="M529" i="13" s="1"/>
  <c r="L607" i="13"/>
  <c r="M607" i="13" s="1"/>
  <c r="L545" i="13"/>
  <c r="M545" i="13" s="1"/>
  <c r="L499" i="13"/>
  <c r="M499" i="13" s="1"/>
  <c r="L673" i="13"/>
  <c r="M673" i="13" s="1"/>
  <c r="L640" i="13"/>
  <c r="M640" i="13" s="1"/>
  <c r="L618" i="13"/>
  <c r="M618" i="13" s="1"/>
  <c r="L503" i="13"/>
  <c r="M503" i="13" s="1"/>
  <c r="L498" i="13"/>
  <c r="M498" i="13" s="1"/>
  <c r="L482" i="13"/>
  <c r="M482" i="13" s="1"/>
  <c r="L487" i="13"/>
  <c r="M487" i="13" s="1"/>
  <c r="L500" i="13"/>
  <c r="M500" i="13" s="1"/>
  <c r="L515" i="13"/>
  <c r="M515" i="13" s="1"/>
  <c r="L739" i="13"/>
  <c r="M739" i="13" s="1"/>
  <c r="L720" i="13"/>
  <c r="M720" i="13" s="1"/>
  <c r="L652" i="13"/>
  <c r="M652" i="13" s="1"/>
  <c r="L637" i="13"/>
  <c r="M637" i="13" s="1"/>
  <c r="L620" i="13"/>
  <c r="M620" i="13" s="1"/>
  <c r="L557" i="13"/>
  <c r="M557" i="13" s="1"/>
  <c r="L508" i="13"/>
  <c r="M508" i="13" s="1"/>
  <c r="L505" i="13"/>
  <c r="M505" i="13" s="1"/>
  <c r="L537" i="13"/>
  <c r="M537" i="13" s="1"/>
  <c r="L553" i="13"/>
  <c r="M553" i="13" s="1"/>
  <c r="L516" i="13"/>
  <c r="M516" i="13" s="1"/>
  <c r="L707" i="13"/>
  <c r="M707" i="13" s="1"/>
  <c r="L668" i="13"/>
  <c r="M668" i="13" s="1"/>
  <c r="L688" i="13"/>
  <c r="M688" i="13" s="1"/>
  <c r="L585" i="13"/>
  <c r="M585" i="13" s="1"/>
  <c r="L566" i="13"/>
  <c r="M566" i="13" s="1"/>
  <c r="L532" i="13"/>
  <c r="M532" i="13" s="1"/>
  <c r="L530" i="13"/>
  <c r="M530" i="13" s="1"/>
  <c r="L504" i="13"/>
  <c r="M504" i="13" s="1"/>
  <c r="L556" i="13"/>
  <c r="M556" i="13" s="1"/>
  <c r="L558" i="13"/>
  <c r="M558" i="13" s="1"/>
  <c r="L606" i="13"/>
  <c r="M606" i="13" s="1"/>
  <c r="L608" i="13"/>
  <c r="M608" i="13" s="1"/>
  <c r="L519" i="13"/>
  <c r="M519" i="13" s="1"/>
  <c r="L509" i="13"/>
  <c r="M509" i="13" s="1"/>
  <c r="L600" i="13"/>
  <c r="M600" i="13" s="1"/>
  <c r="L535" i="13"/>
  <c r="M535" i="13" s="1"/>
  <c r="L507" i="13"/>
  <c r="M507" i="13" s="1"/>
  <c r="L561" i="13"/>
  <c r="M561" i="13" s="1"/>
  <c r="L572" i="13"/>
  <c r="M572" i="13" s="1"/>
  <c r="L568" i="13"/>
  <c r="M568" i="13" s="1"/>
  <c r="L573" i="13"/>
  <c r="M573" i="13" s="1"/>
  <c r="L592" i="13"/>
  <c r="M592" i="13" s="1"/>
  <c r="L767" i="13"/>
  <c r="M767" i="13" s="1"/>
  <c r="L474" i="13"/>
  <c r="M474" i="13" s="1"/>
  <c r="L672" i="13"/>
  <c r="M672" i="13" s="1"/>
  <c r="L653" i="13"/>
  <c r="M653" i="13" s="1"/>
  <c r="L649" i="13"/>
  <c r="M649" i="13" s="1"/>
  <c r="L665" i="13"/>
  <c r="M665" i="13" s="1"/>
  <c r="L483" i="13"/>
  <c r="M483" i="13" s="1"/>
  <c r="L527" i="13"/>
  <c r="M527" i="13" s="1"/>
  <c r="L570" i="13"/>
  <c r="M570" i="13" s="1"/>
  <c r="L583" i="13"/>
  <c r="M583" i="13" s="1"/>
  <c r="L581" i="13"/>
  <c r="M581" i="13" s="1"/>
  <c r="L604" i="13"/>
  <c r="M604" i="13" s="1"/>
  <c r="L704" i="13"/>
  <c r="M704" i="13" s="1"/>
  <c r="L475" i="13"/>
  <c r="M475" i="13" s="1"/>
  <c r="L542" i="13"/>
  <c r="M542" i="13" s="1"/>
  <c r="L471" i="13"/>
  <c r="M471" i="13" s="1"/>
  <c r="L641" i="13"/>
  <c r="M641" i="13" s="1"/>
  <c r="L472" i="13"/>
  <c r="M472" i="13" s="1"/>
  <c r="L663" i="13"/>
  <c r="M663" i="13" s="1"/>
  <c r="L544" i="13"/>
  <c r="M544" i="13" s="1"/>
  <c r="L493" i="13"/>
  <c r="M493" i="13" s="1"/>
  <c r="L491" i="13"/>
  <c r="M491" i="13" s="1"/>
  <c r="L521" i="13"/>
  <c r="M521" i="13" s="1"/>
  <c r="L646" i="13"/>
  <c r="M646" i="13" s="1"/>
  <c r="L497" i="13"/>
  <c r="M497" i="13" s="1"/>
  <c r="L485" i="13"/>
  <c r="M485" i="13" s="1"/>
  <c r="L486" i="13"/>
  <c r="M486" i="13" s="1"/>
  <c r="L478" i="13"/>
  <c r="M478" i="13" s="1"/>
  <c r="L477" i="13"/>
  <c r="M477" i="13" s="1"/>
  <c r="L484" i="13"/>
  <c r="M484" i="13" s="1"/>
  <c r="L605" i="13"/>
  <c r="M605" i="13" s="1"/>
  <c r="L684" i="13"/>
  <c r="M684" i="13" s="1"/>
  <c r="L526" i="13"/>
  <c r="M526" i="13" s="1"/>
  <c r="L596" i="13"/>
  <c r="M596" i="13" s="1"/>
  <c r="L576" i="13"/>
  <c r="M576" i="13" s="1"/>
  <c r="L669" i="13"/>
  <c r="M669" i="13" s="1"/>
  <c r="L547" i="13"/>
  <c r="M547" i="13" s="1"/>
  <c r="L548" i="13"/>
  <c r="M548" i="13" s="1"/>
  <c r="L630" i="13"/>
  <c r="M630" i="13" s="1"/>
  <c r="L520" i="13"/>
  <c r="M520" i="13" s="1"/>
  <c r="L671" i="13"/>
  <c r="M671" i="13" s="1"/>
  <c r="L492" i="13"/>
  <c r="M492" i="13" s="1"/>
  <c r="L501" i="13"/>
  <c r="M501" i="13" s="1"/>
  <c r="L528" i="13"/>
  <c r="M528" i="13" s="1"/>
  <c r="L551" i="13"/>
  <c r="M551" i="13" s="1"/>
  <c r="L636" i="13"/>
  <c r="M636" i="13" s="1"/>
  <c r="L514" i="13"/>
  <c r="M514" i="13" s="1"/>
  <c r="L555" i="13"/>
  <c r="M555" i="13" s="1"/>
  <c r="L517" i="13"/>
  <c r="M517" i="13" s="1"/>
  <c r="L617" i="13"/>
  <c r="M617" i="13" s="1"/>
  <c r="L619" i="13"/>
  <c r="M619" i="13" s="1"/>
  <c r="L601" i="13"/>
  <c r="M601" i="13" s="1"/>
  <c r="L565" i="13"/>
  <c r="M565" i="13" s="1"/>
  <c r="L657" i="13"/>
  <c r="M657" i="13" s="1"/>
  <c r="L675" i="13"/>
  <c r="M675" i="13" s="1"/>
  <c r="L495" i="13"/>
  <c r="M495" i="13" s="1"/>
  <c r="L490" i="13"/>
  <c r="M490" i="13" s="1"/>
  <c r="L575" i="13"/>
  <c r="M575" i="13" s="1"/>
  <c r="L588" i="13"/>
  <c r="M588" i="13" s="1"/>
  <c r="L662" i="13"/>
  <c r="M662" i="13" s="1"/>
  <c r="L559" i="13"/>
  <c r="M559" i="13" s="1"/>
  <c r="L625" i="13"/>
  <c r="M625" i="13" s="1"/>
  <c r="L476" i="13"/>
  <c r="M476" i="13" s="1"/>
  <c r="L533" i="13"/>
  <c r="M533" i="13" s="1"/>
  <c r="L506" i="13"/>
  <c r="M506" i="13" s="1"/>
  <c r="L679" i="13"/>
  <c r="M679" i="13" s="1"/>
  <c r="L681" i="13"/>
  <c r="M681" i="13" s="1"/>
  <c r="L510" i="13"/>
  <c r="M510" i="13" s="1"/>
  <c r="L494" i="13"/>
  <c r="M494" i="13" s="1"/>
  <c r="L589" i="13"/>
  <c r="M589" i="13" s="1"/>
  <c r="L590" i="13"/>
  <c r="M590" i="13" s="1"/>
  <c r="L615" i="13"/>
  <c r="M615" i="13" s="1"/>
  <c r="L512" i="13"/>
  <c r="M512" i="13" s="1"/>
  <c r="L723" i="13"/>
  <c r="M723" i="13" s="1"/>
  <c r="L563" i="13"/>
  <c r="M563" i="13" s="1"/>
  <c r="L602" i="13"/>
  <c r="M602" i="13" s="1"/>
  <c r="L473" i="13"/>
  <c r="M473" i="13" s="1"/>
  <c r="L677" i="13"/>
  <c r="M677" i="13" s="1"/>
  <c r="L534" i="13"/>
  <c r="M534" i="13" s="1"/>
  <c r="L736" i="13"/>
  <c r="M736" i="13" s="1"/>
  <c r="L721" i="13"/>
  <c r="M721" i="13" s="1"/>
  <c r="L658" i="13"/>
  <c r="M658" i="13" s="1"/>
  <c r="L634" i="13"/>
  <c r="M634" i="13" s="1"/>
  <c r="L470" i="13"/>
  <c r="M470" i="13" s="1"/>
  <c r="L593" i="13"/>
  <c r="M593" i="13" s="1"/>
  <c r="L574" i="13"/>
  <c r="M574" i="13" s="1"/>
  <c r="L480" i="13"/>
  <c r="M480" i="13" s="1"/>
  <c r="L524" i="13"/>
  <c r="M524" i="13" s="1"/>
  <c r="L479" i="13"/>
  <c r="M479" i="13" s="1"/>
  <c r="L525" i="13"/>
  <c r="M525" i="13" s="1"/>
  <c r="L518" i="13"/>
  <c r="M518" i="13" s="1"/>
  <c r="L513" i="13"/>
  <c r="M513" i="13" s="1"/>
  <c r="L580" i="13"/>
  <c r="M580" i="13" s="1"/>
  <c r="L481" i="13"/>
  <c r="M481" i="13" s="1"/>
  <c r="L696" i="13"/>
  <c r="M696" i="13" s="1"/>
  <c r="L540" i="13"/>
  <c r="M540" i="13" s="1"/>
  <c r="L549" i="13"/>
  <c r="M549" i="13" s="1"/>
  <c r="L692" i="13"/>
  <c r="M692" i="13" s="1"/>
  <c r="L586" i="13"/>
  <c r="M586" i="13" s="1"/>
  <c r="L610" i="13"/>
  <c r="M610" i="13" s="1"/>
  <c r="L523" i="13"/>
  <c r="M523" i="13" s="1"/>
  <c r="L546" i="13"/>
  <c r="M546" i="13" s="1"/>
  <c r="L562" i="13"/>
  <c r="M562" i="13" s="1"/>
  <c r="F739" i="11"/>
  <c r="G739" i="11" s="1"/>
  <c r="F738" i="11"/>
  <c r="G738" i="11" s="1"/>
  <c r="F764" i="11"/>
  <c r="G764" i="11" s="1"/>
  <c r="F767" i="11"/>
  <c r="G767" i="11" s="1"/>
  <c r="F745" i="11"/>
  <c r="G745" i="11" s="1"/>
  <c r="F729" i="11"/>
  <c r="G729" i="11" s="1"/>
  <c r="F620" i="11"/>
  <c r="G620" i="11" s="1"/>
  <c r="F712" i="11"/>
  <c r="G712" i="11" s="1"/>
  <c r="F716" i="11"/>
  <c r="G716" i="11" s="1"/>
  <c r="F617" i="11"/>
  <c r="G617" i="11" s="1"/>
  <c r="F633" i="11"/>
  <c r="G633" i="11" s="1"/>
  <c r="F582" i="11"/>
  <c r="G582" i="11" s="1"/>
  <c r="F576" i="11"/>
  <c r="G576" i="11" s="1"/>
  <c r="F649" i="11"/>
  <c r="G649" i="11" s="1"/>
  <c r="F594" i="11"/>
  <c r="G594" i="11" s="1"/>
  <c r="F647" i="11"/>
  <c r="G647" i="11" s="1"/>
  <c r="F709" i="11"/>
  <c r="G709" i="11" s="1"/>
  <c r="F720" i="11"/>
  <c r="G720" i="11" s="1"/>
  <c r="F660" i="11"/>
  <c r="G660" i="11" s="1"/>
  <c r="F677" i="11"/>
  <c r="G677" i="11" s="1"/>
  <c r="F766" i="11"/>
  <c r="G766" i="11" s="1"/>
  <c r="F707" i="11"/>
  <c r="G707" i="11" s="1"/>
  <c r="F690" i="11"/>
  <c r="G690" i="11" s="1"/>
  <c r="F529" i="11"/>
  <c r="G529" i="11" s="1"/>
  <c r="F608" i="11"/>
  <c r="G608" i="11" s="1"/>
  <c r="F603" i="11"/>
  <c r="G603" i="11" s="1"/>
  <c r="F654" i="11"/>
  <c r="G654" i="11" s="1"/>
  <c r="F687" i="11"/>
  <c r="G687" i="11" s="1"/>
  <c r="F715" i="11"/>
  <c r="G715" i="11" s="1"/>
  <c r="F725" i="11"/>
  <c r="G725" i="11" s="1"/>
  <c r="F670" i="11"/>
  <c r="G670" i="11" s="1"/>
  <c r="F683" i="11"/>
  <c r="G683" i="11" s="1"/>
  <c r="F772" i="11"/>
  <c r="G772" i="11" s="1"/>
  <c r="F713" i="11"/>
  <c r="G713" i="11" s="1"/>
  <c r="F711" i="11"/>
  <c r="G711" i="11" s="1"/>
  <c r="F762" i="11"/>
  <c r="G762" i="11" s="1"/>
  <c r="F615" i="11"/>
  <c r="G615" i="11" s="1"/>
  <c r="F644" i="11"/>
  <c r="G644" i="11" s="1"/>
  <c r="F616" i="11"/>
  <c r="G616" i="11" s="1"/>
  <c r="F641" i="11"/>
  <c r="G641" i="11" s="1"/>
  <c r="F661" i="11"/>
  <c r="G661" i="11" s="1"/>
  <c r="F621" i="11"/>
  <c r="G621" i="11" s="1"/>
  <c r="F693" i="11"/>
  <c r="G693" i="11" s="1"/>
  <c r="F648" i="11"/>
  <c r="G648" i="11" s="1"/>
  <c r="F731" i="11"/>
  <c r="G731" i="11" s="1"/>
  <c r="F676" i="11"/>
  <c r="G676" i="11" s="1"/>
  <c r="F768" i="11"/>
  <c r="G768" i="11" s="1"/>
  <c r="F688" i="11"/>
  <c r="G688" i="11" s="1"/>
  <c r="F591" i="11"/>
  <c r="G591" i="11" s="1"/>
  <c r="F721" i="11"/>
  <c r="G721" i="11" s="1"/>
  <c r="F717" i="11"/>
  <c r="G717" i="11" s="1"/>
  <c r="F695" i="11"/>
  <c r="G695" i="11" s="1"/>
  <c r="F628" i="11"/>
  <c r="G628" i="11" s="1"/>
  <c r="F559" i="11"/>
  <c r="G559" i="11" s="1"/>
  <c r="F566" i="11"/>
  <c r="G566" i="11" s="1"/>
  <c r="F612" i="11"/>
  <c r="G612" i="11" s="1"/>
  <c r="F652" i="11"/>
  <c r="G652" i="11" s="1"/>
  <c r="F699" i="11"/>
  <c r="G699" i="11" s="1"/>
  <c r="F624" i="11"/>
  <c r="G624" i="11" s="1"/>
  <c r="F737" i="11"/>
  <c r="G737" i="11" s="1"/>
  <c r="F682" i="11"/>
  <c r="G682" i="11" s="1"/>
  <c r="F774" i="11"/>
  <c r="G774" i="11" s="1"/>
  <c r="F700" i="11"/>
  <c r="G700" i="11" s="1"/>
  <c r="F673" i="11"/>
  <c r="G673" i="11" s="1"/>
  <c r="F747" i="11"/>
  <c r="G747" i="11" s="1"/>
  <c r="F723" i="11"/>
  <c r="G723" i="11" s="1"/>
  <c r="F634" i="11"/>
  <c r="G634" i="11" s="1"/>
  <c r="F570" i="11"/>
  <c r="G570" i="11" s="1"/>
  <c r="F623" i="11"/>
  <c r="G623" i="11" s="1"/>
  <c r="F658" i="11"/>
  <c r="G658" i="11" s="1"/>
  <c r="F662" i="11"/>
  <c r="G662" i="11" s="1"/>
  <c r="F669" i="11"/>
  <c r="G669" i="11" s="1"/>
  <c r="F704" i="11"/>
  <c r="G704" i="11" s="1"/>
  <c r="F691" i="11"/>
  <c r="G691" i="11" s="1"/>
  <c r="F743" i="11"/>
  <c r="G743" i="11" s="1"/>
  <c r="F706" i="11"/>
  <c r="G706" i="11" s="1"/>
  <c r="F701" i="11"/>
  <c r="G701" i="11" s="1"/>
  <c r="F722" i="11"/>
  <c r="G722" i="11" s="1"/>
  <c r="F679" i="11"/>
  <c r="G679" i="11" s="1"/>
  <c r="F750" i="11"/>
  <c r="G750" i="11" s="1"/>
  <c r="F726" i="11"/>
  <c r="G726" i="11" s="1"/>
  <c r="F773" i="11"/>
  <c r="G773" i="11" s="1"/>
  <c r="F651" i="11"/>
  <c r="G651" i="11" s="1"/>
  <c r="F626" i="11"/>
  <c r="G626" i="11" s="1"/>
  <c r="F656" i="11"/>
  <c r="G656" i="11" s="1"/>
  <c r="F609" i="11"/>
  <c r="G609" i="11" s="1"/>
  <c r="F665" i="11"/>
  <c r="G665" i="11" s="1"/>
  <c r="F678" i="11"/>
  <c r="G678" i="11" s="1"/>
  <c r="F630" i="11"/>
  <c r="G630" i="11" s="1"/>
  <c r="F708" i="11"/>
  <c r="G708" i="11" s="1"/>
  <c r="F758" i="11"/>
  <c r="G758" i="11" s="1"/>
  <c r="F730" i="11"/>
  <c r="G730" i="11" s="1"/>
  <c r="F650" i="11"/>
  <c r="G650" i="11" s="1"/>
  <c r="F740" i="11"/>
  <c r="G740" i="11" s="1"/>
  <c r="F727" i="11"/>
  <c r="G727" i="11" s="1"/>
  <c r="F741" i="11"/>
  <c r="G741" i="11" s="1"/>
  <c r="F759" i="11"/>
  <c r="G759" i="11" s="1"/>
  <c r="F525" i="11"/>
  <c r="G525" i="11" s="1"/>
  <c r="F639" i="11"/>
  <c r="G639" i="11" s="1"/>
  <c r="F631" i="11"/>
  <c r="G631" i="11" s="1"/>
  <c r="F663" i="11"/>
  <c r="G663" i="11" s="1"/>
  <c r="F710" i="11"/>
  <c r="G710" i="11" s="1"/>
  <c r="F749" i="11"/>
  <c r="G749" i="11" s="1"/>
  <c r="F622" i="11"/>
  <c r="G622" i="11" s="1"/>
  <c r="F705" i="11"/>
  <c r="G705" i="11" s="1"/>
  <c r="F733" i="11"/>
  <c r="G733" i="11" s="1"/>
  <c r="F619" i="11"/>
  <c r="G619" i="11" s="1"/>
  <c r="F646" i="11"/>
  <c r="G646" i="11" s="1"/>
  <c r="F635" i="11"/>
  <c r="G635" i="11" s="1"/>
  <c r="F664" i="11"/>
  <c r="G664" i="11" s="1"/>
  <c r="F606" i="11"/>
  <c r="G606" i="11" s="1"/>
  <c r="F754" i="11"/>
  <c r="G754" i="11" s="1"/>
  <c r="F636" i="11"/>
  <c r="G636" i="11" s="1"/>
  <c r="F757" i="11"/>
  <c r="G757" i="11" s="1"/>
  <c r="F527" i="11"/>
  <c r="G527" i="11" s="1"/>
  <c r="F666" i="11"/>
  <c r="G666" i="11" s="1"/>
  <c r="F686" i="11"/>
  <c r="G686" i="11" s="1"/>
  <c r="F763" i="11"/>
  <c r="G763" i="11" s="1"/>
  <c r="F694" i="11"/>
  <c r="G694" i="11" s="1"/>
  <c r="F765" i="11"/>
  <c r="G765" i="11" s="1"/>
  <c r="F732" i="11"/>
  <c r="G732" i="11" s="1"/>
  <c r="F581" i="11"/>
  <c r="G581" i="11" s="1"/>
  <c r="F655" i="11"/>
  <c r="G655" i="11" s="1"/>
  <c r="F667" i="11"/>
  <c r="G667" i="11" s="1"/>
  <c r="F692" i="11"/>
  <c r="G692" i="11" s="1"/>
  <c r="F769" i="11"/>
  <c r="G769" i="11" s="1"/>
  <c r="F718" i="11"/>
  <c r="G718" i="11" s="1"/>
  <c r="F771" i="11"/>
  <c r="G771" i="11" s="1"/>
  <c r="F588" i="11"/>
  <c r="G588" i="11" s="1"/>
  <c r="F659" i="11"/>
  <c r="G659" i="11" s="1"/>
  <c r="F668" i="11"/>
  <c r="G668" i="11" s="1"/>
  <c r="F698" i="11"/>
  <c r="G698" i="11" s="1"/>
  <c r="F775" i="11"/>
  <c r="G775" i="11" s="1"/>
  <c r="F640" i="11"/>
  <c r="G640" i="11" s="1"/>
  <c r="F761" i="11"/>
  <c r="G761" i="11" s="1"/>
  <c r="F689" i="11"/>
  <c r="G689" i="11" s="1"/>
  <c r="F735" i="11"/>
  <c r="G735" i="11" s="1"/>
  <c r="F618" i="11"/>
  <c r="G618" i="11" s="1"/>
  <c r="F595" i="11"/>
  <c r="G595" i="11" s="1"/>
  <c r="F675" i="11"/>
  <c r="G675" i="11" s="1"/>
  <c r="F702" i="11"/>
  <c r="G702" i="11" s="1"/>
  <c r="F724" i="11"/>
  <c r="G724" i="11" s="1"/>
  <c r="F734" i="11"/>
  <c r="G734" i="11" s="1"/>
  <c r="F685" i="11"/>
  <c r="G685" i="11" s="1"/>
  <c r="F614" i="11"/>
  <c r="G614" i="11" s="1"/>
  <c r="F583" i="11"/>
  <c r="G583" i="11" s="1"/>
  <c r="F643" i="11"/>
  <c r="G643" i="11" s="1"/>
  <c r="F653" i="11"/>
  <c r="G653" i="11" s="1"/>
  <c r="F748" i="11"/>
  <c r="G748" i="11" s="1"/>
  <c r="F590" i="11"/>
  <c r="G590" i="11" s="1"/>
  <c r="F568" i="11"/>
  <c r="G568" i="11" s="1"/>
  <c r="F657" i="11"/>
  <c r="G657" i="11" s="1"/>
  <c r="F753" i="11"/>
  <c r="G753" i="11" s="1"/>
  <c r="F538" i="11"/>
  <c r="G538" i="11" s="1"/>
  <c r="F565" i="11"/>
  <c r="G565" i="11" s="1"/>
  <c r="F703" i="11"/>
  <c r="G703" i="11" s="1"/>
  <c r="F671" i="11"/>
  <c r="G671" i="11" s="1"/>
  <c r="F564" i="11"/>
  <c r="G564" i="11" s="1"/>
  <c r="F697" i="11"/>
  <c r="G697" i="11" s="1"/>
  <c r="F728" i="11"/>
  <c r="G728" i="11" s="1"/>
  <c r="F561" i="11"/>
  <c r="G561" i="11" s="1"/>
  <c r="F625" i="11"/>
  <c r="G625" i="11" s="1"/>
  <c r="F714" i="11"/>
  <c r="G714" i="11" s="1"/>
  <c r="F746" i="11"/>
  <c r="G746" i="11" s="1"/>
  <c r="F498" i="11"/>
  <c r="G498" i="11" s="1"/>
  <c r="F642" i="11"/>
  <c r="G642" i="11" s="1"/>
  <c r="F696" i="11"/>
  <c r="G696" i="11" s="1"/>
  <c r="F601" i="11"/>
  <c r="G601" i="11" s="1"/>
  <c r="F632" i="11"/>
  <c r="G632" i="11" s="1"/>
  <c r="F736" i="11"/>
  <c r="G736" i="11" s="1"/>
  <c r="F597" i="11"/>
  <c r="G597" i="11" s="1"/>
  <c r="F578" i="11"/>
  <c r="G578" i="11" s="1"/>
  <c r="F574" i="11"/>
  <c r="G574" i="11" s="1"/>
  <c r="F476" i="11"/>
  <c r="G476" i="11" s="1"/>
  <c r="F638" i="11"/>
  <c r="G638" i="11" s="1"/>
  <c r="F742" i="11"/>
  <c r="G742" i="11" s="1"/>
  <c r="F534" i="11"/>
  <c r="G534" i="11" s="1"/>
  <c r="F605" i="11"/>
  <c r="G605" i="11" s="1"/>
  <c r="F555" i="11"/>
  <c r="G555" i="11" s="1"/>
  <c r="F629" i="11"/>
  <c r="G629" i="11" s="1"/>
  <c r="F752" i="11"/>
  <c r="G752" i="11" s="1"/>
  <c r="F611" i="11"/>
  <c r="G611" i="11" s="1"/>
  <c r="F477" i="11"/>
  <c r="G477" i="11" s="1"/>
  <c r="F567" i="11"/>
  <c r="G567" i="11" s="1"/>
  <c r="F637" i="11"/>
  <c r="G637" i="11" s="1"/>
  <c r="F756" i="11"/>
  <c r="G756" i="11" s="1"/>
  <c r="F562" i="11"/>
  <c r="G562" i="11" s="1"/>
  <c r="F556" i="11"/>
  <c r="G556" i="11" s="1"/>
  <c r="F510" i="11"/>
  <c r="G510" i="11" s="1"/>
  <c r="F672" i="11"/>
  <c r="G672" i="11" s="1"/>
  <c r="F755" i="11"/>
  <c r="G755" i="11" s="1"/>
  <c r="F541" i="11"/>
  <c r="G541" i="11" s="1"/>
  <c r="F599" i="11"/>
  <c r="G599" i="11" s="1"/>
  <c r="F521" i="11"/>
  <c r="G521" i="11" s="1"/>
  <c r="F502" i="11"/>
  <c r="G502" i="11" s="1"/>
  <c r="F596" i="11"/>
  <c r="G596" i="11" s="1"/>
  <c r="F499" i="11"/>
  <c r="G499" i="11" s="1"/>
  <c r="F573" i="11"/>
  <c r="G573" i="11" s="1"/>
  <c r="F580" i="11"/>
  <c r="G580" i="11" s="1"/>
  <c r="F684" i="11"/>
  <c r="G684" i="11" s="1"/>
  <c r="F751" i="11"/>
  <c r="G751" i="11" s="1"/>
  <c r="F557" i="11"/>
  <c r="G557" i="11" s="1"/>
  <c r="F584" i="11"/>
  <c r="G584" i="11" s="1"/>
  <c r="F545" i="11"/>
  <c r="G545" i="11" s="1"/>
  <c r="F719" i="11"/>
  <c r="G719" i="11" s="1"/>
  <c r="F550" i="11"/>
  <c r="G550" i="11" s="1"/>
  <c r="F489" i="11"/>
  <c r="G489" i="11" s="1"/>
  <c r="F496" i="11"/>
  <c r="G496" i="11" s="1"/>
  <c r="F473" i="11"/>
  <c r="G473" i="11" s="1"/>
  <c r="F518" i="11"/>
  <c r="G518" i="11" s="1"/>
  <c r="F776" i="11"/>
  <c r="G776" i="11" s="1"/>
  <c r="F537" i="11"/>
  <c r="G537" i="11" s="1"/>
  <c r="F575" i="11"/>
  <c r="G575" i="11" s="1"/>
  <c r="F493" i="11"/>
  <c r="G493" i="11" s="1"/>
  <c r="F471" i="11"/>
  <c r="G471" i="11" s="1"/>
  <c r="F508" i="11"/>
  <c r="G508" i="11" s="1"/>
  <c r="F483" i="11"/>
  <c r="G483" i="11" s="1"/>
  <c r="F744" i="11"/>
  <c r="G744" i="11" s="1"/>
  <c r="F577" i="11"/>
  <c r="G577" i="11" s="1"/>
  <c r="F503" i="11"/>
  <c r="G503" i="11" s="1"/>
  <c r="F507" i="11"/>
  <c r="G507" i="11" s="1"/>
  <c r="F480" i="11"/>
  <c r="G480" i="11" s="1"/>
  <c r="F554" i="11"/>
  <c r="G554" i="11" s="1"/>
  <c r="F770" i="11"/>
  <c r="G770" i="11" s="1"/>
  <c r="F532" i="11"/>
  <c r="G532" i="11" s="1"/>
  <c r="F520" i="11"/>
  <c r="G520" i="11" s="1"/>
  <c r="F485" i="11"/>
  <c r="G485" i="11" s="1"/>
  <c r="F511" i="11"/>
  <c r="G511" i="11" s="1"/>
  <c r="F531" i="11"/>
  <c r="G531" i="11" s="1"/>
  <c r="F627" i="11"/>
  <c r="G627" i="11" s="1"/>
  <c r="F604" i="11"/>
  <c r="G604" i="11" s="1"/>
  <c r="F482" i="11"/>
  <c r="G482" i="11" s="1"/>
  <c r="F484" i="11"/>
  <c r="G484" i="11" s="1"/>
  <c r="F539" i="11"/>
  <c r="G539" i="11" s="1"/>
  <c r="F530" i="11"/>
  <c r="G530" i="11" s="1"/>
  <c r="F593" i="11"/>
  <c r="G593" i="11" s="1"/>
  <c r="F610" i="11"/>
  <c r="G610" i="11" s="1"/>
  <c r="F553" i="11"/>
  <c r="G553" i="11" s="1"/>
  <c r="F592" i="11"/>
  <c r="G592" i="11" s="1"/>
  <c r="F602" i="11"/>
  <c r="G602" i="11" s="1"/>
  <c r="F569" i="11"/>
  <c r="G569" i="11" s="1"/>
  <c r="F549" i="11"/>
  <c r="G549" i="11" s="1"/>
  <c r="F519" i="11"/>
  <c r="G519" i="11" s="1"/>
  <c r="F470" i="11"/>
  <c r="G470" i="11" s="1"/>
  <c r="F490" i="11"/>
  <c r="G490" i="11" s="1"/>
  <c r="F474" i="11"/>
  <c r="G474" i="11" s="1"/>
  <c r="F513" i="11"/>
  <c r="G513" i="11" s="1"/>
  <c r="F486" i="11"/>
  <c r="G486" i="11" s="1"/>
  <c r="F542" i="11"/>
  <c r="G542" i="11" s="1"/>
  <c r="F494" i="11"/>
  <c r="G494" i="11" s="1"/>
  <c r="F506" i="11"/>
  <c r="G506" i="11" s="1"/>
  <c r="F607" i="11"/>
  <c r="G607" i="11" s="1"/>
  <c r="F535" i="11"/>
  <c r="G535" i="11" s="1"/>
  <c r="F472" i="11"/>
  <c r="G472" i="11" s="1"/>
  <c r="F563" i="11"/>
  <c r="G563" i="11" s="1"/>
  <c r="F524" i="11"/>
  <c r="G524" i="11" s="1"/>
  <c r="F505" i="11"/>
  <c r="G505" i="11" s="1"/>
  <c r="F481" i="11"/>
  <c r="G481" i="11" s="1"/>
  <c r="F504" i="11"/>
  <c r="G504" i="11" s="1"/>
  <c r="F600" i="11"/>
  <c r="G600" i="11" s="1"/>
  <c r="F571" i="11"/>
  <c r="G571" i="11" s="1"/>
  <c r="F560" i="11"/>
  <c r="G560" i="11" s="1"/>
  <c r="F674" i="11"/>
  <c r="G674" i="11" s="1"/>
  <c r="F587" i="11"/>
  <c r="G587" i="11" s="1"/>
  <c r="F516" i="11"/>
  <c r="G516" i="11" s="1"/>
  <c r="F551" i="11"/>
  <c r="G551" i="11" s="1"/>
  <c r="F572" i="11"/>
  <c r="G572" i="11" s="1"/>
  <c r="F558" i="11"/>
  <c r="G558" i="11" s="1"/>
  <c r="F514" i="11"/>
  <c r="G514" i="11" s="1"/>
  <c r="F546" i="11"/>
  <c r="G546" i="11" s="1"/>
  <c r="F523" i="11"/>
  <c r="G523" i="11" s="1"/>
  <c r="F512" i="11"/>
  <c r="G512" i="11" s="1"/>
  <c r="F680" i="11"/>
  <c r="G680" i="11" s="1"/>
  <c r="F589" i="11"/>
  <c r="G589" i="11" s="1"/>
  <c r="F479" i="11"/>
  <c r="G479" i="11" s="1"/>
  <c r="F528" i="11"/>
  <c r="G528" i="11" s="1"/>
  <c r="F526" i="11"/>
  <c r="G526" i="11" s="1"/>
  <c r="F585" i="11"/>
  <c r="G585" i="11" s="1"/>
  <c r="F598" i="11"/>
  <c r="G598" i="11" s="1"/>
  <c r="F613" i="11"/>
  <c r="G613" i="11" s="1"/>
  <c r="F548" i="11"/>
  <c r="G548" i="11" s="1"/>
  <c r="F495" i="11"/>
  <c r="G495" i="11" s="1"/>
  <c r="F543" i="11"/>
  <c r="G543" i="11" s="1"/>
  <c r="F536" i="11"/>
  <c r="G536" i="11" s="1"/>
  <c r="F522" i="11"/>
  <c r="G522" i="11" s="1"/>
  <c r="F492" i="11"/>
  <c r="G492" i="11" s="1"/>
  <c r="F491" i="11"/>
  <c r="G491" i="11" s="1"/>
  <c r="F501" i="11"/>
  <c r="G501" i="11" s="1"/>
  <c r="F475" i="11"/>
  <c r="G475" i="11" s="1"/>
  <c r="F478" i="11"/>
  <c r="G478" i="11" s="1"/>
  <c r="F681" i="11"/>
  <c r="G681" i="11" s="1"/>
  <c r="F487" i="11"/>
  <c r="G487" i="11" s="1"/>
  <c r="F515" i="11"/>
  <c r="G515" i="11" s="1"/>
  <c r="F540" i="11"/>
  <c r="G540" i="11" s="1"/>
  <c r="F497" i="11"/>
  <c r="G497" i="11" s="1"/>
  <c r="F579" i="11"/>
  <c r="G579" i="11" s="1"/>
  <c r="F509" i="11"/>
  <c r="G509" i="11" s="1"/>
  <c r="F488" i="11"/>
  <c r="G488" i="11" s="1"/>
  <c r="F517" i="11"/>
  <c r="G517" i="11" s="1"/>
  <c r="F500" i="11"/>
  <c r="G500" i="11" s="1"/>
  <c r="F547" i="11"/>
  <c r="G547" i="11" s="1"/>
  <c r="F544" i="11"/>
  <c r="G544" i="11" s="1"/>
  <c r="F533" i="11"/>
  <c r="G533" i="11" s="1"/>
  <c r="F586" i="11"/>
  <c r="G586" i="11" s="1"/>
  <c r="F552" i="11"/>
  <c r="G552" i="11" s="1"/>
  <c r="O765" i="11"/>
  <c r="P765" i="11" s="1"/>
  <c r="O772" i="11"/>
  <c r="P772" i="11" s="1"/>
  <c r="O526" i="11"/>
  <c r="P526" i="11" s="1"/>
  <c r="O658" i="11"/>
  <c r="P658" i="11" s="1"/>
  <c r="O753" i="11"/>
  <c r="P753" i="11" s="1"/>
  <c r="O683" i="11"/>
  <c r="P683" i="11" s="1"/>
  <c r="O686" i="11"/>
  <c r="P686" i="11" s="1"/>
  <c r="O668" i="11"/>
  <c r="P668" i="11" s="1"/>
  <c r="O719" i="11"/>
  <c r="P719" i="11" s="1"/>
  <c r="O732" i="11"/>
  <c r="P732" i="11" s="1"/>
  <c r="O647" i="11"/>
  <c r="P647" i="11" s="1"/>
  <c r="O746" i="11"/>
  <c r="P746" i="11" s="1"/>
  <c r="O770" i="11"/>
  <c r="P770" i="11" s="1"/>
  <c r="O739" i="11"/>
  <c r="P739" i="11" s="1"/>
  <c r="O656" i="11"/>
  <c r="P656" i="11" s="1"/>
  <c r="O738" i="11"/>
  <c r="P738" i="11" s="1"/>
  <c r="O674" i="11"/>
  <c r="P674" i="11" s="1"/>
  <c r="O729" i="11"/>
  <c r="P729" i="11" s="1"/>
  <c r="O751" i="11"/>
  <c r="P751" i="11" s="1"/>
  <c r="O644" i="11"/>
  <c r="P644" i="11" s="1"/>
  <c r="O711" i="11"/>
  <c r="P711" i="11" s="1"/>
  <c r="O715" i="11"/>
  <c r="P715" i="11" s="1"/>
  <c r="O716" i="11"/>
  <c r="P716" i="11" s="1"/>
  <c r="O734" i="11"/>
  <c r="P734" i="11" s="1"/>
  <c r="O742" i="11"/>
  <c r="P742" i="11" s="1"/>
  <c r="O754" i="11"/>
  <c r="P754" i="11" s="1"/>
  <c r="O759" i="11"/>
  <c r="P759" i="11" s="1"/>
  <c r="O629" i="11"/>
  <c r="P629" i="11" s="1"/>
  <c r="O709" i="11"/>
  <c r="P709" i="11" s="1"/>
  <c r="O726" i="11"/>
  <c r="P726" i="11" s="1"/>
  <c r="O657" i="11"/>
  <c r="P657" i="11" s="1"/>
  <c r="O725" i="11"/>
  <c r="P725" i="11" s="1"/>
  <c r="O762" i="11"/>
  <c r="P762" i="11" s="1"/>
  <c r="O704" i="11"/>
  <c r="P704" i="11" s="1"/>
  <c r="O752" i="11"/>
  <c r="P752" i="11" s="1"/>
  <c r="O671" i="11"/>
  <c r="P671" i="11" s="1"/>
  <c r="O769" i="11"/>
  <c r="P769" i="11" s="1"/>
  <c r="O652" i="11"/>
  <c r="P652" i="11" s="1"/>
  <c r="O737" i="11"/>
  <c r="P737" i="11" s="1"/>
  <c r="O767" i="11"/>
  <c r="P767" i="11" s="1"/>
  <c r="O735" i="11"/>
  <c r="P735" i="11" s="1"/>
  <c r="O755" i="11"/>
  <c r="P755" i="11" s="1"/>
  <c r="O774" i="11"/>
  <c r="P774" i="11" s="1"/>
  <c r="O687" i="11"/>
  <c r="P687" i="11" s="1"/>
  <c r="O694" i="11"/>
  <c r="P694" i="11" s="1"/>
  <c r="O710" i="11"/>
  <c r="P710" i="11" s="1"/>
  <c r="O764" i="11"/>
  <c r="P764" i="11" s="1"/>
  <c r="O705" i="11"/>
  <c r="P705" i="11" s="1"/>
  <c r="O747" i="11"/>
  <c r="P747" i="11" s="1"/>
  <c r="O757" i="11"/>
  <c r="P757" i="11" s="1"/>
  <c r="O622" i="11"/>
  <c r="P622" i="11" s="1"/>
  <c r="O720" i="11"/>
  <c r="P720" i="11" s="1"/>
  <c r="O740" i="11"/>
  <c r="P740" i="11" s="1"/>
  <c r="O618" i="11"/>
  <c r="P618" i="11" s="1"/>
  <c r="O700" i="11"/>
  <c r="P700" i="11" s="1"/>
  <c r="O724" i="11"/>
  <c r="P724" i="11" s="1"/>
  <c r="O692" i="11"/>
  <c r="P692" i="11" s="1"/>
  <c r="O736" i="11"/>
  <c r="P736" i="11" s="1"/>
  <c r="O776" i="11"/>
  <c r="P776" i="11" s="1"/>
  <c r="O722" i="11"/>
  <c r="P722" i="11" s="1"/>
  <c r="O744" i="11"/>
  <c r="P744" i="11" s="1"/>
  <c r="O727" i="11"/>
  <c r="P727" i="11" s="1"/>
  <c r="O748" i="11"/>
  <c r="P748" i="11" s="1"/>
  <c r="O763" i="11"/>
  <c r="P763" i="11" s="1"/>
  <c r="O714" i="11"/>
  <c r="P714" i="11" s="1"/>
  <c r="O733" i="11"/>
  <c r="P733" i="11" s="1"/>
  <c r="O693" i="11"/>
  <c r="P693" i="11" s="1"/>
  <c r="O771" i="11"/>
  <c r="P771" i="11" s="1"/>
  <c r="O628" i="11"/>
  <c r="P628" i="11" s="1"/>
  <c r="O703" i="11"/>
  <c r="P703" i="11" s="1"/>
  <c r="O731" i="11"/>
  <c r="P731" i="11" s="1"/>
  <c r="O756" i="11"/>
  <c r="P756" i="11" s="1"/>
  <c r="O723" i="11"/>
  <c r="P723" i="11" s="1"/>
  <c r="O768" i="11"/>
  <c r="P768" i="11" s="1"/>
  <c r="O730" i="11"/>
  <c r="P730" i="11" s="1"/>
  <c r="O688" i="11"/>
  <c r="P688" i="11" s="1"/>
  <c r="O761" i="11"/>
  <c r="P761" i="11" s="1"/>
  <c r="O699" i="11"/>
  <c r="P699" i="11" s="1"/>
  <c r="O745" i="11"/>
  <c r="P745" i="11" s="1"/>
  <c r="O717" i="11"/>
  <c r="P717" i="11" s="1"/>
  <c r="O766" i="11"/>
  <c r="P766" i="11" s="1"/>
  <c r="O743" i="11"/>
  <c r="P743" i="11" s="1"/>
  <c r="O775" i="11"/>
  <c r="P775" i="11" s="1"/>
  <c r="O750" i="11"/>
  <c r="P750" i="11" s="1"/>
  <c r="O655" i="11"/>
  <c r="P655" i="11" s="1"/>
  <c r="O708" i="11"/>
  <c r="P708" i="11" s="1"/>
  <c r="O672" i="11"/>
  <c r="P672" i="11" s="1"/>
  <c r="O608" i="11"/>
  <c r="P608" i="11" s="1"/>
  <c r="O560" i="11"/>
  <c r="P560" i="11" s="1"/>
  <c r="O659" i="11"/>
  <c r="P659" i="11" s="1"/>
  <c r="O675" i="11"/>
  <c r="P675" i="11" s="1"/>
  <c r="O741" i="11"/>
  <c r="P741" i="11" s="1"/>
  <c r="O721" i="11"/>
  <c r="P721" i="11" s="1"/>
  <c r="O600" i="11"/>
  <c r="P600" i="11" s="1"/>
  <c r="O646" i="11"/>
  <c r="P646" i="11" s="1"/>
  <c r="O678" i="11"/>
  <c r="P678" i="11" s="1"/>
  <c r="O698" i="11"/>
  <c r="P698" i="11" s="1"/>
  <c r="O680" i="11"/>
  <c r="P680" i="11" s="1"/>
  <c r="O677" i="11"/>
  <c r="P677" i="11" s="1"/>
  <c r="O682" i="11"/>
  <c r="P682" i="11" s="1"/>
  <c r="O619" i="11"/>
  <c r="P619" i="11" s="1"/>
  <c r="O597" i="11"/>
  <c r="P597" i="11" s="1"/>
  <c r="O665" i="11"/>
  <c r="P665" i="11" s="1"/>
  <c r="O749" i="11"/>
  <c r="P749" i="11" s="1"/>
  <c r="O685" i="11"/>
  <c r="P685" i="11" s="1"/>
  <c r="O669" i="11"/>
  <c r="P669" i="11" s="1"/>
  <c r="O666" i="11"/>
  <c r="P666" i="11" s="1"/>
  <c r="O591" i="11"/>
  <c r="P591" i="11" s="1"/>
  <c r="O691" i="11"/>
  <c r="P691" i="11" s="1"/>
  <c r="O681" i="11"/>
  <c r="P681" i="11" s="1"/>
  <c r="O568" i="11"/>
  <c r="P568" i="11" s="1"/>
  <c r="O667" i="11"/>
  <c r="P667" i="11" s="1"/>
  <c r="O632" i="11"/>
  <c r="P632" i="11" s="1"/>
  <c r="O637" i="11"/>
  <c r="P637" i="11" s="1"/>
  <c r="O604" i="11"/>
  <c r="P604" i="11" s="1"/>
  <c r="O697" i="11"/>
  <c r="P697" i="11" s="1"/>
  <c r="O684" i="11"/>
  <c r="P684" i="11" s="1"/>
  <c r="O614" i="11"/>
  <c r="P614" i="11" s="1"/>
  <c r="O569" i="11"/>
  <c r="P569" i="11" s="1"/>
  <c r="O702" i="11"/>
  <c r="P702" i="11" s="1"/>
  <c r="O689" i="11"/>
  <c r="P689" i="11" s="1"/>
  <c r="O758" i="11"/>
  <c r="P758" i="11" s="1"/>
  <c r="O649" i="11"/>
  <c r="P649" i="11" s="1"/>
  <c r="O701" i="11"/>
  <c r="P701" i="11" s="1"/>
  <c r="O706" i="11"/>
  <c r="P706" i="11" s="1"/>
  <c r="O661" i="11"/>
  <c r="P661" i="11" s="1"/>
  <c r="O728" i="11"/>
  <c r="P728" i="11" s="1"/>
  <c r="O607" i="11"/>
  <c r="P607" i="11" s="1"/>
  <c r="O598" i="11"/>
  <c r="P598" i="11" s="1"/>
  <c r="O631" i="11"/>
  <c r="P631" i="11" s="1"/>
  <c r="O650" i="11"/>
  <c r="P650" i="11" s="1"/>
  <c r="O589" i="11"/>
  <c r="P589" i="11" s="1"/>
  <c r="O612" i="11"/>
  <c r="P612" i="11" s="1"/>
  <c r="O585" i="11"/>
  <c r="P585" i="11" s="1"/>
  <c r="O626" i="11"/>
  <c r="P626" i="11" s="1"/>
  <c r="O642" i="11"/>
  <c r="P642" i="11" s="1"/>
  <c r="O654" i="11"/>
  <c r="P654" i="11" s="1"/>
  <c r="O773" i="11"/>
  <c r="P773" i="11" s="1"/>
  <c r="O588" i="11"/>
  <c r="P588" i="11" s="1"/>
  <c r="O695" i="11"/>
  <c r="P695" i="11" s="1"/>
  <c r="O638" i="11"/>
  <c r="P638" i="11" s="1"/>
  <c r="O621" i="11"/>
  <c r="P621" i="11" s="1"/>
  <c r="O572" i="11"/>
  <c r="P572" i="11" s="1"/>
  <c r="O615" i="11"/>
  <c r="P615" i="11" s="1"/>
  <c r="O640" i="11"/>
  <c r="P640" i="11" s="1"/>
  <c r="O643" i="11"/>
  <c r="P643" i="11" s="1"/>
  <c r="O624" i="11"/>
  <c r="P624" i="11" s="1"/>
  <c r="O596" i="11"/>
  <c r="P596" i="11" s="1"/>
  <c r="O558" i="11"/>
  <c r="P558" i="11" s="1"/>
  <c r="O670" i="11"/>
  <c r="P670" i="11" s="1"/>
  <c r="O712" i="11"/>
  <c r="P712" i="11" s="1"/>
  <c r="O594" i="11"/>
  <c r="P594" i="11" s="1"/>
  <c r="O630" i="11"/>
  <c r="P630" i="11" s="1"/>
  <c r="O635" i="11"/>
  <c r="P635" i="11" s="1"/>
  <c r="O639" i="11"/>
  <c r="P639" i="11" s="1"/>
  <c r="O523" i="11"/>
  <c r="P523" i="11" s="1"/>
  <c r="O679" i="11"/>
  <c r="P679" i="11" s="1"/>
  <c r="O664" i="11"/>
  <c r="P664" i="11" s="1"/>
  <c r="O563" i="11"/>
  <c r="P563" i="11" s="1"/>
  <c r="O548" i="11"/>
  <c r="P548" i="11" s="1"/>
  <c r="O610" i="11"/>
  <c r="P610" i="11" s="1"/>
  <c r="O551" i="11"/>
  <c r="P551" i="11" s="1"/>
  <c r="O599" i="11"/>
  <c r="P599" i="11" s="1"/>
  <c r="O648" i="11"/>
  <c r="P648" i="11" s="1"/>
  <c r="O620" i="11"/>
  <c r="P620" i="11" s="1"/>
  <c r="O573" i="11"/>
  <c r="P573" i="11" s="1"/>
  <c r="O509" i="11"/>
  <c r="P509" i="11" s="1"/>
  <c r="O611" i="11"/>
  <c r="P611" i="11" s="1"/>
  <c r="O532" i="11"/>
  <c r="P532" i="11" s="1"/>
  <c r="O543" i="11"/>
  <c r="P543" i="11" s="1"/>
  <c r="O494" i="11"/>
  <c r="P494" i="11" s="1"/>
  <c r="O616" i="11"/>
  <c r="P616" i="11" s="1"/>
  <c r="O602" i="11"/>
  <c r="P602" i="11" s="1"/>
  <c r="O653" i="11"/>
  <c r="P653" i="11" s="1"/>
  <c r="O577" i="11"/>
  <c r="P577" i="11" s="1"/>
  <c r="O566" i="11"/>
  <c r="P566" i="11" s="1"/>
  <c r="O570" i="11"/>
  <c r="P570" i="11" s="1"/>
  <c r="O487" i="11"/>
  <c r="P487" i="11" s="1"/>
  <c r="O497" i="11"/>
  <c r="P497" i="11" s="1"/>
  <c r="O515" i="11"/>
  <c r="P515" i="11" s="1"/>
  <c r="O673" i="11"/>
  <c r="P673" i="11" s="1"/>
  <c r="O662" i="11"/>
  <c r="P662" i="11" s="1"/>
  <c r="O583" i="11"/>
  <c r="P583" i="11" s="1"/>
  <c r="O627" i="11"/>
  <c r="P627" i="11" s="1"/>
  <c r="O623" i="11"/>
  <c r="P623" i="11" s="1"/>
  <c r="O565" i="11"/>
  <c r="P565" i="11" s="1"/>
  <c r="O564" i="11"/>
  <c r="P564" i="11" s="1"/>
  <c r="O501" i="11"/>
  <c r="P501" i="11" s="1"/>
  <c r="O552" i="11"/>
  <c r="P552" i="11" s="1"/>
  <c r="O676" i="11"/>
  <c r="P676" i="11" s="1"/>
  <c r="O663" i="11"/>
  <c r="P663" i="11" s="1"/>
  <c r="O660" i="11"/>
  <c r="P660" i="11" s="1"/>
  <c r="O517" i="11"/>
  <c r="P517" i="11" s="1"/>
  <c r="O586" i="11"/>
  <c r="P586" i="11" s="1"/>
  <c r="O567" i="11"/>
  <c r="P567" i="11" s="1"/>
  <c r="O557" i="11"/>
  <c r="P557" i="11" s="1"/>
  <c r="O696" i="11"/>
  <c r="P696" i="11" s="1"/>
  <c r="O613" i="11"/>
  <c r="P613" i="11" s="1"/>
  <c r="O601" i="11"/>
  <c r="P601" i="11" s="1"/>
  <c r="O587" i="11"/>
  <c r="P587" i="11" s="1"/>
  <c r="O579" i="11"/>
  <c r="P579" i="11" s="1"/>
  <c r="O553" i="11"/>
  <c r="P553" i="11" s="1"/>
  <c r="O713" i="11"/>
  <c r="P713" i="11" s="1"/>
  <c r="O574" i="11"/>
  <c r="P574" i="11" s="1"/>
  <c r="O625" i="11"/>
  <c r="P625" i="11" s="1"/>
  <c r="O592" i="11"/>
  <c r="P592" i="11" s="1"/>
  <c r="O512" i="11"/>
  <c r="P512" i="11" s="1"/>
  <c r="O547" i="11"/>
  <c r="P547" i="11" s="1"/>
  <c r="O562" i="11"/>
  <c r="P562" i="11" s="1"/>
  <c r="O580" i="11"/>
  <c r="P580" i="11" s="1"/>
  <c r="O593" i="11"/>
  <c r="P593" i="11" s="1"/>
  <c r="O496" i="11"/>
  <c r="P496" i="11" s="1"/>
  <c r="O590" i="11"/>
  <c r="P590" i="11" s="1"/>
  <c r="O545" i="11"/>
  <c r="P545" i="11" s="1"/>
  <c r="O550" i="11"/>
  <c r="P550" i="11" s="1"/>
  <c r="O520" i="11"/>
  <c r="P520" i="11" s="1"/>
  <c r="O507" i="11"/>
  <c r="P507" i="11" s="1"/>
  <c r="O535" i="11"/>
  <c r="P535" i="11" s="1"/>
  <c r="O475" i="11"/>
  <c r="P475" i="11" s="1"/>
  <c r="O506" i="11"/>
  <c r="P506" i="11" s="1"/>
  <c r="O489" i="11"/>
  <c r="P489" i="11" s="1"/>
  <c r="O470" i="11"/>
  <c r="P470" i="11" s="1"/>
  <c r="O690" i="11"/>
  <c r="P690" i="11" s="1"/>
  <c r="O575" i="11"/>
  <c r="P575" i="11" s="1"/>
  <c r="O605" i="11"/>
  <c r="P605" i="11" s="1"/>
  <c r="O576" i="11"/>
  <c r="P576" i="11" s="1"/>
  <c r="O493" i="11"/>
  <c r="P493" i="11" s="1"/>
  <c r="O529" i="11"/>
  <c r="P529" i="11" s="1"/>
  <c r="O508" i="11"/>
  <c r="P508" i="11" s="1"/>
  <c r="O511" i="11"/>
  <c r="P511" i="11" s="1"/>
  <c r="O707" i="11"/>
  <c r="P707" i="11" s="1"/>
  <c r="O578" i="11"/>
  <c r="P578" i="11" s="1"/>
  <c r="O584" i="11"/>
  <c r="P584" i="11" s="1"/>
  <c r="O484" i="11"/>
  <c r="P484" i="11" s="1"/>
  <c r="O519" i="11"/>
  <c r="P519" i="11" s="1"/>
  <c r="O480" i="11"/>
  <c r="P480" i="11" s="1"/>
  <c r="O718" i="11"/>
  <c r="P718" i="11" s="1"/>
  <c r="O492" i="11"/>
  <c r="P492" i="11" s="1"/>
  <c r="O481" i="11"/>
  <c r="P481" i="11" s="1"/>
  <c r="O500" i="11"/>
  <c r="P500" i="11" s="1"/>
  <c r="O542" i="11"/>
  <c r="P542" i="11" s="1"/>
  <c r="O571" i="11"/>
  <c r="P571" i="11" s="1"/>
  <c r="O541" i="11"/>
  <c r="P541" i="11" s="1"/>
  <c r="O490" i="11"/>
  <c r="P490" i="11" s="1"/>
  <c r="O472" i="11"/>
  <c r="P472" i="11" s="1"/>
  <c r="O531" i="11"/>
  <c r="P531" i="11" s="1"/>
  <c r="O502" i="11"/>
  <c r="P502" i="11" s="1"/>
  <c r="O485" i="11"/>
  <c r="P485" i="11" s="1"/>
  <c r="O595" i="11"/>
  <c r="P595" i="11" s="1"/>
  <c r="O651" i="11"/>
  <c r="P651" i="11" s="1"/>
  <c r="O617" i="11"/>
  <c r="P617" i="11" s="1"/>
  <c r="O555" i="11"/>
  <c r="P555" i="11" s="1"/>
  <c r="O537" i="11"/>
  <c r="P537" i="11" s="1"/>
  <c r="O505" i="11"/>
  <c r="P505" i="11" s="1"/>
  <c r="O513" i="11"/>
  <c r="P513" i="11" s="1"/>
  <c r="O634" i="11"/>
  <c r="P634" i="11" s="1"/>
  <c r="O609" i="11"/>
  <c r="P609" i="11" s="1"/>
  <c r="O528" i="11"/>
  <c r="P528" i="11" s="1"/>
  <c r="O477" i="11"/>
  <c r="P477" i="11" s="1"/>
  <c r="O478" i="11"/>
  <c r="P478" i="11" s="1"/>
  <c r="O476" i="11"/>
  <c r="P476" i="11" s="1"/>
  <c r="O556" i="11"/>
  <c r="P556" i="11" s="1"/>
  <c r="O538" i="11"/>
  <c r="P538" i="11" s="1"/>
  <c r="O473" i="11"/>
  <c r="P473" i="11" s="1"/>
  <c r="O471" i="11"/>
  <c r="P471" i="11" s="1"/>
  <c r="O546" i="11"/>
  <c r="P546" i="11" s="1"/>
  <c r="O636" i="11"/>
  <c r="P636" i="11" s="1"/>
  <c r="O518" i="11"/>
  <c r="P518" i="11" s="1"/>
  <c r="O527" i="11"/>
  <c r="P527" i="11" s="1"/>
  <c r="O482" i="11"/>
  <c r="P482" i="11" s="1"/>
  <c r="O516" i="11"/>
  <c r="P516" i="11" s="1"/>
  <c r="O641" i="11"/>
  <c r="P641" i="11" s="1"/>
  <c r="O554" i="11"/>
  <c r="P554" i="11" s="1"/>
  <c r="O540" i="11"/>
  <c r="P540" i="11" s="1"/>
  <c r="O544" i="11"/>
  <c r="P544" i="11" s="1"/>
  <c r="O530" i="11"/>
  <c r="P530" i="11" s="1"/>
  <c r="O491" i="11"/>
  <c r="P491" i="11" s="1"/>
  <c r="O522" i="11"/>
  <c r="P522" i="11" s="1"/>
  <c r="O525" i="11"/>
  <c r="P525" i="11" s="1"/>
  <c r="O561" i="11"/>
  <c r="P561" i="11" s="1"/>
  <c r="O495" i="11"/>
  <c r="P495" i="11" s="1"/>
  <c r="O539" i="11"/>
  <c r="P539" i="11" s="1"/>
  <c r="O549" i="11"/>
  <c r="P549" i="11" s="1"/>
  <c r="O514" i="11"/>
  <c r="P514" i="11" s="1"/>
  <c r="O488" i="11"/>
  <c r="P488" i="11" s="1"/>
  <c r="O581" i="11"/>
  <c r="P581" i="11" s="1"/>
  <c r="O606" i="11"/>
  <c r="P606" i="11" s="1"/>
  <c r="O633" i="11"/>
  <c r="P633" i="11" s="1"/>
  <c r="O534" i="11"/>
  <c r="P534" i="11" s="1"/>
  <c r="O498" i="11"/>
  <c r="P498" i="11" s="1"/>
  <c r="O559" i="11"/>
  <c r="P559" i="11" s="1"/>
  <c r="O603" i="11"/>
  <c r="P603" i="11" s="1"/>
  <c r="O536" i="11"/>
  <c r="P536" i="11" s="1"/>
  <c r="O582" i="11"/>
  <c r="P582" i="11" s="1"/>
  <c r="O504" i="11"/>
  <c r="P504" i="11" s="1"/>
  <c r="O533" i="11"/>
  <c r="P533" i="11" s="1"/>
  <c r="O503" i="11"/>
  <c r="P503" i="11" s="1"/>
  <c r="O499" i="11"/>
  <c r="P499" i="11" s="1"/>
  <c r="O479" i="11"/>
  <c r="P479" i="11" s="1"/>
  <c r="O524" i="11"/>
  <c r="P524" i="11" s="1"/>
  <c r="O486" i="11"/>
  <c r="P486" i="11" s="1"/>
  <c r="O510" i="11"/>
  <c r="P510" i="11" s="1"/>
  <c r="O521" i="11"/>
  <c r="P521" i="11" s="1"/>
  <c r="O483" i="11"/>
  <c r="P483" i="11" s="1"/>
  <c r="O474" i="11"/>
  <c r="P474" i="11" s="1"/>
  <c r="I766" i="11"/>
  <c r="J766" i="11" s="1"/>
  <c r="I723" i="11"/>
  <c r="J723" i="11" s="1"/>
  <c r="I750" i="11"/>
  <c r="J750" i="11" s="1"/>
  <c r="I735" i="11"/>
  <c r="J735" i="11" s="1"/>
  <c r="I590" i="11"/>
  <c r="J590" i="11" s="1"/>
  <c r="I717" i="11"/>
  <c r="J717" i="11" s="1"/>
  <c r="I718" i="11"/>
  <c r="J718" i="11" s="1"/>
  <c r="I696" i="11"/>
  <c r="J696" i="11" s="1"/>
  <c r="I754" i="11"/>
  <c r="J754" i="11" s="1"/>
  <c r="I741" i="11"/>
  <c r="J741" i="11" s="1"/>
  <c r="I554" i="11"/>
  <c r="J554" i="11" s="1"/>
  <c r="I697" i="11"/>
  <c r="J697" i="11" s="1"/>
  <c r="I586" i="11"/>
  <c r="J586" i="11" s="1"/>
  <c r="I695" i="11"/>
  <c r="J695" i="11" s="1"/>
  <c r="I710" i="11"/>
  <c r="J710" i="11" s="1"/>
  <c r="I714" i="11"/>
  <c r="J714" i="11" s="1"/>
  <c r="I692" i="11"/>
  <c r="J692" i="11" s="1"/>
  <c r="I721" i="11"/>
  <c r="J721" i="11" s="1"/>
  <c r="I736" i="11"/>
  <c r="J736" i="11" s="1"/>
  <c r="I742" i="11"/>
  <c r="J742" i="11" s="1"/>
  <c r="I698" i="11"/>
  <c r="J698" i="11" s="1"/>
  <c r="I775" i="11"/>
  <c r="J775" i="11" s="1"/>
  <c r="I747" i="11"/>
  <c r="J747" i="11" s="1"/>
  <c r="I772" i="11"/>
  <c r="J772" i="11" s="1"/>
  <c r="I684" i="11"/>
  <c r="J684" i="11" s="1"/>
  <c r="I769" i="11"/>
  <c r="J769" i="11" s="1"/>
  <c r="I752" i="11"/>
  <c r="J752" i="11" s="1"/>
  <c r="I756" i="11"/>
  <c r="J756" i="11" s="1"/>
  <c r="I768" i="11"/>
  <c r="J768" i="11" s="1"/>
  <c r="I739" i="11"/>
  <c r="J739" i="11" s="1"/>
  <c r="I755" i="11"/>
  <c r="J755" i="11" s="1"/>
  <c r="I715" i="11"/>
  <c r="J715" i="11" s="1"/>
  <c r="I673" i="11"/>
  <c r="J673" i="11" s="1"/>
  <c r="I770" i="11"/>
  <c r="J770" i="11" s="1"/>
  <c r="I746" i="11"/>
  <c r="J746" i="11" s="1"/>
  <c r="I663" i="11"/>
  <c r="J663" i="11" s="1"/>
  <c r="I686" i="11"/>
  <c r="J686" i="11" s="1"/>
  <c r="I712" i="11"/>
  <c r="J712" i="11" s="1"/>
  <c r="I707" i="11"/>
  <c r="J707" i="11" s="1"/>
  <c r="I738" i="11"/>
  <c r="J738" i="11" s="1"/>
  <c r="I727" i="11"/>
  <c r="J727" i="11" s="1"/>
  <c r="I726" i="11"/>
  <c r="J726" i="11" s="1"/>
  <c r="I720" i="11"/>
  <c r="J720" i="11" s="1"/>
  <c r="I682" i="11"/>
  <c r="J682" i="11" s="1"/>
  <c r="I666" i="11"/>
  <c r="J666" i="11" s="1"/>
  <c r="I776" i="11"/>
  <c r="J776" i="11" s="1"/>
  <c r="I705" i="11"/>
  <c r="J705" i="11" s="1"/>
  <c r="I677" i="11"/>
  <c r="J677" i="11" s="1"/>
  <c r="I594" i="11"/>
  <c r="J594" i="11" s="1"/>
  <c r="I771" i="11"/>
  <c r="J771" i="11" s="1"/>
  <c r="I670" i="11"/>
  <c r="J670" i="11" s="1"/>
  <c r="I737" i="11"/>
  <c r="J737" i="11" s="1"/>
  <c r="I688" i="11"/>
  <c r="J688" i="11" s="1"/>
  <c r="I582" i="11"/>
  <c r="J582" i="11" s="1"/>
  <c r="I667" i="11"/>
  <c r="J667" i="11" s="1"/>
  <c r="I545" i="11"/>
  <c r="J545" i="11" s="1"/>
  <c r="I678" i="11"/>
  <c r="J678" i="11" s="1"/>
  <c r="I681" i="11"/>
  <c r="J681" i="11" s="1"/>
  <c r="I664" i="11"/>
  <c r="J664" i="11" s="1"/>
  <c r="I704" i="11"/>
  <c r="J704" i="11" s="1"/>
  <c r="I654" i="11"/>
  <c r="J654" i="11" s="1"/>
  <c r="I552" i="11"/>
  <c r="J552" i="11" s="1"/>
  <c r="I702" i="11"/>
  <c r="J702" i="11" s="1"/>
  <c r="I758" i="11"/>
  <c r="J758" i="11" s="1"/>
  <c r="I616" i="11"/>
  <c r="J616" i="11" s="1"/>
  <c r="I672" i="11"/>
  <c r="J672" i="11" s="1"/>
  <c r="I650" i="11"/>
  <c r="J650" i="11" s="1"/>
  <c r="I716" i="11"/>
  <c r="J716" i="11" s="1"/>
  <c r="I674" i="11"/>
  <c r="J674" i="11" s="1"/>
  <c r="I615" i="11"/>
  <c r="J615" i="11" s="1"/>
  <c r="I745" i="11"/>
  <c r="J745" i="11" s="1"/>
  <c r="I722" i="11"/>
  <c r="J722" i="11" s="1"/>
  <c r="I731" i="11"/>
  <c r="J731" i="11" s="1"/>
  <c r="I773" i="11"/>
  <c r="J773" i="11" s="1"/>
  <c r="I708" i="11"/>
  <c r="J708" i="11" s="1"/>
  <c r="I661" i="11"/>
  <c r="J661" i="11" s="1"/>
  <c r="I605" i="11"/>
  <c r="J605" i="11" s="1"/>
  <c r="I699" i="11"/>
  <c r="J699" i="11" s="1"/>
  <c r="I660" i="11"/>
  <c r="J660" i="11" s="1"/>
  <c r="I646" i="11"/>
  <c r="J646" i="11" s="1"/>
  <c r="I774" i="11"/>
  <c r="J774" i="11" s="1"/>
  <c r="I638" i="11"/>
  <c r="J638" i="11" s="1"/>
  <c r="I765" i="11"/>
  <c r="J765" i="11" s="1"/>
  <c r="I767" i="11"/>
  <c r="J767" i="11" s="1"/>
  <c r="I744" i="11"/>
  <c r="J744" i="11" s="1"/>
  <c r="I687" i="11"/>
  <c r="J687" i="11" s="1"/>
  <c r="I676" i="11"/>
  <c r="J676" i="11" s="1"/>
  <c r="I740" i="11"/>
  <c r="J740" i="11" s="1"/>
  <c r="I679" i="11"/>
  <c r="J679" i="11" s="1"/>
  <c r="I700" i="11"/>
  <c r="J700" i="11" s="1"/>
  <c r="I732" i="11"/>
  <c r="J732" i="11" s="1"/>
  <c r="I711" i="11"/>
  <c r="J711" i="11" s="1"/>
  <c r="I728" i="11"/>
  <c r="J728" i="11" s="1"/>
  <c r="I557" i="11"/>
  <c r="J557" i="11" s="1"/>
  <c r="I749" i="11"/>
  <c r="J749" i="11" s="1"/>
  <c r="I662" i="11"/>
  <c r="J662" i="11" s="1"/>
  <c r="I626" i="11"/>
  <c r="J626" i="11" s="1"/>
  <c r="I637" i="11"/>
  <c r="J637" i="11" s="1"/>
  <c r="I656" i="11"/>
  <c r="J656" i="11" s="1"/>
  <c r="I759" i="11"/>
  <c r="J759" i="11" s="1"/>
  <c r="I724" i="11"/>
  <c r="J724" i="11" s="1"/>
  <c r="I641" i="11"/>
  <c r="J641" i="11" s="1"/>
  <c r="I577" i="11"/>
  <c r="J577" i="11" s="1"/>
  <c r="I653" i="11"/>
  <c r="J653" i="11" s="1"/>
  <c r="I580" i="11"/>
  <c r="J580" i="11" s="1"/>
  <c r="I764" i="11"/>
  <c r="J764" i="11" s="1"/>
  <c r="I725" i="11"/>
  <c r="J725" i="11" s="1"/>
  <c r="I671" i="11"/>
  <c r="J671" i="11" s="1"/>
  <c r="I642" i="11"/>
  <c r="J642" i="11" s="1"/>
  <c r="I636" i="11"/>
  <c r="J636" i="11" s="1"/>
  <c r="I546" i="11"/>
  <c r="J546" i="11" s="1"/>
  <c r="I729" i="11"/>
  <c r="J729" i="11" s="1"/>
  <c r="I693" i="11"/>
  <c r="J693" i="11" s="1"/>
  <c r="I592" i="11"/>
  <c r="J592" i="11" s="1"/>
  <c r="I620" i="11"/>
  <c r="J620" i="11" s="1"/>
  <c r="I751" i="11"/>
  <c r="J751" i="11" s="1"/>
  <c r="I757" i="11"/>
  <c r="J757" i="11" s="1"/>
  <c r="I649" i="11"/>
  <c r="J649" i="11" s="1"/>
  <c r="I657" i="11"/>
  <c r="J657" i="11" s="1"/>
  <c r="I578" i="11"/>
  <c r="J578" i="11" s="1"/>
  <c r="I644" i="11"/>
  <c r="J644" i="11" s="1"/>
  <c r="I540" i="11"/>
  <c r="J540" i="11" s="1"/>
  <c r="I566" i="11"/>
  <c r="J566" i="11" s="1"/>
  <c r="I596" i="11"/>
  <c r="J596" i="11" s="1"/>
  <c r="I753" i="11"/>
  <c r="J753" i="11" s="1"/>
  <c r="I701" i="11"/>
  <c r="J701" i="11" s="1"/>
  <c r="I683" i="11"/>
  <c r="J683" i="11" s="1"/>
  <c r="I609" i="11"/>
  <c r="J609" i="11" s="1"/>
  <c r="I632" i="11"/>
  <c r="J632" i="11" s="1"/>
  <c r="I630" i="11"/>
  <c r="J630" i="11" s="1"/>
  <c r="I530" i="11"/>
  <c r="J530" i="11" s="1"/>
  <c r="I572" i="11"/>
  <c r="J572" i="11" s="1"/>
  <c r="I763" i="11"/>
  <c r="J763" i="11" s="1"/>
  <c r="I694" i="11"/>
  <c r="J694" i="11" s="1"/>
  <c r="I588" i="11"/>
  <c r="J588" i="11" s="1"/>
  <c r="I527" i="11"/>
  <c r="J527" i="11" s="1"/>
  <c r="I568" i="11"/>
  <c r="J568" i="11" s="1"/>
  <c r="I652" i="11"/>
  <c r="J652" i="11" s="1"/>
  <c r="I593" i="11"/>
  <c r="J593" i="11" s="1"/>
  <c r="I511" i="11"/>
  <c r="J511" i="11" s="1"/>
  <c r="I488" i="11"/>
  <c r="J488" i="11" s="1"/>
  <c r="I709" i="11"/>
  <c r="J709" i="11" s="1"/>
  <c r="I658" i="11"/>
  <c r="J658" i="11" s="1"/>
  <c r="I622" i="11"/>
  <c r="J622" i="11" s="1"/>
  <c r="I647" i="11"/>
  <c r="J647" i="11" s="1"/>
  <c r="I556" i="11"/>
  <c r="J556" i="11" s="1"/>
  <c r="I500" i="11"/>
  <c r="J500" i="11" s="1"/>
  <c r="I567" i="11"/>
  <c r="J567" i="11" s="1"/>
  <c r="I748" i="11"/>
  <c r="J748" i="11" s="1"/>
  <c r="I625" i="11"/>
  <c r="J625" i="11" s="1"/>
  <c r="I690" i="11"/>
  <c r="J690" i="11" s="1"/>
  <c r="I604" i="11"/>
  <c r="J604" i="11" s="1"/>
  <c r="I579" i="11"/>
  <c r="J579" i="11" s="1"/>
  <c r="I607" i="11"/>
  <c r="J607" i="11" s="1"/>
  <c r="I640" i="11"/>
  <c r="J640" i="11" s="1"/>
  <c r="I602" i="11"/>
  <c r="J602" i="11" s="1"/>
  <c r="I564" i="11"/>
  <c r="J564" i="11" s="1"/>
  <c r="I559" i="11"/>
  <c r="J559" i="11" s="1"/>
  <c r="I587" i="11"/>
  <c r="J587" i="11" s="1"/>
  <c r="I483" i="11"/>
  <c r="J483" i="11" s="1"/>
  <c r="I621" i="11"/>
  <c r="J621" i="11" s="1"/>
  <c r="I624" i="11"/>
  <c r="J624" i="11" s="1"/>
  <c r="I612" i="11"/>
  <c r="J612" i="11" s="1"/>
  <c r="I583" i="11"/>
  <c r="J583" i="11" s="1"/>
  <c r="I635" i="11"/>
  <c r="J635" i="11" s="1"/>
  <c r="I599" i="11"/>
  <c r="J599" i="11" s="1"/>
  <c r="I689" i="11"/>
  <c r="J689" i="11" s="1"/>
  <c r="I601" i="11"/>
  <c r="J601" i="11" s="1"/>
  <c r="I606" i="11"/>
  <c r="J606" i="11" s="1"/>
  <c r="I591" i="11"/>
  <c r="J591" i="11" s="1"/>
  <c r="I633" i="11"/>
  <c r="J633" i="11" s="1"/>
  <c r="I639" i="11"/>
  <c r="J639" i="11" s="1"/>
  <c r="I623" i="11"/>
  <c r="J623" i="11" s="1"/>
  <c r="I549" i="11"/>
  <c r="J549" i="11" s="1"/>
  <c r="I502" i="11"/>
  <c r="J502" i="11" s="1"/>
  <c r="I508" i="11"/>
  <c r="J508" i="11" s="1"/>
  <c r="I761" i="11"/>
  <c r="J761" i="11" s="1"/>
  <c r="I685" i="11"/>
  <c r="J685" i="11" s="1"/>
  <c r="I669" i="11"/>
  <c r="J669" i="11" s="1"/>
  <c r="I665" i="11"/>
  <c r="J665" i="11" s="1"/>
  <c r="I576" i="11"/>
  <c r="J576" i="11" s="1"/>
  <c r="I598" i="11"/>
  <c r="J598" i="11" s="1"/>
  <c r="I584" i="11"/>
  <c r="J584" i="11" s="1"/>
  <c r="I597" i="11"/>
  <c r="J597" i="11" s="1"/>
  <c r="I628" i="11"/>
  <c r="J628" i="11" s="1"/>
  <c r="I614" i="11"/>
  <c r="J614" i="11" s="1"/>
  <c r="I514" i="11"/>
  <c r="J514" i="11" s="1"/>
  <c r="I551" i="11"/>
  <c r="J551" i="11" s="1"/>
  <c r="I762" i="11"/>
  <c r="J762" i="11" s="1"/>
  <c r="I643" i="11"/>
  <c r="J643" i="11" s="1"/>
  <c r="I574" i="11"/>
  <c r="J574" i="11" s="1"/>
  <c r="I474" i="11"/>
  <c r="J474" i="11" s="1"/>
  <c r="I480" i="11"/>
  <c r="J480" i="11" s="1"/>
  <c r="I495" i="11"/>
  <c r="J495" i="11" s="1"/>
  <c r="I494" i="11"/>
  <c r="J494" i="11" s="1"/>
  <c r="I521" i="11"/>
  <c r="J521" i="11" s="1"/>
  <c r="I734" i="11"/>
  <c r="J734" i="11" s="1"/>
  <c r="I675" i="11"/>
  <c r="J675" i="11" s="1"/>
  <c r="I619" i="11"/>
  <c r="J619" i="11" s="1"/>
  <c r="I611" i="11"/>
  <c r="J611" i="11" s="1"/>
  <c r="I528" i="11"/>
  <c r="J528" i="11" s="1"/>
  <c r="I595" i="11"/>
  <c r="J595" i="11" s="1"/>
  <c r="I629" i="11"/>
  <c r="J629" i="11" s="1"/>
  <c r="I558" i="11"/>
  <c r="J558" i="11" s="1"/>
  <c r="I548" i="11"/>
  <c r="J548" i="11" s="1"/>
  <c r="I532" i="11"/>
  <c r="J532" i="11" s="1"/>
  <c r="I520" i="11"/>
  <c r="J520" i="11" s="1"/>
  <c r="I524" i="11"/>
  <c r="J524" i="11" s="1"/>
  <c r="I600" i="11"/>
  <c r="J600" i="11" s="1"/>
  <c r="I536" i="11"/>
  <c r="J536" i="11" s="1"/>
  <c r="I627" i="11"/>
  <c r="J627" i="11" s="1"/>
  <c r="I634" i="11"/>
  <c r="J634" i="11" s="1"/>
  <c r="I608" i="11"/>
  <c r="J608" i="11" s="1"/>
  <c r="I473" i="11"/>
  <c r="J473" i="11" s="1"/>
  <c r="I547" i="11"/>
  <c r="J547" i="11" s="1"/>
  <c r="I519" i="11"/>
  <c r="J519" i="11" s="1"/>
  <c r="I493" i="11"/>
  <c r="J493" i="11" s="1"/>
  <c r="I648" i="11"/>
  <c r="J648" i="11" s="1"/>
  <c r="I570" i="11"/>
  <c r="J570" i="11" s="1"/>
  <c r="I631" i="11"/>
  <c r="J631" i="11" s="1"/>
  <c r="I610" i="11"/>
  <c r="J610" i="11" s="1"/>
  <c r="I531" i="11"/>
  <c r="J531" i="11" s="1"/>
  <c r="I544" i="11"/>
  <c r="J544" i="11" s="1"/>
  <c r="I486" i="11"/>
  <c r="J486" i="11" s="1"/>
  <c r="I526" i="11"/>
  <c r="J526" i="11" s="1"/>
  <c r="I491" i="11"/>
  <c r="J491" i="11" s="1"/>
  <c r="I553" i="11"/>
  <c r="J553" i="11" s="1"/>
  <c r="I509" i="11"/>
  <c r="J509" i="11" s="1"/>
  <c r="I497" i="11"/>
  <c r="J497" i="11" s="1"/>
  <c r="I518" i="11"/>
  <c r="J518" i="11" s="1"/>
  <c r="I713" i="11"/>
  <c r="J713" i="11" s="1"/>
  <c r="I542" i="11"/>
  <c r="J542" i="11" s="1"/>
  <c r="I659" i="11"/>
  <c r="J659" i="11" s="1"/>
  <c r="I573" i="11"/>
  <c r="J573" i="11" s="1"/>
  <c r="I613" i="11"/>
  <c r="J613" i="11" s="1"/>
  <c r="I589" i="11"/>
  <c r="J589" i="11" s="1"/>
  <c r="I533" i="11"/>
  <c r="J533" i="11" s="1"/>
  <c r="I523" i="11"/>
  <c r="J523" i="11" s="1"/>
  <c r="I485" i="11"/>
  <c r="J485" i="11" s="1"/>
  <c r="I565" i="11"/>
  <c r="J565" i="11" s="1"/>
  <c r="I680" i="11"/>
  <c r="J680" i="11" s="1"/>
  <c r="I575" i="11"/>
  <c r="J575" i="11" s="1"/>
  <c r="I482" i="11"/>
  <c r="J482" i="11" s="1"/>
  <c r="I563" i="11"/>
  <c r="J563" i="11" s="1"/>
  <c r="I503" i="11"/>
  <c r="J503" i="11" s="1"/>
  <c r="I516" i="11"/>
  <c r="J516" i="11" s="1"/>
  <c r="I479" i="11"/>
  <c r="J479" i="11" s="1"/>
  <c r="I496" i="11"/>
  <c r="J496" i="11" s="1"/>
  <c r="I706" i="11"/>
  <c r="J706" i="11" s="1"/>
  <c r="I510" i="11"/>
  <c r="J510" i="11" s="1"/>
  <c r="I513" i="11"/>
  <c r="J513" i="11" s="1"/>
  <c r="I470" i="11"/>
  <c r="J470" i="11" s="1"/>
  <c r="I475" i="11"/>
  <c r="J475" i="11" s="1"/>
  <c r="I472" i="11"/>
  <c r="J472" i="11" s="1"/>
  <c r="I507" i="11"/>
  <c r="J507" i="11" s="1"/>
  <c r="I743" i="11"/>
  <c r="J743" i="11" s="1"/>
  <c r="I515" i="11"/>
  <c r="J515" i="11" s="1"/>
  <c r="I478" i="11"/>
  <c r="J478" i="11" s="1"/>
  <c r="I733" i="11"/>
  <c r="J733" i="11" s="1"/>
  <c r="I538" i="11"/>
  <c r="J538" i="11" s="1"/>
  <c r="I561" i="11"/>
  <c r="J561" i="11" s="1"/>
  <c r="I571" i="11"/>
  <c r="J571" i="11" s="1"/>
  <c r="I555" i="11"/>
  <c r="J555" i="11" s="1"/>
  <c r="I476" i="11"/>
  <c r="J476" i="11" s="1"/>
  <c r="I562" i="11"/>
  <c r="J562" i="11" s="1"/>
  <c r="I498" i="11"/>
  <c r="J498" i="11" s="1"/>
  <c r="I618" i="11"/>
  <c r="J618" i="11" s="1"/>
  <c r="I617" i="11"/>
  <c r="J617" i="11" s="1"/>
  <c r="I550" i="11"/>
  <c r="J550" i="11" s="1"/>
  <c r="I560" i="11"/>
  <c r="J560" i="11" s="1"/>
  <c r="I506" i="11"/>
  <c r="J506" i="11" s="1"/>
  <c r="I512" i="11"/>
  <c r="J512" i="11" s="1"/>
  <c r="I477" i="11"/>
  <c r="J477" i="11" s="1"/>
  <c r="I581" i="11"/>
  <c r="J581" i="11" s="1"/>
  <c r="I541" i="11"/>
  <c r="J541" i="11" s="1"/>
  <c r="I719" i="11"/>
  <c r="J719" i="11" s="1"/>
  <c r="I703" i="11"/>
  <c r="J703" i="11" s="1"/>
  <c r="I651" i="11"/>
  <c r="J651" i="11" s="1"/>
  <c r="I569" i="11"/>
  <c r="J569" i="11" s="1"/>
  <c r="I522" i="11"/>
  <c r="J522" i="11" s="1"/>
  <c r="I537" i="11"/>
  <c r="J537" i="11" s="1"/>
  <c r="I525" i="11"/>
  <c r="J525" i="11" s="1"/>
  <c r="I487" i="11"/>
  <c r="J487" i="11" s="1"/>
  <c r="I535" i="11"/>
  <c r="J535" i="11" s="1"/>
  <c r="I490" i="11"/>
  <c r="J490" i="11" s="1"/>
  <c r="I481" i="11"/>
  <c r="J481" i="11" s="1"/>
  <c r="I501" i="11"/>
  <c r="J501" i="11" s="1"/>
  <c r="I668" i="11"/>
  <c r="J668" i="11" s="1"/>
  <c r="I484" i="11"/>
  <c r="J484" i="11" s="1"/>
  <c r="I585" i="11"/>
  <c r="J585" i="11" s="1"/>
  <c r="I730" i="11"/>
  <c r="J730" i="11" s="1"/>
  <c r="I517" i="11"/>
  <c r="J517" i="11" s="1"/>
  <c r="I489" i="11"/>
  <c r="J489" i="11" s="1"/>
  <c r="I534" i="11"/>
  <c r="J534" i="11" s="1"/>
  <c r="I539" i="11"/>
  <c r="J539" i="11" s="1"/>
  <c r="I471" i="11"/>
  <c r="J471" i="11" s="1"/>
  <c r="I499" i="11"/>
  <c r="J499" i="11" s="1"/>
  <c r="I543" i="11"/>
  <c r="J543" i="11" s="1"/>
  <c r="I603" i="11"/>
  <c r="J603" i="11" s="1"/>
  <c r="I691" i="11"/>
  <c r="J691" i="11" s="1"/>
  <c r="I655" i="11"/>
  <c r="J655" i="11" s="1"/>
  <c r="I492" i="11"/>
  <c r="J492" i="11" s="1"/>
  <c r="I529" i="11"/>
  <c r="J529" i="11" s="1"/>
  <c r="I505" i="11"/>
  <c r="J505" i="11" s="1"/>
  <c r="I504" i="11"/>
  <c r="J504" i="11" s="1"/>
  <c r="L703" i="11"/>
  <c r="M703" i="11" s="1"/>
  <c r="L728" i="11"/>
  <c r="M728" i="11" s="1"/>
  <c r="L712" i="11"/>
  <c r="M712" i="11" s="1"/>
  <c r="L710" i="11"/>
  <c r="M710" i="11" s="1"/>
  <c r="L671" i="11"/>
  <c r="M671" i="11" s="1"/>
  <c r="L730" i="11"/>
  <c r="M730" i="11" s="1"/>
  <c r="L768" i="11"/>
  <c r="M768" i="11" s="1"/>
  <c r="L683" i="11"/>
  <c r="M683" i="11" s="1"/>
  <c r="L684" i="11"/>
  <c r="M684" i="11" s="1"/>
  <c r="L722" i="11"/>
  <c r="M722" i="11" s="1"/>
  <c r="L752" i="11"/>
  <c r="M752" i="11" s="1"/>
  <c r="L763" i="11"/>
  <c r="M763" i="11" s="1"/>
  <c r="L776" i="11"/>
  <c r="M776" i="11" s="1"/>
  <c r="L702" i="11"/>
  <c r="M702" i="11" s="1"/>
  <c r="L745" i="11"/>
  <c r="M745" i="11" s="1"/>
  <c r="L716" i="11"/>
  <c r="M716" i="11" s="1"/>
  <c r="L718" i="11"/>
  <c r="M718" i="11" s="1"/>
  <c r="L735" i="11"/>
  <c r="M735" i="11" s="1"/>
  <c r="L748" i="11"/>
  <c r="M748" i="11" s="1"/>
  <c r="L737" i="11"/>
  <c r="M737" i="11" s="1"/>
  <c r="L751" i="11"/>
  <c r="M751" i="11" s="1"/>
  <c r="L749" i="11"/>
  <c r="M749" i="11" s="1"/>
  <c r="L640" i="11"/>
  <c r="M640" i="11" s="1"/>
  <c r="L698" i="11"/>
  <c r="M698" i="11" s="1"/>
  <c r="L755" i="11"/>
  <c r="M755" i="11" s="1"/>
  <c r="L746" i="11"/>
  <c r="M746" i="11" s="1"/>
  <c r="L759" i="11"/>
  <c r="M759" i="11" s="1"/>
  <c r="L771" i="11"/>
  <c r="M771" i="11" s="1"/>
  <c r="L577" i="11"/>
  <c r="M577" i="11" s="1"/>
  <c r="L701" i="11"/>
  <c r="M701" i="11" s="1"/>
  <c r="L775" i="11"/>
  <c r="M775" i="11" s="1"/>
  <c r="L758" i="11"/>
  <c r="M758" i="11" s="1"/>
  <c r="L738" i="11"/>
  <c r="M738" i="11" s="1"/>
  <c r="L616" i="11"/>
  <c r="M616" i="11" s="1"/>
  <c r="L753" i="11"/>
  <c r="M753" i="11" s="1"/>
  <c r="L471" i="11"/>
  <c r="M471" i="11" s="1"/>
  <c r="L731" i="11"/>
  <c r="M731" i="11" s="1"/>
  <c r="L766" i="11"/>
  <c r="M766" i="11" s="1"/>
  <c r="L729" i="11"/>
  <c r="M729" i="11" s="1"/>
  <c r="L741" i="11"/>
  <c r="M741" i="11" s="1"/>
  <c r="L769" i="11"/>
  <c r="M769" i="11" s="1"/>
  <c r="L704" i="11"/>
  <c r="M704" i="11" s="1"/>
  <c r="L750" i="11"/>
  <c r="M750" i="11" s="1"/>
  <c r="L736" i="11"/>
  <c r="M736" i="11" s="1"/>
  <c r="L742" i="11"/>
  <c r="M742" i="11" s="1"/>
  <c r="L740" i="11"/>
  <c r="M740" i="11" s="1"/>
  <c r="L726" i="11"/>
  <c r="M726" i="11" s="1"/>
  <c r="L693" i="11"/>
  <c r="M693" i="11" s="1"/>
  <c r="L689" i="11"/>
  <c r="M689" i="11" s="1"/>
  <c r="L657" i="11"/>
  <c r="M657" i="11" s="1"/>
  <c r="L664" i="11"/>
  <c r="M664" i="11" s="1"/>
  <c r="L676" i="11"/>
  <c r="M676" i="11" s="1"/>
  <c r="L609" i="11"/>
  <c r="M609" i="11" s="1"/>
  <c r="L585" i="11"/>
  <c r="M585" i="11" s="1"/>
  <c r="L631" i="11"/>
  <c r="M631" i="11" s="1"/>
  <c r="L734" i="11"/>
  <c r="M734" i="11" s="1"/>
  <c r="L709" i="11"/>
  <c r="M709" i="11" s="1"/>
  <c r="L767" i="11"/>
  <c r="M767" i="11" s="1"/>
  <c r="L692" i="11"/>
  <c r="M692" i="11" s="1"/>
  <c r="L744" i="11"/>
  <c r="M744" i="11" s="1"/>
  <c r="L719" i="11"/>
  <c r="M719" i="11" s="1"/>
  <c r="L774" i="11"/>
  <c r="M774" i="11" s="1"/>
  <c r="L761" i="11"/>
  <c r="M761" i="11" s="1"/>
  <c r="L690" i="11"/>
  <c r="M690" i="11" s="1"/>
  <c r="L688" i="11"/>
  <c r="M688" i="11" s="1"/>
  <c r="L717" i="11"/>
  <c r="M717" i="11" s="1"/>
  <c r="L586" i="11"/>
  <c r="M586" i="11" s="1"/>
  <c r="L673" i="11"/>
  <c r="M673" i="11" s="1"/>
  <c r="L495" i="11"/>
  <c r="M495" i="11" s="1"/>
  <c r="L615" i="11"/>
  <c r="M615" i="11" s="1"/>
  <c r="L514" i="11"/>
  <c r="M514" i="11" s="1"/>
  <c r="L747" i="11"/>
  <c r="M747" i="11" s="1"/>
  <c r="L765" i="11"/>
  <c r="M765" i="11" s="1"/>
  <c r="L672" i="11"/>
  <c r="M672" i="11" s="1"/>
  <c r="L757" i="11"/>
  <c r="M757" i="11" s="1"/>
  <c r="L694" i="11"/>
  <c r="M694" i="11" s="1"/>
  <c r="L680" i="11"/>
  <c r="M680" i="11" s="1"/>
  <c r="L670" i="11"/>
  <c r="M670" i="11" s="1"/>
  <c r="L594" i="11"/>
  <c r="M594" i="11" s="1"/>
  <c r="L566" i="11"/>
  <c r="M566" i="11" s="1"/>
  <c r="L642" i="11"/>
  <c r="M642" i="11" s="1"/>
  <c r="L659" i="11"/>
  <c r="M659" i="11" s="1"/>
  <c r="L589" i="11"/>
  <c r="M589" i="11" s="1"/>
  <c r="L604" i="11"/>
  <c r="M604" i="11" s="1"/>
  <c r="L715" i="11"/>
  <c r="M715" i="11" s="1"/>
  <c r="L762" i="11"/>
  <c r="M762" i="11" s="1"/>
  <c r="L699" i="11"/>
  <c r="M699" i="11" s="1"/>
  <c r="L649" i="11"/>
  <c r="M649" i="11" s="1"/>
  <c r="L700" i="11"/>
  <c r="M700" i="11" s="1"/>
  <c r="L695" i="11"/>
  <c r="M695" i="11" s="1"/>
  <c r="L638" i="11"/>
  <c r="M638" i="11" s="1"/>
  <c r="L600" i="11"/>
  <c r="M600" i="11" s="1"/>
  <c r="L574" i="11"/>
  <c r="M574" i="11" s="1"/>
  <c r="L561" i="11"/>
  <c r="M561" i="11" s="1"/>
  <c r="L509" i="11"/>
  <c r="M509" i="11" s="1"/>
  <c r="L756" i="11"/>
  <c r="M756" i="11" s="1"/>
  <c r="L770" i="11"/>
  <c r="M770" i="11" s="1"/>
  <c r="L697" i="11"/>
  <c r="M697" i="11" s="1"/>
  <c r="L696" i="11"/>
  <c r="M696" i="11" s="1"/>
  <c r="L706" i="11"/>
  <c r="M706" i="11" s="1"/>
  <c r="L754" i="11"/>
  <c r="M754" i="11" s="1"/>
  <c r="L764" i="11"/>
  <c r="M764" i="11" s="1"/>
  <c r="L713" i="11"/>
  <c r="M713" i="11" s="1"/>
  <c r="L678" i="11"/>
  <c r="M678" i="11" s="1"/>
  <c r="L687" i="11"/>
  <c r="M687" i="11" s="1"/>
  <c r="L675" i="11"/>
  <c r="M675" i="11" s="1"/>
  <c r="L739" i="11"/>
  <c r="M739" i="11" s="1"/>
  <c r="L662" i="11"/>
  <c r="M662" i="11" s="1"/>
  <c r="L573" i="11"/>
  <c r="M573" i="11" s="1"/>
  <c r="L725" i="11"/>
  <c r="M725" i="11" s="1"/>
  <c r="L708" i="11"/>
  <c r="M708" i="11" s="1"/>
  <c r="L663" i="11"/>
  <c r="M663" i="11" s="1"/>
  <c r="L711" i="11"/>
  <c r="M711" i="11" s="1"/>
  <c r="L667" i="11"/>
  <c r="M667" i="11" s="1"/>
  <c r="L579" i="11"/>
  <c r="M579" i="11" s="1"/>
  <c r="L580" i="11"/>
  <c r="M580" i="11" s="1"/>
  <c r="L621" i="11"/>
  <c r="M621" i="11" s="1"/>
  <c r="L531" i="11"/>
  <c r="M531" i="11" s="1"/>
  <c r="L660" i="11"/>
  <c r="M660" i="11" s="1"/>
  <c r="L597" i="11"/>
  <c r="M597" i="11" s="1"/>
  <c r="L743" i="11"/>
  <c r="M743" i="11" s="1"/>
  <c r="L705" i="11"/>
  <c r="M705" i="11" s="1"/>
  <c r="L677" i="11"/>
  <c r="M677" i="11" s="1"/>
  <c r="L651" i="11"/>
  <c r="M651" i="11" s="1"/>
  <c r="L668" i="11"/>
  <c r="M668" i="11" s="1"/>
  <c r="L658" i="11"/>
  <c r="M658" i="11" s="1"/>
  <c r="L685" i="11"/>
  <c r="M685" i="11" s="1"/>
  <c r="L590" i="11"/>
  <c r="M590" i="11" s="1"/>
  <c r="L591" i="11"/>
  <c r="M591" i="11" s="1"/>
  <c r="L624" i="11"/>
  <c r="M624" i="11" s="1"/>
  <c r="L555" i="11"/>
  <c r="M555" i="11" s="1"/>
  <c r="L623" i="11"/>
  <c r="M623" i="11" s="1"/>
  <c r="L607" i="11"/>
  <c r="M607" i="11" s="1"/>
  <c r="L773" i="11"/>
  <c r="M773" i="11" s="1"/>
  <c r="L581" i="11"/>
  <c r="M581" i="11" s="1"/>
  <c r="L681" i="11"/>
  <c r="M681" i="11" s="1"/>
  <c r="L655" i="11"/>
  <c r="M655" i="11" s="1"/>
  <c r="L654" i="11"/>
  <c r="M654" i="11" s="1"/>
  <c r="L665" i="11"/>
  <c r="M665" i="11" s="1"/>
  <c r="L682" i="11"/>
  <c r="M682" i="11" s="1"/>
  <c r="L592" i="11"/>
  <c r="M592" i="11" s="1"/>
  <c r="L606" i="11"/>
  <c r="M606" i="11" s="1"/>
  <c r="L630" i="11"/>
  <c r="M630" i="11" s="1"/>
  <c r="L560" i="11"/>
  <c r="M560" i="11" s="1"/>
  <c r="L627" i="11"/>
  <c r="M627" i="11" s="1"/>
  <c r="L644" i="11"/>
  <c r="M644" i="11" s="1"/>
  <c r="L724" i="11"/>
  <c r="M724" i="11" s="1"/>
  <c r="L686" i="11"/>
  <c r="M686" i="11" s="1"/>
  <c r="L633" i="11"/>
  <c r="M633" i="11" s="1"/>
  <c r="L679" i="11"/>
  <c r="M679" i="11" s="1"/>
  <c r="L603" i="11"/>
  <c r="M603" i="11" s="1"/>
  <c r="L612" i="11"/>
  <c r="M612" i="11" s="1"/>
  <c r="L636" i="11"/>
  <c r="M636" i="11" s="1"/>
  <c r="L628" i="11"/>
  <c r="M628" i="11" s="1"/>
  <c r="L635" i="11"/>
  <c r="M635" i="11" s="1"/>
  <c r="L647" i="11"/>
  <c r="M647" i="11" s="1"/>
  <c r="L720" i="11"/>
  <c r="M720" i="11" s="1"/>
  <c r="L583" i="11"/>
  <c r="M583" i="11" s="1"/>
  <c r="L618" i="11"/>
  <c r="M618" i="11" s="1"/>
  <c r="L641" i="11"/>
  <c r="M641" i="11" s="1"/>
  <c r="L634" i="11"/>
  <c r="M634" i="11" s="1"/>
  <c r="L598" i="11"/>
  <c r="M598" i="11" s="1"/>
  <c r="L611" i="11"/>
  <c r="M611" i="11" s="1"/>
  <c r="L629" i="11"/>
  <c r="M629" i="11" s="1"/>
  <c r="L646" i="11"/>
  <c r="M646" i="11" s="1"/>
  <c r="L608" i="11"/>
  <c r="M608" i="11" s="1"/>
  <c r="L625" i="11"/>
  <c r="M625" i="11" s="1"/>
  <c r="L544" i="11"/>
  <c r="M544" i="11" s="1"/>
  <c r="L661" i="11"/>
  <c r="M661" i="11" s="1"/>
  <c r="L656" i="11"/>
  <c r="M656" i="11" s="1"/>
  <c r="L727" i="11"/>
  <c r="M727" i="11" s="1"/>
  <c r="L567" i="11"/>
  <c r="M567" i="11" s="1"/>
  <c r="L610" i="11"/>
  <c r="M610" i="11" s="1"/>
  <c r="L605" i="11"/>
  <c r="M605" i="11" s="1"/>
  <c r="L549" i="11"/>
  <c r="M549" i="11" s="1"/>
  <c r="L565" i="11"/>
  <c r="M565" i="11" s="1"/>
  <c r="L723" i="11"/>
  <c r="M723" i="11" s="1"/>
  <c r="L571" i="11"/>
  <c r="M571" i="11" s="1"/>
  <c r="L613" i="11"/>
  <c r="M613" i="11" s="1"/>
  <c r="L632" i="11"/>
  <c r="M632" i="11" s="1"/>
  <c r="L556" i="11"/>
  <c r="M556" i="11" s="1"/>
  <c r="L714" i="11"/>
  <c r="M714" i="11" s="1"/>
  <c r="L707" i="11"/>
  <c r="M707" i="11" s="1"/>
  <c r="L593" i="11"/>
  <c r="M593" i="11" s="1"/>
  <c r="L578" i="11"/>
  <c r="M578" i="11" s="1"/>
  <c r="L572" i="11"/>
  <c r="M572" i="11" s="1"/>
  <c r="L546" i="11"/>
  <c r="M546" i="11" s="1"/>
  <c r="L617" i="11"/>
  <c r="M617" i="11" s="1"/>
  <c r="L601" i="11"/>
  <c r="M601" i="11" s="1"/>
  <c r="L626" i="11"/>
  <c r="M626" i="11" s="1"/>
  <c r="L517" i="11"/>
  <c r="M517" i="11" s="1"/>
  <c r="L558" i="11"/>
  <c r="M558" i="11" s="1"/>
  <c r="L674" i="11"/>
  <c r="M674" i="11" s="1"/>
  <c r="L553" i="11"/>
  <c r="M553" i="11" s="1"/>
  <c r="L563" i="11"/>
  <c r="M563" i="11" s="1"/>
  <c r="L622" i="11"/>
  <c r="M622" i="11" s="1"/>
  <c r="L500" i="11"/>
  <c r="M500" i="11" s="1"/>
  <c r="L488" i="11"/>
  <c r="M488" i="11" s="1"/>
  <c r="L519" i="11"/>
  <c r="M519" i="11" s="1"/>
  <c r="L551" i="11"/>
  <c r="M551" i="11" s="1"/>
  <c r="L596" i="11"/>
  <c r="M596" i="11" s="1"/>
  <c r="L587" i="11"/>
  <c r="M587" i="11" s="1"/>
  <c r="L650" i="11"/>
  <c r="M650" i="11" s="1"/>
  <c r="L522" i="11"/>
  <c r="M522" i="11" s="1"/>
  <c r="L620" i="11"/>
  <c r="M620" i="11" s="1"/>
  <c r="L599" i="11"/>
  <c r="M599" i="11" s="1"/>
  <c r="L480" i="11"/>
  <c r="M480" i="11" s="1"/>
  <c r="L503" i="11"/>
  <c r="M503" i="11" s="1"/>
  <c r="L637" i="11"/>
  <c r="M637" i="11" s="1"/>
  <c r="L582" i="11"/>
  <c r="M582" i="11" s="1"/>
  <c r="L486" i="11"/>
  <c r="M486" i="11" s="1"/>
  <c r="L533" i="11"/>
  <c r="M533" i="11" s="1"/>
  <c r="L483" i="11"/>
  <c r="M483" i="11" s="1"/>
  <c r="L619" i="11"/>
  <c r="M619" i="11" s="1"/>
  <c r="L499" i="11"/>
  <c r="M499" i="11" s="1"/>
  <c r="L548" i="11"/>
  <c r="M548" i="11" s="1"/>
  <c r="L557" i="11"/>
  <c r="M557" i="11" s="1"/>
  <c r="L547" i="11"/>
  <c r="M547" i="11" s="1"/>
  <c r="L550" i="11"/>
  <c r="M550" i="11" s="1"/>
  <c r="L496" i="11"/>
  <c r="M496" i="11" s="1"/>
  <c r="L545" i="11"/>
  <c r="M545" i="11" s="1"/>
  <c r="L504" i="11"/>
  <c r="M504" i="11" s="1"/>
  <c r="L477" i="11"/>
  <c r="M477" i="11" s="1"/>
  <c r="L648" i="11"/>
  <c r="M648" i="11" s="1"/>
  <c r="L562" i="11"/>
  <c r="M562" i="11" s="1"/>
  <c r="L576" i="11"/>
  <c r="M576" i="11" s="1"/>
  <c r="L518" i="11"/>
  <c r="M518" i="11" s="1"/>
  <c r="L527" i="11"/>
  <c r="M527" i="11" s="1"/>
  <c r="L512" i="11"/>
  <c r="M512" i="11" s="1"/>
  <c r="L498" i="11"/>
  <c r="M498" i="11" s="1"/>
  <c r="L602" i="11"/>
  <c r="M602" i="11" s="1"/>
  <c r="L535" i="11"/>
  <c r="M535" i="11" s="1"/>
  <c r="L489" i="11"/>
  <c r="M489" i="11" s="1"/>
  <c r="L505" i="11"/>
  <c r="M505" i="11" s="1"/>
  <c r="L485" i="11"/>
  <c r="M485" i="11" s="1"/>
  <c r="L639" i="11"/>
  <c r="M639" i="11" s="1"/>
  <c r="L575" i="11"/>
  <c r="M575" i="11" s="1"/>
  <c r="L501" i="11"/>
  <c r="M501" i="11" s="1"/>
  <c r="L493" i="11"/>
  <c r="M493" i="11" s="1"/>
  <c r="L542" i="11"/>
  <c r="M542" i="11" s="1"/>
  <c r="L490" i="11"/>
  <c r="M490" i="11" s="1"/>
  <c r="L528" i="11"/>
  <c r="M528" i="11" s="1"/>
  <c r="L532" i="11"/>
  <c r="M532" i="11" s="1"/>
  <c r="L521" i="11"/>
  <c r="M521" i="11" s="1"/>
  <c r="L652" i="11"/>
  <c r="M652" i="11" s="1"/>
  <c r="L543" i="11"/>
  <c r="M543" i="11" s="1"/>
  <c r="L472" i="11"/>
  <c r="M472" i="11" s="1"/>
  <c r="L570" i="11"/>
  <c r="M570" i="11" s="1"/>
  <c r="L481" i="11"/>
  <c r="M481" i="11" s="1"/>
  <c r="L478" i="11"/>
  <c r="M478" i="11" s="1"/>
  <c r="L491" i="11"/>
  <c r="M491" i="11" s="1"/>
  <c r="L475" i="11"/>
  <c r="M475" i="11" s="1"/>
  <c r="L733" i="11"/>
  <c r="M733" i="11" s="1"/>
  <c r="L569" i="11"/>
  <c r="M569" i="11" s="1"/>
  <c r="L588" i="11"/>
  <c r="M588" i="11" s="1"/>
  <c r="L506" i="11"/>
  <c r="M506" i="11" s="1"/>
  <c r="L482" i="11"/>
  <c r="M482" i="11" s="1"/>
  <c r="L510" i="11"/>
  <c r="M510" i="11" s="1"/>
  <c r="L568" i="11"/>
  <c r="M568" i="11" s="1"/>
  <c r="L479" i="11"/>
  <c r="M479" i="11" s="1"/>
  <c r="L691" i="11"/>
  <c r="M691" i="11" s="1"/>
  <c r="L669" i="11"/>
  <c r="M669" i="11" s="1"/>
  <c r="L595" i="11"/>
  <c r="M595" i="11" s="1"/>
  <c r="L530" i="11"/>
  <c r="M530" i="11" s="1"/>
  <c r="L529" i="11"/>
  <c r="M529" i="11" s="1"/>
  <c r="L492" i="11"/>
  <c r="M492" i="11" s="1"/>
  <c r="L487" i="11"/>
  <c r="M487" i="11" s="1"/>
  <c r="L732" i="11"/>
  <c r="M732" i="11" s="1"/>
  <c r="L721" i="11"/>
  <c r="M721" i="11" s="1"/>
  <c r="L516" i="11"/>
  <c r="M516" i="11" s="1"/>
  <c r="L524" i="11"/>
  <c r="M524" i="11" s="1"/>
  <c r="L537" i="11"/>
  <c r="M537" i="11" s="1"/>
  <c r="L559" i="11"/>
  <c r="M559" i="11" s="1"/>
  <c r="L534" i="11"/>
  <c r="M534" i="11" s="1"/>
  <c r="L525" i="11"/>
  <c r="M525" i="11" s="1"/>
  <c r="L502" i="11"/>
  <c r="M502" i="11" s="1"/>
  <c r="L473" i="11"/>
  <c r="M473" i="11" s="1"/>
  <c r="L653" i="11"/>
  <c r="M653" i="11" s="1"/>
  <c r="L507" i="11"/>
  <c r="M507" i="11" s="1"/>
  <c r="L494" i="11"/>
  <c r="M494" i="11" s="1"/>
  <c r="L614" i="11"/>
  <c r="M614" i="11" s="1"/>
  <c r="L554" i="11"/>
  <c r="M554" i="11" s="1"/>
  <c r="L540" i="11"/>
  <c r="M540" i="11" s="1"/>
  <c r="L539" i="11"/>
  <c r="M539" i="11" s="1"/>
  <c r="L508" i="11"/>
  <c r="M508" i="11" s="1"/>
  <c r="L666" i="11"/>
  <c r="M666" i="11" s="1"/>
  <c r="L643" i="11"/>
  <c r="M643" i="11" s="1"/>
  <c r="L523" i="11"/>
  <c r="M523" i="11" s="1"/>
  <c r="L552" i="11"/>
  <c r="M552" i="11" s="1"/>
  <c r="L513" i="11"/>
  <c r="M513" i="11" s="1"/>
  <c r="L541" i="11"/>
  <c r="M541" i="11" s="1"/>
  <c r="L536" i="11"/>
  <c r="M536" i="11" s="1"/>
  <c r="L497" i="11"/>
  <c r="M497" i="11" s="1"/>
  <c r="L474" i="11"/>
  <c r="M474" i="11" s="1"/>
  <c r="L526" i="11"/>
  <c r="M526" i="11" s="1"/>
  <c r="L772" i="11"/>
  <c r="M772" i="11" s="1"/>
  <c r="L538" i="11"/>
  <c r="M538" i="11" s="1"/>
  <c r="L520" i="11"/>
  <c r="M520" i="11" s="1"/>
  <c r="L484" i="11"/>
  <c r="M484" i="11" s="1"/>
  <c r="L564" i="11"/>
  <c r="M564" i="11" s="1"/>
  <c r="L511" i="11"/>
  <c r="M511" i="11" s="1"/>
  <c r="L476" i="11"/>
  <c r="M476" i="11" s="1"/>
  <c r="L470" i="11"/>
  <c r="M470" i="11" s="1"/>
  <c r="L515" i="11"/>
  <c r="M515" i="11" s="1"/>
  <c r="L584" i="11"/>
  <c r="M584" i="11" s="1"/>
  <c r="R756" i="11"/>
  <c r="S756" i="11" s="1"/>
  <c r="R702" i="11"/>
  <c r="S702" i="11" s="1"/>
  <c r="R739" i="11"/>
  <c r="S739" i="11" s="1"/>
  <c r="R776" i="11"/>
  <c r="S776" i="11" s="1"/>
  <c r="R727" i="11"/>
  <c r="S727" i="11" s="1"/>
  <c r="R688" i="11"/>
  <c r="S688" i="11" s="1"/>
  <c r="R683" i="11"/>
  <c r="S683" i="11" s="1"/>
  <c r="R691" i="11"/>
  <c r="S691" i="11" s="1"/>
  <c r="R690" i="11"/>
  <c r="S690" i="11" s="1"/>
  <c r="R758" i="11"/>
  <c r="S758" i="11" s="1"/>
  <c r="R754" i="11"/>
  <c r="S754" i="11" s="1"/>
  <c r="R694" i="11"/>
  <c r="S694" i="11" s="1"/>
  <c r="R687" i="11"/>
  <c r="S687" i="11" s="1"/>
  <c r="R697" i="11"/>
  <c r="S697" i="11" s="1"/>
  <c r="R658" i="11"/>
  <c r="S658" i="11" s="1"/>
  <c r="R728" i="11"/>
  <c r="S728" i="11" s="1"/>
  <c r="R766" i="11"/>
  <c r="S766" i="11" s="1"/>
  <c r="R775" i="11"/>
  <c r="S775" i="11" s="1"/>
  <c r="R764" i="11"/>
  <c r="S764" i="11" s="1"/>
  <c r="R700" i="11"/>
  <c r="S700" i="11" s="1"/>
  <c r="R659" i="11"/>
  <c r="S659" i="11" s="1"/>
  <c r="R613" i="11"/>
  <c r="S613" i="11" s="1"/>
  <c r="R593" i="11"/>
  <c r="S593" i="11" s="1"/>
  <c r="R653" i="11"/>
  <c r="S653" i="11" s="1"/>
  <c r="R595" i="11"/>
  <c r="S595" i="11" s="1"/>
  <c r="R772" i="11"/>
  <c r="S772" i="11" s="1"/>
  <c r="R693" i="11"/>
  <c r="S693" i="11" s="1"/>
  <c r="R770" i="11"/>
  <c r="S770" i="11" s="1"/>
  <c r="R564" i="11"/>
  <c r="S564" i="11" s="1"/>
  <c r="R596" i="11"/>
  <c r="S596" i="11" s="1"/>
  <c r="R584" i="11"/>
  <c r="S584" i="11" s="1"/>
  <c r="R635" i="11"/>
  <c r="S635" i="11" s="1"/>
  <c r="R717" i="11"/>
  <c r="S717" i="11" s="1"/>
  <c r="R742" i="11"/>
  <c r="S742" i="11" s="1"/>
  <c r="R669" i="11"/>
  <c r="S669" i="11" s="1"/>
  <c r="R699" i="11"/>
  <c r="S699" i="11" s="1"/>
  <c r="R716" i="11"/>
  <c r="S716" i="11" s="1"/>
  <c r="R765" i="11"/>
  <c r="S765" i="11" s="1"/>
  <c r="R726" i="11"/>
  <c r="S726" i="11" s="1"/>
  <c r="R704" i="11"/>
  <c r="S704" i="11" s="1"/>
  <c r="R744" i="11"/>
  <c r="S744" i="11" s="1"/>
  <c r="R745" i="11"/>
  <c r="S745" i="11" s="1"/>
  <c r="R737" i="11"/>
  <c r="S737" i="11" s="1"/>
  <c r="R617" i="11"/>
  <c r="S617" i="11" s="1"/>
  <c r="R621" i="11"/>
  <c r="S621" i="11" s="1"/>
  <c r="R558" i="11"/>
  <c r="S558" i="11" s="1"/>
  <c r="R713" i="11"/>
  <c r="S713" i="11" s="1"/>
  <c r="R748" i="11"/>
  <c r="S748" i="11" s="1"/>
  <c r="R725" i="11"/>
  <c r="S725" i="11" s="1"/>
  <c r="R624" i="11"/>
  <c r="S624" i="11" s="1"/>
  <c r="R636" i="11"/>
  <c r="S636" i="11" s="1"/>
  <c r="R741" i="11"/>
  <c r="S741" i="11" s="1"/>
  <c r="R719" i="11"/>
  <c r="S719" i="11" s="1"/>
  <c r="R678" i="11"/>
  <c r="S678" i="11" s="1"/>
  <c r="R598" i="11"/>
  <c r="S598" i="11" s="1"/>
  <c r="R724" i="11"/>
  <c r="S724" i="11" s="1"/>
  <c r="R597" i="11"/>
  <c r="S597" i="11" s="1"/>
  <c r="R604" i="11"/>
  <c r="S604" i="11" s="1"/>
  <c r="R753" i="11"/>
  <c r="S753" i="11" s="1"/>
  <c r="R738" i="11"/>
  <c r="S738" i="11" s="1"/>
  <c r="R626" i="11"/>
  <c r="S626" i="11" s="1"/>
  <c r="R670" i="11"/>
  <c r="S670" i="11" s="1"/>
  <c r="R632" i="11"/>
  <c r="S632" i="11" s="1"/>
  <c r="R752" i="11"/>
  <c r="S752" i="11" s="1"/>
  <c r="R655" i="11"/>
  <c r="S655" i="11" s="1"/>
  <c r="R681" i="11"/>
  <c r="S681" i="11" s="1"/>
  <c r="R602" i="11"/>
  <c r="S602" i="11" s="1"/>
  <c r="R648" i="11"/>
  <c r="S648" i="11" s="1"/>
  <c r="R673" i="11"/>
  <c r="S673" i="11" s="1"/>
  <c r="R773" i="11"/>
  <c r="S773" i="11" s="1"/>
  <c r="R757" i="11"/>
  <c r="S757" i="11" s="1"/>
  <c r="R718" i="11"/>
  <c r="S718" i="11" s="1"/>
  <c r="R701" i="11"/>
  <c r="S701" i="11" s="1"/>
  <c r="R615" i="11"/>
  <c r="S615" i="11" s="1"/>
  <c r="R555" i="11"/>
  <c r="S555" i="11" s="1"/>
  <c r="R686" i="11"/>
  <c r="S686" i="11" s="1"/>
  <c r="R768" i="11"/>
  <c r="S768" i="11" s="1"/>
  <c r="R711" i="11"/>
  <c r="S711" i="11" s="1"/>
  <c r="R761" i="11"/>
  <c r="S761" i="11" s="1"/>
  <c r="R610" i="11"/>
  <c r="S610" i="11" s="1"/>
  <c r="R676" i="11"/>
  <c r="S676" i="11" s="1"/>
  <c r="R709" i="11"/>
  <c r="S709" i="11" s="1"/>
  <c r="R746" i="11"/>
  <c r="S746" i="11" s="1"/>
  <c r="R623" i="11"/>
  <c r="S623" i="11" s="1"/>
  <c r="R735" i="11"/>
  <c r="S735" i="11" s="1"/>
  <c r="R715" i="11"/>
  <c r="S715" i="11" s="1"/>
  <c r="R672" i="11"/>
  <c r="S672" i="11" s="1"/>
  <c r="R651" i="11"/>
  <c r="S651" i="11" s="1"/>
  <c r="R705" i="11"/>
  <c r="S705" i="11" s="1"/>
  <c r="R720" i="11"/>
  <c r="S720" i="11" s="1"/>
  <c r="R759" i="11"/>
  <c r="S759" i="11" s="1"/>
  <c r="R649" i="11"/>
  <c r="S649" i="11" s="1"/>
  <c r="R679" i="11"/>
  <c r="S679" i="11" s="1"/>
  <c r="R695" i="11"/>
  <c r="S695" i="11" s="1"/>
  <c r="R614" i="11"/>
  <c r="S614" i="11" s="1"/>
  <c r="R647" i="11"/>
  <c r="S647" i="11" s="1"/>
  <c r="R707" i="11"/>
  <c r="S707" i="11" s="1"/>
  <c r="R731" i="11"/>
  <c r="S731" i="11" s="1"/>
  <c r="R721" i="11"/>
  <c r="S721" i="11" s="1"/>
  <c r="R771" i="11"/>
  <c r="S771" i="11" s="1"/>
  <c r="R671" i="11"/>
  <c r="S671" i="11" s="1"/>
  <c r="R652" i="11"/>
  <c r="S652" i="11" s="1"/>
  <c r="R734" i="11"/>
  <c r="S734" i="11" s="1"/>
  <c r="R607" i="11"/>
  <c r="S607" i="11" s="1"/>
  <c r="R729" i="11"/>
  <c r="S729" i="11" s="1"/>
  <c r="R769" i="11"/>
  <c r="S769" i="11" s="1"/>
  <c r="R680" i="11"/>
  <c r="S680" i="11" s="1"/>
  <c r="R747" i="11"/>
  <c r="S747" i="11" s="1"/>
  <c r="R661" i="11"/>
  <c r="S661" i="11" s="1"/>
  <c r="R660" i="11"/>
  <c r="S660" i="11" s="1"/>
  <c r="R640" i="11"/>
  <c r="S640" i="11" s="1"/>
  <c r="R606" i="11"/>
  <c r="S606" i="11" s="1"/>
  <c r="R646" i="11"/>
  <c r="S646" i="11" s="1"/>
  <c r="R550" i="11"/>
  <c r="S550" i="11" s="1"/>
  <c r="R599" i="11"/>
  <c r="S599" i="11" s="1"/>
  <c r="R714" i="11"/>
  <c r="S714" i="11" s="1"/>
  <c r="R620" i="11"/>
  <c r="S620" i="11" s="1"/>
  <c r="R547" i="11"/>
  <c r="S547" i="11" s="1"/>
  <c r="R612" i="11"/>
  <c r="S612" i="11" s="1"/>
  <c r="R576" i="11"/>
  <c r="S576" i="11" s="1"/>
  <c r="R583" i="11"/>
  <c r="S583" i="11" s="1"/>
  <c r="R749" i="11"/>
  <c r="S749" i="11" s="1"/>
  <c r="R733" i="11"/>
  <c r="S733" i="11" s="1"/>
  <c r="R689" i="11"/>
  <c r="S689" i="11" s="1"/>
  <c r="R708" i="11"/>
  <c r="S708" i="11" s="1"/>
  <c r="R682" i="11"/>
  <c r="S682" i="11" s="1"/>
  <c r="R692" i="11"/>
  <c r="S692" i="11" s="1"/>
  <c r="R767" i="11"/>
  <c r="S767" i="11" s="1"/>
  <c r="R662" i="11"/>
  <c r="S662" i="11" s="1"/>
  <c r="R657" i="11"/>
  <c r="S657" i="11" s="1"/>
  <c r="R590" i="11"/>
  <c r="S590" i="11" s="1"/>
  <c r="R618" i="11"/>
  <c r="S618" i="11" s="1"/>
  <c r="R577" i="11"/>
  <c r="S577" i="11" s="1"/>
  <c r="R601" i="11"/>
  <c r="S601" i="11" s="1"/>
  <c r="R642" i="11"/>
  <c r="S642" i="11" s="1"/>
  <c r="R675" i="11"/>
  <c r="S675" i="11" s="1"/>
  <c r="R685" i="11"/>
  <c r="S685" i="11" s="1"/>
  <c r="R663" i="11"/>
  <c r="S663" i="11" s="1"/>
  <c r="R638" i="11"/>
  <c r="S638" i="11" s="1"/>
  <c r="R588" i="11"/>
  <c r="S588" i="11" s="1"/>
  <c r="R570" i="11"/>
  <c r="S570" i="11" s="1"/>
  <c r="R600" i="11"/>
  <c r="S600" i="11" s="1"/>
  <c r="R562" i="11"/>
  <c r="S562" i="11" s="1"/>
  <c r="R774" i="11"/>
  <c r="S774" i="11" s="1"/>
  <c r="R751" i="11"/>
  <c r="S751" i="11" s="1"/>
  <c r="R664" i="11"/>
  <c r="S664" i="11" s="1"/>
  <c r="R585" i="11"/>
  <c r="S585" i="11" s="1"/>
  <c r="R586" i="11"/>
  <c r="S586" i="11" s="1"/>
  <c r="R582" i="11"/>
  <c r="S582" i="11" s="1"/>
  <c r="R587" i="11"/>
  <c r="S587" i="11" s="1"/>
  <c r="R592" i="11"/>
  <c r="S592" i="11" s="1"/>
  <c r="R736" i="11"/>
  <c r="S736" i="11" s="1"/>
  <c r="R667" i="11"/>
  <c r="S667" i="11" s="1"/>
  <c r="R527" i="11"/>
  <c r="S527" i="11" s="1"/>
  <c r="R544" i="11"/>
  <c r="S544" i="11" s="1"/>
  <c r="R567" i="11"/>
  <c r="S567" i="11" s="1"/>
  <c r="R633" i="11"/>
  <c r="S633" i="11" s="1"/>
  <c r="R637" i="11"/>
  <c r="S637" i="11" s="1"/>
  <c r="R750" i="11"/>
  <c r="S750" i="11" s="1"/>
  <c r="R722" i="11"/>
  <c r="S722" i="11" s="1"/>
  <c r="R608" i="11"/>
  <c r="S608" i="11" s="1"/>
  <c r="R654" i="11"/>
  <c r="S654" i="11" s="1"/>
  <c r="R575" i="11"/>
  <c r="S575" i="11" s="1"/>
  <c r="R650" i="11"/>
  <c r="S650" i="11" s="1"/>
  <c r="R573" i="11"/>
  <c r="S573" i="11" s="1"/>
  <c r="R552" i="11"/>
  <c r="S552" i="11" s="1"/>
  <c r="R524" i="11"/>
  <c r="S524" i="11" s="1"/>
  <c r="R755" i="11"/>
  <c r="S755" i="11" s="1"/>
  <c r="R710" i="11"/>
  <c r="S710" i="11" s="1"/>
  <c r="R643" i="11"/>
  <c r="S643" i="11" s="1"/>
  <c r="R619" i="11"/>
  <c r="S619" i="11" s="1"/>
  <c r="R580" i="11"/>
  <c r="S580" i="11" s="1"/>
  <c r="R656" i="11"/>
  <c r="S656" i="11" s="1"/>
  <c r="R532" i="11"/>
  <c r="S532" i="11" s="1"/>
  <c r="R525" i="11"/>
  <c r="S525" i="11" s="1"/>
  <c r="R554" i="11"/>
  <c r="S554" i="11" s="1"/>
  <c r="R665" i="11"/>
  <c r="S665" i="11" s="1"/>
  <c r="R518" i="11"/>
  <c r="S518" i="11" s="1"/>
  <c r="R625" i="11"/>
  <c r="S625" i="11" s="1"/>
  <c r="R551" i="11"/>
  <c r="S551" i="11" s="1"/>
  <c r="R522" i="11"/>
  <c r="S522" i="11" s="1"/>
  <c r="R579" i="11"/>
  <c r="S579" i="11" s="1"/>
  <c r="R561" i="11"/>
  <c r="S561" i="11" s="1"/>
  <c r="R543" i="11"/>
  <c r="S543" i="11" s="1"/>
  <c r="R494" i="11"/>
  <c r="S494" i="11" s="1"/>
  <c r="R505" i="11"/>
  <c r="S505" i="11" s="1"/>
  <c r="R743" i="11"/>
  <c r="S743" i="11" s="1"/>
  <c r="R706" i="11"/>
  <c r="S706" i="11" s="1"/>
  <c r="R723" i="11"/>
  <c r="S723" i="11" s="1"/>
  <c r="R684" i="11"/>
  <c r="S684" i="11" s="1"/>
  <c r="R630" i="11"/>
  <c r="S630" i="11" s="1"/>
  <c r="R560" i="11"/>
  <c r="S560" i="11" s="1"/>
  <c r="R666" i="11"/>
  <c r="S666" i="11" s="1"/>
  <c r="R622" i="11"/>
  <c r="S622" i="11" s="1"/>
  <c r="R571" i="11"/>
  <c r="S571" i="11" s="1"/>
  <c r="R631" i="11"/>
  <c r="S631" i="11" s="1"/>
  <c r="R594" i="11"/>
  <c r="S594" i="11" s="1"/>
  <c r="R605" i="11"/>
  <c r="S605" i="11" s="1"/>
  <c r="R540" i="11"/>
  <c r="S540" i="11" s="1"/>
  <c r="R526" i="11"/>
  <c r="S526" i="11" s="1"/>
  <c r="R513" i="11"/>
  <c r="S513" i="11" s="1"/>
  <c r="R668" i="11"/>
  <c r="S668" i="11" s="1"/>
  <c r="R628" i="11"/>
  <c r="S628" i="11" s="1"/>
  <c r="R546" i="11"/>
  <c r="S546" i="11" s="1"/>
  <c r="R677" i="11"/>
  <c r="S677" i="11" s="1"/>
  <c r="R569" i="11"/>
  <c r="S569" i="11" s="1"/>
  <c r="R568" i="11"/>
  <c r="S568" i="11" s="1"/>
  <c r="R639" i="11"/>
  <c r="S639" i="11" s="1"/>
  <c r="R578" i="11"/>
  <c r="S578" i="11" s="1"/>
  <c r="R536" i="11"/>
  <c r="S536" i="11" s="1"/>
  <c r="R512" i="11"/>
  <c r="S512" i="11" s="1"/>
  <c r="R530" i="11"/>
  <c r="S530" i="11" s="1"/>
  <c r="R641" i="11"/>
  <c r="S641" i="11" s="1"/>
  <c r="R698" i="11"/>
  <c r="S698" i="11" s="1"/>
  <c r="R730" i="11"/>
  <c r="S730" i="11" s="1"/>
  <c r="R644" i="11"/>
  <c r="S644" i="11" s="1"/>
  <c r="R565" i="11"/>
  <c r="S565" i="11" s="1"/>
  <c r="R556" i="11"/>
  <c r="S556" i="11" s="1"/>
  <c r="R484" i="11"/>
  <c r="S484" i="11" s="1"/>
  <c r="R559" i="11"/>
  <c r="S559" i="11" s="1"/>
  <c r="R535" i="11"/>
  <c r="S535" i="11" s="1"/>
  <c r="R515" i="11"/>
  <c r="S515" i="11" s="1"/>
  <c r="R541" i="11"/>
  <c r="S541" i="11" s="1"/>
  <c r="R591" i="11"/>
  <c r="S591" i="11" s="1"/>
  <c r="R503" i="11"/>
  <c r="S503" i="11" s="1"/>
  <c r="R557" i="11"/>
  <c r="S557" i="11" s="1"/>
  <c r="R490" i="11"/>
  <c r="S490" i="11" s="1"/>
  <c r="R531" i="11"/>
  <c r="S531" i="11" s="1"/>
  <c r="R572" i="11"/>
  <c r="S572" i="11" s="1"/>
  <c r="R563" i="11"/>
  <c r="S563" i="11" s="1"/>
  <c r="R482" i="11"/>
  <c r="S482" i="11" s="1"/>
  <c r="R519" i="11"/>
  <c r="S519" i="11" s="1"/>
  <c r="R504" i="11"/>
  <c r="S504" i="11" s="1"/>
  <c r="R553" i="11"/>
  <c r="S553" i="11" s="1"/>
  <c r="R529" i="11"/>
  <c r="S529" i="11" s="1"/>
  <c r="R521" i="11"/>
  <c r="S521" i="11" s="1"/>
  <c r="R474" i="11"/>
  <c r="S474" i="11" s="1"/>
  <c r="R740" i="11"/>
  <c r="S740" i="11" s="1"/>
  <c r="R545" i="11"/>
  <c r="S545" i="11" s="1"/>
  <c r="R603" i="11"/>
  <c r="S603" i="11" s="1"/>
  <c r="R470" i="11"/>
  <c r="S470" i="11" s="1"/>
  <c r="R538" i="11"/>
  <c r="S538" i="11" s="1"/>
  <c r="R507" i="11"/>
  <c r="S507" i="11" s="1"/>
  <c r="R495" i="11"/>
  <c r="S495" i="11" s="1"/>
  <c r="R479" i="11"/>
  <c r="S479" i="11" s="1"/>
  <c r="R520" i="11"/>
  <c r="S520" i="11" s="1"/>
  <c r="R501" i="11"/>
  <c r="S501" i="11" s="1"/>
  <c r="R509" i="11"/>
  <c r="S509" i="11" s="1"/>
  <c r="R703" i="11"/>
  <c r="S703" i="11" s="1"/>
  <c r="R574" i="11"/>
  <c r="S574" i="11" s="1"/>
  <c r="R549" i="11"/>
  <c r="S549" i="11" s="1"/>
  <c r="R514" i="11"/>
  <c r="S514" i="11" s="1"/>
  <c r="R696" i="11"/>
  <c r="S696" i="11" s="1"/>
  <c r="R510" i="11"/>
  <c r="S510" i="11" s="1"/>
  <c r="R497" i="11"/>
  <c r="S497" i="11" s="1"/>
  <c r="R483" i="11"/>
  <c r="S483" i="11" s="1"/>
  <c r="R480" i="11"/>
  <c r="S480" i="11" s="1"/>
  <c r="R534" i="11"/>
  <c r="S534" i="11" s="1"/>
  <c r="R508" i="11"/>
  <c r="S508" i="11" s="1"/>
  <c r="R477" i="11"/>
  <c r="S477" i="11" s="1"/>
  <c r="R732" i="11"/>
  <c r="S732" i="11" s="1"/>
  <c r="R533" i="11"/>
  <c r="S533" i="11" s="1"/>
  <c r="R523" i="11"/>
  <c r="S523" i="11" s="1"/>
  <c r="R511" i="11"/>
  <c r="S511" i="11" s="1"/>
  <c r="R611" i="11"/>
  <c r="S611" i="11" s="1"/>
  <c r="R506" i="11"/>
  <c r="S506" i="11" s="1"/>
  <c r="R542" i="11"/>
  <c r="S542" i="11" s="1"/>
  <c r="R498" i="11"/>
  <c r="S498" i="11" s="1"/>
  <c r="R762" i="11"/>
  <c r="S762" i="11" s="1"/>
  <c r="R548" i="11"/>
  <c r="S548" i="11" s="1"/>
  <c r="R616" i="11"/>
  <c r="S616" i="11" s="1"/>
  <c r="R589" i="11"/>
  <c r="S589" i="11" s="1"/>
  <c r="R566" i="11"/>
  <c r="S566" i="11" s="1"/>
  <c r="R486" i="11"/>
  <c r="S486" i="11" s="1"/>
  <c r="R476" i="11"/>
  <c r="S476" i="11" s="1"/>
  <c r="R629" i="11"/>
  <c r="S629" i="11" s="1"/>
  <c r="R489" i="11"/>
  <c r="S489" i="11" s="1"/>
  <c r="R627" i="11"/>
  <c r="S627" i="11" s="1"/>
  <c r="R491" i="11"/>
  <c r="S491" i="11" s="1"/>
  <c r="R473" i="11"/>
  <c r="S473" i="11" s="1"/>
  <c r="R496" i="11"/>
  <c r="S496" i="11" s="1"/>
  <c r="R472" i="11"/>
  <c r="S472" i="11" s="1"/>
  <c r="R581" i="11"/>
  <c r="S581" i="11" s="1"/>
  <c r="R493" i="11"/>
  <c r="S493" i="11" s="1"/>
  <c r="R485" i="11"/>
  <c r="S485" i="11" s="1"/>
  <c r="R516" i="11"/>
  <c r="S516" i="11" s="1"/>
  <c r="R492" i="11"/>
  <c r="S492" i="11" s="1"/>
  <c r="R488" i="11"/>
  <c r="S488" i="11" s="1"/>
  <c r="R528" i="11"/>
  <c r="S528" i="11" s="1"/>
  <c r="R517" i="11"/>
  <c r="S517" i="11" s="1"/>
  <c r="R537" i="11"/>
  <c r="S537" i="11" s="1"/>
  <c r="R471" i="11"/>
  <c r="S471" i="11" s="1"/>
  <c r="R500" i="11"/>
  <c r="S500" i="11" s="1"/>
  <c r="R475" i="11"/>
  <c r="S475" i="11" s="1"/>
  <c r="R634" i="11"/>
  <c r="S634" i="11" s="1"/>
  <c r="R502" i="11"/>
  <c r="S502" i="11" s="1"/>
  <c r="R712" i="11"/>
  <c r="S712" i="11" s="1"/>
  <c r="R499" i="11"/>
  <c r="S499" i="11" s="1"/>
  <c r="R763" i="11"/>
  <c r="S763" i="11" s="1"/>
  <c r="R481" i="11"/>
  <c r="S481" i="11" s="1"/>
  <c r="R478" i="11"/>
  <c r="S478" i="11" s="1"/>
  <c r="R487" i="11"/>
  <c r="S487" i="11" s="1"/>
  <c r="R674" i="11"/>
  <c r="S674" i="11" s="1"/>
  <c r="R539" i="11"/>
  <c r="S539" i="11" s="1"/>
  <c r="R609" i="11"/>
  <c r="S609" i="11" s="1"/>
  <c r="L750" i="12"/>
  <c r="M750" i="12" s="1"/>
  <c r="L752" i="12"/>
  <c r="M752" i="12" s="1"/>
  <c r="L764" i="12"/>
  <c r="M764" i="12" s="1"/>
  <c r="L748" i="12"/>
  <c r="M748" i="12" s="1"/>
  <c r="L756" i="12"/>
  <c r="M756" i="12" s="1"/>
  <c r="L753" i="12"/>
  <c r="M753" i="12" s="1"/>
  <c r="L770" i="12"/>
  <c r="M770" i="12" s="1"/>
  <c r="L746" i="12"/>
  <c r="M746" i="12" s="1"/>
  <c r="L719" i="12"/>
  <c r="M719" i="12" s="1"/>
  <c r="L711" i="12"/>
  <c r="M711" i="12" s="1"/>
  <c r="L725" i="12"/>
  <c r="M725" i="12" s="1"/>
  <c r="L724" i="12"/>
  <c r="M724" i="12" s="1"/>
  <c r="L751" i="12"/>
  <c r="M751" i="12" s="1"/>
  <c r="L736" i="12"/>
  <c r="M736" i="12" s="1"/>
  <c r="L694" i="12"/>
  <c r="M694" i="12" s="1"/>
  <c r="L646" i="12"/>
  <c r="M646" i="12" s="1"/>
  <c r="L675" i="12"/>
  <c r="M675" i="12" s="1"/>
  <c r="L732" i="12"/>
  <c r="M732" i="12" s="1"/>
  <c r="L691" i="12"/>
  <c r="M691" i="12" s="1"/>
  <c r="L727" i="12"/>
  <c r="M727" i="12" s="1"/>
  <c r="L776" i="12"/>
  <c r="M776" i="12" s="1"/>
  <c r="L716" i="12"/>
  <c r="M716" i="12" s="1"/>
  <c r="L728" i="12"/>
  <c r="M728" i="12" s="1"/>
  <c r="L686" i="12"/>
  <c r="M686" i="12" s="1"/>
  <c r="L658" i="12"/>
  <c r="M658" i="12" s="1"/>
  <c r="L700" i="12"/>
  <c r="M700" i="12" s="1"/>
  <c r="L737" i="12"/>
  <c r="M737" i="12" s="1"/>
  <c r="L744" i="12"/>
  <c r="M744" i="12" s="1"/>
  <c r="L747" i="12"/>
  <c r="M747" i="12" s="1"/>
  <c r="L692" i="12"/>
  <c r="M692" i="12" s="1"/>
  <c r="L657" i="12"/>
  <c r="M657" i="12" s="1"/>
  <c r="L710" i="12"/>
  <c r="M710" i="12" s="1"/>
  <c r="L763" i="12"/>
  <c r="M763" i="12" s="1"/>
  <c r="L766" i="12"/>
  <c r="M766" i="12" s="1"/>
  <c r="L676" i="12"/>
  <c r="M676" i="12" s="1"/>
  <c r="L683" i="12"/>
  <c r="M683" i="12" s="1"/>
  <c r="L648" i="12"/>
  <c r="M648" i="12" s="1"/>
  <c r="L734" i="12"/>
  <c r="M734" i="12" s="1"/>
  <c r="L773" i="12"/>
  <c r="M773" i="12" s="1"/>
  <c r="L768" i="12"/>
  <c r="M768" i="12" s="1"/>
  <c r="L740" i="12"/>
  <c r="M740" i="12" s="1"/>
  <c r="L722" i="12"/>
  <c r="M722" i="12" s="1"/>
  <c r="L729" i="12"/>
  <c r="M729" i="12" s="1"/>
  <c r="L733" i="12"/>
  <c r="M733" i="12" s="1"/>
  <c r="L681" i="12"/>
  <c r="M681" i="12" s="1"/>
  <c r="L702" i="12"/>
  <c r="M702" i="12" s="1"/>
  <c r="L701" i="12"/>
  <c r="M701" i="12" s="1"/>
  <c r="L755" i="12"/>
  <c r="M755" i="12" s="1"/>
  <c r="L730" i="12"/>
  <c r="M730" i="12" s="1"/>
  <c r="L757" i="12"/>
  <c r="M757" i="12" s="1"/>
  <c r="L620" i="12"/>
  <c r="M620" i="12" s="1"/>
  <c r="L685" i="12"/>
  <c r="M685" i="12" s="1"/>
  <c r="L704" i="12"/>
  <c r="M704" i="12" s="1"/>
  <c r="L703" i="12"/>
  <c r="M703" i="12" s="1"/>
  <c r="L731" i="12"/>
  <c r="M731" i="12" s="1"/>
  <c r="L688" i="12"/>
  <c r="M688" i="12" s="1"/>
  <c r="L652" i="12"/>
  <c r="M652" i="12" s="1"/>
  <c r="L767" i="12"/>
  <c r="M767" i="12" s="1"/>
  <c r="L674" i="12"/>
  <c r="M674" i="12" s="1"/>
  <c r="L613" i="12"/>
  <c r="M613" i="12" s="1"/>
  <c r="L735" i="12"/>
  <c r="M735" i="12" s="1"/>
  <c r="L653" i="12"/>
  <c r="M653" i="12" s="1"/>
  <c r="L684" i="12"/>
  <c r="M684" i="12" s="1"/>
  <c r="L771" i="12"/>
  <c r="M771" i="12" s="1"/>
  <c r="L769" i="12"/>
  <c r="M769" i="12" s="1"/>
  <c r="L718" i="12"/>
  <c r="M718" i="12" s="1"/>
  <c r="L682" i="12"/>
  <c r="M682" i="12" s="1"/>
  <c r="L761" i="12"/>
  <c r="M761" i="12" s="1"/>
  <c r="L587" i="12"/>
  <c r="M587" i="12" s="1"/>
  <c r="L677" i="12"/>
  <c r="M677" i="12" s="1"/>
  <c r="L672" i="12"/>
  <c r="M672" i="12" s="1"/>
  <c r="L667" i="12"/>
  <c r="M667" i="12" s="1"/>
  <c r="L668" i="12"/>
  <c r="M668" i="12" s="1"/>
  <c r="L705" i="12"/>
  <c r="M705" i="12" s="1"/>
  <c r="L698" i="12"/>
  <c r="M698" i="12" s="1"/>
  <c r="L687" i="12"/>
  <c r="M687" i="12" s="1"/>
  <c r="L765" i="12"/>
  <c r="M765" i="12" s="1"/>
  <c r="L723" i="12"/>
  <c r="M723" i="12" s="1"/>
  <c r="L713" i="12"/>
  <c r="M713" i="12" s="1"/>
  <c r="L673" i="12"/>
  <c r="M673" i="12" s="1"/>
  <c r="L680" i="12"/>
  <c r="M680" i="12" s="1"/>
  <c r="L642" i="12"/>
  <c r="M642" i="12" s="1"/>
  <c r="L663" i="12"/>
  <c r="M663" i="12" s="1"/>
  <c r="L585" i="12"/>
  <c r="M585" i="12" s="1"/>
  <c r="L772" i="12"/>
  <c r="M772" i="12" s="1"/>
  <c r="L690" i="12"/>
  <c r="M690" i="12" s="1"/>
  <c r="L754" i="12"/>
  <c r="M754" i="12" s="1"/>
  <c r="L641" i="12"/>
  <c r="M641" i="12" s="1"/>
  <c r="L708" i="12"/>
  <c r="M708" i="12" s="1"/>
  <c r="L774" i="12"/>
  <c r="M774" i="12" s="1"/>
  <c r="L678" i="12"/>
  <c r="M678" i="12" s="1"/>
  <c r="L665" i="12"/>
  <c r="M665" i="12" s="1"/>
  <c r="L721" i="12"/>
  <c r="M721" i="12" s="1"/>
  <c r="L762" i="12"/>
  <c r="M762" i="12" s="1"/>
  <c r="L709" i="12"/>
  <c r="M709" i="12" s="1"/>
  <c r="L639" i="12"/>
  <c r="M639" i="12" s="1"/>
  <c r="L622" i="12"/>
  <c r="M622" i="12" s="1"/>
  <c r="L624" i="12"/>
  <c r="M624" i="12" s="1"/>
  <c r="L596" i="12"/>
  <c r="M596" i="12" s="1"/>
  <c r="L604" i="12"/>
  <c r="M604" i="12" s="1"/>
  <c r="L496" i="12"/>
  <c r="M496" i="12" s="1"/>
  <c r="L759" i="12"/>
  <c r="M759" i="12" s="1"/>
  <c r="L644" i="12"/>
  <c r="M644" i="12" s="1"/>
  <c r="L666" i="12"/>
  <c r="M666" i="12" s="1"/>
  <c r="L623" i="12"/>
  <c r="M623" i="12" s="1"/>
  <c r="L627" i="12"/>
  <c r="M627" i="12" s="1"/>
  <c r="L634" i="12"/>
  <c r="M634" i="12" s="1"/>
  <c r="L670" i="12"/>
  <c r="M670" i="12" s="1"/>
  <c r="L603" i="12"/>
  <c r="M603" i="12" s="1"/>
  <c r="L615" i="12"/>
  <c r="M615" i="12" s="1"/>
  <c r="L738" i="12"/>
  <c r="M738" i="12" s="1"/>
  <c r="L660" i="12"/>
  <c r="M660" i="12" s="1"/>
  <c r="L775" i="12"/>
  <c r="M775" i="12" s="1"/>
  <c r="L726" i="12"/>
  <c r="M726" i="12" s="1"/>
  <c r="L679" i="12"/>
  <c r="M679" i="12" s="1"/>
  <c r="L619" i="12"/>
  <c r="M619" i="12" s="1"/>
  <c r="L630" i="12"/>
  <c r="M630" i="12" s="1"/>
  <c r="L631" i="12"/>
  <c r="M631" i="12" s="1"/>
  <c r="L654" i="12"/>
  <c r="M654" i="12" s="1"/>
  <c r="L699" i="12"/>
  <c r="M699" i="12" s="1"/>
  <c r="L595" i="12"/>
  <c r="M595" i="12" s="1"/>
  <c r="L618" i="12"/>
  <c r="M618" i="12" s="1"/>
  <c r="L636" i="12"/>
  <c r="M636" i="12" s="1"/>
  <c r="L741" i="12"/>
  <c r="M741" i="12" s="1"/>
  <c r="L655" i="12"/>
  <c r="M655" i="12" s="1"/>
  <c r="L617" i="12"/>
  <c r="M617" i="12" s="1"/>
  <c r="L640" i="12"/>
  <c r="M640" i="12" s="1"/>
  <c r="L637" i="12"/>
  <c r="M637" i="12" s="1"/>
  <c r="L543" i="12"/>
  <c r="M543" i="12" s="1"/>
  <c r="L612" i="12"/>
  <c r="M612" i="12" s="1"/>
  <c r="L535" i="12"/>
  <c r="M535" i="12" s="1"/>
  <c r="L570" i="12"/>
  <c r="M570" i="12" s="1"/>
  <c r="L557" i="12"/>
  <c r="M557" i="12" s="1"/>
  <c r="L758" i="12"/>
  <c r="M758" i="12" s="1"/>
  <c r="L689" i="12"/>
  <c r="M689" i="12" s="1"/>
  <c r="L656" i="12"/>
  <c r="M656" i="12" s="1"/>
  <c r="L580" i="12"/>
  <c r="M580" i="12" s="1"/>
  <c r="L586" i="12"/>
  <c r="M586" i="12" s="1"/>
  <c r="L475" i="12"/>
  <c r="M475" i="12" s="1"/>
  <c r="L576" i="12"/>
  <c r="M576" i="12" s="1"/>
  <c r="L717" i="12"/>
  <c r="M717" i="12" s="1"/>
  <c r="L598" i="12"/>
  <c r="M598" i="12" s="1"/>
  <c r="L609" i="12"/>
  <c r="M609" i="12" s="1"/>
  <c r="L594" i="12"/>
  <c r="M594" i="12" s="1"/>
  <c r="L593" i="12"/>
  <c r="M593" i="12" s="1"/>
  <c r="L643" i="12"/>
  <c r="M643" i="12" s="1"/>
  <c r="L558" i="12"/>
  <c r="M558" i="12" s="1"/>
  <c r="L581" i="12"/>
  <c r="M581" i="12" s="1"/>
  <c r="L568" i="12"/>
  <c r="M568" i="12" s="1"/>
  <c r="L697" i="12"/>
  <c r="M697" i="12" s="1"/>
  <c r="L706" i="12"/>
  <c r="M706" i="12" s="1"/>
  <c r="L611" i="12"/>
  <c r="M611" i="12" s="1"/>
  <c r="L633" i="12"/>
  <c r="M633" i="12" s="1"/>
  <c r="L597" i="12"/>
  <c r="M597" i="12" s="1"/>
  <c r="L564" i="12"/>
  <c r="M564" i="12" s="1"/>
  <c r="L614" i="12"/>
  <c r="M614" i="12" s="1"/>
  <c r="L525" i="12"/>
  <c r="M525" i="12" s="1"/>
  <c r="L696" i="12"/>
  <c r="M696" i="12" s="1"/>
  <c r="L659" i="12"/>
  <c r="M659" i="12" s="1"/>
  <c r="L610" i="12"/>
  <c r="M610" i="12" s="1"/>
  <c r="L602" i="12"/>
  <c r="M602" i="12" s="1"/>
  <c r="L590" i="12"/>
  <c r="M590" i="12" s="1"/>
  <c r="L638" i="12"/>
  <c r="M638" i="12" s="1"/>
  <c r="L616" i="12"/>
  <c r="M616" i="12" s="1"/>
  <c r="L607" i="12"/>
  <c r="M607" i="12" s="1"/>
  <c r="L599" i="12"/>
  <c r="M599" i="12" s="1"/>
  <c r="L553" i="12"/>
  <c r="M553" i="12" s="1"/>
  <c r="L707" i="12"/>
  <c r="M707" i="12" s="1"/>
  <c r="L693" i="12"/>
  <c r="M693" i="12" s="1"/>
  <c r="L626" i="12"/>
  <c r="M626" i="12" s="1"/>
  <c r="L571" i="12"/>
  <c r="M571" i="12" s="1"/>
  <c r="L578" i="12"/>
  <c r="M578" i="12" s="1"/>
  <c r="L538" i="12"/>
  <c r="M538" i="12" s="1"/>
  <c r="L521" i="12"/>
  <c r="M521" i="12" s="1"/>
  <c r="L541" i="12"/>
  <c r="M541" i="12" s="1"/>
  <c r="L695" i="12"/>
  <c r="M695" i="12" s="1"/>
  <c r="L625" i="12"/>
  <c r="M625" i="12" s="1"/>
  <c r="L591" i="12"/>
  <c r="M591" i="12" s="1"/>
  <c r="L582" i="12"/>
  <c r="M582" i="12" s="1"/>
  <c r="L480" i="12"/>
  <c r="M480" i="12" s="1"/>
  <c r="L528" i="12"/>
  <c r="M528" i="12" s="1"/>
  <c r="L507" i="12"/>
  <c r="M507" i="12" s="1"/>
  <c r="L545" i="12"/>
  <c r="M545" i="12" s="1"/>
  <c r="L649" i="12"/>
  <c r="M649" i="12" s="1"/>
  <c r="L567" i="12"/>
  <c r="M567" i="12" s="1"/>
  <c r="L584" i="12"/>
  <c r="M584" i="12" s="1"/>
  <c r="L556" i="12"/>
  <c r="M556" i="12" s="1"/>
  <c r="L574" i="12"/>
  <c r="M574" i="12" s="1"/>
  <c r="L488" i="12"/>
  <c r="M488" i="12" s="1"/>
  <c r="L527" i="12"/>
  <c r="M527" i="12" s="1"/>
  <c r="L714" i="12"/>
  <c r="M714" i="12" s="1"/>
  <c r="L749" i="12"/>
  <c r="M749" i="12" s="1"/>
  <c r="L647" i="12"/>
  <c r="M647" i="12" s="1"/>
  <c r="L562" i="12"/>
  <c r="M562" i="12" s="1"/>
  <c r="L632" i="12"/>
  <c r="M632" i="12" s="1"/>
  <c r="L561" i="12"/>
  <c r="M561" i="12" s="1"/>
  <c r="L526" i="12"/>
  <c r="M526" i="12" s="1"/>
  <c r="L566" i="12"/>
  <c r="M566" i="12" s="1"/>
  <c r="L478" i="12"/>
  <c r="M478" i="12" s="1"/>
  <c r="L505" i="12"/>
  <c r="M505" i="12" s="1"/>
  <c r="L605" i="12"/>
  <c r="M605" i="12" s="1"/>
  <c r="L583" i="12"/>
  <c r="M583" i="12" s="1"/>
  <c r="L547" i="12"/>
  <c r="M547" i="12" s="1"/>
  <c r="L555" i="12"/>
  <c r="M555" i="12" s="1"/>
  <c r="L743" i="12"/>
  <c r="M743" i="12" s="1"/>
  <c r="L600" i="12"/>
  <c r="M600" i="12" s="1"/>
  <c r="L530" i="12"/>
  <c r="M530" i="12" s="1"/>
  <c r="L498" i="12"/>
  <c r="M498" i="12" s="1"/>
  <c r="L572" i="12"/>
  <c r="M572" i="12" s="1"/>
  <c r="L503" i="12"/>
  <c r="M503" i="12" s="1"/>
  <c r="L540" i="12"/>
  <c r="M540" i="12" s="1"/>
  <c r="L715" i="12"/>
  <c r="M715" i="12" s="1"/>
  <c r="L592" i="12"/>
  <c r="M592" i="12" s="1"/>
  <c r="L635" i="12"/>
  <c r="M635" i="12" s="1"/>
  <c r="L601" i="12"/>
  <c r="M601" i="12" s="1"/>
  <c r="L529" i="12"/>
  <c r="M529" i="12" s="1"/>
  <c r="L502" i="12"/>
  <c r="M502" i="12" s="1"/>
  <c r="L516" i="12"/>
  <c r="M516" i="12" s="1"/>
  <c r="L472" i="12"/>
  <c r="M472" i="12" s="1"/>
  <c r="L720" i="12"/>
  <c r="M720" i="12" s="1"/>
  <c r="L621" i="12"/>
  <c r="M621" i="12" s="1"/>
  <c r="L606" i="12"/>
  <c r="M606" i="12" s="1"/>
  <c r="L569" i="12"/>
  <c r="M569" i="12" s="1"/>
  <c r="L482" i="12"/>
  <c r="M482" i="12" s="1"/>
  <c r="L522" i="12"/>
  <c r="M522" i="12" s="1"/>
  <c r="L745" i="12"/>
  <c r="M745" i="12" s="1"/>
  <c r="L712" i="12"/>
  <c r="M712" i="12" s="1"/>
  <c r="L628" i="12"/>
  <c r="M628" i="12" s="1"/>
  <c r="L533" i="12"/>
  <c r="M533" i="12" s="1"/>
  <c r="L510" i="12"/>
  <c r="M510" i="12" s="1"/>
  <c r="L494" i="12"/>
  <c r="M494" i="12" s="1"/>
  <c r="L485" i="12"/>
  <c r="M485" i="12" s="1"/>
  <c r="L491" i="12"/>
  <c r="M491" i="12" s="1"/>
  <c r="L739" i="12"/>
  <c r="M739" i="12" s="1"/>
  <c r="L661" i="12"/>
  <c r="M661" i="12" s="1"/>
  <c r="L650" i="12"/>
  <c r="M650" i="12" s="1"/>
  <c r="L651" i="12"/>
  <c r="M651" i="12" s="1"/>
  <c r="L573" i="12"/>
  <c r="M573" i="12" s="1"/>
  <c r="L551" i="12"/>
  <c r="M551" i="12" s="1"/>
  <c r="L531" i="12"/>
  <c r="M531" i="12" s="1"/>
  <c r="L504" i="12"/>
  <c r="M504" i="12" s="1"/>
  <c r="L512" i="12"/>
  <c r="M512" i="12" s="1"/>
  <c r="L664" i="12"/>
  <c r="M664" i="12" s="1"/>
  <c r="L742" i="12"/>
  <c r="M742" i="12" s="1"/>
  <c r="L662" i="12"/>
  <c r="M662" i="12" s="1"/>
  <c r="L549" i="12"/>
  <c r="M549" i="12" s="1"/>
  <c r="L481" i="12"/>
  <c r="M481" i="12" s="1"/>
  <c r="L534" i="12"/>
  <c r="M534" i="12" s="1"/>
  <c r="L517" i="12"/>
  <c r="M517" i="12" s="1"/>
  <c r="L518" i="12"/>
  <c r="M518" i="12" s="1"/>
  <c r="L669" i="12"/>
  <c r="M669" i="12" s="1"/>
  <c r="L563" i="12"/>
  <c r="M563" i="12" s="1"/>
  <c r="L532" i="12"/>
  <c r="M532" i="12" s="1"/>
  <c r="L519" i="12"/>
  <c r="M519" i="12" s="1"/>
  <c r="L536" i="12"/>
  <c r="M536" i="12" s="1"/>
  <c r="L559" i="12"/>
  <c r="M559" i="12" s="1"/>
  <c r="L514" i="12"/>
  <c r="M514" i="12" s="1"/>
  <c r="L476" i="12"/>
  <c r="M476" i="12" s="1"/>
  <c r="L511" i="12"/>
  <c r="M511" i="12" s="1"/>
  <c r="L470" i="12"/>
  <c r="M470" i="12" s="1"/>
  <c r="L544" i="12"/>
  <c r="M544" i="12" s="1"/>
  <c r="L546" i="12"/>
  <c r="M546" i="12" s="1"/>
  <c r="L473" i="12"/>
  <c r="M473" i="12" s="1"/>
  <c r="L550" i="12"/>
  <c r="M550" i="12" s="1"/>
  <c r="L524" i="12"/>
  <c r="M524" i="12" s="1"/>
  <c r="L492" i="12"/>
  <c r="M492" i="12" s="1"/>
  <c r="L575" i="12"/>
  <c r="M575" i="12" s="1"/>
  <c r="L554" i="12"/>
  <c r="M554" i="12" s="1"/>
  <c r="L539" i="12"/>
  <c r="M539" i="12" s="1"/>
  <c r="L483" i="12"/>
  <c r="M483" i="12" s="1"/>
  <c r="L589" i="12"/>
  <c r="M589" i="12" s="1"/>
  <c r="L474" i="12"/>
  <c r="M474" i="12" s="1"/>
  <c r="L608" i="12"/>
  <c r="M608" i="12" s="1"/>
  <c r="L560" i="12"/>
  <c r="M560" i="12" s="1"/>
  <c r="L490" i="12"/>
  <c r="M490" i="12" s="1"/>
  <c r="L515" i="12"/>
  <c r="M515" i="12" s="1"/>
  <c r="L479" i="12"/>
  <c r="M479" i="12" s="1"/>
  <c r="L548" i="12"/>
  <c r="M548" i="12" s="1"/>
  <c r="L489" i="12"/>
  <c r="M489" i="12" s="1"/>
  <c r="L629" i="12"/>
  <c r="M629" i="12" s="1"/>
  <c r="L513" i="12"/>
  <c r="M513" i="12" s="1"/>
  <c r="L671" i="12"/>
  <c r="M671" i="12" s="1"/>
  <c r="L520" i="12"/>
  <c r="M520" i="12" s="1"/>
  <c r="L537" i="12"/>
  <c r="M537" i="12" s="1"/>
  <c r="L487" i="12"/>
  <c r="M487" i="12" s="1"/>
  <c r="L501" i="12"/>
  <c r="M501" i="12" s="1"/>
  <c r="L493" i="12"/>
  <c r="M493" i="12" s="1"/>
  <c r="L471" i="12"/>
  <c r="M471" i="12" s="1"/>
  <c r="L509" i="12"/>
  <c r="M509" i="12" s="1"/>
  <c r="L500" i="12"/>
  <c r="M500" i="12" s="1"/>
  <c r="L577" i="12"/>
  <c r="M577" i="12" s="1"/>
  <c r="L486" i="12"/>
  <c r="M486" i="12" s="1"/>
  <c r="L499" i="12"/>
  <c r="M499" i="12" s="1"/>
  <c r="L506" i="12"/>
  <c r="M506" i="12" s="1"/>
  <c r="L508" i="12"/>
  <c r="M508" i="12" s="1"/>
  <c r="L579" i="12"/>
  <c r="M579" i="12" s="1"/>
  <c r="L565" i="12"/>
  <c r="M565" i="12" s="1"/>
  <c r="L497" i="12"/>
  <c r="M497" i="12" s="1"/>
  <c r="L523" i="12"/>
  <c r="M523" i="12" s="1"/>
  <c r="L477" i="12"/>
  <c r="M477" i="12" s="1"/>
  <c r="L484" i="12"/>
  <c r="M484" i="12" s="1"/>
  <c r="L552" i="12"/>
  <c r="M552" i="12" s="1"/>
  <c r="L542" i="12"/>
  <c r="M542" i="12" s="1"/>
  <c r="L495" i="12"/>
  <c r="M495" i="12" s="1"/>
  <c r="L588" i="12"/>
  <c r="M588" i="12" s="1"/>
  <c r="O765" i="12"/>
  <c r="P765" i="12" s="1"/>
  <c r="O771" i="12"/>
  <c r="P771" i="12" s="1"/>
  <c r="O725" i="12"/>
  <c r="P725" i="12" s="1"/>
  <c r="O757" i="12"/>
  <c r="P757" i="12" s="1"/>
  <c r="O750" i="12"/>
  <c r="P750" i="12" s="1"/>
  <c r="O712" i="12"/>
  <c r="P712" i="12" s="1"/>
  <c r="O754" i="12"/>
  <c r="P754" i="12" s="1"/>
  <c r="O738" i="12"/>
  <c r="P738" i="12" s="1"/>
  <c r="O735" i="12"/>
  <c r="P735" i="12" s="1"/>
  <c r="O703" i="12"/>
  <c r="P703" i="12" s="1"/>
  <c r="O746" i="12"/>
  <c r="P746" i="12" s="1"/>
  <c r="O714" i="12"/>
  <c r="P714" i="12" s="1"/>
  <c r="O706" i="12"/>
  <c r="P706" i="12" s="1"/>
  <c r="O751" i="12"/>
  <c r="P751" i="12" s="1"/>
  <c r="O755" i="12"/>
  <c r="P755" i="12" s="1"/>
  <c r="O769" i="12"/>
  <c r="P769" i="12" s="1"/>
  <c r="O701" i="12"/>
  <c r="P701" i="12" s="1"/>
  <c r="O764" i="12"/>
  <c r="P764" i="12" s="1"/>
  <c r="O715" i="12"/>
  <c r="P715" i="12" s="1"/>
  <c r="O721" i="12"/>
  <c r="P721" i="12" s="1"/>
  <c r="O747" i="12"/>
  <c r="P747" i="12" s="1"/>
  <c r="O724" i="12"/>
  <c r="P724" i="12" s="1"/>
  <c r="O767" i="12"/>
  <c r="P767" i="12" s="1"/>
  <c r="O734" i="12"/>
  <c r="P734" i="12" s="1"/>
  <c r="O766" i="12"/>
  <c r="P766" i="12" s="1"/>
  <c r="O718" i="12"/>
  <c r="P718" i="12" s="1"/>
  <c r="O744" i="12"/>
  <c r="P744" i="12" s="1"/>
  <c r="O772" i="12"/>
  <c r="P772" i="12" s="1"/>
  <c r="O689" i="12"/>
  <c r="P689" i="12" s="1"/>
  <c r="O644" i="12"/>
  <c r="P644" i="12" s="1"/>
  <c r="O700" i="12"/>
  <c r="P700" i="12" s="1"/>
  <c r="O717" i="12"/>
  <c r="P717" i="12" s="1"/>
  <c r="O774" i="12"/>
  <c r="P774" i="12" s="1"/>
  <c r="O671" i="12"/>
  <c r="P671" i="12" s="1"/>
  <c r="O720" i="12"/>
  <c r="P720" i="12" s="1"/>
  <c r="O736" i="12"/>
  <c r="P736" i="12" s="1"/>
  <c r="O749" i="12"/>
  <c r="P749" i="12" s="1"/>
  <c r="O740" i="12"/>
  <c r="P740" i="12" s="1"/>
  <c r="O723" i="12"/>
  <c r="P723" i="12" s="1"/>
  <c r="O763" i="12"/>
  <c r="P763" i="12" s="1"/>
  <c r="O698" i="12"/>
  <c r="P698" i="12" s="1"/>
  <c r="O726" i="12"/>
  <c r="P726" i="12" s="1"/>
  <c r="O733" i="12"/>
  <c r="P733" i="12" s="1"/>
  <c r="O768" i="12"/>
  <c r="P768" i="12" s="1"/>
  <c r="O776" i="12"/>
  <c r="P776" i="12" s="1"/>
  <c r="O681" i="12"/>
  <c r="P681" i="12" s="1"/>
  <c r="O675" i="12"/>
  <c r="P675" i="12" s="1"/>
  <c r="O612" i="12"/>
  <c r="P612" i="12" s="1"/>
  <c r="O687" i="12"/>
  <c r="P687" i="12" s="1"/>
  <c r="O613" i="12"/>
  <c r="P613" i="12" s="1"/>
  <c r="O697" i="12"/>
  <c r="P697" i="12" s="1"/>
  <c r="O695" i="12"/>
  <c r="P695" i="12" s="1"/>
  <c r="O676" i="12"/>
  <c r="P676" i="12" s="1"/>
  <c r="O584" i="12"/>
  <c r="P584" i="12" s="1"/>
  <c r="O646" i="12"/>
  <c r="P646" i="12" s="1"/>
  <c r="O743" i="12"/>
  <c r="P743" i="12" s="1"/>
  <c r="O770" i="12"/>
  <c r="P770" i="12" s="1"/>
  <c r="O696" i="12"/>
  <c r="P696" i="12" s="1"/>
  <c r="O668" i="12"/>
  <c r="P668" i="12" s="1"/>
  <c r="O666" i="12"/>
  <c r="P666" i="12" s="1"/>
  <c r="O745" i="12"/>
  <c r="P745" i="12" s="1"/>
  <c r="O773" i="12"/>
  <c r="P773" i="12" s="1"/>
  <c r="O737" i="12"/>
  <c r="P737" i="12" s="1"/>
  <c r="O707" i="12"/>
  <c r="P707" i="12" s="1"/>
  <c r="O656" i="12"/>
  <c r="P656" i="12" s="1"/>
  <c r="O686" i="12"/>
  <c r="P686" i="12" s="1"/>
  <c r="O677" i="12"/>
  <c r="P677" i="12" s="1"/>
  <c r="O622" i="12"/>
  <c r="P622" i="12" s="1"/>
  <c r="O711" i="12"/>
  <c r="P711" i="12" s="1"/>
  <c r="O729" i="12"/>
  <c r="P729" i="12" s="1"/>
  <c r="O705" i="12"/>
  <c r="P705" i="12" s="1"/>
  <c r="O680" i="12"/>
  <c r="P680" i="12" s="1"/>
  <c r="O683" i="12"/>
  <c r="P683" i="12" s="1"/>
  <c r="O685" i="12"/>
  <c r="P685" i="12" s="1"/>
  <c r="O742" i="12"/>
  <c r="P742" i="12" s="1"/>
  <c r="O731" i="12"/>
  <c r="P731" i="12" s="1"/>
  <c r="O716" i="12"/>
  <c r="P716" i="12" s="1"/>
  <c r="O704" i="12"/>
  <c r="P704" i="12" s="1"/>
  <c r="O719" i="12"/>
  <c r="P719" i="12" s="1"/>
  <c r="O762" i="12"/>
  <c r="P762" i="12" s="1"/>
  <c r="O678" i="12"/>
  <c r="P678" i="12" s="1"/>
  <c r="O694" i="12"/>
  <c r="P694" i="12" s="1"/>
  <c r="O673" i="12"/>
  <c r="P673" i="12" s="1"/>
  <c r="O661" i="12"/>
  <c r="P661" i="12" s="1"/>
  <c r="O641" i="12"/>
  <c r="P641" i="12" s="1"/>
  <c r="O649" i="12"/>
  <c r="P649" i="12" s="1"/>
  <c r="O577" i="12"/>
  <c r="P577" i="12" s="1"/>
  <c r="O758" i="12"/>
  <c r="P758" i="12" s="1"/>
  <c r="O727" i="12"/>
  <c r="P727" i="12" s="1"/>
  <c r="O684" i="12"/>
  <c r="P684" i="12" s="1"/>
  <c r="O672" i="12"/>
  <c r="P672" i="12" s="1"/>
  <c r="O593" i="12"/>
  <c r="P593" i="12" s="1"/>
  <c r="O664" i="12"/>
  <c r="P664" i="12" s="1"/>
  <c r="O679" i="12"/>
  <c r="P679" i="12" s="1"/>
  <c r="O628" i="12"/>
  <c r="P628" i="12" s="1"/>
  <c r="O653" i="12"/>
  <c r="P653" i="12" s="1"/>
  <c r="O617" i="12"/>
  <c r="P617" i="12" s="1"/>
  <c r="O538" i="12"/>
  <c r="P538" i="12" s="1"/>
  <c r="O581" i="12"/>
  <c r="P581" i="12" s="1"/>
  <c r="O759" i="12"/>
  <c r="P759" i="12" s="1"/>
  <c r="O741" i="12"/>
  <c r="P741" i="12" s="1"/>
  <c r="O756" i="12"/>
  <c r="P756" i="12" s="1"/>
  <c r="O690" i="12"/>
  <c r="P690" i="12" s="1"/>
  <c r="O659" i="12"/>
  <c r="P659" i="12" s="1"/>
  <c r="O670" i="12"/>
  <c r="P670" i="12" s="1"/>
  <c r="O565" i="12"/>
  <c r="P565" i="12" s="1"/>
  <c r="O662" i="12"/>
  <c r="P662" i="12" s="1"/>
  <c r="O647" i="12"/>
  <c r="P647" i="12" s="1"/>
  <c r="O595" i="12"/>
  <c r="P595" i="12" s="1"/>
  <c r="O775" i="12"/>
  <c r="P775" i="12" s="1"/>
  <c r="O693" i="12"/>
  <c r="P693" i="12" s="1"/>
  <c r="O665" i="12"/>
  <c r="P665" i="12" s="1"/>
  <c r="O588" i="12"/>
  <c r="P588" i="12" s="1"/>
  <c r="O629" i="12"/>
  <c r="P629" i="12" s="1"/>
  <c r="O610" i="12"/>
  <c r="P610" i="12" s="1"/>
  <c r="O604" i="12"/>
  <c r="P604" i="12" s="1"/>
  <c r="O505" i="12"/>
  <c r="P505" i="12" s="1"/>
  <c r="O594" i="12"/>
  <c r="P594" i="12" s="1"/>
  <c r="O634" i="12"/>
  <c r="P634" i="12" s="1"/>
  <c r="O658" i="12"/>
  <c r="P658" i="12" s="1"/>
  <c r="O590" i="12"/>
  <c r="P590" i="12" s="1"/>
  <c r="O692" i="12"/>
  <c r="P692" i="12" s="1"/>
  <c r="O682" i="12"/>
  <c r="P682" i="12" s="1"/>
  <c r="O625" i="12"/>
  <c r="P625" i="12" s="1"/>
  <c r="O609" i="12"/>
  <c r="P609" i="12" s="1"/>
  <c r="O643" i="12"/>
  <c r="P643" i="12" s="1"/>
  <c r="O618" i="12"/>
  <c r="P618" i="12" s="1"/>
  <c r="O614" i="12"/>
  <c r="P614" i="12" s="1"/>
  <c r="O585" i="12"/>
  <c r="P585" i="12" s="1"/>
  <c r="O557" i="12"/>
  <c r="P557" i="12" s="1"/>
  <c r="O530" i="12"/>
  <c r="P530" i="12" s="1"/>
  <c r="O583" i="12"/>
  <c r="P583" i="12" s="1"/>
  <c r="O555" i="12"/>
  <c r="P555" i="12" s="1"/>
  <c r="O732" i="12"/>
  <c r="P732" i="12" s="1"/>
  <c r="O753" i="12"/>
  <c r="P753" i="12" s="1"/>
  <c r="O699" i="12"/>
  <c r="P699" i="12" s="1"/>
  <c r="O691" i="12"/>
  <c r="P691" i="12" s="1"/>
  <c r="O667" i="12"/>
  <c r="P667" i="12" s="1"/>
  <c r="O654" i="12"/>
  <c r="P654" i="12" s="1"/>
  <c r="O615" i="12"/>
  <c r="P615" i="12" s="1"/>
  <c r="O608" i="12"/>
  <c r="P608" i="12" s="1"/>
  <c r="O648" i="12"/>
  <c r="P648" i="12" s="1"/>
  <c r="O710" i="12"/>
  <c r="P710" i="12" s="1"/>
  <c r="O709" i="12"/>
  <c r="P709" i="12" s="1"/>
  <c r="O702" i="12"/>
  <c r="P702" i="12" s="1"/>
  <c r="O631" i="12"/>
  <c r="P631" i="12" s="1"/>
  <c r="O611" i="12"/>
  <c r="P611" i="12" s="1"/>
  <c r="O550" i="12"/>
  <c r="P550" i="12" s="1"/>
  <c r="O582" i="12"/>
  <c r="P582" i="12" s="1"/>
  <c r="O730" i="12"/>
  <c r="P730" i="12" s="1"/>
  <c r="O713" i="12"/>
  <c r="P713" i="12" s="1"/>
  <c r="O616" i="12"/>
  <c r="P616" i="12" s="1"/>
  <c r="O637" i="12"/>
  <c r="P637" i="12" s="1"/>
  <c r="O528" i="12"/>
  <c r="P528" i="12" s="1"/>
  <c r="O602" i="12"/>
  <c r="P602" i="12" s="1"/>
  <c r="O660" i="12"/>
  <c r="P660" i="12" s="1"/>
  <c r="O587" i="12"/>
  <c r="P587" i="12" s="1"/>
  <c r="O669" i="12"/>
  <c r="P669" i="12" s="1"/>
  <c r="O576" i="12"/>
  <c r="P576" i="12" s="1"/>
  <c r="O580" i="12"/>
  <c r="P580" i="12" s="1"/>
  <c r="O600" i="12"/>
  <c r="P600" i="12" s="1"/>
  <c r="O605" i="12"/>
  <c r="P605" i="12" s="1"/>
  <c r="O635" i="12"/>
  <c r="P635" i="12" s="1"/>
  <c r="O572" i="12"/>
  <c r="P572" i="12" s="1"/>
  <c r="O586" i="12"/>
  <c r="P586" i="12" s="1"/>
  <c r="O566" i="12"/>
  <c r="P566" i="12" s="1"/>
  <c r="O632" i="12"/>
  <c r="P632" i="12" s="1"/>
  <c r="O559" i="12"/>
  <c r="P559" i="12" s="1"/>
  <c r="O599" i="12"/>
  <c r="P599" i="12" s="1"/>
  <c r="O540" i="12"/>
  <c r="P540" i="12" s="1"/>
  <c r="O544" i="12"/>
  <c r="P544" i="12" s="1"/>
  <c r="O499" i="12"/>
  <c r="P499" i="12" s="1"/>
  <c r="O562" i="12"/>
  <c r="P562" i="12" s="1"/>
  <c r="O493" i="12"/>
  <c r="P493" i="12" s="1"/>
  <c r="O640" i="12"/>
  <c r="P640" i="12" s="1"/>
  <c r="O578" i="12"/>
  <c r="P578" i="12" s="1"/>
  <c r="O510" i="12"/>
  <c r="P510" i="12" s="1"/>
  <c r="O535" i="12"/>
  <c r="P535" i="12" s="1"/>
  <c r="O504" i="12"/>
  <c r="P504" i="12" s="1"/>
  <c r="O503" i="12"/>
  <c r="P503" i="12" s="1"/>
  <c r="O642" i="12"/>
  <c r="P642" i="12" s="1"/>
  <c r="O621" i="12"/>
  <c r="P621" i="12" s="1"/>
  <c r="O601" i="12"/>
  <c r="P601" i="12" s="1"/>
  <c r="O571" i="12"/>
  <c r="P571" i="12" s="1"/>
  <c r="O548" i="12"/>
  <c r="P548" i="12" s="1"/>
  <c r="O511" i="12"/>
  <c r="P511" i="12" s="1"/>
  <c r="O551" i="12"/>
  <c r="P551" i="12" s="1"/>
  <c r="O573" i="12"/>
  <c r="P573" i="12" s="1"/>
  <c r="O752" i="12"/>
  <c r="P752" i="12" s="1"/>
  <c r="O651" i="12"/>
  <c r="P651" i="12" s="1"/>
  <c r="O597" i="12"/>
  <c r="P597" i="12" s="1"/>
  <c r="O558" i="12"/>
  <c r="P558" i="12" s="1"/>
  <c r="O626" i="12"/>
  <c r="P626" i="12" s="1"/>
  <c r="O541" i="12"/>
  <c r="P541" i="12" s="1"/>
  <c r="O543" i="12"/>
  <c r="P543" i="12" s="1"/>
  <c r="O546" i="12"/>
  <c r="P546" i="12" s="1"/>
  <c r="O739" i="12"/>
  <c r="P739" i="12" s="1"/>
  <c r="O748" i="12"/>
  <c r="P748" i="12" s="1"/>
  <c r="O652" i="12"/>
  <c r="P652" i="12" s="1"/>
  <c r="O570" i="12"/>
  <c r="P570" i="12" s="1"/>
  <c r="O554" i="12"/>
  <c r="P554" i="12" s="1"/>
  <c r="O490" i="12"/>
  <c r="P490" i="12" s="1"/>
  <c r="O475" i="12"/>
  <c r="P475" i="12" s="1"/>
  <c r="O537" i="12"/>
  <c r="P537" i="12" s="1"/>
  <c r="O547" i="12"/>
  <c r="P547" i="12" s="1"/>
  <c r="O568" i="12"/>
  <c r="P568" i="12" s="1"/>
  <c r="O487" i="12"/>
  <c r="P487" i="12" s="1"/>
  <c r="O728" i="12"/>
  <c r="P728" i="12" s="1"/>
  <c r="O663" i="12"/>
  <c r="P663" i="12" s="1"/>
  <c r="O638" i="12"/>
  <c r="P638" i="12" s="1"/>
  <c r="O607" i="12"/>
  <c r="P607" i="12" s="1"/>
  <c r="O575" i="12"/>
  <c r="P575" i="12" s="1"/>
  <c r="O569" i="12"/>
  <c r="P569" i="12" s="1"/>
  <c r="O534" i="12"/>
  <c r="P534" i="12" s="1"/>
  <c r="O545" i="12"/>
  <c r="P545" i="12" s="1"/>
  <c r="O556" i="12"/>
  <c r="P556" i="12" s="1"/>
  <c r="O520" i="12"/>
  <c r="P520" i="12" s="1"/>
  <c r="O688" i="12"/>
  <c r="P688" i="12" s="1"/>
  <c r="O633" i="12"/>
  <c r="P633" i="12" s="1"/>
  <c r="O619" i="12"/>
  <c r="P619" i="12" s="1"/>
  <c r="O598" i="12"/>
  <c r="P598" i="12" s="1"/>
  <c r="O567" i="12"/>
  <c r="P567" i="12" s="1"/>
  <c r="O529" i="12"/>
  <c r="P529" i="12" s="1"/>
  <c r="O532" i="12"/>
  <c r="P532" i="12" s="1"/>
  <c r="O492" i="12"/>
  <c r="P492" i="12" s="1"/>
  <c r="O515" i="12"/>
  <c r="P515" i="12" s="1"/>
  <c r="O507" i="12"/>
  <c r="P507" i="12" s="1"/>
  <c r="O761" i="12"/>
  <c r="P761" i="12" s="1"/>
  <c r="O674" i="12"/>
  <c r="P674" i="12" s="1"/>
  <c r="O722" i="12"/>
  <c r="P722" i="12" s="1"/>
  <c r="O657" i="12"/>
  <c r="P657" i="12" s="1"/>
  <c r="O603" i="12"/>
  <c r="P603" i="12" s="1"/>
  <c r="O539" i="12"/>
  <c r="P539" i="12" s="1"/>
  <c r="O496" i="12"/>
  <c r="P496" i="12" s="1"/>
  <c r="O474" i="12"/>
  <c r="P474" i="12" s="1"/>
  <c r="O494" i="12"/>
  <c r="P494" i="12" s="1"/>
  <c r="O526" i="12"/>
  <c r="P526" i="12" s="1"/>
  <c r="O497" i="12"/>
  <c r="P497" i="12" s="1"/>
  <c r="O472" i="12"/>
  <c r="P472" i="12" s="1"/>
  <c r="O655" i="12"/>
  <c r="P655" i="12" s="1"/>
  <c r="O591" i="12"/>
  <c r="P591" i="12" s="1"/>
  <c r="O620" i="12"/>
  <c r="P620" i="12" s="1"/>
  <c r="O574" i="12"/>
  <c r="P574" i="12" s="1"/>
  <c r="O552" i="12"/>
  <c r="P552" i="12" s="1"/>
  <c r="O521" i="12"/>
  <c r="P521" i="12" s="1"/>
  <c r="O533" i="12"/>
  <c r="P533" i="12" s="1"/>
  <c r="O525" i="12"/>
  <c r="P525" i="12" s="1"/>
  <c r="O488" i="12"/>
  <c r="P488" i="12" s="1"/>
  <c r="O708" i="12"/>
  <c r="P708" i="12" s="1"/>
  <c r="O627" i="12"/>
  <c r="P627" i="12" s="1"/>
  <c r="O579" i="12"/>
  <c r="P579" i="12" s="1"/>
  <c r="O564" i="12"/>
  <c r="P564" i="12" s="1"/>
  <c r="O519" i="12"/>
  <c r="P519" i="12" s="1"/>
  <c r="O478" i="12"/>
  <c r="P478" i="12" s="1"/>
  <c r="O596" i="12"/>
  <c r="P596" i="12" s="1"/>
  <c r="O560" i="12"/>
  <c r="P560" i="12" s="1"/>
  <c r="O522" i="12"/>
  <c r="P522" i="12" s="1"/>
  <c r="O489" i="12"/>
  <c r="P489" i="12" s="1"/>
  <c r="O484" i="12"/>
  <c r="P484" i="12" s="1"/>
  <c r="O589" i="12"/>
  <c r="P589" i="12" s="1"/>
  <c r="O477" i="12"/>
  <c r="P477" i="12" s="1"/>
  <c r="O512" i="12"/>
  <c r="P512" i="12" s="1"/>
  <c r="O479" i="12"/>
  <c r="P479" i="12" s="1"/>
  <c r="O623" i="12"/>
  <c r="P623" i="12" s="1"/>
  <c r="O542" i="12"/>
  <c r="P542" i="12" s="1"/>
  <c r="O516" i="12"/>
  <c r="P516" i="12" s="1"/>
  <c r="O536" i="12"/>
  <c r="P536" i="12" s="1"/>
  <c r="O482" i="12"/>
  <c r="P482" i="12" s="1"/>
  <c r="O650" i="12"/>
  <c r="P650" i="12" s="1"/>
  <c r="O508" i="12"/>
  <c r="P508" i="12" s="1"/>
  <c r="O473" i="12"/>
  <c r="P473" i="12" s="1"/>
  <c r="O509" i="12"/>
  <c r="P509" i="12" s="1"/>
  <c r="O563" i="12"/>
  <c r="P563" i="12" s="1"/>
  <c r="O636" i="12"/>
  <c r="P636" i="12" s="1"/>
  <c r="O630" i="12"/>
  <c r="P630" i="12" s="1"/>
  <c r="O483" i="12"/>
  <c r="P483" i="12" s="1"/>
  <c r="O491" i="12"/>
  <c r="P491" i="12" s="1"/>
  <c r="O476" i="12"/>
  <c r="P476" i="12" s="1"/>
  <c r="O517" i="12"/>
  <c r="P517" i="12" s="1"/>
  <c r="O500" i="12"/>
  <c r="P500" i="12" s="1"/>
  <c r="O549" i="12"/>
  <c r="P549" i="12" s="1"/>
  <c r="O480" i="12"/>
  <c r="P480" i="12" s="1"/>
  <c r="O495" i="12"/>
  <c r="P495" i="12" s="1"/>
  <c r="O481" i="12"/>
  <c r="P481" i="12" s="1"/>
  <c r="O524" i="12"/>
  <c r="P524" i="12" s="1"/>
  <c r="O501" i="12"/>
  <c r="P501" i="12" s="1"/>
  <c r="O592" i="12"/>
  <c r="P592" i="12" s="1"/>
  <c r="O514" i="12"/>
  <c r="P514" i="12" s="1"/>
  <c r="O486" i="12"/>
  <c r="P486" i="12" s="1"/>
  <c r="O531" i="12"/>
  <c r="P531" i="12" s="1"/>
  <c r="O502" i="12"/>
  <c r="P502" i="12" s="1"/>
  <c r="O485" i="12"/>
  <c r="P485" i="12" s="1"/>
  <c r="O639" i="12"/>
  <c r="P639" i="12" s="1"/>
  <c r="O506" i="12"/>
  <c r="P506" i="12" s="1"/>
  <c r="O606" i="12"/>
  <c r="P606" i="12" s="1"/>
  <c r="O553" i="12"/>
  <c r="P553" i="12" s="1"/>
  <c r="O561" i="12"/>
  <c r="P561" i="12" s="1"/>
  <c r="O513" i="12"/>
  <c r="P513" i="12" s="1"/>
  <c r="O471" i="12"/>
  <c r="P471" i="12" s="1"/>
  <c r="O470" i="12"/>
  <c r="P470" i="12" s="1"/>
  <c r="O624" i="12"/>
  <c r="P624" i="12" s="1"/>
  <c r="O527" i="12"/>
  <c r="P527" i="12" s="1"/>
  <c r="O498" i="12"/>
  <c r="P498" i="12" s="1"/>
  <c r="O518" i="12"/>
  <c r="P518" i="12" s="1"/>
  <c r="O523" i="12"/>
  <c r="P523" i="12" s="1"/>
  <c r="F767" i="12"/>
  <c r="G767" i="12" s="1"/>
  <c r="F773" i="12"/>
  <c r="G773" i="12" s="1"/>
  <c r="F763" i="12"/>
  <c r="G763" i="12" s="1"/>
  <c r="F750" i="12"/>
  <c r="G750" i="12" s="1"/>
  <c r="F768" i="12"/>
  <c r="G768" i="12" s="1"/>
  <c r="F770" i="12"/>
  <c r="G770" i="12" s="1"/>
  <c r="F718" i="12"/>
  <c r="G718" i="12" s="1"/>
  <c r="F736" i="12"/>
  <c r="G736" i="12" s="1"/>
  <c r="F766" i="12"/>
  <c r="G766" i="12" s="1"/>
  <c r="F757" i="12"/>
  <c r="G757" i="12" s="1"/>
  <c r="F747" i="12"/>
  <c r="G747" i="12" s="1"/>
  <c r="F700" i="12"/>
  <c r="G700" i="12" s="1"/>
  <c r="F748" i="12"/>
  <c r="G748" i="12" s="1"/>
  <c r="F693" i="12"/>
  <c r="G693" i="12" s="1"/>
  <c r="F765" i="12"/>
  <c r="G765" i="12" s="1"/>
  <c r="F728" i="12"/>
  <c r="G728" i="12" s="1"/>
  <c r="F746" i="12"/>
  <c r="G746" i="12" s="1"/>
  <c r="F775" i="12"/>
  <c r="G775" i="12" s="1"/>
  <c r="F734" i="12"/>
  <c r="G734" i="12" s="1"/>
  <c r="F537" i="12"/>
  <c r="G537" i="12" s="1"/>
  <c r="F755" i="12"/>
  <c r="G755" i="12" s="1"/>
  <c r="F745" i="12"/>
  <c r="G745" i="12" s="1"/>
  <c r="F727" i="12"/>
  <c r="G727" i="12" s="1"/>
  <c r="F698" i="12"/>
  <c r="G698" i="12" s="1"/>
  <c r="F702" i="12"/>
  <c r="G702" i="12" s="1"/>
  <c r="F737" i="12"/>
  <c r="G737" i="12" s="1"/>
  <c r="F758" i="12"/>
  <c r="G758" i="12" s="1"/>
  <c r="F769" i="12"/>
  <c r="G769" i="12" s="1"/>
  <c r="F630" i="12"/>
  <c r="G630" i="12" s="1"/>
  <c r="F740" i="12"/>
  <c r="G740" i="12" s="1"/>
  <c r="F741" i="12"/>
  <c r="G741" i="12" s="1"/>
  <c r="F761" i="12"/>
  <c r="G761" i="12" s="1"/>
  <c r="F744" i="12"/>
  <c r="G744" i="12" s="1"/>
  <c r="F722" i="12"/>
  <c r="G722" i="12" s="1"/>
  <c r="F704" i="12"/>
  <c r="G704" i="12" s="1"/>
  <c r="F774" i="12"/>
  <c r="G774" i="12" s="1"/>
  <c r="F717" i="12"/>
  <c r="G717" i="12" s="1"/>
  <c r="F682" i="12"/>
  <c r="G682" i="12" s="1"/>
  <c r="F657" i="12"/>
  <c r="G657" i="12" s="1"/>
  <c r="F668" i="12"/>
  <c r="G668" i="12" s="1"/>
  <c r="F713" i="12"/>
  <c r="G713" i="12" s="1"/>
  <c r="F662" i="12"/>
  <c r="G662" i="12" s="1"/>
  <c r="F749" i="12"/>
  <c r="G749" i="12" s="1"/>
  <c r="F664" i="12"/>
  <c r="G664" i="12" s="1"/>
  <c r="F720" i="12"/>
  <c r="G720" i="12" s="1"/>
  <c r="F670" i="12"/>
  <c r="G670" i="12" s="1"/>
  <c r="F591" i="12"/>
  <c r="G591" i="12" s="1"/>
  <c r="F764" i="12"/>
  <c r="G764" i="12" s="1"/>
  <c r="F725" i="12"/>
  <c r="G725" i="12" s="1"/>
  <c r="F680" i="12"/>
  <c r="G680" i="12" s="1"/>
  <c r="F715" i="12"/>
  <c r="G715" i="12" s="1"/>
  <c r="F672" i="12"/>
  <c r="G672" i="12" s="1"/>
  <c r="F729" i="12"/>
  <c r="G729" i="12" s="1"/>
  <c r="F724" i="12"/>
  <c r="G724" i="12" s="1"/>
  <c r="F606" i="12"/>
  <c r="G606" i="12" s="1"/>
  <c r="F732" i="12"/>
  <c r="G732" i="12" s="1"/>
  <c r="F716" i="12"/>
  <c r="G716" i="12" s="1"/>
  <c r="F692" i="12"/>
  <c r="G692" i="12" s="1"/>
  <c r="F686" i="12"/>
  <c r="G686" i="12" s="1"/>
  <c r="F667" i="12"/>
  <c r="G667" i="12" s="1"/>
  <c r="F665" i="12"/>
  <c r="G665" i="12" s="1"/>
  <c r="F742" i="12"/>
  <c r="G742" i="12" s="1"/>
  <c r="F762" i="12"/>
  <c r="G762" i="12" s="1"/>
  <c r="F685" i="12"/>
  <c r="G685" i="12" s="1"/>
  <c r="F671" i="12"/>
  <c r="G671" i="12" s="1"/>
  <c r="F621" i="12"/>
  <c r="G621" i="12" s="1"/>
  <c r="F656" i="12"/>
  <c r="G656" i="12" s="1"/>
  <c r="F711" i="12"/>
  <c r="G711" i="12" s="1"/>
  <c r="F714" i="12"/>
  <c r="G714" i="12" s="1"/>
  <c r="F743" i="12"/>
  <c r="G743" i="12" s="1"/>
  <c r="F735" i="12"/>
  <c r="G735" i="12" s="1"/>
  <c r="F738" i="12"/>
  <c r="G738" i="12" s="1"/>
  <c r="F699" i="12"/>
  <c r="G699" i="12" s="1"/>
  <c r="F707" i="12"/>
  <c r="G707" i="12" s="1"/>
  <c r="F673" i="12"/>
  <c r="G673" i="12" s="1"/>
  <c r="F776" i="12"/>
  <c r="G776" i="12" s="1"/>
  <c r="F759" i="12"/>
  <c r="G759" i="12" s="1"/>
  <c r="F658" i="12"/>
  <c r="G658" i="12" s="1"/>
  <c r="F709" i="12"/>
  <c r="G709" i="12" s="1"/>
  <c r="F733" i="12"/>
  <c r="G733" i="12" s="1"/>
  <c r="F697" i="12"/>
  <c r="G697" i="12" s="1"/>
  <c r="F661" i="12"/>
  <c r="G661" i="12" s="1"/>
  <c r="F649" i="12"/>
  <c r="G649" i="12" s="1"/>
  <c r="F622" i="12"/>
  <c r="G622" i="12" s="1"/>
  <c r="F635" i="12"/>
  <c r="G635" i="12" s="1"/>
  <c r="F679" i="12"/>
  <c r="G679" i="12" s="1"/>
  <c r="F684" i="12"/>
  <c r="G684" i="12" s="1"/>
  <c r="F708" i="12"/>
  <c r="G708" i="12" s="1"/>
  <c r="F688" i="12"/>
  <c r="G688" i="12" s="1"/>
  <c r="F651" i="12"/>
  <c r="G651" i="12" s="1"/>
  <c r="F655" i="12"/>
  <c r="G655" i="12" s="1"/>
  <c r="F601" i="12"/>
  <c r="G601" i="12" s="1"/>
  <c r="F756" i="12"/>
  <c r="G756" i="12" s="1"/>
  <c r="F739" i="12"/>
  <c r="G739" i="12" s="1"/>
  <c r="F730" i="12"/>
  <c r="G730" i="12" s="1"/>
  <c r="F689" i="12"/>
  <c r="G689" i="12" s="1"/>
  <c r="F710" i="12"/>
  <c r="G710" i="12" s="1"/>
  <c r="F652" i="12"/>
  <c r="G652" i="12" s="1"/>
  <c r="F618" i="12"/>
  <c r="G618" i="12" s="1"/>
  <c r="F641" i="12"/>
  <c r="G641" i="12" s="1"/>
  <c r="F594" i="12"/>
  <c r="G594" i="12" s="1"/>
  <c r="F691" i="12"/>
  <c r="G691" i="12" s="1"/>
  <c r="F721" i="12"/>
  <c r="G721" i="12" s="1"/>
  <c r="F660" i="12"/>
  <c r="G660" i="12" s="1"/>
  <c r="F631" i="12"/>
  <c r="G631" i="12" s="1"/>
  <c r="F613" i="12"/>
  <c r="G613" i="12" s="1"/>
  <c r="F648" i="12"/>
  <c r="G648" i="12" s="1"/>
  <c r="F659" i="12"/>
  <c r="G659" i="12" s="1"/>
  <c r="F681" i="12"/>
  <c r="G681" i="12" s="1"/>
  <c r="F706" i="12"/>
  <c r="G706" i="12" s="1"/>
  <c r="F754" i="12"/>
  <c r="G754" i="12" s="1"/>
  <c r="F705" i="12"/>
  <c r="G705" i="12" s="1"/>
  <c r="F644" i="12"/>
  <c r="G644" i="12" s="1"/>
  <c r="F626" i="12"/>
  <c r="G626" i="12" s="1"/>
  <c r="F752" i="12"/>
  <c r="G752" i="12" s="1"/>
  <c r="F712" i="12"/>
  <c r="G712" i="12" s="1"/>
  <c r="F653" i="12"/>
  <c r="G653" i="12" s="1"/>
  <c r="F612" i="12"/>
  <c r="G612" i="12" s="1"/>
  <c r="F571" i="12"/>
  <c r="G571" i="12" s="1"/>
  <c r="F598" i="12"/>
  <c r="G598" i="12" s="1"/>
  <c r="F599" i="12"/>
  <c r="G599" i="12" s="1"/>
  <c r="F617" i="12"/>
  <c r="G617" i="12" s="1"/>
  <c r="F607" i="12"/>
  <c r="G607" i="12" s="1"/>
  <c r="F579" i="12"/>
  <c r="G579" i="12" s="1"/>
  <c r="F595" i="12"/>
  <c r="G595" i="12" s="1"/>
  <c r="F666" i="12"/>
  <c r="G666" i="12" s="1"/>
  <c r="F646" i="12"/>
  <c r="G646" i="12" s="1"/>
  <c r="F588" i="12"/>
  <c r="G588" i="12" s="1"/>
  <c r="F584" i="12"/>
  <c r="G584" i="12" s="1"/>
  <c r="F578" i="12"/>
  <c r="G578" i="12" s="1"/>
  <c r="F605" i="12"/>
  <c r="G605" i="12" s="1"/>
  <c r="F690" i="12"/>
  <c r="G690" i="12" s="1"/>
  <c r="F771" i="12"/>
  <c r="G771" i="12" s="1"/>
  <c r="F678" i="12"/>
  <c r="G678" i="12" s="1"/>
  <c r="F701" i="12"/>
  <c r="G701" i="12" s="1"/>
  <c r="F674" i="12"/>
  <c r="G674" i="12" s="1"/>
  <c r="F640" i="12"/>
  <c r="G640" i="12" s="1"/>
  <c r="F586" i="12"/>
  <c r="G586" i="12" s="1"/>
  <c r="F592" i="12"/>
  <c r="G592" i="12" s="1"/>
  <c r="F647" i="12"/>
  <c r="G647" i="12" s="1"/>
  <c r="F559" i="12"/>
  <c r="G559" i="12" s="1"/>
  <c r="F552" i="12"/>
  <c r="G552" i="12" s="1"/>
  <c r="F587" i="12"/>
  <c r="G587" i="12" s="1"/>
  <c r="F731" i="12"/>
  <c r="G731" i="12" s="1"/>
  <c r="F695" i="12"/>
  <c r="G695" i="12" s="1"/>
  <c r="F614" i="12"/>
  <c r="G614" i="12" s="1"/>
  <c r="F628" i="12"/>
  <c r="G628" i="12" s="1"/>
  <c r="F772" i="12"/>
  <c r="G772" i="12" s="1"/>
  <c r="F726" i="12"/>
  <c r="G726" i="12" s="1"/>
  <c r="F703" i="12"/>
  <c r="G703" i="12" s="1"/>
  <c r="F624" i="12"/>
  <c r="G624" i="12" s="1"/>
  <c r="F629" i="12"/>
  <c r="G629" i="12" s="1"/>
  <c r="F639" i="12"/>
  <c r="G639" i="12" s="1"/>
  <c r="F494" i="12"/>
  <c r="G494" i="12" s="1"/>
  <c r="F549" i="12"/>
  <c r="G549" i="12" s="1"/>
  <c r="F636" i="12"/>
  <c r="G636" i="12" s="1"/>
  <c r="F581" i="12"/>
  <c r="G581" i="12" s="1"/>
  <c r="F634" i="12"/>
  <c r="G634" i="12" s="1"/>
  <c r="F609" i="12"/>
  <c r="G609" i="12" s="1"/>
  <c r="F589" i="12"/>
  <c r="G589" i="12" s="1"/>
  <c r="F548" i="12"/>
  <c r="G548" i="12" s="1"/>
  <c r="F566" i="12"/>
  <c r="G566" i="12" s="1"/>
  <c r="F545" i="12"/>
  <c r="G545" i="12" s="1"/>
  <c r="F476" i="12"/>
  <c r="G476" i="12" s="1"/>
  <c r="F557" i="12"/>
  <c r="G557" i="12" s="1"/>
  <c r="F696" i="12"/>
  <c r="G696" i="12" s="1"/>
  <c r="F627" i="12"/>
  <c r="G627" i="12" s="1"/>
  <c r="F615" i="12"/>
  <c r="G615" i="12" s="1"/>
  <c r="F573" i="12"/>
  <c r="G573" i="12" s="1"/>
  <c r="F604" i="12"/>
  <c r="G604" i="12" s="1"/>
  <c r="F512" i="12"/>
  <c r="G512" i="12" s="1"/>
  <c r="F560" i="12"/>
  <c r="G560" i="12" s="1"/>
  <c r="F504" i="12"/>
  <c r="G504" i="12" s="1"/>
  <c r="F495" i="12"/>
  <c r="G495" i="12" s="1"/>
  <c r="F563" i="12"/>
  <c r="G563" i="12" s="1"/>
  <c r="F642" i="12"/>
  <c r="G642" i="12" s="1"/>
  <c r="F597" i="12"/>
  <c r="G597" i="12" s="1"/>
  <c r="F583" i="12"/>
  <c r="G583" i="12" s="1"/>
  <c r="F484" i="12"/>
  <c r="G484" i="12" s="1"/>
  <c r="F516" i="12"/>
  <c r="G516" i="12" s="1"/>
  <c r="F507" i="12"/>
  <c r="G507" i="12" s="1"/>
  <c r="F569" i="12"/>
  <c r="G569" i="12" s="1"/>
  <c r="F694" i="12"/>
  <c r="G694" i="12" s="1"/>
  <c r="F751" i="12"/>
  <c r="G751" i="12" s="1"/>
  <c r="F676" i="12"/>
  <c r="G676" i="12" s="1"/>
  <c r="F650" i="12"/>
  <c r="G650" i="12" s="1"/>
  <c r="F637" i="12"/>
  <c r="G637" i="12" s="1"/>
  <c r="F593" i="12"/>
  <c r="G593" i="12" s="1"/>
  <c r="F611" i="12"/>
  <c r="G611" i="12" s="1"/>
  <c r="F565" i="12"/>
  <c r="G565" i="12" s="1"/>
  <c r="F483" i="12"/>
  <c r="G483" i="12" s="1"/>
  <c r="F525" i="12"/>
  <c r="G525" i="12" s="1"/>
  <c r="F570" i="12"/>
  <c r="G570" i="12" s="1"/>
  <c r="F547" i="12"/>
  <c r="G547" i="12" s="1"/>
  <c r="F482" i="12"/>
  <c r="G482" i="12" s="1"/>
  <c r="F582" i="12"/>
  <c r="G582" i="12" s="1"/>
  <c r="F561" i="12"/>
  <c r="G561" i="12" s="1"/>
  <c r="F532" i="12"/>
  <c r="G532" i="12" s="1"/>
  <c r="F576" i="12"/>
  <c r="G576" i="12" s="1"/>
  <c r="F536" i="12"/>
  <c r="G536" i="12" s="1"/>
  <c r="F723" i="12"/>
  <c r="G723" i="12" s="1"/>
  <c r="F654" i="12"/>
  <c r="G654" i="12" s="1"/>
  <c r="F677" i="12"/>
  <c r="G677" i="12" s="1"/>
  <c r="F524" i="12"/>
  <c r="G524" i="12" s="1"/>
  <c r="F610" i="12"/>
  <c r="G610" i="12" s="1"/>
  <c r="F562" i="12"/>
  <c r="G562" i="12" s="1"/>
  <c r="F540" i="12"/>
  <c r="G540" i="12" s="1"/>
  <c r="F553" i="12"/>
  <c r="G553" i="12" s="1"/>
  <c r="F550" i="12"/>
  <c r="G550" i="12" s="1"/>
  <c r="F509" i="12"/>
  <c r="G509" i="12" s="1"/>
  <c r="F669" i="12"/>
  <c r="G669" i="12" s="1"/>
  <c r="F558" i="12"/>
  <c r="G558" i="12" s="1"/>
  <c r="F481" i="12"/>
  <c r="G481" i="12" s="1"/>
  <c r="F473" i="12"/>
  <c r="G473" i="12" s="1"/>
  <c r="F472" i="12"/>
  <c r="G472" i="12" s="1"/>
  <c r="F478" i="12"/>
  <c r="G478" i="12" s="1"/>
  <c r="F719" i="12"/>
  <c r="G719" i="12" s="1"/>
  <c r="F633" i="12"/>
  <c r="G633" i="12" s="1"/>
  <c r="F556" i="12"/>
  <c r="G556" i="12" s="1"/>
  <c r="F564" i="12"/>
  <c r="G564" i="12" s="1"/>
  <c r="F496" i="12"/>
  <c r="G496" i="12" s="1"/>
  <c r="F477" i="12"/>
  <c r="G477" i="12" s="1"/>
  <c r="F490" i="12"/>
  <c r="G490" i="12" s="1"/>
  <c r="F527" i="12"/>
  <c r="G527" i="12" s="1"/>
  <c r="F687" i="12"/>
  <c r="G687" i="12" s="1"/>
  <c r="F574" i="12"/>
  <c r="G574" i="12" s="1"/>
  <c r="F567" i="12"/>
  <c r="G567" i="12" s="1"/>
  <c r="F479" i="12"/>
  <c r="G479" i="12" s="1"/>
  <c r="F518" i="12"/>
  <c r="G518" i="12" s="1"/>
  <c r="F505" i="12"/>
  <c r="G505" i="12" s="1"/>
  <c r="F585" i="12"/>
  <c r="G585" i="12" s="1"/>
  <c r="F616" i="12"/>
  <c r="G616" i="12" s="1"/>
  <c r="F572" i="12"/>
  <c r="G572" i="12" s="1"/>
  <c r="F498" i="12"/>
  <c r="G498" i="12" s="1"/>
  <c r="F551" i="12"/>
  <c r="G551" i="12" s="1"/>
  <c r="F529" i="12"/>
  <c r="G529" i="12" s="1"/>
  <c r="F530" i="12"/>
  <c r="G530" i="12" s="1"/>
  <c r="F491" i="12"/>
  <c r="G491" i="12" s="1"/>
  <c r="F528" i="12"/>
  <c r="G528" i="12" s="1"/>
  <c r="F643" i="12"/>
  <c r="G643" i="12" s="1"/>
  <c r="F608" i="12"/>
  <c r="G608" i="12" s="1"/>
  <c r="F619" i="12"/>
  <c r="G619" i="12" s="1"/>
  <c r="F577" i="12"/>
  <c r="G577" i="12" s="1"/>
  <c r="F568" i="12"/>
  <c r="G568" i="12" s="1"/>
  <c r="F554" i="12"/>
  <c r="G554" i="12" s="1"/>
  <c r="F534" i="12"/>
  <c r="G534" i="12" s="1"/>
  <c r="F541" i="12"/>
  <c r="G541" i="12" s="1"/>
  <c r="F515" i="12"/>
  <c r="G515" i="12" s="1"/>
  <c r="F501" i="12"/>
  <c r="G501" i="12" s="1"/>
  <c r="F503" i="12"/>
  <c r="G503" i="12" s="1"/>
  <c r="F753" i="12"/>
  <c r="G753" i="12" s="1"/>
  <c r="F663" i="12"/>
  <c r="G663" i="12" s="1"/>
  <c r="F546" i="12"/>
  <c r="G546" i="12" s="1"/>
  <c r="F544" i="12"/>
  <c r="G544" i="12" s="1"/>
  <c r="F523" i="12"/>
  <c r="G523" i="12" s="1"/>
  <c r="F485" i="12"/>
  <c r="G485" i="12" s="1"/>
  <c r="F508" i="12"/>
  <c r="G508" i="12" s="1"/>
  <c r="F487" i="12"/>
  <c r="G487" i="12" s="1"/>
  <c r="F526" i="12"/>
  <c r="G526" i="12" s="1"/>
  <c r="F497" i="12"/>
  <c r="G497" i="12" s="1"/>
  <c r="F602" i="12"/>
  <c r="G602" i="12" s="1"/>
  <c r="F590" i="12"/>
  <c r="G590" i="12" s="1"/>
  <c r="F575" i="12"/>
  <c r="G575" i="12" s="1"/>
  <c r="F489" i="12"/>
  <c r="G489" i="12" s="1"/>
  <c r="F493" i="12"/>
  <c r="G493" i="12" s="1"/>
  <c r="F519" i="12"/>
  <c r="G519" i="12" s="1"/>
  <c r="F625" i="12"/>
  <c r="G625" i="12" s="1"/>
  <c r="F535" i="12"/>
  <c r="G535" i="12" s="1"/>
  <c r="F510" i="12"/>
  <c r="G510" i="12" s="1"/>
  <c r="F513" i="12"/>
  <c r="G513" i="12" s="1"/>
  <c r="F500" i="12"/>
  <c r="G500" i="12" s="1"/>
  <c r="F603" i="12"/>
  <c r="G603" i="12" s="1"/>
  <c r="F542" i="12"/>
  <c r="G542" i="12" s="1"/>
  <c r="F475" i="12"/>
  <c r="G475" i="12" s="1"/>
  <c r="F474" i="12"/>
  <c r="G474" i="12" s="1"/>
  <c r="F600" i="12"/>
  <c r="G600" i="12" s="1"/>
  <c r="F486" i="12"/>
  <c r="G486" i="12" s="1"/>
  <c r="F502" i="12"/>
  <c r="G502" i="12" s="1"/>
  <c r="F521" i="12"/>
  <c r="G521" i="12" s="1"/>
  <c r="F555" i="12"/>
  <c r="G555" i="12" s="1"/>
  <c r="F506" i="12"/>
  <c r="G506" i="12" s="1"/>
  <c r="F470" i="12"/>
  <c r="G470" i="12" s="1"/>
  <c r="F471" i="12"/>
  <c r="G471" i="12" s="1"/>
  <c r="F675" i="12"/>
  <c r="G675" i="12" s="1"/>
  <c r="F638" i="12"/>
  <c r="G638" i="12" s="1"/>
  <c r="F580" i="12"/>
  <c r="G580" i="12" s="1"/>
  <c r="F531" i="12"/>
  <c r="G531" i="12" s="1"/>
  <c r="F480" i="12"/>
  <c r="G480" i="12" s="1"/>
  <c r="F511" i="12"/>
  <c r="G511" i="12" s="1"/>
  <c r="F520" i="12"/>
  <c r="G520" i="12" s="1"/>
  <c r="F499" i="12"/>
  <c r="G499" i="12" s="1"/>
  <c r="F543" i="12"/>
  <c r="G543" i="12" s="1"/>
  <c r="F522" i="12"/>
  <c r="G522" i="12" s="1"/>
  <c r="F492" i="12"/>
  <c r="G492" i="12" s="1"/>
  <c r="F596" i="12"/>
  <c r="G596" i="12" s="1"/>
  <c r="F517" i="12"/>
  <c r="G517" i="12" s="1"/>
  <c r="F683" i="12"/>
  <c r="G683" i="12" s="1"/>
  <c r="F632" i="12"/>
  <c r="G632" i="12" s="1"/>
  <c r="F533" i="12"/>
  <c r="G533" i="12" s="1"/>
  <c r="F488" i="12"/>
  <c r="G488" i="12" s="1"/>
  <c r="F514" i="12"/>
  <c r="G514" i="12" s="1"/>
  <c r="F620" i="12"/>
  <c r="G620" i="12" s="1"/>
  <c r="F623" i="12"/>
  <c r="G623" i="12" s="1"/>
  <c r="F539" i="12"/>
  <c r="G539" i="12" s="1"/>
  <c r="F538" i="12"/>
  <c r="G538" i="12" s="1"/>
  <c r="R776" i="12"/>
  <c r="S776" i="12" s="1"/>
  <c r="R740" i="12"/>
  <c r="S740" i="12" s="1"/>
  <c r="R714" i="12"/>
  <c r="S714" i="12" s="1"/>
  <c r="R704" i="12"/>
  <c r="S704" i="12" s="1"/>
  <c r="R735" i="12"/>
  <c r="S735" i="12" s="1"/>
  <c r="R673" i="12"/>
  <c r="S673" i="12" s="1"/>
  <c r="R773" i="12"/>
  <c r="S773" i="12" s="1"/>
  <c r="R755" i="12"/>
  <c r="S755" i="12" s="1"/>
  <c r="R676" i="12"/>
  <c r="S676" i="12" s="1"/>
  <c r="R631" i="12"/>
  <c r="S631" i="12" s="1"/>
  <c r="R718" i="12"/>
  <c r="S718" i="12" s="1"/>
  <c r="R775" i="12"/>
  <c r="S775" i="12" s="1"/>
  <c r="R694" i="12"/>
  <c r="S694" i="12" s="1"/>
  <c r="R727" i="12"/>
  <c r="S727" i="12" s="1"/>
  <c r="R762" i="12"/>
  <c r="S762" i="12" s="1"/>
  <c r="R757" i="12"/>
  <c r="S757" i="12" s="1"/>
  <c r="R756" i="12"/>
  <c r="S756" i="12" s="1"/>
  <c r="R729" i="12"/>
  <c r="S729" i="12" s="1"/>
  <c r="R713" i="12"/>
  <c r="S713" i="12" s="1"/>
  <c r="R767" i="12"/>
  <c r="S767" i="12" s="1"/>
  <c r="R733" i="12"/>
  <c r="S733" i="12" s="1"/>
  <c r="R702" i="12"/>
  <c r="S702" i="12" s="1"/>
  <c r="R766" i="12"/>
  <c r="S766" i="12" s="1"/>
  <c r="R763" i="12"/>
  <c r="S763" i="12" s="1"/>
  <c r="R747" i="12"/>
  <c r="S747" i="12" s="1"/>
  <c r="R736" i="12"/>
  <c r="S736" i="12" s="1"/>
  <c r="R759" i="12"/>
  <c r="S759" i="12" s="1"/>
  <c r="R691" i="12"/>
  <c r="S691" i="12" s="1"/>
  <c r="R659" i="12"/>
  <c r="S659" i="12" s="1"/>
  <c r="R742" i="12"/>
  <c r="S742" i="12" s="1"/>
  <c r="R700" i="12"/>
  <c r="S700" i="12" s="1"/>
  <c r="R753" i="12"/>
  <c r="S753" i="12" s="1"/>
  <c r="R764" i="12"/>
  <c r="S764" i="12" s="1"/>
  <c r="R769" i="12"/>
  <c r="S769" i="12" s="1"/>
  <c r="R715" i="12"/>
  <c r="S715" i="12" s="1"/>
  <c r="R774" i="12"/>
  <c r="S774" i="12" s="1"/>
  <c r="R748" i="12"/>
  <c r="S748" i="12" s="1"/>
  <c r="R670" i="12"/>
  <c r="S670" i="12" s="1"/>
  <c r="R719" i="12"/>
  <c r="S719" i="12" s="1"/>
  <c r="R693" i="12"/>
  <c r="S693" i="12" s="1"/>
  <c r="R752" i="12"/>
  <c r="S752" i="12" s="1"/>
  <c r="R726" i="12"/>
  <c r="S726" i="12" s="1"/>
  <c r="R754" i="12"/>
  <c r="S754" i="12" s="1"/>
  <c r="R610" i="12"/>
  <c r="S610" i="12" s="1"/>
  <c r="R589" i="12"/>
  <c r="S589" i="12" s="1"/>
  <c r="R625" i="12"/>
  <c r="S625" i="12" s="1"/>
  <c r="R639" i="12"/>
  <c r="S639" i="12" s="1"/>
  <c r="R652" i="12"/>
  <c r="S652" i="12" s="1"/>
  <c r="R668" i="12"/>
  <c r="S668" i="12" s="1"/>
  <c r="R678" i="12"/>
  <c r="S678" i="12" s="1"/>
  <c r="R666" i="12"/>
  <c r="S666" i="12" s="1"/>
  <c r="R696" i="12"/>
  <c r="S696" i="12" s="1"/>
  <c r="R738" i="12"/>
  <c r="S738" i="12" s="1"/>
  <c r="R750" i="12"/>
  <c r="S750" i="12" s="1"/>
  <c r="R739" i="12"/>
  <c r="S739" i="12" s="1"/>
  <c r="R712" i="12"/>
  <c r="S712" i="12" s="1"/>
  <c r="R551" i="12"/>
  <c r="S551" i="12" s="1"/>
  <c r="R591" i="12"/>
  <c r="S591" i="12" s="1"/>
  <c r="R516" i="12"/>
  <c r="S516" i="12" s="1"/>
  <c r="R577" i="12"/>
  <c r="S577" i="12" s="1"/>
  <c r="R677" i="12"/>
  <c r="S677" i="12" s="1"/>
  <c r="R635" i="12"/>
  <c r="S635" i="12" s="1"/>
  <c r="R771" i="12"/>
  <c r="S771" i="12" s="1"/>
  <c r="R717" i="12"/>
  <c r="S717" i="12" s="1"/>
  <c r="R746" i="12"/>
  <c r="S746" i="12" s="1"/>
  <c r="R708" i="12"/>
  <c r="S708" i="12" s="1"/>
  <c r="R723" i="12"/>
  <c r="S723" i="12" s="1"/>
  <c r="R641" i="12"/>
  <c r="S641" i="12" s="1"/>
  <c r="R580" i="12"/>
  <c r="S580" i="12" s="1"/>
  <c r="R608" i="12"/>
  <c r="S608" i="12" s="1"/>
  <c r="R606" i="12"/>
  <c r="S606" i="12" s="1"/>
  <c r="R582" i="12"/>
  <c r="S582" i="12" s="1"/>
  <c r="R616" i="12"/>
  <c r="S616" i="12" s="1"/>
  <c r="R688" i="12"/>
  <c r="S688" i="12" s="1"/>
  <c r="R744" i="12"/>
  <c r="S744" i="12" s="1"/>
  <c r="R686" i="12"/>
  <c r="S686" i="12" s="1"/>
  <c r="R705" i="12"/>
  <c r="S705" i="12" s="1"/>
  <c r="R667" i="12"/>
  <c r="S667" i="12" s="1"/>
  <c r="R585" i="12"/>
  <c r="S585" i="12" s="1"/>
  <c r="R614" i="12"/>
  <c r="S614" i="12" s="1"/>
  <c r="R628" i="12"/>
  <c r="S628" i="12" s="1"/>
  <c r="R623" i="12"/>
  <c r="S623" i="12" s="1"/>
  <c r="R640" i="12"/>
  <c r="S640" i="12" s="1"/>
  <c r="R772" i="12"/>
  <c r="S772" i="12" s="1"/>
  <c r="R751" i="12"/>
  <c r="S751" i="12" s="1"/>
  <c r="R697" i="12"/>
  <c r="S697" i="12" s="1"/>
  <c r="R685" i="12"/>
  <c r="S685" i="12" s="1"/>
  <c r="R690" i="12"/>
  <c r="S690" i="12" s="1"/>
  <c r="R595" i="12"/>
  <c r="S595" i="12" s="1"/>
  <c r="R620" i="12"/>
  <c r="S620" i="12" s="1"/>
  <c r="R651" i="12"/>
  <c r="S651" i="12" s="1"/>
  <c r="R646" i="12"/>
  <c r="S646" i="12" s="1"/>
  <c r="R660" i="12"/>
  <c r="S660" i="12" s="1"/>
  <c r="R665" i="12"/>
  <c r="S665" i="12" s="1"/>
  <c r="R728" i="12"/>
  <c r="S728" i="12" s="1"/>
  <c r="R707" i="12"/>
  <c r="S707" i="12" s="1"/>
  <c r="R745" i="12"/>
  <c r="S745" i="12" s="1"/>
  <c r="R734" i="12"/>
  <c r="S734" i="12" s="1"/>
  <c r="R561" i="12"/>
  <c r="S561" i="12" s="1"/>
  <c r="R710" i="12"/>
  <c r="S710" i="12" s="1"/>
  <c r="R681" i="12"/>
  <c r="S681" i="12" s="1"/>
  <c r="R571" i="12"/>
  <c r="S571" i="12" s="1"/>
  <c r="R601" i="12"/>
  <c r="S601" i="12" s="1"/>
  <c r="R624" i="12"/>
  <c r="S624" i="12" s="1"/>
  <c r="R692" i="12"/>
  <c r="S692" i="12" s="1"/>
  <c r="R761" i="12"/>
  <c r="S761" i="12" s="1"/>
  <c r="R654" i="12"/>
  <c r="S654" i="12" s="1"/>
  <c r="R711" i="12"/>
  <c r="S711" i="12" s="1"/>
  <c r="R594" i="12"/>
  <c r="S594" i="12" s="1"/>
  <c r="R617" i="12"/>
  <c r="S617" i="12" s="1"/>
  <c r="R658" i="12"/>
  <c r="S658" i="12" s="1"/>
  <c r="R653" i="12"/>
  <c r="S653" i="12" s="1"/>
  <c r="R637" i="12"/>
  <c r="S637" i="12" s="1"/>
  <c r="R633" i="12"/>
  <c r="S633" i="12" s="1"/>
  <c r="R722" i="12"/>
  <c r="S722" i="12" s="1"/>
  <c r="R737" i="12"/>
  <c r="S737" i="12" s="1"/>
  <c r="R731" i="12"/>
  <c r="S731" i="12" s="1"/>
  <c r="R684" i="12"/>
  <c r="S684" i="12" s="1"/>
  <c r="R597" i="12"/>
  <c r="S597" i="12" s="1"/>
  <c r="R618" i="12"/>
  <c r="S618" i="12" s="1"/>
  <c r="R689" i="12"/>
  <c r="S689" i="12" s="1"/>
  <c r="R643" i="12"/>
  <c r="S643" i="12" s="1"/>
  <c r="R765" i="12"/>
  <c r="S765" i="12" s="1"/>
  <c r="R749" i="12"/>
  <c r="S749" i="12" s="1"/>
  <c r="R706" i="12"/>
  <c r="S706" i="12" s="1"/>
  <c r="R565" i="12"/>
  <c r="S565" i="12" s="1"/>
  <c r="R602" i="12"/>
  <c r="S602" i="12" s="1"/>
  <c r="R531" i="12"/>
  <c r="S531" i="12" s="1"/>
  <c r="R695" i="12"/>
  <c r="S695" i="12" s="1"/>
  <c r="R669" i="12"/>
  <c r="S669" i="12" s="1"/>
  <c r="R683" i="12"/>
  <c r="S683" i="12" s="1"/>
  <c r="R598" i="12"/>
  <c r="S598" i="12" s="1"/>
  <c r="R586" i="12"/>
  <c r="S586" i="12" s="1"/>
  <c r="R611" i="12"/>
  <c r="S611" i="12" s="1"/>
  <c r="R682" i="12"/>
  <c r="S682" i="12" s="1"/>
  <c r="R650" i="12"/>
  <c r="S650" i="12" s="1"/>
  <c r="R629" i="12"/>
  <c r="S629" i="12" s="1"/>
  <c r="R644" i="12"/>
  <c r="S644" i="12" s="1"/>
  <c r="R615" i="12"/>
  <c r="S615" i="12" s="1"/>
  <c r="R605" i="12"/>
  <c r="S605" i="12" s="1"/>
  <c r="R656" i="12"/>
  <c r="S656" i="12" s="1"/>
  <c r="R554" i="12"/>
  <c r="S554" i="12" s="1"/>
  <c r="R489" i="12"/>
  <c r="S489" i="12" s="1"/>
  <c r="R593" i="12"/>
  <c r="S593" i="12" s="1"/>
  <c r="R770" i="12"/>
  <c r="S770" i="12" s="1"/>
  <c r="R716" i="12"/>
  <c r="S716" i="12" s="1"/>
  <c r="R725" i="12"/>
  <c r="S725" i="12" s="1"/>
  <c r="R721" i="12"/>
  <c r="S721" i="12" s="1"/>
  <c r="R621" i="12"/>
  <c r="S621" i="12" s="1"/>
  <c r="R671" i="12"/>
  <c r="S671" i="12" s="1"/>
  <c r="R709" i="12"/>
  <c r="S709" i="12" s="1"/>
  <c r="R703" i="12"/>
  <c r="S703" i="12" s="1"/>
  <c r="R630" i="12"/>
  <c r="S630" i="12" s="1"/>
  <c r="R632" i="12"/>
  <c r="S632" i="12" s="1"/>
  <c r="R523" i="12"/>
  <c r="S523" i="12" s="1"/>
  <c r="R573" i="12"/>
  <c r="S573" i="12" s="1"/>
  <c r="R535" i="12"/>
  <c r="S535" i="12" s="1"/>
  <c r="R476" i="12"/>
  <c r="S476" i="12" s="1"/>
  <c r="R607" i="12"/>
  <c r="S607" i="12" s="1"/>
  <c r="R680" i="12"/>
  <c r="S680" i="12" s="1"/>
  <c r="R638" i="12"/>
  <c r="S638" i="12" s="1"/>
  <c r="R487" i="12"/>
  <c r="S487" i="12" s="1"/>
  <c r="R579" i="12"/>
  <c r="S579" i="12" s="1"/>
  <c r="R504" i="12"/>
  <c r="S504" i="12" s="1"/>
  <c r="R732" i="12"/>
  <c r="S732" i="12" s="1"/>
  <c r="R701" i="12"/>
  <c r="S701" i="12" s="1"/>
  <c r="R647" i="12"/>
  <c r="S647" i="12" s="1"/>
  <c r="R613" i="12"/>
  <c r="S613" i="12" s="1"/>
  <c r="R657" i="12"/>
  <c r="S657" i="12" s="1"/>
  <c r="R661" i="12"/>
  <c r="S661" i="12" s="1"/>
  <c r="R491" i="12"/>
  <c r="S491" i="12" s="1"/>
  <c r="R521" i="12"/>
  <c r="S521" i="12" s="1"/>
  <c r="R584" i="12"/>
  <c r="S584" i="12" s="1"/>
  <c r="R555" i="12"/>
  <c r="S555" i="12" s="1"/>
  <c r="R699" i="12"/>
  <c r="S699" i="12" s="1"/>
  <c r="R758" i="12"/>
  <c r="S758" i="12" s="1"/>
  <c r="R619" i="12"/>
  <c r="S619" i="12" s="1"/>
  <c r="R672" i="12"/>
  <c r="S672" i="12" s="1"/>
  <c r="R655" i="12"/>
  <c r="S655" i="12" s="1"/>
  <c r="R687" i="12"/>
  <c r="S687" i="12" s="1"/>
  <c r="R698" i="12"/>
  <c r="S698" i="12" s="1"/>
  <c r="R675" i="12"/>
  <c r="S675" i="12" s="1"/>
  <c r="R588" i="12"/>
  <c r="S588" i="12" s="1"/>
  <c r="R674" i="12"/>
  <c r="S674" i="12" s="1"/>
  <c r="R642" i="12"/>
  <c r="S642" i="12" s="1"/>
  <c r="R544" i="12"/>
  <c r="S544" i="12" s="1"/>
  <c r="R530" i="12"/>
  <c r="S530" i="12" s="1"/>
  <c r="R596" i="12"/>
  <c r="S596" i="12" s="1"/>
  <c r="R576" i="12"/>
  <c r="S576" i="12" s="1"/>
  <c r="R724" i="12"/>
  <c r="S724" i="12" s="1"/>
  <c r="R679" i="12"/>
  <c r="S679" i="12" s="1"/>
  <c r="R627" i="12"/>
  <c r="S627" i="12" s="1"/>
  <c r="R506" i="12"/>
  <c r="S506" i="12" s="1"/>
  <c r="R500" i="12"/>
  <c r="S500" i="12" s="1"/>
  <c r="R533" i="12"/>
  <c r="S533" i="12" s="1"/>
  <c r="R550" i="12"/>
  <c r="S550" i="12" s="1"/>
  <c r="R529" i="12"/>
  <c r="S529" i="12" s="1"/>
  <c r="R768" i="12"/>
  <c r="S768" i="12" s="1"/>
  <c r="R741" i="12"/>
  <c r="S741" i="12" s="1"/>
  <c r="R599" i="12"/>
  <c r="S599" i="12" s="1"/>
  <c r="R662" i="12"/>
  <c r="S662" i="12" s="1"/>
  <c r="R575" i="12"/>
  <c r="S575" i="12" s="1"/>
  <c r="R581" i="12"/>
  <c r="S581" i="12" s="1"/>
  <c r="R488" i="12"/>
  <c r="S488" i="12" s="1"/>
  <c r="R499" i="12"/>
  <c r="S499" i="12" s="1"/>
  <c r="R497" i="12"/>
  <c r="S497" i="12" s="1"/>
  <c r="R557" i="12"/>
  <c r="S557" i="12" s="1"/>
  <c r="R539" i="12"/>
  <c r="S539" i="12" s="1"/>
  <c r="R604" i="12"/>
  <c r="S604" i="12" s="1"/>
  <c r="R548" i="12"/>
  <c r="S548" i="12" s="1"/>
  <c r="R587" i="12"/>
  <c r="S587" i="12" s="1"/>
  <c r="R483" i="12"/>
  <c r="S483" i="12" s="1"/>
  <c r="R515" i="12"/>
  <c r="S515" i="12" s="1"/>
  <c r="R547" i="12"/>
  <c r="S547" i="12" s="1"/>
  <c r="R634" i="12"/>
  <c r="S634" i="12" s="1"/>
  <c r="R563" i="12"/>
  <c r="S563" i="12" s="1"/>
  <c r="R485" i="12"/>
  <c r="S485" i="12" s="1"/>
  <c r="R477" i="12"/>
  <c r="S477" i="12" s="1"/>
  <c r="R572" i="12"/>
  <c r="S572" i="12" s="1"/>
  <c r="R567" i="12"/>
  <c r="S567" i="12" s="1"/>
  <c r="R663" i="12"/>
  <c r="S663" i="12" s="1"/>
  <c r="R626" i="12"/>
  <c r="S626" i="12" s="1"/>
  <c r="R559" i="12"/>
  <c r="S559" i="12" s="1"/>
  <c r="R568" i="12"/>
  <c r="S568" i="12" s="1"/>
  <c r="R498" i="12"/>
  <c r="S498" i="12" s="1"/>
  <c r="R493" i="12"/>
  <c r="S493" i="12" s="1"/>
  <c r="R648" i="12"/>
  <c r="S648" i="12" s="1"/>
  <c r="R649" i="12"/>
  <c r="S649" i="12" s="1"/>
  <c r="R549" i="12"/>
  <c r="S549" i="12" s="1"/>
  <c r="R583" i="12"/>
  <c r="S583" i="12" s="1"/>
  <c r="R519" i="12"/>
  <c r="S519" i="12" s="1"/>
  <c r="R517" i="12"/>
  <c r="S517" i="12" s="1"/>
  <c r="R545" i="12"/>
  <c r="S545" i="12" s="1"/>
  <c r="R518" i="12"/>
  <c r="S518" i="12" s="1"/>
  <c r="R720" i="12"/>
  <c r="S720" i="12" s="1"/>
  <c r="R546" i="12"/>
  <c r="S546" i="12" s="1"/>
  <c r="R526" i="12"/>
  <c r="S526" i="12" s="1"/>
  <c r="R525" i="12"/>
  <c r="S525" i="12" s="1"/>
  <c r="R743" i="12"/>
  <c r="S743" i="12" s="1"/>
  <c r="R536" i="12"/>
  <c r="S536" i="12" s="1"/>
  <c r="R527" i="12"/>
  <c r="S527" i="12" s="1"/>
  <c r="R495" i="12"/>
  <c r="S495" i="12" s="1"/>
  <c r="R478" i="12"/>
  <c r="S478" i="12" s="1"/>
  <c r="R569" i="12"/>
  <c r="S569" i="12" s="1"/>
  <c r="R541" i="12"/>
  <c r="S541" i="12" s="1"/>
  <c r="R560" i="12"/>
  <c r="S560" i="12" s="1"/>
  <c r="R492" i="12"/>
  <c r="S492" i="12" s="1"/>
  <c r="R578" i="12"/>
  <c r="S578" i="12" s="1"/>
  <c r="R553" i="12"/>
  <c r="S553" i="12" s="1"/>
  <c r="R566" i="12"/>
  <c r="S566" i="12" s="1"/>
  <c r="R494" i="12"/>
  <c r="S494" i="12" s="1"/>
  <c r="R484" i="12"/>
  <c r="S484" i="12" s="1"/>
  <c r="R730" i="12"/>
  <c r="S730" i="12" s="1"/>
  <c r="R543" i="12"/>
  <c r="S543" i="12" s="1"/>
  <c r="R538" i="12"/>
  <c r="S538" i="12" s="1"/>
  <c r="R513" i="12"/>
  <c r="S513" i="12" s="1"/>
  <c r="R471" i="12"/>
  <c r="S471" i="12" s="1"/>
  <c r="R505" i="12"/>
  <c r="S505" i="12" s="1"/>
  <c r="R473" i="12"/>
  <c r="S473" i="12" s="1"/>
  <c r="R490" i="12"/>
  <c r="S490" i="12" s="1"/>
  <c r="R592" i="12"/>
  <c r="S592" i="12" s="1"/>
  <c r="R609" i="12"/>
  <c r="S609" i="12" s="1"/>
  <c r="R532" i="12"/>
  <c r="S532" i="12" s="1"/>
  <c r="R556" i="12"/>
  <c r="S556" i="12" s="1"/>
  <c r="R501" i="12"/>
  <c r="S501" i="12" s="1"/>
  <c r="R481" i="12"/>
  <c r="S481" i="12" s="1"/>
  <c r="R600" i="12"/>
  <c r="S600" i="12" s="1"/>
  <c r="R603" i="12"/>
  <c r="S603" i="12" s="1"/>
  <c r="R540" i="12"/>
  <c r="S540" i="12" s="1"/>
  <c r="R496" i="12"/>
  <c r="S496" i="12" s="1"/>
  <c r="R480" i="12"/>
  <c r="S480" i="12" s="1"/>
  <c r="R510" i="12"/>
  <c r="S510" i="12" s="1"/>
  <c r="R511" i="12"/>
  <c r="S511" i="12" s="1"/>
  <c r="R636" i="12"/>
  <c r="S636" i="12" s="1"/>
  <c r="R524" i="12"/>
  <c r="S524" i="12" s="1"/>
  <c r="R552" i="12"/>
  <c r="S552" i="12" s="1"/>
  <c r="R507" i="12"/>
  <c r="S507" i="12" s="1"/>
  <c r="R486" i="12"/>
  <c r="S486" i="12" s="1"/>
  <c r="R564" i="12"/>
  <c r="S564" i="12" s="1"/>
  <c r="R520" i="12"/>
  <c r="S520" i="12" s="1"/>
  <c r="R612" i="12"/>
  <c r="S612" i="12" s="1"/>
  <c r="R537" i="12"/>
  <c r="S537" i="12" s="1"/>
  <c r="R522" i="12"/>
  <c r="S522" i="12" s="1"/>
  <c r="R562" i="12"/>
  <c r="S562" i="12" s="1"/>
  <c r="R542" i="12"/>
  <c r="S542" i="12" s="1"/>
  <c r="R534" i="12"/>
  <c r="S534" i="12" s="1"/>
  <c r="R622" i="12"/>
  <c r="S622" i="12" s="1"/>
  <c r="R509" i="12"/>
  <c r="S509" i="12" s="1"/>
  <c r="R475" i="12"/>
  <c r="S475" i="12" s="1"/>
  <c r="R512" i="12"/>
  <c r="S512" i="12" s="1"/>
  <c r="R514" i="12"/>
  <c r="S514" i="12" s="1"/>
  <c r="R472" i="12"/>
  <c r="S472" i="12" s="1"/>
  <c r="R482" i="12"/>
  <c r="S482" i="12" s="1"/>
  <c r="R502" i="12"/>
  <c r="S502" i="12" s="1"/>
  <c r="R503" i="12"/>
  <c r="S503" i="12" s="1"/>
  <c r="R528" i="12"/>
  <c r="S528" i="12" s="1"/>
  <c r="R558" i="12"/>
  <c r="S558" i="12" s="1"/>
  <c r="R470" i="12"/>
  <c r="S470" i="12" s="1"/>
  <c r="R479" i="12"/>
  <c r="S479" i="12" s="1"/>
  <c r="R474" i="12"/>
  <c r="S474" i="12" s="1"/>
  <c r="R570" i="12"/>
  <c r="S570" i="12" s="1"/>
  <c r="R590" i="12"/>
  <c r="S590" i="12" s="1"/>
  <c r="R664" i="12"/>
  <c r="S664" i="12" s="1"/>
  <c r="R508" i="12"/>
  <c r="S508" i="12" s="1"/>
  <c r="R574" i="12"/>
  <c r="S574" i="12" s="1"/>
  <c r="I721" i="12"/>
  <c r="J721" i="12" s="1"/>
  <c r="I710" i="12"/>
  <c r="J710" i="12" s="1"/>
  <c r="I704" i="12"/>
  <c r="J704" i="12" s="1"/>
  <c r="I754" i="12"/>
  <c r="J754" i="12" s="1"/>
  <c r="I742" i="12"/>
  <c r="J742" i="12" s="1"/>
  <c r="I713" i="12"/>
  <c r="J713" i="12" s="1"/>
  <c r="I774" i="12"/>
  <c r="J774" i="12" s="1"/>
  <c r="I771" i="12"/>
  <c r="J771" i="12" s="1"/>
  <c r="I658" i="12"/>
  <c r="J658" i="12" s="1"/>
  <c r="I726" i="12"/>
  <c r="J726" i="12" s="1"/>
  <c r="I757" i="12"/>
  <c r="J757" i="12" s="1"/>
  <c r="I655" i="12"/>
  <c r="J655" i="12" s="1"/>
  <c r="I776" i="12"/>
  <c r="J776" i="12" s="1"/>
  <c r="I723" i="12"/>
  <c r="J723" i="12" s="1"/>
  <c r="I750" i="12"/>
  <c r="J750" i="12" s="1"/>
  <c r="I699" i="12"/>
  <c r="J699" i="12" s="1"/>
  <c r="I765" i="12"/>
  <c r="J765" i="12" s="1"/>
  <c r="I669" i="12"/>
  <c r="J669" i="12" s="1"/>
  <c r="I773" i="12"/>
  <c r="J773" i="12" s="1"/>
  <c r="I772" i="12"/>
  <c r="J772" i="12" s="1"/>
  <c r="I681" i="12"/>
  <c r="J681" i="12" s="1"/>
  <c r="I686" i="12"/>
  <c r="J686" i="12" s="1"/>
  <c r="I744" i="12"/>
  <c r="J744" i="12" s="1"/>
  <c r="I748" i="12"/>
  <c r="J748" i="12" s="1"/>
  <c r="I682" i="12"/>
  <c r="J682" i="12" s="1"/>
  <c r="I712" i="12"/>
  <c r="J712" i="12" s="1"/>
  <c r="I751" i="12"/>
  <c r="J751" i="12" s="1"/>
  <c r="I767" i="12"/>
  <c r="J767" i="12" s="1"/>
  <c r="I734" i="12"/>
  <c r="J734" i="12" s="1"/>
  <c r="I707" i="12"/>
  <c r="J707" i="12" s="1"/>
  <c r="I665" i="12"/>
  <c r="J665" i="12" s="1"/>
  <c r="I749" i="12"/>
  <c r="J749" i="12" s="1"/>
  <c r="I702" i="12"/>
  <c r="J702" i="12" s="1"/>
  <c r="I737" i="12"/>
  <c r="J737" i="12" s="1"/>
  <c r="I731" i="12"/>
  <c r="J731" i="12" s="1"/>
  <c r="I728" i="12"/>
  <c r="J728" i="12" s="1"/>
  <c r="I687" i="12"/>
  <c r="J687" i="12" s="1"/>
  <c r="I775" i="12"/>
  <c r="J775" i="12" s="1"/>
  <c r="I724" i="12"/>
  <c r="J724" i="12" s="1"/>
  <c r="I703" i="12"/>
  <c r="J703" i="12" s="1"/>
  <c r="I693" i="12"/>
  <c r="J693" i="12" s="1"/>
  <c r="I738" i="12"/>
  <c r="J738" i="12" s="1"/>
  <c r="I717" i="12"/>
  <c r="J717" i="12" s="1"/>
  <c r="I689" i="12"/>
  <c r="J689" i="12" s="1"/>
  <c r="I668" i="12"/>
  <c r="J668" i="12" s="1"/>
  <c r="I735" i="12"/>
  <c r="J735" i="12" s="1"/>
  <c r="I740" i="12"/>
  <c r="J740" i="12" s="1"/>
  <c r="I690" i="12"/>
  <c r="J690" i="12" s="1"/>
  <c r="I638" i="12"/>
  <c r="J638" i="12" s="1"/>
  <c r="I769" i="12"/>
  <c r="J769" i="12" s="1"/>
  <c r="I719" i="12"/>
  <c r="J719" i="12" s="1"/>
  <c r="I711" i="12"/>
  <c r="J711" i="12" s="1"/>
  <c r="I679" i="12"/>
  <c r="J679" i="12" s="1"/>
  <c r="I691" i="12"/>
  <c r="J691" i="12" s="1"/>
  <c r="I680" i="12"/>
  <c r="J680" i="12" s="1"/>
  <c r="I768" i="12"/>
  <c r="J768" i="12" s="1"/>
  <c r="I763" i="12"/>
  <c r="J763" i="12" s="1"/>
  <c r="I607" i="12"/>
  <c r="J607" i="12" s="1"/>
  <c r="I696" i="12"/>
  <c r="J696" i="12" s="1"/>
  <c r="I730" i="12"/>
  <c r="J730" i="12" s="1"/>
  <c r="I714" i="12"/>
  <c r="J714" i="12" s="1"/>
  <c r="I663" i="12"/>
  <c r="J663" i="12" s="1"/>
  <c r="I652" i="12"/>
  <c r="J652" i="12" s="1"/>
  <c r="I664" i="12"/>
  <c r="J664" i="12" s="1"/>
  <c r="I629" i="12"/>
  <c r="J629" i="12" s="1"/>
  <c r="I698" i="12"/>
  <c r="J698" i="12" s="1"/>
  <c r="I671" i="12"/>
  <c r="J671" i="12" s="1"/>
  <c r="I639" i="12"/>
  <c r="J639" i="12" s="1"/>
  <c r="I718" i="12"/>
  <c r="J718" i="12" s="1"/>
  <c r="I661" i="12"/>
  <c r="J661" i="12" s="1"/>
  <c r="I659" i="12"/>
  <c r="J659" i="12" s="1"/>
  <c r="I675" i="12"/>
  <c r="J675" i="12" s="1"/>
  <c r="I708" i="12"/>
  <c r="J708" i="12" s="1"/>
  <c r="I643" i="12"/>
  <c r="J643" i="12" s="1"/>
  <c r="I709" i="12"/>
  <c r="J709" i="12" s="1"/>
  <c r="I725" i="12"/>
  <c r="J725" i="12" s="1"/>
  <c r="I674" i="12"/>
  <c r="J674" i="12" s="1"/>
  <c r="I683" i="12"/>
  <c r="J683" i="12" s="1"/>
  <c r="I672" i="12"/>
  <c r="J672" i="12" s="1"/>
  <c r="I722" i="12"/>
  <c r="J722" i="12" s="1"/>
  <c r="I662" i="12"/>
  <c r="J662" i="12" s="1"/>
  <c r="I758" i="12"/>
  <c r="J758" i="12" s="1"/>
  <c r="I716" i="12"/>
  <c r="J716" i="12" s="1"/>
  <c r="I727" i="12"/>
  <c r="J727" i="12" s="1"/>
  <c r="I688" i="12"/>
  <c r="J688" i="12" s="1"/>
  <c r="I602" i="12"/>
  <c r="J602" i="12" s="1"/>
  <c r="I673" i="12"/>
  <c r="J673" i="12" s="1"/>
  <c r="I650" i="12"/>
  <c r="J650" i="12" s="1"/>
  <c r="I625" i="12"/>
  <c r="J625" i="12" s="1"/>
  <c r="I654" i="12"/>
  <c r="J654" i="12" s="1"/>
  <c r="I547" i="12"/>
  <c r="J547" i="12" s="1"/>
  <c r="I569" i="12"/>
  <c r="J569" i="12" s="1"/>
  <c r="I561" i="12"/>
  <c r="J561" i="12" s="1"/>
  <c r="I706" i="12"/>
  <c r="J706" i="12" s="1"/>
  <c r="I741" i="12"/>
  <c r="J741" i="12" s="1"/>
  <c r="I720" i="12"/>
  <c r="J720" i="12" s="1"/>
  <c r="I657" i="12"/>
  <c r="J657" i="12" s="1"/>
  <c r="I676" i="12"/>
  <c r="J676" i="12" s="1"/>
  <c r="I573" i="12"/>
  <c r="J573" i="12" s="1"/>
  <c r="I593" i="12"/>
  <c r="J593" i="12" s="1"/>
  <c r="I617" i="12"/>
  <c r="J617" i="12" s="1"/>
  <c r="I692" i="12"/>
  <c r="J692" i="12" s="1"/>
  <c r="I685" i="12"/>
  <c r="J685" i="12" s="1"/>
  <c r="I642" i="12"/>
  <c r="J642" i="12" s="1"/>
  <c r="I660" i="12"/>
  <c r="J660" i="12" s="1"/>
  <c r="I581" i="12"/>
  <c r="J581" i="12" s="1"/>
  <c r="I582" i="12"/>
  <c r="J582" i="12" s="1"/>
  <c r="I597" i="12"/>
  <c r="J597" i="12" s="1"/>
  <c r="I619" i="12"/>
  <c r="J619" i="12" s="1"/>
  <c r="I733" i="12"/>
  <c r="J733" i="12" s="1"/>
  <c r="I736" i="12"/>
  <c r="J736" i="12" s="1"/>
  <c r="I646" i="12"/>
  <c r="J646" i="12" s="1"/>
  <c r="I630" i="12"/>
  <c r="J630" i="12" s="1"/>
  <c r="I584" i="12"/>
  <c r="J584" i="12" s="1"/>
  <c r="I590" i="12"/>
  <c r="J590" i="12" s="1"/>
  <c r="I594" i="12"/>
  <c r="J594" i="12" s="1"/>
  <c r="I739" i="12"/>
  <c r="J739" i="12" s="1"/>
  <c r="I755" i="12"/>
  <c r="J755" i="12" s="1"/>
  <c r="I700" i="12"/>
  <c r="J700" i="12" s="1"/>
  <c r="I677" i="12"/>
  <c r="J677" i="12" s="1"/>
  <c r="I649" i="12"/>
  <c r="J649" i="12" s="1"/>
  <c r="I653" i="12"/>
  <c r="J653" i="12" s="1"/>
  <c r="I666" i="12"/>
  <c r="J666" i="12" s="1"/>
  <c r="I621" i="12"/>
  <c r="J621" i="12" s="1"/>
  <c r="I608" i="12"/>
  <c r="J608" i="12" s="1"/>
  <c r="I637" i="12"/>
  <c r="J637" i="12" s="1"/>
  <c r="I612" i="12"/>
  <c r="J612" i="12" s="1"/>
  <c r="I603" i="12"/>
  <c r="J603" i="12" s="1"/>
  <c r="I732" i="12"/>
  <c r="J732" i="12" s="1"/>
  <c r="I715" i="12"/>
  <c r="J715" i="12" s="1"/>
  <c r="I651" i="12"/>
  <c r="J651" i="12" s="1"/>
  <c r="I605" i="12"/>
  <c r="J605" i="12" s="1"/>
  <c r="I560" i="12"/>
  <c r="J560" i="12" s="1"/>
  <c r="I618" i="12"/>
  <c r="J618" i="12" s="1"/>
  <c r="I592" i="12"/>
  <c r="J592" i="12" s="1"/>
  <c r="I583" i="12"/>
  <c r="J583" i="12" s="1"/>
  <c r="I697" i="12"/>
  <c r="J697" i="12" s="1"/>
  <c r="I631" i="12"/>
  <c r="J631" i="12" s="1"/>
  <c r="I611" i="12"/>
  <c r="J611" i="12" s="1"/>
  <c r="I701" i="12"/>
  <c r="J701" i="12" s="1"/>
  <c r="I684" i="12"/>
  <c r="J684" i="12" s="1"/>
  <c r="I632" i="12"/>
  <c r="J632" i="12" s="1"/>
  <c r="I647" i="12"/>
  <c r="J647" i="12" s="1"/>
  <c r="I623" i="12"/>
  <c r="J623" i="12" s="1"/>
  <c r="I599" i="12"/>
  <c r="J599" i="12" s="1"/>
  <c r="I566" i="12"/>
  <c r="J566" i="12" s="1"/>
  <c r="I595" i="12"/>
  <c r="J595" i="12" s="1"/>
  <c r="I648" i="12"/>
  <c r="J648" i="12" s="1"/>
  <c r="I640" i="12"/>
  <c r="J640" i="12" s="1"/>
  <c r="I604" i="12"/>
  <c r="J604" i="12" s="1"/>
  <c r="I574" i="12"/>
  <c r="J574" i="12" s="1"/>
  <c r="I770" i="12"/>
  <c r="J770" i="12" s="1"/>
  <c r="I626" i="12"/>
  <c r="J626" i="12" s="1"/>
  <c r="I610" i="12"/>
  <c r="J610" i="12" s="1"/>
  <c r="I695" i="12"/>
  <c r="J695" i="12" s="1"/>
  <c r="I747" i="12"/>
  <c r="J747" i="12" s="1"/>
  <c r="I678" i="12"/>
  <c r="J678" i="12" s="1"/>
  <c r="I667" i="12"/>
  <c r="J667" i="12" s="1"/>
  <c r="I591" i="12"/>
  <c r="J591" i="12" s="1"/>
  <c r="I609" i="12"/>
  <c r="J609" i="12" s="1"/>
  <c r="I633" i="12"/>
  <c r="J633" i="12" s="1"/>
  <c r="I487" i="12"/>
  <c r="J487" i="12" s="1"/>
  <c r="I766" i="12"/>
  <c r="J766" i="12" s="1"/>
  <c r="I729" i="12"/>
  <c r="J729" i="12" s="1"/>
  <c r="I745" i="12"/>
  <c r="J745" i="12" s="1"/>
  <c r="I694" i="12"/>
  <c r="J694" i="12" s="1"/>
  <c r="I555" i="12"/>
  <c r="J555" i="12" s="1"/>
  <c r="I559" i="12"/>
  <c r="J559" i="12" s="1"/>
  <c r="I564" i="12"/>
  <c r="J564" i="12" s="1"/>
  <c r="I513" i="12"/>
  <c r="J513" i="12" s="1"/>
  <c r="I523" i="12"/>
  <c r="J523" i="12" s="1"/>
  <c r="I614" i="12"/>
  <c r="J614" i="12" s="1"/>
  <c r="I588" i="12"/>
  <c r="J588" i="12" s="1"/>
  <c r="I536" i="12"/>
  <c r="J536" i="12" s="1"/>
  <c r="I565" i="12"/>
  <c r="J565" i="12" s="1"/>
  <c r="I570" i="12"/>
  <c r="J570" i="12" s="1"/>
  <c r="I552" i="12"/>
  <c r="J552" i="12" s="1"/>
  <c r="I762" i="12"/>
  <c r="J762" i="12" s="1"/>
  <c r="I601" i="12"/>
  <c r="J601" i="12" s="1"/>
  <c r="I628" i="12"/>
  <c r="J628" i="12" s="1"/>
  <c r="I550" i="12"/>
  <c r="J550" i="12" s="1"/>
  <c r="I571" i="12"/>
  <c r="J571" i="12" s="1"/>
  <c r="I576" i="12"/>
  <c r="J576" i="12" s="1"/>
  <c r="I572" i="12"/>
  <c r="J572" i="12" s="1"/>
  <c r="I598" i="12"/>
  <c r="J598" i="12" s="1"/>
  <c r="I485" i="12"/>
  <c r="J485" i="12" s="1"/>
  <c r="I580" i="12"/>
  <c r="J580" i="12" s="1"/>
  <c r="I553" i="12"/>
  <c r="J553" i="12" s="1"/>
  <c r="I477" i="12"/>
  <c r="J477" i="12" s="1"/>
  <c r="I636" i="12"/>
  <c r="J636" i="12" s="1"/>
  <c r="I634" i="12"/>
  <c r="J634" i="12" s="1"/>
  <c r="I624" i="12"/>
  <c r="J624" i="12" s="1"/>
  <c r="I627" i="12"/>
  <c r="J627" i="12" s="1"/>
  <c r="I505" i="12"/>
  <c r="J505" i="12" s="1"/>
  <c r="I489" i="12"/>
  <c r="J489" i="12" s="1"/>
  <c r="I705" i="12"/>
  <c r="J705" i="12" s="1"/>
  <c r="I613" i="12"/>
  <c r="J613" i="12" s="1"/>
  <c r="I670" i="12"/>
  <c r="J670" i="12" s="1"/>
  <c r="I616" i="12"/>
  <c r="J616" i="12" s="1"/>
  <c r="I538" i="12"/>
  <c r="J538" i="12" s="1"/>
  <c r="I527" i="12"/>
  <c r="J527" i="12" s="1"/>
  <c r="I558" i="12"/>
  <c r="J558" i="12" s="1"/>
  <c r="I478" i="12"/>
  <c r="J478" i="12" s="1"/>
  <c r="I557" i="12"/>
  <c r="J557" i="12" s="1"/>
  <c r="I635" i="12"/>
  <c r="J635" i="12" s="1"/>
  <c r="I575" i="12"/>
  <c r="J575" i="12" s="1"/>
  <c r="I532" i="12"/>
  <c r="J532" i="12" s="1"/>
  <c r="I554" i="12"/>
  <c r="J554" i="12" s="1"/>
  <c r="I516" i="12"/>
  <c r="J516" i="12" s="1"/>
  <c r="I498" i="12"/>
  <c r="J498" i="12" s="1"/>
  <c r="I497" i="12"/>
  <c r="J497" i="12" s="1"/>
  <c r="I483" i="12"/>
  <c r="J483" i="12" s="1"/>
  <c r="I589" i="12"/>
  <c r="J589" i="12" s="1"/>
  <c r="I543" i="12"/>
  <c r="J543" i="12" s="1"/>
  <c r="I524" i="12"/>
  <c r="J524" i="12" s="1"/>
  <c r="I546" i="12"/>
  <c r="J546" i="12" s="1"/>
  <c r="I520" i="12"/>
  <c r="J520" i="12" s="1"/>
  <c r="I503" i="12"/>
  <c r="J503" i="12" s="1"/>
  <c r="I494" i="12"/>
  <c r="J494" i="12" s="1"/>
  <c r="I499" i="12"/>
  <c r="J499" i="12" s="1"/>
  <c r="I522" i="12"/>
  <c r="J522" i="12" s="1"/>
  <c r="I471" i="12"/>
  <c r="J471" i="12" s="1"/>
  <c r="I761" i="12"/>
  <c r="J761" i="12" s="1"/>
  <c r="I615" i="12"/>
  <c r="J615" i="12" s="1"/>
  <c r="I644" i="12"/>
  <c r="J644" i="12" s="1"/>
  <c r="I502" i="12"/>
  <c r="J502" i="12" s="1"/>
  <c r="I521" i="12"/>
  <c r="J521" i="12" s="1"/>
  <c r="I472" i="12"/>
  <c r="J472" i="12" s="1"/>
  <c r="I743" i="12"/>
  <c r="J743" i="12" s="1"/>
  <c r="I528" i="12"/>
  <c r="J528" i="12" s="1"/>
  <c r="I518" i="12"/>
  <c r="J518" i="12" s="1"/>
  <c r="I491" i="12"/>
  <c r="J491" i="12" s="1"/>
  <c r="I509" i="12"/>
  <c r="J509" i="12" s="1"/>
  <c r="I493" i="12"/>
  <c r="J493" i="12" s="1"/>
  <c r="I490" i="12"/>
  <c r="J490" i="12" s="1"/>
  <c r="I514" i="12"/>
  <c r="J514" i="12" s="1"/>
  <c r="I541" i="12"/>
  <c r="J541" i="12" s="1"/>
  <c r="I529" i="12"/>
  <c r="J529" i="12" s="1"/>
  <c r="I479" i="12"/>
  <c r="J479" i="12" s="1"/>
  <c r="I501" i="12"/>
  <c r="J501" i="12" s="1"/>
  <c r="I506" i="12"/>
  <c r="J506" i="12" s="1"/>
  <c r="I753" i="12"/>
  <c r="J753" i="12" s="1"/>
  <c r="I606" i="12"/>
  <c r="J606" i="12" s="1"/>
  <c r="I656" i="12"/>
  <c r="J656" i="12" s="1"/>
  <c r="I600" i="12"/>
  <c r="J600" i="12" s="1"/>
  <c r="I622" i="12"/>
  <c r="J622" i="12" s="1"/>
  <c r="I579" i="12"/>
  <c r="J579" i="12" s="1"/>
  <c r="I526" i="12"/>
  <c r="J526" i="12" s="1"/>
  <c r="I545" i="12"/>
  <c r="J545" i="12" s="1"/>
  <c r="I481" i="12"/>
  <c r="J481" i="12" s="1"/>
  <c r="I474" i="12"/>
  <c r="J474" i="12" s="1"/>
  <c r="I482" i="12"/>
  <c r="J482" i="12" s="1"/>
  <c r="I746" i="12"/>
  <c r="J746" i="12" s="1"/>
  <c r="I620" i="12"/>
  <c r="J620" i="12" s="1"/>
  <c r="I577" i="12"/>
  <c r="J577" i="12" s="1"/>
  <c r="I511" i="12"/>
  <c r="J511" i="12" s="1"/>
  <c r="I587" i="12"/>
  <c r="J587" i="12" s="1"/>
  <c r="I567" i="12"/>
  <c r="J567" i="12" s="1"/>
  <c r="I568" i="12"/>
  <c r="J568" i="12" s="1"/>
  <c r="I764" i="12"/>
  <c r="J764" i="12" s="1"/>
  <c r="I578" i="12"/>
  <c r="J578" i="12" s="1"/>
  <c r="I496" i="12"/>
  <c r="J496" i="12" s="1"/>
  <c r="I515" i="12"/>
  <c r="J515" i="12" s="1"/>
  <c r="I480" i="12"/>
  <c r="J480" i="12" s="1"/>
  <c r="I551" i="12"/>
  <c r="J551" i="12" s="1"/>
  <c r="I530" i="12"/>
  <c r="J530" i="12" s="1"/>
  <c r="I495" i="12"/>
  <c r="J495" i="12" s="1"/>
  <c r="I539" i="12"/>
  <c r="J539" i="12" s="1"/>
  <c r="I525" i="12"/>
  <c r="J525" i="12" s="1"/>
  <c r="I544" i="12"/>
  <c r="J544" i="12" s="1"/>
  <c r="I585" i="12"/>
  <c r="J585" i="12" s="1"/>
  <c r="I756" i="12"/>
  <c r="J756" i="12" s="1"/>
  <c r="I537" i="12"/>
  <c r="J537" i="12" s="1"/>
  <c r="I512" i="12"/>
  <c r="J512" i="12" s="1"/>
  <c r="I476" i="12"/>
  <c r="J476" i="12" s="1"/>
  <c r="I556" i="12"/>
  <c r="J556" i="12" s="1"/>
  <c r="I484" i="12"/>
  <c r="J484" i="12" s="1"/>
  <c r="I641" i="12"/>
  <c r="J641" i="12" s="1"/>
  <c r="I548" i="12"/>
  <c r="J548" i="12" s="1"/>
  <c r="I504" i="12"/>
  <c r="J504" i="12" s="1"/>
  <c r="I473" i="12"/>
  <c r="J473" i="12" s="1"/>
  <c r="I488" i="12"/>
  <c r="J488" i="12" s="1"/>
  <c r="I759" i="12"/>
  <c r="J759" i="12" s="1"/>
  <c r="I562" i="12"/>
  <c r="J562" i="12" s="1"/>
  <c r="I492" i="12"/>
  <c r="J492" i="12" s="1"/>
  <c r="I486" i="12"/>
  <c r="J486" i="12" s="1"/>
  <c r="I596" i="12"/>
  <c r="J596" i="12" s="1"/>
  <c r="I752" i="12"/>
  <c r="J752" i="12" s="1"/>
  <c r="I517" i="12"/>
  <c r="J517" i="12" s="1"/>
  <c r="I535" i="12"/>
  <c r="J535" i="12" s="1"/>
  <c r="I500" i="12"/>
  <c r="J500" i="12" s="1"/>
  <c r="I508" i="12"/>
  <c r="J508" i="12" s="1"/>
  <c r="I507" i="12"/>
  <c r="J507" i="12" s="1"/>
  <c r="I586" i="12"/>
  <c r="J586" i="12" s="1"/>
  <c r="I533" i="12"/>
  <c r="J533" i="12" s="1"/>
  <c r="I531" i="12"/>
  <c r="J531" i="12" s="1"/>
  <c r="I534" i="12"/>
  <c r="J534" i="12" s="1"/>
  <c r="I470" i="12"/>
  <c r="J470" i="12" s="1"/>
  <c r="I563" i="12"/>
  <c r="J563" i="12" s="1"/>
  <c r="I540" i="12"/>
  <c r="J540" i="12" s="1"/>
  <c r="I475" i="12"/>
  <c r="J475" i="12" s="1"/>
  <c r="I519" i="12"/>
  <c r="J519" i="12" s="1"/>
  <c r="I542" i="12"/>
  <c r="J542" i="12" s="1"/>
  <c r="I510" i="12"/>
  <c r="J510" i="12" s="1"/>
  <c r="I549" i="12"/>
  <c r="J549" i="12" s="1"/>
  <c r="L745" i="10"/>
  <c r="M745" i="10" s="1"/>
  <c r="L659" i="10"/>
  <c r="M659" i="10" s="1"/>
  <c r="L681" i="10"/>
  <c r="M681" i="10" s="1"/>
  <c r="L685" i="10"/>
  <c r="M685" i="10" s="1"/>
  <c r="L721" i="10"/>
  <c r="M721" i="10" s="1"/>
  <c r="L733" i="10"/>
  <c r="M733" i="10" s="1"/>
  <c r="L770" i="10"/>
  <c r="M770" i="10" s="1"/>
  <c r="L747" i="10"/>
  <c r="M747" i="10" s="1"/>
  <c r="L663" i="10"/>
  <c r="M663" i="10" s="1"/>
  <c r="L688" i="10"/>
  <c r="M688" i="10" s="1"/>
  <c r="L687" i="10"/>
  <c r="M687" i="10" s="1"/>
  <c r="L766" i="10"/>
  <c r="M766" i="10" s="1"/>
  <c r="L665" i="10"/>
  <c r="M665" i="10" s="1"/>
  <c r="L742" i="10"/>
  <c r="M742" i="10" s="1"/>
  <c r="L669" i="10"/>
  <c r="M669" i="10" s="1"/>
  <c r="L698" i="10"/>
  <c r="M698" i="10" s="1"/>
  <c r="L662" i="10"/>
  <c r="M662" i="10" s="1"/>
  <c r="L714" i="10"/>
  <c r="M714" i="10" s="1"/>
  <c r="L718" i="10"/>
  <c r="M718" i="10" s="1"/>
  <c r="L740" i="10"/>
  <c r="M740" i="10" s="1"/>
  <c r="L767" i="10"/>
  <c r="M767" i="10" s="1"/>
  <c r="L697" i="10"/>
  <c r="M697" i="10" s="1"/>
  <c r="L646" i="10"/>
  <c r="M646" i="10" s="1"/>
  <c r="M641" i="10"/>
  <c r="L680" i="10"/>
  <c r="M680" i="10" s="1"/>
  <c r="L763" i="10"/>
  <c r="M763" i="10" s="1"/>
  <c r="L730" i="10"/>
  <c r="M730" i="10" s="1"/>
  <c r="L707" i="10"/>
  <c r="M707" i="10" s="1"/>
  <c r="L701" i="10"/>
  <c r="M701" i="10" s="1"/>
  <c r="M636" i="10"/>
  <c r="L651" i="10"/>
  <c r="M651" i="10" s="1"/>
  <c r="L702" i="10"/>
  <c r="M702" i="10" s="1"/>
  <c r="L703" i="10"/>
  <c r="M703" i="10" s="1"/>
  <c r="L743" i="10"/>
  <c r="M743" i="10" s="1"/>
  <c r="L759" i="10"/>
  <c r="M759" i="10" s="1"/>
  <c r="L756" i="10"/>
  <c r="M756" i="10" s="1"/>
  <c r="L764" i="10"/>
  <c r="M764" i="10" s="1"/>
  <c r="L731" i="10"/>
  <c r="M731" i="10" s="1"/>
  <c r="M602" i="10"/>
  <c r="L657" i="10"/>
  <c r="M657" i="10" s="1"/>
  <c r="L647" i="10"/>
  <c r="M647" i="10" s="1"/>
  <c r="L705" i="10"/>
  <c r="M705" i="10" s="1"/>
  <c r="L758" i="10"/>
  <c r="M758" i="10" s="1"/>
  <c r="L774" i="10"/>
  <c r="M774" i="10" s="1"/>
  <c r="M639" i="10"/>
  <c r="L674" i="10"/>
  <c r="M674" i="10" s="1"/>
  <c r="L652" i="10"/>
  <c r="M652" i="10" s="1"/>
  <c r="L761" i="10"/>
  <c r="M761" i="10" s="1"/>
  <c r="L741" i="10"/>
  <c r="M741" i="10" s="1"/>
  <c r="L712" i="10"/>
  <c r="M712" i="10" s="1"/>
  <c r="L776" i="10"/>
  <c r="M776" i="10" s="1"/>
  <c r="L723" i="10"/>
  <c r="M723" i="10" s="1"/>
  <c r="M642" i="10"/>
  <c r="L692" i="10"/>
  <c r="M692" i="10" s="1"/>
  <c r="L700" i="10"/>
  <c r="M700" i="10" s="1"/>
  <c r="L772" i="10"/>
  <c r="M772" i="10" s="1"/>
  <c r="L667" i="10"/>
  <c r="M667" i="10" s="1"/>
  <c r="L775" i="10"/>
  <c r="M775" i="10" s="1"/>
  <c r="L754" i="10"/>
  <c r="M754" i="10" s="1"/>
  <c r="L765" i="10"/>
  <c r="M765" i="10" s="1"/>
  <c r="M630" i="10"/>
  <c r="L673" i="10"/>
  <c r="M673" i="10" s="1"/>
  <c r="L746" i="10"/>
  <c r="M746" i="10" s="1"/>
  <c r="L757" i="10"/>
  <c r="M757" i="10" s="1"/>
  <c r="L751" i="10"/>
  <c r="M751" i="10" s="1"/>
  <c r="L729" i="10"/>
  <c r="M729" i="10" s="1"/>
  <c r="L704" i="10"/>
  <c r="M704" i="10" s="1"/>
  <c r="L689" i="10"/>
  <c r="M689" i="10" s="1"/>
  <c r="M638" i="10"/>
  <c r="L725" i="10"/>
  <c r="M725" i="10" s="1"/>
  <c r="L708" i="10"/>
  <c r="M708" i="10" s="1"/>
  <c r="L683" i="10"/>
  <c r="M683" i="10" s="1"/>
  <c r="L654" i="10"/>
  <c r="M654" i="10" s="1"/>
  <c r="L773" i="10"/>
  <c r="M773" i="10" s="1"/>
  <c r="L679" i="10"/>
  <c r="M679" i="10" s="1"/>
  <c r="L769" i="10"/>
  <c r="M769" i="10" s="1"/>
  <c r="L750" i="10"/>
  <c r="M750" i="10" s="1"/>
  <c r="L710" i="10"/>
  <c r="M710" i="10" s="1"/>
  <c r="L666" i="10"/>
  <c r="M666" i="10" s="1"/>
  <c r="L699" i="10"/>
  <c r="M699" i="10" s="1"/>
  <c r="L670" i="10"/>
  <c r="M670" i="10" s="1"/>
  <c r="L762" i="10"/>
  <c r="M762" i="10" s="1"/>
  <c r="L727" i="10"/>
  <c r="M727" i="10" s="1"/>
  <c r="L691" i="10"/>
  <c r="M691" i="10" s="1"/>
  <c r="L694" i="10"/>
  <c r="M694" i="10" s="1"/>
  <c r="M590" i="10"/>
  <c r="L684" i="10"/>
  <c r="M684" i="10" s="1"/>
  <c r="L668" i="10"/>
  <c r="M668" i="10" s="1"/>
  <c r="L693" i="10"/>
  <c r="M693" i="10" s="1"/>
  <c r="L737" i="10"/>
  <c r="M737" i="10" s="1"/>
  <c r="L749" i="10"/>
  <c r="M749" i="10" s="1"/>
  <c r="L735" i="10"/>
  <c r="M735" i="10" s="1"/>
  <c r="L713" i="10"/>
  <c r="M713" i="10" s="1"/>
  <c r="L755" i="10"/>
  <c r="M755" i="10" s="1"/>
  <c r="L720" i="10"/>
  <c r="M720" i="10" s="1"/>
  <c r="L682" i="10"/>
  <c r="M682" i="10" s="1"/>
  <c r="L716" i="10"/>
  <c r="M716" i="10" s="1"/>
  <c r="L675" i="10"/>
  <c r="M675" i="10" s="1"/>
  <c r="L752" i="10"/>
  <c r="M752" i="10" s="1"/>
  <c r="L748" i="10"/>
  <c r="M748" i="10" s="1"/>
  <c r="L726" i="10"/>
  <c r="M726" i="10" s="1"/>
  <c r="L686" i="10"/>
  <c r="M686" i="10" s="1"/>
  <c r="L709" i="10"/>
  <c r="M709" i="10" s="1"/>
  <c r="L671" i="10"/>
  <c r="M671" i="10" s="1"/>
  <c r="L656" i="10"/>
  <c r="M656" i="10" s="1"/>
  <c r="M632" i="10"/>
  <c r="L739" i="10"/>
  <c r="M739" i="10" s="1"/>
  <c r="L728" i="10"/>
  <c r="M728" i="10" s="1"/>
  <c r="L771" i="10"/>
  <c r="M771" i="10" s="1"/>
  <c r="L722" i="10"/>
  <c r="M722" i="10" s="1"/>
  <c r="L753" i="10"/>
  <c r="M753" i="10" s="1"/>
  <c r="M643" i="10"/>
  <c r="L676" i="10"/>
  <c r="M676" i="10" s="1"/>
  <c r="L661" i="10"/>
  <c r="M661" i="10" s="1"/>
  <c r="M601" i="10"/>
  <c r="M599" i="10"/>
  <c r="M633" i="10"/>
  <c r="M577" i="10"/>
  <c r="L706" i="10"/>
  <c r="M706" i="10" s="1"/>
  <c r="L677" i="10"/>
  <c r="M677" i="10" s="1"/>
  <c r="M606" i="10"/>
  <c r="M604" i="10"/>
  <c r="M578" i="10"/>
  <c r="M628" i="10"/>
  <c r="M625" i="10"/>
  <c r="M554" i="10"/>
  <c r="M576" i="10"/>
  <c r="L732" i="10"/>
  <c r="M732" i="10" s="1"/>
  <c r="L660" i="10"/>
  <c r="M660" i="10" s="1"/>
  <c r="M612" i="10"/>
  <c r="M610" i="10"/>
  <c r="M587" i="10"/>
  <c r="M624" i="10"/>
  <c r="M634" i="10"/>
  <c r="M618" i="10"/>
  <c r="M616" i="10"/>
  <c r="M591" i="10"/>
  <c r="M572" i="10"/>
  <c r="M573" i="10"/>
  <c r="M561" i="10"/>
  <c r="L768" i="10"/>
  <c r="M768" i="10" s="1"/>
  <c r="L736" i="10"/>
  <c r="M736" i="10" s="1"/>
  <c r="L744" i="10"/>
  <c r="M744" i="10" s="1"/>
  <c r="L658" i="10"/>
  <c r="M658" i="10" s="1"/>
  <c r="L678" i="10"/>
  <c r="M678" i="10" s="1"/>
  <c r="M631" i="10"/>
  <c r="M594" i="10"/>
  <c r="M622" i="10"/>
  <c r="M597" i="10"/>
  <c r="M619" i="10"/>
  <c r="M551" i="10"/>
  <c r="L738" i="10"/>
  <c r="M738" i="10" s="1"/>
  <c r="M644" i="10"/>
  <c r="L672" i="10"/>
  <c r="M672" i="10" s="1"/>
  <c r="M600" i="10"/>
  <c r="M592" i="10"/>
  <c r="M569" i="10"/>
  <c r="L724" i="10"/>
  <c r="M724" i="10" s="1"/>
  <c r="M611" i="10"/>
  <c r="M603" i="10"/>
  <c r="M614" i="10"/>
  <c r="M584" i="10"/>
  <c r="M480" i="10"/>
  <c r="L719" i="10"/>
  <c r="M719" i="10" s="1"/>
  <c r="L664" i="10"/>
  <c r="M664" i="10" s="1"/>
  <c r="L695" i="10"/>
  <c r="M695" i="10" s="1"/>
  <c r="L690" i="10"/>
  <c r="M690" i="10" s="1"/>
  <c r="M637" i="10"/>
  <c r="M549" i="10"/>
  <c r="M571" i="10"/>
  <c r="M617" i="10"/>
  <c r="M609" i="10"/>
  <c r="M620" i="10"/>
  <c r="L655" i="10"/>
  <c r="M655" i="10" s="1"/>
  <c r="M608" i="10"/>
  <c r="M546" i="10"/>
  <c r="M537" i="10"/>
  <c r="M541" i="10"/>
  <c r="M565" i="10"/>
  <c r="M517" i="10"/>
  <c r="M640" i="10"/>
  <c r="L649" i="10"/>
  <c r="M649" i="10" s="1"/>
  <c r="M586" i="10"/>
  <c r="M564" i="10"/>
  <c r="M532" i="10"/>
  <c r="M525" i="10"/>
  <c r="M548" i="10"/>
  <c r="M506" i="10"/>
  <c r="L648" i="10"/>
  <c r="M648" i="10" s="1"/>
  <c r="L711" i="10"/>
  <c r="M711" i="10" s="1"/>
  <c r="M635" i="10"/>
  <c r="M547" i="10"/>
  <c r="M613" i="10"/>
  <c r="M589" i="10"/>
  <c r="M585" i="10"/>
  <c r="M528" i="10"/>
  <c r="M530" i="10"/>
  <c r="M485" i="10"/>
  <c r="M501" i="10"/>
  <c r="L653" i="10"/>
  <c r="M653" i="10" s="1"/>
  <c r="L650" i="10"/>
  <c r="M650" i="10" s="1"/>
  <c r="M595" i="10"/>
  <c r="M575" i="10"/>
  <c r="M583" i="10"/>
  <c r="M510" i="10"/>
  <c r="M562" i="10"/>
  <c r="M545" i="10"/>
  <c r="L717" i="10"/>
  <c r="M717" i="10" s="1"/>
  <c r="L715" i="10"/>
  <c r="M715" i="10" s="1"/>
  <c r="M629" i="10"/>
  <c r="M580" i="10"/>
  <c r="M555" i="10"/>
  <c r="M566" i="10"/>
  <c r="M536" i="10"/>
  <c r="M557" i="10"/>
  <c r="M544" i="10"/>
  <c r="M498" i="10"/>
  <c r="M500" i="10"/>
  <c r="M593" i="10"/>
  <c r="M626" i="10"/>
  <c r="M560" i="10"/>
  <c r="M570" i="10"/>
  <c r="M534" i="10"/>
  <c r="M559" i="10"/>
  <c r="M496" i="10"/>
  <c r="M553" i="10"/>
  <c r="M598" i="10"/>
  <c r="M596" i="10"/>
  <c r="M579" i="10"/>
  <c r="M491" i="10"/>
  <c r="M540" i="10"/>
  <c r="M484" i="10"/>
  <c r="M518" i="10"/>
  <c r="M515" i="10"/>
  <c r="M621" i="10"/>
  <c r="M488" i="10"/>
  <c r="M513" i="10"/>
  <c r="M542" i="10"/>
  <c r="M523" i="10"/>
  <c r="M486" i="10"/>
  <c r="M487" i="10"/>
  <c r="M470" i="10"/>
  <c r="M627" i="10"/>
  <c r="M550" i="10"/>
  <c r="M505" i="10"/>
  <c r="M521" i="10"/>
  <c r="M493" i="10"/>
  <c r="M471" i="10"/>
  <c r="M472" i="10"/>
  <c r="M473" i="10"/>
  <c r="M574" i="10"/>
  <c r="M519" i="10"/>
  <c r="M502" i="10"/>
  <c r="M476" i="10"/>
  <c r="M581" i="10"/>
  <c r="M495" i="10"/>
  <c r="M520" i="10"/>
  <c r="M504" i="10"/>
  <c r="M479" i="10"/>
  <c r="M563" i="10"/>
  <c r="M556" i="10"/>
  <c r="M558" i="10"/>
  <c r="M526" i="10"/>
  <c r="M522" i="10"/>
  <c r="L734" i="10"/>
  <c r="M734" i="10" s="1"/>
  <c r="M588" i="10"/>
  <c r="M535" i="10"/>
  <c r="M474" i="10"/>
  <c r="M489" i="10"/>
  <c r="M477" i="10"/>
  <c r="M509" i="10"/>
  <c r="M538" i="10"/>
  <c r="M499" i="10"/>
  <c r="M605" i="10"/>
  <c r="M582" i="10"/>
  <c r="M623" i="10"/>
  <c r="M481" i="10"/>
  <c r="M615" i="10"/>
  <c r="M567" i="10"/>
  <c r="M568" i="10"/>
  <c r="M497" i="10"/>
  <c r="M539" i="10"/>
  <c r="M531" i="10"/>
  <c r="M483" i="10"/>
  <c r="M512" i="10"/>
  <c r="M482" i="10"/>
  <c r="M514" i="10"/>
  <c r="M527" i="10"/>
  <c r="M478" i="10"/>
  <c r="M503" i="10"/>
  <c r="M494" i="10"/>
  <c r="M552" i="10"/>
  <c r="M533" i="10"/>
  <c r="M508" i="10"/>
  <c r="L696" i="10"/>
  <c r="M696" i="10" s="1"/>
  <c r="M529" i="10"/>
  <c r="M475" i="10"/>
  <c r="M490" i="10"/>
  <c r="M543" i="10"/>
  <c r="M524" i="10"/>
  <c r="M516" i="10"/>
  <c r="M507" i="10"/>
  <c r="M511" i="10"/>
  <c r="M492" i="10"/>
  <c r="M607" i="10"/>
  <c r="O775" i="10"/>
  <c r="P775" i="10" s="1"/>
  <c r="O723" i="10"/>
  <c r="P723" i="10" s="1"/>
  <c r="O748" i="10"/>
  <c r="P748" i="10" s="1"/>
  <c r="O704" i="10"/>
  <c r="P704" i="10" s="1"/>
  <c r="O756" i="10"/>
  <c r="P756" i="10" s="1"/>
  <c r="O773" i="10"/>
  <c r="P773" i="10" s="1"/>
  <c r="O700" i="10"/>
  <c r="P700" i="10" s="1"/>
  <c r="O757" i="10"/>
  <c r="P757" i="10" s="1"/>
  <c r="O772" i="10"/>
  <c r="P772" i="10" s="1"/>
  <c r="O763" i="10"/>
  <c r="P763" i="10" s="1"/>
  <c r="O724" i="10"/>
  <c r="P724" i="10" s="1"/>
  <c r="O747" i="10"/>
  <c r="P747" i="10" s="1"/>
  <c r="O741" i="10"/>
  <c r="P741" i="10" s="1"/>
  <c r="O745" i="10"/>
  <c r="P745" i="10" s="1"/>
  <c r="O750" i="10"/>
  <c r="P750" i="10" s="1"/>
  <c r="O725" i="10"/>
  <c r="P725" i="10" s="1"/>
  <c r="O736" i="10"/>
  <c r="P736" i="10" s="1"/>
  <c r="O758" i="10"/>
  <c r="P758" i="10" s="1"/>
  <c r="O709" i="10"/>
  <c r="P709" i="10" s="1"/>
  <c r="O739" i="10"/>
  <c r="P739" i="10" s="1"/>
  <c r="O715" i="10"/>
  <c r="P715" i="10" s="1"/>
  <c r="O726" i="10"/>
  <c r="P726" i="10" s="1"/>
  <c r="O733" i="10"/>
  <c r="P733" i="10" s="1"/>
  <c r="O674" i="10"/>
  <c r="P674" i="10" s="1"/>
  <c r="O771" i="10"/>
  <c r="P771" i="10" s="1"/>
  <c r="O753" i="10"/>
  <c r="P753" i="10" s="1"/>
  <c r="O770" i="10"/>
  <c r="P770" i="10" s="1"/>
  <c r="O711" i="10"/>
  <c r="P711" i="10" s="1"/>
  <c r="O716" i="10"/>
  <c r="P716" i="10" s="1"/>
  <c r="O727" i="10"/>
  <c r="P727" i="10" s="1"/>
  <c r="O743" i="10"/>
  <c r="P743" i="10" s="1"/>
  <c r="O768" i="10"/>
  <c r="P768" i="10" s="1"/>
  <c r="O705" i="10"/>
  <c r="P705" i="10" s="1"/>
  <c r="O732" i="10"/>
  <c r="P732" i="10" s="1"/>
  <c r="O702" i="10"/>
  <c r="P702" i="10" s="1"/>
  <c r="O684" i="10"/>
  <c r="P684" i="10" s="1"/>
  <c r="O752" i="10"/>
  <c r="P752" i="10" s="1"/>
  <c r="O769" i="10"/>
  <c r="P769" i="10" s="1"/>
  <c r="O717" i="10"/>
  <c r="P717" i="10" s="1"/>
  <c r="O728" i="10"/>
  <c r="P728" i="10" s="1"/>
  <c r="O746" i="10"/>
  <c r="P746" i="10" s="1"/>
  <c r="O761" i="10"/>
  <c r="P761" i="10" s="1"/>
  <c r="O765" i="10"/>
  <c r="P765" i="10" s="1"/>
  <c r="O751" i="10"/>
  <c r="P751" i="10" s="1"/>
  <c r="O767" i="10"/>
  <c r="P767" i="10" s="1"/>
  <c r="O718" i="10"/>
  <c r="P718" i="10" s="1"/>
  <c r="O729" i="10"/>
  <c r="P729" i="10" s="1"/>
  <c r="O754" i="10"/>
  <c r="P754" i="10" s="1"/>
  <c r="O706" i="10"/>
  <c r="P706" i="10" s="1"/>
  <c r="O766" i="10"/>
  <c r="P766" i="10" s="1"/>
  <c r="O713" i="10"/>
  <c r="P713" i="10" s="1"/>
  <c r="O749" i="10"/>
  <c r="P749" i="10" s="1"/>
  <c r="O730" i="10"/>
  <c r="P730" i="10" s="1"/>
  <c r="O682" i="10"/>
  <c r="P682" i="10" s="1"/>
  <c r="P632" i="10"/>
  <c r="O668" i="10"/>
  <c r="P668" i="10" s="1"/>
  <c r="O685" i="10"/>
  <c r="P685" i="10" s="1"/>
  <c r="O651" i="10"/>
  <c r="P651" i="10" s="1"/>
  <c r="O653" i="10"/>
  <c r="P653" i="10" s="1"/>
  <c r="O731" i="10"/>
  <c r="P731" i="10" s="1"/>
  <c r="O708" i="10"/>
  <c r="P708" i="10" s="1"/>
  <c r="O697" i="10"/>
  <c r="P697" i="10" s="1"/>
  <c r="O657" i="10"/>
  <c r="P657" i="10" s="1"/>
  <c r="O655" i="10"/>
  <c r="P655" i="10" s="1"/>
  <c r="O659" i="10"/>
  <c r="P659" i="10" s="1"/>
  <c r="O740" i="10"/>
  <c r="P740" i="10" s="1"/>
  <c r="O764" i="10"/>
  <c r="P764" i="10" s="1"/>
  <c r="O652" i="10"/>
  <c r="P652" i="10" s="1"/>
  <c r="O688" i="10"/>
  <c r="P688" i="10" s="1"/>
  <c r="O692" i="10"/>
  <c r="P692" i="10" s="1"/>
  <c r="P628" i="10"/>
  <c r="O660" i="10"/>
  <c r="P660" i="10" s="1"/>
  <c r="O663" i="10"/>
  <c r="P663" i="10" s="1"/>
  <c r="O742" i="10"/>
  <c r="P742" i="10" s="1"/>
  <c r="O774" i="10"/>
  <c r="P774" i="10" s="1"/>
  <c r="O691" i="10"/>
  <c r="P691" i="10" s="1"/>
  <c r="O696" i="10"/>
  <c r="P696" i="10" s="1"/>
  <c r="P614" i="10"/>
  <c r="O665" i="10"/>
  <c r="P665" i="10" s="1"/>
  <c r="O669" i="10"/>
  <c r="P669" i="10" s="1"/>
  <c r="O734" i="10"/>
  <c r="P734" i="10" s="1"/>
  <c r="O762" i="10"/>
  <c r="P762" i="10" s="1"/>
  <c r="O703" i="10"/>
  <c r="P703" i="10" s="1"/>
  <c r="O707" i="10"/>
  <c r="P707" i="10" s="1"/>
  <c r="O676" i="10"/>
  <c r="P676" i="10" s="1"/>
  <c r="O678" i="10"/>
  <c r="P678" i="10" s="1"/>
  <c r="P644" i="10"/>
  <c r="O671" i="10"/>
  <c r="P671" i="10" s="1"/>
  <c r="O675" i="10"/>
  <c r="P675" i="10" s="1"/>
  <c r="O737" i="10"/>
  <c r="P737" i="10" s="1"/>
  <c r="O710" i="10"/>
  <c r="P710" i="10" s="1"/>
  <c r="O680" i="10"/>
  <c r="P680" i="10" s="1"/>
  <c r="O698" i="10"/>
  <c r="P698" i="10" s="1"/>
  <c r="O735" i="10"/>
  <c r="P735" i="10" s="1"/>
  <c r="O647" i="10"/>
  <c r="P647" i="10" s="1"/>
  <c r="O686" i="10"/>
  <c r="P686" i="10" s="1"/>
  <c r="P639" i="10"/>
  <c r="O661" i="10"/>
  <c r="P661" i="10" s="1"/>
  <c r="O689" i="10"/>
  <c r="P689" i="10" s="1"/>
  <c r="O693" i="10"/>
  <c r="P693" i="10" s="1"/>
  <c r="O719" i="10"/>
  <c r="P719" i="10" s="1"/>
  <c r="O776" i="10"/>
  <c r="P776" i="10" s="1"/>
  <c r="O738" i="10"/>
  <c r="P738" i="10" s="1"/>
  <c r="O662" i="10"/>
  <c r="P662" i="10" s="1"/>
  <c r="O699" i="10"/>
  <c r="P699" i="10" s="1"/>
  <c r="O679" i="10"/>
  <c r="P679" i="10" s="1"/>
  <c r="O672" i="10"/>
  <c r="P672" i="10" s="1"/>
  <c r="P604" i="10"/>
  <c r="P593" i="10"/>
  <c r="P572" i="10"/>
  <c r="P567" i="10"/>
  <c r="P594" i="10"/>
  <c r="P609" i="10"/>
  <c r="P484" i="10"/>
  <c r="P546" i="10"/>
  <c r="P588" i="10"/>
  <c r="P580" i="10"/>
  <c r="O667" i="10"/>
  <c r="P667" i="10" s="1"/>
  <c r="P578" i="10"/>
  <c r="O649" i="10"/>
  <c r="P649" i="10" s="1"/>
  <c r="P590" i="10"/>
  <c r="P564" i="10"/>
  <c r="P600" i="10"/>
  <c r="P615" i="10"/>
  <c r="P551" i="10"/>
  <c r="P499" i="10"/>
  <c r="P537" i="10"/>
  <c r="O755" i="10"/>
  <c r="P755" i="10" s="1"/>
  <c r="P562" i="10"/>
  <c r="O690" i="10"/>
  <c r="P690" i="10" s="1"/>
  <c r="P641" i="10"/>
  <c r="O654" i="10"/>
  <c r="P654" i="10" s="1"/>
  <c r="P620" i="10"/>
  <c r="P596" i="10"/>
  <c r="P566" i="10"/>
  <c r="P605" i="10"/>
  <c r="P621" i="10"/>
  <c r="P559" i="10"/>
  <c r="P571" i="10"/>
  <c r="P563" i="10"/>
  <c r="P553" i="10"/>
  <c r="O720" i="10"/>
  <c r="P720" i="10" s="1"/>
  <c r="O759" i="10"/>
  <c r="P759" i="10" s="1"/>
  <c r="P599" i="10"/>
  <c r="O670" i="10"/>
  <c r="P670" i="10" s="1"/>
  <c r="O646" i="10"/>
  <c r="P646" i="10" s="1"/>
  <c r="O648" i="10"/>
  <c r="P648" i="10" s="1"/>
  <c r="P622" i="10"/>
  <c r="P602" i="10"/>
  <c r="P589" i="10"/>
  <c r="P611" i="10"/>
  <c r="P627" i="10"/>
  <c r="P525" i="10"/>
  <c r="P577" i="10"/>
  <c r="O721" i="10"/>
  <c r="P721" i="10" s="1"/>
  <c r="O650" i="10"/>
  <c r="P650" i="10" s="1"/>
  <c r="O681" i="10"/>
  <c r="P681" i="10" s="1"/>
  <c r="P626" i="10"/>
  <c r="P597" i="10"/>
  <c r="P607" i="10"/>
  <c r="P595" i="10"/>
  <c r="P617" i="10"/>
  <c r="P633" i="10"/>
  <c r="P552" i="10"/>
  <c r="P510" i="10"/>
  <c r="P576" i="10"/>
  <c r="O722" i="10"/>
  <c r="P722" i="10" s="1"/>
  <c r="O673" i="10"/>
  <c r="P673" i="10" s="1"/>
  <c r="O656" i="10"/>
  <c r="P656" i="10" s="1"/>
  <c r="O687" i="10"/>
  <c r="P687" i="10" s="1"/>
  <c r="P613" i="10"/>
  <c r="P601" i="10"/>
  <c r="P623" i="10"/>
  <c r="P554" i="10"/>
  <c r="O744" i="10"/>
  <c r="P744" i="10" s="1"/>
  <c r="P634" i="10"/>
  <c r="P608" i="10"/>
  <c r="P579" i="10"/>
  <c r="P625" i="10"/>
  <c r="P612" i="10"/>
  <c r="P635" i="10"/>
  <c r="O714" i="10"/>
  <c r="P714" i="10" s="1"/>
  <c r="O658" i="10"/>
  <c r="P658" i="10" s="1"/>
  <c r="P591" i="10"/>
  <c r="P631" i="10"/>
  <c r="P618" i="10"/>
  <c r="P640" i="10"/>
  <c r="O666" i="10"/>
  <c r="P666" i="10" s="1"/>
  <c r="P619" i="10"/>
  <c r="P549" i="10"/>
  <c r="P565" i="10"/>
  <c r="P493" i="10"/>
  <c r="P523" i="10"/>
  <c r="P473" i="10"/>
  <c r="P545" i="10"/>
  <c r="P643" i="10"/>
  <c r="P616" i="10"/>
  <c r="P637" i="10"/>
  <c r="P560" i="10"/>
  <c r="P569" i="10"/>
  <c r="P489" i="10"/>
  <c r="P470" i="10"/>
  <c r="P514" i="10"/>
  <c r="P550" i="10"/>
  <c r="O677" i="10"/>
  <c r="P677" i="10" s="1"/>
  <c r="P642" i="10"/>
  <c r="P548" i="10"/>
  <c r="P575" i="10"/>
  <c r="P511" i="10"/>
  <c r="P512" i="10"/>
  <c r="P476" i="10"/>
  <c r="P539" i="10"/>
  <c r="P555" i="10"/>
  <c r="P524" i="10"/>
  <c r="O683" i="10"/>
  <c r="P683" i="10" s="1"/>
  <c r="P536" i="10"/>
  <c r="P581" i="10"/>
  <c r="P490" i="10"/>
  <c r="P630" i="10"/>
  <c r="P638" i="10"/>
  <c r="P584" i="10"/>
  <c r="P532" i="10"/>
  <c r="P479" i="10"/>
  <c r="P522" i="10"/>
  <c r="O695" i="10"/>
  <c r="P695" i="10" s="1"/>
  <c r="O664" i="10"/>
  <c r="P664" i="10" s="1"/>
  <c r="P636" i="10"/>
  <c r="P585" i="10"/>
  <c r="P483" i="10"/>
  <c r="P516" i="10"/>
  <c r="P485" i="10"/>
  <c r="O712" i="10"/>
  <c r="P712" i="10" s="1"/>
  <c r="P629" i="10"/>
  <c r="P487" i="10"/>
  <c r="P586" i="10"/>
  <c r="P582" i="10"/>
  <c r="P531" i="10"/>
  <c r="P557" i="10"/>
  <c r="P527" i="10"/>
  <c r="P507" i="10"/>
  <c r="P568" i="10"/>
  <c r="P504" i="10"/>
  <c r="P481" i="10"/>
  <c r="P533" i="10"/>
  <c r="P540" i="10"/>
  <c r="P472" i="10"/>
  <c r="P573" i="10"/>
  <c r="P574" i="10"/>
  <c r="P534" i="10"/>
  <c r="P561" i="10"/>
  <c r="P478" i="10"/>
  <c r="P515" i="10"/>
  <c r="P471" i="10"/>
  <c r="P513" i="10"/>
  <c r="P535" i="10"/>
  <c r="P518" i="10"/>
  <c r="P477" i="10"/>
  <c r="P556" i="10"/>
  <c r="P482" i="10"/>
  <c r="P526" i="10"/>
  <c r="P491" i="10"/>
  <c r="P530" i="10"/>
  <c r="P508" i="10"/>
  <c r="P519" i="10"/>
  <c r="P606" i="10"/>
  <c r="P542" i="10"/>
  <c r="P494" i="10"/>
  <c r="P538" i="10"/>
  <c r="P506" i="10"/>
  <c r="P521" i="10"/>
  <c r="P497" i="10"/>
  <c r="P502" i="10"/>
  <c r="P583" i="10"/>
  <c r="O694" i="10"/>
  <c r="P694" i="10" s="1"/>
  <c r="P624" i="10"/>
  <c r="P558" i="10"/>
  <c r="P498" i="10"/>
  <c r="P543" i="10"/>
  <c r="P505" i="10"/>
  <c r="P480" i="10"/>
  <c r="P592" i="10"/>
  <c r="P517" i="10"/>
  <c r="P500" i="10"/>
  <c r="P496" i="10"/>
  <c r="P598" i="10"/>
  <c r="P603" i="10"/>
  <c r="P492" i="10"/>
  <c r="P520" i="10"/>
  <c r="P529" i="10"/>
  <c r="P528" i="10"/>
  <c r="P587" i="10"/>
  <c r="P486" i="10"/>
  <c r="P495" i="10"/>
  <c r="O701" i="10"/>
  <c r="P701" i="10" s="1"/>
  <c r="P544" i="10"/>
  <c r="P475" i="10"/>
  <c r="P503" i="10"/>
  <c r="P488" i="10"/>
  <c r="P541" i="10"/>
  <c r="P509" i="10"/>
  <c r="P547" i="10"/>
  <c r="P610" i="10"/>
  <c r="P570" i="10"/>
  <c r="P501" i="10"/>
  <c r="P474" i="10"/>
  <c r="R725" i="10"/>
  <c r="S725" i="10" s="1"/>
  <c r="R759" i="10"/>
  <c r="S759" i="10" s="1"/>
  <c r="R748" i="10"/>
  <c r="S748" i="10" s="1"/>
  <c r="R776" i="10"/>
  <c r="S776" i="10" s="1"/>
  <c r="R717" i="10"/>
  <c r="S717" i="10" s="1"/>
  <c r="R670" i="10"/>
  <c r="S670" i="10" s="1"/>
  <c r="R692" i="10"/>
  <c r="S692" i="10" s="1"/>
  <c r="R702" i="10"/>
  <c r="S702" i="10" s="1"/>
  <c r="R772" i="10"/>
  <c r="S772" i="10" s="1"/>
  <c r="R763" i="10"/>
  <c r="S763" i="10" s="1"/>
  <c r="R726" i="10"/>
  <c r="S726" i="10" s="1"/>
  <c r="R698" i="10"/>
  <c r="S698" i="10" s="1"/>
  <c r="R765" i="10"/>
  <c r="S765" i="10" s="1"/>
  <c r="R736" i="10"/>
  <c r="S736" i="10" s="1"/>
  <c r="R775" i="10"/>
  <c r="S775" i="10" s="1"/>
  <c r="R727" i="10"/>
  <c r="S727" i="10" s="1"/>
  <c r="R756" i="10"/>
  <c r="S756" i="10" s="1"/>
  <c r="R773" i="10"/>
  <c r="S773" i="10" s="1"/>
  <c r="R713" i="10"/>
  <c r="S713" i="10" s="1"/>
  <c r="R715" i="10"/>
  <c r="S715" i="10" s="1"/>
  <c r="R680" i="10"/>
  <c r="S680" i="10" s="1"/>
  <c r="R752" i="10"/>
  <c r="S752" i="10" s="1"/>
  <c r="R728" i="10"/>
  <c r="S728" i="10" s="1"/>
  <c r="R740" i="10"/>
  <c r="S740" i="10" s="1"/>
  <c r="R750" i="10"/>
  <c r="S750" i="10" s="1"/>
  <c r="R705" i="10"/>
  <c r="S705" i="10" s="1"/>
  <c r="R707" i="10"/>
  <c r="S707" i="10" s="1"/>
  <c r="R714" i="10"/>
  <c r="S714" i="10" s="1"/>
  <c r="R697" i="10"/>
  <c r="S697" i="10" s="1"/>
  <c r="R669" i="10"/>
  <c r="S669" i="10" s="1"/>
  <c r="R710" i="10"/>
  <c r="S710" i="10" s="1"/>
  <c r="R769" i="10"/>
  <c r="S769" i="10" s="1"/>
  <c r="R751" i="10"/>
  <c r="S751" i="10" s="1"/>
  <c r="R729" i="10"/>
  <c r="S729" i="10" s="1"/>
  <c r="R733" i="10"/>
  <c r="S733" i="10" s="1"/>
  <c r="R768" i="10"/>
  <c r="S768" i="10" s="1"/>
  <c r="R766" i="10"/>
  <c r="S766" i="10" s="1"/>
  <c r="R770" i="10"/>
  <c r="S770" i="10" s="1"/>
  <c r="R663" i="10"/>
  <c r="S663" i="10" s="1"/>
  <c r="R673" i="10"/>
  <c r="S673" i="10" s="1"/>
  <c r="R712" i="10"/>
  <c r="S712" i="10" s="1"/>
  <c r="R739" i="10"/>
  <c r="S739" i="10" s="1"/>
  <c r="R744" i="10"/>
  <c r="S744" i="10" s="1"/>
  <c r="R730" i="10"/>
  <c r="S730" i="10" s="1"/>
  <c r="R758" i="10"/>
  <c r="S758" i="10" s="1"/>
  <c r="R746" i="10"/>
  <c r="S746" i="10" s="1"/>
  <c r="R743" i="10"/>
  <c r="S743" i="10" s="1"/>
  <c r="R731" i="10"/>
  <c r="S731" i="10" s="1"/>
  <c r="R757" i="10"/>
  <c r="S757" i="10" s="1"/>
  <c r="R771" i="10"/>
  <c r="S771" i="10" s="1"/>
  <c r="R774" i="10"/>
  <c r="S774" i="10" s="1"/>
  <c r="R767" i="10"/>
  <c r="S767" i="10" s="1"/>
  <c r="R747" i="10"/>
  <c r="S747" i="10" s="1"/>
  <c r="R741" i="10"/>
  <c r="S741" i="10" s="1"/>
  <c r="R742" i="10"/>
  <c r="S742" i="10" s="1"/>
  <c r="R735" i="10"/>
  <c r="S735" i="10" s="1"/>
  <c r="R667" i="10"/>
  <c r="S667" i="10" s="1"/>
  <c r="R708" i="10"/>
  <c r="S708" i="10" s="1"/>
  <c r="R684" i="10"/>
  <c r="S684" i="10" s="1"/>
  <c r="R722" i="10"/>
  <c r="S722" i="10" s="1"/>
  <c r="R761" i="10"/>
  <c r="S761" i="10" s="1"/>
  <c r="R745" i="10"/>
  <c r="S745" i="10" s="1"/>
  <c r="R720" i="10"/>
  <c r="S720" i="10" s="1"/>
  <c r="R683" i="10"/>
  <c r="S683" i="10" s="1"/>
  <c r="R674" i="10"/>
  <c r="S674" i="10" s="1"/>
  <c r="R654" i="10"/>
  <c r="S654" i="10" s="1"/>
  <c r="R737" i="10"/>
  <c r="S737" i="10" s="1"/>
  <c r="R755" i="10"/>
  <c r="S755" i="10" s="1"/>
  <c r="R719" i="10"/>
  <c r="S719" i="10" s="1"/>
  <c r="R685" i="10"/>
  <c r="S685" i="10" s="1"/>
  <c r="R691" i="10"/>
  <c r="S691" i="10" s="1"/>
  <c r="R709" i="10"/>
  <c r="S709" i="10" s="1"/>
  <c r="R690" i="10"/>
  <c r="S690" i="10" s="1"/>
  <c r="R711" i="10"/>
  <c r="S711" i="10" s="1"/>
  <c r="R738" i="10"/>
  <c r="S738" i="10" s="1"/>
  <c r="R718" i="10"/>
  <c r="S718" i="10" s="1"/>
  <c r="R694" i="10"/>
  <c r="S694" i="10" s="1"/>
  <c r="R686" i="10"/>
  <c r="S686" i="10" s="1"/>
  <c r="R700" i="10"/>
  <c r="S700" i="10" s="1"/>
  <c r="R647" i="10"/>
  <c r="S647" i="10" s="1"/>
  <c r="R649" i="10"/>
  <c r="S649" i="10" s="1"/>
  <c r="R716" i="10"/>
  <c r="S716" i="10" s="1"/>
  <c r="R704" i="10"/>
  <c r="S704" i="10" s="1"/>
  <c r="R695" i="10"/>
  <c r="S695" i="10" s="1"/>
  <c r="R668" i="10"/>
  <c r="S668" i="10" s="1"/>
  <c r="R653" i="10"/>
  <c r="S653" i="10" s="1"/>
  <c r="R682" i="10"/>
  <c r="S682" i="10" s="1"/>
  <c r="S642" i="10"/>
  <c r="S643" i="10"/>
  <c r="R661" i="10"/>
  <c r="S661" i="10" s="1"/>
  <c r="R659" i="10"/>
  <c r="S659" i="10" s="1"/>
  <c r="R732" i="10"/>
  <c r="S732" i="10" s="1"/>
  <c r="R687" i="10"/>
  <c r="S687" i="10" s="1"/>
  <c r="R753" i="10"/>
  <c r="S753" i="10" s="1"/>
  <c r="R681" i="10"/>
  <c r="S681" i="10" s="1"/>
  <c r="R734" i="10"/>
  <c r="S734" i="10" s="1"/>
  <c r="R762" i="10"/>
  <c r="S762" i="10" s="1"/>
  <c r="R703" i="10"/>
  <c r="S703" i="10" s="1"/>
  <c r="R648" i="10"/>
  <c r="S648" i="10" s="1"/>
  <c r="S644" i="10"/>
  <c r="S635" i="10"/>
  <c r="S600" i="10"/>
  <c r="S529" i="10"/>
  <c r="S632" i="10"/>
  <c r="S637" i="10"/>
  <c r="S630" i="10"/>
  <c r="S622" i="10"/>
  <c r="S573" i="10"/>
  <c r="R679" i="10"/>
  <c r="S679" i="10" s="1"/>
  <c r="S609" i="10"/>
  <c r="R646" i="10"/>
  <c r="S646" i="10" s="1"/>
  <c r="S623" i="10"/>
  <c r="S579" i="10"/>
  <c r="S559" i="10"/>
  <c r="S638" i="10"/>
  <c r="S557" i="10"/>
  <c r="S636" i="10"/>
  <c r="S628" i="10"/>
  <c r="R754" i="10"/>
  <c r="S754" i="10" s="1"/>
  <c r="R675" i="10"/>
  <c r="S675" i="10" s="1"/>
  <c r="R676" i="10"/>
  <c r="S676" i="10" s="1"/>
  <c r="R672" i="10"/>
  <c r="S672" i="10" s="1"/>
  <c r="R666" i="10"/>
  <c r="S666" i="10" s="1"/>
  <c r="S598" i="10"/>
  <c r="S569" i="10"/>
  <c r="S504" i="10"/>
  <c r="S586" i="10"/>
  <c r="S641" i="10"/>
  <c r="S634" i="10"/>
  <c r="R721" i="10"/>
  <c r="S721" i="10" s="1"/>
  <c r="R706" i="10"/>
  <c r="S706" i="10" s="1"/>
  <c r="R658" i="10"/>
  <c r="S658" i="10" s="1"/>
  <c r="S621" i="10"/>
  <c r="S567" i="10"/>
  <c r="S575" i="10"/>
  <c r="S581" i="10"/>
  <c r="S564" i="10"/>
  <c r="S588" i="10"/>
  <c r="R723" i="10"/>
  <c r="S723" i="10" s="1"/>
  <c r="R689" i="10"/>
  <c r="S689" i="10" s="1"/>
  <c r="S605" i="10"/>
  <c r="R652" i="10"/>
  <c r="S652" i="10" s="1"/>
  <c r="S633" i="10"/>
  <c r="S587" i="10"/>
  <c r="S590" i="10"/>
  <c r="S582" i="10"/>
  <c r="S531" i="10"/>
  <c r="R724" i="10"/>
  <c r="S724" i="10" s="1"/>
  <c r="S577" i="10"/>
  <c r="S594" i="10"/>
  <c r="S553" i="10"/>
  <c r="S591" i="10"/>
  <c r="S596" i="10"/>
  <c r="S589" i="10"/>
  <c r="S560" i="10"/>
  <c r="R662" i="10"/>
  <c r="S662" i="10" s="1"/>
  <c r="R701" i="10"/>
  <c r="S701" i="10" s="1"/>
  <c r="R688" i="10"/>
  <c r="S688" i="10" s="1"/>
  <c r="S640" i="10"/>
  <c r="R657" i="10"/>
  <c r="S657" i="10" s="1"/>
  <c r="S615" i="10"/>
  <c r="S583" i="10"/>
  <c r="S607" i="10"/>
  <c r="S601" i="10"/>
  <c r="S593" i="10"/>
  <c r="R665" i="10"/>
  <c r="S665" i="10" s="1"/>
  <c r="S639" i="10"/>
  <c r="S629" i="10"/>
  <c r="S584" i="10"/>
  <c r="S608" i="10"/>
  <c r="S613" i="10"/>
  <c r="S606" i="10"/>
  <c r="S599" i="10"/>
  <c r="R677" i="10"/>
  <c r="S677" i="10" s="1"/>
  <c r="R656" i="10"/>
  <c r="S656" i="10" s="1"/>
  <c r="S602" i="10"/>
  <c r="S549" i="10"/>
  <c r="S527" i="10"/>
  <c r="S528" i="10"/>
  <c r="R650" i="10"/>
  <c r="S650" i="10" s="1"/>
  <c r="S619" i="10"/>
  <c r="S558" i="10"/>
  <c r="S548" i="10"/>
  <c r="S625" i="10"/>
  <c r="S578" i="10"/>
  <c r="S554" i="10"/>
  <c r="S547" i="10"/>
  <c r="R678" i="10"/>
  <c r="S678" i="10" s="1"/>
  <c r="S538" i="10"/>
  <c r="S631" i="10"/>
  <c r="S568" i="10"/>
  <c r="S580" i="10"/>
  <c r="S515" i="10"/>
  <c r="S539" i="10"/>
  <c r="S556" i="10"/>
  <c r="S585" i="10"/>
  <c r="S570" i="10"/>
  <c r="S618" i="10"/>
  <c r="S537" i="10"/>
  <c r="S572" i="10"/>
  <c r="S532" i="10"/>
  <c r="S542" i="10"/>
  <c r="S535" i="10"/>
  <c r="S540" i="10"/>
  <c r="S517" i="10"/>
  <c r="S545" i="10"/>
  <c r="S497" i="10"/>
  <c r="S519" i="10"/>
  <c r="S510" i="10"/>
  <c r="S494" i="10"/>
  <c r="S511" i="10"/>
  <c r="S603" i="10"/>
  <c r="S576" i="10"/>
  <c r="S624" i="10"/>
  <c r="S571" i="10"/>
  <c r="S530" i="10"/>
  <c r="S533" i="10"/>
  <c r="S521" i="10"/>
  <c r="R693" i="10"/>
  <c r="S693" i="10" s="1"/>
  <c r="R699" i="10"/>
  <c r="S699" i="10" s="1"/>
  <c r="S617" i="10"/>
  <c r="S597" i="10"/>
  <c r="S562" i="10"/>
  <c r="S493" i="10"/>
  <c r="S516" i="10"/>
  <c r="S544" i="10"/>
  <c r="R749" i="10"/>
  <c r="S749" i="10" s="1"/>
  <c r="S563" i="10"/>
  <c r="S566" i="10"/>
  <c r="S506" i="10"/>
  <c r="S541" i="10"/>
  <c r="S526" i="10"/>
  <c r="S488" i="10"/>
  <c r="S500" i="10"/>
  <c r="S475" i="10"/>
  <c r="R671" i="10"/>
  <c r="S671" i="10" s="1"/>
  <c r="S592" i="10"/>
  <c r="S611" i="10"/>
  <c r="S614" i="10"/>
  <c r="S487" i="10"/>
  <c r="S496" i="10"/>
  <c r="S522" i="10"/>
  <c r="S520" i="10"/>
  <c r="S478" i="10"/>
  <c r="S477" i="10"/>
  <c r="R764" i="10"/>
  <c r="S764" i="10" s="1"/>
  <c r="R651" i="10"/>
  <c r="S651" i="10" s="1"/>
  <c r="S620" i="10"/>
  <c r="S561" i="10"/>
  <c r="S491" i="10"/>
  <c r="S555" i="10"/>
  <c r="S473" i="10"/>
  <c r="S505" i="10"/>
  <c r="S474" i="10"/>
  <c r="R696" i="10"/>
  <c r="S696" i="10" s="1"/>
  <c r="R664" i="10"/>
  <c r="S664" i="10" s="1"/>
  <c r="S626" i="10"/>
  <c r="S525" i="10"/>
  <c r="S498" i="10"/>
  <c r="S479" i="10"/>
  <c r="S507" i="10"/>
  <c r="S471" i="10"/>
  <c r="S595" i="10"/>
  <c r="S612" i="10"/>
  <c r="S523" i="10"/>
  <c r="S485" i="10"/>
  <c r="S501" i="10"/>
  <c r="S518" i="10"/>
  <c r="S604" i="10"/>
  <c r="S610" i="10"/>
  <c r="S550" i="10"/>
  <c r="S552" i="10"/>
  <c r="S509" i="10"/>
  <c r="S536" i="10"/>
  <c r="S492" i="10"/>
  <c r="S476" i="10"/>
  <c r="S574" i="10"/>
  <c r="S616" i="10"/>
  <c r="S495" i="10"/>
  <c r="S534" i="10"/>
  <c r="S503" i="10"/>
  <c r="S502" i="10"/>
  <c r="R660" i="10"/>
  <c r="S660" i="10" s="1"/>
  <c r="S565" i="10"/>
  <c r="R655" i="10"/>
  <c r="S655" i="10" s="1"/>
  <c r="S543" i="10"/>
  <c r="S524" i="10"/>
  <c r="S508" i="10"/>
  <c r="S512" i="10"/>
  <c r="S481" i="10"/>
  <c r="S627" i="10"/>
  <c r="S470" i="10"/>
  <c r="S551" i="10"/>
  <c r="S483" i="10"/>
  <c r="S513" i="10"/>
  <c r="S489" i="10"/>
  <c r="S514" i="10"/>
  <c r="S480" i="10"/>
  <c r="S499" i="10"/>
  <c r="S546" i="10"/>
  <c r="S484" i="10"/>
  <c r="S472" i="10"/>
  <c r="S482" i="10"/>
  <c r="S486" i="10"/>
  <c r="S490" i="10"/>
  <c r="B45" i="7"/>
  <c r="C45" i="7"/>
  <c r="D45" i="7"/>
  <c r="E45" i="7"/>
  <c r="D39" i="7"/>
  <c r="F45" i="7"/>
  <c r="E39" i="7"/>
  <c r="B48" i="7"/>
  <c r="C48" i="7"/>
  <c r="F39" i="7"/>
  <c r="B42" i="7"/>
  <c r="D48" i="7"/>
  <c r="E48" i="7"/>
  <c r="C42" i="7"/>
  <c r="D42" i="7"/>
  <c r="F48" i="7"/>
  <c r="E42" i="7"/>
  <c r="E780" i="13"/>
  <c r="F42" i="7"/>
  <c r="I449" i="12"/>
  <c r="H40" i="7" s="1"/>
  <c r="I449" i="11"/>
  <c r="H43" i="7" s="1"/>
  <c r="I450" i="10"/>
  <c r="J450" i="10"/>
  <c r="I449" i="13"/>
  <c r="H46" i="7" s="1"/>
  <c r="E450" i="10"/>
  <c r="B451" i="10"/>
  <c r="D450" i="10"/>
  <c r="H449" i="13"/>
  <c r="G46" i="7" s="1"/>
  <c r="H449" i="11"/>
  <c r="G43" i="7" s="1"/>
  <c r="H449" i="12"/>
  <c r="G40" i="7" s="1"/>
  <c r="K784" i="12"/>
  <c r="N784" i="12"/>
  <c r="N786" i="10"/>
  <c r="N784" i="11"/>
  <c r="N781" i="11"/>
  <c r="N784" i="13"/>
  <c r="H784" i="13"/>
  <c r="H782" i="11"/>
  <c r="H788" i="11" s="1"/>
  <c r="Q781" i="11"/>
  <c r="N781" i="12"/>
  <c r="K784" i="13"/>
  <c r="E787" i="13"/>
  <c r="Q782" i="13"/>
  <c r="Q788" i="13" s="1"/>
  <c r="N781" i="13"/>
  <c r="H785" i="13"/>
  <c r="Q782" i="12"/>
  <c r="Q788" i="12" s="1"/>
  <c r="H785" i="12"/>
  <c r="E787" i="12"/>
  <c r="O469" i="12"/>
  <c r="P469" i="12" s="1"/>
  <c r="H786" i="13"/>
  <c r="E786" i="13"/>
  <c r="N780" i="13"/>
  <c r="N787" i="13"/>
  <c r="Q786" i="13"/>
  <c r="N782" i="13"/>
  <c r="N788" i="13" s="1"/>
  <c r="K781" i="13"/>
  <c r="Q785" i="13"/>
  <c r="K780" i="13"/>
  <c r="K787" i="13"/>
  <c r="N786" i="13"/>
  <c r="K782" i="13"/>
  <c r="K788" i="13" s="1"/>
  <c r="N785" i="13"/>
  <c r="Q780" i="13"/>
  <c r="Q787" i="13"/>
  <c r="H780" i="13"/>
  <c r="H787" i="13"/>
  <c r="H781" i="13"/>
  <c r="K786" i="13"/>
  <c r="Q784" i="13"/>
  <c r="H782" i="13"/>
  <c r="H788" i="13" s="1"/>
  <c r="Q781" i="13"/>
  <c r="K785" i="13"/>
  <c r="K783" i="11"/>
  <c r="K786" i="11"/>
  <c r="Q783" i="11"/>
  <c r="Q786" i="11"/>
  <c r="N780" i="11"/>
  <c r="N787" i="11"/>
  <c r="E787" i="11"/>
  <c r="Q782" i="11"/>
  <c r="Q788" i="11" s="1"/>
  <c r="E786" i="11"/>
  <c r="N782" i="11"/>
  <c r="N788" i="11" s="1"/>
  <c r="Q785" i="11"/>
  <c r="N783" i="11"/>
  <c r="N786" i="11"/>
  <c r="Q787" i="11"/>
  <c r="K781" i="11"/>
  <c r="K787" i="11"/>
  <c r="H784" i="11"/>
  <c r="K782" i="11"/>
  <c r="K788" i="11" s="1"/>
  <c r="H781" i="11"/>
  <c r="N785" i="11"/>
  <c r="H780" i="11"/>
  <c r="H787" i="11"/>
  <c r="H786" i="11"/>
  <c r="H785" i="11"/>
  <c r="Q783" i="12"/>
  <c r="Q786" i="12"/>
  <c r="N780" i="12"/>
  <c r="N787" i="12"/>
  <c r="K786" i="12"/>
  <c r="H783" i="12"/>
  <c r="H786" i="12"/>
  <c r="K780" i="12"/>
  <c r="K787" i="12"/>
  <c r="E786" i="12"/>
  <c r="H784" i="12"/>
  <c r="K782" i="12"/>
  <c r="K788" i="12" s="1"/>
  <c r="H781" i="12"/>
  <c r="N785" i="12"/>
  <c r="Q785" i="12"/>
  <c r="N786" i="12"/>
  <c r="H787" i="12"/>
  <c r="Q781" i="12"/>
  <c r="K785" i="12"/>
  <c r="Q780" i="12"/>
  <c r="Q787" i="12"/>
  <c r="K786" i="10"/>
  <c r="Q783" i="10"/>
  <c r="Q786" i="10"/>
  <c r="K787" i="10"/>
  <c r="N787" i="10"/>
  <c r="Q787" i="10"/>
  <c r="L469" i="13"/>
  <c r="M469" i="13" s="1"/>
  <c r="R469" i="13"/>
  <c r="S469" i="13" s="1"/>
  <c r="K783" i="13"/>
  <c r="Q783" i="13"/>
  <c r="I469" i="13"/>
  <c r="J469" i="13" s="1"/>
  <c r="O469" i="13"/>
  <c r="P469" i="13" s="1"/>
  <c r="F469" i="13"/>
  <c r="G469" i="13" s="1"/>
  <c r="H783" i="13"/>
  <c r="N783" i="13"/>
  <c r="R469" i="11"/>
  <c r="S469" i="11" s="1"/>
  <c r="K784" i="11"/>
  <c r="Q784" i="11"/>
  <c r="H783" i="11"/>
  <c r="K785" i="11"/>
  <c r="K780" i="11"/>
  <c r="Q780" i="11"/>
  <c r="K783" i="12"/>
  <c r="H780" i="12"/>
  <c r="H782" i="12"/>
  <c r="H788" i="12" s="1"/>
  <c r="N782" i="12"/>
  <c r="N788" i="12" s="1"/>
  <c r="Q784" i="12"/>
  <c r="R469" i="12"/>
  <c r="S469" i="12" s="1"/>
  <c r="K781" i="12"/>
  <c r="N783" i="12"/>
  <c r="Q785" i="10"/>
  <c r="S469" i="10"/>
  <c r="N783" i="10"/>
  <c r="M469" i="10"/>
  <c r="K783" i="10"/>
  <c r="K784" i="10"/>
  <c r="P469" i="10"/>
  <c r="K785" i="10"/>
  <c r="N785" i="10"/>
  <c r="K782" i="10"/>
  <c r="K788" i="10" s="1"/>
  <c r="K780" i="10"/>
  <c r="N782" i="10"/>
  <c r="N788" i="10" s="1"/>
  <c r="N781" i="10"/>
  <c r="N784" i="10"/>
  <c r="N780" i="10"/>
  <c r="Q784" i="10"/>
  <c r="K781" i="10"/>
  <c r="Q782" i="10"/>
  <c r="Q788" i="10" s="1"/>
  <c r="Q780" i="10"/>
  <c r="Q781" i="10"/>
  <c r="G449" i="13"/>
  <c r="F46" i="7" s="1"/>
  <c r="F449" i="11"/>
  <c r="E43" i="7" s="1"/>
  <c r="G449" i="11"/>
  <c r="F43" i="7" s="1"/>
  <c r="E449" i="12"/>
  <c r="D40" i="7" s="1"/>
  <c r="G449" i="12"/>
  <c r="F40" i="7" s="1"/>
  <c r="C37" i="7"/>
  <c r="G37" i="7"/>
  <c r="F37" i="7"/>
  <c r="B450" i="12"/>
  <c r="B450" i="13"/>
  <c r="B450" i="11"/>
  <c r="E781" i="13"/>
  <c r="E784" i="13"/>
  <c r="E782" i="13"/>
  <c r="E788" i="13" s="1"/>
  <c r="E783" i="13"/>
  <c r="E785" i="13"/>
  <c r="E782" i="11"/>
  <c r="E788" i="11" s="1"/>
  <c r="E781" i="11"/>
  <c r="O469" i="11"/>
  <c r="P469" i="11" s="1"/>
  <c r="I469" i="11"/>
  <c r="J469" i="11" s="1"/>
  <c r="L469" i="11"/>
  <c r="M469" i="11" s="1"/>
  <c r="E780" i="11"/>
  <c r="E784" i="11"/>
  <c r="F469" i="11"/>
  <c r="G469" i="11" s="1"/>
  <c r="E783" i="11"/>
  <c r="E785" i="11"/>
  <c r="E783" i="12"/>
  <c r="E780" i="12"/>
  <c r="E782" i="12"/>
  <c r="E788" i="12" s="1"/>
  <c r="L469" i="12"/>
  <c r="M469" i="12" s="1"/>
  <c r="E784" i="12"/>
  <c r="E781" i="12"/>
  <c r="F469" i="12"/>
  <c r="G469" i="12" s="1"/>
  <c r="E785" i="12"/>
  <c r="I469" i="12"/>
  <c r="J469" i="12" s="1"/>
  <c r="B37" i="7"/>
  <c r="D449" i="12"/>
  <c r="C40" i="7" s="1"/>
  <c r="E449" i="11"/>
  <c r="D43" i="7" s="1"/>
  <c r="F449" i="13"/>
  <c r="E46" i="7" s="1"/>
  <c r="E449" i="13"/>
  <c r="D46" i="7" s="1"/>
  <c r="D449" i="11"/>
  <c r="C43" i="7" s="1"/>
  <c r="C449" i="12"/>
  <c r="B40" i="7" s="1"/>
  <c r="E37" i="7"/>
  <c r="D449" i="13"/>
  <c r="C46" i="7" s="1"/>
  <c r="C449" i="11"/>
  <c r="B43" i="7" s="1"/>
  <c r="F449" i="12"/>
  <c r="E40" i="7" s="1"/>
  <c r="D37" i="7"/>
  <c r="C449" i="13"/>
  <c r="B46" i="7" s="1"/>
  <c r="C27" i="7"/>
  <c r="C24" i="7"/>
  <c r="C21" i="7"/>
  <c r="C18" i="7"/>
  <c r="K451" i="10" l="1"/>
  <c r="J50" i="7" s="1"/>
  <c r="H451" i="10"/>
  <c r="F451" i="10"/>
  <c r="D451" i="10"/>
  <c r="C451" i="10"/>
  <c r="J451" i="10"/>
  <c r="G451" i="10"/>
  <c r="M451" i="10"/>
  <c r="L50" i="7" s="1"/>
  <c r="L451" i="10"/>
  <c r="K50" i="7" s="1"/>
  <c r="I451" i="10"/>
  <c r="H50" i="7" s="1"/>
  <c r="E451" i="10"/>
  <c r="N451" i="10"/>
  <c r="M50" i="7" s="1"/>
  <c r="H450" i="10"/>
  <c r="G450" i="10"/>
  <c r="F450" i="10"/>
  <c r="I450" i="12"/>
  <c r="J450" i="12"/>
  <c r="I450" i="13"/>
  <c r="J450" i="13"/>
  <c r="I50" i="7"/>
  <c r="I450" i="11"/>
  <c r="J450" i="11"/>
  <c r="C450" i="12"/>
  <c r="H450" i="13"/>
  <c r="F450" i="12"/>
  <c r="H450" i="12"/>
  <c r="F450" i="11"/>
  <c r="H450" i="11"/>
  <c r="E450" i="12"/>
  <c r="D450" i="11"/>
  <c r="E450" i="11"/>
  <c r="B451" i="11"/>
  <c r="G450" i="11"/>
  <c r="C450" i="11"/>
  <c r="G450" i="12"/>
  <c r="D450" i="12"/>
  <c r="B451" i="12"/>
  <c r="E450" i="13"/>
  <c r="F450" i="13"/>
  <c r="G450" i="13"/>
  <c r="C450" i="13"/>
  <c r="B451" i="13"/>
  <c r="D450" i="13"/>
  <c r="P7" i="3"/>
  <c r="P328" i="3" s="1"/>
  <c r="P7" i="4"/>
  <c r="P328" i="4" s="1"/>
  <c r="P7" i="5"/>
  <c r="P328" i="5" s="1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7" i="6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28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256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21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169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34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93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69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26" i="3"/>
  <c r="D13" i="3"/>
  <c r="D14" i="3"/>
  <c r="D15" i="3"/>
  <c r="D16" i="3"/>
  <c r="D17" i="3"/>
  <c r="D18" i="3"/>
  <c r="D19" i="3"/>
  <c r="D20" i="3"/>
  <c r="D21" i="3"/>
  <c r="D22" i="3"/>
  <c r="D23" i="3"/>
  <c r="D12" i="3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28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256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21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169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34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93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69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26" i="4"/>
  <c r="D13" i="4"/>
  <c r="D14" i="4"/>
  <c r="D15" i="4"/>
  <c r="D16" i="4"/>
  <c r="D17" i="4"/>
  <c r="D18" i="4"/>
  <c r="D19" i="4"/>
  <c r="D20" i="4"/>
  <c r="D21" i="4"/>
  <c r="D22" i="4"/>
  <c r="D23" i="4"/>
  <c r="D12" i="4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8" i="6"/>
  <c r="C349" i="6"/>
  <c r="C350" i="6"/>
  <c r="C351" i="6"/>
  <c r="C352" i="6"/>
  <c r="C353" i="6"/>
  <c r="C354" i="6"/>
  <c r="C355" i="6"/>
  <c r="C356" i="6"/>
  <c r="C357" i="6"/>
  <c r="C328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256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21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169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34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93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69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26" i="6"/>
  <c r="C13" i="6"/>
  <c r="C14" i="6"/>
  <c r="C15" i="6"/>
  <c r="C16" i="6"/>
  <c r="C17" i="6"/>
  <c r="C18" i="6"/>
  <c r="C19" i="6"/>
  <c r="C20" i="6"/>
  <c r="C21" i="6"/>
  <c r="C22" i="6"/>
  <c r="C23" i="6"/>
  <c r="C12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9" i="6"/>
  <c r="D328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25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21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169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34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93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69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26" i="6"/>
  <c r="D13" i="6"/>
  <c r="D14" i="6"/>
  <c r="D15" i="6"/>
  <c r="D16" i="6"/>
  <c r="D17" i="6"/>
  <c r="D18" i="6"/>
  <c r="D19" i="6"/>
  <c r="D20" i="6"/>
  <c r="D21" i="6"/>
  <c r="D22" i="6"/>
  <c r="D23" i="6"/>
  <c r="D12" i="6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28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256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21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169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34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93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69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26" i="5"/>
  <c r="D13" i="5"/>
  <c r="D14" i="5"/>
  <c r="D15" i="5"/>
  <c r="D16" i="5"/>
  <c r="D17" i="5"/>
  <c r="D18" i="5"/>
  <c r="D19" i="5"/>
  <c r="D20" i="5"/>
  <c r="D21" i="5"/>
  <c r="D22" i="5"/>
  <c r="D23" i="5"/>
  <c r="D12" i="5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8" i="4"/>
  <c r="C349" i="4"/>
  <c r="C350" i="4"/>
  <c r="C351" i="4"/>
  <c r="C352" i="4"/>
  <c r="C353" i="4"/>
  <c r="C354" i="4"/>
  <c r="C355" i="4"/>
  <c r="C356" i="4"/>
  <c r="C357" i="4"/>
  <c r="C358" i="4"/>
  <c r="C328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256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21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169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34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93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69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26" i="4"/>
  <c r="C13" i="4"/>
  <c r="C14" i="4"/>
  <c r="C15" i="4"/>
  <c r="C16" i="4"/>
  <c r="C17" i="4"/>
  <c r="C18" i="4"/>
  <c r="C19" i="4"/>
  <c r="C20" i="4"/>
  <c r="C21" i="4"/>
  <c r="C22" i="4"/>
  <c r="C23" i="4"/>
  <c r="C12" i="4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8" i="3"/>
  <c r="C349" i="3"/>
  <c r="C350" i="3"/>
  <c r="C351" i="3"/>
  <c r="C352" i="3"/>
  <c r="C353" i="3"/>
  <c r="C354" i="3"/>
  <c r="C355" i="3"/>
  <c r="C356" i="3"/>
  <c r="C357" i="3"/>
  <c r="C358" i="3"/>
  <c r="C328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256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21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3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34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93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69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26" i="3"/>
  <c r="C13" i="3"/>
  <c r="C14" i="3"/>
  <c r="C15" i="3"/>
  <c r="C16" i="3"/>
  <c r="C17" i="3"/>
  <c r="C18" i="3"/>
  <c r="C19" i="3"/>
  <c r="C20" i="3"/>
  <c r="C21" i="3"/>
  <c r="C22" i="3"/>
  <c r="C23" i="3"/>
  <c r="C12" i="3"/>
  <c r="J451" i="12" l="1"/>
  <c r="F451" i="12"/>
  <c r="L451" i="12"/>
  <c r="K51" i="7" s="1"/>
  <c r="I451" i="12"/>
  <c r="G451" i="12"/>
  <c r="F51" i="7" s="1"/>
  <c r="E451" i="12"/>
  <c r="N451" i="12"/>
  <c r="M51" i="7" s="1"/>
  <c r="D451" i="12"/>
  <c r="C51" i="7" s="1"/>
  <c r="C451" i="12"/>
  <c r="B51" i="7" s="1"/>
  <c r="M451" i="12"/>
  <c r="L51" i="7" s="1"/>
  <c r="K451" i="12"/>
  <c r="J51" i="7" s="1"/>
  <c r="H451" i="12"/>
  <c r="G51" i="7" s="1"/>
  <c r="H451" i="11"/>
  <c r="L451" i="11"/>
  <c r="K52" i="7" s="1"/>
  <c r="I451" i="11"/>
  <c r="H52" i="7" s="1"/>
  <c r="G451" i="11"/>
  <c r="E451" i="11"/>
  <c r="D52" i="7" s="1"/>
  <c r="M451" i="11"/>
  <c r="L52" i="7" s="1"/>
  <c r="K451" i="11"/>
  <c r="J52" i="7" s="1"/>
  <c r="F451" i="11"/>
  <c r="E52" i="7" s="1"/>
  <c r="D451" i="11"/>
  <c r="C52" i="7" s="1"/>
  <c r="C451" i="11"/>
  <c r="B52" i="7" s="1"/>
  <c r="N451" i="11"/>
  <c r="M52" i="7" s="1"/>
  <c r="J451" i="11"/>
  <c r="I52" i="7" s="1"/>
  <c r="N451" i="13"/>
  <c r="M53" i="7" s="1"/>
  <c r="M451" i="13"/>
  <c r="L53" i="7" s="1"/>
  <c r="L451" i="13"/>
  <c r="K53" i="7" s="1"/>
  <c r="K451" i="13"/>
  <c r="J53" i="7" s="1"/>
  <c r="J451" i="13"/>
  <c r="P329" i="6"/>
  <c r="E27" i="7" s="1"/>
  <c r="Q297" i="6"/>
  <c r="W40" i="6" s="1"/>
  <c r="Q261" i="6"/>
  <c r="AR77" i="6" s="1"/>
  <c r="Q249" i="6"/>
  <c r="R249" i="6" s="1"/>
  <c r="Q309" i="6"/>
  <c r="R309" i="6" s="1"/>
  <c r="Q273" i="6"/>
  <c r="AR81" i="6" s="1"/>
  <c r="Q285" i="6"/>
  <c r="R285" i="6" s="1"/>
  <c r="Q308" i="6"/>
  <c r="AR88" i="6" s="1"/>
  <c r="Q307" i="6"/>
  <c r="R307" i="6" s="1"/>
  <c r="Q93" i="3"/>
  <c r="Q94" i="3"/>
  <c r="Q38" i="3"/>
  <c r="Q273" i="3"/>
  <c r="Q180" i="3"/>
  <c r="Q262" i="3"/>
  <c r="R262" i="3" s="1"/>
  <c r="Q223" i="3"/>
  <c r="Q26" i="3"/>
  <c r="Q59" i="3"/>
  <c r="Q118" i="3"/>
  <c r="R118" i="3" s="1"/>
  <c r="Q128" i="3"/>
  <c r="R128" i="3" s="1"/>
  <c r="Q60" i="3"/>
  <c r="Q98" i="3"/>
  <c r="R98" i="3" s="1"/>
  <c r="Q28" i="3"/>
  <c r="Q190" i="3"/>
  <c r="Q189" i="3"/>
  <c r="Q11" i="3"/>
  <c r="Q282" i="3"/>
  <c r="Q242" i="3"/>
  <c r="Q145" i="3"/>
  <c r="R145" i="3" s="1"/>
  <c r="Q295" i="3"/>
  <c r="Q20" i="3"/>
  <c r="R20" i="3" s="1"/>
  <c r="AD1" i="3" s="1"/>
  <c r="Q9" i="3"/>
  <c r="R9" i="3" s="1"/>
  <c r="Q114" i="3"/>
  <c r="Q65" i="3"/>
  <c r="R65" i="3" s="1"/>
  <c r="Q163" i="3"/>
  <c r="Q232" i="3"/>
  <c r="Q224" i="3"/>
  <c r="R224" i="3" s="1"/>
  <c r="Q312" i="3"/>
  <c r="Q119" i="3"/>
  <c r="Q307" i="3"/>
  <c r="Q197" i="3"/>
  <c r="Q182" i="3"/>
  <c r="Q278" i="3"/>
  <c r="Q51" i="3"/>
  <c r="Q155" i="3"/>
  <c r="R155" i="3" s="1"/>
  <c r="Q272" i="3"/>
  <c r="Q8" i="3"/>
  <c r="R8" i="3" s="1"/>
  <c r="W1" i="3" s="1"/>
  <c r="Q117" i="3"/>
  <c r="Q63" i="3"/>
  <c r="Q23" i="3"/>
  <c r="R23" i="3" s="1"/>
  <c r="Q149" i="3"/>
  <c r="R149" i="3" s="1"/>
  <c r="Q253" i="3"/>
  <c r="Q148" i="3"/>
  <c r="Q207" i="3"/>
  <c r="R207" i="3" s="1"/>
  <c r="Q78" i="3"/>
  <c r="Q310" i="3"/>
  <c r="Q152" i="3"/>
  <c r="R152" i="3" s="1"/>
  <c r="Q216" i="3"/>
  <c r="Q265" i="3"/>
  <c r="R265" i="3" s="1"/>
  <c r="Q113" i="3"/>
  <c r="R113" i="3" s="1"/>
  <c r="Q285" i="3"/>
  <c r="R285" i="3" s="1"/>
  <c r="Q172" i="3"/>
  <c r="Q61" i="3"/>
  <c r="Q18" i="3"/>
  <c r="Q233" i="3"/>
  <c r="Q22" i="3"/>
  <c r="Q131" i="3"/>
  <c r="Q258" i="3"/>
  <c r="Q263" i="3"/>
  <c r="Q206" i="3"/>
  <c r="Q136" i="3"/>
  <c r="Q303" i="3"/>
  <c r="Q269" i="3"/>
  <c r="Q134" i="3"/>
  <c r="Q58" i="3"/>
  <c r="Q101" i="3"/>
  <c r="R101" i="3" s="1"/>
  <c r="Q67" i="3"/>
  <c r="Q234" i="3"/>
  <c r="Q126" i="3"/>
  <c r="Q193" i="3"/>
  <c r="Q165" i="3"/>
  <c r="R165" i="3" s="1"/>
  <c r="Q160" i="3"/>
  <c r="R160" i="3" s="1"/>
  <c r="Q140" i="3"/>
  <c r="R140" i="3" s="1"/>
  <c r="Q219" i="3"/>
  <c r="Q161" i="3"/>
  <c r="Q69" i="3"/>
  <c r="Q84" i="3"/>
  <c r="R84" i="3" s="1"/>
  <c r="Q192" i="3"/>
  <c r="Q221" i="3"/>
  <c r="R221" i="3" s="1"/>
  <c r="Q211" i="3"/>
  <c r="Q156" i="3"/>
  <c r="Q183" i="3"/>
  <c r="Q75" i="3"/>
  <c r="Q179" i="3"/>
  <c r="Q246" i="3"/>
  <c r="Q267" i="3"/>
  <c r="Q42" i="3"/>
  <c r="Q80" i="3"/>
  <c r="R80" i="3" s="1"/>
  <c r="Q245" i="3"/>
  <c r="Q112" i="3"/>
  <c r="Q198" i="3"/>
  <c r="Q293" i="3"/>
  <c r="Q241" i="3"/>
  <c r="Q226" i="3"/>
  <c r="Q279" i="3"/>
  <c r="R279" i="3" s="1"/>
  <c r="Q138" i="3"/>
  <c r="Q184" i="3"/>
  <c r="Q186" i="3"/>
  <c r="Q146" i="3"/>
  <c r="R146" i="3" s="1"/>
  <c r="Q142" i="3"/>
  <c r="Q201" i="3"/>
  <c r="Q137" i="3"/>
  <c r="Q36" i="3"/>
  <c r="R36" i="3" s="1"/>
  <c r="Q178" i="3"/>
  <c r="Q175" i="3"/>
  <c r="Q300" i="3"/>
  <c r="R300" i="3" s="1"/>
  <c r="Q304" i="3"/>
  <c r="Q176" i="3"/>
  <c r="R176" i="3" s="1"/>
  <c r="Q110" i="3"/>
  <c r="Q43" i="3"/>
  <c r="R43" i="3" s="1"/>
  <c r="Q169" i="3"/>
  <c r="Q50" i="3"/>
  <c r="R50" i="3" s="1"/>
  <c r="Q77" i="3"/>
  <c r="R77" i="3" s="1"/>
  <c r="Q313" i="3"/>
  <c r="Q159" i="3"/>
  <c r="Q32" i="3"/>
  <c r="Q227" i="3"/>
  <c r="R227" i="3" s="1"/>
  <c r="Q306" i="3"/>
  <c r="R306" i="3" s="1"/>
  <c r="Q139" i="3"/>
  <c r="Q76" i="3"/>
  <c r="Q209" i="3"/>
  <c r="R209" i="3" s="1"/>
  <c r="Q286" i="3"/>
  <c r="R286" i="3" s="1"/>
  <c r="Q72" i="3"/>
  <c r="Q261" i="3"/>
  <c r="Q194" i="3"/>
  <c r="R194" i="3" s="1"/>
  <c r="Q217" i="3"/>
  <c r="Q214" i="3"/>
  <c r="Q48" i="3"/>
  <c r="R48" i="3" s="1"/>
  <c r="Q276" i="3"/>
  <c r="Q250" i="3"/>
  <c r="R250" i="3" s="1"/>
  <c r="Q202" i="3"/>
  <c r="R202" i="3" s="1"/>
  <c r="Q89" i="3"/>
  <c r="Q12" i="3"/>
  <c r="R12" i="3" s="1"/>
  <c r="AK1" i="3" s="1"/>
  <c r="Q71" i="3"/>
  <c r="Q187" i="3"/>
  <c r="Q95" i="3"/>
  <c r="Q255" i="3"/>
  <c r="Q103" i="3"/>
  <c r="Q40" i="3"/>
  <c r="Q280" i="3"/>
  <c r="R280" i="3" s="1"/>
  <c r="Q281" i="3"/>
  <c r="Q158" i="3"/>
  <c r="Q210" i="3"/>
  <c r="Q30" i="3"/>
  <c r="Q252" i="3"/>
  <c r="Q297" i="3"/>
  <c r="Q90" i="3"/>
  <c r="Q127" i="3"/>
  <c r="Q96" i="3"/>
  <c r="Q79" i="3"/>
  <c r="Q10" i="3"/>
  <c r="Q125" i="3"/>
  <c r="Q256" i="3"/>
  <c r="Q81" i="3"/>
  <c r="Q124" i="3"/>
  <c r="Q100" i="3"/>
  <c r="R100" i="3" s="1"/>
  <c r="Q106" i="3"/>
  <c r="Q73" i="3"/>
  <c r="Q208" i="3"/>
  <c r="Q215" i="3"/>
  <c r="R215" i="3" s="1"/>
  <c r="Q200" i="3"/>
  <c r="Q82" i="3"/>
  <c r="Q56" i="3"/>
  <c r="Q291" i="3"/>
  <c r="Q123" i="3"/>
  <c r="R123" i="3" s="1"/>
  <c r="Q205" i="3"/>
  <c r="Q287" i="3"/>
  <c r="R287" i="3" s="1"/>
  <c r="Q239" i="3"/>
  <c r="Q305" i="3"/>
  <c r="R305" i="3" s="1"/>
  <c r="Q34" i="3"/>
  <c r="Q259" i="3"/>
  <c r="Q68" i="3"/>
  <c r="Q33" i="3"/>
  <c r="R33" i="3" s="1"/>
  <c r="Q46" i="3"/>
  <c r="Q21" i="3"/>
  <c r="Q31" i="3"/>
  <c r="Q244" i="3"/>
  <c r="R244" i="3" s="1"/>
  <c r="Q225" i="3"/>
  <c r="Q238" i="3"/>
  <c r="Q66" i="3"/>
  <c r="Q122" i="3"/>
  <c r="Q277" i="3"/>
  <c r="Q153" i="3"/>
  <c r="Q168" i="3"/>
  <c r="Q290" i="3"/>
  <c r="R290" i="3" s="1"/>
  <c r="Q220" i="3"/>
  <c r="R220" i="3" s="1"/>
  <c r="Q195" i="3"/>
  <c r="Q240" i="3"/>
  <c r="Q237" i="3"/>
  <c r="Q104" i="3"/>
  <c r="Q87" i="3"/>
  <c r="Q302" i="3"/>
  <c r="Q24" i="3"/>
  <c r="R24" i="3" s="1"/>
  <c r="Q102" i="3"/>
  <c r="Q91" i="3"/>
  <c r="Q15" i="3"/>
  <c r="R15" i="3" s="1"/>
  <c r="Q257" i="3"/>
  <c r="Q299" i="3"/>
  <c r="Q44" i="3"/>
  <c r="R44" i="3" s="1"/>
  <c r="Q311" i="3"/>
  <c r="Q54" i="3"/>
  <c r="Q147" i="3"/>
  <c r="R147" i="3" s="1"/>
  <c r="Q173" i="3"/>
  <c r="Q86" i="3"/>
  <c r="Q254" i="3"/>
  <c r="R254" i="3" s="1"/>
  <c r="Q109" i="3"/>
  <c r="Q231" i="3"/>
  <c r="R231" i="3" s="1"/>
  <c r="Q14" i="3"/>
  <c r="R14" i="3" s="1"/>
  <c r="Q298" i="3"/>
  <c r="Q235" i="3"/>
  <c r="Q108" i="3"/>
  <c r="R108" i="3" s="1"/>
  <c r="Q83" i="3"/>
  <c r="R83" i="3" s="1"/>
  <c r="Q218" i="3"/>
  <c r="Q19" i="3"/>
  <c r="Q157" i="3"/>
  <c r="Q301" i="3"/>
  <c r="R301" i="3" s="1"/>
  <c r="Q275" i="3"/>
  <c r="R275" i="3" s="1"/>
  <c r="Q49" i="3"/>
  <c r="Q47" i="3"/>
  <c r="R47" i="3" s="1"/>
  <c r="Q167" i="3"/>
  <c r="Q247" i="3"/>
  <c r="R247" i="3" s="1"/>
  <c r="Q185" i="3"/>
  <c r="R185" i="3" s="1"/>
  <c r="Q37" i="3"/>
  <c r="Q260" i="3"/>
  <c r="R260" i="3" s="1"/>
  <c r="Q27" i="3"/>
  <c r="Q144" i="3"/>
  <c r="R144" i="3" s="1"/>
  <c r="Q204" i="3"/>
  <c r="Q88" i="3"/>
  <c r="Q92" i="3"/>
  <c r="Q164" i="3"/>
  <c r="Q74" i="3"/>
  <c r="R74" i="3" s="1"/>
  <c r="Q243" i="3"/>
  <c r="Q105" i="3"/>
  <c r="Q143" i="3"/>
  <c r="Q55" i="3"/>
  <c r="Q53" i="3"/>
  <c r="Q39" i="3"/>
  <c r="Q274" i="3"/>
  <c r="R274" i="3" s="1"/>
  <c r="Q107" i="3"/>
  <c r="R107" i="3" s="1"/>
  <c r="Q45" i="3"/>
  <c r="Q230" i="3"/>
  <c r="Q296" i="3"/>
  <c r="Q57" i="3"/>
  <c r="Q99" i="3"/>
  <c r="Q120" i="3"/>
  <c r="R120" i="3" s="1"/>
  <c r="Q196" i="3"/>
  <c r="Q17" i="3"/>
  <c r="Q229" i="3"/>
  <c r="Q284" i="3"/>
  <c r="Q314" i="3"/>
  <c r="Q29" i="3"/>
  <c r="R29" i="3" s="1"/>
  <c r="Q199" i="3"/>
  <c r="Q249" i="3"/>
  <c r="Q228" i="3"/>
  <c r="Q289" i="3"/>
  <c r="Q268" i="3"/>
  <c r="Q13" i="3"/>
  <c r="Q130" i="3"/>
  <c r="R130" i="3" s="1"/>
  <c r="Q294" i="3"/>
  <c r="Q270" i="3"/>
  <c r="Q132" i="3"/>
  <c r="R132" i="3" s="1"/>
  <c r="Q16" i="3"/>
  <c r="R16" i="3" s="1"/>
  <c r="Q97" i="3"/>
  <c r="R97" i="3" s="1"/>
  <c r="Q213" i="3"/>
  <c r="R213" i="3" s="1"/>
  <c r="Q177" i="3"/>
  <c r="Q150" i="3"/>
  <c r="Q111" i="3"/>
  <c r="R111" i="3" s="1"/>
  <c r="Q264" i="3"/>
  <c r="Q308" i="3"/>
  <c r="R308" i="3" s="1"/>
  <c r="Q162" i="3"/>
  <c r="Q115" i="3"/>
  <c r="R115" i="3" s="1"/>
  <c r="Q154" i="3"/>
  <c r="Q121" i="3"/>
  <c r="Q41" i="3"/>
  <c r="R41" i="3" s="1"/>
  <c r="Q236" i="3"/>
  <c r="Q251" i="3"/>
  <c r="Q309" i="3"/>
  <c r="Q171" i="3"/>
  <c r="Q64" i="3"/>
  <c r="Q212" i="3"/>
  <c r="Q62" i="3"/>
  <c r="Q85" i="3"/>
  <c r="Q151" i="3"/>
  <c r="Q141" i="3"/>
  <c r="R141" i="3" s="1"/>
  <c r="Q288" i="3"/>
  <c r="Q52" i="3"/>
  <c r="Q70" i="3"/>
  <c r="Q191" i="3"/>
  <c r="R191" i="3" s="1"/>
  <c r="Q135" i="3"/>
  <c r="R135" i="3" s="1"/>
  <c r="Q35" i="3"/>
  <c r="Q129" i="3"/>
  <c r="Q133" i="3"/>
  <c r="Q222" i="3"/>
  <c r="Q25" i="3"/>
  <c r="Q283" i="3"/>
  <c r="Q174" i="3"/>
  <c r="R174" i="3" s="1"/>
  <c r="Q166" i="3"/>
  <c r="Q116" i="3"/>
  <c r="Q203" i="3"/>
  <c r="Q188" i="3"/>
  <c r="Q271" i="3"/>
  <c r="Q248" i="3"/>
  <c r="R248" i="3" s="1"/>
  <c r="Q266" i="3"/>
  <c r="Q181" i="3"/>
  <c r="Q170" i="3"/>
  <c r="Q292" i="3"/>
  <c r="Q128" i="4"/>
  <c r="Q279" i="4"/>
  <c r="Q144" i="4"/>
  <c r="R144" i="4" s="1"/>
  <c r="Q204" i="4"/>
  <c r="Q240" i="4"/>
  <c r="Q66" i="4"/>
  <c r="Q119" i="4"/>
  <c r="R119" i="4" s="1"/>
  <c r="Q227" i="4"/>
  <c r="Q244" i="4"/>
  <c r="Q137" i="4"/>
  <c r="Q262" i="4"/>
  <c r="Q132" i="4"/>
  <c r="Q190" i="4"/>
  <c r="R190" i="4" s="1"/>
  <c r="Q234" i="4"/>
  <c r="Q80" i="4"/>
  <c r="R80" i="4" s="1"/>
  <c r="Q281" i="4"/>
  <c r="Q237" i="4"/>
  <c r="Q163" i="4"/>
  <c r="Q71" i="4"/>
  <c r="Q118" i="4"/>
  <c r="Q129" i="4"/>
  <c r="R129" i="4" s="1"/>
  <c r="Q210" i="4"/>
  <c r="Q86" i="4"/>
  <c r="Q218" i="4"/>
  <c r="Q165" i="4"/>
  <c r="Q194" i="4"/>
  <c r="Q271" i="4"/>
  <c r="Q61" i="4"/>
  <c r="Q60" i="4"/>
  <c r="Q45" i="4"/>
  <c r="Q44" i="4"/>
  <c r="R44" i="4" s="1"/>
  <c r="Q33" i="4"/>
  <c r="R33" i="4" s="1"/>
  <c r="Q185" i="4"/>
  <c r="Q143" i="4"/>
  <c r="R143" i="4" s="1"/>
  <c r="Q200" i="4"/>
  <c r="Q77" i="4"/>
  <c r="R77" i="4" s="1"/>
  <c r="Q236" i="4"/>
  <c r="Q176" i="4"/>
  <c r="Q228" i="4"/>
  <c r="Q223" i="4"/>
  <c r="R223" i="4" s="1"/>
  <c r="Q76" i="4"/>
  <c r="Q241" i="4"/>
  <c r="Q226" i="4"/>
  <c r="R226" i="4" s="1"/>
  <c r="Q133" i="4"/>
  <c r="Q67" i="4"/>
  <c r="Q222" i="4"/>
  <c r="Q114" i="4"/>
  <c r="R114" i="4" s="1"/>
  <c r="Q206" i="4"/>
  <c r="R206" i="4" s="1"/>
  <c r="Q82" i="4"/>
  <c r="Q21" i="4"/>
  <c r="Q154" i="4"/>
  <c r="R154" i="4" s="1"/>
  <c r="Q187" i="4"/>
  <c r="Q42" i="4"/>
  <c r="Q48" i="4"/>
  <c r="R48" i="4" s="1"/>
  <c r="Q36" i="4"/>
  <c r="R36" i="4" s="1"/>
  <c r="Q32" i="4"/>
  <c r="Q245" i="4"/>
  <c r="Q261" i="4"/>
  <c r="Q113" i="4"/>
  <c r="Q184" i="4"/>
  <c r="R184" i="4" s="1"/>
  <c r="Q167" i="4"/>
  <c r="Q310" i="4"/>
  <c r="Q101" i="4"/>
  <c r="Q164" i="4"/>
  <c r="R164" i="4" s="1"/>
  <c r="Q267" i="4"/>
  <c r="Q308" i="4"/>
  <c r="R308" i="4" s="1"/>
  <c r="Q153" i="4"/>
  <c r="Q193" i="4"/>
  <c r="R193" i="4" s="1"/>
  <c r="Q68" i="4"/>
  <c r="Q230" i="4"/>
  <c r="R230" i="4" s="1"/>
  <c r="Q189" i="4"/>
  <c r="Q126" i="4"/>
  <c r="Q63" i="4"/>
  <c r="Q304" i="4"/>
  <c r="Q110" i="4"/>
  <c r="R110" i="4" s="1"/>
  <c r="Q199" i="4"/>
  <c r="Q74" i="4"/>
  <c r="R74" i="4" s="1"/>
  <c r="Q300" i="4"/>
  <c r="R300" i="4" s="1"/>
  <c r="Q109" i="4"/>
  <c r="Q183" i="4"/>
  <c r="Q34" i="4"/>
  <c r="Q24" i="4"/>
  <c r="R24" i="4" s="1"/>
  <c r="Q20" i="4"/>
  <c r="R20" i="4" s="1"/>
  <c r="AD1" i="4" s="1"/>
  <c r="Q54" i="4"/>
  <c r="Q233" i="4"/>
  <c r="Q290" i="4"/>
  <c r="Q136" i="4"/>
  <c r="Q305" i="4"/>
  <c r="R305" i="4" s="1"/>
  <c r="Q273" i="4"/>
  <c r="R273" i="4" s="1"/>
  <c r="Q152" i="4"/>
  <c r="Q192" i="4"/>
  <c r="Q196" i="4"/>
  <c r="Q142" i="4"/>
  <c r="Q182" i="4"/>
  <c r="Q64" i="4"/>
  <c r="Q219" i="4"/>
  <c r="R219" i="4" s="1"/>
  <c r="Q178" i="4"/>
  <c r="Q122" i="4"/>
  <c r="R122" i="4" s="1"/>
  <c r="Q59" i="4"/>
  <c r="Q283" i="4"/>
  <c r="R283" i="4" s="1"/>
  <c r="Q106" i="4"/>
  <c r="R106" i="4" s="1"/>
  <c r="Q195" i="4"/>
  <c r="Q70" i="4"/>
  <c r="Q265" i="4"/>
  <c r="Q105" i="4"/>
  <c r="Q157" i="4"/>
  <c r="Q30" i="4"/>
  <c r="Q12" i="4"/>
  <c r="R12" i="4" s="1"/>
  <c r="AK1" i="4" s="1"/>
  <c r="Q8" i="4"/>
  <c r="R8" i="4" s="1"/>
  <c r="W1" i="4" s="1"/>
  <c r="Q65" i="4"/>
  <c r="R65" i="4" s="1"/>
  <c r="Q293" i="4"/>
  <c r="Q296" i="4"/>
  <c r="Q270" i="4"/>
  <c r="Q274" i="4"/>
  <c r="Q309" i="4"/>
  <c r="Q208" i="4"/>
  <c r="R208" i="4" s="1"/>
  <c r="Q78" i="4"/>
  <c r="Q140" i="4"/>
  <c r="R140" i="4" s="1"/>
  <c r="Q285" i="4"/>
  <c r="R285" i="4" s="1"/>
  <c r="Q264" i="4"/>
  <c r="Q171" i="4"/>
  <c r="Q56" i="4"/>
  <c r="Q186" i="4"/>
  <c r="Q141" i="4"/>
  <c r="Q103" i="4"/>
  <c r="Q55" i="4"/>
  <c r="Q269" i="4"/>
  <c r="Q294" i="4"/>
  <c r="Q169" i="4"/>
  <c r="Q62" i="4"/>
  <c r="Q307" i="4"/>
  <c r="Q313" i="4"/>
  <c r="Q150" i="4"/>
  <c r="Q108" i="4"/>
  <c r="Q22" i="4"/>
  <c r="Q161" i="4"/>
  <c r="Q212" i="4"/>
  <c r="R212" i="4" s="1"/>
  <c r="Q53" i="4"/>
  <c r="Q131" i="4"/>
  <c r="R131" i="4" s="1"/>
  <c r="Q216" i="4"/>
  <c r="Q258" i="4"/>
  <c r="R258" i="4" s="1"/>
  <c r="Q116" i="4"/>
  <c r="Q155" i="4"/>
  <c r="Q266" i="4"/>
  <c r="Q145" i="4"/>
  <c r="R145" i="4" s="1"/>
  <c r="Q52" i="4"/>
  <c r="Q175" i="4"/>
  <c r="R175" i="4" s="1"/>
  <c r="Q130" i="4"/>
  <c r="Q99" i="4"/>
  <c r="R99" i="4" s="1"/>
  <c r="Q51" i="4"/>
  <c r="Q43" i="4"/>
  <c r="R43" i="4" s="1"/>
  <c r="Q162" i="4"/>
  <c r="Q58" i="4"/>
  <c r="Q289" i="4"/>
  <c r="Q253" i="4"/>
  <c r="R253" i="4" s="1"/>
  <c r="Q146" i="4"/>
  <c r="R146" i="4" s="1"/>
  <c r="Q73" i="4"/>
  <c r="Q18" i="4"/>
  <c r="Q39" i="4"/>
  <c r="Q125" i="4"/>
  <c r="Q278" i="4"/>
  <c r="R278" i="4" s="1"/>
  <c r="Q28" i="4"/>
  <c r="Q301" i="4"/>
  <c r="R301" i="4" s="1"/>
  <c r="Q89" i="4"/>
  <c r="Q221" i="4"/>
  <c r="Q248" i="4"/>
  <c r="Q215" i="4"/>
  <c r="Q104" i="4"/>
  <c r="Q40" i="4"/>
  <c r="Q251" i="4"/>
  <c r="Q256" i="4"/>
  <c r="Q134" i="4"/>
  <c r="R134" i="4" s="1"/>
  <c r="Q298" i="4"/>
  <c r="Q138" i="4"/>
  <c r="Q115" i="4"/>
  <c r="Q95" i="4"/>
  <c r="Q47" i="4"/>
  <c r="R47" i="4" s="1"/>
  <c r="Q158" i="4"/>
  <c r="Q50" i="4"/>
  <c r="R50" i="4" s="1"/>
  <c r="Q272" i="4"/>
  <c r="R272" i="4" s="1"/>
  <c r="Q246" i="4"/>
  <c r="R246" i="4" s="1"/>
  <c r="Q139" i="4"/>
  <c r="R139" i="4" s="1"/>
  <c r="Q49" i="4"/>
  <c r="Q10" i="4"/>
  <c r="Q19" i="4"/>
  <c r="Q27" i="4"/>
  <c r="Q179" i="4"/>
  <c r="Q255" i="4"/>
  <c r="Q232" i="4"/>
  <c r="Q188" i="4"/>
  <c r="Q102" i="4"/>
  <c r="Q286" i="4"/>
  <c r="Q156" i="4"/>
  <c r="Q168" i="4"/>
  <c r="Q197" i="4"/>
  <c r="Q127" i="4"/>
  <c r="R127" i="4" s="1"/>
  <c r="Q260" i="4"/>
  <c r="R260" i="4" s="1"/>
  <c r="Q312" i="4"/>
  <c r="Q111" i="4"/>
  <c r="Q91" i="4"/>
  <c r="Q229" i="4"/>
  <c r="Q225" i="4"/>
  <c r="Q275" i="4"/>
  <c r="Q151" i="4"/>
  <c r="R151" i="4" s="1"/>
  <c r="Q242" i="4"/>
  <c r="Q135" i="4"/>
  <c r="Q38" i="4"/>
  <c r="Q85" i="4"/>
  <c r="Q46" i="4"/>
  <c r="Q16" i="4"/>
  <c r="R16" i="4" s="1"/>
  <c r="Q14" i="4"/>
  <c r="R14" i="4" s="1"/>
  <c r="Q15" i="4"/>
  <c r="R15" i="4" s="1"/>
  <c r="Q148" i="4"/>
  <c r="R148" i="4" s="1"/>
  <c r="Q90" i="4"/>
  <c r="Q220" i="4"/>
  <c r="R220" i="4" s="1"/>
  <c r="Q297" i="4"/>
  <c r="Q257" i="4"/>
  <c r="Q37" i="4"/>
  <c r="Q123" i="4"/>
  <c r="Q238" i="4"/>
  <c r="Q291" i="4"/>
  <c r="Q280" i="4"/>
  <c r="Q87" i="4"/>
  <c r="Q174" i="4"/>
  <c r="Q254" i="4"/>
  <c r="Q147" i="4"/>
  <c r="Q211" i="4"/>
  <c r="Q303" i="4"/>
  <c r="Q235" i="4"/>
  <c r="Q299" i="4"/>
  <c r="Q26" i="4"/>
  <c r="Q107" i="4"/>
  <c r="R107" i="4" s="1"/>
  <c r="Q93" i="4"/>
  <c r="Q9" i="4"/>
  <c r="R9" i="4" s="1"/>
  <c r="Q314" i="4"/>
  <c r="Q203" i="4"/>
  <c r="Q13" i="4"/>
  <c r="Q160" i="4"/>
  <c r="Q149" i="4"/>
  <c r="Q239" i="4"/>
  <c r="Q112" i="4"/>
  <c r="R112" i="4" s="1"/>
  <c r="Q250" i="4"/>
  <c r="Q288" i="4"/>
  <c r="R288" i="4" s="1"/>
  <c r="Q25" i="4"/>
  <c r="Q100" i="4"/>
  <c r="R100" i="4" s="1"/>
  <c r="Q41" i="4"/>
  <c r="R41" i="4" s="1"/>
  <c r="Q277" i="4"/>
  <c r="R277" i="4" s="1"/>
  <c r="Q207" i="4"/>
  <c r="Q83" i="4"/>
  <c r="R83" i="4" s="1"/>
  <c r="Q159" i="4"/>
  <c r="R159" i="4" s="1"/>
  <c r="Q214" i="4"/>
  <c r="R214" i="4" s="1"/>
  <c r="Q247" i="4"/>
  <c r="R247" i="4" s="1"/>
  <c r="Q121" i="4"/>
  <c r="Q31" i="4"/>
  <c r="Q268" i="4"/>
  <c r="Q231" i="4"/>
  <c r="Q306" i="4"/>
  <c r="R306" i="4" s="1"/>
  <c r="Q23" i="4"/>
  <c r="R23" i="4" s="1"/>
  <c r="Q96" i="4"/>
  <c r="R96" i="4" s="1"/>
  <c r="Q81" i="4"/>
  <c r="Q11" i="4"/>
  <c r="Q124" i="4"/>
  <c r="Q287" i="4"/>
  <c r="Q209" i="4"/>
  <c r="Q180" i="4"/>
  <c r="Q224" i="4"/>
  <c r="Q249" i="4"/>
  <c r="R249" i="4" s="1"/>
  <c r="Q295" i="4"/>
  <c r="Q92" i="4"/>
  <c r="Q29" i="4"/>
  <c r="R29" i="4" s="1"/>
  <c r="Q284" i="4"/>
  <c r="R284" i="4" s="1"/>
  <c r="Q181" i="4"/>
  <c r="Q79" i="4"/>
  <c r="Q311" i="4"/>
  <c r="Q177" i="4"/>
  <c r="Q243" i="4"/>
  <c r="R243" i="4" s="1"/>
  <c r="Q98" i="4"/>
  <c r="Q213" i="4"/>
  <c r="Q205" i="4"/>
  <c r="Q302" i="4"/>
  <c r="Q120" i="4"/>
  <c r="Q84" i="4"/>
  <c r="R84" i="4" s="1"/>
  <c r="Q69" i="4"/>
  <c r="Q35" i="4"/>
  <c r="Q191" i="4"/>
  <c r="Q172" i="4"/>
  <c r="Q282" i="4"/>
  <c r="Q263" i="4"/>
  <c r="R263" i="4" s="1"/>
  <c r="Q173" i="4"/>
  <c r="R173" i="4" s="1"/>
  <c r="Q201" i="4"/>
  <c r="R201" i="4" s="1"/>
  <c r="Q252" i="4"/>
  <c r="Q88" i="4"/>
  <c r="Q17" i="4"/>
  <c r="Q259" i="4"/>
  <c r="Q170" i="4"/>
  <c r="Q75" i="4"/>
  <c r="Q276" i="4"/>
  <c r="Q166" i="4"/>
  <c r="Q217" i="4"/>
  <c r="Q94" i="4"/>
  <c r="Q117" i="4"/>
  <c r="R117" i="4" s="1"/>
  <c r="Q202" i="4"/>
  <c r="Q198" i="4"/>
  <c r="Q292" i="4"/>
  <c r="Q97" i="4"/>
  <c r="R97" i="4" s="1"/>
  <c r="Q72" i="4"/>
  <c r="Q57" i="4"/>
  <c r="Q290" i="5"/>
  <c r="Q15" i="5"/>
  <c r="R15" i="5" s="1"/>
  <c r="Q27" i="5"/>
  <c r="Q39" i="5"/>
  <c r="Q302" i="5"/>
  <c r="Q230" i="5"/>
  <c r="R230" i="5" s="1"/>
  <c r="Q19" i="5"/>
  <c r="Q31" i="5"/>
  <c r="Q43" i="5"/>
  <c r="R43" i="5" s="1"/>
  <c r="Q259" i="5"/>
  <c r="R259" i="5" s="1"/>
  <c r="Q269" i="5"/>
  <c r="Q57" i="5"/>
  <c r="Q280" i="5"/>
  <c r="Q36" i="5"/>
  <c r="R36" i="5" s="1"/>
  <c r="Q198" i="5"/>
  <c r="Q58" i="5"/>
  <c r="Q217" i="5"/>
  <c r="Q68" i="5"/>
  <c r="Q216" i="5"/>
  <c r="Q79" i="5"/>
  <c r="Q246" i="5"/>
  <c r="Q102" i="5"/>
  <c r="Q235" i="5"/>
  <c r="Q89" i="5"/>
  <c r="Q265" i="5"/>
  <c r="Q124" i="5"/>
  <c r="Q295" i="5"/>
  <c r="Q147" i="5"/>
  <c r="Q45" i="5"/>
  <c r="Q170" i="5"/>
  <c r="Q273" i="5"/>
  <c r="R273" i="5" s="1"/>
  <c r="Q121" i="5"/>
  <c r="Q282" i="5"/>
  <c r="Q144" i="5"/>
  <c r="R144" i="5" s="1"/>
  <c r="Q229" i="5"/>
  <c r="Q286" i="5"/>
  <c r="R286" i="5" s="1"/>
  <c r="Q199" i="5"/>
  <c r="Q48" i="5"/>
  <c r="R48" i="5" s="1"/>
  <c r="Q37" i="5"/>
  <c r="Q129" i="5"/>
  <c r="R129" i="5" s="1"/>
  <c r="Q189" i="5"/>
  <c r="Q24" i="5"/>
  <c r="R24" i="5" s="1"/>
  <c r="Q188" i="5"/>
  <c r="Q34" i="5"/>
  <c r="Q207" i="5"/>
  <c r="Q56" i="5"/>
  <c r="Q206" i="5"/>
  <c r="R206" i="5" s="1"/>
  <c r="Q67" i="5"/>
  <c r="Q236" i="5"/>
  <c r="Q90" i="5"/>
  <c r="Q225" i="5"/>
  <c r="Q77" i="5"/>
  <c r="R77" i="5" s="1"/>
  <c r="Q255" i="5"/>
  <c r="Q112" i="5"/>
  <c r="R112" i="5" s="1"/>
  <c r="Q285" i="5"/>
  <c r="R285" i="5" s="1"/>
  <c r="Q135" i="5"/>
  <c r="Q294" i="5"/>
  <c r="Q158" i="5"/>
  <c r="Q252" i="5"/>
  <c r="Q109" i="5"/>
  <c r="Q272" i="5"/>
  <c r="Q132" i="5"/>
  <c r="Q92" i="5"/>
  <c r="Q28" i="5"/>
  <c r="Q209" i="5"/>
  <c r="Q271" i="5"/>
  <c r="Q240" i="5"/>
  <c r="Q131" i="5"/>
  <c r="R131" i="5" s="1"/>
  <c r="Q117" i="5"/>
  <c r="R117" i="5" s="1"/>
  <c r="Q35" i="5"/>
  <c r="Q13" i="5"/>
  <c r="Q178" i="5"/>
  <c r="Q22" i="5"/>
  <c r="Q186" i="5"/>
  <c r="Q33" i="5"/>
  <c r="R33" i="5" s="1"/>
  <c r="Q196" i="5"/>
  <c r="Q55" i="5"/>
  <c r="Q226" i="5"/>
  <c r="R226" i="5" s="1"/>
  <c r="Q78" i="5"/>
  <c r="Q204" i="5"/>
  <c r="Q65" i="5"/>
  <c r="R65" i="5" s="1"/>
  <c r="Q234" i="5"/>
  <c r="Q100" i="5"/>
  <c r="R100" i="5" s="1"/>
  <c r="Q264" i="5"/>
  <c r="R264" i="5" s="1"/>
  <c r="Q123" i="5"/>
  <c r="Q284" i="5"/>
  <c r="R284" i="5" s="1"/>
  <c r="Q146" i="5"/>
  <c r="R146" i="5" s="1"/>
  <c r="Q242" i="5"/>
  <c r="Q97" i="5"/>
  <c r="R97" i="5" s="1"/>
  <c r="Q262" i="5"/>
  <c r="Q120" i="5"/>
  <c r="Q95" i="5"/>
  <c r="Q277" i="5"/>
  <c r="Q50" i="5"/>
  <c r="R50" i="5" s="1"/>
  <c r="Q165" i="5"/>
  <c r="Q261" i="5"/>
  <c r="R261" i="5" s="1"/>
  <c r="Q143" i="5"/>
  <c r="R143" i="5" s="1"/>
  <c r="Q23" i="5"/>
  <c r="R23" i="5" s="1"/>
  <c r="Q311" i="5"/>
  <c r="Q166" i="5"/>
  <c r="Q11" i="5"/>
  <c r="Q176" i="5"/>
  <c r="Q21" i="5"/>
  <c r="Q185" i="5"/>
  <c r="R185" i="5" s="1"/>
  <c r="Q44" i="5"/>
  <c r="R44" i="5" s="1"/>
  <c r="Q215" i="5"/>
  <c r="Q66" i="5"/>
  <c r="Q194" i="5"/>
  <c r="Q53" i="5"/>
  <c r="Q224" i="5"/>
  <c r="Q88" i="5"/>
  <c r="Q254" i="5"/>
  <c r="R254" i="5" s="1"/>
  <c r="Q111" i="5"/>
  <c r="Q274" i="5"/>
  <c r="R274" i="5" s="1"/>
  <c r="Q134" i="5"/>
  <c r="R134" i="5" s="1"/>
  <c r="Q232" i="5"/>
  <c r="Q85" i="5"/>
  <c r="Q251" i="5"/>
  <c r="Q108" i="5"/>
  <c r="Q300" i="5"/>
  <c r="R300" i="5" s="1"/>
  <c r="Q256" i="5"/>
  <c r="Q168" i="5"/>
  <c r="Q304" i="5"/>
  <c r="Q153" i="5"/>
  <c r="Q105" i="5"/>
  <c r="Q249" i="5"/>
  <c r="Q301" i="5"/>
  <c r="R301" i="5" s="1"/>
  <c r="Q154" i="5"/>
  <c r="R154" i="5" s="1"/>
  <c r="Q310" i="5"/>
  <c r="Q164" i="5"/>
  <c r="R164" i="5" s="1"/>
  <c r="Q10" i="5"/>
  <c r="Q175" i="5"/>
  <c r="R175" i="5" s="1"/>
  <c r="Q32" i="5"/>
  <c r="Q205" i="5"/>
  <c r="Q54" i="5"/>
  <c r="Q184" i="5"/>
  <c r="Q42" i="5"/>
  <c r="Q214" i="5"/>
  <c r="R214" i="5" s="1"/>
  <c r="Q76" i="5"/>
  <c r="Q244" i="5"/>
  <c r="R244" i="5" s="1"/>
  <c r="Q99" i="5"/>
  <c r="R99" i="5" s="1"/>
  <c r="Q263" i="5"/>
  <c r="Q122" i="5"/>
  <c r="R122" i="5" s="1"/>
  <c r="Q221" i="5"/>
  <c r="Q73" i="5"/>
  <c r="Q241" i="5"/>
  <c r="Q96" i="5"/>
  <c r="R96" i="5" s="1"/>
  <c r="Q247" i="5"/>
  <c r="R247" i="5" s="1"/>
  <c r="Q126" i="5"/>
  <c r="Q145" i="5"/>
  <c r="R145" i="5" s="1"/>
  <c r="Q83" i="5"/>
  <c r="R83" i="5" s="1"/>
  <c r="Q25" i="5"/>
  <c r="Q228" i="5"/>
  <c r="Q71" i="5"/>
  <c r="Q291" i="5"/>
  <c r="Q142" i="5"/>
  <c r="Q299" i="5"/>
  <c r="Q152" i="5"/>
  <c r="Q309" i="5"/>
  <c r="Q163" i="5"/>
  <c r="Q20" i="5"/>
  <c r="R20" i="5" s="1"/>
  <c r="AD1" i="5" s="1"/>
  <c r="Q195" i="5"/>
  <c r="Q8" i="5"/>
  <c r="R8" i="5" s="1"/>
  <c r="W1" i="5" s="1"/>
  <c r="Q173" i="5"/>
  <c r="R173" i="5" s="1"/>
  <c r="Q30" i="5"/>
  <c r="Q203" i="5"/>
  <c r="Q64" i="5"/>
  <c r="Q233" i="5"/>
  <c r="Q87" i="5"/>
  <c r="Q253" i="5"/>
  <c r="Q110" i="5"/>
  <c r="R110" i="5" s="1"/>
  <c r="Q211" i="5"/>
  <c r="Q61" i="5"/>
  <c r="Q231" i="5"/>
  <c r="Q84" i="5"/>
  <c r="R84" i="5" s="1"/>
  <c r="Q238" i="5"/>
  <c r="Q46" i="5"/>
  <c r="Q281" i="5"/>
  <c r="Q155" i="5"/>
  <c r="Q187" i="5"/>
  <c r="Q270" i="5"/>
  <c r="Q130" i="5"/>
  <c r="Q289" i="5"/>
  <c r="R289" i="5" s="1"/>
  <c r="Q140" i="5"/>
  <c r="R140" i="5" s="1"/>
  <c r="Q288" i="5"/>
  <c r="Q151" i="5"/>
  <c r="R151" i="5" s="1"/>
  <c r="Q9" i="5"/>
  <c r="R9" i="5" s="1"/>
  <c r="Q174" i="5"/>
  <c r="Q307" i="5"/>
  <c r="Q161" i="5"/>
  <c r="Q18" i="5"/>
  <c r="Q193" i="5"/>
  <c r="R193" i="5" s="1"/>
  <c r="Q52" i="5"/>
  <c r="Q223" i="5"/>
  <c r="R223" i="5" s="1"/>
  <c r="Q75" i="5"/>
  <c r="Q243" i="5"/>
  <c r="Q98" i="5"/>
  <c r="Q201" i="5"/>
  <c r="R201" i="5" s="1"/>
  <c r="Q49" i="5"/>
  <c r="Q210" i="5"/>
  <c r="Q72" i="5"/>
  <c r="Q69" i="5"/>
  <c r="Q171" i="5"/>
  <c r="Q208" i="5"/>
  <c r="R208" i="5" s="1"/>
  <c r="Q197" i="5"/>
  <c r="Q141" i="5"/>
  <c r="Q119" i="5"/>
  <c r="R119" i="5" s="1"/>
  <c r="Q12" i="5"/>
  <c r="R12" i="5" s="1"/>
  <c r="AK1" i="5" s="1"/>
  <c r="Q260" i="5"/>
  <c r="Q118" i="5"/>
  <c r="Q279" i="5"/>
  <c r="R279" i="5" s="1"/>
  <c r="Q128" i="5"/>
  <c r="Q278" i="5"/>
  <c r="R278" i="5" s="1"/>
  <c r="Q139" i="5"/>
  <c r="R139" i="5" s="1"/>
  <c r="Q308" i="5"/>
  <c r="R308" i="5" s="1"/>
  <c r="Q162" i="5"/>
  <c r="Q297" i="5"/>
  <c r="Q149" i="5"/>
  <c r="Q47" i="5"/>
  <c r="R47" i="5" s="1"/>
  <c r="Q183" i="5"/>
  <c r="Q41" i="5"/>
  <c r="R41" i="5" s="1"/>
  <c r="Q213" i="5"/>
  <c r="Q63" i="5"/>
  <c r="Q222" i="5"/>
  <c r="Q86" i="5"/>
  <c r="Q180" i="5"/>
  <c r="Q38" i="5"/>
  <c r="Q200" i="5"/>
  <c r="Q60" i="5"/>
  <c r="Q220" i="5"/>
  <c r="R220" i="5" s="1"/>
  <c r="Q103" i="5"/>
  <c r="Q191" i="5"/>
  <c r="Q59" i="5"/>
  <c r="Q314" i="5"/>
  <c r="Q81" i="5"/>
  <c r="Q250" i="5"/>
  <c r="R250" i="5" s="1"/>
  <c r="Q106" i="5"/>
  <c r="R106" i="5" s="1"/>
  <c r="Q258" i="5"/>
  <c r="Q116" i="5"/>
  <c r="Q268" i="5"/>
  <c r="Q127" i="5"/>
  <c r="R127" i="5" s="1"/>
  <c r="Q298" i="5"/>
  <c r="Q150" i="5"/>
  <c r="Q276" i="5"/>
  <c r="Q137" i="5"/>
  <c r="Q306" i="5"/>
  <c r="R306" i="5" s="1"/>
  <c r="Q172" i="5"/>
  <c r="Q29" i="5"/>
  <c r="R29" i="5" s="1"/>
  <c r="Q192" i="5"/>
  <c r="Q51" i="5"/>
  <c r="Q212" i="5"/>
  <c r="R212" i="5" s="1"/>
  <c r="Q74" i="5"/>
  <c r="R74" i="5" s="1"/>
  <c r="Q169" i="5"/>
  <c r="Q26" i="5"/>
  <c r="Q190" i="5"/>
  <c r="R190" i="5" s="1"/>
  <c r="Q82" i="5"/>
  <c r="Q148" i="5"/>
  <c r="R148" i="5" s="1"/>
  <c r="Q177" i="5"/>
  <c r="Q293" i="5"/>
  <c r="Q312" i="5"/>
  <c r="Q167" i="5"/>
  <c r="Q239" i="5"/>
  <c r="Q94" i="5"/>
  <c r="Q248" i="5"/>
  <c r="R248" i="5" s="1"/>
  <c r="Q104" i="5"/>
  <c r="Q257" i="5"/>
  <c r="Q115" i="5"/>
  <c r="Q287" i="5"/>
  <c r="Q138" i="5"/>
  <c r="Q266" i="5"/>
  <c r="Q125" i="5"/>
  <c r="Q296" i="5"/>
  <c r="Q160" i="5"/>
  <c r="Q17" i="5"/>
  <c r="Q182" i="5"/>
  <c r="Q40" i="5"/>
  <c r="Q202" i="5"/>
  <c r="Q62" i="5"/>
  <c r="Q157" i="5"/>
  <c r="Q14" i="5"/>
  <c r="R14" i="5" s="1"/>
  <c r="Q179" i="5"/>
  <c r="Q107" i="5"/>
  <c r="R107" i="5" s="1"/>
  <c r="Q113" i="5"/>
  <c r="Q313" i="5"/>
  <c r="Q93" i="5"/>
  <c r="Q218" i="5"/>
  <c r="Q292" i="5"/>
  <c r="Q219" i="5"/>
  <c r="R219" i="5" s="1"/>
  <c r="Q70" i="5"/>
  <c r="Q227" i="5"/>
  <c r="Q80" i="5"/>
  <c r="R80" i="5" s="1"/>
  <c r="Q237" i="5"/>
  <c r="Q91" i="5"/>
  <c r="Q267" i="5"/>
  <c r="Q114" i="5"/>
  <c r="R114" i="5" s="1"/>
  <c r="Q245" i="5"/>
  <c r="Q101" i="5"/>
  <c r="Q275" i="5"/>
  <c r="Q136" i="5"/>
  <c r="Q305" i="5"/>
  <c r="R305" i="5" s="1"/>
  <c r="Q159" i="5"/>
  <c r="R159" i="5" s="1"/>
  <c r="Q16" i="5"/>
  <c r="R16" i="5" s="1"/>
  <c r="Q181" i="5"/>
  <c r="Q283" i="5"/>
  <c r="Q133" i="5"/>
  <c r="Q303" i="5"/>
  <c r="Q156" i="5"/>
  <c r="Q8" i="6"/>
  <c r="Q20" i="6"/>
  <c r="AD2" i="6" s="1"/>
  <c r="Q32" i="6"/>
  <c r="AR9" i="6" s="1"/>
  <c r="Q44" i="6"/>
  <c r="R44" i="6" s="1"/>
  <c r="Q56" i="6"/>
  <c r="AD4" i="6" s="1"/>
  <c r="Q68" i="6"/>
  <c r="W4" i="6" s="1"/>
  <c r="Q80" i="6"/>
  <c r="R80" i="6" s="1"/>
  <c r="Q92" i="6"/>
  <c r="AK22" i="6" s="1"/>
  <c r="Q104" i="6"/>
  <c r="AD10" i="6" s="1"/>
  <c r="Q116" i="6"/>
  <c r="R116" i="6" s="1"/>
  <c r="Q128" i="6"/>
  <c r="AR37" i="6" s="1"/>
  <c r="Q140" i="6"/>
  <c r="W17" i="6" s="1"/>
  <c r="Q152" i="6"/>
  <c r="AK28" i="6" s="1"/>
  <c r="Q164" i="6"/>
  <c r="W19" i="6" s="1"/>
  <c r="Q176" i="6"/>
  <c r="AR49" i="6" s="1"/>
  <c r="Q188" i="6"/>
  <c r="W25" i="6" s="1"/>
  <c r="Q200" i="6"/>
  <c r="AR59" i="6" s="1"/>
  <c r="Q212" i="6"/>
  <c r="AR65" i="6" s="1"/>
  <c r="Q224" i="6"/>
  <c r="AD23" i="6" s="1"/>
  <c r="Q236" i="6"/>
  <c r="W31" i="6" s="1"/>
  <c r="Q248" i="6"/>
  <c r="R248" i="6" s="1"/>
  <c r="Q260" i="6"/>
  <c r="R260" i="6" s="1"/>
  <c r="Q9" i="6"/>
  <c r="R9" i="6" s="1"/>
  <c r="Q21" i="6"/>
  <c r="AK4" i="6" s="1"/>
  <c r="Q33" i="6"/>
  <c r="R33" i="6" s="1"/>
  <c r="Q45" i="6"/>
  <c r="AK15" i="6" s="1"/>
  <c r="Q57" i="6"/>
  <c r="AR17" i="6" s="1"/>
  <c r="Q69" i="6"/>
  <c r="W5" i="6" s="1"/>
  <c r="Q81" i="6"/>
  <c r="AD8" i="6" s="1"/>
  <c r="Q93" i="6"/>
  <c r="Q105" i="6"/>
  <c r="AK38" i="6" s="1"/>
  <c r="Q117" i="6"/>
  <c r="AR33" i="6" s="1"/>
  <c r="Q129" i="6"/>
  <c r="R129" i="6" s="1"/>
  <c r="Q141" i="6"/>
  <c r="R141" i="6" s="1"/>
  <c r="Q153" i="6"/>
  <c r="R153" i="6" s="1"/>
  <c r="Q165" i="6"/>
  <c r="W20" i="6" s="1"/>
  <c r="Q177" i="6"/>
  <c r="R177" i="6" s="1"/>
  <c r="Q189" i="6"/>
  <c r="AD19" i="6" s="1"/>
  <c r="Q201" i="6"/>
  <c r="AR60" i="6" s="1"/>
  <c r="Q213" i="6"/>
  <c r="AD21" i="6" s="1"/>
  <c r="Q10" i="6"/>
  <c r="AR2" i="6" s="1"/>
  <c r="Q22" i="6"/>
  <c r="AK5" i="6" s="1"/>
  <c r="Q34" i="6"/>
  <c r="AD3" i="6" s="1"/>
  <c r="Q46" i="6"/>
  <c r="R46" i="6" s="1"/>
  <c r="Q58" i="6"/>
  <c r="AR18" i="6" s="1"/>
  <c r="Q70" i="6"/>
  <c r="W6" i="6" s="1"/>
  <c r="Q82" i="6"/>
  <c r="AK19" i="6" s="1"/>
  <c r="Q94" i="6"/>
  <c r="AR25" i="6" s="1"/>
  <c r="Q106" i="6"/>
  <c r="W13" i="6" s="1"/>
  <c r="Q118" i="6"/>
  <c r="W14" i="6" s="1"/>
  <c r="Q130" i="6"/>
  <c r="AD11" i="6" s="1"/>
  <c r="Q142" i="6"/>
  <c r="R142" i="6" s="1"/>
  <c r="Q154" i="6"/>
  <c r="AK29" i="6" s="1"/>
  <c r="Q166" i="6"/>
  <c r="R166" i="6" s="1"/>
  <c r="Q178" i="6"/>
  <c r="AD18" i="6" s="1"/>
  <c r="Q190" i="6"/>
  <c r="AD20" i="6" s="1"/>
  <c r="Q202" i="6"/>
  <c r="AR61" i="6" s="1"/>
  <c r="Q214" i="6"/>
  <c r="R214" i="6" s="1"/>
  <c r="Q226" i="6"/>
  <c r="W30" i="6" s="1"/>
  <c r="Q238" i="6"/>
  <c r="AD28" i="6" s="1"/>
  <c r="Q250" i="6"/>
  <c r="AR73" i="6" s="1"/>
  <c r="Q262" i="6"/>
  <c r="R262" i="6" s="1"/>
  <c r="Q274" i="6"/>
  <c r="R274" i="6" s="1"/>
  <c r="Q286" i="6"/>
  <c r="R286" i="6" s="1"/>
  <c r="Q298" i="6"/>
  <c r="AK39" i="6" s="1"/>
  <c r="Q310" i="6"/>
  <c r="AR89" i="6" s="1"/>
  <c r="Q11" i="6"/>
  <c r="AR3" i="6" s="1"/>
  <c r="Q23" i="6"/>
  <c r="R23" i="6" s="1"/>
  <c r="Q35" i="6"/>
  <c r="W3" i="6" s="1"/>
  <c r="Q47" i="6"/>
  <c r="AR13" i="6" s="1"/>
  <c r="Q59" i="6"/>
  <c r="AR19" i="6" s="1"/>
  <c r="Q71" i="6"/>
  <c r="AR21" i="6" s="1"/>
  <c r="Q83" i="6"/>
  <c r="R83" i="6" s="1"/>
  <c r="Q95" i="6"/>
  <c r="AR26" i="6" s="1"/>
  <c r="Q107" i="6"/>
  <c r="AR29" i="6" s="1"/>
  <c r="Q119" i="6"/>
  <c r="R119" i="6" s="1"/>
  <c r="Q131" i="6"/>
  <c r="R131" i="6" s="1"/>
  <c r="Q143" i="6"/>
  <c r="AD15" i="6" s="1"/>
  <c r="Q155" i="6"/>
  <c r="AR42" i="6" s="1"/>
  <c r="Q167" i="6"/>
  <c r="W21" i="6" s="1"/>
  <c r="Q179" i="6"/>
  <c r="AR50" i="6" s="1"/>
  <c r="Q191" i="6"/>
  <c r="AR52" i="6" s="1"/>
  <c r="Q203" i="6"/>
  <c r="R203" i="6" s="1"/>
  <c r="Q215" i="6"/>
  <c r="AR66" i="6" s="1"/>
  <c r="Q227" i="6"/>
  <c r="AD24" i="6" s="1"/>
  <c r="Q239" i="6"/>
  <c r="W32" i="6" s="1"/>
  <c r="Q251" i="6"/>
  <c r="R251" i="6" s="1"/>
  <c r="Q263" i="6"/>
  <c r="AD33" i="6" s="1"/>
  <c r="Q275" i="6"/>
  <c r="R275" i="6" s="1"/>
  <c r="Q287" i="6"/>
  <c r="R287" i="6" s="1"/>
  <c r="Q299" i="6"/>
  <c r="W41" i="6" s="1"/>
  <c r="Q311" i="6"/>
  <c r="AR90" i="6" s="1"/>
  <c r="Q12" i="6"/>
  <c r="Q24" i="6"/>
  <c r="R24" i="6" s="1"/>
  <c r="Q36" i="6"/>
  <c r="R36" i="6" s="1"/>
  <c r="Q48" i="6"/>
  <c r="R48" i="6" s="1"/>
  <c r="Q60" i="6"/>
  <c r="AK12" i="6" s="1"/>
  <c r="Q72" i="6"/>
  <c r="W7" i="6" s="1"/>
  <c r="Q84" i="6"/>
  <c r="AD6" i="6" s="1"/>
  <c r="Q96" i="6"/>
  <c r="W12" i="6" s="1"/>
  <c r="Q108" i="6"/>
  <c r="R108" i="6" s="1"/>
  <c r="Q120" i="6"/>
  <c r="W15" i="6" s="1"/>
  <c r="Q132" i="6"/>
  <c r="AD12" i="6" s="1"/>
  <c r="Q144" i="6"/>
  <c r="AR40" i="6" s="1"/>
  <c r="Q156" i="6"/>
  <c r="R156" i="6" s="1"/>
  <c r="Q168" i="6"/>
  <c r="W22" i="6" s="1"/>
  <c r="Q180" i="6"/>
  <c r="AR51" i="6" s="1"/>
  <c r="Q192" i="6"/>
  <c r="R192" i="6" s="1"/>
  <c r="Q204" i="6"/>
  <c r="AK36" i="6" s="1"/>
  <c r="Q216" i="6"/>
  <c r="R216" i="6" s="1"/>
  <c r="Q228" i="6"/>
  <c r="R228" i="6" s="1"/>
  <c r="Q240" i="6"/>
  <c r="W33" i="6" s="1"/>
  <c r="Q252" i="6"/>
  <c r="AK42" i="6" s="1"/>
  <c r="Q264" i="6"/>
  <c r="AR78" i="6" s="1"/>
  <c r="Q276" i="6"/>
  <c r="AK46" i="6" s="1"/>
  <c r="Q288" i="6"/>
  <c r="AR84" i="6" s="1"/>
  <c r="Q300" i="6"/>
  <c r="AD30" i="6" s="1"/>
  <c r="Q13" i="6"/>
  <c r="W2" i="6" s="1"/>
  <c r="Q25" i="6"/>
  <c r="AR5" i="6" s="1"/>
  <c r="Q37" i="6"/>
  <c r="AK8" i="6" s="1"/>
  <c r="Q49" i="6"/>
  <c r="R49" i="6" s="1"/>
  <c r="Q61" i="6"/>
  <c r="AK13" i="6" s="1"/>
  <c r="Q73" i="6"/>
  <c r="AR22" i="6" s="1"/>
  <c r="Q85" i="6"/>
  <c r="R85" i="6" s="1"/>
  <c r="Q97" i="6"/>
  <c r="R97" i="6" s="1"/>
  <c r="Q109" i="6"/>
  <c r="R109" i="6" s="1"/>
  <c r="Q121" i="6"/>
  <c r="R121" i="6" s="1"/>
  <c r="Q133" i="6"/>
  <c r="R133" i="6" s="1"/>
  <c r="Q145" i="6"/>
  <c r="R145" i="6" s="1"/>
  <c r="Q157" i="6"/>
  <c r="AR43" i="6" s="1"/>
  <c r="Q169" i="6"/>
  <c r="AR46" i="6" s="1"/>
  <c r="Q181" i="6"/>
  <c r="AK33" i="6" s="1"/>
  <c r="Q193" i="6"/>
  <c r="AR53" i="6" s="1"/>
  <c r="Q205" i="6"/>
  <c r="AR62" i="6" s="1"/>
  <c r="Q217" i="6"/>
  <c r="AD22" i="6" s="1"/>
  <c r="Q229" i="6"/>
  <c r="AD25" i="6" s="1"/>
  <c r="Q241" i="6"/>
  <c r="W34" i="6" s="1"/>
  <c r="Q253" i="6"/>
  <c r="AD31" i="6" s="1"/>
  <c r="Q265" i="6"/>
  <c r="R265" i="6" s="1"/>
  <c r="Q277" i="6"/>
  <c r="AR82" i="6" s="1"/>
  <c r="Q289" i="6"/>
  <c r="AR85" i="6" s="1"/>
  <c r="Q301" i="6"/>
  <c r="R301" i="6" s="1"/>
  <c r="Q313" i="6"/>
  <c r="AD41" i="6" s="1"/>
  <c r="Q14" i="6"/>
  <c r="R14" i="6" s="1"/>
  <c r="Q26" i="6"/>
  <c r="AR6" i="6" s="1"/>
  <c r="Q38" i="6"/>
  <c r="AR10" i="6" s="1"/>
  <c r="Q50" i="6"/>
  <c r="AR14" i="6" s="1"/>
  <c r="Q62" i="6"/>
  <c r="AK14" i="6" s="1"/>
  <c r="Q74" i="6"/>
  <c r="R74" i="6" s="1"/>
  <c r="Q86" i="6"/>
  <c r="W9" i="6" s="1"/>
  <c r="Q98" i="6"/>
  <c r="R98" i="6" s="1"/>
  <c r="Q110" i="6"/>
  <c r="AR30" i="6" s="1"/>
  <c r="Q122" i="6"/>
  <c r="AR34" i="6" s="1"/>
  <c r="Q134" i="6"/>
  <c r="AD13" i="6" s="1"/>
  <c r="Q146" i="6"/>
  <c r="R146" i="6" s="1"/>
  <c r="Q158" i="6"/>
  <c r="AK30" i="6" s="1"/>
  <c r="Q170" i="6"/>
  <c r="AR47" i="6" s="1"/>
  <c r="Q182" i="6"/>
  <c r="W23" i="6" s="1"/>
  <c r="Q194" i="6"/>
  <c r="AR54" i="6" s="1"/>
  <c r="Q206" i="6"/>
  <c r="AR63" i="6" s="1"/>
  <c r="Q218" i="6"/>
  <c r="AR67" i="6" s="1"/>
  <c r="Q230" i="6"/>
  <c r="AR68" i="6" s="1"/>
  <c r="Q242" i="6"/>
  <c r="AR70" i="6" s="1"/>
  <c r="Q254" i="6"/>
  <c r="AR74" i="6" s="1"/>
  <c r="Q266" i="6"/>
  <c r="AR79" i="6" s="1"/>
  <c r="Q278" i="6"/>
  <c r="W36" i="6" s="1"/>
  <c r="Q290" i="6"/>
  <c r="R290" i="6" s="1"/>
  <c r="Q302" i="6"/>
  <c r="R302" i="6" s="1"/>
  <c r="Q314" i="6"/>
  <c r="AK50" i="6" s="1"/>
  <c r="Q15" i="6"/>
  <c r="R15" i="6" s="1"/>
  <c r="Q27" i="6"/>
  <c r="AR7" i="6" s="1"/>
  <c r="Q39" i="6"/>
  <c r="AR11" i="6" s="1"/>
  <c r="Q51" i="6"/>
  <c r="R51" i="6" s="1"/>
  <c r="Q63" i="6"/>
  <c r="AR20" i="6" s="1"/>
  <c r="Q75" i="6"/>
  <c r="AK18" i="6" s="1"/>
  <c r="Q87" i="6"/>
  <c r="AD7" i="6" s="1"/>
  <c r="Q99" i="6"/>
  <c r="AK23" i="6" s="1"/>
  <c r="Q111" i="6"/>
  <c r="AR31" i="6" s="1"/>
  <c r="Q123" i="6"/>
  <c r="AK25" i="6" s="1"/>
  <c r="Q135" i="6"/>
  <c r="AD14" i="6" s="1"/>
  <c r="Q147" i="6"/>
  <c r="R147" i="6" s="1"/>
  <c r="Q159" i="6"/>
  <c r="W18" i="6" s="1"/>
  <c r="Q171" i="6"/>
  <c r="AR48" i="6" s="1"/>
  <c r="Q183" i="6"/>
  <c r="AK34" i="6" s="1"/>
  <c r="Q195" i="6"/>
  <c r="R195" i="6" s="1"/>
  <c r="Q207" i="6"/>
  <c r="W26" i="6" s="1"/>
  <c r="Q219" i="6"/>
  <c r="W28" i="6" s="1"/>
  <c r="Q231" i="6"/>
  <c r="R231" i="6" s="1"/>
  <c r="Q243" i="6"/>
  <c r="AD29" i="6" s="1"/>
  <c r="Q255" i="6"/>
  <c r="R255" i="6" s="1"/>
  <c r="Q267" i="6"/>
  <c r="AK44" i="6" s="1"/>
  <c r="Q279" i="6"/>
  <c r="R279" i="6" s="1"/>
  <c r="Q291" i="6"/>
  <c r="AD38" i="6" s="1"/>
  <c r="Q303" i="6"/>
  <c r="AD39" i="6" s="1"/>
  <c r="Q315" i="6"/>
  <c r="AR91" i="6" s="1"/>
  <c r="Q16" i="6"/>
  <c r="R16" i="6" s="1"/>
  <c r="Q28" i="6"/>
  <c r="AK6" i="6" s="1"/>
  <c r="Q40" i="6"/>
  <c r="AK9" i="6" s="1"/>
  <c r="Q52" i="6"/>
  <c r="AK10" i="6" s="1"/>
  <c r="Q64" i="6"/>
  <c r="AD5" i="6" s="1"/>
  <c r="Q76" i="6"/>
  <c r="AR23" i="6" s="1"/>
  <c r="Q88" i="6"/>
  <c r="W10" i="6" s="1"/>
  <c r="Q100" i="6"/>
  <c r="R100" i="6" s="1"/>
  <c r="Q112" i="6"/>
  <c r="R112" i="6" s="1"/>
  <c r="Q124" i="6"/>
  <c r="R124" i="6" s="1"/>
  <c r="Q136" i="6"/>
  <c r="R136" i="6" s="1"/>
  <c r="Q148" i="6"/>
  <c r="R148" i="6" s="1"/>
  <c r="Q160" i="6"/>
  <c r="AD16" i="6" s="1"/>
  <c r="Q172" i="6"/>
  <c r="AK31" i="6" s="1"/>
  <c r="Q184" i="6"/>
  <c r="W24" i="6" s="1"/>
  <c r="Q196" i="6"/>
  <c r="AR55" i="6" s="1"/>
  <c r="Q208" i="6"/>
  <c r="R208" i="6" s="1"/>
  <c r="Q220" i="6"/>
  <c r="W29" i="6" s="1"/>
  <c r="Q232" i="6"/>
  <c r="AD32" i="6" s="1"/>
  <c r="Q244" i="6"/>
  <c r="AK41" i="6" s="1"/>
  <c r="Q256" i="6"/>
  <c r="AR75" i="6" s="1"/>
  <c r="Q268" i="6"/>
  <c r="AD34" i="6" s="1"/>
  <c r="Q280" i="6"/>
  <c r="R280" i="6" s="1"/>
  <c r="Q292" i="6"/>
  <c r="W38" i="6" s="1"/>
  <c r="Q304" i="6"/>
  <c r="AD40" i="6" s="1"/>
  <c r="Q17" i="6"/>
  <c r="AK2" i="6" s="1"/>
  <c r="Q29" i="6"/>
  <c r="R29" i="6" s="1"/>
  <c r="Q41" i="6"/>
  <c r="R41" i="6" s="1"/>
  <c r="Q53" i="6"/>
  <c r="AR15" i="6" s="1"/>
  <c r="Q65" i="6"/>
  <c r="AK16" i="6" s="1"/>
  <c r="Q77" i="6"/>
  <c r="R77" i="6" s="1"/>
  <c r="Q89" i="6"/>
  <c r="AK21" i="6" s="1"/>
  <c r="Q101" i="6"/>
  <c r="R101" i="6" s="1"/>
  <c r="Q113" i="6"/>
  <c r="AK24" i="6" s="1"/>
  <c r="Q125" i="6"/>
  <c r="AK26" i="6" s="1"/>
  <c r="Q137" i="6"/>
  <c r="W16" i="6" s="1"/>
  <c r="Q149" i="6"/>
  <c r="AK27" i="6" s="1"/>
  <c r="Q161" i="6"/>
  <c r="R161" i="6" s="1"/>
  <c r="Q173" i="6"/>
  <c r="AK32" i="6" s="1"/>
  <c r="Q185" i="6"/>
  <c r="AK20" i="6" s="1"/>
  <c r="Q197" i="6"/>
  <c r="AR56" i="6" s="1"/>
  <c r="Q209" i="6"/>
  <c r="W27" i="6" s="1"/>
  <c r="Q221" i="6"/>
  <c r="R221" i="6" s="1"/>
  <c r="Q233" i="6"/>
  <c r="AD26" i="6" s="1"/>
  <c r="Q245" i="6"/>
  <c r="R245" i="6" s="1"/>
  <c r="Q257" i="6"/>
  <c r="AR76" i="6" s="1"/>
  <c r="Q269" i="6"/>
  <c r="AR80" i="6" s="1"/>
  <c r="Q281" i="6"/>
  <c r="AK47" i="6" s="1"/>
  <c r="Q293" i="6"/>
  <c r="AR86" i="6" s="1"/>
  <c r="Q305" i="6"/>
  <c r="AR87" i="6" s="1"/>
  <c r="Q18" i="6"/>
  <c r="AR4" i="6" s="1"/>
  <c r="Q30" i="6"/>
  <c r="AK7" i="6" s="1"/>
  <c r="Q42" i="6"/>
  <c r="AR12" i="6" s="1"/>
  <c r="Q54" i="6"/>
  <c r="AK11" i="6" s="1"/>
  <c r="Q66" i="6"/>
  <c r="R66" i="6" s="1"/>
  <c r="Q78" i="6"/>
  <c r="AR24" i="6" s="1"/>
  <c r="Q90" i="6"/>
  <c r="W11" i="6" s="1"/>
  <c r="Q102" i="6"/>
  <c r="AR27" i="6" s="1"/>
  <c r="Q114" i="6"/>
  <c r="R114" i="6" s="1"/>
  <c r="Q126" i="6"/>
  <c r="AR35" i="6" s="1"/>
  <c r="Q138" i="6"/>
  <c r="AR38" i="6" s="1"/>
  <c r="Q150" i="6"/>
  <c r="R150" i="6" s="1"/>
  <c r="Q162" i="6"/>
  <c r="AR44" i="6" s="1"/>
  <c r="Q174" i="6"/>
  <c r="AD17" i="6" s="1"/>
  <c r="Q186" i="6"/>
  <c r="AK35" i="6" s="1"/>
  <c r="Q198" i="6"/>
  <c r="AR57" i="6" s="1"/>
  <c r="Q210" i="6"/>
  <c r="R210" i="6" s="1"/>
  <c r="Q222" i="6"/>
  <c r="R222" i="6" s="1"/>
  <c r="Q234" i="6"/>
  <c r="AK40" i="6" s="1"/>
  <c r="Q246" i="6"/>
  <c r="AR71" i="6" s="1"/>
  <c r="Q258" i="6"/>
  <c r="W35" i="6" s="1"/>
  <c r="Q270" i="6"/>
  <c r="AD35" i="6" s="1"/>
  <c r="Q282" i="6"/>
  <c r="W37" i="6" s="1"/>
  <c r="Q294" i="6"/>
  <c r="AK48" i="6" s="1"/>
  <c r="Q306" i="6"/>
  <c r="R306" i="6" s="1"/>
  <c r="Q19" i="6"/>
  <c r="AK3" i="6" s="1"/>
  <c r="Q31" i="6"/>
  <c r="AR8" i="6" s="1"/>
  <c r="Q43" i="6"/>
  <c r="R43" i="6" s="1"/>
  <c r="Q55" i="6"/>
  <c r="AR16" i="6" s="1"/>
  <c r="Q67" i="6"/>
  <c r="AK17" i="6" s="1"/>
  <c r="Q79" i="6"/>
  <c r="W8" i="6" s="1"/>
  <c r="Q91" i="6"/>
  <c r="AD9" i="6" s="1"/>
  <c r="Q103" i="6"/>
  <c r="AR28" i="6" s="1"/>
  <c r="Q115" i="6"/>
  <c r="AR32" i="6" s="1"/>
  <c r="Q127" i="6"/>
  <c r="AR36" i="6" s="1"/>
  <c r="Q139" i="6"/>
  <c r="AR39" i="6" s="1"/>
  <c r="Q151" i="6"/>
  <c r="AR41" i="6" s="1"/>
  <c r="Q163" i="6"/>
  <c r="AR45" i="6" s="1"/>
  <c r="Q175" i="6"/>
  <c r="R175" i="6" s="1"/>
  <c r="Q187" i="6"/>
  <c r="R187" i="6" s="1"/>
  <c r="Q199" i="6"/>
  <c r="AR58" i="6" s="1"/>
  <c r="Q211" i="6"/>
  <c r="AR64" i="6" s="1"/>
  <c r="Q223" i="6"/>
  <c r="AK37" i="6" s="1"/>
  <c r="Q235" i="6"/>
  <c r="AR69" i="6" s="1"/>
  <c r="Q247" i="6"/>
  <c r="AR72" i="6" s="1"/>
  <c r="Q259" i="6"/>
  <c r="AK43" i="6" s="1"/>
  <c r="Q312" i="6"/>
  <c r="W42" i="6" s="1"/>
  <c r="Q295" i="6"/>
  <c r="W39" i="6" s="1"/>
  <c r="Q237" i="6"/>
  <c r="AD27" i="6" s="1"/>
  <c r="Q225" i="6"/>
  <c r="R225" i="6" s="1"/>
  <c r="Q296" i="6"/>
  <c r="AK49" i="6" s="1"/>
  <c r="Q284" i="6"/>
  <c r="AR83" i="6" s="1"/>
  <c r="Q272" i="6"/>
  <c r="AD36" i="6" s="1"/>
  <c r="Q283" i="6"/>
  <c r="AD37" i="6" s="1"/>
  <c r="Q271" i="6"/>
  <c r="AK45" i="6" s="1"/>
  <c r="E24" i="7"/>
  <c r="E18" i="7"/>
  <c r="P318" i="3"/>
  <c r="E21" i="7"/>
  <c r="I451" i="13"/>
  <c r="H53" i="7" s="1"/>
  <c r="I53" i="7"/>
  <c r="H51" i="7"/>
  <c r="I51" i="7"/>
  <c r="H451" i="13"/>
  <c r="G53" i="7" s="1"/>
  <c r="F52" i="7"/>
  <c r="P324" i="3"/>
  <c r="P324" i="5"/>
  <c r="P325" i="6"/>
  <c r="P324" i="4"/>
  <c r="P326" i="6"/>
  <c r="P325" i="5"/>
  <c r="P325" i="4"/>
  <c r="P325" i="3"/>
  <c r="C50" i="7"/>
  <c r="G50" i="7"/>
  <c r="G52" i="7"/>
  <c r="E51" i="7"/>
  <c r="B9" i="7"/>
  <c r="D51" i="7"/>
  <c r="F50" i="7"/>
  <c r="B50" i="7"/>
  <c r="E50" i="7"/>
  <c r="D50" i="7"/>
  <c r="G451" i="13"/>
  <c r="F53" i="7" s="1"/>
  <c r="C451" i="13"/>
  <c r="B53" i="7" s="1"/>
  <c r="D451" i="13"/>
  <c r="C53" i="7" s="1"/>
  <c r="E451" i="13"/>
  <c r="D53" i="7" s="1"/>
  <c r="F451" i="13"/>
  <c r="E53" i="7" s="1"/>
  <c r="Q7" i="6"/>
  <c r="Q7" i="4"/>
  <c r="R7" i="4" s="1"/>
  <c r="AR1" i="4" s="1"/>
  <c r="Q7" i="5"/>
  <c r="R7" i="5" s="1"/>
  <c r="AR1" i="5" s="1"/>
  <c r="Q7" i="3"/>
  <c r="R7" i="3" s="1"/>
  <c r="AR1" i="3" s="1"/>
  <c r="P320" i="6"/>
  <c r="P323" i="6"/>
  <c r="P324" i="6"/>
  <c r="P321" i="6"/>
  <c r="P327" i="6" s="1"/>
  <c r="P319" i="6"/>
  <c r="P321" i="5"/>
  <c r="P323" i="5"/>
  <c r="P320" i="5"/>
  <c r="P326" i="5" s="1"/>
  <c r="P318" i="5"/>
  <c r="P319" i="5"/>
  <c r="P322" i="5"/>
  <c r="P323" i="4"/>
  <c r="P321" i="4"/>
  <c r="P320" i="4"/>
  <c r="P326" i="4" s="1"/>
  <c r="P318" i="4"/>
  <c r="P319" i="4"/>
  <c r="P322" i="4"/>
  <c r="P322" i="6"/>
  <c r="P319" i="3"/>
  <c r="P322" i="3"/>
  <c r="P323" i="3"/>
  <c r="P321" i="3"/>
  <c r="P320" i="3"/>
  <c r="P326" i="3" s="1"/>
  <c r="R93" i="6" l="1"/>
  <c r="AD1" i="6"/>
  <c r="R7" i="6"/>
  <c r="AR1" i="6"/>
  <c r="R8" i="6"/>
  <c r="W1" i="6"/>
  <c r="R12" i="6"/>
  <c r="AK1" i="6"/>
  <c r="CY27" i="7"/>
  <c r="CM27" i="7"/>
  <c r="CA27" i="7"/>
  <c r="BO27" i="7"/>
  <c r="CN21" i="7"/>
  <c r="CB21" i="7"/>
  <c r="BP21" i="7"/>
  <c r="CO18" i="7"/>
  <c r="CC18" i="7"/>
  <c r="BQ18" i="7"/>
  <c r="BE18" i="7"/>
  <c r="CX27" i="7"/>
  <c r="CL27" i="7"/>
  <c r="BZ27" i="7"/>
  <c r="BN27" i="7"/>
  <c r="CY21" i="7"/>
  <c r="CM21" i="7"/>
  <c r="CA21" i="7"/>
  <c r="BO21" i="7"/>
  <c r="CN18" i="7"/>
  <c r="CB18" i="7"/>
  <c r="BP18" i="7"/>
  <c r="CT18" i="7"/>
  <c r="BG27" i="7"/>
  <c r="BT21" i="7"/>
  <c r="CW27" i="7"/>
  <c r="CK27" i="7"/>
  <c r="BY27" i="7"/>
  <c r="BM27" i="7"/>
  <c r="CX21" i="7"/>
  <c r="CL21" i="7"/>
  <c r="BZ21" i="7"/>
  <c r="BN21" i="7"/>
  <c r="CY18" i="7"/>
  <c r="CM18" i="7"/>
  <c r="CA18" i="7"/>
  <c r="BO18" i="7"/>
  <c r="BT27" i="7"/>
  <c r="BH21" i="7"/>
  <c r="CG18" i="7"/>
  <c r="CV27" i="7"/>
  <c r="CJ27" i="7"/>
  <c r="BX27" i="7"/>
  <c r="BL27" i="7"/>
  <c r="CW21" i="7"/>
  <c r="CK21" i="7"/>
  <c r="BY21" i="7"/>
  <c r="BM21" i="7"/>
  <c r="CX18" i="7"/>
  <c r="CL18" i="7"/>
  <c r="BZ18" i="7"/>
  <c r="BN18" i="7"/>
  <c r="CU27" i="7"/>
  <c r="CI27" i="7"/>
  <c r="BW27" i="7"/>
  <c r="BK27" i="7"/>
  <c r="CV21" i="7"/>
  <c r="CJ21" i="7"/>
  <c r="BX21" i="7"/>
  <c r="BL21" i="7"/>
  <c r="CW18" i="7"/>
  <c r="CK18" i="7"/>
  <c r="BY18" i="7"/>
  <c r="BM18" i="7"/>
  <c r="BI21" i="7"/>
  <c r="CH18" i="7"/>
  <c r="CR21" i="7"/>
  <c r="CT27" i="7"/>
  <c r="CH27" i="7"/>
  <c r="BV27" i="7"/>
  <c r="BJ27" i="7"/>
  <c r="CU21" i="7"/>
  <c r="CI21" i="7"/>
  <c r="BW21" i="7"/>
  <c r="BK21" i="7"/>
  <c r="CV18" i="7"/>
  <c r="CJ18" i="7"/>
  <c r="BX18" i="7"/>
  <c r="BL18" i="7"/>
  <c r="CR27" i="7"/>
  <c r="CQ27" i="7"/>
  <c r="CS27" i="7"/>
  <c r="CG27" i="7"/>
  <c r="BU27" i="7"/>
  <c r="BI27" i="7"/>
  <c r="CT21" i="7"/>
  <c r="CH21" i="7"/>
  <c r="BV21" i="7"/>
  <c r="BJ21" i="7"/>
  <c r="CU18" i="7"/>
  <c r="CI18" i="7"/>
  <c r="BW18" i="7"/>
  <c r="BK18" i="7"/>
  <c r="CF27" i="7"/>
  <c r="BJ18" i="7"/>
  <c r="CE27" i="7"/>
  <c r="BU18" i="7"/>
  <c r="CP27" i="7"/>
  <c r="CD27" i="7"/>
  <c r="BR27" i="7"/>
  <c r="BF27" i="7"/>
  <c r="CQ21" i="7"/>
  <c r="CE21" i="7"/>
  <c r="BS21" i="7"/>
  <c r="BG21" i="7"/>
  <c r="CR18" i="7"/>
  <c r="CF18" i="7"/>
  <c r="BT18" i="7"/>
  <c r="BH18" i="7"/>
  <c r="CG21" i="7"/>
  <c r="CO27" i="7"/>
  <c r="CC27" i="7"/>
  <c r="BQ27" i="7"/>
  <c r="BE27" i="7"/>
  <c r="CP21" i="7"/>
  <c r="CD21" i="7"/>
  <c r="BR21" i="7"/>
  <c r="BF21" i="7"/>
  <c r="CQ18" i="7"/>
  <c r="CE18" i="7"/>
  <c r="BS18" i="7"/>
  <c r="BG18" i="7"/>
  <c r="CS21" i="7"/>
  <c r="BU21" i="7"/>
  <c r="BV18" i="7"/>
  <c r="CN27" i="7"/>
  <c r="CB27" i="7"/>
  <c r="BP27" i="7"/>
  <c r="CO21" i="7"/>
  <c r="CC21" i="7"/>
  <c r="BQ21" i="7"/>
  <c r="BE21" i="7"/>
  <c r="CP18" i="7"/>
  <c r="CD18" i="7"/>
  <c r="BR18" i="7"/>
  <c r="BF18" i="7"/>
  <c r="BH27" i="7"/>
  <c r="BS27" i="7"/>
  <c r="CF21" i="7"/>
  <c r="CS18" i="7"/>
  <c r="BI18" i="7"/>
  <c r="CQ24" i="7"/>
  <c r="CE24" i="7"/>
  <c r="BS24" i="7"/>
  <c r="BG24" i="7"/>
  <c r="CP24" i="7"/>
  <c r="CD24" i="7"/>
  <c r="BR24" i="7"/>
  <c r="BF24" i="7"/>
  <c r="CO24" i="7"/>
  <c r="CC24" i="7"/>
  <c r="BQ24" i="7"/>
  <c r="BE24" i="7"/>
  <c r="CN24" i="7"/>
  <c r="CB24" i="7"/>
  <c r="BP24" i="7"/>
  <c r="CY24" i="7"/>
  <c r="CM24" i="7"/>
  <c r="CA24" i="7"/>
  <c r="BO24" i="7"/>
  <c r="CX24" i="7"/>
  <c r="CL24" i="7"/>
  <c r="BZ24" i="7"/>
  <c r="BN24" i="7"/>
  <c r="CW24" i="7"/>
  <c r="CK24" i="7"/>
  <c r="BY24" i="7"/>
  <c r="BM24" i="7"/>
  <c r="CV24" i="7"/>
  <c r="CJ24" i="7"/>
  <c r="BX24" i="7"/>
  <c r="BL24" i="7"/>
  <c r="CU24" i="7"/>
  <c r="CI24" i="7"/>
  <c r="BW24" i="7"/>
  <c r="BK24" i="7"/>
  <c r="CT24" i="7"/>
  <c r="CH24" i="7"/>
  <c r="BV24" i="7"/>
  <c r="BJ24" i="7"/>
  <c r="CS24" i="7"/>
  <c r="CG24" i="7"/>
  <c r="BU24" i="7"/>
  <c r="BI24" i="7"/>
  <c r="CR24" i="7"/>
  <c r="CF24" i="7"/>
  <c r="BT24" i="7"/>
  <c r="BH24" i="7"/>
  <c r="R183" i="6"/>
  <c r="R116" i="5"/>
  <c r="W14" i="5" s="1"/>
  <c r="R151" i="6"/>
  <c r="R162" i="6"/>
  <c r="R173" i="6"/>
  <c r="R184" i="6"/>
  <c r="R295" i="6"/>
  <c r="R139" i="6"/>
  <c r="R294" i="6"/>
  <c r="R305" i="6"/>
  <c r="R17" i="6"/>
  <c r="R172" i="6"/>
  <c r="R28" i="6"/>
  <c r="R218" i="6"/>
  <c r="R241" i="6"/>
  <c r="R252" i="6"/>
  <c r="R298" i="6"/>
  <c r="R154" i="6"/>
  <c r="R10" i="6"/>
  <c r="R81" i="6"/>
  <c r="R200" i="6"/>
  <c r="R56" i="6"/>
  <c r="R268" i="5"/>
  <c r="AR80" i="5" s="1"/>
  <c r="R200" i="5"/>
  <c r="AR61" i="5" s="1"/>
  <c r="R162" i="5"/>
  <c r="W19" i="5" s="1"/>
  <c r="R142" i="5"/>
  <c r="AR40" i="5" s="1"/>
  <c r="R194" i="5"/>
  <c r="AR55" i="5" s="1"/>
  <c r="R178" i="5"/>
  <c r="AR51" i="5" s="1"/>
  <c r="R109" i="5"/>
  <c r="AR31" i="5" s="1"/>
  <c r="R67" i="5"/>
  <c r="W4" i="5" s="1"/>
  <c r="R89" i="5"/>
  <c r="W11" i="5" s="1"/>
  <c r="R57" i="5"/>
  <c r="AR18" i="5" s="1"/>
  <c r="R309" i="3"/>
  <c r="AR89" i="3" s="1"/>
  <c r="R177" i="3"/>
  <c r="AD18" i="3" s="1"/>
  <c r="R249" i="3"/>
  <c r="AR73" i="3" s="1"/>
  <c r="R230" i="3"/>
  <c r="AR68" i="3" s="1"/>
  <c r="R106" i="3"/>
  <c r="AR29" i="3" s="1"/>
  <c r="R252" i="3"/>
  <c r="AD31" i="3" s="1"/>
  <c r="R110" i="3"/>
  <c r="AR31" i="3" s="1"/>
  <c r="R246" i="3"/>
  <c r="AR72" i="3" s="1"/>
  <c r="R94" i="3"/>
  <c r="AR25" i="3" s="1"/>
  <c r="R312" i="6"/>
  <c r="R39" i="6"/>
  <c r="R229" i="5"/>
  <c r="AR68" i="5" s="1"/>
  <c r="R138" i="3"/>
  <c r="AR39" i="3" s="1"/>
  <c r="R115" i="6"/>
  <c r="R126" i="6"/>
  <c r="R281" i="6"/>
  <c r="R137" i="6"/>
  <c r="R292" i="6"/>
  <c r="R315" i="6"/>
  <c r="R171" i="6"/>
  <c r="R27" i="6"/>
  <c r="R194" i="6"/>
  <c r="R50" i="6"/>
  <c r="R217" i="6"/>
  <c r="R73" i="6"/>
  <c r="R84" i="6"/>
  <c r="R107" i="6"/>
  <c r="R130" i="6"/>
  <c r="R201" i="6"/>
  <c r="R57" i="6"/>
  <c r="R176" i="6"/>
  <c r="R32" i="6"/>
  <c r="R218" i="5"/>
  <c r="W29" i="5" s="1"/>
  <c r="R239" i="5"/>
  <c r="W33" i="5" s="1"/>
  <c r="R180" i="5"/>
  <c r="W23" i="5" s="1"/>
  <c r="R69" i="5"/>
  <c r="W6" i="5" s="1"/>
  <c r="R161" i="5"/>
  <c r="AR45" i="5" s="1"/>
  <c r="R281" i="5"/>
  <c r="W37" i="5" s="1"/>
  <c r="R203" i="5"/>
  <c r="AR62" i="5" s="1"/>
  <c r="R71" i="5"/>
  <c r="AR21" i="5" s="1"/>
  <c r="R263" i="5"/>
  <c r="AR78" i="5" s="1"/>
  <c r="R234" i="5"/>
  <c r="AR69" i="5" s="1"/>
  <c r="R35" i="5"/>
  <c r="W3" i="5" s="1"/>
  <c r="R56" i="5"/>
  <c r="AR17" i="5" s="1"/>
  <c r="R102" i="5"/>
  <c r="AR28" i="5" s="1"/>
  <c r="R70" i="3"/>
  <c r="AD6" i="3" s="1"/>
  <c r="R236" i="3"/>
  <c r="AD28" i="3" s="1"/>
  <c r="R204" i="3"/>
  <c r="AR62" i="3" s="1"/>
  <c r="R173" i="3"/>
  <c r="AD17" i="3" s="1"/>
  <c r="R210" i="3"/>
  <c r="AR64" i="3" s="1"/>
  <c r="R304" i="3"/>
  <c r="AR87" i="3" s="1"/>
  <c r="R263" i="3"/>
  <c r="AD32" i="3" s="1"/>
  <c r="R114" i="3"/>
  <c r="AR32" i="3" s="1"/>
  <c r="R304" i="6"/>
  <c r="R263" i="6"/>
  <c r="R94" i="5"/>
  <c r="AR26" i="5" s="1"/>
  <c r="R10" i="5"/>
  <c r="AR2" i="5" s="1"/>
  <c r="R235" i="5"/>
  <c r="W31" i="5" s="1"/>
  <c r="R302" i="3"/>
  <c r="AD39" i="3" s="1"/>
  <c r="R76" i="3"/>
  <c r="AR23" i="3" s="1"/>
  <c r="R179" i="3"/>
  <c r="AR51" i="3" s="1"/>
  <c r="R216" i="3"/>
  <c r="AD22" i="3" s="1"/>
  <c r="R259" i="6"/>
  <c r="R270" i="6"/>
  <c r="R247" i="6"/>
  <c r="R103" i="6"/>
  <c r="R258" i="6"/>
  <c r="R269" i="6"/>
  <c r="R125" i="6"/>
  <c r="R303" i="6"/>
  <c r="R159" i="6"/>
  <c r="R182" i="6"/>
  <c r="R38" i="6"/>
  <c r="R205" i="6"/>
  <c r="R61" i="6"/>
  <c r="R72" i="6"/>
  <c r="R239" i="6"/>
  <c r="R95" i="6"/>
  <c r="R118" i="6"/>
  <c r="R189" i="6"/>
  <c r="R45" i="6"/>
  <c r="R164" i="6"/>
  <c r="R20" i="6"/>
  <c r="R101" i="5"/>
  <c r="AR27" i="5" s="1"/>
  <c r="R93" i="5"/>
  <c r="AR25" i="5" s="1"/>
  <c r="R160" i="5"/>
  <c r="AR44" i="5" s="1"/>
  <c r="R167" i="5"/>
  <c r="AR46" i="5" s="1"/>
  <c r="R192" i="5"/>
  <c r="AR54" i="5" s="1"/>
  <c r="R72" i="5"/>
  <c r="W7" i="5" s="1"/>
  <c r="R307" i="5"/>
  <c r="AR88" i="5" s="1"/>
  <c r="R46" i="5"/>
  <c r="AR13" i="5" s="1"/>
  <c r="R310" i="5"/>
  <c r="AR90" i="5" s="1"/>
  <c r="R85" i="5"/>
  <c r="W9" i="5" s="1"/>
  <c r="R277" i="5"/>
  <c r="W36" i="5" s="1"/>
  <c r="R294" i="5"/>
  <c r="W39" i="5" s="1"/>
  <c r="R207" i="5"/>
  <c r="W27" i="5" s="1"/>
  <c r="R246" i="5"/>
  <c r="AR72" i="5" s="1"/>
  <c r="R116" i="3"/>
  <c r="AR33" i="3" s="1"/>
  <c r="R52" i="3"/>
  <c r="AR15" i="3" s="1"/>
  <c r="R314" i="3"/>
  <c r="AR91" i="3" s="1"/>
  <c r="R104" i="3"/>
  <c r="AD10" i="3" s="1"/>
  <c r="R205" i="3"/>
  <c r="AR63" i="3" s="1"/>
  <c r="R226" i="3"/>
  <c r="AD24" i="3" s="1"/>
  <c r="R193" i="3"/>
  <c r="AR54" i="3" s="1"/>
  <c r="R310" i="3"/>
  <c r="AR90" i="3" s="1"/>
  <c r="R308" i="6"/>
  <c r="R282" i="6"/>
  <c r="R229" i="6"/>
  <c r="R188" i="6"/>
  <c r="R18" i="5"/>
  <c r="AR4" i="5" s="1"/>
  <c r="R272" i="3"/>
  <c r="AD35" i="3" s="1"/>
  <c r="R235" i="6"/>
  <c r="R91" i="6"/>
  <c r="R246" i="6"/>
  <c r="R102" i="6"/>
  <c r="R257" i="6"/>
  <c r="R113" i="6"/>
  <c r="R268" i="6"/>
  <c r="R291" i="6"/>
  <c r="R314" i="6"/>
  <c r="R170" i="6"/>
  <c r="R26" i="6"/>
  <c r="R193" i="6"/>
  <c r="R204" i="6"/>
  <c r="R60" i="6"/>
  <c r="R227" i="6"/>
  <c r="R250" i="6"/>
  <c r="R106" i="6"/>
  <c r="R152" i="6"/>
  <c r="R245" i="5"/>
  <c r="AR71" i="5" s="1"/>
  <c r="R296" i="5"/>
  <c r="W40" i="5" s="1"/>
  <c r="R210" i="5"/>
  <c r="AR65" i="5" s="1"/>
  <c r="R174" i="5"/>
  <c r="AR49" i="5" s="1"/>
  <c r="R238" i="5"/>
  <c r="W32" i="5" s="1"/>
  <c r="R25" i="5"/>
  <c r="AR5" i="5" s="1"/>
  <c r="R95" i="5"/>
  <c r="W12" i="5" s="1"/>
  <c r="R204" i="5"/>
  <c r="AR63" i="5" s="1"/>
  <c r="R135" i="5"/>
  <c r="W16" i="5" s="1"/>
  <c r="R79" i="5"/>
  <c r="W8" i="5" s="1"/>
  <c r="R31" i="5"/>
  <c r="AR8" i="5" s="1"/>
  <c r="R288" i="3"/>
  <c r="AR84" i="3" s="1"/>
  <c r="R121" i="3"/>
  <c r="AR34" i="3" s="1"/>
  <c r="R284" i="3"/>
  <c r="AR83" i="3" s="1"/>
  <c r="R39" i="3"/>
  <c r="AR11" i="3" s="1"/>
  <c r="R27" i="3"/>
  <c r="AR7" i="3" s="1"/>
  <c r="R54" i="3"/>
  <c r="AR16" i="3" s="1"/>
  <c r="R237" i="3"/>
  <c r="AD29" i="3" s="1"/>
  <c r="R256" i="3"/>
  <c r="AR76" i="3" s="1"/>
  <c r="R175" i="3"/>
  <c r="AR49" i="3" s="1"/>
  <c r="R241" i="3"/>
  <c r="AR70" i="3" s="1"/>
  <c r="R156" i="3"/>
  <c r="AR43" i="3" s="1"/>
  <c r="R126" i="3"/>
  <c r="AR36" i="3" s="1"/>
  <c r="R131" i="3"/>
  <c r="AD12" i="3" s="1"/>
  <c r="R78" i="3"/>
  <c r="AR24" i="3" s="1"/>
  <c r="R160" i="6"/>
  <c r="R108" i="5"/>
  <c r="AR30" i="5" s="1"/>
  <c r="R199" i="3"/>
  <c r="AR59" i="3" s="1"/>
  <c r="R223" i="6"/>
  <c r="R256" i="6"/>
  <c r="R135" i="6"/>
  <c r="R158" i="6"/>
  <c r="R181" i="6"/>
  <c r="R37" i="6"/>
  <c r="R215" i="6"/>
  <c r="R71" i="6"/>
  <c r="R238" i="6"/>
  <c r="R94" i="6"/>
  <c r="R165" i="6"/>
  <c r="R21" i="6"/>
  <c r="R140" i="6"/>
  <c r="R113" i="5"/>
  <c r="AR32" i="5" s="1"/>
  <c r="R125" i="5"/>
  <c r="AR36" i="5" s="1"/>
  <c r="R49" i="5"/>
  <c r="AR14" i="5" s="1"/>
  <c r="R76" i="5"/>
  <c r="AR23" i="5" s="1"/>
  <c r="R120" i="5"/>
  <c r="AR34" i="5" s="1"/>
  <c r="R78" i="5"/>
  <c r="AR24" i="5" s="1"/>
  <c r="R240" i="5"/>
  <c r="W34" i="5" s="1"/>
  <c r="R216" i="5"/>
  <c r="AR67" i="5" s="1"/>
  <c r="R154" i="3"/>
  <c r="AR42" i="3" s="1"/>
  <c r="R270" i="3"/>
  <c r="AD34" i="3" s="1"/>
  <c r="R229" i="3"/>
  <c r="AD25" i="3" s="1"/>
  <c r="R31" i="3"/>
  <c r="AR8" i="3" s="1"/>
  <c r="R291" i="3"/>
  <c r="AD37" i="3" s="1"/>
  <c r="R125" i="3"/>
  <c r="AR35" i="3" s="1"/>
  <c r="R32" i="3"/>
  <c r="AR9" i="3" s="1"/>
  <c r="R178" i="3"/>
  <c r="AR50" i="3" s="1"/>
  <c r="R293" i="3"/>
  <c r="AR86" i="3" s="1"/>
  <c r="R211" i="3"/>
  <c r="AR65" i="3" s="1"/>
  <c r="R234" i="3"/>
  <c r="AR69" i="3" s="1"/>
  <c r="R273" i="6"/>
  <c r="R206" i="6"/>
  <c r="R69" i="6"/>
  <c r="R38" i="5"/>
  <c r="AR10" i="5" s="1"/>
  <c r="R165" i="5"/>
  <c r="W21" i="5" s="1"/>
  <c r="R79" i="6"/>
  <c r="R211" i="6"/>
  <c r="R233" i="6"/>
  <c r="R89" i="6"/>
  <c r="R244" i="6"/>
  <c r="R267" i="6"/>
  <c r="R123" i="6"/>
  <c r="R313" i="6"/>
  <c r="R169" i="6"/>
  <c r="R25" i="6"/>
  <c r="R180" i="6"/>
  <c r="R59" i="6"/>
  <c r="R226" i="6"/>
  <c r="R82" i="6"/>
  <c r="R128" i="6"/>
  <c r="R177" i="5"/>
  <c r="AR50" i="5" s="1"/>
  <c r="R314" i="5"/>
  <c r="AR91" i="5" s="1"/>
  <c r="R213" i="5"/>
  <c r="AR66" i="5" s="1"/>
  <c r="R118" i="5"/>
  <c r="W15" i="5" s="1"/>
  <c r="R195" i="5"/>
  <c r="AR56" i="5" s="1"/>
  <c r="R249" i="5"/>
  <c r="AR73" i="5" s="1"/>
  <c r="R68" i="5"/>
  <c r="W5" i="5" s="1"/>
  <c r="R283" i="3"/>
  <c r="AD36" i="3" s="1"/>
  <c r="R55" i="3"/>
  <c r="AD3" i="3" s="1"/>
  <c r="R195" i="3"/>
  <c r="AR55" i="3" s="1"/>
  <c r="R56" i="3"/>
  <c r="AR17" i="3" s="1"/>
  <c r="R10" i="3"/>
  <c r="AR2" i="3" s="1"/>
  <c r="R214" i="3"/>
  <c r="AR66" i="3" s="1"/>
  <c r="R159" i="3"/>
  <c r="AD16" i="3" s="1"/>
  <c r="R198" i="3"/>
  <c r="AR58" i="3" s="1"/>
  <c r="R197" i="3"/>
  <c r="AR57" i="3" s="1"/>
  <c r="R26" i="3"/>
  <c r="AR6" i="3" s="1"/>
  <c r="R127" i="6"/>
  <c r="R62" i="6"/>
  <c r="R213" i="6"/>
  <c r="R86" i="3"/>
  <c r="AD7" i="3" s="1"/>
  <c r="R271" i="6"/>
  <c r="R283" i="6"/>
  <c r="R67" i="6"/>
  <c r="R78" i="6"/>
  <c r="R272" i="6"/>
  <c r="R199" i="6"/>
  <c r="R55" i="6"/>
  <c r="R232" i="6"/>
  <c r="R88" i="6"/>
  <c r="R111" i="6"/>
  <c r="R278" i="6"/>
  <c r="R134" i="6"/>
  <c r="R157" i="6"/>
  <c r="R13" i="6"/>
  <c r="R168" i="6"/>
  <c r="R191" i="6"/>
  <c r="R47" i="6"/>
  <c r="R70" i="6"/>
  <c r="R138" i="5"/>
  <c r="W17" i="5" s="1"/>
  <c r="R137" i="5"/>
  <c r="AR39" i="5" s="1"/>
  <c r="R260" i="5"/>
  <c r="AR77" i="5" s="1"/>
  <c r="R288" i="5"/>
  <c r="AR85" i="5" s="1"/>
  <c r="R126" i="5"/>
  <c r="AR37" i="5" s="1"/>
  <c r="R42" i="5"/>
  <c r="AR12" i="5" s="1"/>
  <c r="R105" i="5"/>
  <c r="AR29" i="5" s="1"/>
  <c r="R11" i="5"/>
  <c r="AR3" i="5" s="1"/>
  <c r="R209" i="5"/>
  <c r="AR64" i="5" s="1"/>
  <c r="R255" i="5"/>
  <c r="AR75" i="5" s="1"/>
  <c r="R189" i="5"/>
  <c r="AR52" i="5" s="1"/>
  <c r="R217" i="5"/>
  <c r="W28" i="5" s="1"/>
  <c r="R25" i="3"/>
  <c r="AR5" i="3" s="1"/>
  <c r="R162" i="3"/>
  <c r="AR45" i="3" s="1"/>
  <c r="R196" i="3"/>
  <c r="AR56" i="3" s="1"/>
  <c r="R143" i="3"/>
  <c r="AR40" i="3" s="1"/>
  <c r="R46" i="3"/>
  <c r="AR13" i="3" s="1"/>
  <c r="R103" i="3"/>
  <c r="AR28" i="3" s="1"/>
  <c r="R217" i="3"/>
  <c r="AR67" i="3" s="1"/>
  <c r="R137" i="3"/>
  <c r="AR38" i="3" s="1"/>
  <c r="R192" i="3"/>
  <c r="AR53" i="3" s="1"/>
  <c r="R18" i="3"/>
  <c r="AR4" i="3" s="1"/>
  <c r="R253" i="3"/>
  <c r="AR74" i="3" s="1"/>
  <c r="R307" i="3"/>
  <c r="AR88" i="3" s="1"/>
  <c r="R242" i="3"/>
  <c r="AD30" i="3" s="1"/>
  <c r="R223" i="3"/>
  <c r="AD23" i="3" s="1"/>
  <c r="R90" i="6"/>
  <c r="R284" i="6"/>
  <c r="R198" i="6"/>
  <c r="R54" i="6"/>
  <c r="R209" i="6"/>
  <c r="R65" i="6"/>
  <c r="R220" i="6"/>
  <c r="R76" i="6"/>
  <c r="R243" i="6"/>
  <c r="R99" i="6"/>
  <c r="R266" i="6"/>
  <c r="R122" i="6"/>
  <c r="R289" i="6"/>
  <c r="R300" i="6"/>
  <c r="R179" i="6"/>
  <c r="R35" i="6"/>
  <c r="R202" i="6"/>
  <c r="R58" i="6"/>
  <c r="R104" i="6"/>
  <c r="R283" i="5"/>
  <c r="AR83" i="5" s="1"/>
  <c r="R287" i="5"/>
  <c r="AR84" i="5" s="1"/>
  <c r="R276" i="5"/>
  <c r="AR82" i="5" s="1"/>
  <c r="R191" i="5"/>
  <c r="AR53" i="5" s="1"/>
  <c r="R163" i="5"/>
  <c r="W20" i="5" s="1"/>
  <c r="R153" i="5"/>
  <c r="AR42" i="5" s="1"/>
  <c r="R166" i="5"/>
  <c r="W22" i="5" s="1"/>
  <c r="R196" i="5"/>
  <c r="AR57" i="5" s="1"/>
  <c r="R58" i="5"/>
  <c r="AR19" i="5" s="1"/>
  <c r="R39" i="5"/>
  <c r="AR11" i="5" s="1"/>
  <c r="R170" i="3"/>
  <c r="AR48" i="3" s="1"/>
  <c r="R62" i="3"/>
  <c r="AR20" i="3" s="1"/>
  <c r="R200" i="3"/>
  <c r="AR60" i="3" s="1"/>
  <c r="R255" i="3"/>
  <c r="AR75" i="3" s="1"/>
  <c r="R201" i="3"/>
  <c r="AR61" i="3" s="1"/>
  <c r="R245" i="3"/>
  <c r="AR71" i="3" s="1"/>
  <c r="R58" i="3"/>
  <c r="AR19" i="3" s="1"/>
  <c r="R261" i="6"/>
  <c r="R149" i="6"/>
  <c r="R96" i="6"/>
  <c r="R182" i="5"/>
  <c r="W24" i="5" s="1"/>
  <c r="R234" i="6"/>
  <c r="R31" i="6"/>
  <c r="R186" i="6"/>
  <c r="R42" i="6"/>
  <c r="R197" i="6"/>
  <c r="R53" i="6"/>
  <c r="R64" i="6"/>
  <c r="R87" i="6"/>
  <c r="R254" i="6"/>
  <c r="R110" i="6"/>
  <c r="R277" i="6"/>
  <c r="R288" i="6"/>
  <c r="R144" i="6"/>
  <c r="R311" i="6"/>
  <c r="R167" i="6"/>
  <c r="R190" i="6"/>
  <c r="R117" i="6"/>
  <c r="R236" i="6"/>
  <c r="R92" i="6"/>
  <c r="R157" i="5"/>
  <c r="W18" i="5" s="1"/>
  <c r="R115" i="5"/>
  <c r="AR33" i="5" s="1"/>
  <c r="R309" i="5"/>
  <c r="AR89" i="5" s="1"/>
  <c r="R54" i="5"/>
  <c r="AR16" i="5" s="1"/>
  <c r="R304" i="5"/>
  <c r="AR87" i="5" s="1"/>
  <c r="R311" i="5"/>
  <c r="W42" i="5" s="1"/>
  <c r="R198" i="5"/>
  <c r="AR59" i="5" s="1"/>
  <c r="R27" i="5"/>
  <c r="AR7" i="5" s="1"/>
  <c r="R133" i="3"/>
  <c r="AD13" i="3" s="1"/>
  <c r="R212" i="3"/>
  <c r="AD21" i="3" s="1"/>
  <c r="R264" i="3"/>
  <c r="AR78" i="3" s="1"/>
  <c r="R268" i="3"/>
  <c r="AD33" i="3" s="1"/>
  <c r="R168" i="3"/>
  <c r="AR46" i="3" s="1"/>
  <c r="R127" i="3"/>
  <c r="AR37" i="3" s="1"/>
  <c r="R95" i="3"/>
  <c r="AR26" i="3" s="1"/>
  <c r="R261" i="3"/>
  <c r="AR77" i="3" s="1"/>
  <c r="R142" i="3"/>
  <c r="AD15" i="3" s="1"/>
  <c r="R134" i="3"/>
  <c r="AD14" i="3" s="1"/>
  <c r="R312" i="3"/>
  <c r="AD41" i="3" s="1"/>
  <c r="R11" i="3"/>
  <c r="AR3" i="3" s="1"/>
  <c r="R297" i="6"/>
  <c r="R293" i="6"/>
  <c r="R240" i="6"/>
  <c r="R292" i="5"/>
  <c r="AR86" i="5" s="1"/>
  <c r="R291" i="5"/>
  <c r="W38" i="5" s="1"/>
  <c r="R296" i="6"/>
  <c r="R163" i="6"/>
  <c r="R19" i="6"/>
  <c r="R174" i="6"/>
  <c r="R30" i="6"/>
  <c r="R185" i="6"/>
  <c r="R196" i="6"/>
  <c r="R52" i="6"/>
  <c r="R219" i="6"/>
  <c r="R75" i="6"/>
  <c r="R242" i="6"/>
  <c r="R276" i="6"/>
  <c r="R132" i="6"/>
  <c r="R299" i="6"/>
  <c r="R155" i="6"/>
  <c r="R11" i="6"/>
  <c r="R178" i="6"/>
  <c r="R34" i="6"/>
  <c r="R105" i="6"/>
  <c r="R224" i="6"/>
  <c r="R62" i="5"/>
  <c r="AR20" i="5" s="1"/>
  <c r="R257" i="5"/>
  <c r="W35" i="5" s="1"/>
  <c r="R26" i="5"/>
  <c r="AR6" i="5" s="1"/>
  <c r="R298" i="5"/>
  <c r="W41" i="5" s="1"/>
  <c r="R149" i="5"/>
  <c r="AR41" i="5" s="1"/>
  <c r="R253" i="5"/>
  <c r="AR74" i="5" s="1"/>
  <c r="R241" i="5"/>
  <c r="AR70" i="5" s="1"/>
  <c r="R205" i="5"/>
  <c r="W26" i="5" s="1"/>
  <c r="R168" i="5"/>
  <c r="AR47" i="5" s="1"/>
  <c r="R224" i="5"/>
  <c r="W30" i="5" s="1"/>
  <c r="R186" i="5"/>
  <c r="W25" i="5" s="1"/>
  <c r="R124" i="5"/>
  <c r="AR35" i="5" s="1"/>
  <c r="R266" i="3"/>
  <c r="AR79" i="3" s="1"/>
  <c r="R129" i="3"/>
  <c r="AD11" i="3" s="1"/>
  <c r="R289" i="3"/>
  <c r="AR85" i="3" s="1"/>
  <c r="R57" i="3"/>
  <c r="AR18" i="3" s="1"/>
  <c r="R91" i="3"/>
  <c r="AD8" i="3" s="1"/>
  <c r="R187" i="3"/>
  <c r="AD19" i="3" s="1"/>
  <c r="R169" i="3"/>
  <c r="AR47" i="3" s="1"/>
  <c r="R42" i="3"/>
  <c r="AR12" i="3" s="1"/>
  <c r="R161" i="3"/>
  <c r="AR44" i="3" s="1"/>
  <c r="R269" i="3"/>
  <c r="AR80" i="3" s="1"/>
  <c r="R63" i="3"/>
  <c r="AD4" i="3" s="1"/>
  <c r="R189" i="3"/>
  <c r="AD20" i="3" s="1"/>
  <c r="R273" i="3"/>
  <c r="AR81" i="3" s="1"/>
  <c r="R138" i="6"/>
  <c r="R136" i="5"/>
  <c r="AR38" i="5" s="1"/>
  <c r="R155" i="5"/>
  <c r="AR43" i="5" s="1"/>
  <c r="R13" i="5"/>
  <c r="W2" i="5" s="1"/>
  <c r="R237" i="6"/>
  <c r="R18" i="6"/>
  <c r="R40" i="6"/>
  <c r="R207" i="6"/>
  <c r="R63" i="6"/>
  <c r="R230" i="6"/>
  <c r="R86" i="6"/>
  <c r="R253" i="6"/>
  <c r="R264" i="6"/>
  <c r="R120" i="6"/>
  <c r="R143" i="6"/>
  <c r="R310" i="6"/>
  <c r="R22" i="6"/>
  <c r="R212" i="6"/>
  <c r="R68" i="6"/>
  <c r="R104" i="5"/>
  <c r="W13" i="5" s="1"/>
  <c r="R169" i="5"/>
  <c r="AR48" i="5" s="1"/>
  <c r="R197" i="5"/>
  <c r="AR58" i="5" s="1"/>
  <c r="R52" i="5"/>
  <c r="AR15" i="5" s="1"/>
  <c r="R87" i="5"/>
  <c r="W10" i="5" s="1"/>
  <c r="R73" i="5"/>
  <c r="AR22" i="5" s="1"/>
  <c r="R32" i="5"/>
  <c r="AR9" i="5" s="1"/>
  <c r="R256" i="5"/>
  <c r="AR76" i="5" s="1"/>
  <c r="R272" i="5"/>
  <c r="AR81" i="5" s="1"/>
  <c r="R199" i="5"/>
  <c r="AR60" i="5" s="1"/>
  <c r="R265" i="5"/>
  <c r="AR79" i="5" s="1"/>
  <c r="R150" i="3"/>
  <c r="AR41" i="3" s="1"/>
  <c r="R49" i="3"/>
  <c r="AR14" i="3" s="1"/>
  <c r="R109" i="3"/>
  <c r="AR30" i="3" s="1"/>
  <c r="R102" i="3"/>
  <c r="AR27" i="3" s="1"/>
  <c r="R277" i="3"/>
  <c r="AR82" i="3" s="1"/>
  <c r="R34" i="3"/>
  <c r="AD2" i="3" s="1"/>
  <c r="R73" i="3"/>
  <c r="AR22" i="3" s="1"/>
  <c r="R71" i="3"/>
  <c r="AR21" i="3" s="1"/>
  <c r="R303" i="3"/>
  <c r="AD40" i="3" s="1"/>
  <c r="R232" i="3"/>
  <c r="AD27" i="3" s="1"/>
  <c r="R190" i="3"/>
  <c r="AR52" i="3" s="1"/>
  <c r="R38" i="3"/>
  <c r="AR10" i="3" s="1"/>
  <c r="R40" i="5"/>
  <c r="AK9" i="5" s="1"/>
  <c r="R233" i="5"/>
  <c r="AK40" i="5" s="1"/>
  <c r="R221" i="5"/>
  <c r="AK38" i="5" s="1"/>
  <c r="R271" i="3"/>
  <c r="AK44" i="3" s="1"/>
  <c r="R92" i="3"/>
  <c r="AK21" i="3" s="1"/>
  <c r="R122" i="3"/>
  <c r="AK24" i="3" s="1"/>
  <c r="R184" i="3"/>
  <c r="AK35" i="3" s="1"/>
  <c r="R28" i="3"/>
  <c r="AK6" i="3" s="1"/>
  <c r="R61" i="5"/>
  <c r="AK15" i="5" s="1"/>
  <c r="R171" i="5"/>
  <c r="AK32" i="5" s="1"/>
  <c r="R64" i="5"/>
  <c r="AK16" i="5" s="1"/>
  <c r="R66" i="5"/>
  <c r="AK17" i="5" s="1"/>
  <c r="R251" i="3"/>
  <c r="AK41" i="3" s="1"/>
  <c r="R88" i="3"/>
  <c r="AK20" i="3" s="1"/>
  <c r="R66" i="3"/>
  <c r="AK17" i="3" s="1"/>
  <c r="R30" i="3"/>
  <c r="AK7" i="3" s="1"/>
  <c r="R275" i="5"/>
  <c r="AK46" i="5" s="1"/>
  <c r="R17" i="5"/>
  <c r="AK2" i="5" s="1"/>
  <c r="R51" i="5"/>
  <c r="AK11" i="5" s="1"/>
  <c r="R258" i="5"/>
  <c r="AK43" i="5" s="1"/>
  <c r="R251" i="5"/>
  <c r="AK42" i="5" s="1"/>
  <c r="R203" i="3"/>
  <c r="AK36" i="3" s="1"/>
  <c r="R157" i="3"/>
  <c r="AK29" i="3" s="1"/>
  <c r="R124" i="3"/>
  <c r="AK25" i="3" s="1"/>
  <c r="R75" i="3"/>
  <c r="AK18" i="3" s="1"/>
  <c r="R60" i="3"/>
  <c r="AK14" i="3" s="1"/>
  <c r="R30" i="5"/>
  <c r="AK7" i="5" s="1"/>
  <c r="R19" i="3"/>
  <c r="AK3" i="3" s="1"/>
  <c r="R258" i="3"/>
  <c r="AK42" i="3" s="1"/>
  <c r="R51" i="3"/>
  <c r="AK11" i="3" s="1"/>
  <c r="R313" i="5"/>
  <c r="AK50" i="5" s="1"/>
  <c r="R121" i="5"/>
  <c r="AK25" i="5" s="1"/>
  <c r="R281" i="3"/>
  <c r="AK46" i="3" s="1"/>
  <c r="R276" i="3"/>
  <c r="AK45" i="3" s="1"/>
  <c r="R179" i="5"/>
  <c r="AK33" i="5" s="1"/>
  <c r="R156" i="5"/>
  <c r="AK30" i="5" s="1"/>
  <c r="R293" i="5"/>
  <c r="AK48" i="5" s="1"/>
  <c r="R21" i="5"/>
  <c r="AK4" i="5" s="1"/>
  <c r="R19" i="5"/>
  <c r="AK3" i="5" s="1"/>
  <c r="R53" i="3"/>
  <c r="AK12" i="3" s="1"/>
  <c r="R22" i="3"/>
  <c r="AK5" i="3" s="1"/>
  <c r="R182" i="3"/>
  <c r="AK33" i="3" s="1"/>
  <c r="R59" i="3"/>
  <c r="AK13" i="3" s="1"/>
  <c r="R91" i="5"/>
  <c r="AK22" i="5" s="1"/>
  <c r="R98" i="5"/>
  <c r="AK23" i="5" s="1"/>
  <c r="R266" i="5"/>
  <c r="AK44" i="5" s="1"/>
  <c r="R170" i="5"/>
  <c r="AK31" i="5" s="1"/>
  <c r="R151" i="3"/>
  <c r="AK27" i="3" s="1"/>
  <c r="R294" i="3"/>
  <c r="AK47" i="3" s="1"/>
  <c r="R17" i="3"/>
  <c r="AK2" i="3" s="1"/>
  <c r="R37" i="3"/>
  <c r="AK8" i="3" s="1"/>
  <c r="R21" i="3"/>
  <c r="AK4" i="3" s="1"/>
  <c r="R40" i="3"/>
  <c r="AK9" i="3" s="1"/>
  <c r="R233" i="3"/>
  <c r="AK39" i="3" s="1"/>
  <c r="R148" i="3"/>
  <c r="AK26" i="3" s="1"/>
  <c r="R111" i="5"/>
  <c r="AK24" i="5" s="1"/>
  <c r="R82" i="3"/>
  <c r="AK19" i="3" s="1"/>
  <c r="R313" i="3"/>
  <c r="AK50" i="3" s="1"/>
  <c r="R112" i="3"/>
  <c r="AK23" i="3" s="1"/>
  <c r="R82" i="5"/>
  <c r="AK19" i="5" s="1"/>
  <c r="R243" i="5"/>
  <c r="AK41" i="5" s="1"/>
  <c r="R184" i="5"/>
  <c r="AK36" i="5" s="1"/>
  <c r="R28" i="5"/>
  <c r="AK6" i="5" s="1"/>
  <c r="R147" i="5"/>
  <c r="AK27" i="5" s="1"/>
  <c r="R222" i="3"/>
  <c r="AK37" i="3" s="1"/>
  <c r="R61" i="3"/>
  <c r="AK15" i="3" s="1"/>
  <c r="R59" i="5"/>
  <c r="AK13" i="5" s="1"/>
  <c r="R181" i="5"/>
  <c r="AK34" i="5" s="1"/>
  <c r="R150" i="5"/>
  <c r="AK28" i="5" s="1"/>
  <c r="R75" i="5"/>
  <c r="AK18" i="5" s="1"/>
  <c r="R88" i="5"/>
  <c r="AK20" i="5" s="1"/>
  <c r="R37" i="5"/>
  <c r="AK8" i="5" s="1"/>
  <c r="R295" i="5"/>
  <c r="AK49" i="5" s="1"/>
  <c r="R99" i="3"/>
  <c r="AK22" i="3" s="1"/>
  <c r="R243" i="3"/>
  <c r="AK40" i="3" s="1"/>
  <c r="R172" i="3"/>
  <c r="AK31" i="3" s="1"/>
  <c r="R180" i="3"/>
  <c r="AK32" i="3" s="1"/>
  <c r="R227" i="5"/>
  <c r="AK39" i="5" s="1"/>
  <c r="R152" i="5"/>
  <c r="AK29" i="5" s="1"/>
  <c r="R64" i="3"/>
  <c r="AK16" i="3" s="1"/>
  <c r="R153" i="3"/>
  <c r="AK28" i="3" s="1"/>
  <c r="R202" i="5"/>
  <c r="AK37" i="5" s="1"/>
  <c r="R60" i="5"/>
  <c r="AK14" i="5" s="1"/>
  <c r="R270" i="5"/>
  <c r="AK45" i="5" s="1"/>
  <c r="R53" i="5"/>
  <c r="AK12" i="5" s="1"/>
  <c r="R123" i="5"/>
  <c r="AK26" i="5" s="1"/>
  <c r="R22" i="5"/>
  <c r="AK5" i="5" s="1"/>
  <c r="R280" i="5"/>
  <c r="AK47" i="5" s="1"/>
  <c r="R171" i="3"/>
  <c r="AK30" i="3" s="1"/>
  <c r="R228" i="3"/>
  <c r="AK38" i="3" s="1"/>
  <c r="R296" i="3"/>
  <c r="AK48" i="3" s="1"/>
  <c r="R267" i="3"/>
  <c r="AK43" i="3" s="1"/>
  <c r="CY28" i="7"/>
  <c r="CX22" i="7"/>
  <c r="CV28" i="7"/>
  <c r="CU22" i="7"/>
  <c r="CS28" i="7"/>
  <c r="CR22" i="7"/>
  <c r="CP28" i="7"/>
  <c r="CO22" i="7"/>
  <c r="CM28" i="7"/>
  <c r="CL22" i="7"/>
  <c r="CJ28" i="7"/>
  <c r="CI22" i="7"/>
  <c r="CG28" i="7"/>
  <c r="CF22" i="7"/>
  <c r="CD28" i="7"/>
  <c r="CC22" i="7"/>
  <c r="CA28" i="7"/>
  <c r="BZ22" i="7"/>
  <c r="BX28" i="7"/>
  <c r="BW22" i="7"/>
  <c r="BU28" i="7"/>
  <c r="BT22" i="7"/>
  <c r="BR28" i="7"/>
  <c r="BQ22" i="7"/>
  <c r="BO28" i="7"/>
  <c r="BN22" i="7"/>
  <c r="BL28" i="7"/>
  <c r="BK22" i="7"/>
  <c r="BI28" i="7"/>
  <c r="BH22" i="7"/>
  <c r="BF28" i="7"/>
  <c r="BE22" i="7"/>
  <c r="CK19" i="7"/>
  <c r="BM19" i="7"/>
  <c r="CY25" i="7"/>
  <c r="CX19" i="7"/>
  <c r="CV25" i="7"/>
  <c r="CU19" i="7"/>
  <c r="CS25" i="7"/>
  <c r="CR19" i="7"/>
  <c r="CP25" i="7"/>
  <c r="CO19" i="7"/>
  <c r="CM25" i="7"/>
  <c r="CL19" i="7"/>
  <c r="CJ25" i="7"/>
  <c r="CI19" i="7"/>
  <c r="CG25" i="7"/>
  <c r="CF19" i="7"/>
  <c r="CD25" i="7"/>
  <c r="CC19" i="7"/>
  <c r="CA25" i="7"/>
  <c r="BZ19" i="7"/>
  <c r="BX25" i="7"/>
  <c r="BW19" i="7"/>
  <c r="BU25" i="7"/>
  <c r="BT19" i="7"/>
  <c r="BR25" i="7"/>
  <c r="BQ19" i="7"/>
  <c r="BO25" i="7"/>
  <c r="BN19" i="7"/>
  <c r="BL25" i="7"/>
  <c r="BK19" i="7"/>
  <c r="BI25" i="7"/>
  <c r="BH19" i="7"/>
  <c r="BF25" i="7"/>
  <c r="BE19" i="7"/>
  <c r="CI25" i="7"/>
  <c r="CU25" i="7"/>
  <c r="BV19" i="7"/>
  <c r="BJ19" i="7"/>
  <c r="CY22" i="7"/>
  <c r="CW28" i="7"/>
  <c r="CV22" i="7"/>
  <c r="CT28" i="7"/>
  <c r="CS22" i="7"/>
  <c r="CQ28" i="7"/>
  <c r="CP22" i="7"/>
  <c r="CN28" i="7"/>
  <c r="CM22" i="7"/>
  <c r="CK28" i="7"/>
  <c r="CJ22" i="7"/>
  <c r="CH28" i="7"/>
  <c r="CG22" i="7"/>
  <c r="CE28" i="7"/>
  <c r="CD22" i="7"/>
  <c r="CB28" i="7"/>
  <c r="CA22" i="7"/>
  <c r="BY28" i="7"/>
  <c r="BX22" i="7"/>
  <c r="BV28" i="7"/>
  <c r="BU22" i="7"/>
  <c r="BS28" i="7"/>
  <c r="BR22" i="7"/>
  <c r="BP28" i="7"/>
  <c r="BO22" i="7"/>
  <c r="BM28" i="7"/>
  <c r="BL22" i="7"/>
  <c r="BJ28" i="7"/>
  <c r="BI22" i="7"/>
  <c r="BG28" i="7"/>
  <c r="BF22" i="7"/>
  <c r="CT19" i="7"/>
  <c r="CF25" i="7"/>
  <c r="CB19" i="7"/>
  <c r="BQ25" i="7"/>
  <c r="CQ19" i="7"/>
  <c r="BY19" i="7"/>
  <c r="BP19" i="7"/>
  <c r="BH25" i="7"/>
  <c r="CY19" i="7"/>
  <c r="CW25" i="7"/>
  <c r="CV19" i="7"/>
  <c r="CT25" i="7"/>
  <c r="CS19" i="7"/>
  <c r="CQ25" i="7"/>
  <c r="CP19" i="7"/>
  <c r="CN25" i="7"/>
  <c r="CM19" i="7"/>
  <c r="CK25" i="7"/>
  <c r="CJ19" i="7"/>
  <c r="CH25" i="7"/>
  <c r="CG19" i="7"/>
  <c r="CE25" i="7"/>
  <c r="CD19" i="7"/>
  <c r="CB25" i="7"/>
  <c r="CA19" i="7"/>
  <c r="BY25" i="7"/>
  <c r="BX19" i="7"/>
  <c r="BV25" i="7"/>
  <c r="BU19" i="7"/>
  <c r="BS25" i="7"/>
  <c r="BR19" i="7"/>
  <c r="BP25" i="7"/>
  <c r="BO19" i="7"/>
  <c r="BM25" i="7"/>
  <c r="BL19" i="7"/>
  <c r="BJ25" i="7"/>
  <c r="BI19" i="7"/>
  <c r="BG25" i="7"/>
  <c r="BF19" i="7"/>
  <c r="CO25" i="7"/>
  <c r="CR25" i="7"/>
  <c r="BT25" i="7"/>
  <c r="BE25" i="7"/>
  <c r="CX28" i="7"/>
  <c r="CW22" i="7"/>
  <c r="CU28" i="7"/>
  <c r="CT22" i="7"/>
  <c r="CR28" i="7"/>
  <c r="CQ22" i="7"/>
  <c r="CO28" i="7"/>
  <c r="CN22" i="7"/>
  <c r="CL28" i="7"/>
  <c r="CK22" i="7"/>
  <c r="CI28" i="7"/>
  <c r="CH22" i="7"/>
  <c r="CF28" i="7"/>
  <c r="CE22" i="7"/>
  <c r="CC28" i="7"/>
  <c r="CB22" i="7"/>
  <c r="BZ28" i="7"/>
  <c r="BY22" i="7"/>
  <c r="BW28" i="7"/>
  <c r="BV22" i="7"/>
  <c r="BT28" i="7"/>
  <c r="BS22" i="7"/>
  <c r="BQ28" i="7"/>
  <c r="BP22" i="7"/>
  <c r="BN28" i="7"/>
  <c r="BM22" i="7"/>
  <c r="BK28" i="7"/>
  <c r="BJ22" i="7"/>
  <c r="BH28" i="7"/>
  <c r="BG22" i="7"/>
  <c r="BE28" i="7"/>
  <c r="CW19" i="7"/>
  <c r="CN19" i="7"/>
  <c r="CL25" i="7"/>
  <c r="CE19" i="7"/>
  <c r="CC25" i="7"/>
  <c r="BW25" i="7"/>
  <c r="BS19" i="7"/>
  <c r="BK25" i="7"/>
  <c r="BG19" i="7"/>
  <c r="CX25" i="7"/>
  <c r="CH19" i="7"/>
  <c r="BZ25" i="7"/>
  <c r="BN25" i="7"/>
  <c r="L47" i="7"/>
  <c r="L44" i="7"/>
  <c r="L41" i="7"/>
  <c r="K47" i="7"/>
  <c r="K44" i="7"/>
  <c r="K41" i="7"/>
  <c r="I44" i="7"/>
  <c r="J47" i="7"/>
  <c r="J44" i="7"/>
  <c r="J41" i="7"/>
  <c r="I41" i="7"/>
  <c r="I47" i="7"/>
  <c r="H47" i="7"/>
  <c r="H44" i="7"/>
  <c r="H41" i="7"/>
  <c r="M38" i="7"/>
  <c r="L38" i="7"/>
  <c r="M44" i="7"/>
  <c r="K38" i="7"/>
  <c r="J38" i="7"/>
  <c r="M47" i="7"/>
  <c r="M41" i="7"/>
  <c r="R262" i="5"/>
  <c r="AD32" i="5" s="1"/>
  <c r="R312" i="5"/>
  <c r="AD41" i="5" s="1"/>
  <c r="R222" i="5"/>
  <c r="AD23" i="5" s="1"/>
  <c r="R128" i="5"/>
  <c r="AD11" i="5" s="1"/>
  <c r="R232" i="5"/>
  <c r="AD27" i="5" s="1"/>
  <c r="R34" i="5"/>
  <c r="AD2" i="5" s="1"/>
  <c r="R271" i="5"/>
  <c r="AD35" i="5" s="1"/>
  <c r="R172" i="5"/>
  <c r="AD17" i="5" s="1"/>
  <c r="R81" i="5"/>
  <c r="AD5" i="5" s="1"/>
  <c r="R63" i="5"/>
  <c r="AD4" i="5" s="1"/>
  <c r="R188" i="5"/>
  <c r="AD20" i="5" s="1"/>
  <c r="R133" i="5"/>
  <c r="AD14" i="5" s="1"/>
  <c r="R55" i="5"/>
  <c r="AD3" i="5" s="1"/>
  <c r="R302" i="5"/>
  <c r="AD39" i="5" s="1"/>
  <c r="R237" i="5"/>
  <c r="AD29" i="5" s="1"/>
  <c r="R211" i="5"/>
  <c r="AD21" i="5" s="1"/>
  <c r="R242" i="5"/>
  <c r="AD30" i="5" s="1"/>
  <c r="R103" i="5"/>
  <c r="AD10" i="5" s="1"/>
  <c r="R225" i="5"/>
  <c r="AD24" i="5" s="1"/>
  <c r="R141" i="5"/>
  <c r="AD15" i="5" s="1"/>
  <c r="R130" i="5"/>
  <c r="AD12" i="5" s="1"/>
  <c r="R132" i="5"/>
  <c r="AD13" i="5" s="1"/>
  <c r="R90" i="5"/>
  <c r="AD8" i="5" s="1"/>
  <c r="R303" i="5"/>
  <c r="AD40" i="5" s="1"/>
  <c r="R70" i="5"/>
  <c r="AD6" i="5" s="1"/>
  <c r="R236" i="5"/>
  <c r="AD28" i="5" s="1"/>
  <c r="R290" i="5"/>
  <c r="AD37" i="5" s="1"/>
  <c r="R187" i="5"/>
  <c r="AD19" i="5" s="1"/>
  <c r="R176" i="5"/>
  <c r="AD18" i="5" s="1"/>
  <c r="R252" i="5"/>
  <c r="AD31" i="5" s="1"/>
  <c r="R269" i="5"/>
  <c r="AD34" i="5" s="1"/>
  <c r="R45" i="4"/>
  <c r="AK10" i="4" s="1"/>
  <c r="R267" i="5"/>
  <c r="AD33" i="5" s="1"/>
  <c r="R215" i="5"/>
  <c r="AD22" i="5" s="1"/>
  <c r="R158" i="5"/>
  <c r="AD16" i="5" s="1"/>
  <c r="R86" i="5"/>
  <c r="AD7" i="5" s="1"/>
  <c r="R228" i="5"/>
  <c r="AD25" i="5" s="1"/>
  <c r="R282" i="5"/>
  <c r="AD36" i="5" s="1"/>
  <c r="R240" i="4"/>
  <c r="AR70" i="4" s="1"/>
  <c r="R204" i="4"/>
  <c r="AR63" i="4" s="1"/>
  <c r="R120" i="4"/>
  <c r="AR34" i="4" s="1"/>
  <c r="R60" i="4"/>
  <c r="AK14" i="4" s="1"/>
  <c r="R85" i="4"/>
  <c r="W9" i="4" s="1"/>
  <c r="R252" i="4"/>
  <c r="AR74" i="4" s="1"/>
  <c r="R268" i="4"/>
  <c r="AD34" i="4" s="1"/>
  <c r="R26" i="4"/>
  <c r="AR6" i="4" s="1"/>
  <c r="R123" i="4"/>
  <c r="AK25" i="4" s="1"/>
  <c r="R38" i="4"/>
  <c r="AR10" i="4" s="1"/>
  <c r="R197" i="4"/>
  <c r="AR58" i="4" s="1"/>
  <c r="R49" i="4"/>
  <c r="AR14" i="4" s="1"/>
  <c r="R256" i="4"/>
  <c r="W35" i="4" s="1"/>
  <c r="R39" i="4"/>
  <c r="AR11" i="4" s="1"/>
  <c r="R22" i="4"/>
  <c r="AK5" i="4" s="1"/>
  <c r="R186" i="4"/>
  <c r="AD19" i="4" s="1"/>
  <c r="R293" i="4"/>
  <c r="W39" i="4" s="1"/>
  <c r="R59" i="4"/>
  <c r="AK13" i="4" s="1"/>
  <c r="R136" i="4"/>
  <c r="AR38" i="4" s="1"/>
  <c r="R101" i="4"/>
  <c r="AR27" i="4" s="1"/>
  <c r="R228" i="4"/>
  <c r="AD25" i="4" s="1"/>
  <c r="R271" i="4"/>
  <c r="AR81" i="4" s="1"/>
  <c r="R291" i="4"/>
  <c r="AR86" i="4" s="1"/>
  <c r="R270" i="4"/>
  <c r="AD35" i="4" s="1"/>
  <c r="R292" i="4"/>
  <c r="AK47" i="4" s="1"/>
  <c r="R205" i="4"/>
  <c r="W26" i="4" s="1"/>
  <c r="R202" i="4"/>
  <c r="AK36" i="4" s="1"/>
  <c r="R213" i="4"/>
  <c r="AR66" i="4" s="1"/>
  <c r="R224" i="4"/>
  <c r="W30" i="4" s="1"/>
  <c r="R31" i="4"/>
  <c r="AR8" i="4" s="1"/>
  <c r="R250" i="4"/>
  <c r="AK41" i="4" s="1"/>
  <c r="R299" i="4"/>
  <c r="AD26" i="4" s="1"/>
  <c r="R37" i="4"/>
  <c r="AK8" i="4" s="1"/>
  <c r="R135" i="4"/>
  <c r="W16" i="4" s="1"/>
  <c r="R168" i="4"/>
  <c r="AR47" i="4" s="1"/>
  <c r="R251" i="4"/>
  <c r="AD31" i="4" s="1"/>
  <c r="R18" i="4"/>
  <c r="AR4" i="4" s="1"/>
  <c r="R52" i="4"/>
  <c r="AR15" i="4" s="1"/>
  <c r="R108" i="4"/>
  <c r="AR30" i="4" s="1"/>
  <c r="R56" i="4"/>
  <c r="AR17" i="4" s="1"/>
  <c r="R290" i="4"/>
  <c r="W38" i="4" s="1"/>
  <c r="R304" i="4"/>
  <c r="AR87" i="4" s="1"/>
  <c r="R310" i="4"/>
  <c r="AR90" i="4" s="1"/>
  <c r="R21" i="4"/>
  <c r="AK4" i="4" s="1"/>
  <c r="R176" i="4"/>
  <c r="AD18" i="4" s="1"/>
  <c r="R194" i="4"/>
  <c r="AR55" i="4" s="1"/>
  <c r="R234" i="4"/>
  <c r="W31" i="4" s="1"/>
  <c r="R279" i="4"/>
  <c r="AK46" i="4" s="1"/>
  <c r="R88" i="4"/>
  <c r="AK20" i="4" s="1"/>
  <c r="R10" i="4"/>
  <c r="AR2" i="4" s="1"/>
  <c r="R199" i="4"/>
  <c r="AR60" i="4" s="1"/>
  <c r="R98" i="4"/>
  <c r="AK22" i="4" s="1"/>
  <c r="R180" i="4"/>
  <c r="W23" i="4" s="1"/>
  <c r="R121" i="4"/>
  <c r="AK24" i="4" s="1"/>
  <c r="R235" i="4"/>
  <c r="AD28" i="4" s="1"/>
  <c r="R257" i="4"/>
  <c r="AK42" i="4" s="1"/>
  <c r="R242" i="4"/>
  <c r="AK40" i="4" s="1"/>
  <c r="R156" i="4"/>
  <c r="AK29" i="4" s="1"/>
  <c r="R40" i="4"/>
  <c r="AK9" i="4" s="1"/>
  <c r="R73" i="4"/>
  <c r="AR22" i="4" s="1"/>
  <c r="R150" i="4"/>
  <c r="AK27" i="4" s="1"/>
  <c r="R171" i="4"/>
  <c r="AK31" i="4" s="1"/>
  <c r="R178" i="4"/>
  <c r="AR51" i="4" s="1"/>
  <c r="R233" i="4"/>
  <c r="AR69" i="4" s="1"/>
  <c r="R63" i="4"/>
  <c r="AD4" i="4" s="1"/>
  <c r="R167" i="4"/>
  <c r="AR46" i="4" s="1"/>
  <c r="R236" i="4"/>
  <c r="AD29" i="4" s="1"/>
  <c r="R165" i="4"/>
  <c r="W21" i="4" s="1"/>
  <c r="R128" i="4"/>
  <c r="AD11" i="4" s="1"/>
  <c r="R237" i="4"/>
  <c r="W32" i="4" s="1"/>
  <c r="R238" i="4"/>
  <c r="W33" i="4" s="1"/>
  <c r="R94" i="4"/>
  <c r="AR26" i="4" s="1"/>
  <c r="R209" i="4"/>
  <c r="AR64" i="4" s="1"/>
  <c r="R239" i="4"/>
  <c r="W34" i="4" s="1"/>
  <c r="R303" i="4"/>
  <c r="AD40" i="4" s="1"/>
  <c r="R297" i="4"/>
  <c r="W41" i="4" s="1"/>
  <c r="R286" i="4"/>
  <c r="AR84" i="4" s="1"/>
  <c r="R104" i="4"/>
  <c r="W13" i="4" s="1"/>
  <c r="R266" i="4"/>
  <c r="AD33" i="4" s="1"/>
  <c r="R313" i="4"/>
  <c r="AK50" i="4" s="1"/>
  <c r="R264" i="4"/>
  <c r="AR79" i="4" s="1"/>
  <c r="R54" i="4"/>
  <c r="AR16" i="4" s="1"/>
  <c r="R126" i="4"/>
  <c r="AR37" i="4" s="1"/>
  <c r="R218" i="4"/>
  <c r="W29" i="4" s="1"/>
  <c r="R132" i="4"/>
  <c r="AD13" i="4" s="1"/>
  <c r="R42" i="4"/>
  <c r="AR12" i="4" s="1"/>
  <c r="R25" i="4"/>
  <c r="AR5" i="4" s="1"/>
  <c r="R141" i="4"/>
  <c r="AD15" i="4" s="1"/>
  <c r="R198" i="4"/>
  <c r="AR59" i="4" s="1"/>
  <c r="R217" i="4"/>
  <c r="W28" i="4" s="1"/>
  <c r="R282" i="4"/>
  <c r="AR83" i="4" s="1"/>
  <c r="R177" i="4"/>
  <c r="AR50" i="4" s="1"/>
  <c r="R287" i="4"/>
  <c r="AR85" i="4" s="1"/>
  <c r="R149" i="4"/>
  <c r="AR41" i="4" s="1"/>
  <c r="R211" i="4"/>
  <c r="AD21" i="4" s="1"/>
  <c r="R275" i="4"/>
  <c r="AR82" i="4" s="1"/>
  <c r="R102" i="4"/>
  <c r="AR28" i="4" s="1"/>
  <c r="R215" i="4"/>
  <c r="AD22" i="4" s="1"/>
  <c r="R155" i="4"/>
  <c r="AR43" i="4" s="1"/>
  <c r="R307" i="4"/>
  <c r="AR88" i="4" s="1"/>
  <c r="R30" i="4"/>
  <c r="AK7" i="4" s="1"/>
  <c r="R64" i="4"/>
  <c r="AK16" i="4" s="1"/>
  <c r="R189" i="4"/>
  <c r="AR52" i="4" s="1"/>
  <c r="R113" i="4"/>
  <c r="AR32" i="4" s="1"/>
  <c r="R200" i="4"/>
  <c r="AR61" i="4" s="1"/>
  <c r="R86" i="4"/>
  <c r="AD7" i="4" s="1"/>
  <c r="R262" i="4"/>
  <c r="AR78" i="4" s="1"/>
  <c r="R295" i="4"/>
  <c r="W40" i="4" s="1"/>
  <c r="R125" i="4"/>
  <c r="AR36" i="4" s="1"/>
  <c r="R166" i="4"/>
  <c r="W22" i="4" s="1"/>
  <c r="R147" i="4"/>
  <c r="AK26" i="4" s="1"/>
  <c r="R90" i="4"/>
  <c r="AD8" i="4" s="1"/>
  <c r="R225" i="4"/>
  <c r="AD24" i="4" s="1"/>
  <c r="R188" i="4"/>
  <c r="AD20" i="4" s="1"/>
  <c r="R158" i="4"/>
  <c r="AD16" i="4" s="1"/>
  <c r="R248" i="4"/>
  <c r="AR73" i="4" s="1"/>
  <c r="R289" i="4"/>
  <c r="AD37" i="4" s="1"/>
  <c r="R116" i="4"/>
  <c r="W14" i="4" s="1"/>
  <c r="R62" i="4"/>
  <c r="AR20" i="4" s="1"/>
  <c r="R157" i="4"/>
  <c r="W18" i="4" s="1"/>
  <c r="R182" i="4"/>
  <c r="W24" i="4" s="1"/>
  <c r="R261" i="4"/>
  <c r="AD32" i="4" s="1"/>
  <c r="R222" i="4"/>
  <c r="AD23" i="4" s="1"/>
  <c r="R210" i="4"/>
  <c r="AR65" i="4" s="1"/>
  <c r="R137" i="4"/>
  <c r="AR39" i="4" s="1"/>
  <c r="R17" i="4"/>
  <c r="AK2" i="4" s="1"/>
  <c r="R46" i="4"/>
  <c r="AR13" i="4" s="1"/>
  <c r="R302" i="4"/>
  <c r="AD39" i="4" s="1"/>
  <c r="R124" i="4"/>
  <c r="AR35" i="4" s="1"/>
  <c r="R276" i="4"/>
  <c r="W36" i="4" s="1"/>
  <c r="R191" i="4"/>
  <c r="AR53" i="4" s="1"/>
  <c r="R79" i="4"/>
  <c r="W8" i="4" s="1"/>
  <c r="R11" i="4"/>
  <c r="AR3" i="4" s="1"/>
  <c r="R13" i="4"/>
  <c r="W2" i="4" s="1"/>
  <c r="R254" i="4"/>
  <c r="AR75" i="4" s="1"/>
  <c r="R229" i="4"/>
  <c r="AR68" i="4" s="1"/>
  <c r="R232" i="4"/>
  <c r="AK39" i="4" s="1"/>
  <c r="R221" i="4"/>
  <c r="AK37" i="4" s="1"/>
  <c r="R58" i="4"/>
  <c r="AR19" i="4" s="1"/>
  <c r="R169" i="4"/>
  <c r="AR48" i="4" s="1"/>
  <c r="R78" i="4"/>
  <c r="AR24" i="4" s="1"/>
  <c r="R105" i="4"/>
  <c r="AR29" i="4" s="1"/>
  <c r="R142" i="4"/>
  <c r="AR40" i="4" s="1"/>
  <c r="R34" i="4"/>
  <c r="AD2" i="4" s="1"/>
  <c r="R68" i="4"/>
  <c r="W5" i="4" s="1"/>
  <c r="R245" i="4"/>
  <c r="AR72" i="4" s="1"/>
  <c r="R67" i="4"/>
  <c r="W4" i="4" s="1"/>
  <c r="R185" i="4"/>
  <c r="W25" i="4" s="1"/>
  <c r="R244" i="4"/>
  <c r="AR71" i="4" s="1"/>
  <c r="R19" i="4"/>
  <c r="AK3" i="4" s="1"/>
  <c r="R267" i="4"/>
  <c r="AR80" i="4" s="1"/>
  <c r="R231" i="4"/>
  <c r="AD27" i="4" s="1"/>
  <c r="R130" i="4"/>
  <c r="AD12" i="4" s="1"/>
  <c r="R281" i="4"/>
  <c r="AD36" i="4" s="1"/>
  <c r="R172" i="4"/>
  <c r="AD17" i="4" s="1"/>
  <c r="R75" i="4"/>
  <c r="AK18" i="4" s="1"/>
  <c r="R35" i="4"/>
  <c r="W3" i="4" s="1"/>
  <c r="R181" i="4"/>
  <c r="AK33" i="4" s="1"/>
  <c r="R81" i="4"/>
  <c r="AK19" i="4" s="1"/>
  <c r="R207" i="4"/>
  <c r="W27" i="4" s="1"/>
  <c r="R203" i="4"/>
  <c r="AR62" i="4" s="1"/>
  <c r="R174" i="4"/>
  <c r="AR49" i="4" s="1"/>
  <c r="R91" i="4"/>
  <c r="AK21" i="4" s="1"/>
  <c r="R255" i="4"/>
  <c r="AR76" i="4" s="1"/>
  <c r="R95" i="4"/>
  <c r="W12" i="4" s="1"/>
  <c r="R89" i="4"/>
  <c r="W11" i="4" s="1"/>
  <c r="R162" i="4"/>
  <c r="W19" i="4" s="1"/>
  <c r="R216" i="4"/>
  <c r="AR67" i="4" s="1"/>
  <c r="R294" i="4"/>
  <c r="AK48" i="4" s="1"/>
  <c r="R265" i="4"/>
  <c r="AK43" i="4" s="1"/>
  <c r="R196" i="4"/>
  <c r="AR57" i="4" s="1"/>
  <c r="R183" i="4"/>
  <c r="AK35" i="4" s="1"/>
  <c r="R32" i="4"/>
  <c r="AR9" i="4" s="1"/>
  <c r="R133" i="4"/>
  <c r="AD14" i="4" s="1"/>
  <c r="R118" i="4"/>
  <c r="W15" i="4" s="1"/>
  <c r="R227" i="4"/>
  <c r="AK38" i="4" s="1"/>
  <c r="R93" i="4"/>
  <c r="AR25" i="4" s="1"/>
  <c r="R103" i="4"/>
  <c r="AD10" i="4" s="1"/>
  <c r="R76" i="4"/>
  <c r="AR23" i="4" s="1"/>
  <c r="R161" i="4"/>
  <c r="AR45" i="4" s="1"/>
  <c r="R61" i="4"/>
  <c r="AK15" i="4" s="1"/>
  <c r="R311" i="4"/>
  <c r="W42" i="4" s="1"/>
  <c r="R160" i="4"/>
  <c r="AR44" i="4" s="1"/>
  <c r="R57" i="4"/>
  <c r="AR18" i="4" s="1"/>
  <c r="R170" i="4"/>
  <c r="AK30" i="4" s="1"/>
  <c r="R69" i="4"/>
  <c r="W6" i="4" s="1"/>
  <c r="R314" i="4"/>
  <c r="AR91" i="4" s="1"/>
  <c r="R87" i="4"/>
  <c r="W10" i="4" s="1"/>
  <c r="R111" i="4"/>
  <c r="AK23" i="4" s="1"/>
  <c r="R179" i="4"/>
  <c r="AK32" i="4" s="1"/>
  <c r="R115" i="4"/>
  <c r="AR33" i="4" s="1"/>
  <c r="R269" i="4"/>
  <c r="AK44" i="4" s="1"/>
  <c r="R309" i="4"/>
  <c r="AR89" i="4" s="1"/>
  <c r="R70" i="4"/>
  <c r="AD6" i="4" s="1"/>
  <c r="R192" i="4"/>
  <c r="AR54" i="4" s="1"/>
  <c r="R109" i="4"/>
  <c r="AR31" i="4" s="1"/>
  <c r="R153" i="4"/>
  <c r="AR42" i="4" s="1"/>
  <c r="R71" i="4"/>
  <c r="AR21" i="4" s="1"/>
  <c r="R72" i="4"/>
  <c r="W7" i="4" s="1"/>
  <c r="R259" i="4"/>
  <c r="AR77" i="4" s="1"/>
  <c r="R280" i="4"/>
  <c r="W37" i="4" s="1"/>
  <c r="R312" i="4"/>
  <c r="AD41" i="4" s="1"/>
  <c r="R27" i="4"/>
  <c r="AR7" i="4" s="1"/>
  <c r="R138" i="4"/>
  <c r="W17" i="4" s="1"/>
  <c r="R28" i="4"/>
  <c r="AK6" i="4" s="1"/>
  <c r="R51" i="4"/>
  <c r="AK11" i="4" s="1"/>
  <c r="R53" i="4"/>
  <c r="AK12" i="4" s="1"/>
  <c r="R55" i="4"/>
  <c r="AD3" i="4" s="1"/>
  <c r="R274" i="4"/>
  <c r="AK45" i="4" s="1"/>
  <c r="R195" i="4"/>
  <c r="AR56" i="4" s="1"/>
  <c r="R152" i="4"/>
  <c r="AK28" i="4" s="1"/>
  <c r="R241" i="4"/>
  <c r="AD30" i="4" s="1"/>
  <c r="R163" i="4"/>
  <c r="W20" i="4" s="1"/>
  <c r="R66" i="4"/>
  <c r="AK17" i="4" s="1"/>
  <c r="R166" i="3"/>
  <c r="W21" i="3" s="1"/>
  <c r="R225" i="3"/>
  <c r="W30" i="3" s="1"/>
  <c r="R158" i="3"/>
  <c r="W18" i="3" s="1"/>
  <c r="R183" i="3"/>
  <c r="W24" i="3" s="1"/>
  <c r="R218" i="3"/>
  <c r="W28" i="3" s="1"/>
  <c r="R311" i="3"/>
  <c r="W42" i="3" s="1"/>
  <c r="R240" i="3"/>
  <c r="W34" i="3" s="1"/>
  <c r="R278" i="3"/>
  <c r="W36" i="3" s="1"/>
  <c r="R292" i="3"/>
  <c r="W38" i="3" s="1"/>
  <c r="R85" i="3"/>
  <c r="W9" i="3" s="1"/>
  <c r="R67" i="3"/>
  <c r="W4" i="3" s="1"/>
  <c r="R295" i="3"/>
  <c r="W39" i="3" s="1"/>
  <c r="R235" i="3"/>
  <c r="W31" i="3" s="1"/>
  <c r="R79" i="3"/>
  <c r="W8" i="3" s="1"/>
  <c r="R181" i="3"/>
  <c r="W23" i="3" s="1"/>
  <c r="R13" i="3"/>
  <c r="W2" i="3" s="1"/>
  <c r="R105" i="3"/>
  <c r="W13" i="3" s="1"/>
  <c r="R298" i="3"/>
  <c r="W41" i="3" s="1"/>
  <c r="R257" i="3"/>
  <c r="W35" i="3" s="1"/>
  <c r="R96" i="3"/>
  <c r="W12" i="3" s="1"/>
  <c r="R167" i="3"/>
  <c r="W22" i="3" s="1"/>
  <c r="R68" i="3"/>
  <c r="W5" i="3" s="1"/>
  <c r="R69" i="3"/>
  <c r="W6" i="3" s="1"/>
  <c r="R119" i="3"/>
  <c r="W15" i="3" s="1"/>
  <c r="R282" i="3"/>
  <c r="W37" i="3" s="1"/>
  <c r="R35" i="3"/>
  <c r="W3" i="3" s="1"/>
  <c r="R208" i="3"/>
  <c r="W27" i="3" s="1"/>
  <c r="R90" i="3"/>
  <c r="AK49" i="3" s="1"/>
  <c r="R72" i="3"/>
  <c r="W7" i="3" s="1"/>
  <c r="R164" i="3"/>
  <c r="W20" i="3" s="1"/>
  <c r="R297" i="3"/>
  <c r="W40" i="3" s="1"/>
  <c r="R186" i="3"/>
  <c r="W25" i="3" s="1"/>
  <c r="R219" i="3"/>
  <c r="W29" i="3" s="1"/>
  <c r="R136" i="3"/>
  <c r="W16" i="3" s="1"/>
  <c r="R117" i="3"/>
  <c r="W14" i="3" s="1"/>
  <c r="R239" i="3"/>
  <c r="W33" i="3" s="1"/>
  <c r="R89" i="3"/>
  <c r="W11" i="3" s="1"/>
  <c r="R206" i="3"/>
  <c r="W26" i="3" s="1"/>
  <c r="R163" i="3"/>
  <c r="W19" i="3" s="1"/>
  <c r="R87" i="3"/>
  <c r="W10" i="3" s="1"/>
  <c r="R238" i="3"/>
  <c r="W32" i="3" s="1"/>
  <c r="R139" i="3"/>
  <c r="W17" i="3" s="1"/>
  <c r="R299" i="3"/>
  <c r="AD26" i="3" s="1"/>
  <c r="R259" i="3"/>
  <c r="AD38" i="3" s="1"/>
  <c r="R93" i="3"/>
  <c r="AD9" i="3" s="1"/>
  <c r="R81" i="3"/>
  <c r="AD5" i="3" s="1"/>
  <c r="R45" i="3"/>
  <c r="AK10" i="3" s="1"/>
  <c r="R188" i="3"/>
  <c r="AK34" i="3" s="1"/>
  <c r="R296" i="4"/>
  <c r="AK49" i="4" s="1"/>
  <c r="R187" i="4"/>
  <c r="AK34" i="4" s="1"/>
  <c r="R92" i="4"/>
  <c r="AD9" i="4" s="1"/>
  <c r="R298" i="4"/>
  <c r="AD38" i="4" s="1"/>
  <c r="R82" i="4"/>
  <c r="AD5" i="4" s="1"/>
  <c r="R231" i="5"/>
  <c r="AD26" i="5" s="1"/>
  <c r="R45" i="5"/>
  <c r="AK10" i="5" s="1"/>
  <c r="R183" i="5"/>
  <c r="AK35" i="5" s="1"/>
  <c r="R92" i="5"/>
  <c r="AD9" i="5" s="1"/>
  <c r="R297" i="5"/>
  <c r="AK21" i="5" s="1"/>
  <c r="R299" i="5"/>
  <c r="AD38" i="5" s="1"/>
  <c r="D18" i="7"/>
  <c r="D27" i="7"/>
  <c r="D24" i="7"/>
  <c r="D21" i="7"/>
  <c r="I38" i="7"/>
  <c r="G41" i="7"/>
  <c r="G38" i="7"/>
  <c r="G47" i="7"/>
  <c r="H38" i="7"/>
  <c r="G44" i="7"/>
  <c r="D47" i="7"/>
  <c r="F41" i="7"/>
  <c r="F38" i="7"/>
  <c r="F47" i="7"/>
  <c r="F44" i="7"/>
  <c r="BT16" i="7"/>
  <c r="CJ16" i="7"/>
  <c r="D16" i="7"/>
  <c r="A44" i="7" s="1"/>
  <c r="BS16" i="7"/>
  <c r="CI16" i="7"/>
  <c r="CY16" i="7"/>
  <c r="BR16" i="7"/>
  <c r="CH16" i="7"/>
  <c r="CX16" i="7"/>
  <c r="BQ16" i="7"/>
  <c r="CG16" i="7"/>
  <c r="CW16" i="7"/>
  <c r="C47" i="7"/>
  <c r="BX16" i="7"/>
  <c r="CN16" i="7"/>
  <c r="BW16" i="7"/>
  <c r="CM16" i="7"/>
  <c r="BV16" i="7"/>
  <c r="CL16" i="7"/>
  <c r="BU16" i="7"/>
  <c r="CK16" i="7"/>
  <c r="B47" i="7"/>
  <c r="BP16" i="7"/>
  <c r="CF16" i="7"/>
  <c r="CV16" i="7"/>
  <c r="BO16" i="7"/>
  <c r="CE16" i="7"/>
  <c r="CU16" i="7"/>
  <c r="BN16" i="7"/>
  <c r="CD16" i="7"/>
  <c r="CT16" i="7"/>
  <c r="BM16" i="7"/>
  <c r="CC16" i="7"/>
  <c r="CS16" i="7"/>
  <c r="B41" i="7"/>
  <c r="CB16" i="7"/>
  <c r="CR16" i="7"/>
  <c r="BK16" i="7"/>
  <c r="CA16" i="7"/>
  <c r="CQ16" i="7"/>
  <c r="BJ16" i="7"/>
  <c r="BZ16" i="7"/>
  <c r="CP16" i="7"/>
  <c r="BI16" i="7"/>
  <c r="BY16" i="7"/>
  <c r="CO16" i="7"/>
  <c r="B38" i="7"/>
  <c r="D38" i="7"/>
  <c r="E47" i="7"/>
  <c r="B44" i="7"/>
  <c r="E38" i="7"/>
  <c r="D41" i="7"/>
  <c r="E44" i="7"/>
  <c r="E41" i="7"/>
  <c r="D44" i="7"/>
  <c r="C44" i="7"/>
  <c r="C38" i="7"/>
  <c r="C41" i="7"/>
  <c r="F27" i="7" l="1"/>
  <c r="X41" i="3" a="1"/>
  <c r="X41" i="3" s="1"/>
  <c r="AE9" i="4" a="1"/>
  <c r="AE9" i="4" s="1"/>
  <c r="AS49" i="4" a="1"/>
  <c r="AS49" i="4" s="1"/>
  <c r="AU49" i="4" s="1"/>
  <c r="AL23" i="3" a="1"/>
  <c r="AL23" i="3" s="1"/>
  <c r="X9" i="4" a="1"/>
  <c r="X9" i="4" s="1"/>
  <c r="AL16" i="4" a="1"/>
  <c r="AL16" i="4" s="1"/>
  <c r="AN16" i="4" s="1"/>
  <c r="AL9" i="4" a="1"/>
  <c r="AL9" i="4" s="1"/>
  <c r="AN9" i="4" s="1"/>
  <c r="AS68" i="4" a="1"/>
  <c r="AS68" i="4" s="1"/>
  <c r="AU68" i="4" s="1"/>
  <c r="AS4" i="4" a="1"/>
  <c r="AS4" i="4" s="1"/>
  <c r="AU4" i="4" s="1"/>
  <c r="AS24" i="4" a="1"/>
  <c r="AS24" i="4" s="1"/>
  <c r="AU24" i="4" s="1"/>
  <c r="AS52" i="4" a="1"/>
  <c r="AS52" i="4" s="1"/>
  <c r="AU52" i="4" s="1"/>
  <c r="AS61" i="4" a="1"/>
  <c r="AS61" i="4" s="1"/>
  <c r="AU61" i="4" s="1"/>
  <c r="AS15" i="4" a="1"/>
  <c r="AS15" i="4" s="1"/>
  <c r="AU15" i="4" s="1"/>
  <c r="AS75" i="4" a="1"/>
  <c r="AS75" i="4" s="1"/>
  <c r="AU75" i="4" s="1"/>
  <c r="AL33" i="3" a="1"/>
  <c r="AL33" i="3" s="1"/>
  <c r="AS69" i="4" a="1"/>
  <c r="AS69" i="4" s="1"/>
  <c r="AU69" i="4" s="1"/>
  <c r="AL12" i="3" a="1"/>
  <c r="AL12" i="3" s="1"/>
  <c r="AL48" i="3" a="1"/>
  <c r="AL48" i="3" s="1"/>
  <c r="AL30" i="3" a="1"/>
  <c r="AL30" i="3" s="1"/>
  <c r="AL31" i="3" a="1"/>
  <c r="AL31" i="3" s="1"/>
  <c r="AS13" i="4" a="1"/>
  <c r="AS13" i="4" s="1"/>
  <c r="AU13" i="4" s="1"/>
  <c r="AS80" i="4" a="1"/>
  <c r="AS80" i="4" s="1"/>
  <c r="AU80" i="4" s="1"/>
  <c r="AS36" i="4" a="1"/>
  <c r="AS36" i="4" s="1"/>
  <c r="AU36" i="4" s="1"/>
  <c r="AS29" i="4" a="1"/>
  <c r="AS29" i="4" s="1"/>
  <c r="AU29" i="4" s="1"/>
  <c r="AS47" i="4" a="1"/>
  <c r="AS47" i="4" s="1"/>
  <c r="AU47" i="4" s="1"/>
  <c r="AS6" i="4" a="1"/>
  <c r="AS6" i="4" s="1"/>
  <c r="AU6" i="4" s="1"/>
  <c r="AS30" i="4" a="1"/>
  <c r="AS30" i="4" s="1"/>
  <c r="AU30" i="4" s="1"/>
  <c r="AS63" i="4" a="1"/>
  <c r="AS63" i="4" s="1"/>
  <c r="AU63" i="4" s="1"/>
  <c r="AS9" i="4" a="1"/>
  <c r="AS9" i="4" s="1"/>
  <c r="AU9" i="4" s="1"/>
  <c r="AL2" i="3" a="1"/>
  <c r="AL2" i="3" s="1"/>
  <c r="AL47" i="3" a="1"/>
  <c r="AL47" i="3" s="1"/>
  <c r="AL25" i="3" a="1"/>
  <c r="AL25" i="3" s="1"/>
  <c r="AL35" i="3" a="1"/>
  <c r="AL35" i="3" s="1"/>
  <c r="AS79" i="4" a="1"/>
  <c r="AS79" i="4" s="1"/>
  <c r="AU79" i="4" s="1"/>
  <c r="AS66" i="4" a="1"/>
  <c r="AS66" i="4" s="1"/>
  <c r="AU66" i="4" s="1"/>
  <c r="AS45" i="4" a="1"/>
  <c r="AS45" i="4" s="1"/>
  <c r="AU45" i="4" s="1"/>
  <c r="AS22" i="4" a="1"/>
  <c r="AS22" i="4" s="1"/>
  <c r="AU22" i="4" s="1"/>
  <c r="AS50" i="4" a="1"/>
  <c r="AS50" i="4" s="1"/>
  <c r="AU50" i="4" s="1"/>
  <c r="AS64" i="4" a="1"/>
  <c r="AS64" i="4" s="1"/>
  <c r="AU64" i="4" s="1"/>
  <c r="AS11" i="4" a="1"/>
  <c r="AS11" i="4" s="1"/>
  <c r="AU11" i="4" s="1"/>
  <c r="AS39" i="4" a="1"/>
  <c r="AS39" i="4" s="1"/>
  <c r="AU39" i="4" s="1"/>
  <c r="AS76" i="4" a="1"/>
  <c r="AS76" i="4" s="1"/>
  <c r="AU76" i="4" s="1"/>
  <c r="AL22" i="3" a="1"/>
  <c r="AL22" i="3" s="1"/>
  <c r="AL13" i="3" a="1"/>
  <c r="AL13" i="3" s="1"/>
  <c r="AL40" i="3" a="1"/>
  <c r="AL40" i="3" s="1"/>
  <c r="AL8" i="3" a="1"/>
  <c r="AL8" i="3" s="1"/>
  <c r="AS86" i="4" a="1"/>
  <c r="AS86" i="4" s="1"/>
  <c r="AU86" i="4" s="1"/>
  <c r="AS74" i="4" a="1"/>
  <c r="AS74" i="4" s="1"/>
  <c r="AU74" i="4" s="1"/>
  <c r="AS2" i="4" a="1"/>
  <c r="AS2" i="4" s="1"/>
  <c r="AU2" i="4" s="1"/>
  <c r="AS32" i="4" a="1"/>
  <c r="AS32" i="4" s="1"/>
  <c r="AU32" i="4" s="1"/>
  <c r="AS60" i="4" a="1"/>
  <c r="AS60" i="4" s="1"/>
  <c r="AU60" i="4" s="1"/>
  <c r="AS7" i="4" a="1"/>
  <c r="AS7" i="4" s="1"/>
  <c r="AU7" i="4" s="1"/>
  <c r="AS44" i="4" a="1"/>
  <c r="AS44" i="4" s="1"/>
  <c r="AU44" i="4" s="1"/>
  <c r="AS54" i="4" a="1"/>
  <c r="AS54" i="4" s="1"/>
  <c r="AU54" i="4" s="1"/>
  <c r="AL24" i="3" a="1"/>
  <c r="AL24" i="3" s="1"/>
  <c r="AL14" i="3" a="1"/>
  <c r="AL14" i="3" s="1"/>
  <c r="AL6" i="3" a="1"/>
  <c r="AL6" i="3" s="1"/>
  <c r="AL50" i="3" a="1"/>
  <c r="AL50" i="3" s="1"/>
  <c r="AL28" i="3" a="1"/>
  <c r="AL28" i="3" s="1"/>
  <c r="AS40" i="4" a="1"/>
  <c r="AS40" i="4" s="1"/>
  <c r="AU40" i="4" s="1"/>
  <c r="AS12" i="4" a="1"/>
  <c r="AS12" i="4" s="1"/>
  <c r="AU12" i="4" s="1"/>
  <c r="AS23" i="4" a="1"/>
  <c r="AS23" i="4" s="1"/>
  <c r="AU23" i="4" s="1"/>
  <c r="AS65" i="4" a="1"/>
  <c r="AS65" i="4" s="1"/>
  <c r="AU65" i="4" s="1"/>
  <c r="AS84" i="4" a="1"/>
  <c r="AS84" i="4" s="1"/>
  <c r="AU84" i="4" s="1"/>
  <c r="AS31" i="4" a="1"/>
  <c r="AS31" i="4" s="1"/>
  <c r="AU31" i="4" s="1"/>
  <c r="AS71" i="4" a="1"/>
  <c r="AS71" i="4" s="1"/>
  <c r="AU71" i="4" s="1"/>
  <c r="AL34" i="3" a="1"/>
  <c r="AL34" i="3" s="1"/>
  <c r="AL15" i="3" a="1"/>
  <c r="AL15" i="3" s="1"/>
  <c r="AL7" i="3" a="1"/>
  <c r="AL7" i="3" s="1"/>
  <c r="AL43" i="3" a="1"/>
  <c r="AL43" i="3" s="1"/>
  <c r="AS55" i="4" a="1"/>
  <c r="AS55" i="4" s="1"/>
  <c r="AU55" i="4" s="1"/>
  <c r="AS17" i="4" a="1"/>
  <c r="AS17" i="4" s="1"/>
  <c r="AU17" i="4" s="1"/>
  <c r="AS28" i="4" a="1"/>
  <c r="AS28" i="4" s="1"/>
  <c r="AU28" i="4" s="1"/>
  <c r="AS87" i="4" a="1"/>
  <c r="AS87" i="4" s="1"/>
  <c r="AU87" i="4" s="1"/>
  <c r="AS89" i="4" a="1"/>
  <c r="AS89" i="4" s="1"/>
  <c r="AU89" i="4" s="1"/>
  <c r="AS51" i="4" a="1"/>
  <c r="AS51" i="4" s="1"/>
  <c r="AU51" i="4" s="1"/>
  <c r="AS91" i="4" a="1"/>
  <c r="AS91" i="4" s="1"/>
  <c r="AU91" i="4" s="1"/>
  <c r="AS33" i="4" a="1"/>
  <c r="AS33" i="4" s="1"/>
  <c r="AU33" i="4" s="1"/>
  <c r="AL44" i="3" a="1"/>
  <c r="AL44" i="3" s="1"/>
  <c r="AL26" i="3" a="1"/>
  <c r="AL26" i="3" s="1"/>
  <c r="AL29" i="3" a="1"/>
  <c r="AL29" i="3" s="1"/>
  <c r="AL10" i="3" a="1"/>
  <c r="AL10" i="3" s="1"/>
  <c r="AS81" i="4" a="1"/>
  <c r="AS81" i="4" s="1"/>
  <c r="AU81" i="4" s="1"/>
  <c r="AL49" i="3" a="1"/>
  <c r="AL49" i="3" s="1"/>
  <c r="AS57" i="4" a="1"/>
  <c r="AS57" i="4" s="1"/>
  <c r="AU57" i="4" s="1"/>
  <c r="AS10" i="4" a="1"/>
  <c r="AS10" i="4" s="1"/>
  <c r="AU10" i="4" s="1"/>
  <c r="AS38" i="4" a="1"/>
  <c r="AS38" i="4" s="1"/>
  <c r="AU38" i="4" s="1"/>
  <c r="AS85" i="4" a="1"/>
  <c r="AS85" i="4" s="1"/>
  <c r="AU85" i="4" s="1"/>
  <c r="AS3" i="4" a="1"/>
  <c r="AS3" i="4" s="1"/>
  <c r="AU3" i="4" s="1"/>
  <c r="AS82" i="4" a="1"/>
  <c r="AS82" i="4" s="1"/>
  <c r="AU82" i="4" s="1"/>
  <c r="AL32" i="3" a="1"/>
  <c r="AL32" i="3" s="1"/>
  <c r="AL5" i="3" a="1"/>
  <c r="AL5" i="3" s="1"/>
  <c r="AL37" i="3" a="1"/>
  <c r="AL37" i="3" s="1"/>
  <c r="AL20" i="3" a="1"/>
  <c r="AL20" i="3" s="1"/>
  <c r="AS67" i="4" a="1"/>
  <c r="AS67" i="4" s="1"/>
  <c r="AU67" i="4" s="1"/>
  <c r="AS20" i="4" a="1"/>
  <c r="AS20" i="4" s="1"/>
  <c r="AU20" i="4" s="1"/>
  <c r="AS48" i="4" a="1"/>
  <c r="AS48" i="4" s="1"/>
  <c r="AU48" i="4" s="1"/>
  <c r="AS83" i="4" a="1"/>
  <c r="AS83" i="4" s="1"/>
  <c r="AU83" i="4" s="1"/>
  <c r="AS18" i="4" a="1"/>
  <c r="AS18" i="4" s="1"/>
  <c r="AU18" i="4" s="1"/>
  <c r="AS27" i="4" a="1"/>
  <c r="AS27" i="4" s="1"/>
  <c r="AU27" i="4" s="1"/>
  <c r="AL36" i="3" a="1"/>
  <c r="AL36" i="3" s="1"/>
  <c r="AL27" i="3" a="1"/>
  <c r="AL27" i="3" s="1"/>
  <c r="AL42" i="3" a="1"/>
  <c r="AL42" i="3" s="1"/>
  <c r="AL45" i="3" a="1"/>
  <c r="AL45" i="3" s="1"/>
  <c r="AS5" i="4" a="1"/>
  <c r="AS5" i="4" s="1"/>
  <c r="AU5" i="4" s="1"/>
  <c r="AS90" i="4" a="1"/>
  <c r="AS90" i="4" s="1"/>
  <c r="AU90" i="4" s="1"/>
  <c r="AS53" i="4" a="1"/>
  <c r="AS53" i="4" s="1"/>
  <c r="AU53" i="4" s="1"/>
  <c r="AS34" i="4" a="1"/>
  <c r="AS34" i="4" s="1"/>
  <c r="AU34" i="4" s="1"/>
  <c r="AS88" i="4" a="1"/>
  <c r="AS88" i="4" s="1"/>
  <c r="AU88" i="4" s="1"/>
  <c r="AS42" i="4" a="1"/>
  <c r="AS42" i="4" s="1"/>
  <c r="AU42" i="4" s="1"/>
  <c r="AL46" i="3" a="1"/>
  <c r="AL46" i="3" s="1"/>
  <c r="AL18" i="3" a="1"/>
  <c r="AL18" i="3" s="1"/>
  <c r="AL19" i="3" a="1"/>
  <c r="AL19" i="3" s="1"/>
  <c r="AL9" i="3" a="1"/>
  <c r="AL9" i="3" s="1"/>
  <c r="AS25" i="4" a="1"/>
  <c r="AS25" i="4" s="1"/>
  <c r="AU25" i="4" s="1"/>
  <c r="AS16" i="4" a="1"/>
  <c r="AS16" i="4" s="1"/>
  <c r="AU16" i="4" s="1"/>
  <c r="AS46" i="4" a="1"/>
  <c r="AS46" i="4" s="1"/>
  <c r="AU46" i="4" s="1"/>
  <c r="AS62" i="4" a="1"/>
  <c r="AS62" i="4" s="1"/>
  <c r="AU62" i="4" s="1"/>
  <c r="AS19" i="4" a="1"/>
  <c r="AS19" i="4" s="1"/>
  <c r="AU19" i="4" s="1"/>
  <c r="AS35" i="4" a="1"/>
  <c r="AS35" i="4" s="1"/>
  <c r="AU35" i="4" s="1"/>
  <c r="AL4" i="3" a="1"/>
  <c r="AL4" i="3" s="1"/>
  <c r="AL38" i="3" a="1"/>
  <c r="AL38" i="3" s="1"/>
  <c r="AL41" i="3" a="1"/>
  <c r="AL41" i="3" s="1"/>
  <c r="AS26" i="4" a="1"/>
  <c r="AS26" i="4" s="1"/>
  <c r="AU26" i="4" s="1"/>
  <c r="AS8" i="4" a="1"/>
  <c r="AS8" i="4" s="1"/>
  <c r="AU8" i="4" s="1"/>
  <c r="AS41" i="4" a="1"/>
  <c r="AS41" i="4" s="1"/>
  <c r="AU41" i="4" s="1"/>
  <c r="AS56" i="4" a="1"/>
  <c r="AS56" i="4" s="1"/>
  <c r="AU56" i="4" s="1"/>
  <c r="AS72" i="4" a="1"/>
  <c r="AS72" i="4" s="1"/>
  <c r="AU72" i="4" s="1"/>
  <c r="AS70" i="4" a="1"/>
  <c r="AS70" i="4" s="1"/>
  <c r="AU70" i="4" s="1"/>
  <c r="AS21" i="4" a="1"/>
  <c r="AS21" i="4" s="1"/>
  <c r="AU21" i="4" s="1"/>
  <c r="AL3" i="3" a="1"/>
  <c r="AL3" i="3" s="1"/>
  <c r="AL17" i="3" a="1"/>
  <c r="AL17" i="3" s="1"/>
  <c r="AL16" i="3" a="1"/>
  <c r="AL16" i="3" s="1"/>
  <c r="AS37" i="4" a="1"/>
  <c r="AS37" i="4" s="1"/>
  <c r="AU37" i="4" s="1"/>
  <c r="AS73" i="4" a="1"/>
  <c r="AS73" i="4" s="1"/>
  <c r="AU73" i="4" s="1"/>
  <c r="AS78" i="4" a="1"/>
  <c r="AS78" i="4" s="1"/>
  <c r="AU78" i="4" s="1"/>
  <c r="AS14" i="4" a="1"/>
  <c r="AS14" i="4" s="1"/>
  <c r="AU14" i="4" s="1"/>
  <c r="AS59" i="4" a="1"/>
  <c r="AS59" i="4" s="1"/>
  <c r="AU59" i="4" s="1"/>
  <c r="AS77" i="4" a="1"/>
  <c r="AS77" i="4" s="1"/>
  <c r="AU77" i="4" s="1"/>
  <c r="AS58" i="4" a="1"/>
  <c r="AS58" i="4" s="1"/>
  <c r="AU58" i="4" s="1"/>
  <c r="AS43" i="4" a="1"/>
  <c r="AS43" i="4" s="1"/>
  <c r="AU43" i="4" s="1"/>
  <c r="AL11" i="3" a="1"/>
  <c r="AL11" i="3" s="1"/>
  <c r="AL21" i="3" a="1"/>
  <c r="AL21" i="3" s="1"/>
  <c r="AL39" i="3" a="1"/>
  <c r="AL39" i="3" s="1"/>
  <c r="X1" i="5" a="1"/>
  <c r="X1" i="5" s="1"/>
  <c r="X21" i="6" a="1"/>
  <c r="X21" i="6" s="1"/>
  <c r="X31" i="6" a="1"/>
  <c r="X31" i="6" s="1"/>
  <c r="AL4" i="4" a="1"/>
  <c r="AL4" i="4" s="1"/>
  <c r="AN4" i="4" s="1"/>
  <c r="X14" i="6" a="1"/>
  <c r="X14" i="6" s="1"/>
  <c r="AL7" i="6" a="1"/>
  <c r="AL7" i="6" s="1"/>
  <c r="X23" i="6" a="1"/>
  <c r="X23" i="6" s="1"/>
  <c r="X41" i="6" a="1"/>
  <c r="X41" i="6" s="1"/>
  <c r="X36" i="6" a="1"/>
  <c r="X36" i="6" s="1"/>
  <c r="AL31" i="6" a="1"/>
  <c r="AL31" i="6" s="1"/>
  <c r="AS88" i="6" a="1"/>
  <c r="AS88" i="6" s="1"/>
  <c r="AL29" i="6" a="1"/>
  <c r="AL29" i="6" s="1"/>
  <c r="AE2" i="5" a="1"/>
  <c r="AE2" i="5" s="1"/>
  <c r="AE1" i="5" a="1"/>
  <c r="AE1" i="5" s="1"/>
  <c r="X15" i="6" a="1"/>
  <c r="X15" i="6" s="1"/>
  <c r="AS31" i="3" a="1"/>
  <c r="AS31" i="3" s="1"/>
  <c r="X2" i="4" a="1"/>
  <c r="X2" i="4" s="1"/>
  <c r="AE2" i="4" a="1"/>
  <c r="AE2" i="4" s="1"/>
  <c r="AL45" i="4" a="1"/>
  <c r="AL45" i="4" s="1"/>
  <c r="AS70" i="5" a="1"/>
  <c r="AS70" i="5" s="1"/>
  <c r="AS30" i="5" a="1"/>
  <c r="AS30" i="5" s="1"/>
  <c r="AS37" i="5" a="1"/>
  <c r="AS37" i="5" s="1"/>
  <c r="AS81" i="5" a="1"/>
  <c r="AS81" i="5" s="1"/>
  <c r="AS69" i="5" a="1"/>
  <c r="AS69" i="5" s="1"/>
  <c r="AS65" i="5" a="1"/>
  <c r="AS65" i="5" s="1"/>
  <c r="X27" i="6" a="1"/>
  <c r="X27" i="6" s="1"/>
  <c r="X34" i="6" a="1"/>
  <c r="X34" i="6" s="1"/>
  <c r="AS44" i="5" a="1"/>
  <c r="AS44" i="5" s="1"/>
  <c r="AS76" i="5" a="1"/>
  <c r="AS76" i="5" s="1"/>
  <c r="AS5" i="5" a="1"/>
  <c r="AS5" i="5" s="1"/>
  <c r="AS41" i="5" a="1"/>
  <c r="AS41" i="5" s="1"/>
  <c r="AS20" i="5" a="1"/>
  <c r="AS20" i="5" s="1"/>
  <c r="AS64" i="5" a="1"/>
  <c r="AS64" i="5" s="1"/>
  <c r="AL25" i="6" a="1"/>
  <c r="AL25" i="6" s="1"/>
  <c r="AL2" i="6" a="1"/>
  <c r="AL2" i="6" s="1"/>
  <c r="AL38" i="6" a="1"/>
  <c r="AL38" i="6" s="1"/>
  <c r="AS84" i="3" a="1"/>
  <c r="AS84" i="3" s="1"/>
  <c r="AE23" i="6" a="1"/>
  <c r="AE23" i="6" s="1"/>
  <c r="AE10" i="6" a="1"/>
  <c r="AE10" i="6" s="1"/>
  <c r="AE19" i="6" a="1"/>
  <c r="AE19" i="6" s="1"/>
  <c r="AE11" i="6" a="1"/>
  <c r="AE11" i="6" s="1"/>
  <c r="AE32" i="6" a="1"/>
  <c r="AE32" i="6" s="1"/>
  <c r="AE7" i="6" a="1"/>
  <c r="AE7" i="6" s="1"/>
  <c r="AE30" i="6" a="1"/>
  <c r="AE30" i="6" s="1"/>
  <c r="AE41" i="6" a="1"/>
  <c r="AE41" i="6" s="1"/>
  <c r="AE38" i="6" a="1"/>
  <c r="AE38" i="6" s="1"/>
  <c r="AE18" i="6" a="1"/>
  <c r="AE18" i="6" s="1"/>
  <c r="AE29" i="6" a="1"/>
  <c r="AE29" i="6" s="1"/>
  <c r="AE26" i="6" a="1"/>
  <c r="AE26" i="6" s="1"/>
  <c r="AE6" i="6" a="1"/>
  <c r="AE6" i="6" s="1"/>
  <c r="AE17" i="6" a="1"/>
  <c r="AE17" i="6" s="1"/>
  <c r="AE14" i="6" a="1"/>
  <c r="AE14" i="6" s="1"/>
  <c r="AE20" i="6" a="1"/>
  <c r="AE20" i="6" s="1"/>
  <c r="AE5" i="6" a="1"/>
  <c r="AE5" i="6" s="1"/>
  <c r="AE2" i="6" a="1"/>
  <c r="AE2" i="6" s="1"/>
  <c r="AE8" i="6" a="1"/>
  <c r="AE8" i="6" s="1"/>
  <c r="AE39" i="6" a="1"/>
  <c r="AE39" i="6" s="1"/>
  <c r="AE21" i="6" a="1"/>
  <c r="AE21" i="6" s="1"/>
  <c r="AE27" i="6" a="1"/>
  <c r="AE27" i="6" s="1"/>
  <c r="AE36" i="6" a="1"/>
  <c r="AE36" i="6" s="1"/>
  <c r="AE40" i="6" a="1"/>
  <c r="AE40" i="6" s="1"/>
  <c r="AE15" i="6" a="1"/>
  <c r="AE15" i="6" s="1"/>
  <c r="AE24" i="6" a="1"/>
  <c r="AE24" i="6" s="1"/>
  <c r="AE28" i="6" a="1"/>
  <c r="AE28" i="6" s="1"/>
  <c r="AE3" i="6" a="1"/>
  <c r="AE3" i="6" s="1"/>
  <c r="AE12" i="6" a="1"/>
  <c r="AE12" i="6" s="1"/>
  <c r="AE16" i="6" a="1"/>
  <c r="AE16" i="6" s="1"/>
  <c r="AE37" i="6" a="1"/>
  <c r="AE37" i="6" s="1"/>
  <c r="AE13" i="6" a="1"/>
  <c r="AE13" i="6" s="1"/>
  <c r="AE4" i="6" a="1"/>
  <c r="AE4" i="6" s="1"/>
  <c r="AE22" i="6" a="1"/>
  <c r="AE22" i="6" s="1"/>
  <c r="AE31" i="6" a="1"/>
  <c r="AE31" i="6" s="1"/>
  <c r="AE11" i="4" a="1"/>
  <c r="AE11" i="4" s="1"/>
  <c r="AE15" i="4" a="1"/>
  <c r="AE15" i="4" s="1"/>
  <c r="AE24" i="4" a="1"/>
  <c r="AE24" i="4" s="1"/>
  <c r="AE16" i="4" a="1"/>
  <c r="AE16" i="4" s="1"/>
  <c r="AE3" i="4" a="1"/>
  <c r="AE3" i="4" s="1"/>
  <c r="AE12" i="4" a="1"/>
  <c r="AE12" i="4" s="1"/>
  <c r="AE29" i="4" a="1"/>
  <c r="AE29" i="4" s="1"/>
  <c r="AE30" i="4" a="1"/>
  <c r="AE30" i="4" s="1"/>
  <c r="AE34" i="4" a="1"/>
  <c r="AE34" i="4" s="1"/>
  <c r="AE31" i="4" a="1"/>
  <c r="AE31" i="4" s="1"/>
  <c r="AE18" i="4" a="1"/>
  <c r="AE18" i="4" s="1"/>
  <c r="AE22" i="4" a="1"/>
  <c r="AE22" i="4" s="1"/>
  <c r="AE19" i="4" a="1"/>
  <c r="AE19" i="4" s="1"/>
  <c r="AE6" i="4" a="1"/>
  <c r="AE6" i="4" s="1"/>
  <c r="AE10" i="4" a="1"/>
  <c r="AE10" i="4" s="1"/>
  <c r="AE7" i="4" a="1"/>
  <c r="AE7" i="4" s="1"/>
  <c r="AE25" i="4" a="1"/>
  <c r="AE25" i="4" s="1"/>
  <c r="AE28" i="4" a="1"/>
  <c r="AE28" i="4" s="1"/>
  <c r="AE26" i="4" a="1"/>
  <c r="AE26" i="4" s="1"/>
  <c r="AE13" i="4" a="1"/>
  <c r="AE13" i="4" s="1"/>
  <c r="AE41" i="4" a="1"/>
  <c r="AE41" i="4" s="1"/>
  <c r="AE14" i="4" a="1"/>
  <c r="AE14" i="4" s="1"/>
  <c r="AE33" i="4" a="1"/>
  <c r="AE33" i="4" s="1"/>
  <c r="AE20" i="4" a="1"/>
  <c r="AE20" i="4" s="1"/>
  <c r="AE17" i="4" a="1"/>
  <c r="AE17" i="4" s="1"/>
  <c r="AE27" i="4" a="1"/>
  <c r="AE27" i="4" s="1"/>
  <c r="AE4" i="4" a="1"/>
  <c r="AE4" i="4" s="1"/>
  <c r="AE8" i="4" a="1"/>
  <c r="AE8" i="4" s="1"/>
  <c r="AE5" i="4" a="1"/>
  <c r="AE5" i="4" s="1"/>
  <c r="AE35" i="4" a="1"/>
  <c r="AE35" i="4" s="1"/>
  <c r="AE39" i="4" a="1"/>
  <c r="AE39" i="4" s="1"/>
  <c r="AE40" i="4" a="1"/>
  <c r="AE40" i="4" s="1"/>
  <c r="AE32" i="4" a="1"/>
  <c r="AE32" i="4" s="1"/>
  <c r="AE23" i="4" a="1"/>
  <c r="AE23" i="4" s="1"/>
  <c r="AE36" i="4" a="1"/>
  <c r="AE36" i="4" s="1"/>
  <c r="X33" i="4" a="1"/>
  <c r="X33" i="4" s="1"/>
  <c r="AS39" i="3" a="1"/>
  <c r="AS39" i="3" s="1"/>
  <c r="X16" i="6" a="1"/>
  <c r="X16" i="6" s="1"/>
  <c r="X6" i="6" a="1"/>
  <c r="X6" i="6" s="1"/>
  <c r="X32" i="6" a="1"/>
  <c r="X32" i="6" s="1"/>
  <c r="AS59" i="5" a="1"/>
  <c r="AS59" i="5" s="1"/>
  <c r="AS27" i="5" a="1"/>
  <c r="AS27" i="5" s="1"/>
  <c r="AS66" i="5" a="1"/>
  <c r="AS66" i="5" s="1"/>
  <c r="AS75" i="5" a="1"/>
  <c r="AS75" i="5" s="1"/>
  <c r="AS14" i="5" a="1"/>
  <c r="AS14" i="5" s="1"/>
  <c r="AS8" i="5" a="1"/>
  <c r="AS8" i="5" s="1"/>
  <c r="AS35" i="5" a="1"/>
  <c r="AS35" i="5" s="1"/>
  <c r="X38" i="5" a="1"/>
  <c r="X38" i="5" s="1"/>
  <c r="X9" i="3" a="1"/>
  <c r="X9" i="3" s="1"/>
  <c r="X30" i="4" a="1"/>
  <c r="X30" i="4" s="1"/>
  <c r="AL42" i="6" a="1"/>
  <c r="AL42" i="6" s="1"/>
  <c r="AL27" i="6" a="1"/>
  <c r="AL27" i="6" s="1"/>
  <c r="AL8" i="6" a="1"/>
  <c r="AL8" i="6" s="1"/>
  <c r="AS50" i="6" a="1"/>
  <c r="AS50" i="6" s="1"/>
  <c r="AS85" i="6" a="1"/>
  <c r="AS85" i="6" s="1"/>
  <c r="AS15" i="6" a="1"/>
  <c r="AS15" i="6" s="1"/>
  <c r="AS72" i="6" a="1"/>
  <c r="AS72" i="6" s="1"/>
  <c r="AS83" i="6" a="1"/>
  <c r="AS83" i="6" s="1"/>
  <c r="AS25" i="6" a="1"/>
  <c r="AS25" i="6" s="1"/>
  <c r="AS58" i="6" a="1"/>
  <c r="AS58" i="6" s="1"/>
  <c r="AS11" i="3" a="1"/>
  <c r="AS11" i="3" s="1"/>
  <c r="AS12" i="3" a="1"/>
  <c r="AS12" i="3" s="1"/>
  <c r="AS18" i="3" a="1"/>
  <c r="AS18" i="3" s="1"/>
  <c r="AS5" i="3" a="1"/>
  <c r="AS5" i="3" s="1"/>
  <c r="AS66" i="3" a="1"/>
  <c r="AS66" i="3" s="1"/>
  <c r="AS90" i="3" a="1"/>
  <c r="AS90" i="3" s="1"/>
  <c r="AS65" i="3" a="1"/>
  <c r="AS65" i="3" s="1"/>
  <c r="X24" i="3" a="1"/>
  <c r="X24" i="3" s="1"/>
  <c r="AS91" i="6" a="1"/>
  <c r="AS91" i="6" s="1"/>
  <c r="AE34" i="6" a="1"/>
  <c r="AE34" i="6" s="1"/>
  <c r="X9" i="5" a="1"/>
  <c r="X9" i="5" s="1"/>
  <c r="AS84" i="5" a="1"/>
  <c r="AS84" i="5" s="1"/>
  <c r="AS75" i="3" a="1"/>
  <c r="AS75" i="3" s="1"/>
  <c r="AS68" i="5" a="1"/>
  <c r="AS68" i="5" s="1"/>
  <c r="AS13" i="5" a="1"/>
  <c r="AS13" i="5" s="1"/>
  <c r="AS52" i="5" a="1"/>
  <c r="AS52" i="5" s="1"/>
  <c r="AL19" i="6" a="1"/>
  <c r="AL19" i="6" s="1"/>
  <c r="AL37" i="6" a="1"/>
  <c r="AL37" i="6" s="1"/>
  <c r="AL23" i="6" a="1"/>
  <c r="AL23" i="6" s="1"/>
  <c r="AL4" i="6" a="1"/>
  <c r="AL4" i="6" s="1"/>
  <c r="AS12" i="6" a="1"/>
  <c r="AS12" i="6" s="1"/>
  <c r="AS33" i="6" a="1"/>
  <c r="AS33" i="6" s="1"/>
  <c r="AS56" i="6" a="1"/>
  <c r="AS56" i="6" s="1"/>
  <c r="AS52" i="6" a="1"/>
  <c r="AS52" i="6" s="1"/>
  <c r="AS31" i="6" a="1"/>
  <c r="AS31" i="6" s="1"/>
  <c r="AS78" i="6" a="1"/>
  <c r="AS78" i="6" s="1"/>
  <c r="AS23" i="6" a="1"/>
  <c r="AS23" i="6" s="1"/>
  <c r="AE38" i="4" a="1"/>
  <c r="AE38" i="4" s="1"/>
  <c r="AS2" i="3" a="1"/>
  <c r="AS2" i="3" s="1"/>
  <c r="AS27" i="3" a="1"/>
  <c r="AS27" i="3" s="1"/>
  <c r="AS47" i="3" a="1"/>
  <c r="AS47" i="3" s="1"/>
  <c r="AS34" i="3" a="1"/>
  <c r="AS34" i="3" s="1"/>
  <c r="AS57" i="3" a="1"/>
  <c r="AS57" i="3" s="1"/>
  <c r="AS4" i="3" a="1"/>
  <c r="AS4" i="3" s="1"/>
  <c r="AS15" i="3" a="1"/>
  <c r="AS15" i="3" s="1"/>
  <c r="AS15" i="5" a="1"/>
  <c r="AS15" i="5" s="1"/>
  <c r="X19" i="6" a="1"/>
  <c r="X19" i="6" s="1"/>
  <c r="X10" i="6" a="1"/>
  <c r="X10" i="6" s="1"/>
  <c r="X3" i="6" a="1"/>
  <c r="X3" i="6" s="1"/>
  <c r="X33" i="6" a="1"/>
  <c r="X33" i="6" s="1"/>
  <c r="X12" i="6" a="1"/>
  <c r="X12" i="6" s="1"/>
  <c r="AS74" i="5" a="1"/>
  <c r="AS74" i="5" s="1"/>
  <c r="AS42" i="5" a="1"/>
  <c r="AS42" i="5" s="1"/>
  <c r="AS45" i="5" a="1"/>
  <c r="AS45" i="5" s="1"/>
  <c r="AS90" i="5" a="1"/>
  <c r="AS90" i="5" s="1"/>
  <c r="AS29" i="5" a="1"/>
  <c r="AS29" i="5" s="1"/>
  <c r="AS23" i="5" a="1"/>
  <c r="AS23" i="5" s="1"/>
  <c r="AS51" i="5" a="1"/>
  <c r="AS51" i="5" s="1"/>
  <c r="AE9" i="3" a="1"/>
  <c r="AE9" i="3" s="1"/>
  <c r="AL22" i="6" a="1"/>
  <c r="AL22" i="6" s="1"/>
  <c r="AL21" i="6" a="1"/>
  <c r="AL21" i="6" s="1"/>
  <c r="AL14" i="6" a="1"/>
  <c r="AL14" i="6" s="1"/>
  <c r="AL50" i="6" a="1"/>
  <c r="AL50" i="6" s="1"/>
  <c r="AS41" i="6" a="1"/>
  <c r="AS41" i="6" s="1"/>
  <c r="AS74" i="6" a="1"/>
  <c r="AS74" i="6" s="1"/>
  <c r="AS18" i="6" a="1"/>
  <c r="AS18" i="6" s="1"/>
  <c r="AS39" i="6" a="1"/>
  <c r="AS39" i="6" s="1"/>
  <c r="AS89" i="6" a="1"/>
  <c r="AS89" i="6" s="1"/>
  <c r="AS14" i="6" a="1"/>
  <c r="AS14" i="6" s="1"/>
  <c r="AS49" i="6" a="1"/>
  <c r="AS49" i="6" s="1"/>
  <c r="AL33" i="4" a="1"/>
  <c r="AL33" i="4" s="1"/>
  <c r="AN33" i="4" s="1"/>
  <c r="AS55" i="3" a="1"/>
  <c r="AS55" i="3" s="1"/>
  <c r="AS32" i="3" a="1"/>
  <c r="AS32" i="3" s="1"/>
  <c r="AS76" i="3" a="1"/>
  <c r="AS76" i="3" s="1"/>
  <c r="AS80" i="3" a="1"/>
  <c r="AS80" i="3" s="1"/>
  <c r="AS86" i="3" a="1"/>
  <c r="AS86" i="3" s="1"/>
  <c r="AS10" i="3" a="1"/>
  <c r="AS10" i="3" s="1"/>
  <c r="AS37" i="3" a="1"/>
  <c r="AS37" i="3" s="1"/>
  <c r="AL6" i="6" a="1"/>
  <c r="AL6" i="6" s="1"/>
  <c r="AS91" i="5" a="1"/>
  <c r="AS91" i="5" s="1"/>
  <c r="X8" i="6" a="1"/>
  <c r="X8" i="6" s="1"/>
  <c r="X38" i="6" a="1"/>
  <c r="X38" i="6" s="1"/>
  <c r="X35" i="6" a="1"/>
  <c r="X35" i="6" s="1"/>
  <c r="AS19" i="5" a="1"/>
  <c r="AS19" i="5" s="1"/>
  <c r="AS49" i="5" a="1"/>
  <c r="AS49" i="5" s="1"/>
  <c r="X13" i="6" a="1"/>
  <c r="X13" i="6" s="1"/>
  <c r="X29" i="6" a="1"/>
  <c r="X29" i="6" s="1"/>
  <c r="X42" i="6" a="1"/>
  <c r="X42" i="6" s="1"/>
  <c r="X5" i="6" a="1"/>
  <c r="X5" i="6" s="1"/>
  <c r="AS60" i="5" a="1"/>
  <c r="AS60" i="5" s="1"/>
  <c r="AS83" i="5" a="1"/>
  <c r="AS83" i="5" s="1"/>
  <c r="AS22" i="5" a="1"/>
  <c r="AS22" i="5" s="1"/>
  <c r="AS4" i="5" a="1"/>
  <c r="AS4" i="5" s="1"/>
  <c r="AS58" i="5" a="1"/>
  <c r="AS58" i="5" s="1"/>
  <c r="AS40" i="5" a="1"/>
  <c r="AS40" i="5" s="1"/>
  <c r="AS50" i="5" a="1"/>
  <c r="AS50" i="5" s="1"/>
  <c r="AL44" i="6" a="1"/>
  <c r="AL44" i="6" s="1"/>
  <c r="AL24" i="6" a="1"/>
  <c r="AL24" i="6" s="1"/>
  <c r="AL5" i="6" a="1"/>
  <c r="AL5" i="6" s="1"/>
  <c r="AL41" i="6" a="1"/>
  <c r="AL41" i="6" s="1"/>
  <c r="AS82" i="6" a="1"/>
  <c r="AS82" i="6" s="1"/>
  <c r="AS36" i="6" a="1"/>
  <c r="AS36" i="6" s="1"/>
  <c r="AS57" i="6" a="1"/>
  <c r="AS57" i="6" s="1"/>
  <c r="AS80" i="6" a="1"/>
  <c r="AS80" i="6" s="1"/>
  <c r="AS22" i="6" a="1"/>
  <c r="AS22" i="6" s="1"/>
  <c r="AS55" i="6" a="1"/>
  <c r="AS55" i="6" s="1"/>
  <c r="AS28" i="6" a="1"/>
  <c r="AS28" i="6" s="1"/>
  <c r="AS76" i="6" a="1"/>
  <c r="AS76" i="6" s="1"/>
  <c r="AS9" i="3" a="1"/>
  <c r="AS9" i="3" s="1"/>
  <c r="AS89" i="3" a="1"/>
  <c r="AS89" i="3" s="1"/>
  <c r="AS6" i="3" a="1"/>
  <c r="AS6" i="3" s="1"/>
  <c r="AS88" i="3" a="1"/>
  <c r="AS88" i="3" s="1"/>
  <c r="AS54" i="3" a="1"/>
  <c r="AS54" i="3" s="1"/>
  <c r="AS29" i="3" a="1"/>
  <c r="AS29" i="3" s="1"/>
  <c r="AS19" i="3" a="1"/>
  <c r="AS19" i="3" s="1"/>
  <c r="AS91" i="3" a="1"/>
  <c r="AS91" i="3" s="1"/>
  <c r="AS16" i="6" a="1"/>
  <c r="AS16" i="6" s="1"/>
  <c r="AS21" i="5" a="1"/>
  <c r="AS21" i="5" s="1"/>
  <c r="AS55" i="5" a="1"/>
  <c r="AS55" i="5" s="1"/>
  <c r="AS60" i="3" a="1"/>
  <c r="AS60" i="3" s="1"/>
  <c r="X31" i="3" a="1"/>
  <c r="X31" i="3" s="1"/>
  <c r="X19" i="3" a="1"/>
  <c r="X19" i="3" s="1"/>
  <c r="X34" i="3" a="1"/>
  <c r="X34" i="3" s="1"/>
  <c r="X37" i="3" a="1"/>
  <c r="X37" i="3" s="1"/>
  <c r="X22" i="3" a="1"/>
  <c r="X22" i="3" s="1"/>
  <c r="X10" i="3" a="1"/>
  <c r="X10" i="3" s="1"/>
  <c r="X8" i="3" a="1"/>
  <c r="X8" i="3" s="1"/>
  <c r="X40" i="3" a="1"/>
  <c r="X40" i="3" s="1"/>
  <c r="X38" i="3" a="1"/>
  <c r="X38" i="3" s="1"/>
  <c r="X35" i="3" a="1"/>
  <c r="X35" i="3" s="1"/>
  <c r="X25" i="3" a="1"/>
  <c r="X25" i="3" s="1"/>
  <c r="X23" i="3" a="1"/>
  <c r="X23" i="3" s="1"/>
  <c r="X13" i="3" a="1"/>
  <c r="X13" i="3" s="1"/>
  <c r="X5" i="3" a="1"/>
  <c r="X5" i="3" s="1"/>
  <c r="X11" i="3" a="1"/>
  <c r="X11" i="3" s="1"/>
  <c r="X32" i="3" a="1"/>
  <c r="X32" i="3" s="1"/>
  <c r="X7" i="3" a="1"/>
  <c r="X7" i="3" s="1"/>
  <c r="X36" i="3" a="1"/>
  <c r="X36" i="3" s="1"/>
  <c r="X20" i="3" a="1"/>
  <c r="X20" i="3" s="1"/>
  <c r="X26" i="3" a="1"/>
  <c r="X26" i="3" s="1"/>
  <c r="X42" i="3" a="1"/>
  <c r="X42" i="3" s="1"/>
  <c r="X14" i="3" a="1"/>
  <c r="X14" i="3" s="1"/>
  <c r="X28" i="3" a="1"/>
  <c r="X28" i="3" s="1"/>
  <c r="X30" i="3" a="1"/>
  <c r="X30" i="3" s="1"/>
  <c r="X15" i="3" a="1"/>
  <c r="X15" i="3" s="1"/>
  <c r="X33" i="3" a="1"/>
  <c r="X33" i="3" s="1"/>
  <c r="X17" i="3" a="1"/>
  <c r="X17" i="3" s="1"/>
  <c r="X16" i="3" a="1"/>
  <c r="X16" i="3" s="1"/>
  <c r="X18" i="3" a="1"/>
  <c r="X18" i="3" s="1"/>
  <c r="X3" i="3" a="1"/>
  <c r="X3" i="3" s="1"/>
  <c r="X21" i="3" a="1"/>
  <c r="X21" i="3" s="1"/>
  <c r="X39" i="3" a="1"/>
  <c r="X39" i="3" s="1"/>
  <c r="X2" i="3" a="1"/>
  <c r="X2" i="3" s="1"/>
  <c r="X4" i="3" a="1"/>
  <c r="X4" i="3" s="1"/>
  <c r="X6" i="3" a="1"/>
  <c r="X6" i="3" s="1"/>
  <c r="X12" i="3" a="1"/>
  <c r="X12" i="3" s="1"/>
  <c r="X27" i="3" a="1"/>
  <c r="X27" i="3" s="1"/>
  <c r="X29" i="3" a="1"/>
  <c r="X29" i="3" s="1"/>
  <c r="AE11" i="3" a="1"/>
  <c r="AE11" i="3" s="1"/>
  <c r="AE39" i="3" a="1"/>
  <c r="AE39" i="3" s="1"/>
  <c r="AE34" i="3" a="1"/>
  <c r="AE34" i="3" s="1"/>
  <c r="AE26" i="3" a="1"/>
  <c r="AE26" i="3" s="1"/>
  <c r="AE16" i="3" a="1"/>
  <c r="AE16" i="3" s="1"/>
  <c r="AE27" i="3" a="1"/>
  <c r="AE27" i="3" s="1"/>
  <c r="AE36" i="3" a="1"/>
  <c r="AE36" i="3" s="1"/>
  <c r="AE35" i="3" a="1"/>
  <c r="AE35" i="3" s="1"/>
  <c r="AE3" i="3" a="1"/>
  <c r="AE3" i="3" s="1"/>
  <c r="AE24" i="3" a="1"/>
  <c r="AE24" i="3" s="1"/>
  <c r="AE30" i="3" a="1"/>
  <c r="AE30" i="3" s="1"/>
  <c r="AE21" i="3" a="1"/>
  <c r="AE21" i="3" s="1"/>
  <c r="AE12" i="3" a="1"/>
  <c r="AE12" i="3" s="1"/>
  <c r="AE7" i="3" a="1"/>
  <c r="AE7" i="3" s="1"/>
  <c r="AE18" i="3" a="1"/>
  <c r="AE18" i="3" s="1"/>
  <c r="AE22" i="3" a="1"/>
  <c r="AE22" i="3" s="1"/>
  <c r="AE31" i="3" a="1"/>
  <c r="AE31" i="3" s="1"/>
  <c r="AE25" i="3" a="1"/>
  <c r="AE25" i="3" s="1"/>
  <c r="AE6" i="3" a="1"/>
  <c r="AE6" i="3" s="1"/>
  <c r="AE10" i="3" a="1"/>
  <c r="AE10" i="3" s="1"/>
  <c r="AE19" i="3" a="1"/>
  <c r="AE19" i="3" s="1"/>
  <c r="AE33" i="3" a="1"/>
  <c r="AE33" i="3" s="1"/>
  <c r="AE37" i="3" a="1"/>
  <c r="AE37" i="3" s="1"/>
  <c r="AE32" i="3" a="1"/>
  <c r="AE32" i="3" s="1"/>
  <c r="AE41" i="3" a="1"/>
  <c r="AE41" i="3" s="1"/>
  <c r="AE23" i="3" a="1"/>
  <c r="AE23" i="3" s="1"/>
  <c r="AE40" i="3" a="1"/>
  <c r="AE40" i="3" s="1"/>
  <c r="AE20" i="3" a="1"/>
  <c r="AE20" i="3" s="1"/>
  <c r="AE29" i="3" a="1"/>
  <c r="AE29" i="3" s="1"/>
  <c r="AE28" i="3" a="1"/>
  <c r="AE28" i="3" s="1"/>
  <c r="AE13" i="3" a="1"/>
  <c r="AE13" i="3" s="1"/>
  <c r="AE4" i="3" a="1"/>
  <c r="AE4" i="3" s="1"/>
  <c r="AE8" i="3" a="1"/>
  <c r="AE8" i="3" s="1"/>
  <c r="AE17" i="3" a="1"/>
  <c r="AE17" i="3" s="1"/>
  <c r="AE5" i="3" a="1"/>
  <c r="AE5" i="3" s="1"/>
  <c r="X11" i="4" a="1"/>
  <c r="X11" i="4" s="1"/>
  <c r="X32" i="4" a="1"/>
  <c r="X32" i="4" s="1"/>
  <c r="X31" i="4" a="1"/>
  <c r="X31" i="4" s="1"/>
  <c r="X41" i="4" a="1"/>
  <c r="X41" i="4" s="1"/>
  <c r="X18" i="4" a="1"/>
  <c r="X18" i="4" s="1"/>
  <c r="X27" i="4" a="1"/>
  <c r="X27" i="4" s="1"/>
  <c r="X19" i="4" a="1"/>
  <c r="X19" i="4" s="1"/>
  <c r="X6" i="4" a="1"/>
  <c r="X6" i="4" s="1"/>
  <c r="X34" i="4" a="1"/>
  <c r="X34" i="4" s="1"/>
  <c r="X7" i="4" a="1"/>
  <c r="X7" i="4" s="1"/>
  <c r="X25" i="4" a="1"/>
  <c r="X25" i="4" s="1"/>
  <c r="X22" i="4" a="1"/>
  <c r="X22" i="4" s="1"/>
  <c r="X14" i="4" a="1"/>
  <c r="X14" i="4" s="1"/>
  <c r="X8" i="4" a="1"/>
  <c r="X8" i="4" s="1"/>
  <c r="X13" i="4" a="1"/>
  <c r="X13" i="4" s="1"/>
  <c r="X10" i="4" a="1"/>
  <c r="X10" i="4" s="1"/>
  <c r="X21" i="4" a="1"/>
  <c r="X21" i="4" s="1"/>
  <c r="X28" i="4" a="1"/>
  <c r="X28" i="4" s="1"/>
  <c r="X42" i="4" a="1"/>
  <c r="X42" i="4" s="1"/>
  <c r="X40" i="4" a="1"/>
  <c r="X40" i="4" s="1"/>
  <c r="X20" i="4" a="1"/>
  <c r="X20" i="4" s="1"/>
  <c r="X39" i="4" a="1"/>
  <c r="X39" i="4" s="1"/>
  <c r="X16" i="4" a="1"/>
  <c r="X16" i="4" s="1"/>
  <c r="X37" i="4" a="1"/>
  <c r="X37" i="4" s="1"/>
  <c r="X29" i="4" a="1"/>
  <c r="X29" i="4" s="1"/>
  <c r="X4" i="4" a="1"/>
  <c r="X4" i="4" s="1"/>
  <c r="X15" i="4" a="1"/>
  <c r="X15" i="4" s="1"/>
  <c r="X17" i="4" a="1"/>
  <c r="X17" i="4" s="1"/>
  <c r="X38" i="4" a="1"/>
  <c r="X38" i="4" s="1"/>
  <c r="X35" i="4" a="1"/>
  <c r="X35" i="4" s="1"/>
  <c r="X3" i="4" a="1"/>
  <c r="X3" i="4" s="1"/>
  <c r="X5" i="4" a="1"/>
  <c r="X5" i="4" s="1"/>
  <c r="X23" i="4" a="1"/>
  <c r="X23" i="4" s="1"/>
  <c r="X24" i="4" a="1"/>
  <c r="X24" i="4" s="1"/>
  <c r="AS9" i="6" a="1"/>
  <c r="AS9" i="6" s="1"/>
  <c r="AE25" i="6" a="1"/>
  <c r="AE25" i="6" s="1"/>
  <c r="X17" i="6" a="1"/>
  <c r="X17" i="6" s="1"/>
  <c r="X28" i="6" a="1"/>
  <c r="X28" i="6" s="1"/>
  <c r="X40" i="6" a="1"/>
  <c r="X40" i="6" s="1"/>
  <c r="X9" i="6" a="1"/>
  <c r="X9" i="6" s="1"/>
  <c r="AS89" i="5" a="1"/>
  <c r="AS89" i="5" s="1"/>
  <c r="AS67" i="5" a="1"/>
  <c r="AS67" i="5" s="1"/>
  <c r="AS63" i="5" a="1"/>
  <c r="AS63" i="5" s="1"/>
  <c r="AS7" i="5" a="1"/>
  <c r="AS7" i="5" s="1"/>
  <c r="AS9" i="5" a="1"/>
  <c r="AS9" i="5" s="1"/>
  <c r="AS85" i="5" a="1"/>
  <c r="AS85" i="5" s="1"/>
  <c r="AS36" i="5" a="1"/>
  <c r="AS36" i="5" s="1"/>
  <c r="AL40" i="6" a="1"/>
  <c r="AL40" i="6" s="1"/>
  <c r="AL3" i="6" a="1"/>
  <c r="AL3" i="6" s="1"/>
  <c r="AL39" i="6" a="1"/>
  <c r="AL39" i="6" s="1"/>
  <c r="AL20" i="6" a="1"/>
  <c r="AL20" i="6" s="1"/>
  <c r="X26" i="4" a="1"/>
  <c r="X26" i="4" s="1"/>
  <c r="X2" i="6" a="1"/>
  <c r="X2" i="6" s="1"/>
  <c r="AS20" i="6" a="1"/>
  <c r="AS20" i="6" s="1"/>
  <c r="AS65" i="6" a="1"/>
  <c r="AS65" i="6" s="1"/>
  <c r="AS47" i="6" a="1"/>
  <c r="AS47" i="6" s="1"/>
  <c r="AS42" i="6" a="1"/>
  <c r="AS42" i="6" s="1"/>
  <c r="AS63" i="6" a="1"/>
  <c r="AS63" i="6" s="1"/>
  <c r="AS5" i="6" a="1"/>
  <c r="AS5" i="6" s="1"/>
  <c r="AS38" i="6" a="1"/>
  <c r="AS38" i="6" s="1"/>
  <c r="AS20" i="3" a="1"/>
  <c r="AS20" i="3" s="1"/>
  <c r="AS35" i="3" a="1"/>
  <c r="AS35" i="3" s="1"/>
  <c r="AS22" i="3" a="1"/>
  <c r="AS22" i="3" s="1"/>
  <c r="AS83" i="3" a="1"/>
  <c r="AS83" i="3" s="1"/>
  <c r="AS58" i="3" a="1"/>
  <c r="AS58" i="3" s="1"/>
  <c r="AS53" i="3" a="1"/>
  <c r="AS53" i="3" s="1"/>
  <c r="AS28" i="3" a="1"/>
  <c r="AS28" i="3" s="1"/>
  <c r="AS67" i="3" a="1"/>
  <c r="AS67" i="3" s="1"/>
  <c r="AE9" i="6" a="1"/>
  <c r="AE9" i="6" s="1"/>
  <c r="X13" i="5" a="1"/>
  <c r="X13" i="5" s="1"/>
  <c r="X22" i="5" a="1"/>
  <c r="X22" i="5" s="1"/>
  <c r="X19" i="5" a="1"/>
  <c r="X19" i="5" s="1"/>
  <c r="X36" i="5" a="1"/>
  <c r="X36" i="5" s="1"/>
  <c r="X35" i="5" a="1"/>
  <c r="X35" i="5" s="1"/>
  <c r="X10" i="5" a="1"/>
  <c r="X10" i="5" s="1"/>
  <c r="X7" i="5" a="1"/>
  <c r="X7" i="5" s="1"/>
  <c r="X32" i="5" a="1"/>
  <c r="X32" i="5" s="1"/>
  <c r="X4" i="5" a="1"/>
  <c r="X4" i="5" s="1"/>
  <c r="X26" i="5" a="1"/>
  <c r="X26" i="5" s="1"/>
  <c r="X20" i="5" a="1"/>
  <c r="X20" i="5" s="1"/>
  <c r="X41" i="5" a="1"/>
  <c r="X41" i="5" s="1"/>
  <c r="X14" i="5" a="1"/>
  <c r="X14" i="5" s="1"/>
  <c r="X39" i="5" a="1"/>
  <c r="X39" i="5" s="1"/>
  <c r="X8" i="5" a="1"/>
  <c r="X8" i="5" s="1"/>
  <c r="X29" i="5" a="1"/>
  <c r="X29" i="5" s="1"/>
  <c r="X2" i="5" a="1"/>
  <c r="X2" i="5" s="1"/>
  <c r="X11" i="5" a="1"/>
  <c r="X11" i="5" s="1"/>
  <c r="X28" i="5" a="1"/>
  <c r="X28" i="5" s="1"/>
  <c r="X17" i="5" a="1"/>
  <c r="X17" i="5" s="1"/>
  <c r="X21" i="5" a="1"/>
  <c r="X21" i="5" s="1"/>
  <c r="X42" i="5" a="1"/>
  <c r="X42" i="5" s="1"/>
  <c r="X37" i="5" a="1"/>
  <c r="X37" i="5" s="1"/>
  <c r="X5" i="5" a="1"/>
  <c r="X5" i="5" s="1"/>
  <c r="X30" i="5" a="1"/>
  <c r="X30" i="5" s="1"/>
  <c r="X18" i="5" a="1"/>
  <c r="X18" i="5" s="1"/>
  <c r="X27" i="5" a="1"/>
  <c r="X27" i="5" s="1"/>
  <c r="X24" i="5" a="1"/>
  <c r="X24" i="5" s="1"/>
  <c r="X6" i="5" a="1"/>
  <c r="X6" i="5" s="1"/>
  <c r="X15" i="5" a="1"/>
  <c r="X15" i="5" s="1"/>
  <c r="X12" i="5" a="1"/>
  <c r="X12" i="5" s="1"/>
  <c r="X40" i="5" a="1"/>
  <c r="X40" i="5" s="1"/>
  <c r="X3" i="5" a="1"/>
  <c r="X3" i="5" s="1"/>
  <c r="X16" i="5" a="1"/>
  <c r="X16" i="5" s="1"/>
  <c r="X25" i="5" a="1"/>
  <c r="X25" i="5" s="1"/>
  <c r="X34" i="5" a="1"/>
  <c r="X34" i="5" s="1"/>
  <c r="X31" i="5" a="1"/>
  <c r="X31" i="5" s="1"/>
  <c r="AL49" i="6" a="1"/>
  <c r="AL49" i="6" s="1"/>
  <c r="AL35" i="6" a="1"/>
  <c r="AL35" i="6" s="1"/>
  <c r="AL16" i="6" a="1"/>
  <c r="AL16" i="6" s="1"/>
  <c r="AS73" i="6" a="1"/>
  <c r="AS73" i="6" s="1"/>
  <c r="AS3" i="6" a="1"/>
  <c r="AS3" i="6" s="1"/>
  <c r="AS60" i="6" a="1"/>
  <c r="AS60" i="6" s="1"/>
  <c r="AS81" i="6" a="1"/>
  <c r="AS81" i="6" s="1"/>
  <c r="AS13" i="6" a="1"/>
  <c r="AS13" i="6" s="1"/>
  <c r="AS46" i="6" a="1"/>
  <c r="AS46" i="6" s="1"/>
  <c r="AS79" i="6" a="1"/>
  <c r="AS79" i="6" s="1"/>
  <c r="AE35" i="6" a="1"/>
  <c r="AE35" i="6" s="1"/>
  <c r="AS61" i="3" a="1"/>
  <c r="AS61" i="3" s="1"/>
  <c r="AS64" i="3" a="1"/>
  <c r="AS64" i="3" s="1"/>
  <c r="AS68" i="3" a="1"/>
  <c r="AS68" i="3" s="1"/>
  <c r="AS72" i="3" a="1"/>
  <c r="AS72" i="3" s="1"/>
  <c r="AS85" i="3" a="1"/>
  <c r="AS85" i="3" s="1"/>
  <c r="AS82" i="3" a="1"/>
  <c r="AS82" i="3" s="1"/>
  <c r="AS3" i="3" a="1"/>
  <c r="AS3" i="3" s="1"/>
  <c r="AE38" i="3" a="1"/>
  <c r="AE38" i="3" s="1"/>
  <c r="AS43" i="5" a="1"/>
  <c r="AS43" i="5" s="1"/>
  <c r="AS21" i="6" a="1"/>
  <c r="AS21" i="6" s="1"/>
  <c r="AS44" i="6" a="1"/>
  <c r="AS44" i="6" s="1"/>
  <c r="AS35" i="6" a="1"/>
  <c r="AS35" i="6" s="1"/>
  <c r="AS19" i="6" a="1"/>
  <c r="AS19" i="6" s="1"/>
  <c r="AS66" i="6" a="1"/>
  <c r="AS66" i="6" s="1"/>
  <c r="AS87" i="6" a="1"/>
  <c r="AS87" i="6" s="1"/>
  <c r="AS29" i="6" a="1"/>
  <c r="AS29" i="6" s="1"/>
  <c r="AS23" i="3" a="1"/>
  <c r="AS23" i="3" s="1"/>
  <c r="AS45" i="3" a="1"/>
  <c r="AS45" i="3" s="1"/>
  <c r="AS42" i="3" a="1"/>
  <c r="AS42" i="3" s="1"/>
  <c r="AS36" i="3" a="1"/>
  <c r="AS36" i="3" s="1"/>
  <c r="AS78" i="3" a="1"/>
  <c r="AS78" i="3" s="1"/>
  <c r="AS25" i="3" a="1"/>
  <c r="AS25" i="3" s="1"/>
  <c r="AS88" i="5" a="1"/>
  <c r="AS88" i="5" s="1"/>
  <c r="AS62" i="5" a="1"/>
  <c r="AS62" i="5" s="1"/>
  <c r="AS78" i="5" a="1"/>
  <c r="AS78" i="5" s="1"/>
  <c r="AS38" i="5" a="1"/>
  <c r="AS38" i="5" s="1"/>
  <c r="AL34" i="6" a="1"/>
  <c r="AL34" i="6" s="1"/>
  <c r="AL26" i="6" a="1"/>
  <c r="AL26" i="6" s="1"/>
  <c r="X25" i="6" a="1"/>
  <c r="X25" i="6" s="1"/>
  <c r="X11" i="6" a="1"/>
  <c r="X11" i="6" s="1"/>
  <c r="AS39" i="5" a="1"/>
  <c r="AS39" i="5" s="1"/>
  <c r="AS46" i="5" a="1"/>
  <c r="AS46" i="5" s="1"/>
  <c r="AS28" i="5" a="1"/>
  <c r="AS28" i="5" s="1"/>
  <c r="AS24" i="5" a="1"/>
  <c r="AS24" i="5" s="1"/>
  <c r="AS32" i="5" a="1"/>
  <c r="AS32" i="5" s="1"/>
  <c r="AL33" i="6" a="1"/>
  <c r="AL33" i="6" s="1"/>
  <c r="AL13" i="6" a="1"/>
  <c r="AL13" i="6" s="1"/>
  <c r="AL36" i="6" a="1"/>
  <c r="AL36" i="6" s="1"/>
  <c r="AL17" i="6" a="1"/>
  <c r="AL17" i="6" s="1"/>
  <c r="AL10" i="6" a="1"/>
  <c r="AL10" i="6" s="1"/>
  <c r="X36" i="4" a="1"/>
  <c r="X36" i="4" s="1"/>
  <c r="AS62" i="6" a="1"/>
  <c r="AS62" i="6" s="1"/>
  <c r="AS6" i="6" a="1"/>
  <c r="AS6" i="6" s="1"/>
  <c r="AS27" i="6" a="1"/>
  <c r="AS27" i="6" s="1"/>
  <c r="AS84" i="6" a="1"/>
  <c r="AS84" i="6" s="1"/>
  <c r="AS2" i="6" a="1"/>
  <c r="AS2" i="6" s="1"/>
  <c r="AS37" i="6" a="1"/>
  <c r="AS37" i="6" s="1"/>
  <c r="AS70" i="6" a="1"/>
  <c r="AS70" i="6" s="1"/>
  <c r="X33" i="5" a="1"/>
  <c r="X33" i="5" s="1"/>
  <c r="AE21" i="4" a="1"/>
  <c r="AE21" i="4" s="1"/>
  <c r="AS52" i="3" a="1"/>
  <c r="AS52" i="3" s="1"/>
  <c r="AS49" i="3" a="1"/>
  <c r="AS49" i="3" s="1"/>
  <c r="AS71" i="3" a="1"/>
  <c r="AS71" i="3" s="1"/>
  <c r="AS48" i="3" a="1"/>
  <c r="AS48" i="3" s="1"/>
  <c r="AS79" i="3" a="1"/>
  <c r="AS79" i="3" s="1"/>
  <c r="AS69" i="3" a="1"/>
  <c r="AS69" i="3" s="1"/>
  <c r="AS56" i="5" a="1"/>
  <c r="AS56" i="5" s="1"/>
  <c r="AS17" i="5" a="1"/>
  <c r="AS17" i="5" s="1"/>
  <c r="AS57" i="5" a="1"/>
  <c r="AS57" i="5" s="1"/>
  <c r="AL45" i="6" a="1"/>
  <c r="AL45" i="6" s="1"/>
  <c r="AL48" i="5" a="1"/>
  <c r="AL48" i="5" s="1"/>
  <c r="AL35" i="5" a="1"/>
  <c r="AL35" i="5" s="1"/>
  <c r="AL20" i="5" a="1"/>
  <c r="AL20" i="5" s="1"/>
  <c r="AL46" i="5" a="1"/>
  <c r="AL46" i="5" s="1"/>
  <c r="AL2" i="5" a="1"/>
  <c r="AL2" i="5" s="1"/>
  <c r="AL34" i="5" a="1"/>
  <c r="AL34" i="5" s="1"/>
  <c r="AL23" i="5" a="1"/>
  <c r="AL23" i="5" s="1"/>
  <c r="AL8" i="5" a="1"/>
  <c r="AL8" i="5" s="1"/>
  <c r="AL41" i="5" a="1"/>
  <c r="AL41" i="5" s="1"/>
  <c r="AL21" i="5" a="1"/>
  <c r="AL21" i="5" s="1"/>
  <c r="AL37" i="5" a="1"/>
  <c r="AL37" i="5" s="1"/>
  <c r="AL11" i="5" a="1"/>
  <c r="AL11" i="5" s="1"/>
  <c r="AL12" i="5" a="1"/>
  <c r="AL12" i="5" s="1"/>
  <c r="AL29" i="5" a="1"/>
  <c r="AL29" i="5" s="1"/>
  <c r="AL42" i="5" a="1"/>
  <c r="AL42" i="5" s="1"/>
  <c r="AL27" i="5" a="1"/>
  <c r="AL27" i="5" s="1"/>
  <c r="AL17" i="5" a="1"/>
  <c r="AL17" i="5" s="1"/>
  <c r="AL24" i="5" a="1"/>
  <c r="AL24" i="5" s="1"/>
  <c r="AL45" i="5" a="1"/>
  <c r="AL45" i="5" s="1"/>
  <c r="AL30" i="5" a="1"/>
  <c r="AL30" i="5" s="1"/>
  <c r="AL15" i="5" a="1"/>
  <c r="AL15" i="5" s="1"/>
  <c r="AL5" i="5" a="1"/>
  <c r="AL5" i="5" s="1"/>
  <c r="AL16" i="5" a="1"/>
  <c r="AL16" i="5" s="1"/>
  <c r="AL18" i="5" a="1"/>
  <c r="AL18" i="5" s="1"/>
  <c r="AL3" i="5" a="1"/>
  <c r="AL3" i="5" s="1"/>
  <c r="AL43" i="5" a="1"/>
  <c r="AL43" i="5" s="1"/>
  <c r="AL19" i="5" a="1"/>
  <c r="AL19" i="5" s="1"/>
  <c r="AL4" i="5" a="1"/>
  <c r="AL4" i="5" s="1"/>
  <c r="AL6" i="5" a="1"/>
  <c r="AL6" i="5" s="1"/>
  <c r="AL49" i="5" a="1"/>
  <c r="AL49" i="5" s="1"/>
  <c r="AL31" i="5" a="1"/>
  <c r="AL31" i="5" s="1"/>
  <c r="AL33" i="5" a="1"/>
  <c r="AL33" i="5" s="1"/>
  <c r="AL25" i="5" a="1"/>
  <c r="AL25" i="5" s="1"/>
  <c r="AL22" i="5" a="1"/>
  <c r="AL22" i="5" s="1"/>
  <c r="AL7" i="5" a="1"/>
  <c r="AL7" i="5" s="1"/>
  <c r="AL40" i="5" a="1"/>
  <c r="AL40" i="5" s="1"/>
  <c r="AL13" i="5" a="1"/>
  <c r="AL13" i="5" s="1"/>
  <c r="AL10" i="5" a="1"/>
  <c r="AL10" i="5" s="1"/>
  <c r="AL38" i="5" a="1"/>
  <c r="AL38" i="5" s="1"/>
  <c r="AL28" i="5" a="1"/>
  <c r="AL28" i="5" s="1"/>
  <c r="AL44" i="5" a="1"/>
  <c r="AL44" i="5" s="1"/>
  <c r="AL50" i="5" a="1"/>
  <c r="AL50" i="5" s="1"/>
  <c r="AL26" i="5" a="1"/>
  <c r="AL26" i="5" s="1"/>
  <c r="AL47" i="5" a="1"/>
  <c r="AL47" i="5" s="1"/>
  <c r="AL32" i="5" a="1"/>
  <c r="AL32" i="5" s="1"/>
  <c r="AL39" i="5" a="1"/>
  <c r="AL39" i="5" s="1"/>
  <c r="AL14" i="5" a="1"/>
  <c r="AL14" i="5" s="1"/>
  <c r="AE37" i="5" a="1"/>
  <c r="AE37" i="5" s="1"/>
  <c r="AE21" i="5" a="1"/>
  <c r="AE21" i="5" s="1"/>
  <c r="AE31" i="5" a="1"/>
  <c r="AE31" i="5" s="1"/>
  <c r="AE25" i="5" a="1"/>
  <c r="AE25" i="5" s="1"/>
  <c r="AE34" i="5" a="1"/>
  <c r="AE34" i="5" s="1"/>
  <c r="AE19" i="5" a="1"/>
  <c r="AE19" i="5" s="1"/>
  <c r="AE33" i="5" a="1"/>
  <c r="AE33" i="5" s="1"/>
  <c r="AE40" i="5" a="1"/>
  <c r="AE40" i="5" s="1"/>
  <c r="AE13" i="5" a="1"/>
  <c r="AE13" i="5" s="1"/>
  <c r="AE22" i="5" a="1"/>
  <c r="AE22" i="5" s="1"/>
  <c r="AE7" i="5" a="1"/>
  <c r="AE7" i="5" s="1"/>
  <c r="AE28" i="5" a="1"/>
  <c r="AE28" i="5" s="1"/>
  <c r="AE9" i="5" a="1"/>
  <c r="AE9" i="5" s="1"/>
  <c r="AE10" i="5" a="1"/>
  <c r="AE10" i="5" s="1"/>
  <c r="AE26" i="5" a="1"/>
  <c r="AE26" i="5" s="1"/>
  <c r="AE23" i="5" a="1"/>
  <c r="AE23" i="5" s="1"/>
  <c r="AE16" i="5" a="1"/>
  <c r="AE16" i="5" s="1"/>
  <c r="AE32" i="5" a="1"/>
  <c r="AE32" i="5" s="1"/>
  <c r="AE41" i="5" a="1"/>
  <c r="AE41" i="5" s="1"/>
  <c r="AE14" i="5" a="1"/>
  <c r="AE14" i="5" s="1"/>
  <c r="AE5" i="5" a="1"/>
  <c r="AE5" i="5" s="1"/>
  <c r="AE4" i="5" a="1"/>
  <c r="AE4" i="5" s="1"/>
  <c r="AE20" i="5" a="1"/>
  <c r="AE20" i="5" s="1"/>
  <c r="AE29" i="5" a="1"/>
  <c r="AE29" i="5" s="1"/>
  <c r="AE35" i="5" a="1"/>
  <c r="AE35" i="5" s="1"/>
  <c r="AE8" i="5" a="1"/>
  <c r="AE8" i="5" s="1"/>
  <c r="AE17" i="5" a="1"/>
  <c r="AE17" i="5" s="1"/>
  <c r="AE11" i="5" a="1"/>
  <c r="AE11" i="5" s="1"/>
  <c r="AE39" i="5" a="1"/>
  <c r="AE39" i="5" s="1"/>
  <c r="AE38" i="5" a="1"/>
  <c r="AE38" i="5" s="1"/>
  <c r="AE30" i="5" a="1"/>
  <c r="AE30" i="5" s="1"/>
  <c r="AE27" i="5" a="1"/>
  <c r="AE27" i="5" s="1"/>
  <c r="AE36" i="5" a="1"/>
  <c r="AE36" i="5" s="1"/>
  <c r="AE18" i="5" a="1"/>
  <c r="AE18" i="5" s="1"/>
  <c r="AE15" i="5" a="1"/>
  <c r="AE15" i="5" s="1"/>
  <c r="AE24" i="5" a="1"/>
  <c r="AE24" i="5" s="1"/>
  <c r="AE6" i="5" a="1"/>
  <c r="AE6" i="5" s="1"/>
  <c r="AE3" i="5" a="1"/>
  <c r="AE3" i="5" s="1"/>
  <c r="AE12" i="5" a="1"/>
  <c r="AE12" i="5" s="1"/>
  <c r="AS48" i="5" a="1"/>
  <c r="AS48" i="5" s="1"/>
  <c r="AS79" i="5" a="1"/>
  <c r="AS79" i="5" s="1"/>
  <c r="AL44" i="4" a="1"/>
  <c r="AL44" i="4" s="1"/>
  <c r="AL34" i="4" a="1"/>
  <c r="AL34" i="4" s="1"/>
  <c r="AN34" i="4" s="1"/>
  <c r="AL19" i="4" a="1"/>
  <c r="AL19" i="4" s="1"/>
  <c r="AN19" i="4" s="1"/>
  <c r="AL36" i="4" a="1"/>
  <c r="AL36" i="4" s="1"/>
  <c r="AN36" i="4" s="1"/>
  <c r="AL11" i="4" a="1"/>
  <c r="AL11" i="4" s="1"/>
  <c r="AN11" i="4" s="1"/>
  <c r="AL32" i="4" a="1"/>
  <c r="AL32" i="4" s="1"/>
  <c r="AN32" i="4" s="1"/>
  <c r="AL41" i="4" a="1"/>
  <c r="AL41" i="4" s="1"/>
  <c r="AN41" i="4" s="1"/>
  <c r="AL7" i="4" a="1"/>
  <c r="AL7" i="4" s="1"/>
  <c r="AN7" i="4" s="1"/>
  <c r="AL42" i="4" a="1"/>
  <c r="AL42" i="4" s="1"/>
  <c r="AN42" i="4" s="1"/>
  <c r="AV21" i="7" s="1"/>
  <c r="AL20" i="4" a="1"/>
  <c r="AL20" i="4" s="1"/>
  <c r="AN20" i="4" s="1"/>
  <c r="AL29" i="4" a="1"/>
  <c r="AL29" i="4" s="1"/>
  <c r="AN29" i="4" s="1"/>
  <c r="AL50" i="4" a="1"/>
  <c r="AL50" i="4" s="1"/>
  <c r="AL30" i="4" a="1"/>
  <c r="AL30" i="4" s="1"/>
  <c r="AN30" i="4" s="1"/>
  <c r="AL8" i="4" a="1"/>
  <c r="AL8" i="4" s="1"/>
  <c r="AN8" i="4" s="1"/>
  <c r="AL17" i="4" a="1"/>
  <c r="AL17" i="4" s="1"/>
  <c r="AN17" i="4" s="1"/>
  <c r="AL38" i="4" a="1"/>
  <c r="AL38" i="4" s="1"/>
  <c r="AN38" i="4" s="1"/>
  <c r="AL49" i="4" a="1"/>
  <c r="AL49" i="4" s="1"/>
  <c r="AL18" i="4" a="1"/>
  <c r="AL18" i="4" s="1"/>
  <c r="AN18" i="4" s="1"/>
  <c r="AL35" i="4" a="1"/>
  <c r="AL35" i="4" s="1"/>
  <c r="AN35" i="4" s="1"/>
  <c r="AL5" i="4" a="1"/>
  <c r="AL5" i="4" s="1"/>
  <c r="AN5" i="4" s="1"/>
  <c r="AL26" i="4" a="1"/>
  <c r="AL26" i="4" s="1"/>
  <c r="AN26" i="4" s="1"/>
  <c r="AL6" i="4" a="1"/>
  <c r="AL6" i="4" s="1"/>
  <c r="AN6" i="4" s="1"/>
  <c r="AL39" i="4" a="1"/>
  <c r="AL39" i="4" s="1"/>
  <c r="AN39" i="4" s="1"/>
  <c r="AL28" i="4" a="1"/>
  <c r="AL28" i="4" s="1"/>
  <c r="AN28" i="4" s="1"/>
  <c r="AL14" i="4" a="1"/>
  <c r="AL14" i="4" s="1"/>
  <c r="AN14" i="4" s="1"/>
  <c r="AL21" i="4" a="1"/>
  <c r="AL21" i="4" s="1"/>
  <c r="AN21" i="4" s="1"/>
  <c r="AL23" i="4" a="1"/>
  <c r="AL23" i="4" s="1"/>
  <c r="AN23" i="4" s="1"/>
  <c r="AL27" i="4" a="1"/>
  <c r="AL27" i="4" s="1"/>
  <c r="AN27" i="4" s="1"/>
  <c r="AL48" i="4" a="1"/>
  <c r="AL48" i="4" s="1"/>
  <c r="AL2" i="4" a="1"/>
  <c r="AL2" i="4" s="1"/>
  <c r="AN2" i="4" s="1"/>
  <c r="AL15" i="4" a="1"/>
  <c r="AL15" i="4" s="1"/>
  <c r="AN15" i="4" s="1"/>
  <c r="AL37" i="4" a="1"/>
  <c r="AL37" i="4" s="1"/>
  <c r="AN37" i="4" s="1"/>
  <c r="AL3" i="4" a="1"/>
  <c r="AL3" i="4" s="1"/>
  <c r="AN3" i="4" s="1"/>
  <c r="AL24" i="4" a="1"/>
  <c r="AL24" i="4" s="1"/>
  <c r="AN24" i="4" s="1"/>
  <c r="AL25" i="4" a="1"/>
  <c r="AL25" i="4" s="1"/>
  <c r="AN25" i="4" s="1"/>
  <c r="AL46" i="4" a="1"/>
  <c r="AL46" i="4" s="1"/>
  <c r="AN46" i="4" s="1"/>
  <c r="AZ21" i="7" s="1"/>
  <c r="AL12" i="4" a="1"/>
  <c r="AL12" i="4" s="1"/>
  <c r="AN12" i="4" s="1"/>
  <c r="AL13" i="4" a="1"/>
  <c r="AL13" i="4" s="1"/>
  <c r="AN13" i="4" s="1"/>
  <c r="AL22" i="4" a="1"/>
  <c r="AL22" i="4" s="1"/>
  <c r="AN22" i="4" s="1"/>
  <c r="AL43" i="4" a="1"/>
  <c r="AL43" i="4" s="1"/>
  <c r="AL47" i="4" a="1"/>
  <c r="AL47" i="4" s="1"/>
  <c r="AL10" i="4" a="1"/>
  <c r="AL10" i="4" s="1"/>
  <c r="AN10" i="4" s="1"/>
  <c r="AL31" i="4" a="1"/>
  <c r="AL31" i="4" s="1"/>
  <c r="AN31" i="4" s="1"/>
  <c r="AE2" i="3" a="1"/>
  <c r="AE2" i="3" s="1"/>
  <c r="X4" i="6" a="1"/>
  <c r="X4" i="6" s="1"/>
  <c r="X24" i="6" a="1"/>
  <c r="X24" i="6" s="1"/>
  <c r="AS71" i="5" a="1"/>
  <c r="AS71" i="5" s="1"/>
  <c r="AS10" i="5" a="1"/>
  <c r="AS10" i="5" s="1"/>
  <c r="AS87" i="5" a="1"/>
  <c r="AS87" i="5" s="1"/>
  <c r="AS26" i="5" a="1"/>
  <c r="AS26" i="5" s="1"/>
  <c r="AS53" i="5" a="1"/>
  <c r="AS53" i="5" s="1"/>
  <c r="AS6" i="5" a="1"/>
  <c r="AS6" i="5" s="1"/>
  <c r="AL43" i="6" a="1"/>
  <c r="AL43" i="6" s="1"/>
  <c r="AL15" i="6" a="1"/>
  <c r="AL15" i="6" s="1"/>
  <c r="AL18" i="6" a="1"/>
  <c r="AL18" i="6" s="1"/>
  <c r="AL32" i="6" a="1"/>
  <c r="AL32" i="6" s="1"/>
  <c r="AS24" i="6" a="1"/>
  <c r="AS24" i="6" s="1"/>
  <c r="AS45" i="6" a="1"/>
  <c r="AS45" i="6" s="1"/>
  <c r="AS68" i="6" a="1"/>
  <c r="AS68" i="6" s="1"/>
  <c r="AS10" i="6" a="1"/>
  <c r="AS10" i="6" s="1"/>
  <c r="AS43" i="6" a="1"/>
  <c r="AS43" i="6" s="1"/>
  <c r="AS90" i="6" a="1"/>
  <c r="AS90" i="6" s="1"/>
  <c r="AS8" i="6" a="1"/>
  <c r="AS8" i="6" s="1"/>
  <c r="AE15" i="3" a="1"/>
  <c r="AE15" i="3" s="1"/>
  <c r="AS21" i="3" a="1"/>
  <c r="AS21" i="3" s="1"/>
  <c r="AS59" i="3" a="1"/>
  <c r="AS59" i="3" s="1"/>
  <c r="AS26" i="3" a="1"/>
  <c r="AS26" i="3" s="1"/>
  <c r="AS81" i="3" a="1"/>
  <c r="AS81" i="3" s="1"/>
  <c r="AS74" i="3" a="1"/>
  <c r="AS74" i="3" s="1"/>
  <c r="AS7" i="3" a="1"/>
  <c r="AS7" i="3" s="1"/>
  <c r="AS16" i="3" a="1"/>
  <c r="AS16" i="3" s="1"/>
  <c r="AS2" i="5" a="1"/>
  <c r="AS2" i="5" s="1"/>
  <c r="AL30" i="6" a="1"/>
  <c r="AL30" i="6" s="1"/>
  <c r="X22" i="6" a="1"/>
  <c r="X22" i="6" s="1"/>
  <c r="AS33" i="5" a="1"/>
  <c r="AS33" i="5" s="1"/>
  <c r="AS11" i="5" a="1"/>
  <c r="AS11" i="5" s="1"/>
  <c r="X18" i="6" a="1"/>
  <c r="X18" i="6" s="1"/>
  <c r="AS77" i="5" a="1"/>
  <c r="AS77" i="5" s="1"/>
  <c r="AS80" i="5" a="1"/>
  <c r="AS80" i="5" s="1"/>
  <c r="AL40" i="4" a="1"/>
  <c r="AL40" i="4" s="1"/>
  <c r="AN40" i="4" s="1"/>
  <c r="AL9" i="5" a="1"/>
  <c r="AL9" i="5" s="1"/>
  <c r="AL36" i="5" a="1"/>
  <c r="AL36" i="5" s="1"/>
  <c r="X26" i="6" a="1"/>
  <c r="X26" i="6" s="1"/>
  <c r="X7" i="6" a="1"/>
  <c r="X7" i="6" s="1"/>
  <c r="X20" i="6" a="1"/>
  <c r="X20" i="6" s="1"/>
  <c r="AS3" i="5" a="1"/>
  <c r="AS3" i="5" s="1"/>
  <c r="AS86" i="5" a="1"/>
  <c r="AS86" i="5" s="1"/>
  <c r="AS54" i="5" a="1"/>
  <c r="AS54" i="5" s="1"/>
  <c r="AS31" i="5" a="1"/>
  <c r="AS31" i="5" s="1"/>
  <c r="AS25" i="5" a="1"/>
  <c r="AS25" i="5" s="1"/>
  <c r="AS12" i="5" a="1"/>
  <c r="AS12" i="5" s="1"/>
  <c r="AS82" i="5" a="1"/>
  <c r="AS82" i="5" s="1"/>
  <c r="AS47" i="5" a="1"/>
  <c r="AS47" i="5" s="1"/>
  <c r="AS4" i="6" a="1"/>
  <c r="AS4" i="6" s="1"/>
  <c r="AL46" i="6" a="1"/>
  <c r="AL46" i="6" s="1"/>
  <c r="AL11" i="6" a="1"/>
  <c r="AL11" i="6" s="1"/>
  <c r="AL47" i="6" a="1"/>
  <c r="AL47" i="6" s="1"/>
  <c r="AL28" i="6" a="1"/>
  <c r="AL28" i="6" s="1"/>
  <c r="AS53" i="6" a="1"/>
  <c r="AS53" i="6" s="1"/>
  <c r="AS86" i="6" a="1"/>
  <c r="AS86" i="6" s="1"/>
  <c r="AS30" i="6" a="1"/>
  <c r="AS30" i="6" s="1"/>
  <c r="AS51" i="6" a="1"/>
  <c r="AS51" i="6" s="1"/>
  <c r="AS71" i="6" a="1"/>
  <c r="AS71" i="6" s="1"/>
  <c r="AS26" i="6" a="1"/>
  <c r="AS26" i="6" s="1"/>
  <c r="AS61" i="6" a="1"/>
  <c r="AS61" i="6" s="1"/>
  <c r="AE33" i="6" a="1"/>
  <c r="AE33" i="6" s="1"/>
  <c r="AS87" i="3" a="1"/>
  <c r="AS87" i="3" s="1"/>
  <c r="AS8" i="3" a="1"/>
  <c r="AS8" i="3" s="1"/>
  <c r="AS77" i="3" a="1"/>
  <c r="AS77" i="3" s="1"/>
  <c r="AS24" i="3" a="1"/>
  <c r="AS24" i="3" s="1"/>
  <c r="AS30" i="3" a="1"/>
  <c r="AS30" i="3" s="1"/>
  <c r="AS17" i="3" a="1"/>
  <c r="AS17" i="3" s="1"/>
  <c r="AS41" i="3" a="1"/>
  <c r="AS41" i="3" s="1"/>
  <c r="AS38" i="3" a="1"/>
  <c r="AS38" i="3" s="1"/>
  <c r="AE37" i="4" a="1"/>
  <c r="AE37" i="4" s="1"/>
  <c r="AS63" i="3" a="1"/>
  <c r="AS63" i="3" s="1"/>
  <c r="AS40" i="6" a="1"/>
  <c r="AS40" i="6" s="1"/>
  <c r="AS48" i="6" a="1"/>
  <c r="AS48" i="6" s="1"/>
  <c r="AS69" i="6" a="1"/>
  <c r="AS69" i="6" s="1"/>
  <c r="AS11" i="6" a="1"/>
  <c r="AS11" i="6" s="1"/>
  <c r="AS34" i="6" a="1"/>
  <c r="AS34" i="6" s="1"/>
  <c r="AS67" i="6" a="1"/>
  <c r="AS67" i="6" s="1"/>
  <c r="AS59" i="6" a="1"/>
  <c r="AS59" i="6" s="1"/>
  <c r="AS56" i="3" a="1"/>
  <c r="AS56" i="3" s="1"/>
  <c r="AS40" i="3" a="1"/>
  <c r="AS40" i="3" s="1"/>
  <c r="AS51" i="3" a="1"/>
  <c r="AS51" i="3" s="1"/>
  <c r="AS50" i="3" a="1"/>
  <c r="AS50" i="3" s="1"/>
  <c r="AS46" i="3" a="1"/>
  <c r="AS46" i="3" s="1"/>
  <c r="AS70" i="3" a="1"/>
  <c r="AS70" i="3" s="1"/>
  <c r="AS33" i="3" a="1"/>
  <c r="AS33" i="3" s="1"/>
  <c r="AE14" i="3" a="1"/>
  <c r="AE14" i="3" s="1"/>
  <c r="AL9" i="6" a="1"/>
  <c r="AL9" i="6" s="1"/>
  <c r="X39" i="6" a="1"/>
  <c r="X39" i="6" s="1"/>
  <c r="AS72" i="5" a="1"/>
  <c r="AS72" i="5" s="1"/>
  <c r="X37" i="6" a="1"/>
  <c r="X37" i="6" s="1"/>
  <c r="X30" i="6" a="1"/>
  <c r="X30" i="6" s="1"/>
  <c r="AS18" i="5" a="1"/>
  <c r="AS18" i="5" s="1"/>
  <c r="AS73" i="5" a="1"/>
  <c r="AS73" i="5" s="1"/>
  <c r="AS61" i="5" a="1"/>
  <c r="AS61" i="5" s="1"/>
  <c r="AS34" i="5" a="1"/>
  <c r="AS34" i="5" s="1"/>
  <c r="AS16" i="5" a="1"/>
  <c r="AS16" i="5" s="1"/>
  <c r="X12" i="4" a="1"/>
  <c r="X12" i="4" s="1"/>
  <c r="AL12" i="6" a="1"/>
  <c r="AL12" i="6" s="1"/>
  <c r="AL48" i="6" a="1"/>
  <c r="AL48" i="6" s="1"/>
  <c r="AS32" i="6" a="1"/>
  <c r="AS32" i="6" s="1"/>
  <c r="AS77" i="6" a="1"/>
  <c r="AS77" i="6" s="1"/>
  <c r="AS7" i="6" a="1"/>
  <c r="AS7" i="6" s="1"/>
  <c r="AS54" i="6" a="1"/>
  <c r="AS54" i="6" s="1"/>
  <c r="AS75" i="6" a="1"/>
  <c r="AS75" i="6" s="1"/>
  <c r="AS17" i="6" a="1"/>
  <c r="AS17" i="6" s="1"/>
  <c r="AS64" i="6" a="1"/>
  <c r="AS64" i="6" s="1"/>
  <c r="X23" i="5" a="1"/>
  <c r="X23" i="5" s="1"/>
  <c r="AS43" i="3" a="1"/>
  <c r="AS43" i="3" s="1"/>
  <c r="AS14" i="3" a="1"/>
  <c r="AS14" i="3" s="1"/>
  <c r="AS44" i="3" a="1"/>
  <c r="AS44" i="3" s="1"/>
  <c r="AS62" i="3" a="1"/>
  <c r="AS62" i="3" s="1"/>
  <c r="AS73" i="3" a="1"/>
  <c r="AS73" i="3" s="1"/>
  <c r="AS13" i="3" a="1"/>
  <c r="AS13" i="3" s="1"/>
  <c r="X1" i="6" a="1"/>
  <c r="X1" i="6" s="1"/>
  <c r="BH16" i="7"/>
  <c r="AL1" i="3" a="1"/>
  <c r="AL1" i="3" s="1"/>
  <c r="BE16" i="7"/>
  <c r="BF16" i="7"/>
  <c r="AS1" i="3" a="1"/>
  <c r="AS1" i="3" s="1"/>
  <c r="AE1" i="3" a="1"/>
  <c r="AE1" i="3" s="1"/>
  <c r="AS1" i="4" a="1"/>
  <c r="AS1" i="4" s="1"/>
  <c r="AL1" i="4" a="1"/>
  <c r="AL1" i="4" s="1"/>
  <c r="X1" i="4" a="1"/>
  <c r="X1" i="4" s="1"/>
  <c r="AE1" i="6" a="1"/>
  <c r="AE1" i="6" s="1"/>
  <c r="AL1" i="5" a="1"/>
  <c r="AL1" i="5" s="1"/>
  <c r="AS1" i="5" a="1"/>
  <c r="AS1" i="5" s="1"/>
  <c r="AS1" i="6" a="1"/>
  <c r="AS1" i="6" s="1"/>
  <c r="AL1" i="6" a="1"/>
  <c r="AL1" i="6" s="1"/>
  <c r="BD16" i="7"/>
  <c r="AE1" i="4" a="1"/>
  <c r="AE1" i="4" s="1"/>
  <c r="A47" i="7"/>
  <c r="A38" i="7"/>
  <c r="A41" i="7"/>
  <c r="X1" i="3" a="1"/>
  <c r="X1" i="3" s="1"/>
  <c r="O21" i="7" l="1"/>
  <c r="AN47" i="4"/>
  <c r="BA21" i="7" s="1"/>
  <c r="AN48" i="4"/>
  <c r="BB21" i="7" s="1"/>
  <c r="AN49" i="4"/>
  <c r="BC21" i="7" s="1"/>
  <c r="AN43" i="4"/>
  <c r="AW21" i="7" s="1"/>
  <c r="AN45" i="4"/>
  <c r="AY21" i="7" s="1"/>
  <c r="AN44" i="4"/>
  <c r="AX21" i="7" s="1"/>
  <c r="AN50" i="4"/>
  <c r="BD21" i="7" s="1"/>
  <c r="X46" i="3"/>
  <c r="AL54" i="6"/>
  <c r="AN48" i="6" s="1"/>
  <c r="BB27" i="7" s="1"/>
  <c r="AS95" i="6"/>
  <c r="AU18" i="6" s="1"/>
  <c r="AS95" i="5"/>
  <c r="AU33" i="5" s="1"/>
  <c r="AL54" i="3"/>
  <c r="F18" i="7" s="1"/>
  <c r="AE45" i="4"/>
  <c r="AG9" i="4" s="1"/>
  <c r="AE45" i="3"/>
  <c r="AG15" i="3" s="1"/>
  <c r="AL54" i="5"/>
  <c r="AN16" i="5" s="1"/>
  <c r="AE45" i="6"/>
  <c r="AG30" i="6" s="1"/>
  <c r="X46" i="4"/>
  <c r="AL54" i="4"/>
  <c r="F21" i="7" s="1"/>
  <c r="AS95" i="4"/>
  <c r="AU1" i="4" s="1"/>
  <c r="AS95" i="3"/>
  <c r="AU56" i="3" s="1"/>
  <c r="AN22" i="5"/>
  <c r="AN21" i="5"/>
  <c r="X46" i="5"/>
  <c r="X46" i="6"/>
  <c r="AT1" i="6" a="1"/>
  <c r="AT1" i="6" s="1"/>
  <c r="AT64" i="6" a="1"/>
  <c r="AT64" i="6" s="1"/>
  <c r="AT91" i="6" a="1"/>
  <c r="AT91" i="6" s="1"/>
  <c r="AT16" i="6" a="1"/>
  <c r="AT16" i="6" s="1"/>
  <c r="AT76" i="6" a="1"/>
  <c r="AT76" i="6" s="1"/>
  <c r="AT88" i="6" a="1"/>
  <c r="AT88" i="6" s="1"/>
  <c r="AT9" i="6" a="1"/>
  <c r="AT9" i="6" s="1"/>
  <c r="AT4" i="6" a="1"/>
  <c r="AT4" i="6" s="1"/>
  <c r="AT63" i="6" a="1"/>
  <c r="AT63" i="6" s="1"/>
  <c r="AT5" i="6" a="1"/>
  <c r="AT5" i="6" s="1"/>
  <c r="AT28" i="6" a="1"/>
  <c r="AT28" i="6" s="1"/>
  <c r="AT41" i="6" a="1"/>
  <c r="AT41" i="6" s="1"/>
  <c r="AT33" i="6" a="1"/>
  <c r="AT33" i="6" s="1"/>
  <c r="AT56" i="6" a="1"/>
  <c r="AT56" i="6" s="1"/>
  <c r="AT52" i="6" a="1"/>
  <c r="AT52" i="6" s="1"/>
  <c r="AT66" i="6" a="1"/>
  <c r="AT66" i="6" s="1"/>
  <c r="AT46" i="6" a="1"/>
  <c r="AT46" i="6" s="1"/>
  <c r="AT83" i="6" a="1"/>
  <c r="AT83" i="6" s="1"/>
  <c r="AT82" i="6" a="1"/>
  <c r="AT82" i="6" s="1"/>
  <c r="AT74" i="6" a="1"/>
  <c r="AT74" i="6" s="1"/>
  <c r="AT18" i="6" a="1"/>
  <c r="AT18" i="6" s="1"/>
  <c r="AT39" i="6" a="1"/>
  <c r="AT39" i="6" s="1"/>
  <c r="AT89" i="6" a="1"/>
  <c r="AT89" i="6" s="1"/>
  <c r="AT87" i="6" a="1"/>
  <c r="AT87" i="6" s="1"/>
  <c r="AT38" i="6" a="1"/>
  <c r="AT38" i="6" s="1"/>
  <c r="AT20" i="6" a="1"/>
  <c r="AT20" i="6" s="1"/>
  <c r="AT36" i="6" a="1"/>
  <c r="AT36" i="6" s="1"/>
  <c r="AT57" i="6" a="1"/>
  <c r="AT57" i="6" s="1"/>
  <c r="AT80" i="6" a="1"/>
  <c r="AT80" i="6" s="1"/>
  <c r="AT2" i="6" a="1"/>
  <c r="AT2" i="6" s="1"/>
  <c r="AT37" i="6" a="1"/>
  <c r="AT37" i="6" s="1"/>
  <c r="AT79" i="6" a="1"/>
  <c r="AT79" i="6" s="1"/>
  <c r="AT73" i="6" a="1"/>
  <c r="AT73" i="6" s="1"/>
  <c r="AT65" i="6" a="1"/>
  <c r="AT65" i="6" s="1"/>
  <c r="AT47" i="6" a="1"/>
  <c r="AT47" i="6" s="1"/>
  <c r="AT42" i="6" a="1"/>
  <c r="AT42" i="6" s="1"/>
  <c r="AT43" i="6" a="1"/>
  <c r="AT43" i="6" s="1"/>
  <c r="AT90" i="6" a="1"/>
  <c r="AT90" i="6" s="1"/>
  <c r="AT29" i="6" a="1"/>
  <c r="AT29" i="6" s="1"/>
  <c r="AT21" i="6" a="1"/>
  <c r="AT21" i="6" s="1"/>
  <c r="AT3" i="6" a="1"/>
  <c r="AT3" i="6" s="1"/>
  <c r="AT60" i="6" a="1"/>
  <c r="AT60" i="6" s="1"/>
  <c r="AT81" i="6" a="1"/>
  <c r="AT81" i="6" s="1"/>
  <c r="AT71" i="6" a="1"/>
  <c r="AT71" i="6" s="1"/>
  <c r="AT31" i="6" a="1"/>
  <c r="AT31" i="6" s="1"/>
  <c r="AT70" i="6" a="1"/>
  <c r="AT70" i="6" s="1"/>
  <c r="AT62" i="6" a="1"/>
  <c r="AT62" i="6" s="1"/>
  <c r="AT44" i="6" a="1"/>
  <c r="AT44" i="6" s="1"/>
  <c r="AT35" i="6" a="1"/>
  <c r="AT35" i="6" s="1"/>
  <c r="AT19" i="6" a="1"/>
  <c r="AT19" i="6" s="1"/>
  <c r="AT34" i="6" a="1"/>
  <c r="AT34" i="6" s="1"/>
  <c r="AT26" i="6" a="1"/>
  <c r="AT26" i="6" s="1"/>
  <c r="AT8" i="6" a="1"/>
  <c r="AT8" i="6" s="1"/>
  <c r="AT24" i="6" a="1"/>
  <c r="AT24" i="6" s="1"/>
  <c r="AT6" i="6" a="1"/>
  <c r="AT6" i="6" s="1"/>
  <c r="AT27" i="6" a="1"/>
  <c r="AT27" i="6" s="1"/>
  <c r="AT84" i="6" a="1"/>
  <c r="AT84" i="6" s="1"/>
  <c r="AT75" i="6" a="1"/>
  <c r="AT75" i="6" s="1"/>
  <c r="AT67" i="6" a="1"/>
  <c r="AT67" i="6" s="1"/>
  <c r="AT61" i="6" a="1"/>
  <c r="AT61" i="6" s="1"/>
  <c r="AT53" i="6" a="1"/>
  <c r="AT53" i="6" s="1"/>
  <c r="AT45" i="6" a="1"/>
  <c r="AT45" i="6" s="1"/>
  <c r="AT68" i="6" a="1"/>
  <c r="AT68" i="6" s="1"/>
  <c r="AT10" i="6" a="1"/>
  <c r="AT10" i="6" s="1"/>
  <c r="AT25" i="6" a="1"/>
  <c r="AT25" i="6" s="1"/>
  <c r="AT17" i="6" a="1"/>
  <c r="AT17" i="6" s="1"/>
  <c r="AT59" i="6" a="1"/>
  <c r="AT59" i="6" s="1"/>
  <c r="AT40" i="6" a="1"/>
  <c r="AT40" i="6" s="1"/>
  <c r="AT86" i="6" a="1"/>
  <c r="AT86" i="6" s="1"/>
  <c r="AT30" i="6" a="1"/>
  <c r="AT30" i="6" s="1"/>
  <c r="AT51" i="6" a="1"/>
  <c r="AT51" i="6" s="1"/>
  <c r="AT78" i="6" a="1"/>
  <c r="AT78" i="6" s="1"/>
  <c r="AT58" i="6" a="1"/>
  <c r="AT58" i="6" s="1"/>
  <c r="AT13" i="6" a="1"/>
  <c r="AT13" i="6" s="1"/>
  <c r="AT32" i="6" a="1"/>
  <c r="AT32" i="6" s="1"/>
  <c r="AT48" i="6" a="1"/>
  <c r="AT48" i="6" s="1"/>
  <c r="AT69" i="6" a="1"/>
  <c r="AT69" i="6" s="1"/>
  <c r="AT11" i="6" a="1"/>
  <c r="AT11" i="6" s="1"/>
  <c r="AT14" i="6" a="1"/>
  <c r="AT14" i="6" s="1"/>
  <c r="AT23" i="6" a="1"/>
  <c r="AT23" i="6" s="1"/>
  <c r="AT50" i="6" a="1"/>
  <c r="AT50" i="6" s="1"/>
  <c r="AT85" i="6" a="1"/>
  <c r="AT85" i="6" s="1"/>
  <c r="AT77" i="6" a="1"/>
  <c r="AT77" i="6" s="1"/>
  <c r="AT7" i="6" a="1"/>
  <c r="AT7" i="6" s="1"/>
  <c r="AT54" i="6" a="1"/>
  <c r="AT54" i="6" s="1"/>
  <c r="AT55" i="6" a="1"/>
  <c r="AT55" i="6" s="1"/>
  <c r="AT49" i="6" a="1"/>
  <c r="AT49" i="6" s="1"/>
  <c r="AT12" i="6" a="1"/>
  <c r="AT12" i="6" s="1"/>
  <c r="AT22" i="6" a="1"/>
  <c r="AT22" i="6" s="1"/>
  <c r="AT15" i="6" a="1"/>
  <c r="AT15" i="6" s="1"/>
  <c r="AT72" i="6" a="1"/>
  <c r="AT72" i="6" s="1"/>
  <c r="AM1" i="6" a="1"/>
  <c r="AM1" i="6" s="1"/>
  <c r="AM33" i="6" a="1"/>
  <c r="AM33" i="6" s="1"/>
  <c r="AM30" i="6" a="1"/>
  <c r="AM30" i="6" s="1"/>
  <c r="AM9" i="6" a="1"/>
  <c r="AM9" i="6" s="1"/>
  <c r="AM6" i="6" a="1"/>
  <c r="AM6" i="6" s="1"/>
  <c r="AM5" i="6" a="1"/>
  <c r="AM5" i="6" s="1"/>
  <c r="AM4" i="6" a="1"/>
  <c r="AM4" i="6" s="1"/>
  <c r="AM17" i="6" a="1"/>
  <c r="AM17" i="6" s="1"/>
  <c r="AM25" i="6" a="1"/>
  <c r="AM25" i="6" s="1"/>
  <c r="AM45" i="6" a="1"/>
  <c r="AM45" i="6" s="1"/>
  <c r="AY28" i="7" s="1"/>
  <c r="AM39" i="6" a="1"/>
  <c r="AM39" i="6" s="1"/>
  <c r="AM19" i="6" a="1"/>
  <c r="AM19" i="6" s="1"/>
  <c r="AM12" i="6" a="1"/>
  <c r="AM12" i="6" s="1"/>
  <c r="AM37" i="6" a="1"/>
  <c r="AM37" i="6" s="1"/>
  <c r="AM36" i="6" a="1"/>
  <c r="AM36" i="6" s="1"/>
  <c r="AM50" i="6" a="1"/>
  <c r="AM50" i="6" s="1"/>
  <c r="BD28" i="7" s="1"/>
  <c r="AM22" i="6" a="1"/>
  <c r="AM22" i="6" s="1"/>
  <c r="AM42" i="6" a="1"/>
  <c r="AM42" i="6" s="1"/>
  <c r="AM2" i="6" a="1"/>
  <c r="AM2" i="6" s="1"/>
  <c r="AM15" i="6" a="1"/>
  <c r="AM15" i="6" s="1"/>
  <c r="AM41" i="6" a="1"/>
  <c r="AM41" i="6" s="1"/>
  <c r="AM44" i="6" a="1"/>
  <c r="AM44" i="6" s="1"/>
  <c r="AX28" i="7" s="1"/>
  <c r="AM11" i="6" a="1"/>
  <c r="AM11" i="6" s="1"/>
  <c r="AM20" i="6" a="1"/>
  <c r="AM20" i="6" s="1"/>
  <c r="AM40" i="6" a="1"/>
  <c r="AM40" i="6" s="1"/>
  <c r="AM48" i="6" a="1"/>
  <c r="AM48" i="6" s="1"/>
  <c r="BB28" i="7" s="1"/>
  <c r="AM16" i="6" a="1"/>
  <c r="AM16" i="6" s="1"/>
  <c r="AM21" i="6" a="1"/>
  <c r="AM21" i="6" s="1"/>
  <c r="AM27" i="6" a="1"/>
  <c r="AM27" i="6" s="1"/>
  <c r="AM23" i="6" a="1"/>
  <c r="AM23" i="6" s="1"/>
  <c r="AM14" i="6" a="1"/>
  <c r="AM14" i="6" s="1"/>
  <c r="AM47" i="6" a="1"/>
  <c r="AM47" i="6" s="1"/>
  <c r="BA28" i="7" s="1"/>
  <c r="AM24" i="6" a="1"/>
  <c r="AM24" i="6" s="1"/>
  <c r="AM8" i="6" a="1"/>
  <c r="AM8" i="6" s="1"/>
  <c r="AM35" i="6" a="1"/>
  <c r="AM35" i="6" s="1"/>
  <c r="AM18" i="6" a="1"/>
  <c r="AM18" i="6" s="1"/>
  <c r="AM31" i="6" a="1"/>
  <c r="AM31" i="6" s="1"/>
  <c r="AM3" i="6" a="1"/>
  <c r="AM3" i="6" s="1"/>
  <c r="AM32" i="6" a="1"/>
  <c r="AM32" i="6" s="1"/>
  <c r="AM46" i="6" a="1"/>
  <c r="AM46" i="6" s="1"/>
  <c r="AZ28" i="7" s="1"/>
  <c r="AM26" i="6" a="1"/>
  <c r="AM26" i="6" s="1"/>
  <c r="AM7" i="6" a="1"/>
  <c r="AM7" i="6" s="1"/>
  <c r="AM34" i="6" a="1"/>
  <c r="AM34" i="6" s="1"/>
  <c r="AM49" i="6" a="1"/>
  <c r="AM49" i="6" s="1"/>
  <c r="BC28" i="7" s="1"/>
  <c r="AM43" i="6" a="1"/>
  <c r="AM43" i="6" s="1"/>
  <c r="AW28" i="7" s="1"/>
  <c r="AM28" i="6" a="1"/>
  <c r="AM28" i="6" s="1"/>
  <c r="AM38" i="6" a="1"/>
  <c r="AM38" i="6" s="1"/>
  <c r="AM10" i="6" a="1"/>
  <c r="AM10" i="6" s="1"/>
  <c r="AM13" i="6" a="1"/>
  <c r="AM13" i="6" s="1"/>
  <c r="AM29" i="6" a="1"/>
  <c r="AM29" i="6" s="1"/>
  <c r="AF1" i="6" a="1"/>
  <c r="AF1" i="6" s="1"/>
  <c r="AF33" i="6" a="1"/>
  <c r="AF33" i="6" s="1"/>
  <c r="AF34" i="6" a="1"/>
  <c r="AF34" i="6" s="1"/>
  <c r="AF25" i="6" a="1"/>
  <c r="AF25" i="6" s="1"/>
  <c r="AF9" i="6" a="1"/>
  <c r="AF9" i="6" s="1"/>
  <c r="AF35" i="6" a="1"/>
  <c r="AF35" i="6" s="1"/>
  <c r="AF38" i="6" a="1"/>
  <c r="AF38" i="6" s="1"/>
  <c r="AF16" i="6" a="1"/>
  <c r="AF16" i="6" s="1"/>
  <c r="AF39" i="6" a="1"/>
  <c r="AF39" i="6" s="1"/>
  <c r="AF41" i="6" a="1"/>
  <c r="AF41" i="6" s="1"/>
  <c r="AF12" i="6" a="1"/>
  <c r="AF12" i="6" s="1"/>
  <c r="AF8" i="6" a="1"/>
  <c r="AF8" i="6" s="1"/>
  <c r="AF30" i="6" a="1"/>
  <c r="AF30" i="6" s="1"/>
  <c r="AF3" i="6" a="1"/>
  <c r="AF3" i="6" s="1"/>
  <c r="AF2" i="6" a="1"/>
  <c r="AF2" i="6" s="1"/>
  <c r="AF32" i="6" a="1"/>
  <c r="AF32" i="6" s="1"/>
  <c r="AF28" i="6" a="1"/>
  <c r="AF28" i="6" s="1"/>
  <c r="AF5" i="6" a="1"/>
  <c r="AF5" i="6" s="1"/>
  <c r="K28" i="7" s="1"/>
  <c r="AF13" i="6" a="1"/>
  <c r="AF13" i="6" s="1"/>
  <c r="AF19" i="6" a="1"/>
  <c r="AF19" i="6" s="1"/>
  <c r="AF24" i="6" a="1"/>
  <c r="AF24" i="6" s="1"/>
  <c r="AF20" i="6" a="1"/>
  <c r="AF20" i="6" s="1"/>
  <c r="AF7" i="6" a="1"/>
  <c r="AF7" i="6" s="1"/>
  <c r="AF10" i="6" a="1"/>
  <c r="AF10" i="6" s="1"/>
  <c r="AF15" i="6" a="1"/>
  <c r="AF15" i="6" s="1"/>
  <c r="AF14" i="6" a="1"/>
  <c r="AF14" i="6" s="1"/>
  <c r="AF18" i="6" a="1"/>
  <c r="AF18" i="6" s="1"/>
  <c r="AF23" i="6" a="1"/>
  <c r="AF23" i="6" s="1"/>
  <c r="AF40" i="6" a="1"/>
  <c r="AF40" i="6" s="1"/>
  <c r="AF17" i="6" a="1"/>
  <c r="AF17" i="6" s="1"/>
  <c r="W28" i="7" s="1"/>
  <c r="AF31" i="6" a="1"/>
  <c r="AF31" i="6" s="1"/>
  <c r="AF11" i="6" a="1"/>
  <c r="AF11" i="6" s="1"/>
  <c r="Q28" i="7" s="1"/>
  <c r="AF6" i="6" a="1"/>
  <c r="AF6" i="6" s="1"/>
  <c r="AF22" i="6" a="1"/>
  <c r="AF22" i="6" s="1"/>
  <c r="AF36" i="6" a="1"/>
  <c r="AF36" i="6" s="1"/>
  <c r="AF26" i="6" a="1"/>
  <c r="AF26" i="6" s="1"/>
  <c r="AF4" i="6" a="1"/>
  <c r="AF4" i="6" s="1"/>
  <c r="AF27" i="6" a="1"/>
  <c r="AF27" i="6" s="1"/>
  <c r="AF29" i="6" a="1"/>
  <c r="AF29" i="6" s="1"/>
  <c r="AF37" i="6" a="1"/>
  <c r="AF37" i="6" s="1"/>
  <c r="AF21" i="6" a="1"/>
  <c r="AF21" i="6" s="1"/>
  <c r="Y1" i="6" a="1"/>
  <c r="Y1" i="6" s="1"/>
  <c r="Y2" i="6" a="1"/>
  <c r="Y2" i="6" s="1"/>
  <c r="Y7" i="6" a="1"/>
  <c r="Y7" i="6" s="1"/>
  <c r="Y23" i="6" a="1"/>
  <c r="Y23" i="6" s="1"/>
  <c r="Y14" i="6" a="1"/>
  <c r="Y14" i="6" s="1"/>
  <c r="Y15" i="6" a="1"/>
  <c r="Y15" i="6" s="1"/>
  <c r="Y13" i="6" a="1"/>
  <c r="Y13" i="6" s="1"/>
  <c r="Y39" i="6" a="1"/>
  <c r="Y39" i="6" s="1"/>
  <c r="Y6" i="6" a="1"/>
  <c r="Y6" i="6" s="1"/>
  <c r="Y22" i="6" a="1"/>
  <c r="Y22" i="6" s="1"/>
  <c r="Y41" i="6" a="1"/>
  <c r="Y41" i="6" s="1"/>
  <c r="Y30" i="6" a="1"/>
  <c r="Y30" i="6" s="1"/>
  <c r="Y36" i="6" a="1"/>
  <c r="Y36" i="6" s="1"/>
  <c r="Y25" i="6" a="1"/>
  <c r="Y25" i="6" s="1"/>
  <c r="Y27" i="6" a="1"/>
  <c r="Y27" i="6" s="1"/>
  <c r="Y19" i="6" a="1"/>
  <c r="Y19" i="6" s="1"/>
  <c r="Y32" i="6" a="1"/>
  <c r="Y32" i="6" s="1"/>
  <c r="Y4" i="6" a="1"/>
  <c r="Y4" i="6" s="1"/>
  <c r="J28" i="7" s="1"/>
  <c r="Y18" i="6" a="1"/>
  <c r="Y18" i="6" s="1"/>
  <c r="X28" i="7" s="1"/>
  <c r="Y28" i="6" a="1"/>
  <c r="Y28" i="6" s="1"/>
  <c r="Y33" i="6" a="1"/>
  <c r="Y33" i="6" s="1"/>
  <c r="Y35" i="6" a="1"/>
  <c r="Y35" i="6" s="1"/>
  <c r="Y34" i="6" a="1"/>
  <c r="Y34" i="6" s="1"/>
  <c r="Y24" i="6" a="1"/>
  <c r="Y24" i="6" s="1"/>
  <c r="Y42" i="6" a="1"/>
  <c r="Y42" i="6" s="1"/>
  <c r="Y26" i="6" a="1"/>
  <c r="Y26" i="6" s="1"/>
  <c r="Y37" i="6" a="1"/>
  <c r="Y37" i="6" s="1"/>
  <c r="Y12" i="6" a="1"/>
  <c r="Y12" i="6" s="1"/>
  <c r="Y5" i="6" a="1"/>
  <c r="Y5" i="6" s="1"/>
  <c r="Y16" i="6" a="1"/>
  <c r="Y16" i="6" s="1"/>
  <c r="Y29" i="6" a="1"/>
  <c r="Y29" i="6" s="1"/>
  <c r="Y31" i="6" a="1"/>
  <c r="Y31" i="6" s="1"/>
  <c r="Y9" i="6" a="1"/>
  <c r="Y9" i="6" s="1"/>
  <c r="Y38" i="6" a="1"/>
  <c r="Y38" i="6" s="1"/>
  <c r="Y11" i="6" a="1"/>
  <c r="Y11" i="6" s="1"/>
  <c r="Y8" i="6" a="1"/>
  <c r="Y8" i="6" s="1"/>
  <c r="Y21" i="6" a="1"/>
  <c r="Y21" i="6" s="1"/>
  <c r="AA28" i="7" s="1"/>
  <c r="Y3" i="6" a="1"/>
  <c r="Y3" i="6" s="1"/>
  <c r="Y10" i="6" a="1"/>
  <c r="Y10" i="6" s="1"/>
  <c r="Y20" i="6" a="1"/>
  <c r="Y20" i="6" s="1"/>
  <c r="Y17" i="6" a="1"/>
  <c r="Y17" i="6" s="1"/>
  <c r="Y40" i="6" a="1"/>
  <c r="Y40" i="6" s="1"/>
  <c r="AT1" i="5" a="1"/>
  <c r="AT1" i="5" s="1"/>
  <c r="AT2" i="5" a="1"/>
  <c r="AT2" i="5" s="1"/>
  <c r="AT38" i="5" a="1"/>
  <c r="AT38" i="5" s="1"/>
  <c r="AT10" i="5" a="1"/>
  <c r="AT10" i="5" s="1"/>
  <c r="AT79" i="5" a="1"/>
  <c r="AT79" i="5" s="1"/>
  <c r="AT46" i="5" a="1"/>
  <c r="AT46" i="5" s="1"/>
  <c r="AT28" i="5" a="1"/>
  <c r="AT28" i="5" s="1"/>
  <c r="AT53" i="5" a="1"/>
  <c r="AT53" i="5" s="1"/>
  <c r="AT47" i="5" a="1"/>
  <c r="AT47" i="5" s="1"/>
  <c r="AT89" i="5" a="1"/>
  <c r="AT89" i="5" s="1"/>
  <c r="AT32" i="5" a="1"/>
  <c r="AT32" i="5" s="1"/>
  <c r="AT86" i="5" a="1"/>
  <c r="AT86" i="5" s="1"/>
  <c r="AT51" i="5" a="1"/>
  <c r="AT51" i="5" s="1"/>
  <c r="AT80" i="5" a="1"/>
  <c r="AT80" i="5" s="1"/>
  <c r="AT87" i="5" a="1"/>
  <c r="AT87" i="5" s="1"/>
  <c r="AT67" i="5" a="1"/>
  <c r="AT67" i="5" s="1"/>
  <c r="AT82" i="5" a="1"/>
  <c r="AT82" i="5" s="1"/>
  <c r="AT64" i="5" a="1"/>
  <c r="AT64" i="5" s="1"/>
  <c r="AT15" i="5" a="1"/>
  <c r="AT15" i="5" s="1"/>
  <c r="AT72" i="5" a="1"/>
  <c r="AT72" i="5" s="1"/>
  <c r="AT85" i="5" a="1"/>
  <c r="AT85" i="5" s="1"/>
  <c r="AT31" i="5" a="1"/>
  <c r="AT31" i="5" s="1"/>
  <c r="AT25" i="5" a="1"/>
  <c r="AT25" i="5" s="1"/>
  <c r="AT26" i="5" a="1"/>
  <c r="AT26" i="5" s="1"/>
  <c r="AT20" i="5" a="1"/>
  <c r="AT20" i="5" s="1"/>
  <c r="AT62" i="5" a="1"/>
  <c r="AT62" i="5" s="1"/>
  <c r="AT56" i="5" a="1"/>
  <c r="AT56" i="5" s="1"/>
  <c r="AT73" i="5" a="1"/>
  <c r="AT73" i="5" s="1"/>
  <c r="AT66" i="5" a="1"/>
  <c r="AT66" i="5" s="1"/>
  <c r="AT5" i="5" a="1"/>
  <c r="AT5" i="5" s="1"/>
  <c r="AT81" i="5" a="1"/>
  <c r="AT81" i="5" s="1"/>
  <c r="AT12" i="5" a="1"/>
  <c r="AT12" i="5" s="1"/>
  <c r="AT69" i="5" a="1"/>
  <c r="AT69" i="5" s="1"/>
  <c r="AT48" i="5" a="1"/>
  <c r="AT48" i="5" s="1"/>
  <c r="AT30" i="5" a="1"/>
  <c r="AT30" i="5" s="1"/>
  <c r="AT43" i="5" a="1"/>
  <c r="AT43" i="5" s="1"/>
  <c r="AT27" i="5" a="1"/>
  <c r="AT27" i="5" s="1"/>
  <c r="AT88" i="5" a="1"/>
  <c r="AT88" i="5" s="1"/>
  <c r="AT34" i="5" a="1"/>
  <c r="AT34" i="5" s="1"/>
  <c r="AT16" i="5" a="1"/>
  <c r="AT16" i="5" s="1"/>
  <c r="AT41" i="5" a="1"/>
  <c r="AT41" i="5" s="1"/>
  <c r="AT35" i="5" a="1"/>
  <c r="AT35" i="5" s="1"/>
  <c r="AT77" i="5" a="1"/>
  <c r="AT77" i="5" s="1"/>
  <c r="AT71" i="5" a="1"/>
  <c r="AT71" i="5" s="1"/>
  <c r="AT91" i="5" a="1"/>
  <c r="AT91" i="5" s="1"/>
  <c r="AT68" i="5" a="1"/>
  <c r="AT68" i="5" s="1"/>
  <c r="AT54" i="5" a="1"/>
  <c r="AT54" i="5" s="1"/>
  <c r="AT75" i="5" a="1"/>
  <c r="AT75" i="5" s="1"/>
  <c r="AT33" i="5" a="1"/>
  <c r="AT33" i="5" s="1"/>
  <c r="AT70" i="5" a="1"/>
  <c r="AT70" i="5" s="1"/>
  <c r="AT52" i="5" a="1"/>
  <c r="AT52" i="5" s="1"/>
  <c r="AT3" i="5" a="1"/>
  <c r="AT3" i="5" s="1"/>
  <c r="AT21" i="5" a="1"/>
  <c r="AT21" i="5" s="1"/>
  <c r="AT42" i="5" a="1"/>
  <c r="AT42" i="5" s="1"/>
  <c r="AT19" i="5" a="1"/>
  <c r="AT19" i="5" s="1"/>
  <c r="AT13" i="5" a="1"/>
  <c r="AT13" i="5" s="1"/>
  <c r="AT55" i="5" a="1"/>
  <c r="AT55" i="5" s="1"/>
  <c r="AT8" i="5" a="1"/>
  <c r="AT8" i="5" s="1"/>
  <c r="AT50" i="5" a="1"/>
  <c r="AT50" i="5" s="1"/>
  <c r="AT44" i="5" a="1"/>
  <c r="AT44" i="5" s="1"/>
  <c r="AT7" i="5" a="1"/>
  <c r="AT7" i="5" s="1"/>
  <c r="AT83" i="5" a="1"/>
  <c r="AT83" i="5" s="1"/>
  <c r="AT45" i="5" a="1"/>
  <c r="AT45" i="5" s="1"/>
  <c r="AT90" i="5" a="1"/>
  <c r="AT90" i="5" s="1"/>
  <c r="AT29" i="5" a="1"/>
  <c r="AT29" i="5" s="1"/>
  <c r="AT49" i="5" a="1"/>
  <c r="AT49" i="5" s="1"/>
  <c r="AT36" i="5" a="1"/>
  <c r="AT36" i="5" s="1"/>
  <c r="AT18" i="5" a="1"/>
  <c r="AT18" i="5" s="1"/>
  <c r="AT14" i="5" a="1"/>
  <c r="AT14" i="5" s="1"/>
  <c r="AT84" i="5" a="1"/>
  <c r="AT84" i="5" s="1"/>
  <c r="AT22" i="5" a="1"/>
  <c r="AT22" i="5" s="1"/>
  <c r="AT4" i="5" a="1"/>
  <c r="AT4" i="5" s="1"/>
  <c r="AT58" i="5" a="1"/>
  <c r="AT58" i="5" s="1"/>
  <c r="AT23" i="5" a="1"/>
  <c r="AT23" i="5" s="1"/>
  <c r="AT65" i="5" a="1"/>
  <c r="AT65" i="5" s="1"/>
  <c r="AT59" i="5" a="1"/>
  <c r="AT59" i="5" s="1"/>
  <c r="AT37" i="5" a="1"/>
  <c r="AT37" i="5" s="1"/>
  <c r="AT76" i="5" a="1"/>
  <c r="AT76" i="5" s="1"/>
  <c r="AT63" i="5" a="1"/>
  <c r="AT63" i="5" s="1"/>
  <c r="AT39" i="5" a="1"/>
  <c r="AT39" i="5" s="1"/>
  <c r="AT9" i="5" a="1"/>
  <c r="AT9" i="5" s="1"/>
  <c r="AT40" i="5" a="1"/>
  <c r="AT40" i="5" s="1"/>
  <c r="AT57" i="5" a="1"/>
  <c r="AT57" i="5" s="1"/>
  <c r="AT61" i="5" a="1"/>
  <c r="AT61" i="5" s="1"/>
  <c r="AT78" i="5" a="1"/>
  <c r="AT78" i="5" s="1"/>
  <c r="AT17" i="5" a="1"/>
  <c r="AT17" i="5" s="1"/>
  <c r="AT11" i="5" a="1"/>
  <c r="AT11" i="5" s="1"/>
  <c r="AT24" i="5" a="1"/>
  <c r="AT24" i="5" s="1"/>
  <c r="AT6" i="5" a="1"/>
  <c r="AT6" i="5" s="1"/>
  <c r="AT60" i="5" a="1"/>
  <c r="AT60" i="5" s="1"/>
  <c r="AT74" i="5" a="1"/>
  <c r="AT74" i="5" s="1"/>
  <c r="AM48" i="5" a="1"/>
  <c r="AM48" i="5" s="1"/>
  <c r="BB25" i="7" s="1"/>
  <c r="AM9" i="5" a="1"/>
  <c r="AM9" i="5" s="1"/>
  <c r="AM36" i="5" a="1"/>
  <c r="AM36" i="5" s="1"/>
  <c r="AM2" i="5" a="1"/>
  <c r="AM2" i="5" s="1"/>
  <c r="AM10" i="5" a="1"/>
  <c r="AM10" i="5" s="1"/>
  <c r="AM49" i="5" a="1"/>
  <c r="AM49" i="5" s="1"/>
  <c r="BC25" i="7" s="1"/>
  <c r="AM27" i="5" a="1"/>
  <c r="AM27" i="5" s="1"/>
  <c r="AM46" i="5" a="1"/>
  <c r="AM46" i="5" s="1"/>
  <c r="AZ25" i="7" s="1"/>
  <c r="AM13" i="5" a="1"/>
  <c r="AM13" i="5" s="1"/>
  <c r="AM6" i="5" a="1"/>
  <c r="AM6" i="5" s="1"/>
  <c r="AM42" i="5" a="1"/>
  <c r="AM42" i="5" s="1"/>
  <c r="AM20" i="5" a="1"/>
  <c r="AM20" i="5" s="1"/>
  <c r="AM40" i="5" a="1"/>
  <c r="AM40" i="5" s="1"/>
  <c r="AM4" i="5" a="1"/>
  <c r="AM4" i="5" s="1"/>
  <c r="AM14" i="5" a="1"/>
  <c r="AM14" i="5" s="1"/>
  <c r="AM17" i="5" a="1"/>
  <c r="AM17" i="5" s="1"/>
  <c r="AM35" i="5" a="1"/>
  <c r="AM35" i="5" s="1"/>
  <c r="AM7" i="5" a="1"/>
  <c r="AM7" i="5" s="1"/>
  <c r="AM43" i="5" a="1"/>
  <c r="AM43" i="5" s="1"/>
  <c r="AW25" i="7" s="1"/>
  <c r="AM29" i="5" a="1"/>
  <c r="AM29" i="5" s="1"/>
  <c r="AM39" i="5" a="1"/>
  <c r="AM39" i="5" s="1"/>
  <c r="AM22" i="5" a="1"/>
  <c r="AM22" i="5" s="1"/>
  <c r="AM3" i="5" a="1"/>
  <c r="AM3" i="5" s="1"/>
  <c r="AM12" i="5" a="1"/>
  <c r="AM12" i="5" s="1"/>
  <c r="AM32" i="5" a="1"/>
  <c r="AM32" i="5" s="1"/>
  <c r="AM25" i="5" a="1"/>
  <c r="AM25" i="5" s="1"/>
  <c r="AM18" i="5" a="1"/>
  <c r="AM18" i="5" s="1"/>
  <c r="AM11" i="5" a="1"/>
  <c r="AM11" i="5" s="1"/>
  <c r="AM47" i="5" a="1"/>
  <c r="AM47" i="5" s="1"/>
  <c r="BA25" i="7" s="1"/>
  <c r="AM33" i="5" a="1"/>
  <c r="AM33" i="5" s="1"/>
  <c r="AM16" i="5" a="1"/>
  <c r="AM16" i="5" s="1"/>
  <c r="AM21" i="5" a="1"/>
  <c r="AM21" i="5" s="1"/>
  <c r="AM31" i="5" a="1"/>
  <c r="AM31" i="5" s="1"/>
  <c r="AM26" i="5" a="1"/>
  <c r="AM26" i="5" s="1"/>
  <c r="AM19" i="5" a="1"/>
  <c r="AM19" i="5" s="1"/>
  <c r="AM5" i="5" a="1"/>
  <c r="AM5" i="5" s="1"/>
  <c r="AM41" i="5" a="1"/>
  <c r="AM41" i="5" s="1"/>
  <c r="AM50" i="5" a="1"/>
  <c r="AM50" i="5" s="1"/>
  <c r="BD25" i="7" s="1"/>
  <c r="AM34" i="5" a="1"/>
  <c r="AM34" i="5" s="1"/>
  <c r="AM15" i="5" a="1"/>
  <c r="AM15" i="5" s="1"/>
  <c r="AM8" i="5" a="1"/>
  <c r="AM8" i="5" s="1"/>
  <c r="AM44" i="5" a="1"/>
  <c r="AM44" i="5" s="1"/>
  <c r="AX25" i="7" s="1"/>
  <c r="AM37" i="5" a="1"/>
  <c r="AM37" i="5" s="1"/>
  <c r="AM30" i="5" a="1"/>
  <c r="AM30" i="5" s="1"/>
  <c r="AM23" i="5" a="1"/>
  <c r="AM23" i="5" s="1"/>
  <c r="AM28" i="5" a="1"/>
  <c r="AM28" i="5" s="1"/>
  <c r="AM24" i="5" a="1"/>
  <c r="AM24" i="5" s="1"/>
  <c r="AM45" i="5" a="1"/>
  <c r="AM45" i="5" s="1"/>
  <c r="AY25" i="7" s="1"/>
  <c r="AM38" i="5" a="1"/>
  <c r="AM38" i="5" s="1"/>
  <c r="Y23" i="5" a="1"/>
  <c r="Y23" i="5" s="1"/>
  <c r="Y33" i="5" a="1"/>
  <c r="Y33" i="5" s="1"/>
  <c r="Y9" i="5" a="1"/>
  <c r="Y9" i="5" s="1"/>
  <c r="Y38" i="5" a="1"/>
  <c r="Y38" i="5" s="1"/>
  <c r="Y13" i="5" a="1"/>
  <c r="Y13" i="5" s="1"/>
  <c r="Y30" i="5" a="1"/>
  <c r="Y30" i="5" s="1"/>
  <c r="Y8" i="5" a="1"/>
  <c r="Y8" i="5" s="1"/>
  <c r="Y35" i="5" a="1"/>
  <c r="Y35" i="5" s="1"/>
  <c r="Y25" i="5" a="1"/>
  <c r="Y25" i="5" s="1"/>
  <c r="Y6" i="5" a="1"/>
  <c r="Y6" i="5" s="1"/>
  <c r="Y31" i="5" a="1"/>
  <c r="Y31" i="5" s="1"/>
  <c r="Y16" i="5" a="1"/>
  <c r="Y16" i="5" s="1"/>
  <c r="Y5" i="5" a="1"/>
  <c r="Y5" i="5" s="1"/>
  <c r="Y14" i="5" a="1"/>
  <c r="Y14" i="5" s="1"/>
  <c r="Y7" i="5" a="1"/>
  <c r="Y7" i="5" s="1"/>
  <c r="Y3" i="5" a="1"/>
  <c r="Y3" i="5" s="1"/>
  <c r="Y37" i="5" a="1"/>
  <c r="Y37" i="5" s="1"/>
  <c r="Y41" i="5" a="1"/>
  <c r="Y41" i="5" s="1"/>
  <c r="Y11" i="5" a="1"/>
  <c r="Y11" i="5" s="1"/>
  <c r="Y40" i="5" a="1"/>
  <c r="Y40" i="5" s="1"/>
  <c r="Y42" i="5" a="1"/>
  <c r="Y42" i="5" s="1"/>
  <c r="Y20" i="5" a="1"/>
  <c r="Y20" i="5" s="1"/>
  <c r="Y18" i="5" a="1"/>
  <c r="Y18" i="5" s="1"/>
  <c r="Y19" i="5" a="1"/>
  <c r="Y19" i="5" s="1"/>
  <c r="Y21" i="5" a="1"/>
  <c r="Y21" i="5" s="1"/>
  <c r="Y22" i="5" a="1"/>
  <c r="Y22" i="5" s="1"/>
  <c r="Y32" i="5" a="1"/>
  <c r="Y32" i="5" s="1"/>
  <c r="Y24" i="5" a="1"/>
  <c r="Y24" i="5" s="1"/>
  <c r="Y17" i="5" a="1"/>
  <c r="Y17" i="5" s="1"/>
  <c r="Y26" i="5" a="1"/>
  <c r="Y26" i="5" s="1"/>
  <c r="Y27" i="5" a="1"/>
  <c r="Y27" i="5" s="1"/>
  <c r="Y28" i="5" a="1"/>
  <c r="Y28" i="5" s="1"/>
  <c r="Y4" i="5" a="1"/>
  <c r="Y4" i="5" s="1"/>
  <c r="Y2" i="5" a="1"/>
  <c r="Y2" i="5" s="1"/>
  <c r="Y15" i="5" a="1"/>
  <c r="Y15" i="5" s="1"/>
  <c r="Y12" i="5" a="1"/>
  <c r="Y12" i="5" s="1"/>
  <c r="Y34" i="5" a="1"/>
  <c r="Y34" i="5" s="1"/>
  <c r="Y36" i="5" a="1"/>
  <c r="Y36" i="5" s="1"/>
  <c r="Y39" i="5" a="1"/>
  <c r="Y39" i="5" s="1"/>
  <c r="Y29" i="5" a="1"/>
  <c r="Y29" i="5" s="1"/>
  <c r="Y10" i="5" a="1"/>
  <c r="Y10" i="5" s="1"/>
  <c r="AT49" i="4" a="1"/>
  <c r="AT49" i="4" s="1"/>
  <c r="AT79" i="4" a="1"/>
  <c r="AT79" i="4" s="1"/>
  <c r="AT86" i="4" a="1"/>
  <c r="AT86" i="4" s="1"/>
  <c r="AT76" i="4" a="1"/>
  <c r="AT76" i="4" s="1"/>
  <c r="AT91" i="4" a="1"/>
  <c r="AT91" i="4" s="1"/>
  <c r="AT81" i="4" a="1"/>
  <c r="AT81" i="4" s="1"/>
  <c r="AT33" i="4" a="1"/>
  <c r="AT33" i="4" s="1"/>
  <c r="AT37" i="4" a="1"/>
  <c r="AT37" i="4" s="1"/>
  <c r="AT9" i="4" a="1"/>
  <c r="AT9" i="4" s="1"/>
  <c r="AT69" i="4" a="1"/>
  <c r="AT69" i="4" s="1"/>
  <c r="AT13" i="4" a="1"/>
  <c r="AT13" i="4" s="1"/>
  <c r="AT26" i="4" a="1"/>
  <c r="AT26" i="4" s="1"/>
  <c r="AT85" i="4" a="1"/>
  <c r="AT85" i="4" s="1"/>
  <c r="AT19" i="4" a="1"/>
  <c r="AT19" i="4" s="1"/>
  <c r="AT35" i="4" a="1"/>
  <c r="AT35" i="4" s="1"/>
  <c r="AT80" i="4" a="1"/>
  <c r="AT80" i="4" s="1"/>
  <c r="AT17" i="4" a="1"/>
  <c r="AT17" i="4" s="1"/>
  <c r="AT21" i="4" a="1"/>
  <c r="AT21" i="4" s="1"/>
  <c r="AT48" i="4" a="1"/>
  <c r="AT48" i="4" s="1"/>
  <c r="AT83" i="4" a="1"/>
  <c r="AT83" i="4" s="1"/>
  <c r="AT70" i="4" a="1"/>
  <c r="AT70" i="4" s="1"/>
  <c r="AT43" i="4" a="1"/>
  <c r="AT43" i="4" s="1"/>
  <c r="AT66" i="4" a="1"/>
  <c r="AT66" i="4" s="1"/>
  <c r="AT10" i="4" a="1"/>
  <c r="AT10" i="4" s="1"/>
  <c r="AT36" i="4" a="1"/>
  <c r="AT36" i="4" s="1"/>
  <c r="AT53" i="4" a="1"/>
  <c r="AT53" i="4" s="1"/>
  <c r="AT62" i="4" a="1"/>
  <c r="AT62" i="4" s="1"/>
  <c r="AT58" i="4" a="1"/>
  <c r="AT58" i="4" s="1"/>
  <c r="AT75" i="4" a="1"/>
  <c r="AT75" i="4" s="1"/>
  <c r="AT74" i="4" a="1"/>
  <c r="AT74" i="4" s="1"/>
  <c r="AT20" i="4" a="1"/>
  <c r="AT20" i="4" s="1"/>
  <c r="AT41" i="4" a="1"/>
  <c r="AT41" i="4" s="1"/>
  <c r="AT46" i="4" a="1"/>
  <c r="AT46" i="4" s="1"/>
  <c r="AT72" i="4" a="1"/>
  <c r="AT72" i="4" s="1"/>
  <c r="AT15" i="4" a="1"/>
  <c r="AT15" i="4" s="1"/>
  <c r="AT63" i="4" a="1"/>
  <c r="AT63" i="4" s="1"/>
  <c r="AT57" i="4" a="1"/>
  <c r="AT57" i="4" s="1"/>
  <c r="AT90" i="4" a="1"/>
  <c r="AT90" i="4" s="1"/>
  <c r="AT34" i="4" a="1"/>
  <c r="AT34" i="4" s="1"/>
  <c r="AT56" i="4" a="1"/>
  <c r="AT56" i="4" s="1"/>
  <c r="AT77" i="4" a="1"/>
  <c r="AT77" i="4" s="1"/>
  <c r="AT30" i="4" a="1"/>
  <c r="AT30" i="4" s="1"/>
  <c r="AT39" i="4" a="1"/>
  <c r="AT39" i="4" s="1"/>
  <c r="AT67" i="4" a="1"/>
  <c r="AT67" i="4" s="1"/>
  <c r="AT16" i="4" a="1"/>
  <c r="AT16" i="4" s="1"/>
  <c r="AT44" i="4" a="1"/>
  <c r="AT44" i="4" s="1"/>
  <c r="AT59" i="4" a="1"/>
  <c r="AT59" i="4" s="1"/>
  <c r="AT61" i="4" a="1"/>
  <c r="AT61" i="4" s="1"/>
  <c r="AT11" i="4" a="1"/>
  <c r="AT11" i="4" s="1"/>
  <c r="AT54" i="4" a="1"/>
  <c r="AT54" i="4" s="1"/>
  <c r="AT5" i="4" a="1"/>
  <c r="AT5" i="4" s="1"/>
  <c r="AT14" i="4" a="1"/>
  <c r="AT14" i="4" s="1"/>
  <c r="AT47" i="4" a="1"/>
  <c r="AT47" i="4" s="1"/>
  <c r="AT52" i="4" a="1"/>
  <c r="AT52" i="4" s="1"/>
  <c r="AT6" i="4" a="1"/>
  <c r="AT6" i="4" s="1"/>
  <c r="AT89" i="4" a="1"/>
  <c r="AT89" i="4" s="1"/>
  <c r="AT71" i="4" a="1"/>
  <c r="AT71" i="4" s="1"/>
  <c r="AT25" i="4" a="1"/>
  <c r="AT25" i="4" s="1"/>
  <c r="AT24" i="4" a="1"/>
  <c r="AT24" i="4" s="1"/>
  <c r="AT40" i="4" a="1"/>
  <c r="AT40" i="4" s="1"/>
  <c r="AT38" i="4" a="1"/>
  <c r="AT38" i="4" s="1"/>
  <c r="AT64" i="4" a="1"/>
  <c r="AT64" i="4" s="1"/>
  <c r="AT31" i="4" a="1"/>
  <c r="AT31" i="4" s="1"/>
  <c r="AT7" i="4" a="1"/>
  <c r="AT7" i="4" s="1"/>
  <c r="AT8" i="4" a="1"/>
  <c r="AT8" i="4" s="1"/>
  <c r="AT29" i="4" a="1"/>
  <c r="AT29" i="4" s="1"/>
  <c r="AT50" i="4" a="1"/>
  <c r="AT50" i="4" s="1"/>
  <c r="AT84" i="4" a="1"/>
  <c r="AT84" i="4" s="1"/>
  <c r="AT51" i="4" a="1"/>
  <c r="AT51" i="4" s="1"/>
  <c r="AT45" i="4" a="1"/>
  <c r="AT45" i="4" s="1"/>
  <c r="AT78" i="4" a="1"/>
  <c r="AT78" i="4" s="1"/>
  <c r="AT22" i="4" a="1"/>
  <c r="AT22" i="4" s="1"/>
  <c r="AT60" i="4" a="1"/>
  <c r="AT60" i="4" s="1"/>
  <c r="AT18" i="4" a="1"/>
  <c r="AT18" i="4" s="1"/>
  <c r="AT82" i="4" a="1"/>
  <c r="AT82" i="4" s="1"/>
  <c r="AT55" i="4" a="1"/>
  <c r="AT55" i="4" s="1"/>
  <c r="AT4" i="4" a="1"/>
  <c r="AT4" i="4" s="1"/>
  <c r="AT32" i="4" a="1"/>
  <c r="AT32" i="4" s="1"/>
  <c r="AT65" i="4" a="1"/>
  <c r="AT65" i="4" s="1"/>
  <c r="AT88" i="4" a="1"/>
  <c r="AT88" i="4" s="1"/>
  <c r="AT27" i="4" a="1"/>
  <c r="AT27" i="4" s="1"/>
  <c r="AT73" i="4" a="1"/>
  <c r="AT73" i="4" s="1"/>
  <c r="AT2" i="4" a="1"/>
  <c r="AT2" i="4" s="1"/>
  <c r="AT23" i="4" a="1"/>
  <c r="AT23" i="4" s="1"/>
  <c r="AT87" i="4" a="1"/>
  <c r="AT87" i="4" s="1"/>
  <c r="AT3" i="4" a="1"/>
  <c r="AT3" i="4" s="1"/>
  <c r="AT42" i="4" a="1"/>
  <c r="AT42" i="4" s="1"/>
  <c r="AT68" i="4" a="1"/>
  <c r="AT68" i="4" s="1"/>
  <c r="AT12" i="4" a="1"/>
  <c r="AT12" i="4" s="1"/>
  <c r="AT28" i="4" a="1"/>
  <c r="AT28" i="4" s="1"/>
  <c r="AM45" i="4" a="1"/>
  <c r="AM45" i="4" s="1"/>
  <c r="AY22" i="7" s="1"/>
  <c r="AM33" i="4" a="1"/>
  <c r="AM33" i="4" s="1"/>
  <c r="AM16" i="4" a="1"/>
  <c r="AM16" i="4" s="1"/>
  <c r="AM9" i="4" a="1"/>
  <c r="AM9" i="4" s="1"/>
  <c r="AM4" i="4" a="1"/>
  <c r="AM4" i="4" s="1"/>
  <c r="AM40" i="4" a="1"/>
  <c r="AM40" i="4" s="1"/>
  <c r="AM36" i="4" a="1"/>
  <c r="AM36" i="4" s="1"/>
  <c r="AM20" i="4" a="1"/>
  <c r="AM20" i="4" s="1"/>
  <c r="AM30" i="4" a="1"/>
  <c r="AM30" i="4" s="1"/>
  <c r="AM25" i="4" a="1"/>
  <c r="AM25" i="4" s="1"/>
  <c r="AM2" i="4" a="1"/>
  <c r="AM2" i="4" s="1"/>
  <c r="AM42" i="4" a="1"/>
  <c r="AM42" i="4" s="1"/>
  <c r="AM31" i="4" a="1"/>
  <c r="AM31" i="4" s="1"/>
  <c r="AM17" i="4" a="1"/>
  <c r="AM17" i="4" s="1"/>
  <c r="AM48" i="4" a="1"/>
  <c r="AM48" i="4" s="1"/>
  <c r="BB22" i="7" s="1"/>
  <c r="AM39" i="4" a="1"/>
  <c r="AM39" i="4" s="1"/>
  <c r="AM10" i="4" a="1"/>
  <c r="AM10" i="4" s="1"/>
  <c r="AM24" i="4" a="1"/>
  <c r="AM24" i="4" s="1"/>
  <c r="AM14" i="4" a="1"/>
  <c r="AM14" i="4" s="1"/>
  <c r="AM27" i="4" a="1"/>
  <c r="AM27" i="4" s="1"/>
  <c r="AM50" i="4" a="1"/>
  <c r="AM50" i="4" s="1"/>
  <c r="BD22" i="7" s="1"/>
  <c r="AM47" i="4" a="1"/>
  <c r="AM47" i="4" s="1"/>
  <c r="BA22" i="7" s="1"/>
  <c r="AM3" i="4" a="1"/>
  <c r="AM3" i="4" s="1"/>
  <c r="AM23" i="4" a="1"/>
  <c r="AM23" i="4" s="1"/>
  <c r="AM41" i="4" a="1"/>
  <c r="AM41" i="4" s="1"/>
  <c r="AM38" i="4" a="1"/>
  <c r="AM38" i="4" s="1"/>
  <c r="AM37" i="4" a="1"/>
  <c r="AM37" i="4" s="1"/>
  <c r="AM28" i="4" a="1"/>
  <c r="AM28" i="4" s="1"/>
  <c r="AM32" i="4" a="1"/>
  <c r="AM32" i="4" s="1"/>
  <c r="AM43" i="4" a="1"/>
  <c r="AM43" i="4" s="1"/>
  <c r="AW22" i="7" s="1"/>
  <c r="AM15" i="4" a="1"/>
  <c r="AM15" i="4" s="1"/>
  <c r="AM26" i="4" a="1"/>
  <c r="AM26" i="4" s="1"/>
  <c r="AM11" i="4" a="1"/>
  <c r="AM11" i="4" s="1"/>
  <c r="AM22" i="4" a="1"/>
  <c r="AM22" i="4" s="1"/>
  <c r="AM49" i="4" a="1"/>
  <c r="AM49" i="4" s="1"/>
  <c r="BC22" i="7" s="1"/>
  <c r="AM46" i="4" a="1"/>
  <c r="AM46" i="4" s="1"/>
  <c r="AZ22" i="7" s="1"/>
  <c r="AM5" i="4" a="1"/>
  <c r="AM5" i="4" s="1"/>
  <c r="K22" i="7" s="1"/>
  <c r="AM21" i="4" a="1"/>
  <c r="AM21" i="4" s="1"/>
  <c r="AM13" i="4" a="1"/>
  <c r="AM13" i="4" s="1"/>
  <c r="AM12" i="4" a="1"/>
  <c r="AM12" i="4" s="1"/>
  <c r="AM35" i="4" a="1"/>
  <c r="AM35" i="4" s="1"/>
  <c r="AM19" i="4" a="1"/>
  <c r="AM19" i="4" s="1"/>
  <c r="AM6" i="4" a="1"/>
  <c r="AM6" i="4" s="1"/>
  <c r="AM44" i="4" a="1"/>
  <c r="AM44" i="4" s="1"/>
  <c r="AX22" i="7" s="1"/>
  <c r="AM18" i="4" a="1"/>
  <c r="AM18" i="4" s="1"/>
  <c r="AM34" i="4" a="1"/>
  <c r="AM34" i="4" s="1"/>
  <c r="AM7" i="4" a="1"/>
  <c r="AM7" i="4" s="1"/>
  <c r="AM8" i="4" a="1"/>
  <c r="AM8" i="4" s="1"/>
  <c r="AM29" i="4" a="1"/>
  <c r="AM29" i="4" s="1"/>
  <c r="AF9" i="4" a="1"/>
  <c r="AF9" i="4" s="1"/>
  <c r="O22" i="7" s="1"/>
  <c r="AF37" i="4" a="1"/>
  <c r="AF37" i="4" s="1"/>
  <c r="AF21" i="4" a="1"/>
  <c r="AF21" i="4" s="1"/>
  <c r="AF38" i="4" a="1"/>
  <c r="AF38" i="4" s="1"/>
  <c r="AF2" i="4" a="1"/>
  <c r="AF2" i="4" s="1"/>
  <c r="AF31" i="4" a="1"/>
  <c r="AF31" i="4" s="1"/>
  <c r="AF40" i="4" a="1"/>
  <c r="AF40" i="4" s="1"/>
  <c r="AF14" i="4" a="1"/>
  <c r="AF14" i="4" s="1"/>
  <c r="AF34" i="4" a="1"/>
  <c r="AF34" i="4" s="1"/>
  <c r="AF35" i="4" a="1"/>
  <c r="AF35" i="4" s="1"/>
  <c r="AF41" i="4" a="1"/>
  <c r="AF41" i="4" s="1"/>
  <c r="AF23" i="4" a="1"/>
  <c r="AF23" i="4" s="1"/>
  <c r="AF30" i="4" a="1"/>
  <c r="AF30" i="4" s="1"/>
  <c r="AF5" i="4" a="1"/>
  <c r="AF5" i="4" s="1"/>
  <c r="AF13" i="4" a="1"/>
  <c r="AF13" i="4" s="1"/>
  <c r="AF12" i="4" a="1"/>
  <c r="AF12" i="4" s="1"/>
  <c r="AF8" i="4" a="1"/>
  <c r="AF8" i="4" s="1"/>
  <c r="AF26" i="4" a="1"/>
  <c r="AF26" i="4" s="1"/>
  <c r="AF3" i="4" a="1"/>
  <c r="AF3" i="4" s="1"/>
  <c r="AF4" i="4" a="1"/>
  <c r="AF4" i="4" s="1"/>
  <c r="AF28" i="4" a="1"/>
  <c r="AF28" i="4" s="1"/>
  <c r="AF16" i="4" a="1"/>
  <c r="AF16" i="4" s="1"/>
  <c r="AF17" i="4" a="1"/>
  <c r="AF17" i="4" s="1"/>
  <c r="AF25" i="4" a="1"/>
  <c r="AF25" i="4" s="1"/>
  <c r="AF24" i="4" a="1"/>
  <c r="AF24" i="4" s="1"/>
  <c r="AF20" i="4" a="1"/>
  <c r="AF20" i="4" s="1"/>
  <c r="AF7" i="4" a="1"/>
  <c r="AF7" i="4" s="1"/>
  <c r="AF19" i="4" a="1"/>
  <c r="AF19" i="4" s="1"/>
  <c r="AF15" i="4" a="1"/>
  <c r="AF15" i="4" s="1"/>
  <c r="AF33" i="4" a="1"/>
  <c r="AF33" i="4" s="1"/>
  <c r="AF10" i="4" a="1"/>
  <c r="AF10" i="4" s="1"/>
  <c r="AF11" i="4" a="1"/>
  <c r="AF11" i="4" s="1"/>
  <c r="AF39" i="4" a="1"/>
  <c r="AF39" i="4" s="1"/>
  <c r="AF6" i="4" a="1"/>
  <c r="AF6" i="4" s="1"/>
  <c r="AF36" i="4" a="1"/>
  <c r="AF36" i="4" s="1"/>
  <c r="AF29" i="4" a="1"/>
  <c r="AF29" i="4" s="1"/>
  <c r="AF22" i="4" a="1"/>
  <c r="AF22" i="4" s="1"/>
  <c r="AF27" i="4" a="1"/>
  <c r="AF27" i="4" s="1"/>
  <c r="AF32" i="4" a="1"/>
  <c r="AF32" i="4" s="1"/>
  <c r="AF18" i="4" a="1"/>
  <c r="AF18" i="4" s="1"/>
  <c r="Y33" i="4" a="1"/>
  <c r="Y33" i="4" s="1"/>
  <c r="Y9" i="4" a="1"/>
  <c r="Y9" i="4" s="1"/>
  <c r="Y12" i="4" a="1"/>
  <c r="Y12" i="4" s="1"/>
  <c r="Y30" i="4" a="1"/>
  <c r="Y30" i="4" s="1"/>
  <c r="Y36" i="4" a="1"/>
  <c r="Y36" i="4" s="1"/>
  <c r="Y2" i="4" a="1"/>
  <c r="Y2" i="4" s="1"/>
  <c r="H22" i="7" s="1"/>
  <c r="Y26" i="4" a="1"/>
  <c r="Y26" i="4" s="1"/>
  <c r="Y24" i="4" a="1"/>
  <c r="Y24" i="4" s="1"/>
  <c r="Y39" i="4" a="1"/>
  <c r="Y39" i="4" s="1"/>
  <c r="AS22" i="7" s="1"/>
  <c r="Y25" i="4" a="1"/>
  <c r="Y25" i="4" s="1"/>
  <c r="Y38" i="4" a="1"/>
  <c r="Y38" i="4" s="1"/>
  <c r="Y20" i="4" a="1"/>
  <c r="Y20" i="4" s="1"/>
  <c r="Y7" i="4" a="1"/>
  <c r="Y7" i="4" s="1"/>
  <c r="Y23" i="4" a="1"/>
  <c r="Y23" i="4" s="1"/>
  <c r="Y41" i="4" a="1"/>
  <c r="Y41" i="4" s="1"/>
  <c r="Y34" i="4" a="1"/>
  <c r="Y34" i="4" s="1"/>
  <c r="Y17" i="4" a="1"/>
  <c r="Y17" i="4" s="1"/>
  <c r="Y40" i="4" a="1"/>
  <c r="Y40" i="4" s="1"/>
  <c r="Y6" i="4" a="1"/>
  <c r="Y6" i="4" s="1"/>
  <c r="Y8" i="4" a="1"/>
  <c r="Y8" i="4" s="1"/>
  <c r="Y15" i="4" a="1"/>
  <c r="Y15" i="4" s="1"/>
  <c r="Y42" i="4" a="1"/>
  <c r="Y42" i="4" s="1"/>
  <c r="Y27" i="4" a="1"/>
  <c r="Y27" i="4" s="1"/>
  <c r="Y4" i="4" a="1"/>
  <c r="Y4" i="4" s="1"/>
  <c r="Y3" i="4" a="1"/>
  <c r="Y3" i="4" s="1"/>
  <c r="Y18" i="4" a="1"/>
  <c r="Y18" i="4" s="1"/>
  <c r="Y29" i="4" a="1"/>
  <c r="Y29" i="4" s="1"/>
  <c r="Y21" i="4" a="1"/>
  <c r="Y21" i="4" s="1"/>
  <c r="Y19" i="4" a="1"/>
  <c r="Y19" i="4" s="1"/>
  <c r="Y37" i="4" a="1"/>
  <c r="Y37" i="4" s="1"/>
  <c r="Y10" i="4" a="1"/>
  <c r="Y10" i="4" s="1"/>
  <c r="Y31" i="4" a="1"/>
  <c r="Y31" i="4" s="1"/>
  <c r="Y14" i="4" a="1"/>
  <c r="Y14" i="4" s="1"/>
  <c r="Y16" i="4" a="1"/>
  <c r="Y16" i="4" s="1"/>
  <c r="Y13" i="4" a="1"/>
  <c r="Y13" i="4" s="1"/>
  <c r="Y32" i="4" a="1"/>
  <c r="Y32" i="4" s="1"/>
  <c r="Y22" i="4" a="1"/>
  <c r="Y22" i="4" s="1"/>
  <c r="Y35" i="4" a="1"/>
  <c r="Y35" i="4" s="1"/>
  <c r="Y5" i="4" a="1"/>
  <c r="Y5" i="4" s="1"/>
  <c r="Y11" i="4" a="1"/>
  <c r="Y11" i="4" s="1"/>
  <c r="Q22" i="7" s="1"/>
  <c r="Y28" i="4" a="1"/>
  <c r="Y28" i="4" s="1"/>
  <c r="AH22" i="7" s="1"/>
  <c r="AT1" i="3" a="1"/>
  <c r="AT1" i="3" s="1"/>
  <c r="AT75" i="3" a="1"/>
  <c r="AT75" i="3" s="1"/>
  <c r="AT63" i="3" a="1"/>
  <c r="AT63" i="3" s="1"/>
  <c r="AT21" i="3" a="1"/>
  <c r="AT21" i="3" s="1"/>
  <c r="AT9" i="3" a="1"/>
  <c r="AT9" i="3" s="1"/>
  <c r="AT87" i="3" a="1"/>
  <c r="AT87" i="3" s="1"/>
  <c r="AT60" i="3" a="1"/>
  <c r="AT60" i="3" s="1"/>
  <c r="AT84" i="3" a="1"/>
  <c r="AT84" i="3" s="1"/>
  <c r="AT3" i="3" a="1"/>
  <c r="AT3" i="3" s="1"/>
  <c r="AT67" i="3" a="1"/>
  <c r="AT67" i="3" s="1"/>
  <c r="AT39" i="3" a="1"/>
  <c r="AT39" i="3" s="1"/>
  <c r="AT50" i="3" a="1"/>
  <c r="AT50" i="3" s="1"/>
  <c r="AT72" i="3" a="1"/>
  <c r="AT72" i="3" s="1"/>
  <c r="AT79" i="3" a="1"/>
  <c r="AT79" i="3" s="1"/>
  <c r="AT25" i="3" a="1"/>
  <c r="AT25" i="3" s="1"/>
  <c r="AT77" i="3" a="1"/>
  <c r="AT77" i="3" s="1"/>
  <c r="AT14" i="3" a="1"/>
  <c r="AT14" i="3" s="1"/>
  <c r="AT76" i="3" a="1"/>
  <c r="AT76" i="3" s="1"/>
  <c r="AT48" i="3" a="1"/>
  <c r="AT48" i="3" s="1"/>
  <c r="AT74" i="3" a="1"/>
  <c r="AT74" i="3" s="1"/>
  <c r="AT62" i="3" a="1"/>
  <c r="AT62" i="3" s="1"/>
  <c r="AT69" i="3" a="1"/>
  <c r="AT69" i="3" s="1"/>
  <c r="AT8" i="3" a="1"/>
  <c r="AT8" i="3" s="1"/>
  <c r="AT12" i="3" a="1"/>
  <c r="AT12" i="3" s="1"/>
  <c r="AT38" i="3" a="1"/>
  <c r="AT38" i="3" s="1"/>
  <c r="AT22" i="3" a="1"/>
  <c r="AT22" i="3" s="1"/>
  <c r="AT17" i="3" a="1"/>
  <c r="AT17" i="3" s="1"/>
  <c r="AT7" i="3" a="1"/>
  <c r="AT7" i="3" s="1"/>
  <c r="AT16" i="3" a="1"/>
  <c r="AT16" i="3" s="1"/>
  <c r="AT49" i="3" a="1"/>
  <c r="AT49" i="3" s="1"/>
  <c r="AT27" i="3" a="1"/>
  <c r="AT27" i="3" s="1"/>
  <c r="AT36" i="3" a="1"/>
  <c r="AT36" i="3" s="1"/>
  <c r="AT10" i="3" a="1"/>
  <c r="AT10" i="3" s="1"/>
  <c r="AT68" i="3" a="1"/>
  <c r="AT68" i="3" s="1"/>
  <c r="AT46" i="3" a="1"/>
  <c r="AT46" i="3" s="1"/>
  <c r="AT41" i="3" a="1"/>
  <c r="AT41" i="3" s="1"/>
  <c r="AT33" i="3" a="1"/>
  <c r="AT33" i="3" s="1"/>
  <c r="AT11" i="3" a="1"/>
  <c r="AT11" i="3" s="1"/>
  <c r="AT32" i="3" a="1"/>
  <c r="AT32" i="3" s="1"/>
  <c r="AT42" i="3" a="1"/>
  <c r="AT42" i="3" s="1"/>
  <c r="AT73" i="3" a="1"/>
  <c r="AT73" i="3" s="1"/>
  <c r="AT70" i="3" a="1"/>
  <c r="AT70" i="3" s="1"/>
  <c r="AT31" i="3" a="1"/>
  <c r="AT31" i="3" s="1"/>
  <c r="AT40" i="3" a="1"/>
  <c r="AT40" i="3" s="1"/>
  <c r="AT6" i="3" a="1"/>
  <c r="AT6" i="3" s="1"/>
  <c r="AT56" i="3" a="1"/>
  <c r="AT56" i="3" s="1"/>
  <c r="AT71" i="3" a="1"/>
  <c r="AT71" i="3" s="1"/>
  <c r="AT66" i="3" a="1"/>
  <c r="AT66" i="3" s="1"/>
  <c r="AT13" i="3" a="1"/>
  <c r="AT13" i="3" s="1"/>
  <c r="AT65" i="3" a="1"/>
  <c r="AT65" i="3" s="1"/>
  <c r="AT2" i="3" a="1"/>
  <c r="AT2" i="3" s="1"/>
  <c r="AT35" i="3" a="1"/>
  <c r="AT35" i="3" s="1"/>
  <c r="AT30" i="3" a="1"/>
  <c r="AT30" i="3" s="1"/>
  <c r="AT81" i="3" a="1"/>
  <c r="AT81" i="3" s="1"/>
  <c r="AT57" i="3" a="1"/>
  <c r="AT57" i="3" s="1"/>
  <c r="AT90" i="3" a="1"/>
  <c r="AT90" i="3" s="1"/>
  <c r="AT15" i="3" a="1"/>
  <c r="AT15" i="3" s="1"/>
  <c r="AT55" i="3" a="1"/>
  <c r="AT55" i="3" s="1"/>
  <c r="AT64" i="3" a="1"/>
  <c r="AT64" i="3" s="1"/>
  <c r="AT59" i="3" a="1"/>
  <c r="AT59" i="3" s="1"/>
  <c r="AT5" i="3" a="1"/>
  <c r="AT5" i="3" s="1"/>
  <c r="AT86" i="3" a="1"/>
  <c r="AT86" i="3" s="1"/>
  <c r="AT4" i="3" a="1"/>
  <c r="AT4" i="3" s="1"/>
  <c r="AT37" i="3" a="1"/>
  <c r="AT37" i="3" s="1"/>
  <c r="AT89" i="3" a="1"/>
  <c r="AT89" i="3" s="1"/>
  <c r="AT24" i="3" a="1"/>
  <c r="AT24" i="3" s="1"/>
  <c r="AT88" i="3" a="1"/>
  <c r="AT88" i="3" s="1"/>
  <c r="AT34" i="3" a="1"/>
  <c r="AT34" i="3" s="1"/>
  <c r="AT29" i="3" a="1"/>
  <c r="AT29" i="3" s="1"/>
  <c r="AT26" i="3" a="1"/>
  <c r="AT26" i="3" s="1"/>
  <c r="AT91" i="3" a="1"/>
  <c r="AT91" i="3" s="1"/>
  <c r="AT20" i="3" a="1"/>
  <c r="AT20" i="3" s="1"/>
  <c r="AT51" i="3" a="1"/>
  <c r="AT51" i="3" s="1"/>
  <c r="AT80" i="3" a="1"/>
  <c r="AT80" i="3" s="1"/>
  <c r="AT58" i="3" a="1"/>
  <c r="AT58" i="3" s="1"/>
  <c r="AT19" i="3" a="1"/>
  <c r="AT19" i="3" s="1"/>
  <c r="AT28" i="3" a="1"/>
  <c r="AT28" i="3" s="1"/>
  <c r="AT61" i="3" a="1"/>
  <c r="AT61" i="3" s="1"/>
  <c r="AT44" i="3" a="1"/>
  <c r="AT44" i="3" s="1"/>
  <c r="AT54" i="3" a="1"/>
  <c r="AT54" i="3" s="1"/>
  <c r="AT85" i="3" a="1"/>
  <c r="AT85" i="3" s="1"/>
  <c r="AT53" i="3" a="1"/>
  <c r="AT53" i="3" s="1"/>
  <c r="AT45" i="3" a="1"/>
  <c r="AT45" i="3" s="1"/>
  <c r="AT23" i="3" a="1"/>
  <c r="AT23" i="3" s="1"/>
  <c r="AT18" i="3" a="1"/>
  <c r="AT18" i="3" s="1"/>
  <c r="AT83" i="3" a="1"/>
  <c r="AT83" i="3" s="1"/>
  <c r="AT78" i="3" a="1"/>
  <c r="AT78" i="3" s="1"/>
  <c r="AT82" i="3" a="1"/>
  <c r="AT82" i="3" s="1"/>
  <c r="AT43" i="3" a="1"/>
  <c r="AT43" i="3" s="1"/>
  <c r="AT52" i="3" a="1"/>
  <c r="AT52" i="3" s="1"/>
  <c r="AT47" i="3" a="1"/>
  <c r="AT47" i="3" s="1"/>
  <c r="AM1" i="3" a="1"/>
  <c r="AM1" i="3" s="1"/>
  <c r="AM33" i="3" a="1"/>
  <c r="AM33" i="3" s="1"/>
  <c r="AM45" i="3" a="1"/>
  <c r="AM45" i="3" s="1"/>
  <c r="AY19" i="7" s="1"/>
  <c r="AM49" i="3" a="1"/>
  <c r="AM49" i="3" s="1"/>
  <c r="BC19" i="7" s="1"/>
  <c r="AM9" i="3" a="1"/>
  <c r="AM9" i="3" s="1"/>
  <c r="AM28" i="3" a="1"/>
  <c r="AM28" i="3" s="1"/>
  <c r="AM2" i="3" a="1"/>
  <c r="AM2" i="3" s="1"/>
  <c r="AM37" i="3" a="1"/>
  <c r="AM37" i="3" s="1"/>
  <c r="AM31" i="3" a="1"/>
  <c r="AM31" i="3" s="1"/>
  <c r="AM40" i="3" a="1"/>
  <c r="AM40" i="3" s="1"/>
  <c r="AM11" i="3" a="1"/>
  <c r="AM11" i="3" s="1"/>
  <c r="AM42" i="3" a="1"/>
  <c r="AM42" i="3" s="1"/>
  <c r="AM43" i="3" a="1"/>
  <c r="AM43" i="3" s="1"/>
  <c r="AW19" i="7" s="1"/>
  <c r="AM36" i="3" a="1"/>
  <c r="AM36" i="3" s="1"/>
  <c r="AM3" i="3" a="1"/>
  <c r="AM3" i="3" s="1"/>
  <c r="AM38" i="3" a="1"/>
  <c r="AM38" i="3" s="1"/>
  <c r="AM10" i="3" a="1"/>
  <c r="AM10" i="3" s="1"/>
  <c r="AM46" i="3" a="1"/>
  <c r="AM46" i="3" s="1"/>
  <c r="AZ19" i="7" s="1"/>
  <c r="AM25" i="3" a="1"/>
  <c r="AM25" i="3" s="1"/>
  <c r="AM41" i="3" a="1"/>
  <c r="AM41" i="3" s="1"/>
  <c r="AM20" i="3" a="1"/>
  <c r="AM20" i="3" s="1"/>
  <c r="AM4" i="3" a="1"/>
  <c r="AM4" i="3" s="1"/>
  <c r="AM27" i="3" a="1"/>
  <c r="AM27" i="3" s="1"/>
  <c r="AM18" i="3" a="1"/>
  <c r="AM18" i="3" s="1"/>
  <c r="AM16" i="3" a="1"/>
  <c r="AM16" i="3" s="1"/>
  <c r="AM6" i="3" a="1"/>
  <c r="AM6" i="3" s="1"/>
  <c r="AM21" i="3" a="1"/>
  <c r="AM21" i="3" s="1"/>
  <c r="AM34" i="3" a="1"/>
  <c r="AM34" i="3" s="1"/>
  <c r="AM26" i="3" a="1"/>
  <c r="AM26" i="3" s="1"/>
  <c r="AM23" i="3" a="1"/>
  <c r="AM23" i="3" s="1"/>
  <c r="AM12" i="3" a="1"/>
  <c r="AM12" i="3" s="1"/>
  <c r="AM48" i="3" a="1"/>
  <c r="AM48" i="3" s="1"/>
  <c r="BB19" i="7" s="1"/>
  <c r="AM50" i="3" a="1"/>
  <c r="AM50" i="3" s="1"/>
  <c r="BD19" i="7" s="1"/>
  <c r="AM17" i="3" a="1"/>
  <c r="AM17" i="3" s="1"/>
  <c r="AM14" i="3" a="1"/>
  <c r="AM14" i="3" s="1"/>
  <c r="AM22" i="3" a="1"/>
  <c r="AM22" i="3" s="1"/>
  <c r="AM47" i="3" a="1"/>
  <c r="AM47" i="3" s="1"/>
  <c r="BA19" i="7" s="1"/>
  <c r="AM39" i="3" a="1"/>
  <c r="AM39" i="3" s="1"/>
  <c r="AM19" i="3" a="1"/>
  <c r="AM19" i="3" s="1"/>
  <c r="AM32" i="3" a="1"/>
  <c r="AM32" i="3" s="1"/>
  <c r="AM13" i="3" a="1"/>
  <c r="AM13" i="3" s="1"/>
  <c r="AM35" i="3" a="1"/>
  <c r="AM35" i="3" s="1"/>
  <c r="AM30" i="3" a="1"/>
  <c r="AM30" i="3" s="1"/>
  <c r="AM15" i="3" a="1"/>
  <c r="AM15" i="3" s="1"/>
  <c r="AM8" i="3" a="1"/>
  <c r="AM8" i="3" s="1"/>
  <c r="AM24" i="3" a="1"/>
  <c r="AM24" i="3" s="1"/>
  <c r="AM7" i="3" a="1"/>
  <c r="AM7" i="3" s="1"/>
  <c r="AM29" i="3" a="1"/>
  <c r="AM29" i="3" s="1"/>
  <c r="AM5" i="3" a="1"/>
  <c r="AM5" i="3" s="1"/>
  <c r="AM44" i="3" a="1"/>
  <c r="AM44" i="3" s="1"/>
  <c r="AX19" i="7" s="1"/>
  <c r="AF38" i="3" a="1"/>
  <c r="AF38" i="3" s="1"/>
  <c r="AF14" i="3" a="1"/>
  <c r="AF14" i="3" s="1"/>
  <c r="AF15" i="3" a="1"/>
  <c r="AF15" i="3" s="1"/>
  <c r="AF2" i="3" a="1"/>
  <c r="AF2" i="3" s="1"/>
  <c r="AF9" i="3" a="1"/>
  <c r="AF9" i="3" s="1"/>
  <c r="AF24" i="3" a="1"/>
  <c r="AF24" i="3" s="1"/>
  <c r="AF23" i="3" a="1"/>
  <c r="AF23" i="3" s="1"/>
  <c r="AF37" i="3" a="1"/>
  <c r="AF37" i="3" s="1"/>
  <c r="AF12" i="3" a="1"/>
  <c r="AF12" i="3" s="1"/>
  <c r="AF3" i="3" a="1"/>
  <c r="AF3" i="3" s="1"/>
  <c r="AF13" i="3" a="1"/>
  <c r="AF13" i="3" s="1"/>
  <c r="AF18" i="3" a="1"/>
  <c r="AF18" i="3" s="1"/>
  <c r="AF21" i="3" a="1"/>
  <c r="AF21" i="3" s="1"/>
  <c r="AF17" i="3" a="1"/>
  <c r="AF17" i="3" s="1"/>
  <c r="AF7" i="3" a="1"/>
  <c r="AF7" i="3" s="1"/>
  <c r="AF30" i="3" a="1"/>
  <c r="AF30" i="3" s="1"/>
  <c r="AF8" i="3" a="1"/>
  <c r="AF8" i="3" s="1"/>
  <c r="AF33" i="3" a="1"/>
  <c r="AF33" i="3" s="1"/>
  <c r="AF36" i="3" a="1"/>
  <c r="AF36" i="3" s="1"/>
  <c r="AF4" i="3" a="1"/>
  <c r="AF4" i="3" s="1"/>
  <c r="AF25" i="3" a="1"/>
  <c r="AF25" i="3" s="1"/>
  <c r="AF27" i="3" a="1"/>
  <c r="AF27" i="3" s="1"/>
  <c r="AF35" i="3" a="1"/>
  <c r="AF35" i="3" s="1"/>
  <c r="AF19" i="3" a="1"/>
  <c r="AF19" i="3" s="1"/>
  <c r="AF16" i="3" a="1"/>
  <c r="AF16" i="3" s="1"/>
  <c r="AF20" i="3" a="1"/>
  <c r="AF20" i="3" s="1"/>
  <c r="AF10" i="3" a="1"/>
  <c r="AF10" i="3" s="1"/>
  <c r="AF32" i="3" a="1"/>
  <c r="AF32" i="3" s="1"/>
  <c r="AF34" i="3" a="1"/>
  <c r="AF34" i="3" s="1"/>
  <c r="AF40" i="3" a="1"/>
  <c r="AF40" i="3" s="1"/>
  <c r="AF6" i="3" a="1"/>
  <c r="AF6" i="3" s="1"/>
  <c r="AF39" i="3" a="1"/>
  <c r="AF39" i="3" s="1"/>
  <c r="AF29" i="3" a="1"/>
  <c r="AF29" i="3" s="1"/>
  <c r="AF31" i="3" a="1"/>
  <c r="AF31" i="3" s="1"/>
  <c r="AF5" i="3" a="1"/>
  <c r="AF5" i="3" s="1"/>
  <c r="AF11" i="3" a="1"/>
  <c r="AF11" i="3" s="1"/>
  <c r="AF41" i="3" a="1"/>
  <c r="AF41" i="3" s="1"/>
  <c r="AF22" i="3" a="1"/>
  <c r="AF22" i="3" s="1"/>
  <c r="AF26" i="3" a="1"/>
  <c r="AF26" i="3" s="1"/>
  <c r="AF28" i="3" a="1"/>
  <c r="AF28" i="3" s="1"/>
  <c r="Y9" i="3" a="1"/>
  <c r="Y9" i="3" s="1"/>
  <c r="Y41" i="3" a="1"/>
  <c r="Y41" i="3" s="1"/>
  <c r="AU19" i="7" s="1"/>
  <c r="Y24" i="3" a="1"/>
  <c r="Y24" i="3" s="1"/>
  <c r="Y5" i="3" a="1"/>
  <c r="Y5" i="3" s="1"/>
  <c r="Y22" i="3" a="1"/>
  <c r="Y22" i="3" s="1"/>
  <c r="Y15" i="3" a="1"/>
  <c r="Y15" i="3" s="1"/>
  <c r="Y20" i="3" a="1"/>
  <c r="Y20" i="3" s="1"/>
  <c r="Y7" i="3" a="1"/>
  <c r="Y7" i="3" s="1"/>
  <c r="Y39" i="3" a="1"/>
  <c r="Y39" i="3" s="1"/>
  <c r="Y30" i="3" a="1"/>
  <c r="Y30" i="3" s="1"/>
  <c r="Y36" i="3" a="1"/>
  <c r="Y36" i="3" s="1"/>
  <c r="Y18" i="3" a="1"/>
  <c r="Y18" i="3" s="1"/>
  <c r="Y32" i="3" a="1"/>
  <c r="Y32" i="3" s="1"/>
  <c r="Y29" i="3" a="1"/>
  <c r="Y29" i="3" s="1"/>
  <c r="Y28" i="3" a="1"/>
  <c r="Y28" i="3" s="1"/>
  <c r="Y34" i="3" a="1"/>
  <c r="Y34" i="3" s="1"/>
  <c r="Y11" i="3" a="1"/>
  <c r="Y11" i="3" s="1"/>
  <c r="Q19" i="7" s="1"/>
  <c r="Y17" i="3" a="1"/>
  <c r="Y17" i="3" s="1"/>
  <c r="Y37" i="3" a="1"/>
  <c r="Y37" i="3" s="1"/>
  <c r="Y19" i="3" a="1"/>
  <c r="Y19" i="3" s="1"/>
  <c r="Y23" i="3" a="1"/>
  <c r="Y23" i="3" s="1"/>
  <c r="Y12" i="3" a="1"/>
  <c r="Y12" i="3" s="1"/>
  <c r="Y2" i="3" a="1"/>
  <c r="Y2" i="3" s="1"/>
  <c r="Y14" i="3" a="1"/>
  <c r="Y14" i="3" s="1"/>
  <c r="Y10" i="3" a="1"/>
  <c r="Y10" i="3" s="1"/>
  <c r="Y6" i="3" a="1"/>
  <c r="Y6" i="3" s="1"/>
  <c r="Y27" i="3" a="1"/>
  <c r="Y27" i="3" s="1"/>
  <c r="Y16" i="3" a="1"/>
  <c r="Y16" i="3" s="1"/>
  <c r="Y25" i="3" a="1"/>
  <c r="Y25" i="3" s="1"/>
  <c r="Y4" i="3" a="1"/>
  <c r="Y4" i="3" s="1"/>
  <c r="Y42" i="3" a="1"/>
  <c r="Y42" i="3" s="1"/>
  <c r="Y3" i="3" a="1"/>
  <c r="Y3" i="3" s="1"/>
  <c r="Y35" i="3" a="1"/>
  <c r="Y35" i="3" s="1"/>
  <c r="Y21" i="3" a="1"/>
  <c r="Y21" i="3" s="1"/>
  <c r="Y13" i="3" a="1"/>
  <c r="Y13" i="3" s="1"/>
  <c r="Y40" i="3" a="1"/>
  <c r="Y40" i="3" s="1"/>
  <c r="Y38" i="3" a="1"/>
  <c r="Y38" i="3" s="1"/>
  <c r="Y31" i="3" a="1"/>
  <c r="Y31" i="3" s="1"/>
  <c r="Y33" i="3" a="1"/>
  <c r="Y33" i="3" s="1"/>
  <c r="Y26" i="3" a="1"/>
  <c r="Y26" i="3" s="1"/>
  <c r="Y8" i="3" a="1"/>
  <c r="Y8" i="3" s="1"/>
  <c r="AU28" i="7"/>
  <c r="T28" i="7"/>
  <c r="Z28" i="7"/>
  <c r="H28" i="7"/>
  <c r="P28" i="7"/>
  <c r="AM1" i="5" a="1"/>
  <c r="AM1" i="5" s="1"/>
  <c r="J16" i="7"/>
  <c r="S16" i="7"/>
  <c r="AF1" i="3" a="1"/>
  <c r="AF1" i="3" s="1"/>
  <c r="AT1" i="4" a="1"/>
  <c r="AT1" i="4" s="1"/>
  <c r="AM1" i="4" a="1"/>
  <c r="AM1" i="4" s="1"/>
  <c r="AQ22" i="7"/>
  <c r="Z22" i="7"/>
  <c r="R22" i="7"/>
  <c r="AN22" i="7"/>
  <c r="S22" i="7"/>
  <c r="Y1" i="4" a="1"/>
  <c r="Y1" i="4" s="1"/>
  <c r="AF1" i="4" a="1"/>
  <c r="AF1" i="4" s="1"/>
  <c r="Y1" i="5" a="1"/>
  <c r="Y1" i="5" s="1"/>
  <c r="H16" i="7"/>
  <c r="AA16" i="7"/>
  <c r="Y16" i="7"/>
  <c r="AN16" i="7"/>
  <c r="AY16" i="7"/>
  <c r="Q16" i="7"/>
  <c r="AF16" i="7"/>
  <c r="AM16" i="7"/>
  <c r="BB16" i="7"/>
  <c r="T16" i="7"/>
  <c r="AU16" i="7"/>
  <c r="AB16" i="7"/>
  <c r="I16" i="7"/>
  <c r="AC16" i="7"/>
  <c r="AI16" i="7"/>
  <c r="AX16" i="7"/>
  <c r="P16" i="7"/>
  <c r="W16" i="7"/>
  <c r="AL16" i="7"/>
  <c r="BA16" i="7"/>
  <c r="O16" i="7"/>
  <c r="AS16" i="7"/>
  <c r="Z16" i="7"/>
  <c r="Y1" i="3" a="1"/>
  <c r="Y1" i="3" s="1"/>
  <c r="G16" i="7"/>
  <c r="AT16" i="7"/>
  <c r="AH16" i="7"/>
  <c r="AW16" i="7"/>
  <c r="V16" i="7"/>
  <c r="AK16" i="7"/>
  <c r="AZ16" i="7"/>
  <c r="M16" i="7"/>
  <c r="AQ16" i="7"/>
  <c r="X16" i="7"/>
  <c r="N16" i="7"/>
  <c r="AR16" i="7"/>
  <c r="AP16" i="7"/>
  <c r="R16" i="7"/>
  <c r="AG16" i="7"/>
  <c r="AV16" i="7"/>
  <c r="BC16" i="7"/>
  <c r="U16" i="7"/>
  <c r="AJ16" i="7"/>
  <c r="AD16" i="7"/>
  <c r="K16" i="7"/>
  <c r="AO16" i="7"/>
  <c r="AE16" i="7"/>
  <c r="L16" i="7"/>
  <c r="X22" i="7" l="1"/>
  <c r="AJ22" i="7"/>
  <c r="AG28" i="7"/>
  <c r="AB28" i="7"/>
  <c r="AG22" i="7"/>
  <c r="AN5" i="5"/>
  <c r="AL22" i="7"/>
  <c r="J22" i="7"/>
  <c r="AV25" i="7"/>
  <c r="V19" i="7"/>
  <c r="AM19" i="7"/>
  <c r="T22" i="7"/>
  <c r="U22" i="7"/>
  <c r="V28" i="7"/>
  <c r="AK19" i="7"/>
  <c r="P22" i="7"/>
  <c r="AF22" i="7"/>
  <c r="G28" i="7"/>
  <c r="AP19" i="7"/>
  <c r="AP22" i="7"/>
  <c r="AS19" i="7"/>
  <c r="AH19" i="7"/>
  <c r="AU69" i="5"/>
  <c r="AD28" i="7"/>
  <c r="H19" i="7"/>
  <c r="AU30" i="5"/>
  <c r="AG19" i="3"/>
  <c r="AU14" i="5"/>
  <c r="AJ19" i="7"/>
  <c r="AU56" i="5"/>
  <c r="Z19" i="7"/>
  <c r="S28" i="7"/>
  <c r="R19" i="7"/>
  <c r="U28" i="7"/>
  <c r="AN14" i="5"/>
  <c r="AC19" i="7"/>
  <c r="AE19" i="7"/>
  <c r="AU33" i="6"/>
  <c r="AU89" i="6"/>
  <c r="AU83" i="6"/>
  <c r="AU37" i="6"/>
  <c r="AU72" i="6"/>
  <c r="AU65" i="6"/>
  <c r="AU12" i="6"/>
  <c r="AU46" i="6"/>
  <c r="AU39" i="6"/>
  <c r="AU21" i="6"/>
  <c r="AU57" i="6"/>
  <c r="AU84" i="6"/>
  <c r="AU30" i="6"/>
  <c r="AU14" i="6"/>
  <c r="AU22" i="6"/>
  <c r="AU16" i="6"/>
  <c r="AN49" i="6"/>
  <c r="BC27" i="7" s="1"/>
  <c r="AN43" i="6"/>
  <c r="AW27" i="7" s="1"/>
  <c r="AN21" i="6"/>
  <c r="AD22" i="7"/>
  <c r="I28" i="7"/>
  <c r="AQ28" i="7"/>
  <c r="Z1" i="5"/>
  <c r="AU24" i="5"/>
  <c r="Z24" i="3"/>
  <c r="AU91" i="6"/>
  <c r="AN25" i="6"/>
  <c r="AU2" i="6"/>
  <c r="AU79" i="6"/>
  <c r="AU44" i="6"/>
  <c r="AU63" i="6"/>
  <c r="AA22" i="7"/>
  <c r="AR22" i="7"/>
  <c r="Z19" i="3"/>
  <c r="AI22" i="7"/>
  <c r="AU22" i="7"/>
  <c r="AK22" i="7"/>
  <c r="AU20" i="6"/>
  <c r="AU80" i="6"/>
  <c r="AU51" i="6"/>
  <c r="AU71" i="6"/>
  <c r="BG16" i="7"/>
  <c r="N22" i="7"/>
  <c r="AC22" i="7"/>
  <c r="AU13" i="6"/>
  <c r="Z26" i="3"/>
  <c r="AU25" i="6"/>
  <c r="AU64" i="6"/>
  <c r="Z10" i="4"/>
  <c r="AU56" i="6"/>
  <c r="AN29" i="6"/>
  <c r="AN7" i="6"/>
  <c r="W19" i="7"/>
  <c r="AA19" i="7"/>
  <c r="Y19" i="7"/>
  <c r="AV19" i="7"/>
  <c r="AB19" i="7"/>
  <c r="AD19" i="7"/>
  <c r="AI19" i="7"/>
  <c r="AT19" i="7"/>
  <c r="T19" i="7"/>
  <c r="X19" i="7"/>
  <c r="AG29" i="3"/>
  <c r="AG27" i="3"/>
  <c r="AG10" i="3"/>
  <c r="AG4" i="3"/>
  <c r="AG2" i="3"/>
  <c r="AG13" i="3"/>
  <c r="Z39" i="3"/>
  <c r="Z23" i="3"/>
  <c r="Z30" i="3"/>
  <c r="Z12" i="3"/>
  <c r="Z8" i="3"/>
  <c r="Z9" i="3"/>
  <c r="Z20" i="3"/>
  <c r="Z38" i="3"/>
  <c r="Z21" i="3"/>
  <c r="Z25" i="3"/>
  <c r="Z42" i="3"/>
  <c r="Z35" i="3"/>
  <c r="Z28" i="3"/>
  <c r="Z14" i="3"/>
  <c r="Z6" i="3"/>
  <c r="Z40" i="3"/>
  <c r="Z2" i="3"/>
  <c r="Z4" i="3"/>
  <c r="AT22" i="7"/>
  <c r="Y22" i="7"/>
  <c r="I22" i="7"/>
  <c r="M22" i="7"/>
  <c r="AV22" i="7"/>
  <c r="AG19" i="4"/>
  <c r="Y21" i="7" s="1"/>
  <c r="AG22" i="4"/>
  <c r="AB21" i="7" s="1"/>
  <c r="AG6" i="4"/>
  <c r="L21" i="7" s="1"/>
  <c r="AG27" i="4"/>
  <c r="AG21" i="7" s="1"/>
  <c r="AG11" i="4"/>
  <c r="Q21" i="7" s="1"/>
  <c r="AG18" i="4"/>
  <c r="X21" i="7" s="1"/>
  <c r="AG20" i="4"/>
  <c r="Z21" i="7" s="1"/>
  <c r="AG33" i="4"/>
  <c r="AM21" i="7" s="1"/>
  <c r="AG31" i="4"/>
  <c r="AK21" i="7" s="1"/>
  <c r="AG36" i="4"/>
  <c r="AP21" i="7" s="1"/>
  <c r="AG14" i="4"/>
  <c r="T21" i="7" s="1"/>
  <c r="AG34" i="4"/>
  <c r="AN21" i="7" s="1"/>
  <c r="AG23" i="4"/>
  <c r="AC21" i="7" s="1"/>
  <c r="AG41" i="4"/>
  <c r="AU21" i="7" s="1"/>
  <c r="AG32" i="4"/>
  <c r="AL21" i="7" s="1"/>
  <c r="AG37" i="4"/>
  <c r="AQ21" i="7" s="1"/>
  <c r="AU67" i="5"/>
  <c r="AU91" i="5"/>
  <c r="AU62" i="5"/>
  <c r="AU83" i="5"/>
  <c r="AU31" i="5"/>
  <c r="AU17" i="5"/>
  <c r="AU88" i="5"/>
  <c r="AU36" i="5"/>
  <c r="AU77" i="5"/>
  <c r="AU16" i="5"/>
  <c r="AU63" i="5"/>
  <c r="AU15" i="5"/>
  <c r="AU50" i="5"/>
  <c r="AU52" i="5"/>
  <c r="AN39" i="5"/>
  <c r="AN11" i="5"/>
  <c r="AN18" i="5"/>
  <c r="AN41" i="5"/>
  <c r="AN15" i="5"/>
  <c r="AN12" i="5"/>
  <c r="AN25" i="5"/>
  <c r="AN32" i="5"/>
  <c r="AN40" i="5"/>
  <c r="AN43" i="5"/>
  <c r="AW24" i="7" s="1"/>
  <c r="AN13" i="5"/>
  <c r="AN37" i="5"/>
  <c r="AN7" i="5"/>
  <c r="AU4" i="6"/>
  <c r="AU58" i="6"/>
  <c r="AU29" i="6"/>
  <c r="AU52" i="6"/>
  <c r="AU70" i="6"/>
  <c r="AU24" i="6"/>
  <c r="AU61" i="6"/>
  <c r="AU9" i="6"/>
  <c r="AU23" i="6"/>
  <c r="AU49" i="6"/>
  <c r="AU31" i="6"/>
  <c r="AU40" i="6"/>
  <c r="AU81" i="6"/>
  <c r="AU55" i="6"/>
  <c r="AU28" i="6"/>
  <c r="AU5" i="6"/>
  <c r="AU38" i="6"/>
  <c r="AU87" i="6"/>
  <c r="AU26" i="6"/>
  <c r="AU66" i="6"/>
  <c r="AU69" i="6"/>
  <c r="AU47" i="6"/>
  <c r="AU78" i="6"/>
  <c r="AU45" i="6"/>
  <c r="AU42" i="6"/>
  <c r="AU54" i="6"/>
  <c r="AU19" i="6"/>
  <c r="AU76" i="6"/>
  <c r="AU48" i="6"/>
  <c r="AU35" i="6"/>
  <c r="AN38" i="6"/>
  <c r="AN44" i="6"/>
  <c r="AX27" i="7" s="1"/>
  <c r="AN15" i="6"/>
  <c r="AN36" i="6"/>
  <c r="AN6" i="6"/>
  <c r="AN33" i="6"/>
  <c r="AN22" i="6"/>
  <c r="AN13" i="6"/>
  <c r="AN2" i="6"/>
  <c r="AN18" i="6"/>
  <c r="AN45" i="6"/>
  <c r="AY27" i="7" s="1"/>
  <c r="AN12" i="6"/>
  <c r="AN32" i="6"/>
  <c r="AN42" i="6"/>
  <c r="AN31" i="6"/>
  <c r="AN27" i="6"/>
  <c r="AN8" i="6"/>
  <c r="AN24" i="6"/>
  <c r="AN40" i="6"/>
  <c r="AN35" i="6"/>
  <c r="AN3" i="6"/>
  <c r="AN17" i="6"/>
  <c r="AG39" i="6"/>
  <c r="AG13" i="6"/>
  <c r="AG18" i="6"/>
  <c r="AN1" i="4"/>
  <c r="AQ19" i="7"/>
  <c r="AB22" i="7"/>
  <c r="AM22" i="7"/>
  <c r="U19" i="7"/>
  <c r="AN49" i="5"/>
  <c r="BC24" i="7" s="1"/>
  <c r="AN1" i="3"/>
  <c r="BL16" i="7"/>
  <c r="AN19" i="7"/>
  <c r="AE22" i="7"/>
  <c r="AG17" i="4"/>
  <c r="W21" i="7" s="1"/>
  <c r="AN48" i="5"/>
  <c r="BB24" i="7" s="1"/>
  <c r="AG21" i="4"/>
  <c r="AA21" i="7" s="1"/>
  <c r="Z31" i="3"/>
  <c r="Z13" i="3"/>
  <c r="AL19" i="7"/>
  <c r="O19" i="7"/>
  <c r="AN9" i="5"/>
  <c r="W22" i="7"/>
  <c r="N28" i="7"/>
  <c r="AG36" i="6"/>
  <c r="AN50" i="6"/>
  <c r="BD27" i="7" s="1"/>
  <c r="AN19" i="6"/>
  <c r="AN16" i="6"/>
  <c r="AN46" i="6"/>
  <c r="AZ27" i="7" s="1"/>
  <c r="AN10" i="6"/>
  <c r="AU18" i="5"/>
  <c r="AU4" i="3"/>
  <c r="AU13" i="5"/>
  <c r="AU57" i="3"/>
  <c r="AU53" i="3"/>
  <c r="AU28" i="3"/>
  <c r="AU59" i="3"/>
  <c r="AU15" i="3"/>
  <c r="AU39" i="3"/>
  <c r="AU41" i="3"/>
  <c r="AU78" i="3"/>
  <c r="AU40" i="3"/>
  <c r="AU91" i="3"/>
  <c r="AU25" i="3"/>
  <c r="AU38" i="3"/>
  <c r="AN35" i="5"/>
  <c r="AU51" i="3"/>
  <c r="AU19" i="3"/>
  <c r="AN10" i="5"/>
  <c r="Z15" i="3"/>
  <c r="AU72" i="5"/>
  <c r="AU2" i="5"/>
  <c r="AU26" i="3"/>
  <c r="Z27" i="3"/>
  <c r="AU53" i="6"/>
  <c r="AU21" i="3"/>
  <c r="AG15" i="4"/>
  <c r="U21" i="7" s="1"/>
  <c r="AU27" i="6"/>
  <c r="AU67" i="3"/>
  <c r="AN29" i="5"/>
  <c r="Z4" i="5"/>
  <c r="AN11" i="6"/>
  <c r="AN8" i="5"/>
  <c r="AN3" i="5"/>
  <c r="AG4" i="4"/>
  <c r="J21" i="7" s="1"/>
  <c r="AG7" i="4"/>
  <c r="M21" i="7" s="1"/>
  <c r="Z34" i="3"/>
  <c r="Z11" i="3"/>
  <c r="AN20" i="5"/>
  <c r="AU73" i="6"/>
  <c r="AG33" i="6"/>
  <c r="AN38" i="5"/>
  <c r="AG38" i="4"/>
  <c r="AR21" i="7" s="1"/>
  <c r="Z35" i="4"/>
  <c r="Z30" i="4"/>
  <c r="AU11" i="6"/>
  <c r="Z42" i="4"/>
  <c r="AU12" i="3"/>
  <c r="AU64" i="3"/>
  <c r="Z5" i="3"/>
  <c r="Z33" i="3"/>
  <c r="Z37" i="5"/>
  <c r="Z7" i="4"/>
  <c r="Z29" i="3"/>
  <c r="AU50" i="3"/>
  <c r="AU43" i="3"/>
  <c r="AG10" i="4"/>
  <c r="P21" i="7" s="1"/>
  <c r="AN37" i="6"/>
  <c r="Z3" i="4"/>
  <c r="AU52" i="3"/>
  <c r="AG14" i="6"/>
  <c r="AG25" i="4"/>
  <c r="AE21" i="7" s="1"/>
  <c r="Z37" i="3"/>
  <c r="Z6" i="4"/>
  <c r="Z39" i="4"/>
  <c r="AU9" i="3"/>
  <c r="AN19" i="5"/>
  <c r="Z16" i="3"/>
  <c r="Z40" i="4"/>
  <c r="Z34" i="4"/>
  <c r="Z24" i="4"/>
  <c r="AN5" i="6"/>
  <c r="Z42" i="5"/>
  <c r="Z5" i="4"/>
  <c r="Z33" i="4"/>
  <c r="Z23" i="4"/>
  <c r="Z27" i="4"/>
  <c r="AU63" i="3"/>
  <c r="AG10" i="6"/>
  <c r="Z28" i="4"/>
  <c r="AU46" i="3"/>
  <c r="AG24" i="4"/>
  <c r="AD21" i="7" s="1"/>
  <c r="AN9" i="6"/>
  <c r="Z17" i="3"/>
  <c r="Z3" i="3"/>
  <c r="Z18" i="3"/>
  <c r="AU7" i="3"/>
  <c r="AN47" i="6"/>
  <c r="BA27" i="7" s="1"/>
  <c r="AG34" i="6"/>
  <c r="Z19" i="4"/>
  <c r="AU1" i="3"/>
  <c r="Z25" i="5"/>
  <c r="AN28" i="5"/>
  <c r="Z31" i="4"/>
  <c r="Z14" i="5"/>
  <c r="AU71" i="3"/>
  <c r="Z13" i="4"/>
  <c r="Z21" i="5"/>
  <c r="AU75" i="3"/>
  <c r="Z30" i="5"/>
  <c r="AU70" i="3"/>
  <c r="Z18" i="5"/>
  <c r="AG16" i="4"/>
  <c r="V21" i="7" s="1"/>
  <c r="AU62" i="6"/>
  <c r="AU16" i="3"/>
  <c r="AU66" i="3"/>
  <c r="Z22" i="4"/>
  <c r="AG8" i="4"/>
  <c r="N21" i="7" s="1"/>
  <c r="Z14" i="4"/>
  <c r="AU33" i="3"/>
  <c r="AU18" i="3"/>
  <c r="Z37" i="4"/>
  <c r="Z29" i="4"/>
  <c r="AU80" i="3"/>
  <c r="Z9" i="5"/>
  <c r="AU36" i="3"/>
  <c r="AU60" i="3"/>
  <c r="AU5" i="3"/>
  <c r="AU62" i="3"/>
  <c r="AU41" i="6"/>
  <c r="AU84" i="3"/>
  <c r="AU17" i="3"/>
  <c r="AU14" i="3"/>
  <c r="AU44" i="3"/>
  <c r="AU86" i="3"/>
  <c r="AU85" i="6"/>
  <c r="G22" i="7"/>
  <c r="AU81" i="3"/>
  <c r="AU32" i="3"/>
  <c r="AU76" i="3"/>
  <c r="AU30" i="3"/>
  <c r="AU74" i="3"/>
  <c r="Z25" i="4"/>
  <c r="AU49" i="3"/>
  <c r="Z4" i="4"/>
  <c r="Z32" i="3"/>
  <c r="Z1" i="3"/>
  <c r="AN4" i="5"/>
  <c r="AN39" i="6"/>
  <c r="Z31" i="6"/>
  <c r="Z21" i="6"/>
  <c r="Z38" i="6"/>
  <c r="Z36" i="6"/>
  <c r="Z4" i="6"/>
  <c r="Z16" i="5"/>
  <c r="AG27" i="6"/>
  <c r="Z8" i="6"/>
  <c r="AU32" i="5"/>
  <c r="AU80" i="5"/>
  <c r="AG31" i="6"/>
  <c r="AU58" i="5"/>
  <c r="AU9" i="5"/>
  <c r="AU65" i="5"/>
  <c r="AG8" i="3"/>
  <c r="AU78" i="5"/>
  <c r="AG17" i="6"/>
  <c r="Z26" i="6"/>
  <c r="AG28" i="6"/>
  <c r="Z13" i="6"/>
  <c r="Z7" i="6"/>
  <c r="M27" i="7" s="1"/>
  <c r="AG20" i="6"/>
  <c r="AU46" i="5"/>
  <c r="AU27" i="5"/>
  <c r="Z10" i="5"/>
  <c r="AN50" i="5"/>
  <c r="BD24" i="7" s="1"/>
  <c r="AG7" i="6"/>
  <c r="AU74" i="6"/>
  <c r="AU6" i="6"/>
  <c r="AU86" i="5"/>
  <c r="AG8" i="6"/>
  <c r="AU37" i="3"/>
  <c r="Z3" i="5"/>
  <c r="AU37" i="5"/>
  <c r="AG25" i="3"/>
  <c r="AG22" i="6"/>
  <c r="AU4" i="5"/>
  <c r="AU12" i="5"/>
  <c r="Z19" i="6"/>
  <c r="AU68" i="5"/>
  <c r="AG24" i="3"/>
  <c r="Z9" i="4"/>
  <c r="AG24" i="6"/>
  <c r="AU49" i="5"/>
  <c r="AG25" i="6"/>
  <c r="AG22" i="3"/>
  <c r="Z17" i="6"/>
  <c r="W27" i="7" s="1"/>
  <c r="AN46" i="5"/>
  <c r="AZ24" i="7" s="1"/>
  <c r="AG20" i="3"/>
  <c r="AG3" i="6"/>
  <c r="Z29" i="6"/>
  <c r="Z28" i="6"/>
  <c r="AN2" i="5"/>
  <c r="AU77" i="3"/>
  <c r="Z30" i="6"/>
  <c r="AU50" i="6"/>
  <c r="Z11" i="5"/>
  <c r="AU1" i="6"/>
  <c r="AG2" i="6"/>
  <c r="AU10" i="3"/>
  <c r="Z17" i="4"/>
  <c r="AU79" i="3"/>
  <c r="AU59" i="6"/>
  <c r="AG37" i="6"/>
  <c r="AU60" i="5"/>
  <c r="AG16" i="3"/>
  <c r="AU29" i="5"/>
  <c r="AG28" i="3"/>
  <c r="AU57" i="5"/>
  <c r="AU21" i="5"/>
  <c r="AG9" i="6"/>
  <c r="AU34" i="5"/>
  <c r="AG26" i="6"/>
  <c r="AG9" i="3"/>
  <c r="Z33" i="5"/>
  <c r="AG33" i="3"/>
  <c r="Z24" i="6"/>
  <c r="AD27" i="7" s="1"/>
  <c r="Z1" i="4"/>
  <c r="AN42" i="5"/>
  <c r="AV24" i="7" s="1"/>
  <c r="AU87" i="3"/>
  <c r="Z38" i="4"/>
  <c r="AU89" i="3"/>
  <c r="AN27" i="5"/>
  <c r="AU8" i="3"/>
  <c r="Z2" i="6"/>
  <c r="AG3" i="4"/>
  <c r="I21" i="7" s="1"/>
  <c r="AN17" i="5"/>
  <c r="AU34" i="6"/>
  <c r="AU90" i="3"/>
  <c r="Z15" i="5"/>
  <c r="AN1" i="6"/>
  <c r="AG16" i="6"/>
  <c r="Z5" i="6"/>
  <c r="K27" i="7" s="1"/>
  <c r="Z9" i="6"/>
  <c r="AN23" i="5"/>
  <c r="Z18" i="4"/>
  <c r="AG30" i="4"/>
  <c r="AJ21" i="7" s="1"/>
  <c r="AU36" i="6"/>
  <c r="Z15" i="6"/>
  <c r="AG31" i="3"/>
  <c r="AU43" i="5"/>
  <c r="AG38" i="6"/>
  <c r="AU7" i="5"/>
  <c r="Z41" i="5"/>
  <c r="Z23" i="5"/>
  <c r="AG40" i="6"/>
  <c r="Z35" i="6"/>
  <c r="AO27" i="7" s="1"/>
  <c r="AU47" i="5"/>
  <c r="Z27" i="6"/>
  <c r="AG27" i="7" s="1"/>
  <c r="Z10" i="6"/>
  <c r="P27" i="7" s="1"/>
  <c r="AG17" i="3"/>
  <c r="AU38" i="5"/>
  <c r="AG38" i="3"/>
  <c r="Z17" i="5"/>
  <c r="AU20" i="3"/>
  <c r="AU6" i="3"/>
  <c r="AU35" i="3"/>
  <c r="AN6" i="5"/>
  <c r="Z39" i="6"/>
  <c r="AS27" i="7" s="1"/>
  <c r="AU75" i="6"/>
  <c r="AG39" i="3"/>
  <c r="AU3" i="6"/>
  <c r="AG29" i="4"/>
  <c r="AI21" i="7" s="1"/>
  <c r="AU82" i="6"/>
  <c r="Z26" i="4"/>
  <c r="AN45" i="5"/>
  <c r="AY24" i="7" s="1"/>
  <c r="AU58" i="3"/>
  <c r="AG13" i="4"/>
  <c r="S21" i="7" s="1"/>
  <c r="AU29" i="3"/>
  <c r="AG21" i="6"/>
  <c r="Z38" i="5"/>
  <c r="Z5" i="5"/>
  <c r="AU40" i="5"/>
  <c r="AU85" i="5"/>
  <c r="AG23" i="6"/>
  <c r="Z19" i="5"/>
  <c r="AG14" i="3"/>
  <c r="Z32" i="6"/>
  <c r="Z36" i="5"/>
  <c r="AG5" i="4"/>
  <c r="K21" i="7" s="1"/>
  <c r="Z35" i="5"/>
  <c r="AN44" i="5"/>
  <c r="AX24" i="7" s="1"/>
  <c r="AU32" i="6"/>
  <c r="AG2" i="4"/>
  <c r="H21" i="7" s="1"/>
  <c r="AU27" i="3"/>
  <c r="AG7" i="3"/>
  <c r="AU82" i="3"/>
  <c r="AU26" i="5"/>
  <c r="AG26" i="4"/>
  <c r="AF21" i="7" s="1"/>
  <c r="AU54" i="3"/>
  <c r="AU83" i="3"/>
  <c r="AN31" i="5"/>
  <c r="AN47" i="5"/>
  <c r="BA24" i="7" s="1"/>
  <c r="AG40" i="4"/>
  <c r="AT21" i="7" s="1"/>
  <c r="Z10" i="3"/>
  <c r="AU64" i="5"/>
  <c r="AU90" i="5"/>
  <c r="AU28" i="5"/>
  <c r="Z18" i="6"/>
  <c r="X27" i="7" s="1"/>
  <c r="AG4" i="6"/>
  <c r="AU22" i="5"/>
  <c r="AU25" i="5"/>
  <c r="AU35" i="5"/>
  <c r="AU61" i="5"/>
  <c r="Z34" i="5"/>
  <c r="AG6" i="6"/>
  <c r="AU55" i="3"/>
  <c r="Z16" i="4"/>
  <c r="AN36" i="5"/>
  <c r="AN30" i="5"/>
  <c r="Z6" i="6"/>
  <c r="Z8" i="5"/>
  <c r="AU54" i="5"/>
  <c r="Z29" i="5"/>
  <c r="AU11" i="5"/>
  <c r="AU59" i="5"/>
  <c r="Z2" i="5"/>
  <c r="AU73" i="3"/>
  <c r="AU5" i="5"/>
  <c r="AU74" i="5"/>
  <c r="AG23" i="3"/>
  <c r="AU45" i="3"/>
  <c r="AU90" i="6"/>
  <c r="AU89" i="5"/>
  <c r="AG39" i="4"/>
  <c r="AS21" i="7" s="1"/>
  <c r="Z22" i="3"/>
  <c r="Z7" i="5"/>
  <c r="AN26" i="5"/>
  <c r="AU6" i="5"/>
  <c r="AU75" i="5"/>
  <c r="Z36" i="3"/>
  <c r="AG41" i="6"/>
  <c r="Z20" i="5"/>
  <c r="AU84" i="5"/>
  <c r="AG35" i="3"/>
  <c r="AG35" i="6"/>
  <c r="AU55" i="5"/>
  <c r="Z13" i="5"/>
  <c r="AG15" i="6"/>
  <c r="AU19" i="5"/>
  <c r="Z27" i="5"/>
  <c r="AU73" i="5"/>
  <c r="Z24" i="5"/>
  <c r="AN46" i="3"/>
  <c r="AZ18" i="7" s="1"/>
  <c r="AN17" i="3"/>
  <c r="W18" i="7" s="1"/>
  <c r="AN47" i="3"/>
  <c r="BA18" i="7" s="1"/>
  <c r="AN29" i="3"/>
  <c r="AI18" i="7" s="1"/>
  <c r="AN18" i="3"/>
  <c r="AN16" i="3"/>
  <c r="V18" i="7" s="1"/>
  <c r="AN25" i="3"/>
  <c r="AN24" i="3"/>
  <c r="AD18" i="7" s="1"/>
  <c r="AN10" i="3"/>
  <c r="P18" i="7" s="1"/>
  <c r="AN19" i="3"/>
  <c r="Y18" i="7" s="1"/>
  <c r="AN11" i="3"/>
  <c r="AN35" i="3"/>
  <c r="AO18" i="7" s="1"/>
  <c r="AN14" i="3"/>
  <c r="AN9" i="3"/>
  <c r="O18" i="7" s="1"/>
  <c r="AN21" i="3"/>
  <c r="AN6" i="3"/>
  <c r="AN32" i="3"/>
  <c r="AN39" i="3"/>
  <c r="AS18" i="7" s="1"/>
  <c r="AN50" i="3"/>
  <c r="BD18" i="7" s="1"/>
  <c r="AN5" i="3"/>
  <c r="K18" i="7" s="1"/>
  <c r="AN23" i="3"/>
  <c r="AN28" i="3"/>
  <c r="AH18" i="7" s="1"/>
  <c r="AN37" i="3"/>
  <c r="AQ18" i="7" s="1"/>
  <c r="AN4" i="3"/>
  <c r="J18" i="7" s="1"/>
  <c r="AN33" i="3"/>
  <c r="AM18" i="7" s="1"/>
  <c r="AN34" i="3"/>
  <c r="AN18" i="7" s="1"/>
  <c r="AN20" i="3"/>
  <c r="AN38" i="3"/>
  <c r="AN12" i="3"/>
  <c r="AN22" i="3"/>
  <c r="AB18" i="7" s="1"/>
  <c r="AN15" i="3"/>
  <c r="U18" i="7" s="1"/>
  <c r="AN41" i="3"/>
  <c r="AU18" i="7" s="1"/>
  <c r="AN48" i="3"/>
  <c r="BB18" i="7" s="1"/>
  <c r="AN13" i="3"/>
  <c r="S18" i="7" s="1"/>
  <c r="AN7" i="3"/>
  <c r="M18" i="7" s="1"/>
  <c r="AN36" i="3"/>
  <c r="AP18" i="7" s="1"/>
  <c r="AN45" i="3"/>
  <c r="AY18" i="7" s="1"/>
  <c r="AN30" i="3"/>
  <c r="AN40" i="3"/>
  <c r="AN43" i="3"/>
  <c r="AW18" i="7" s="1"/>
  <c r="AN27" i="3"/>
  <c r="AG18" i="7" s="1"/>
  <c r="AN31" i="3"/>
  <c r="AK18" i="7" s="1"/>
  <c r="AN8" i="3"/>
  <c r="N18" i="7" s="1"/>
  <c r="AN44" i="3"/>
  <c r="AX18" i="7" s="1"/>
  <c r="AN42" i="3"/>
  <c r="AV18" i="7" s="1"/>
  <c r="AN3" i="3"/>
  <c r="AN2" i="3"/>
  <c r="H18" i="7" s="1"/>
  <c r="AN49" i="3"/>
  <c r="BC18" i="7" s="1"/>
  <c r="AN26" i="3"/>
  <c r="Z6" i="5"/>
  <c r="AU1" i="5"/>
  <c r="AG32" i="6"/>
  <c r="Z11" i="6"/>
  <c r="Z22" i="6"/>
  <c r="AB27" i="7" s="1"/>
  <c r="AN33" i="5"/>
  <c r="AU66" i="5"/>
  <c r="Z7" i="3"/>
  <c r="Z28" i="5"/>
  <c r="AU15" i="6"/>
  <c r="AG26" i="3"/>
  <c r="Z23" i="6"/>
  <c r="AG11" i="3"/>
  <c r="AG5" i="6"/>
  <c r="AU3" i="5"/>
  <c r="Z12" i="5"/>
  <c r="Z21" i="4"/>
  <c r="AG30" i="3"/>
  <c r="AU68" i="3"/>
  <c r="AU48" i="5"/>
  <c r="AG1" i="6"/>
  <c r="AU31" i="3"/>
  <c r="AG21" i="3"/>
  <c r="AU72" i="3"/>
  <c r="AU79" i="5"/>
  <c r="AG1" i="3"/>
  <c r="Z41" i="6"/>
  <c r="AG12" i="3"/>
  <c r="AU85" i="3"/>
  <c r="AU87" i="5"/>
  <c r="AU13" i="3"/>
  <c r="AG12" i="6"/>
  <c r="Z42" i="6"/>
  <c r="AV27" i="7" s="1"/>
  <c r="Z15" i="4"/>
  <c r="AU48" i="3"/>
  <c r="AN28" i="6"/>
  <c r="AU86" i="6"/>
  <c r="AU65" i="3"/>
  <c r="AG34" i="3"/>
  <c r="AU60" i="6"/>
  <c r="Z41" i="3"/>
  <c r="AN4" i="6"/>
  <c r="Z40" i="5"/>
  <c r="AU8" i="5"/>
  <c r="AU81" i="5"/>
  <c r="AG36" i="3"/>
  <c r="AU51" i="5"/>
  <c r="Z31" i="5"/>
  <c r="Z22" i="5"/>
  <c r="AG37" i="3"/>
  <c r="AU71" i="5"/>
  <c r="AU44" i="5"/>
  <c r="Z33" i="6"/>
  <c r="AM27" i="7" s="1"/>
  <c r="AG32" i="3"/>
  <c r="AU10" i="5"/>
  <c r="Z2" i="4"/>
  <c r="AU2" i="3"/>
  <c r="AG41" i="3"/>
  <c r="AU23" i="3"/>
  <c r="AU43" i="6"/>
  <c r="Z37" i="6"/>
  <c r="AQ27" i="7" s="1"/>
  <c r="AG12" i="4"/>
  <c r="R21" i="7" s="1"/>
  <c r="Z40" i="6"/>
  <c r="AN34" i="5"/>
  <c r="AU24" i="3"/>
  <c r="AU17" i="6"/>
  <c r="AN23" i="6"/>
  <c r="AG18" i="3"/>
  <c r="AU3" i="3"/>
  <c r="AU53" i="5"/>
  <c r="AU70" i="5"/>
  <c r="AU34" i="3"/>
  <c r="AU69" i="3"/>
  <c r="Z1" i="6"/>
  <c r="Z26" i="5"/>
  <c r="AU23" i="5"/>
  <c r="AG6" i="3"/>
  <c r="AG29" i="6"/>
  <c r="Z20" i="4"/>
  <c r="AU82" i="5"/>
  <c r="Z14" i="6"/>
  <c r="AU11" i="3"/>
  <c r="AG3" i="3"/>
  <c r="AU61" i="3"/>
  <c r="Z16" i="6"/>
  <c r="V27" i="7" s="1"/>
  <c r="Z39" i="5"/>
  <c r="Z12" i="4"/>
  <c r="Z34" i="6"/>
  <c r="Z3" i="6"/>
  <c r="I27" i="7" s="1"/>
  <c r="AG5" i="3"/>
  <c r="AN34" i="6"/>
  <c r="AU68" i="6"/>
  <c r="AN1" i="5"/>
  <c r="AG19" i="6"/>
  <c r="AN14" i="6"/>
  <c r="Z11" i="4"/>
  <c r="AN26" i="6"/>
  <c r="AU10" i="6"/>
  <c r="AG1" i="4"/>
  <c r="AU76" i="5"/>
  <c r="Z12" i="6"/>
  <c r="R27" i="7" s="1"/>
  <c r="Z32" i="4"/>
  <c r="Z25" i="6"/>
  <c r="AE27" i="7" s="1"/>
  <c r="AN30" i="6"/>
  <c r="AU7" i="6"/>
  <c r="AG28" i="4"/>
  <c r="AH21" i="7" s="1"/>
  <c r="AN41" i="6"/>
  <c r="AN20" i="6"/>
  <c r="AN24" i="5"/>
  <c r="AU67" i="6"/>
  <c r="AU88" i="6"/>
  <c r="AU47" i="3"/>
  <c r="AG40" i="3"/>
  <c r="AU42" i="3"/>
  <c r="AU8" i="6"/>
  <c r="AU20" i="5"/>
  <c r="AU45" i="5"/>
  <c r="AU77" i="6"/>
  <c r="AG11" i="6"/>
  <c r="Z8" i="4"/>
  <c r="Z36" i="4"/>
  <c r="Z20" i="6"/>
  <c r="Z32" i="5"/>
  <c r="AG35" i="4"/>
  <c r="AO21" i="7" s="1"/>
  <c r="AU88" i="3"/>
  <c r="AU22" i="3"/>
  <c r="AU41" i="5"/>
  <c r="AU42" i="5"/>
  <c r="Z41" i="4"/>
  <c r="AU39" i="5"/>
  <c r="G19" i="7"/>
  <c r="L28" i="7"/>
  <c r="M28" i="7"/>
  <c r="L22" i="7"/>
  <c r="V22" i="7"/>
  <c r="AO22" i="7"/>
  <c r="AF19" i="7"/>
  <c r="AR19" i="7"/>
  <c r="S25" i="7"/>
  <c r="AV28" i="7"/>
  <c r="O28" i="7"/>
  <c r="AO19" i="7"/>
  <c r="S19" i="7"/>
  <c r="AG19" i="7"/>
  <c r="AM28" i="7"/>
  <c r="R28" i="7"/>
  <c r="K19" i="7"/>
  <c r="AR28" i="7"/>
  <c r="L19" i="7"/>
  <c r="J19" i="7"/>
  <c r="L25" i="7"/>
  <c r="AN28" i="7"/>
  <c r="Y28" i="7"/>
  <c r="AE28" i="7"/>
  <c r="AK28" i="7"/>
  <c r="AF28" i="7"/>
  <c r="AC28" i="7"/>
  <c r="H25" i="7"/>
  <c r="AP28" i="7"/>
  <c r="M19" i="7"/>
  <c r="AO28" i="7"/>
  <c r="I19" i="7"/>
  <c r="N25" i="7"/>
  <c r="AJ28" i="7"/>
  <c r="AH28" i="7"/>
  <c r="N19" i="7"/>
  <c r="P19" i="7"/>
  <c r="AS28" i="7"/>
  <c r="AI28" i="7"/>
  <c r="AL28" i="7"/>
  <c r="AT28" i="7"/>
  <c r="K25" i="7"/>
  <c r="AF11" i="5" a="1"/>
  <c r="AF11" i="5" s="1"/>
  <c r="Q25" i="7" s="1"/>
  <c r="AF41" i="5" a="1"/>
  <c r="AF41" i="5" s="1"/>
  <c r="AU25" i="7" s="1"/>
  <c r="AF35" i="5" a="1"/>
  <c r="AF35" i="5" s="1"/>
  <c r="AO25" i="7" s="1"/>
  <c r="AF26" i="5" a="1"/>
  <c r="AF26" i="5" s="1"/>
  <c r="AF25" i="7" s="1"/>
  <c r="AF31" i="5" a="1"/>
  <c r="AF31" i="5" s="1"/>
  <c r="AK25" i="7" s="1"/>
  <c r="AF7" i="5" a="1"/>
  <c r="AF7" i="5" s="1"/>
  <c r="M25" i="7" s="1"/>
  <c r="AF36" i="5" a="1"/>
  <c r="AF36" i="5" s="1"/>
  <c r="AP25" i="7" s="1"/>
  <c r="AF23" i="5" a="1"/>
  <c r="AF23" i="5" s="1"/>
  <c r="AC25" i="7" s="1"/>
  <c r="AF19" i="5" a="1"/>
  <c r="AF19" i="5" s="1"/>
  <c r="Y25" i="7" s="1"/>
  <c r="AF24" i="5" a="1"/>
  <c r="AF24" i="5" s="1"/>
  <c r="AD25" i="7" s="1"/>
  <c r="AF4" i="5" a="1"/>
  <c r="AF4" i="5" s="1"/>
  <c r="J25" i="7" s="1"/>
  <c r="AF40" i="5" a="1"/>
  <c r="AF40" i="5" s="1"/>
  <c r="AT25" i="7" s="1"/>
  <c r="AF8" i="5" a="1"/>
  <c r="AF8" i="5" s="1"/>
  <c r="AF16" i="5" a="1"/>
  <c r="AF16" i="5" s="1"/>
  <c r="V25" i="7" s="1"/>
  <c r="AF39" i="5" a="1"/>
  <c r="AF39" i="5" s="1"/>
  <c r="AS25" i="7" s="1"/>
  <c r="AF29" i="5" a="1"/>
  <c r="AF29" i="5" s="1"/>
  <c r="AI25" i="7" s="1"/>
  <c r="AF6" i="5" a="1"/>
  <c r="AF6" i="5" s="1"/>
  <c r="AF33" i="5" a="1"/>
  <c r="AF33" i="5" s="1"/>
  <c r="AM25" i="7" s="1"/>
  <c r="AF14" i="5" a="1"/>
  <c r="AF14" i="5" s="1"/>
  <c r="T25" i="7" s="1"/>
  <c r="AF3" i="5" a="1"/>
  <c r="AF3" i="5" s="1"/>
  <c r="I25" i="7" s="1"/>
  <c r="AF30" i="5" a="1"/>
  <c r="AF30" i="5" s="1"/>
  <c r="AJ25" i="7" s="1"/>
  <c r="AF9" i="5" a="1"/>
  <c r="AF9" i="5" s="1"/>
  <c r="O25" i="7" s="1"/>
  <c r="AF37" i="5" a="1"/>
  <c r="AF37" i="5" s="1"/>
  <c r="AQ25" i="7" s="1"/>
  <c r="AF2" i="5" a="1"/>
  <c r="AF2" i="5" s="1"/>
  <c r="AF20" i="5" a="1"/>
  <c r="AF20" i="5" s="1"/>
  <c r="Z25" i="7" s="1"/>
  <c r="AF17" i="5" a="1"/>
  <c r="AF17" i="5" s="1"/>
  <c r="W25" i="7" s="1"/>
  <c r="AF34" i="5" a="1"/>
  <c r="AF34" i="5" s="1"/>
  <c r="AN25" i="7" s="1"/>
  <c r="AF28" i="5" a="1"/>
  <c r="AF28" i="5" s="1"/>
  <c r="AH25" i="7" s="1"/>
  <c r="AF13" i="5" a="1"/>
  <c r="AF13" i="5" s="1"/>
  <c r="AF18" i="5" a="1"/>
  <c r="AF18" i="5" s="1"/>
  <c r="X25" i="7" s="1"/>
  <c r="AF25" i="5" a="1"/>
  <c r="AF25" i="5" s="1"/>
  <c r="AE25" i="7" s="1"/>
  <c r="AF5" i="5" a="1"/>
  <c r="AF5" i="5" s="1"/>
  <c r="AF10" i="5" a="1"/>
  <c r="AF10" i="5" s="1"/>
  <c r="P25" i="7" s="1"/>
  <c r="AF32" i="5" a="1"/>
  <c r="AF32" i="5" s="1"/>
  <c r="AL25" i="7" s="1"/>
  <c r="AF27" i="5" a="1"/>
  <c r="AF27" i="5" s="1"/>
  <c r="AG25" i="7" s="1"/>
  <c r="AF38" i="5" a="1"/>
  <c r="AF38" i="5" s="1"/>
  <c r="AR25" i="7" s="1"/>
  <c r="AF12" i="5" a="1"/>
  <c r="AF12" i="5" s="1"/>
  <c r="R25" i="7" s="1"/>
  <c r="AF1" i="5" a="1"/>
  <c r="AF1" i="5" s="1"/>
  <c r="G25" i="7" s="1"/>
  <c r="AF22" i="5" a="1"/>
  <c r="AF22" i="5" s="1"/>
  <c r="AB25" i="7" s="1"/>
  <c r="AF15" i="5" a="1"/>
  <c r="AF15" i="5" s="1"/>
  <c r="U25" i="7" s="1"/>
  <c r="AE45" i="5"/>
  <c r="F24" i="7" s="1"/>
  <c r="AF21" i="5" a="1"/>
  <c r="AF21" i="5" s="1"/>
  <c r="AA25" i="7" s="1"/>
  <c r="AC18" i="7" l="1"/>
  <c r="S27" i="7"/>
  <c r="N27" i="7"/>
  <c r="AE18" i="7"/>
  <c r="AL27" i="7"/>
  <c r="AU24" i="7"/>
  <c r="AN24" i="7"/>
  <c r="Q27" i="7"/>
  <c r="R18" i="7"/>
  <c r="AL18" i="7"/>
  <c r="X18" i="7"/>
  <c r="AT27" i="7"/>
  <c r="AR18" i="7"/>
  <c r="L18" i="7"/>
  <c r="L27" i="7"/>
  <c r="U27" i="7"/>
  <c r="AI27" i="7"/>
  <c r="G27" i="7"/>
  <c r="AT18" i="7"/>
  <c r="Z18" i="7"/>
  <c r="AA18" i="7"/>
  <c r="AA27" i="7"/>
  <c r="AB24" i="7"/>
  <c r="AJ18" i="7"/>
  <c r="H27" i="7"/>
  <c r="AK27" i="7"/>
  <c r="G21" i="7"/>
  <c r="AF18" i="7"/>
  <c r="T18" i="7"/>
  <c r="Q18" i="7"/>
  <c r="L24" i="7"/>
  <c r="O27" i="7"/>
  <c r="I18" i="7"/>
  <c r="G18" i="7"/>
  <c r="AN27" i="7"/>
  <c r="Y27" i="7"/>
  <c r="AC27" i="7"/>
  <c r="AU27" i="7"/>
  <c r="AR27" i="7"/>
  <c r="Z27" i="7"/>
  <c r="T27" i="7"/>
  <c r="AJ27" i="7"/>
  <c r="AF27" i="7"/>
  <c r="J27" i="7"/>
  <c r="AH27" i="7"/>
  <c r="AP27" i="7"/>
  <c r="I24" i="7"/>
  <c r="X24" i="7"/>
  <c r="Y24" i="7"/>
  <c r="P24" i="7"/>
  <c r="S24" i="7"/>
  <c r="AF24" i="7"/>
  <c r="Z24" i="7"/>
  <c r="O24" i="7"/>
  <c r="AT24" i="7"/>
  <c r="H24" i="7"/>
  <c r="AL24" i="7"/>
  <c r="AG31" i="5"/>
  <c r="AK24" i="7" s="1"/>
  <c r="AG3" i="5"/>
  <c r="AG1" i="5"/>
  <c r="G24" i="7" s="1"/>
  <c r="AG8" i="5"/>
  <c r="N24" i="7" s="1"/>
  <c r="AG24" i="5"/>
  <c r="AD24" i="7" s="1"/>
  <c r="AG27" i="5"/>
  <c r="AG24" i="7" s="1"/>
  <c r="AG10" i="5"/>
  <c r="AG29" i="5"/>
  <c r="AI24" i="7" s="1"/>
  <c r="AG14" i="5"/>
  <c r="T24" i="7" s="1"/>
  <c r="AG36" i="5"/>
  <c r="AP24" i="7" s="1"/>
  <c r="AG38" i="5"/>
  <c r="AR24" i="7" s="1"/>
  <c r="AG39" i="5"/>
  <c r="AS24" i="7" s="1"/>
  <c r="AG11" i="5"/>
  <c r="Q24" i="7" s="1"/>
  <c r="AG21" i="5"/>
  <c r="AA24" i="7" s="1"/>
  <c r="AG28" i="5"/>
  <c r="AH24" i="7" s="1"/>
  <c r="AG40" i="5"/>
  <c r="AG32" i="5"/>
  <c r="AG16" i="5"/>
  <c r="V24" i="7" s="1"/>
  <c r="AG23" i="5"/>
  <c r="AC24" i="7" s="1"/>
  <c r="AG13" i="5"/>
  <c r="AG6" i="5"/>
  <c r="AG19" i="5"/>
  <c r="AG34" i="5"/>
  <c r="AG25" i="5"/>
  <c r="AE24" i="7" s="1"/>
  <c r="AG35" i="5"/>
  <c r="AO24" i="7" s="1"/>
  <c r="AG5" i="5"/>
  <c r="K24" i="7" s="1"/>
  <c r="AG9" i="5"/>
  <c r="AG30" i="5"/>
  <c r="AJ24" i="7" s="1"/>
  <c r="AG37" i="5"/>
  <c r="AQ24" i="7" s="1"/>
  <c r="AG41" i="5"/>
  <c r="AG2" i="5"/>
  <c r="AG18" i="5"/>
  <c r="AG33" i="5"/>
  <c r="AM24" i="7" s="1"/>
  <c r="AG12" i="5"/>
  <c r="R24" i="7" s="1"/>
  <c r="AG15" i="5"/>
  <c r="U24" i="7" s="1"/>
  <c r="AG4" i="5"/>
  <c r="J24" i="7" s="1"/>
  <c r="AG17" i="5"/>
  <c r="W24" i="7" s="1"/>
  <c r="AG20" i="5"/>
  <c r="AG22" i="5"/>
  <c r="AG26" i="5"/>
  <c r="AG7" i="5"/>
  <c r="M24" i="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<sst xmlns="http://schemas.openxmlformats.org/spreadsheetml/2006/main" count="16734" uniqueCount="1040">
  <si>
    <t>LAD11NM</t>
  </si>
  <si>
    <t>RUC11</t>
  </si>
  <si>
    <t>Adur</t>
  </si>
  <si>
    <t>Urban with City and Town</t>
  </si>
  <si>
    <t>Allerdale</t>
  </si>
  <si>
    <t xml:space="preserve">Mainly Rural (rural including hub towns &gt;=80%) </t>
  </si>
  <si>
    <t>Amber Valley</t>
  </si>
  <si>
    <t>Urban with Minor Conurbation</t>
  </si>
  <si>
    <t>Arun</t>
  </si>
  <si>
    <t>Ashfield</t>
  </si>
  <si>
    <t>Ashford</t>
  </si>
  <si>
    <t>Urban with Significant Rural (rural including hub towns 26-49%)</t>
  </si>
  <si>
    <t>Aylesbury Vale</t>
  </si>
  <si>
    <t xml:space="preserve">Largely Rural (rural including hub towns 50-79%) </t>
  </si>
  <si>
    <t>Babergh</t>
  </si>
  <si>
    <t>Barking and Dagenham</t>
  </si>
  <si>
    <t>Urban with Major Conurbation</t>
  </si>
  <si>
    <t>Barnet</t>
  </si>
  <si>
    <t>Barnsley</t>
  </si>
  <si>
    <t>Barrow-in-Furness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</si>
  <si>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</si>
  <si>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</si>
  <si>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</si>
  <si>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</si>
  <si>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</si>
  <si>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</si>
  <si>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</si>
  <si>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</si>
  <si>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</si>
  <si>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</si>
  <si>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Bolsover</t>
  </si>
  <si>
    <t>Bolton</t>
  </si>
  <si>
    <t>Boston</t>
  </si>
  <si>
    <t>Bournemouth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</si>
  <si>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</si>
  <si>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</si>
  <si>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</si>
  <si>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</si>
  <si>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</si>
  <si>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</si>
  <si>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</si>
  <si>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</si>
  <si>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</si>
  <si>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</si>
  <si>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</si>
  <si>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</si>
  <si>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</si>
  <si>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Burnley</t>
  </si>
  <si>
    <t>Bury</t>
  </si>
  <si>
    <t>Calderdale</t>
  </si>
  <si>
    <t>Cambridge</t>
  </si>
  <si>
    <t>Camden</t>
  </si>
  <si>
    <t>Cannock Chase</t>
  </si>
  <si>
    <t>Canterbury</t>
  </si>
  <si>
    <t>Carlisle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</si>
  <si>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</si>
  <si>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</si>
  <si>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</si>
  <si>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</si>
  <si>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</si>
  <si>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</si>
  <si>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</si>
  <si>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</si>
  <si>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</si>
  <si>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</si>
  <si>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Chiltern</t>
  </si>
  <si>
    <t>Chorley</t>
  </si>
  <si>
    <t>Christchurch</t>
  </si>
  <si>
    <t>City of London</t>
  </si>
  <si>
    <t>Colchester</t>
  </si>
  <si>
    <t>Copeland</t>
  </si>
  <si>
    <t>Corby</t>
  </si>
  <si>
    <t>Cornwall</t>
  </si>
  <si>
    <t>Cotswold</t>
  </si>
  <si>
    <t>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</si>
  <si>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</si>
  <si>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</si>
  <si>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</si>
  <si>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</si>
  <si>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</si>
  <si>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</si>
  <si>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</si>
  <si>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</si>
  <si>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Derby</t>
  </si>
  <si>
    <t>Derbyshire Dales</t>
  </si>
  <si>
    <t>Doncaster</t>
  </si>
  <si>
    <t>Dover</t>
  </si>
  <si>
    <t>Dudley</t>
  </si>
  <si>
    <t>Ealing</t>
  </si>
  <si>
    <t>East Cambridgeshire</t>
  </si>
  <si>
    <t>East Devon</t>
  </si>
  <si>
    <t>East Dorset</t>
  </si>
  <si>
    <t>East Hampshire</t>
  </si>
  <si>
    <t>East Hertfordshire</t>
  </si>
  <si>
    <t>East Lindsey</t>
  </si>
  <si>
    <t>East Northamptonshire</t>
  </si>
  <si>
    <t>East Riding of Yorkshire</t>
  </si>
  <si>
    <t>East Staffordshire</t>
  </si>
  <si>
    <t>Eastbourne</t>
  </si>
  <si>
    <t>Eastleigh</t>
  </si>
  <si>
    <t>Eden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</si>
  <si>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</si>
  <si>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</si>
  <si>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</si>
  <si>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</si>
  <si>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</si>
  <si>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</si>
  <si>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</si>
  <si>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</si>
  <si>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Forest Heath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</si>
  <si>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</si>
  <si>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</si>
  <si>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</si>
  <si>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</si>
  <si>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</si>
  <si>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</si>
  <si>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</si>
  <si>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</si>
  <si>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</si>
  <si>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</si>
  <si>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</si>
  <si>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</si>
  <si>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Hambleton</t>
  </si>
  <si>
    <t>Hammersmith and Fulham</t>
  </si>
  <si>
    <t>Harborough</t>
  </si>
  <si>
    <t>Haringey</t>
  </si>
  <si>
    <t>Harlow</t>
  </si>
  <si>
    <t>Harrogate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</si>
  <si>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</si>
  <si>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</si>
  <si>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</si>
  <si>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</si>
  <si>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</si>
  <si>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</si>
  <si>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</si>
  <si>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</si>
  <si>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</si>
  <si>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</si>
  <si>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</si>
  <si>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</si>
  <si>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</si>
  <si>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</si>
  <si>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</si>
  <si>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</si>
  <si>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</si>
  <si>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Isles of Scilly</t>
  </si>
  <si>
    <t>Islington</t>
  </si>
  <si>
    <t>Kensington and Chelsea</t>
  </si>
  <si>
    <t>Kettering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</si>
  <si>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</si>
  <si>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</si>
  <si>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</si>
  <si>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</si>
  <si>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</si>
  <si>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</si>
  <si>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</si>
  <si>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</si>
  <si>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</si>
  <si>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</si>
  <si>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</si>
  <si>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</si>
  <si>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</si>
  <si>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</si>
  <si>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</si>
  <si>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</si>
  <si>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</si>
  <si>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</si>
  <si>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</si>
  <si>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</si>
  <si>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</si>
  <si>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</si>
  <si>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</si>
  <si>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</si>
  <si>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</si>
  <si>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</si>
  <si>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</si>
  <si>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</si>
  <si>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</si>
  <si>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</si>
  <si>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</si>
  <si>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</si>
  <si>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 upon Tyne</t>
  </si>
  <si>
    <t>Newcastle-under-Lyme</t>
  </si>
  <si>
    <t>Newham</t>
  </si>
  <si>
    <t>North Devon</t>
  </si>
  <si>
    <t>North Dorset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</si>
  <si>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</si>
  <si>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</si>
  <si>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</si>
  <si>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</si>
  <si>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</si>
  <si>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</si>
  <si>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</si>
  <si>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</si>
  <si>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</si>
  <si>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</si>
  <si>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Northampton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</si>
  <si>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</si>
  <si>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</si>
  <si>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</si>
  <si>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</si>
  <si>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</si>
  <si>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</si>
  <si>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</si>
  <si>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</si>
  <si>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</si>
  <si>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</si>
  <si>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Poole</t>
  </si>
  <si>
    <t>Portsmouth</t>
  </si>
  <si>
    <t>Preston</t>
  </si>
  <si>
    <t>Purbeck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</si>
  <si>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</si>
  <si>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</si>
  <si>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</si>
  <si>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</si>
  <si>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</si>
  <si>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</si>
  <si>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</si>
  <si>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Richmondshire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</si>
  <si>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</si>
  <si>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</si>
  <si>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</si>
  <si>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</si>
  <si>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</si>
  <si>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</si>
  <si>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</si>
  <si>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</si>
  <si>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</si>
  <si>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</si>
  <si>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Ryedale</t>
  </si>
  <si>
    <t>Salford</t>
  </si>
  <si>
    <t>Sandwell</t>
  </si>
  <si>
    <t>Scarborough</t>
  </si>
  <si>
    <t>Sedgemoor</t>
  </si>
  <si>
    <t>Sefton</t>
  </si>
  <si>
    <t>Selby</t>
  </si>
  <si>
    <t>Sevenoaks</t>
  </si>
  <si>
    <t>Sheffield</t>
  </si>
  <si>
    <t>Shropshire</t>
  </si>
  <si>
    <t>Slough</t>
  </si>
  <si>
    <t>Solihull</t>
  </si>
  <si>
    <t>South Bucks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</si>
  <si>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</si>
  <si>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</si>
  <si>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</si>
  <si>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</si>
  <si>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</si>
  <si>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</si>
  <si>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</si>
  <si>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</si>
  <si>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</si>
  <si>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</si>
  <si>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</si>
  <si>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</si>
  <si>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</si>
  <si>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</si>
  <si>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</si>
  <si>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</si>
  <si>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</si>
  <si>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</si>
  <si>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</si>
  <si>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 Edmundsbury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</si>
  <si>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</si>
  <si>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</si>
  <si>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</si>
  <si>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</si>
  <si>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</si>
  <si>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</si>
  <si>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</si>
  <si>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</si>
  <si>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</si>
  <si>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Suffolk Coastal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</si>
  <si>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</si>
  <si>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</si>
  <si>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</si>
  <si>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</si>
  <si>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</si>
  <si>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</si>
  <si>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</si>
  <si>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</si>
  <si>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Taunton Deane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</si>
  <si>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</si>
  <si>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</si>
  <si>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</si>
  <si>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</si>
  <si>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</si>
  <si>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</si>
  <si>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</si>
  <si>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</si>
  <si>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</si>
  <si>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</si>
  <si>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</si>
  <si>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</si>
  <si>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</si>
  <si>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</si>
  <si>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</si>
  <si>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</si>
  <si>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</si>
  <si>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</si>
  <si>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</si>
  <si>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</si>
  <si>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</si>
  <si>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</si>
  <si>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</si>
  <si>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Waveney</t>
  </si>
  <si>
    <t>Waverley</t>
  </si>
  <si>
    <t>Wealden</t>
  </si>
  <si>
    <t>Wellingborough</t>
  </si>
  <si>
    <t>Welwyn Hatfield</t>
  </si>
  <si>
    <t>West Berkshire</t>
  </si>
  <si>
    <t>West Devon</t>
  </si>
  <si>
    <t>West Dorset</t>
  </si>
  <si>
    <t>West Lancashire</t>
  </si>
  <si>
    <t>West Lindsey</t>
  </si>
  <si>
    <t>West Oxfordshire</t>
  </si>
  <si>
    <t>West Somerset</t>
  </si>
  <si>
    <t>Westminster</t>
  </si>
  <si>
    <t>Weymouth and Portland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</si>
  <si>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</si>
  <si>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</si>
  <si>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</si>
  <si>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</si>
  <si>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</si>
  <si>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</si>
  <si>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</si>
  <si>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</si>
  <si>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</si>
  <si>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</si>
  <si>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</si>
  <si>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Wycombe</t>
  </si>
  <si>
    <t>Wyre</t>
  </si>
  <si>
    <t>Wyre Forest</t>
  </si>
  <si>
    <t>York</t>
  </si>
  <si>
    <t>Cumbria</t>
  </si>
  <si>
    <t>Derbyshire</t>
  </si>
  <si>
    <t>Devon</t>
  </si>
  <si>
    <t>Dorset</t>
  </si>
  <si>
    <t>East Sussex</t>
  </si>
  <si>
    <t>Essex</t>
  </si>
  <si>
    <t>Hampshire</t>
  </si>
  <si>
    <t>Lancashire</t>
  </si>
  <si>
    <t>Leicestershire</t>
  </si>
  <si>
    <t>Lincolnshire</t>
  </si>
  <si>
    <t>Norfolk</t>
  </si>
  <si>
    <t>North Yorkshire</t>
  </si>
  <si>
    <t>Nottinghamshire</t>
  </si>
  <si>
    <t>Oxfordshire</t>
  </si>
  <si>
    <t>Somerset</t>
  </si>
  <si>
    <t>Staffordshire</t>
  </si>
  <si>
    <t>Suffolk</t>
  </si>
  <si>
    <t>Warwickshire</t>
  </si>
  <si>
    <t>West Sussex</t>
  </si>
  <si>
    <t>Worcestershire</t>
  </si>
  <si>
    <r>
      <t>Life Satisfaction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by Counties, Unitary Authorities and Local Authority Districts, April 2012 to March 2015</t>
    </r>
    <r>
      <rPr>
        <b/>
        <vertAlign val="superscript"/>
        <sz val="10"/>
        <rFont val="Arial"/>
        <family val="2"/>
      </rPr>
      <t>2</t>
    </r>
  </si>
  <si>
    <t>Average (mean) rating</t>
  </si>
  <si>
    <t>Confidence limits (95%)</t>
  </si>
  <si>
    <t>Sample size</t>
  </si>
  <si>
    <t>Area Codes</t>
  </si>
  <si>
    <t>Area names</t>
  </si>
  <si>
    <t>CV</t>
  </si>
  <si>
    <t>Lower limit</t>
  </si>
  <si>
    <t>Upper limit</t>
  </si>
  <si>
    <t>K02000001</t>
  </si>
  <si>
    <t>United Kingdom</t>
  </si>
  <si>
    <t>E92000001</t>
  </si>
  <si>
    <t>England</t>
  </si>
  <si>
    <t>E12000001</t>
  </si>
  <si>
    <t>North East</t>
  </si>
  <si>
    <t>E06000047</t>
  </si>
  <si>
    <t>E06000005</t>
  </si>
  <si>
    <t>E06000001</t>
  </si>
  <si>
    <t>E06000002</t>
  </si>
  <si>
    <t>E06000057</t>
  </si>
  <si>
    <t>E06000003</t>
  </si>
  <si>
    <t>E06000004</t>
  </si>
  <si>
    <t>E08000037</t>
  </si>
  <si>
    <t>E08000021</t>
  </si>
  <si>
    <t>E08000022</t>
  </si>
  <si>
    <t>E08000023</t>
  </si>
  <si>
    <t>E08000024</t>
  </si>
  <si>
    <t>E12000002</t>
  </si>
  <si>
    <t>North West</t>
  </si>
  <si>
    <t>E06000008</t>
  </si>
  <si>
    <t>E06000009</t>
  </si>
  <si>
    <t>E06000049</t>
  </si>
  <si>
    <t>E06000050</t>
  </si>
  <si>
    <t>E06000006</t>
  </si>
  <si>
    <t>E06000007</t>
  </si>
  <si>
    <t>E10000006</t>
  </si>
  <si>
    <t>E07000026</t>
  </si>
  <si>
    <t>x</t>
  </si>
  <si>
    <t>E07000027</t>
  </si>
  <si>
    <t>E07000028</t>
  </si>
  <si>
    <t>E07000029</t>
  </si>
  <si>
    <t>E07000030</t>
  </si>
  <si>
    <t>E07000031</t>
  </si>
  <si>
    <t>E08000001</t>
  </si>
  <si>
    <t>E08000002</t>
  </si>
  <si>
    <t>E08000003</t>
  </si>
  <si>
    <t>E08000004</t>
  </si>
  <si>
    <t>E08000005</t>
  </si>
  <si>
    <t>E08000006</t>
  </si>
  <si>
    <t>E08000007</t>
  </si>
  <si>
    <t>E08000008</t>
  </si>
  <si>
    <t>E08000009</t>
  </si>
  <si>
    <t>E08000010</t>
  </si>
  <si>
    <t>E10000017</t>
  </si>
  <si>
    <t>E07000117</t>
  </si>
  <si>
    <t>E07000118</t>
  </si>
  <si>
    <t>E07000119</t>
  </si>
  <si>
    <t>E07000120</t>
  </si>
  <si>
    <t>E07000121</t>
  </si>
  <si>
    <t>E07000122</t>
  </si>
  <si>
    <t>E07000123</t>
  </si>
  <si>
    <t>E07000124</t>
  </si>
  <si>
    <t>E07000125</t>
  </si>
  <si>
    <t>E07000126</t>
  </si>
  <si>
    <t>E07000127</t>
  </si>
  <si>
    <t>E07000128</t>
  </si>
  <si>
    <t>E08000011</t>
  </si>
  <si>
    <t>E08000012</t>
  </si>
  <si>
    <t>E08000014</t>
  </si>
  <si>
    <t>E08000013</t>
  </si>
  <si>
    <t>E08000015</t>
  </si>
  <si>
    <t>E12000003</t>
  </si>
  <si>
    <t>Yorkshire and the Humber</t>
  </si>
  <si>
    <t>E06000011</t>
  </si>
  <si>
    <t>E06000010</t>
  </si>
  <si>
    <t>E06000012</t>
  </si>
  <si>
    <t>E06000013</t>
  </si>
  <si>
    <t>E06000014</t>
  </si>
  <si>
    <t>E10000023</t>
  </si>
  <si>
    <t>E07000163</t>
  </si>
  <si>
    <t>E07000164</t>
  </si>
  <si>
    <t>E07000165</t>
  </si>
  <si>
    <t>E07000166</t>
  </si>
  <si>
    <t>E07000167</t>
  </si>
  <si>
    <t>E07000168</t>
  </si>
  <si>
    <t>E07000169</t>
  </si>
  <si>
    <t>E08000016</t>
  </si>
  <si>
    <t>E08000017</t>
  </si>
  <si>
    <t>E08000018</t>
  </si>
  <si>
    <t>E08000019</t>
  </si>
  <si>
    <t>E08000032</t>
  </si>
  <si>
    <t>E08000033</t>
  </si>
  <si>
    <t>E08000034</t>
  </si>
  <si>
    <t>E08000035</t>
  </si>
  <si>
    <t>E08000036</t>
  </si>
  <si>
    <t>E12000004</t>
  </si>
  <si>
    <t>East Midlands</t>
  </si>
  <si>
    <t>E06000015</t>
  </si>
  <si>
    <t>E06000016</t>
  </si>
  <si>
    <t>E06000018</t>
  </si>
  <si>
    <t>E06000017</t>
  </si>
  <si>
    <t>E10000007</t>
  </si>
  <si>
    <t>E07000032</t>
  </si>
  <si>
    <t>E07000033</t>
  </si>
  <si>
    <t>E07000034</t>
  </si>
  <si>
    <t>E07000035</t>
  </si>
  <si>
    <t>E07000036</t>
  </si>
  <si>
    <t>E07000037</t>
  </si>
  <si>
    <t>E07000038</t>
  </si>
  <si>
    <t>E07000039</t>
  </si>
  <si>
    <t>E10000018</t>
  </si>
  <si>
    <t>E07000129</t>
  </si>
  <si>
    <t>E07000130</t>
  </si>
  <si>
    <t>E07000131</t>
  </si>
  <si>
    <t>E07000132</t>
  </si>
  <si>
    <t>E07000133</t>
  </si>
  <si>
    <t>E07000134</t>
  </si>
  <si>
    <t>E07000135</t>
  </si>
  <si>
    <t>E10000019</t>
  </si>
  <si>
    <t>E07000136</t>
  </si>
  <si>
    <t>E07000137</t>
  </si>
  <si>
    <t>E07000138</t>
  </si>
  <si>
    <t>E07000139</t>
  </si>
  <si>
    <t>E07000140</t>
  </si>
  <si>
    <t>E07000141</t>
  </si>
  <si>
    <t>E07000142</t>
  </si>
  <si>
    <t>E10000021</t>
  </si>
  <si>
    <t>E07000150</t>
  </si>
  <si>
    <t>E07000152</t>
  </si>
  <si>
    <t>E10000024</t>
  </si>
  <si>
    <t>E07000170</t>
  </si>
  <si>
    <t>E07000171</t>
  </si>
  <si>
    <t>E07000172</t>
  </si>
  <si>
    <t>E07000173</t>
  </si>
  <si>
    <t>E07000174</t>
  </si>
  <si>
    <t>E07000175</t>
  </si>
  <si>
    <t>E07000176</t>
  </si>
  <si>
    <t>E12000005</t>
  </si>
  <si>
    <t>West Midlands</t>
  </si>
  <si>
    <t>E06000019</t>
  </si>
  <si>
    <t>E06000051</t>
  </si>
  <si>
    <t>E06000021</t>
  </si>
  <si>
    <t>E06000020</t>
  </si>
  <si>
    <t>E10000028</t>
  </si>
  <si>
    <t>E07000192</t>
  </si>
  <si>
    <t>E07000193</t>
  </si>
  <si>
    <t>E07000194</t>
  </si>
  <si>
    <t>E07000195</t>
  </si>
  <si>
    <t>E07000196</t>
  </si>
  <si>
    <t>E07000197</t>
  </si>
  <si>
    <t>E07000198</t>
  </si>
  <si>
    <t>E07000199</t>
  </si>
  <si>
    <t>E10000031</t>
  </si>
  <si>
    <t>E07000218</t>
  </si>
  <si>
    <t>E07000219</t>
  </si>
  <si>
    <t>E07000220</t>
  </si>
  <si>
    <t>E07000221</t>
  </si>
  <si>
    <t>E07000222</t>
  </si>
  <si>
    <t>E08000025</t>
  </si>
  <si>
    <t>E08000026</t>
  </si>
  <si>
    <t>E08000027</t>
  </si>
  <si>
    <t>E08000028</t>
  </si>
  <si>
    <t>E08000029</t>
  </si>
  <si>
    <t>E08000030</t>
  </si>
  <si>
    <t>E08000031</t>
  </si>
  <si>
    <t>E10000034</t>
  </si>
  <si>
    <t>E07000234</t>
  </si>
  <si>
    <t>E07000235</t>
  </si>
  <si>
    <t>E07000236</t>
  </si>
  <si>
    <t>E07000237</t>
  </si>
  <si>
    <t>E07000238</t>
  </si>
  <si>
    <t>E07000239</t>
  </si>
  <si>
    <t>E12000006</t>
  </si>
  <si>
    <t>East</t>
  </si>
  <si>
    <t>E06000055</t>
  </si>
  <si>
    <t>E06000056</t>
  </si>
  <si>
    <t>E06000032</t>
  </si>
  <si>
    <t>E06000031</t>
  </si>
  <si>
    <t>E06000033</t>
  </si>
  <si>
    <t>E06000034</t>
  </si>
  <si>
    <t>E10000003</t>
  </si>
  <si>
    <t>E07000008</t>
  </si>
  <si>
    <t>E07000009</t>
  </si>
  <si>
    <t>E07000010</t>
  </si>
  <si>
    <t>E07000011</t>
  </si>
  <si>
    <t>E07000012</t>
  </si>
  <si>
    <t>E10000012</t>
  </si>
  <si>
    <t>E07000066</t>
  </si>
  <si>
    <t>E07000067</t>
  </si>
  <si>
    <t>E07000068</t>
  </si>
  <si>
    <t>E07000069</t>
  </si>
  <si>
    <t>E07000070</t>
  </si>
  <si>
    <t>E07000071</t>
  </si>
  <si>
    <t>E07000072</t>
  </si>
  <si>
    <t>E07000073</t>
  </si>
  <si>
    <t>E07000074</t>
  </si>
  <si>
    <t>E07000075</t>
  </si>
  <si>
    <t>E07000076</t>
  </si>
  <si>
    <t>E07000077</t>
  </si>
  <si>
    <t>E10000015</t>
  </si>
  <si>
    <t>E07000095</t>
  </si>
  <si>
    <t>E07000096</t>
  </si>
  <si>
    <t>E07000242</t>
  </si>
  <si>
    <t>E07000098</t>
  </si>
  <si>
    <t>E07000099</t>
  </si>
  <si>
    <t>E07000240</t>
  </si>
  <si>
    <t>E07000243</t>
  </si>
  <si>
    <t>E07000102</t>
  </si>
  <si>
    <t>E07000103</t>
  </si>
  <si>
    <t>E07000241</t>
  </si>
  <si>
    <t>E10000020</t>
  </si>
  <si>
    <t>E07000143</t>
  </si>
  <si>
    <t>E07000144</t>
  </si>
  <si>
    <t>E07000145</t>
  </si>
  <si>
    <t>E07000146</t>
  </si>
  <si>
    <t>E07000147</t>
  </si>
  <si>
    <t>E07000148</t>
  </si>
  <si>
    <t>E07000149</t>
  </si>
  <si>
    <t>E10000029</t>
  </si>
  <si>
    <t>E07000200</t>
  </si>
  <si>
    <t>E07000201</t>
  </si>
  <si>
    <t>E07000202</t>
  </si>
  <si>
    <t>E07000203</t>
  </si>
  <si>
    <t>E07000205</t>
  </si>
  <si>
    <t>E07000206</t>
  </si>
  <si>
    <t>E12000007</t>
  </si>
  <si>
    <t>London</t>
  </si>
  <si>
    <t>E09000007</t>
  </si>
  <si>
    <t>E09000001</t>
  </si>
  <si>
    <t>E09000012</t>
  </si>
  <si>
    <t>E09000013</t>
  </si>
  <si>
    <t>E09000014</t>
  </si>
  <si>
    <t>E09000019</t>
  </si>
  <si>
    <t>E09000020</t>
  </si>
  <si>
    <t>E09000022</t>
  </si>
  <si>
    <t>E09000023</t>
  </si>
  <si>
    <t>E09000025</t>
  </si>
  <si>
    <t>E09000028</t>
  </si>
  <si>
    <t>E09000030</t>
  </si>
  <si>
    <t>E09000032</t>
  </si>
  <si>
    <t>E09000033</t>
  </si>
  <si>
    <t>E09000002</t>
  </si>
  <si>
    <t>E09000003</t>
  </si>
  <si>
    <t>E09000004</t>
  </si>
  <si>
    <t>E09000005</t>
  </si>
  <si>
    <t>E09000006</t>
  </si>
  <si>
    <t>E09000008</t>
  </si>
  <si>
    <t>E09000009</t>
  </si>
  <si>
    <t>E09000010</t>
  </si>
  <si>
    <t>E09000011</t>
  </si>
  <si>
    <t>E09000015</t>
  </si>
  <si>
    <t>E09000016</t>
  </si>
  <si>
    <t>E09000017</t>
  </si>
  <si>
    <t>E09000018</t>
  </si>
  <si>
    <t>E09000021</t>
  </si>
  <si>
    <t>E09000024</t>
  </si>
  <si>
    <t>E09000026</t>
  </si>
  <si>
    <t>E09000027</t>
  </si>
  <si>
    <t>E09000029</t>
  </si>
  <si>
    <t>E09000031</t>
  </si>
  <si>
    <t>E12000008</t>
  </si>
  <si>
    <t>South East</t>
  </si>
  <si>
    <t>E06000036</t>
  </si>
  <si>
    <t>E06000043</t>
  </si>
  <si>
    <t>E06000046</t>
  </si>
  <si>
    <t>E06000035</t>
  </si>
  <si>
    <t>E06000042</t>
  </si>
  <si>
    <t>E06000044</t>
  </si>
  <si>
    <t>E06000038</t>
  </si>
  <si>
    <t>E06000039</t>
  </si>
  <si>
    <t>E06000045</t>
  </si>
  <si>
    <t>E06000037</t>
  </si>
  <si>
    <t>E06000040</t>
  </si>
  <si>
    <t>E06000041</t>
  </si>
  <si>
    <t>E10000002</t>
  </si>
  <si>
    <t>E10000011</t>
  </si>
  <si>
    <t>E07000061</t>
  </si>
  <si>
    <t>E07000062</t>
  </si>
  <si>
    <t>E07000063</t>
  </si>
  <si>
    <t>E07000064</t>
  </si>
  <si>
    <t>E07000065</t>
  </si>
  <si>
    <t>E10000014</t>
  </si>
  <si>
    <t>E07000084</t>
  </si>
  <si>
    <t>E07000085</t>
  </si>
  <si>
    <t>E07000086</t>
  </si>
  <si>
    <t>E07000087</t>
  </si>
  <si>
    <t>E07000088</t>
  </si>
  <si>
    <t>E07000089</t>
  </si>
  <si>
    <t>E07000090</t>
  </si>
  <si>
    <t>E07000091</t>
  </si>
  <si>
    <t>E07000092</t>
  </si>
  <si>
    <t>E07000093</t>
  </si>
  <si>
    <t>E07000094</t>
  </si>
  <si>
    <t>E10000016</t>
  </si>
  <si>
    <t>E07000105</t>
  </si>
  <si>
    <t>E07000106</t>
  </si>
  <si>
    <t>E07000107</t>
  </si>
  <si>
    <t>E07000108</t>
  </si>
  <si>
    <t>E07000109</t>
  </si>
  <si>
    <t>E07000110</t>
  </si>
  <si>
    <t>E07000111</t>
  </si>
  <si>
    <t>E07000112</t>
  </si>
  <si>
    <t>E07000113</t>
  </si>
  <si>
    <t>E07000114</t>
  </si>
  <si>
    <t>E07000115</t>
  </si>
  <si>
    <t>E07000116</t>
  </si>
  <si>
    <t>E10000025</t>
  </si>
  <si>
    <t>E07000177</t>
  </si>
  <si>
    <t>E07000178</t>
  </si>
  <si>
    <t>E07000179</t>
  </si>
  <si>
    <t>E07000180</t>
  </si>
  <si>
    <t>E07000181</t>
  </si>
  <si>
    <t>E10000030</t>
  </si>
  <si>
    <t>E07000207</t>
  </si>
  <si>
    <t>E07000208</t>
  </si>
  <si>
    <t>E07000209</t>
  </si>
  <si>
    <t>E07000210</t>
  </si>
  <si>
    <t>E07000211</t>
  </si>
  <si>
    <t>E07000212</t>
  </si>
  <si>
    <t>E07000213</t>
  </si>
  <si>
    <t>E07000214</t>
  </si>
  <si>
    <t>E07000215</t>
  </si>
  <si>
    <t>E07000216</t>
  </si>
  <si>
    <t>E07000217</t>
  </si>
  <si>
    <t>E10000032</t>
  </si>
  <si>
    <t>E07000223</t>
  </si>
  <si>
    <t>E07000224</t>
  </si>
  <si>
    <t>E07000225</t>
  </si>
  <si>
    <t>E07000226</t>
  </si>
  <si>
    <t>E07000227</t>
  </si>
  <si>
    <t>E07000228</t>
  </si>
  <si>
    <t>E07000229</t>
  </si>
  <si>
    <t>E12000009</t>
  </si>
  <si>
    <t>South West</t>
  </si>
  <si>
    <t>E06000022</t>
  </si>
  <si>
    <t>E06000028</t>
  </si>
  <si>
    <t>E06000023</t>
  </si>
  <si>
    <t>E06000052</t>
  </si>
  <si>
    <t>E06000024</t>
  </si>
  <si>
    <t>E06000026</t>
  </si>
  <si>
    <t>E06000025</t>
  </si>
  <si>
    <t>E06000030</t>
  </si>
  <si>
    <t>E06000027</t>
  </si>
  <si>
    <t>E06000054</t>
  </si>
  <si>
    <t>E10000008</t>
  </si>
  <si>
    <t>E07000040</t>
  </si>
  <si>
    <t>E07000041</t>
  </si>
  <si>
    <t>E07000042</t>
  </si>
  <si>
    <t>E07000043</t>
  </si>
  <si>
    <t>E07000044</t>
  </si>
  <si>
    <t>E07000045</t>
  </si>
  <si>
    <t>E07000046</t>
  </si>
  <si>
    <t>E07000047</t>
  </si>
  <si>
    <t>E10000009</t>
  </si>
  <si>
    <t>E10000013</t>
  </si>
  <si>
    <t>E07000078</t>
  </si>
  <si>
    <t>E07000079</t>
  </si>
  <si>
    <t>E07000080</t>
  </si>
  <si>
    <t>E07000081</t>
  </si>
  <si>
    <t>E07000082</t>
  </si>
  <si>
    <t>E07000083</t>
  </si>
  <si>
    <t>E10000027</t>
  </si>
  <si>
    <t>E07000187</t>
  </si>
  <si>
    <t>E07000188</t>
  </si>
  <si>
    <t>E07000189</t>
  </si>
  <si>
    <t>E07000190</t>
  </si>
  <si>
    <t>E07000191</t>
  </si>
  <si>
    <t>W92000004</t>
  </si>
  <si>
    <t>Wales</t>
  </si>
  <si>
    <t>W06000001</t>
  </si>
  <si>
    <t xml:space="preserve"> Isle of Anglesey</t>
  </si>
  <si>
    <t>W06000002</t>
  </si>
  <si>
    <t xml:space="preserve"> Gwynedd</t>
  </si>
  <si>
    <t>W06000003</t>
  </si>
  <si>
    <t xml:space="preserve"> Conwy</t>
  </si>
  <si>
    <t>W06000004</t>
  </si>
  <si>
    <t xml:space="preserve"> Denbighshire</t>
  </si>
  <si>
    <t>W06000005</t>
  </si>
  <si>
    <t xml:space="preserve"> Flintshire</t>
  </si>
  <si>
    <t>W06000006</t>
  </si>
  <si>
    <t xml:space="preserve"> Wrexham</t>
  </si>
  <si>
    <t>W06000023</t>
  </si>
  <si>
    <t xml:space="preserve"> Powys</t>
  </si>
  <si>
    <t>W06000008</t>
  </si>
  <si>
    <t xml:space="preserve"> Ceredigion</t>
  </si>
  <si>
    <t>W06000009</t>
  </si>
  <si>
    <t xml:space="preserve"> Pembrokeshire</t>
  </si>
  <si>
    <t>W06000010</t>
  </si>
  <si>
    <t xml:space="preserve"> Carmarthenshire</t>
  </si>
  <si>
    <t>W06000011</t>
  </si>
  <si>
    <t xml:space="preserve"> Swansea</t>
  </si>
  <si>
    <t>W06000012</t>
  </si>
  <si>
    <t xml:space="preserve"> Neath Port Talbot</t>
  </si>
  <si>
    <t>W06000013</t>
  </si>
  <si>
    <t xml:space="preserve"> Bridgend</t>
  </si>
  <si>
    <t>W06000014</t>
  </si>
  <si>
    <t xml:space="preserve"> Vale of Glamorgan</t>
  </si>
  <si>
    <t>W06000015</t>
  </si>
  <si>
    <t xml:space="preserve"> Cardiff</t>
  </si>
  <si>
    <t>W06000016</t>
  </si>
  <si>
    <t xml:space="preserve"> Rhondda Cynon Taf</t>
  </si>
  <si>
    <t>W06000024</t>
  </si>
  <si>
    <t xml:space="preserve"> Merthyr Tydfil</t>
  </si>
  <si>
    <t>W06000018</t>
  </si>
  <si>
    <t xml:space="preserve"> Caerphilly</t>
  </si>
  <si>
    <t>W06000019</t>
  </si>
  <si>
    <t xml:space="preserve"> Blaenau Gwent</t>
  </si>
  <si>
    <t>W06000020</t>
  </si>
  <si>
    <t xml:space="preserve"> Torfaen</t>
  </si>
  <si>
    <t>W06000021</t>
  </si>
  <si>
    <t xml:space="preserve"> Monmouthshire</t>
  </si>
  <si>
    <t>W06000022</t>
  </si>
  <si>
    <t xml:space="preserve"> Newport</t>
  </si>
  <si>
    <t>S92000003</t>
  </si>
  <si>
    <t>Scotland</t>
  </si>
  <si>
    <t>S12000033</t>
  </si>
  <si>
    <t xml:space="preserve"> Aberdeen City</t>
  </si>
  <si>
    <t>S12000034</t>
  </si>
  <si>
    <t xml:space="preserve"> Aberdeenshire</t>
  </si>
  <si>
    <t>S12000041</t>
  </si>
  <si>
    <t xml:space="preserve"> Angus</t>
  </si>
  <si>
    <t>S12000035</t>
  </si>
  <si>
    <t xml:space="preserve"> Argyll and Bute</t>
  </si>
  <si>
    <t>S12000036</t>
  </si>
  <si>
    <t xml:space="preserve"> City of Edinburgh</t>
  </si>
  <si>
    <t>S12000005</t>
  </si>
  <si>
    <t xml:space="preserve"> Clackmannanshire</t>
  </si>
  <si>
    <t>S12000006</t>
  </si>
  <si>
    <t xml:space="preserve"> Dumfries and Galloway</t>
  </si>
  <si>
    <t>S12000042</t>
  </si>
  <si>
    <t xml:space="preserve"> Dundee City</t>
  </si>
  <si>
    <t>S12000008</t>
  </si>
  <si>
    <t xml:space="preserve"> East Ayrshire</t>
  </si>
  <si>
    <t>S12000045</t>
  </si>
  <si>
    <t xml:space="preserve"> East Dunbartonshire</t>
  </si>
  <si>
    <t>S12000010</t>
  </si>
  <si>
    <t xml:space="preserve"> East Lothian</t>
  </si>
  <si>
    <t>S12000011</t>
  </si>
  <si>
    <t xml:space="preserve"> East Renfrewshire</t>
  </si>
  <si>
    <t>S12000014</t>
  </si>
  <si>
    <t xml:space="preserve"> Falkirk</t>
  </si>
  <si>
    <t>S12000015</t>
  </si>
  <si>
    <t xml:space="preserve"> Fife</t>
  </si>
  <si>
    <t>S12000046</t>
  </si>
  <si>
    <t xml:space="preserve"> Glasgow City</t>
  </si>
  <si>
    <t>S12000017</t>
  </si>
  <si>
    <t xml:space="preserve"> Highland</t>
  </si>
  <si>
    <t>S12000018</t>
  </si>
  <si>
    <t xml:space="preserve"> Inverclyde</t>
  </si>
  <si>
    <t>S12000019</t>
  </si>
  <si>
    <t xml:space="preserve"> Midlothian</t>
  </si>
  <si>
    <t>S12000020</t>
  </si>
  <si>
    <t xml:space="preserve"> Moray</t>
  </si>
  <si>
    <t>S12000013</t>
  </si>
  <si>
    <t xml:space="preserve"> Eilean Siar</t>
  </si>
  <si>
    <t>S12000021</t>
  </si>
  <si>
    <t xml:space="preserve"> North Ayrshire</t>
  </si>
  <si>
    <t>S12000044</t>
  </si>
  <si>
    <t xml:space="preserve"> North Lanarkshire</t>
  </si>
  <si>
    <t>S12000023</t>
  </si>
  <si>
    <t xml:space="preserve"> Orkney Islands</t>
  </si>
  <si>
    <t>S12000024</t>
  </si>
  <si>
    <t xml:space="preserve"> Perth and Kinross</t>
  </si>
  <si>
    <t>S12000038</t>
  </si>
  <si>
    <t xml:space="preserve"> Renfrewshire</t>
  </si>
  <si>
    <t>S12000026</t>
  </si>
  <si>
    <t xml:space="preserve"> Scottish Borders</t>
  </si>
  <si>
    <t>S12000027</t>
  </si>
  <si>
    <t xml:space="preserve"> Shetland Islands</t>
  </si>
  <si>
    <t>S12000028</t>
  </si>
  <si>
    <t xml:space="preserve"> South Ayrshire</t>
  </si>
  <si>
    <t>S12000029</t>
  </si>
  <si>
    <t xml:space="preserve"> South Lanarkshire</t>
  </si>
  <si>
    <t>S12000030</t>
  </si>
  <si>
    <t xml:space="preserve"> Stirling</t>
  </si>
  <si>
    <t>S12000039</t>
  </si>
  <si>
    <t xml:space="preserve"> West Dunbartonshire</t>
  </si>
  <si>
    <t>S12000040</t>
  </si>
  <si>
    <t xml:space="preserve"> West Lothian</t>
  </si>
  <si>
    <t>N92000002</t>
  </si>
  <si>
    <r>
      <t>Northern Ireland</t>
    </r>
    <r>
      <rPr>
        <b/>
        <vertAlign val="superscript"/>
        <sz val="10"/>
        <color indexed="8"/>
        <rFont val="Arial"/>
        <family val="2"/>
      </rPr>
      <t>4</t>
    </r>
  </si>
  <si>
    <t>N09000001</t>
  </si>
  <si>
    <t>Antrim and Newtownabbey</t>
  </si>
  <si>
    <t>N09000002</t>
  </si>
  <si>
    <t>Armagh, Banbridge and Craigavon</t>
  </si>
  <si>
    <t>N09000003</t>
  </si>
  <si>
    <t>Belfast</t>
  </si>
  <si>
    <t>N09000004</t>
  </si>
  <si>
    <t>Causeway Coast and Glens</t>
  </si>
  <si>
    <t>N09000005</t>
  </si>
  <si>
    <t>Derry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</si>
  <si>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</si>
  <si>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</si>
  <si>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</si>
  <si>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</si>
  <si>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</si>
  <si>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</si>
  <si>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</si>
  <si>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</si>
  <si>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</si>
  <si>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</si>
  <si>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</si>
  <si>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North Down and Ards</t>
  </si>
  <si>
    <t>1 Question: Overall, how satisfied are you with your life nowadays? Where 0 is 'not at all satisfied' and 10 is 'completely satisfied'.</t>
  </si>
  <si>
    <t xml:space="preserve">2 Please note that this table excludes Metropolitan Counties. </t>
  </si>
  <si>
    <t>3 Estimates may not add to 100% due to rounding.</t>
  </si>
  <si>
    <t>4 Northern Ireland reformed its local government boundaries in April 2015. Estimates have been provided by the 11 newly created boundaries. For more information see http://www.doeni.gov.uk/local_government_reform</t>
  </si>
  <si>
    <t>5 Comparisons between areas must be done so with caution as these estimates are provided from Annual Population Survey, a sample survey. As such confidence intervals are produced to present the sampling variability.</t>
  </si>
  <si>
    <t># Data unavailable.</t>
  </si>
  <si>
    <t>x Data has been suppressed as the CV&gt; 20% or unavailable, or the sample size is insufficient.</t>
  </si>
  <si>
    <t xml:space="preserve">The colour coding reflects an estimate's co-efficient of variation (CV), which indicates the quality of a figure; the smaller the CV value, the higher the quality. </t>
  </si>
  <si>
    <t xml:space="preserve">Key </t>
  </si>
  <si>
    <t xml:space="preserve">cv &lt;= 5% </t>
  </si>
  <si>
    <t xml:space="preserve">Estimate is precise </t>
  </si>
  <si>
    <t xml:space="preserve">cv &gt; 5% and &lt;= 10% </t>
  </si>
  <si>
    <t>Estimate is reasonably precise</t>
  </si>
  <si>
    <t xml:space="preserve">Source: April 2012 to March 2015, Annual Population Survey Personal Well-being 3-year National Statistics dataset, ONS. For more information on the 3-year dataset please see the user guide.  </t>
  </si>
  <si>
    <t xml:space="preserve">cv &gt; 10% and &lt;= 20% </t>
  </si>
  <si>
    <t xml:space="preserve">Estimate is considered acceptable. </t>
  </si>
  <si>
    <t xml:space="preserve">cv &gt; 20% or unavailable </t>
  </si>
  <si>
    <t xml:space="preserve">Estimate is not reliable </t>
  </si>
  <si>
    <t>http://www.ons.gov.uk/ons/guide-method/method-quality/specific/social-and-welfare-methodology/subjective-wellbeing-survey-user-guide/index.html</t>
  </si>
  <si>
    <t>Main table contents</t>
  </si>
  <si>
    <r>
      <t>Happiness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by Counties, Unitary Authorities and Local Authority Districts, April 2012 to March 2015</t>
    </r>
    <r>
      <rPr>
        <b/>
        <vertAlign val="superscript"/>
        <sz val="10"/>
        <rFont val="Arial"/>
        <family val="2"/>
      </rPr>
      <t>2</t>
    </r>
  </si>
  <si>
    <t>1 Question: Overall, how happy did you feel yesterday?  Where 0 is 'not at all happy' and 10 is 'completely happy'.</t>
  </si>
  <si>
    <r>
      <t>Worthwhile</t>
    </r>
    <r>
      <rPr>
        <b/>
        <vertAlign val="superscript"/>
        <sz val="10"/>
        <rFont val="Arial"/>
        <family val="2"/>
      </rPr>
      <t xml:space="preserve">1 </t>
    </r>
    <r>
      <rPr>
        <b/>
        <sz val="10"/>
        <rFont val="Arial"/>
        <family val="2"/>
      </rPr>
      <t>by Counties, Unitary Authorities and Local Authority Districts, April 2012 to March 2015</t>
    </r>
    <r>
      <rPr>
        <b/>
        <vertAlign val="superscript"/>
        <sz val="10"/>
        <rFont val="Arial"/>
        <family val="2"/>
      </rPr>
      <t>2</t>
    </r>
  </si>
  <si>
    <t>1 Question: Overall, to what extent do you feel the things you do in your life are worthwhile?  Where 0 is 'not at all worthwhile' and 10 is 'completely worthwhile'.</t>
  </si>
  <si>
    <t>0-10</t>
  </si>
  <si>
    <r>
      <t>Anxiety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by Counties, Unitary Authorities and Local Authority Districts, April 2012 to March 2015</t>
    </r>
    <r>
      <rPr>
        <b/>
        <vertAlign val="superscript"/>
        <sz val="10"/>
        <rFont val="Arial"/>
        <family val="2"/>
      </rPr>
      <t>2</t>
    </r>
  </si>
  <si>
    <t>1 Question: Overall, how anxious did you feel yesterday?  Where 0 is 'not at all anxious' and 10 is 'completely anxious'.</t>
  </si>
  <si>
    <t>Cambridgeshire</t>
  </si>
  <si>
    <t>Hertfordshire</t>
  </si>
  <si>
    <t>Buckinghamshire</t>
  </si>
  <si>
    <t>Kent</t>
  </si>
  <si>
    <t>Surrey</t>
  </si>
  <si>
    <t>Gloucestershire</t>
  </si>
  <si>
    <t>Isle of Anglesey</t>
  </si>
  <si>
    <t>SW</t>
  </si>
  <si>
    <t>UA</t>
  </si>
  <si>
    <t>EE</t>
  </si>
  <si>
    <t>SE</t>
  </si>
  <si>
    <t>SC</t>
  </si>
  <si>
    <t>SD</t>
  </si>
  <si>
    <t>NW</t>
  </si>
  <si>
    <t>NE</t>
  </si>
  <si>
    <t>EM</t>
  </si>
  <si>
    <t>WM</t>
  </si>
  <si>
    <t>YH</t>
  </si>
  <si>
    <t>MD</t>
  </si>
  <si>
    <t>L</t>
  </si>
  <si>
    <t>Kingston Upon Thames</t>
  </si>
  <si>
    <t>Greater London Authority</t>
  </si>
  <si>
    <t>O</t>
  </si>
  <si>
    <t>Predominantly Rural</t>
  </si>
  <si>
    <t>Predominantly Urban</t>
  </si>
  <si>
    <t>Classification:</t>
  </si>
  <si>
    <t>Overall, how satisfied are you with your life nowadays? Where 0 is 'not at all satisfied' and 10 is 'completely satisfied'.</t>
  </si>
  <si>
    <t>Question</t>
  </si>
  <si>
    <t>Classification ranking</t>
  </si>
  <si>
    <t>Overall, how happy did you feel yesterday?  Where 0 is 'not at all happy' and 10 is 'completely happy'.</t>
  </si>
  <si>
    <t>Overall, to what extent do you feel the things you do in your life are worthwhile?  Where 0 is 'not at all worthwhile' and 10 is 'completely worthwhile'.</t>
  </si>
  <si>
    <t>Overall, how anxious did you feel yesterday?  Where 0 is 'not at all anxious' and 10 is 'completely anxious'.</t>
  </si>
  <si>
    <t>NB. 1 in this ranking is given to the authority with the most desirable score for the respective question</t>
  </si>
  <si>
    <t>Back to contents</t>
  </si>
  <si>
    <t>Adults aged 16 and over</t>
  </si>
  <si>
    <t>Average (mean) ratings</t>
  </si>
  <si>
    <t>2011/12</t>
  </si>
  <si>
    <t>2012/13</t>
  </si>
  <si>
    <t>2013/14</t>
  </si>
  <si>
    <t>2014/15</t>
  </si>
  <si>
    <t>2015/16</t>
  </si>
  <si>
    <t xml:space="preserve">Area Names </t>
  </si>
  <si>
    <t>UNITED KINGDOM</t>
  </si>
  <si>
    <t>ENGLAND</t>
  </si>
  <si>
    <t>NORTH EAST</t>
  </si>
  <si>
    <t>YORKSHIRE AND THE HUMBER</t>
  </si>
  <si>
    <t>EAST MIDLANDS</t>
  </si>
  <si>
    <t>WEST MIDLANDS</t>
  </si>
  <si>
    <t>EAST</t>
  </si>
  <si>
    <t>LONDON</t>
  </si>
  <si>
    <t>SOUTH EAST</t>
  </si>
  <si>
    <t>SOUTH WEST</t>
  </si>
  <si>
    <t>WALES</t>
  </si>
  <si>
    <t>Isle of Anglesey / Ynys Môn</t>
  </si>
  <si>
    <t>Gwynedd / Gwynedd</t>
  </si>
  <si>
    <t>Conwy / Conwy</t>
  </si>
  <si>
    <t>Denbighshire / Sir Ddinbych</t>
  </si>
  <si>
    <t>Flintshire / Sir y Fflint</t>
  </si>
  <si>
    <t>Wrexham / Wrecsam</t>
  </si>
  <si>
    <t>Powys / Powys</t>
  </si>
  <si>
    <t>Ceredigion / Ceredigion</t>
  </si>
  <si>
    <t>Pembrokeshire / Sir Benfro</t>
  </si>
  <si>
    <t>Carmarthenshire / Sir Gaerfyrddin</t>
  </si>
  <si>
    <t>Swansea / Abertawe</t>
  </si>
  <si>
    <t>Neath Port Talbot / Castell-nedd Port Talbot</t>
  </si>
  <si>
    <t>Bridgend / Pen-y-bont ar Ogwr</t>
  </si>
  <si>
    <t>Vale of Glamorgan / Bro Morgannwg</t>
  </si>
  <si>
    <t>Cardiff / Caerdydd</t>
  </si>
  <si>
    <t>Rhondda Cynon Taf / Rhondda Cynon Taf</t>
  </si>
  <si>
    <t>Merthyr Tydfil / Merthyr Tudful</t>
  </si>
  <si>
    <t>Caerphilly / Caerffili</t>
  </si>
  <si>
    <t>Blaenau Gwent / Blaenau Gwent</t>
  </si>
  <si>
    <t>Torfaen / Tor-faen</t>
  </si>
  <si>
    <t>Monmouthshire / Sir Fynwy</t>
  </si>
  <si>
    <t>Newport / Casnewydd</t>
  </si>
  <si>
    <t>SCOTLAND</t>
  </si>
  <si>
    <t>Aberdeen City</t>
  </si>
  <si>
    <t>Aberdeenshire</t>
  </si>
  <si>
    <t>Angus</t>
  </si>
  <si>
    <t>Argyll and Bute</t>
  </si>
  <si>
    <t>City of Edinburgh</t>
  </si>
  <si>
    <t>Clackmannanshire</t>
  </si>
  <si>
    <t>Dumfries and Galloway</t>
  </si>
  <si>
    <t>Dundee City</t>
  </si>
  <si>
    <t>East Ayrshire</t>
  </si>
  <si>
    <t>East Dunbartonshire</t>
  </si>
  <si>
    <t>East Lothian</t>
  </si>
  <si>
    <t>East Renfrewshire</t>
  </si>
  <si>
    <t>Falkirk</t>
  </si>
  <si>
    <t>Fife</t>
  </si>
  <si>
    <t>Glasgow City</t>
  </si>
  <si>
    <t>Highland</t>
  </si>
  <si>
    <t>Inverclyde</t>
  </si>
  <si>
    <t>Midlothian</t>
  </si>
  <si>
    <t>Moray</t>
  </si>
  <si>
    <t>Na h-Eileanan Siar</t>
  </si>
  <si>
    <t>North Ayrshire</t>
  </si>
  <si>
    <t>North Lanarkshire</t>
  </si>
  <si>
    <t>Orkney Islands</t>
  </si>
  <si>
    <t>Perth and Kinross</t>
  </si>
  <si>
    <t>Renfrewshire</t>
  </si>
  <si>
    <t xml:space="preserve">Scottish Borders </t>
  </si>
  <si>
    <t>Shetland Islands</t>
  </si>
  <si>
    <t>South Ayrshire</t>
  </si>
  <si>
    <t>South Lanarkshire</t>
  </si>
  <si>
    <t>Stirling</t>
  </si>
  <si>
    <t>West Dunbartonshire</t>
  </si>
  <si>
    <t>West Lothian</t>
  </si>
  <si>
    <t>Ards and North Down</t>
  </si>
  <si>
    <t>Armagh City, Banbridge and Craigavon</t>
  </si>
  <si>
    <t>Derry City and Strabane</t>
  </si>
  <si>
    <t xml:space="preserve">Comparisons between areas must be done so with caution as these estimates are provided from a sample survey. As such, confidence intervals are produced to present the sampling variability which should be taken into account when assessing differences between areas as true differences may not exist. </t>
  </si>
  <si>
    <t>x Data have been suppressed as the CV&gt; 20% or unavailable, or the sample size is insufficient.</t>
  </si>
  <si>
    <t>Source: Annual Population Survey, Office for National Statistics</t>
  </si>
  <si>
    <t>1 Question: Overall, how happy did you feel yesterday? Where 0 is 'not at all happy' and 10 is 'completely happy'.</t>
  </si>
  <si>
    <t>1 Question: Overall, how anxious did you feel yesterday? Where 0 is 'not at all anxious' and 10 is 'completely anxious'.</t>
  </si>
  <si>
    <t>Analysis of the Annual Population Survey Personal Well-being dataset</t>
  </si>
  <si>
    <t>Select the year of interest here:</t>
  </si>
  <si>
    <t>NORTH WEST</t>
  </si>
  <si>
    <t>Life Satisfaction</t>
  </si>
  <si>
    <t>Happiness</t>
  </si>
  <si>
    <t>Worthwhile</t>
  </si>
  <si>
    <t>Anxiety</t>
  </si>
  <si>
    <t>Urban with Significant Rural</t>
  </si>
  <si>
    <t>2016/17</t>
  </si>
  <si>
    <t>Folkestone and Hythe</t>
  </si>
  <si>
    <t>2017/18</t>
  </si>
  <si>
    <t>Life Satisfaction1: by counties, local and unitary authorities; year ending March 2012 to year ending March 2018</t>
  </si>
  <si>
    <t>NORTHERN IRELAND2</t>
  </si>
  <si>
    <t>2 Northern Ireland reformed its local government boundaries in April 2015. Estimates have been provided by the 11 newly created boundaries from 2012/13 onwards to provide a series for comparison. Data for 2011/12 are unavailable. For more information see http://www.nisra.gov.uk/archive/geography/11DC_Guidance.pdf</t>
  </si>
  <si>
    <t>Happiness1: by counties, local and unitary authorities; year ending March 2012 to year ending March 2018</t>
  </si>
  <si>
    <t>Worthwhile1: by counties, local and unitary authorities; year ending March 2012 to year ending March 2018</t>
  </si>
  <si>
    <t>Anxiety1: by counties, local and unitary authorities; year ending March 2012 to year ending March 2018</t>
  </si>
  <si>
    <t>2018/19</t>
  </si>
  <si>
    <t>Local authority selection:</t>
  </si>
  <si>
    <t>Class:</t>
  </si>
  <si>
    <t>Period covered:</t>
  </si>
  <si>
    <t>Source: Office for National Statistics, Headline estimates of personal well-being from the Annual Population Survey</t>
  </si>
  <si>
    <t>Shire district</t>
  </si>
  <si>
    <t>London borough</t>
  </si>
  <si>
    <t>Metropolitan district</t>
  </si>
  <si>
    <t>Unitary authority</t>
  </si>
  <si>
    <t>Shire county</t>
  </si>
  <si>
    <t>2019/20</t>
  </si>
  <si>
    <t>2020/21</t>
  </si>
  <si>
    <t>2021/22</t>
  </si>
  <si>
    <t>2022/23</t>
  </si>
  <si>
    <t>West Northamptonshire</t>
  </si>
  <si>
    <t>North Northamptonshire</t>
  </si>
  <si>
    <t>Somerset West and Taunton</t>
  </si>
  <si>
    <t>Bournemouth, Christchurch and Poole</t>
  </si>
  <si>
    <t>West Suffolk</t>
  </si>
  <si>
    <t>East Suffolk</t>
  </si>
  <si>
    <t/>
  </si>
  <si>
    <t>2011/12 to 2022/23</t>
  </si>
  <si>
    <t>Cumberland</t>
  </si>
  <si>
    <t>Westmorland &amp; Furness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</si>
</sst>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vertAlign val="superscript"/>
      <sz val="10"/>
      <color indexed="8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b/>
      <sz val="10"/>
      <color rgb="FFFF000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6FEEC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6FEEC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3" fontId="3" fillId="0" borderId="0" xfId="0" applyNumberFormat="1" applyFont="1"/>
    <xf numFmtId="2" fontId="4" fillId="0" borderId="0" xfId="0" applyNumberFormat="1" applyFont="1"/>
    <xf numFmtId="2" fontId="4" fillId="0" borderId="1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right"/>
    </xf>
    <xf numFmtId="3" fontId="4" fillId="0" borderId="0" xfId="0" applyNumberFormat="1" applyFont="1"/>
    <xf numFmtId="2" fontId="1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right" wrapText="1"/>
    </xf>
    <xf numFmtId="2" fontId="4" fillId="0" borderId="0" xfId="0" applyNumberFormat="1" applyFont="1" applyAlignment="1">
      <alignment horizontal="left" wrapText="1"/>
    </xf>
    <xf numFmtId="2" fontId="4" fillId="0" borderId="0" xfId="0" applyNumberFormat="1" applyFont="1" applyAlignment="1">
      <alignment horizontal="left"/>
    </xf>
    <xf numFmtId="2" fontId="1" fillId="0" borderId="3" xfId="0" applyNumberFormat="1" applyFont="1" applyBorder="1" applyAlignment="1">
      <alignment horizontal="left"/>
    </xf>
    <xf numFmtId="0" fontId="5" fillId="0" borderId="4" xfId="0" applyFont="1" applyBorder="1"/>
    <xf numFmtId="2" fontId="4" fillId="0" borderId="3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left"/>
    </xf>
    <xf numFmtId="0" fontId="5" fillId="0" borderId="5" xfId="0" applyFont="1" applyBorder="1"/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5" xfId="0" applyFont="1" applyBorder="1"/>
    <xf numFmtId="2" fontId="6" fillId="0" borderId="0" xfId="0" applyNumberFormat="1" applyFont="1"/>
    <xf numFmtId="0" fontId="5" fillId="0" borderId="5" xfId="0" applyFont="1" applyBorder="1" applyAlignment="1">
      <alignment horizontal="left"/>
    </xf>
    <xf numFmtId="0" fontId="4" fillId="0" borderId="2" xfId="0" applyFont="1" applyBorder="1"/>
    <xf numFmtId="0" fontId="4" fillId="0" borderId="6" xfId="0" applyFont="1" applyBorder="1"/>
    <xf numFmtId="2" fontId="4" fillId="0" borderId="2" xfId="0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/>
    <xf numFmtId="3" fontId="6" fillId="0" borderId="0" xfId="0" applyNumberFormat="1" applyFont="1"/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wrapText="1"/>
    </xf>
    <xf numFmtId="2" fontId="4" fillId="0" borderId="6" xfId="0" applyNumberFormat="1" applyFont="1" applyBorder="1" applyAlignment="1">
      <alignment horizontal="left"/>
    </xf>
    <xf numFmtId="2" fontId="9" fillId="0" borderId="0" xfId="1" applyNumberFormat="1" applyFont="1" applyFill="1" applyBorder="1" applyAlignment="1" applyProtection="1"/>
    <xf numFmtId="2" fontId="1" fillId="0" borderId="2" xfId="0" applyNumberFormat="1" applyFont="1" applyBorder="1" applyAlignment="1">
      <alignment wrapText="1"/>
    </xf>
    <xf numFmtId="3" fontId="4" fillId="0" borderId="0" xfId="0" applyNumberFormat="1" applyFont="1" applyAlignment="1">
      <alignment horizontal="center"/>
    </xf>
    <xf numFmtId="0" fontId="5" fillId="0" borderId="3" xfId="0" applyFont="1" applyBorder="1"/>
    <xf numFmtId="2" fontId="1" fillId="0" borderId="7" xfId="0" applyNumberFormat="1" applyFont="1" applyBorder="1" applyAlignment="1">
      <alignment horizontal="center" wrapText="1"/>
    </xf>
    <xf numFmtId="0" fontId="9" fillId="0" borderId="0" xfId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2" fontId="9" fillId="0" borderId="0" xfId="1" applyNumberFormat="1" applyFont="1" applyFill="1" applyBorder="1" applyAlignment="1" applyProtection="1">
      <alignment horizontal="left"/>
    </xf>
    <xf numFmtId="2" fontId="4" fillId="0" borderId="2" xfId="0" applyNumberFormat="1" applyFont="1" applyBorder="1" applyAlignment="1">
      <alignment horizontal="left"/>
    </xf>
    <xf numFmtId="1" fontId="4" fillId="0" borderId="0" xfId="0" applyNumberFormat="1" applyFont="1"/>
    <xf numFmtId="0" fontId="0" fillId="5" borderId="0" xfId="0" applyFill="1"/>
    <xf numFmtId="4" fontId="3" fillId="0" borderId="0" xfId="0" applyNumberFormat="1" applyFont="1"/>
    <xf numFmtId="4" fontId="5" fillId="0" borderId="0" xfId="0" applyNumberFormat="1" applyFont="1"/>
    <xf numFmtId="2" fontId="4" fillId="0" borderId="8" xfId="0" applyNumberFormat="1" applyFont="1" applyBorder="1"/>
    <xf numFmtId="2" fontId="4" fillId="0" borderId="9" xfId="0" applyNumberFormat="1" applyFont="1" applyBorder="1"/>
    <xf numFmtId="2" fontId="4" fillId="0" borderId="10" xfId="0" applyNumberFormat="1" applyFont="1" applyBorder="1"/>
    <xf numFmtId="2" fontId="3" fillId="0" borderId="8" xfId="0" applyNumberFormat="1" applyFont="1" applyBorder="1"/>
    <xf numFmtId="2" fontId="3" fillId="0" borderId="9" xfId="0" applyNumberFormat="1" applyFont="1" applyBorder="1"/>
    <xf numFmtId="2" fontId="3" fillId="0" borderId="10" xfId="0" applyNumberFormat="1" applyFont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2" fontId="1" fillId="3" borderId="8" xfId="0" applyNumberFormat="1" applyFont="1" applyFill="1" applyBorder="1"/>
    <xf numFmtId="2" fontId="1" fillId="3" borderId="9" xfId="0" applyNumberFormat="1" applyFont="1" applyFill="1" applyBorder="1"/>
    <xf numFmtId="2" fontId="1" fillId="3" borderId="10" xfId="0" applyNumberFormat="1" applyFont="1" applyFill="1" applyBorder="1"/>
    <xf numFmtId="2" fontId="1" fillId="4" borderId="8" xfId="0" applyNumberFormat="1" applyFont="1" applyFill="1" applyBorder="1"/>
    <xf numFmtId="2" fontId="1" fillId="4" borderId="9" xfId="0" applyNumberFormat="1" applyFont="1" applyFill="1" applyBorder="1"/>
    <xf numFmtId="2" fontId="1" fillId="4" borderId="10" xfId="0" applyNumberFormat="1" applyFont="1" applyFill="1" applyBorder="1"/>
    <xf numFmtId="0" fontId="0" fillId="0" borderId="5" xfId="0" applyBorder="1"/>
    <xf numFmtId="0" fontId="15" fillId="6" borderId="0" xfId="0" applyFont="1" applyFill="1"/>
    <xf numFmtId="0" fontId="0" fillId="6" borderId="0" xfId="0" applyFill="1"/>
    <xf numFmtId="0" fontId="13" fillId="6" borderId="0" xfId="0" applyFont="1" applyFill="1"/>
    <xf numFmtId="0" fontId="11" fillId="6" borderId="0" xfId="0" applyFont="1" applyFill="1" applyAlignment="1">
      <alignment horizontal="left"/>
    </xf>
    <xf numFmtId="0" fontId="12" fillId="6" borderId="0" xfId="0" applyFont="1" applyFill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/>
    </xf>
    <xf numFmtId="0" fontId="17" fillId="6" borderId="0" xfId="0" applyFont="1" applyFill="1" applyAlignment="1">
      <alignment horizontal="left"/>
    </xf>
    <xf numFmtId="0" fontId="12" fillId="6" borderId="11" xfId="0" applyFont="1" applyFill="1" applyBorder="1" applyAlignment="1">
      <alignment horizontal="left" vertical="center"/>
    </xf>
    <xf numFmtId="0" fontId="17" fillId="6" borderId="0" xfId="0" applyFont="1" applyFill="1" applyAlignment="1">
      <alignment horizontal="left" vertical="center"/>
    </xf>
    <xf numFmtId="0" fontId="11" fillId="6" borderId="0" xfId="0" applyFont="1" applyFill="1"/>
    <xf numFmtId="0" fontId="18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center" vertical="center"/>
    </xf>
    <xf numFmtId="0" fontId="19" fillId="6" borderId="0" xfId="0" applyFont="1" applyFill="1"/>
    <xf numFmtId="0" fontId="19" fillId="6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0" fillId="6" borderId="0" xfId="0" applyFill="1" applyAlignment="1">
      <alignment horizontal="left"/>
    </xf>
    <xf numFmtId="0" fontId="0" fillId="6" borderId="0" xfId="0" applyFill="1" applyAlignment="1">
      <alignment horizontal="left" vertical="center" wrapText="1"/>
    </xf>
    <xf numFmtId="0" fontId="17" fillId="6" borderId="0" xfId="0" applyFont="1" applyFill="1" applyAlignment="1">
      <alignment horizontal="center" vertical="top"/>
    </xf>
    <xf numFmtId="0" fontId="18" fillId="6" borderId="0" xfId="0" applyFont="1" applyFill="1" applyAlignment="1">
      <alignment horizontal="left" vertical="top"/>
    </xf>
    <xf numFmtId="2" fontId="19" fillId="6" borderId="0" xfId="0" applyNumberFormat="1" applyFont="1" applyFill="1"/>
    <xf numFmtId="0" fontId="14" fillId="6" borderId="7" xfId="0" applyFont="1" applyFill="1" applyBorder="1" applyAlignment="1">
      <alignment horizontal="center" vertical="center" wrapText="1"/>
    </xf>
    <xf numFmtId="0" fontId="20" fillId="6" borderId="0" xfId="0" applyFont="1" applyFill="1"/>
    <xf numFmtId="0" fontId="0" fillId="6" borderId="5" xfId="0" applyFill="1" applyBorder="1"/>
    <xf numFmtId="0" fontId="19" fillId="6" borderId="1" xfId="0" applyFont="1" applyFill="1" applyBorder="1" applyAlignment="1">
      <alignment horizontal="center" vertical="center"/>
    </xf>
    <xf numFmtId="0" fontId="0" fillId="6" borderId="12" xfId="0" applyFill="1" applyBorder="1"/>
    <xf numFmtId="0" fontId="11" fillId="6" borderId="0" xfId="0" applyFont="1" applyFill="1" applyAlignment="1">
      <alignment horizontal="left" vertical="top"/>
    </xf>
    <xf numFmtId="0" fontId="4" fillId="0" borderId="0" xfId="0" applyFont="1" applyAlignment="1">
      <alignment horizontal="left" wrapText="1"/>
    </xf>
    <xf numFmtId="0" fontId="9" fillId="0" borderId="0" xfId="1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22" fillId="7" borderId="17" xfId="0" applyFont="1" applyFill="1" applyBorder="1" applyAlignment="1">
      <alignment horizontal="right" vertical="center"/>
    </xf>
    <xf numFmtId="0" fontId="23" fillId="7" borderId="17" xfId="0" applyFont="1" applyFill="1" applyBorder="1" applyAlignment="1">
      <alignment horizontal="right" vertical="center"/>
    </xf>
    <xf numFmtId="0" fontId="24" fillId="6" borderId="0" xfId="0" applyFont="1" applyFill="1"/>
    <xf numFmtId="0" fontId="17" fillId="6" borderId="0" xfId="0" applyFont="1" applyFill="1"/>
    <xf numFmtId="0" fontId="17" fillId="6" borderId="0" xfId="0" applyFont="1" applyFill="1" applyAlignment="1">
      <alignment vertical="center"/>
    </xf>
    <xf numFmtId="2" fontId="3" fillId="0" borderId="0" xfId="0" applyNumberFormat="1" applyFont="1"/>
    <xf numFmtId="2" fontId="9" fillId="0" borderId="0" xfId="1" applyNumberFormat="1" applyFont="1" applyFill="1" applyBorder="1" applyAlignment="1" applyProtection="1">
      <alignment horizontal="left"/>
    </xf>
    <xf numFmtId="2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20" fillId="6" borderId="3" xfId="0" applyFont="1" applyFill="1" applyBorder="1" applyAlignment="1">
      <alignment horizontal="left" vertical="center" wrapText="1"/>
    </xf>
    <xf numFmtId="0" fontId="20" fillId="6" borderId="4" xfId="0" applyFont="1" applyFill="1" applyBorder="1" applyAlignment="1">
      <alignment horizontal="left" vertical="center" wrapText="1"/>
    </xf>
    <xf numFmtId="0" fontId="20" fillId="6" borderId="2" xfId="0" applyFont="1" applyFill="1" applyBorder="1" applyAlignment="1">
      <alignment horizontal="left" vertical="center" wrapText="1"/>
    </xf>
    <xf numFmtId="0" fontId="20" fillId="6" borderId="6" xfId="0" applyFont="1" applyFill="1" applyBorder="1" applyAlignment="1">
      <alignment horizontal="left" vertical="center" wrapText="1"/>
    </xf>
    <xf numFmtId="0" fontId="25" fillId="6" borderId="0" xfId="0" applyFont="1" applyFill="1" applyAlignment="1">
      <alignment horizontal="center" vertical="top"/>
    </xf>
    <xf numFmtId="0" fontId="0" fillId="6" borderId="16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2" fontId="0" fillId="6" borderId="13" xfId="0" applyNumberFormat="1" applyFill="1" applyBorder="1" applyAlignment="1">
      <alignment horizontal="center" vertical="center"/>
    </xf>
    <xf numFmtId="2" fontId="0" fillId="6" borderId="12" xfId="0" applyNumberFormat="1" applyFill="1" applyBorder="1" applyAlignment="1">
      <alignment horizontal="center" vertical="center"/>
    </xf>
    <xf numFmtId="0" fontId="17" fillId="6" borderId="13" xfId="0" applyFont="1" applyFill="1" applyBorder="1" applyAlignment="1">
      <alignment horizontal="center" vertical="center"/>
    </xf>
    <xf numFmtId="0" fontId="17" fillId="6" borderId="12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15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 vertical="top" wrapText="1"/>
    </xf>
    <xf numFmtId="0" fontId="12" fillId="6" borderId="1" xfId="0" applyFont="1" applyFill="1" applyBorder="1" applyAlignment="1">
      <alignment horizontal="center" vertical="top" wrapText="1"/>
    </xf>
    <xf numFmtId="0" fontId="12" fillId="6" borderId="12" xfId="0" applyFont="1" applyFill="1" applyBorder="1" applyAlignment="1">
      <alignment horizontal="center" vertical="top" wrapText="1"/>
    </xf>
    <xf numFmtId="0" fontId="12" fillId="6" borderId="0" xfId="0" applyFont="1" applyFill="1" applyAlignment="1">
      <alignment horizontal="center" vertical="top"/>
    </xf>
    <xf numFmtId="0" fontId="12" fillId="6" borderId="5" xfId="0" applyFont="1" applyFill="1" applyBorder="1" applyAlignment="1">
      <alignment horizontal="center" vertical="top"/>
    </xf>
    <xf numFmtId="0" fontId="12" fillId="6" borderId="15" xfId="0" applyFont="1" applyFill="1" applyBorder="1" applyAlignment="1">
      <alignment horizontal="center" vertical="top"/>
    </xf>
    <xf numFmtId="0" fontId="12" fillId="6" borderId="14" xfId="0" applyFont="1" applyFill="1" applyBorder="1" applyAlignment="1">
      <alignment horizontal="center" vertical="top"/>
    </xf>
    <xf numFmtId="0" fontId="16" fillId="6" borderId="15" xfId="0" applyFont="1" applyFill="1" applyBorder="1" applyAlignment="1">
      <alignment horizontal="center" vertical="top" wrapText="1"/>
    </xf>
    <xf numFmtId="0" fontId="16" fillId="6" borderId="14" xfId="0" applyFont="1" applyFill="1" applyBorder="1" applyAlignment="1">
      <alignment horizontal="center" vertical="top" wrapText="1"/>
    </xf>
    <xf numFmtId="2" fontId="0" fillId="0" borderId="0" xfId="0" applyNumberFormat="1"/>
    <xf numFmtId="0" fontId="24" fillId="6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37">
    <dxf>
      <font>
        <color theme="0"/>
      </font>
      <fill>
        <patternFill>
          <bgColor theme="8" tint="-0.24994659260841701"/>
        </patternFill>
      </fill>
    </dxf>
    <dxf>
      <fill>
        <patternFill>
          <bgColor rgb="FFF6FEEC"/>
        </patternFill>
      </fill>
      <border>
        <left/>
        <right/>
        <top/>
        <bottom/>
      </border>
    </dxf>
    <dxf>
      <fill>
        <patternFill>
          <bgColor rgb="FF3399FF"/>
        </patternFill>
      </fill>
    </dxf>
    <dxf>
      <fill>
        <patternFill patternType="none">
          <bgColor indexed="65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3399FF"/>
        </patternFill>
      </fill>
    </dxf>
    <dxf>
      <fill>
        <patternFill>
          <bgColor rgb="FF3399FF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 patternType="none">
          <bgColor indexed="65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3399FF"/>
        </patternFill>
      </fill>
    </dxf>
    <dxf>
      <fill>
        <patternFill>
          <bgColor rgb="FF3399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 patternType="none">
          <bgColor indexed="65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 patternType="none">
          <bgColor indexed="65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3399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3399FF"/>
        </patternFill>
      </fill>
    </dxf>
    <dxf>
      <fill>
        <patternFill>
          <bgColor rgb="FF3399FF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99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 patternType="none">
          <bgColor indexed="65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 patternType="none">
          <bgColor indexed="65"/>
        </patternFill>
      </fill>
    </dxf>
    <dxf>
      <fill>
        <patternFill>
          <bgColor rgb="FF33CCFF"/>
        </patternFill>
      </fill>
    </dxf>
    <dxf>
      <fill>
        <patternFill>
          <bgColor rgb="FF3399FF"/>
        </patternFill>
      </fill>
    </dxf>
    <dxf>
      <fill>
        <patternFill>
          <bgColor rgb="FF00FFFF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3399FF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3399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3399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99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 patternType="none">
          <bgColor indexed="65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 patternType="none">
          <bgColor indexed="65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3399FF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3399FF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3399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CC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3399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  <dxf>
      <fill>
        <patternFill>
          <bgColor rgb="FF3399FF"/>
        </patternFill>
      </fill>
    </dxf>
    <dxf>
      <fill>
        <patternFill>
          <bgColor rgb="FF33CCFF"/>
        </patternFill>
      </fill>
    </dxf>
    <dxf>
      <fill>
        <patternFill>
          <bgColor rgb="FF00FFFF"/>
        </patternFill>
      </fill>
    </dxf>
  </dxfs>
  <tableStyles count="0" defaultTableStyle="TableStyleMedium9" defaultPivotStyle="PivotStyleLight16"/>
  <colors>
    <mruColors>
      <color rgb="FFF6F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frontsheet!$A$37</c:f>
          <c:strCache>
            <c:ptCount val="1"/>
            <c:pt idx="0">
              <c:v>Life Satisfaction</c:v>
            </c:pt>
          </c:strCache>
        </c:strRef>
      </c:tx>
      <c:overlay val="1"/>
      <c:txPr>
        <a:bodyPr/>
        <a:lstStyle/>
        <a:p>
          <a:pPr>
            <a:defRPr sz="1600"/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frontsheet!$B$5</c:f>
              <c:strCache>
                <c:ptCount val="1"/>
                <c:pt idx="0">
                  <c:v>Allerdale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frontsheet!$B$36:$M$36</c:f>
              <c:strCache>
                <c:ptCount val="12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  <c:pt idx="11">
                  <c:v>2022/23</c:v>
                </c:pt>
              </c:strCache>
            </c:strRef>
          </c:cat>
          <c:val>
            <c:numRef>
              <c:f>frontsheet!$B$37:$M$37</c:f>
              <c:numCache>
                <c:formatCode>General</c:formatCode>
                <c:ptCount val="12"/>
                <c:pt idx="0">
                  <c:v>7.88</c:v>
                </c:pt>
                <c:pt idx="1">
                  <c:v>7.68</c:v>
                </c:pt>
                <c:pt idx="2">
                  <c:v>7.81</c:v>
                </c:pt>
                <c:pt idx="3">
                  <c:v>8.14</c:v>
                </c:pt>
                <c:pt idx="4">
                  <c:v>7.82</c:v>
                </c:pt>
                <c:pt idx="5">
                  <c:v>7.74</c:v>
                </c:pt>
                <c:pt idx="6">
                  <c:v>7.9</c:v>
                </c:pt>
                <c:pt idx="7">
                  <c:v>7.9</c:v>
                </c:pt>
                <c:pt idx="8">
                  <c:v>8.1</c:v>
                </c:pt>
                <c:pt idx="9">
                  <c:v>7.48</c:v>
                </c:pt>
                <c:pt idx="10">
                  <c:v>7.47</c:v>
                </c:pt>
                <c:pt idx="11">
                  <c:v>7.18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7-4193-BC7B-D4BFA3C866E1}"/>
            </c:ext>
          </c:extLst>
        </c:ser>
        <c:ser>
          <c:idx val="1"/>
          <c:order val="1"/>
          <c:tx>
            <c:strRef>
              <c:f>frontsheet!$A$38</c:f>
              <c:strCache>
                <c:ptCount val="1"/>
                <c:pt idx="0">
                  <c:v>(Averaged (mean) rating for Mainly Rural (rural including hub towns &gt;=80%)  authorities)</c:v>
                </c:pt>
              </c:strCache>
            </c:strRef>
          </c:tx>
          <c:spPr>
            <a:ln w="19050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frontsheet!$B$36:$M$36</c:f>
              <c:strCache>
                <c:ptCount val="12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  <c:pt idx="11">
                  <c:v>2022/23</c:v>
                </c:pt>
              </c:strCache>
            </c:strRef>
          </c:cat>
          <c:val>
            <c:numRef>
              <c:f>frontsheet!$B$38:$M$38</c:f>
              <c:numCache>
                <c:formatCode>0.00</c:formatCode>
                <c:ptCount val="12"/>
                <c:pt idx="0">
                  <c:v>7.6045238095238101</c:v>
                </c:pt>
                <c:pt idx="1">
                  <c:v>7.584761904761903</c:v>
                </c:pt>
                <c:pt idx="2">
                  <c:v>7.7247619047619063</c:v>
                </c:pt>
                <c:pt idx="3">
                  <c:v>7.8128571428571414</c:v>
                </c:pt>
                <c:pt idx="4">
                  <c:v>7.8247619047619086</c:v>
                </c:pt>
                <c:pt idx="5" formatCode="General">
                  <c:v>7.8814285714285726</c:v>
                </c:pt>
                <c:pt idx="6" formatCode="General">
                  <c:v>7.8229268292682912</c:v>
                </c:pt>
                <c:pt idx="7" formatCode="General">
                  <c:v>7.8554761904761907</c:v>
                </c:pt>
                <c:pt idx="8" formatCode="General">
                  <c:v>7.857857142857144</c:v>
                </c:pt>
                <c:pt idx="9" formatCode="General">
                  <c:v>7.58642857142857</c:v>
                </c:pt>
                <c:pt idx="10" formatCode="General">
                  <c:v>7.6871428571428577</c:v>
                </c:pt>
                <c:pt idx="11" formatCode="General">
                  <c:v>7.5956410256410249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27-4193-BC7B-D4BFA3C866E1}"/>
            </c:ext>
          </c:extLst>
        </c:ser>
        <c:ser>
          <c:idx val="2"/>
          <c:order val="2"/>
          <c:tx>
            <c:strRef>
              <c:f>frontsheet!$A$39</c:f>
              <c:strCache>
                <c:ptCount val="1"/>
                <c:pt idx="0">
                  <c:v>(Averaged (mean) rating for Shire district authorities)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frontsheet!$B$36:$M$36</c:f>
              <c:strCache>
                <c:ptCount val="12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  <c:pt idx="11">
                  <c:v>2022/23</c:v>
                </c:pt>
              </c:strCache>
            </c:strRef>
          </c:cat>
          <c:val>
            <c:numRef>
              <c:f>frontsheet!$B$39:$M$39</c:f>
              <c:numCache>
                <c:formatCode>0.00</c:formatCode>
                <c:ptCount val="12"/>
                <c:pt idx="0">
                  <c:v>7.5065745856353603</c:v>
                </c:pt>
                <c:pt idx="1">
                  <c:v>7.5461325966850863</c:v>
                </c:pt>
                <c:pt idx="2">
                  <c:v>7.6178453038673979</c:v>
                </c:pt>
                <c:pt idx="3">
                  <c:v>7.7251933701657496</c:v>
                </c:pt>
                <c:pt idx="4">
                  <c:v>7.7480662983425397</c:v>
                </c:pt>
                <c:pt idx="5">
                  <c:v>7.7811049723756929</c:v>
                </c:pt>
                <c:pt idx="6">
                  <c:v>7.7834999999999948</c:v>
                </c:pt>
                <c:pt idx="7">
                  <c:v>7.8166111111111185</c:v>
                </c:pt>
                <c:pt idx="8">
                  <c:v>7.7494444444444426</c:v>
                </c:pt>
                <c:pt idx="9">
                  <c:v>7.4750279329608951</c:v>
                </c:pt>
                <c:pt idx="10">
                  <c:v>7.6391061452513931</c:v>
                </c:pt>
                <c:pt idx="11">
                  <c:v>7.5353757225433542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27-4193-BC7B-D4BFA3C86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3038208"/>
        <c:axId val="173040000"/>
      </c:lineChart>
      <c:catAx>
        <c:axId val="173038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3040000"/>
        <c:crosses val="autoZero"/>
        <c:auto val="1"/>
        <c:lblAlgn val="ctr"/>
        <c:lblOffset val="100"/>
        <c:noMultiLvlLbl val="0"/>
      </c:catAx>
      <c:valAx>
        <c:axId val="173040000"/>
        <c:scaling>
          <c:orientation val="minMax"/>
        </c:scaling>
        <c:delete val="0"/>
        <c:axPos val="l"/>
        <c:majorGridlines/>
        <c:title>
          <c:tx>
            <c:strRef>
              <c:f>frontsheet!$C$16</c:f>
              <c:strCache>
                <c:ptCount val="1"/>
                <c:pt idx="0">
                  <c:v>Average (mean) rating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30382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strRef>
          <c:f>frontsheet!$B$5</c:f>
          <c:strCache>
            <c:ptCount val="1"/>
            <c:pt idx="0">
              <c:v>Allerdale</c:v>
            </c:pt>
          </c:strCache>
        </c:strRef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frontsheet!$B$49</c:f>
              <c:strCache>
                <c:ptCount val="1"/>
                <c:pt idx="0">
                  <c:v>2011/12</c:v>
                </c:pt>
              </c:strCache>
            </c:strRef>
          </c:tx>
          <c:spPr>
            <a:solidFill>
              <a:schemeClr val="bg1">
                <a:alpha val="94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frontsheet!$A$50:$A$53</c:f>
              <c:strCache>
                <c:ptCount val="4"/>
                <c:pt idx="0">
                  <c:v>Life Satisfaction</c:v>
                </c:pt>
                <c:pt idx="1">
                  <c:v>Happiness</c:v>
                </c:pt>
                <c:pt idx="2">
                  <c:v>Worthwhile</c:v>
                </c:pt>
                <c:pt idx="3">
                  <c:v>Anxiety</c:v>
                </c:pt>
              </c:strCache>
            </c:strRef>
          </c:cat>
          <c:val>
            <c:numRef>
              <c:f>frontsheet!$B$50:$B$53</c:f>
              <c:numCache>
                <c:formatCode>General</c:formatCode>
                <c:ptCount val="4"/>
                <c:pt idx="0">
                  <c:v>4</c:v>
                </c:pt>
                <c:pt idx="1">
                  <c:v>6</c:v>
                </c:pt>
                <c:pt idx="2">
                  <c:v>14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DE-4A5F-8426-DB7603639C29}"/>
            </c:ext>
          </c:extLst>
        </c:ser>
        <c:ser>
          <c:idx val="1"/>
          <c:order val="1"/>
          <c:tx>
            <c:strRef>
              <c:f>frontsheet!$C$49</c:f>
              <c:strCache>
                <c:ptCount val="1"/>
                <c:pt idx="0">
                  <c:v>2012/13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frontsheet!$A$50:$A$53</c:f>
              <c:strCache>
                <c:ptCount val="4"/>
                <c:pt idx="0">
                  <c:v>Life Satisfaction</c:v>
                </c:pt>
                <c:pt idx="1">
                  <c:v>Happiness</c:v>
                </c:pt>
                <c:pt idx="2">
                  <c:v>Worthwhile</c:v>
                </c:pt>
                <c:pt idx="3">
                  <c:v>Anxiety</c:v>
                </c:pt>
              </c:strCache>
            </c:strRef>
          </c:cat>
          <c:val>
            <c:numRef>
              <c:f>frontsheet!$C$50:$C$53</c:f>
              <c:numCache>
                <c:formatCode>General</c:formatCode>
                <c:ptCount val="4"/>
                <c:pt idx="0">
                  <c:v>14</c:v>
                </c:pt>
                <c:pt idx="1">
                  <c:v>8</c:v>
                </c:pt>
                <c:pt idx="2">
                  <c:v>23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DE-4A5F-8426-DB7603639C29}"/>
            </c:ext>
          </c:extLst>
        </c:ser>
        <c:ser>
          <c:idx val="2"/>
          <c:order val="2"/>
          <c:tx>
            <c:strRef>
              <c:f>frontsheet!$D$49</c:f>
              <c:strCache>
                <c:ptCount val="1"/>
                <c:pt idx="0">
                  <c:v>2013/14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frontsheet!$A$50:$A$53</c:f>
              <c:strCache>
                <c:ptCount val="4"/>
                <c:pt idx="0">
                  <c:v>Life Satisfaction</c:v>
                </c:pt>
                <c:pt idx="1">
                  <c:v>Happiness</c:v>
                </c:pt>
                <c:pt idx="2">
                  <c:v>Worthwhile</c:v>
                </c:pt>
                <c:pt idx="3">
                  <c:v>Anxiety</c:v>
                </c:pt>
              </c:strCache>
            </c:strRef>
          </c:cat>
          <c:val>
            <c:numRef>
              <c:f>frontsheet!$D$50:$D$53</c:f>
              <c:numCache>
                <c:formatCode>General</c:formatCode>
                <c:ptCount val="4"/>
                <c:pt idx="0">
                  <c:v>19</c:v>
                </c:pt>
                <c:pt idx="1">
                  <c:v>14</c:v>
                </c:pt>
                <c:pt idx="2">
                  <c:v>5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DE-4A5F-8426-DB7603639C29}"/>
            </c:ext>
          </c:extLst>
        </c:ser>
        <c:ser>
          <c:idx val="3"/>
          <c:order val="3"/>
          <c:tx>
            <c:strRef>
              <c:f>frontsheet!$E$49</c:f>
              <c:strCache>
                <c:ptCount val="1"/>
                <c:pt idx="0">
                  <c:v>2014/15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frontsheet!$A$50:$A$53</c:f>
              <c:strCache>
                <c:ptCount val="4"/>
                <c:pt idx="0">
                  <c:v>Life Satisfaction</c:v>
                </c:pt>
                <c:pt idx="1">
                  <c:v>Happiness</c:v>
                </c:pt>
                <c:pt idx="2">
                  <c:v>Worthwhile</c:v>
                </c:pt>
                <c:pt idx="3">
                  <c:v>Anxiety</c:v>
                </c:pt>
              </c:strCache>
            </c:strRef>
          </c:cat>
          <c:val>
            <c:numRef>
              <c:f>frontsheet!$E$50:$E$53</c:f>
              <c:numCache>
                <c:formatCode>General</c:formatCode>
                <c:ptCount val="4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DE-4A5F-8426-DB7603639C29}"/>
            </c:ext>
          </c:extLst>
        </c:ser>
        <c:ser>
          <c:idx val="4"/>
          <c:order val="4"/>
          <c:tx>
            <c:strRef>
              <c:f>frontsheet!$F$49</c:f>
              <c:strCache>
                <c:ptCount val="1"/>
                <c:pt idx="0">
                  <c:v>2015/16</c:v>
                </c:pt>
              </c:strCache>
            </c:strRef>
          </c:tx>
          <c:spPr>
            <a:solidFill>
              <a:schemeClr val="bg1">
                <a:lumMod val="75000"/>
                <a:alpha val="9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frontsheet!$A$50:$A$53</c:f>
              <c:strCache>
                <c:ptCount val="4"/>
                <c:pt idx="0">
                  <c:v>Life Satisfaction</c:v>
                </c:pt>
                <c:pt idx="1">
                  <c:v>Happiness</c:v>
                </c:pt>
                <c:pt idx="2">
                  <c:v>Worthwhile</c:v>
                </c:pt>
                <c:pt idx="3">
                  <c:v>Anxiety</c:v>
                </c:pt>
              </c:strCache>
            </c:strRef>
          </c:cat>
          <c:val>
            <c:numRef>
              <c:f>frontsheet!$F$50:$F$53</c:f>
              <c:numCache>
                <c:formatCode>General</c:formatCode>
                <c:ptCount val="4"/>
                <c:pt idx="0">
                  <c:v>18</c:v>
                </c:pt>
                <c:pt idx="1">
                  <c:v>16</c:v>
                </c:pt>
                <c:pt idx="2">
                  <c:v>24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DE-4A5F-8426-DB7603639C29}"/>
            </c:ext>
          </c:extLst>
        </c:ser>
        <c:ser>
          <c:idx val="5"/>
          <c:order val="5"/>
          <c:tx>
            <c:strRef>
              <c:f>frontsheet!$G$49</c:f>
              <c:strCache>
                <c:ptCount val="1"/>
                <c:pt idx="0">
                  <c:v>2016/17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frontsheet!$A$50:$A$53</c:f>
              <c:strCache>
                <c:ptCount val="4"/>
                <c:pt idx="0">
                  <c:v>Life Satisfaction</c:v>
                </c:pt>
                <c:pt idx="1">
                  <c:v>Happiness</c:v>
                </c:pt>
                <c:pt idx="2">
                  <c:v>Worthwhile</c:v>
                </c:pt>
                <c:pt idx="3">
                  <c:v>Anxiety</c:v>
                </c:pt>
              </c:strCache>
            </c:strRef>
          </c:cat>
          <c:val>
            <c:numRef>
              <c:f>frontsheet!$G$50:$G$53</c:f>
              <c:numCache>
                <c:formatCode>General</c:formatCode>
                <c:ptCount val="4"/>
                <c:pt idx="0">
                  <c:v>33</c:v>
                </c:pt>
                <c:pt idx="1">
                  <c:v>28</c:v>
                </c:pt>
                <c:pt idx="2">
                  <c:v>29</c:v>
                </c:pt>
                <c:pt idx="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DE-4A5F-8426-DB7603639C29}"/>
            </c:ext>
          </c:extLst>
        </c:ser>
        <c:ser>
          <c:idx val="6"/>
          <c:order val="6"/>
          <c:tx>
            <c:strRef>
              <c:f>frontsheet!$H$49</c:f>
              <c:strCache>
                <c:ptCount val="1"/>
                <c:pt idx="0">
                  <c:v>2017/18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frontsheet!$A$50:$A$53</c:f>
              <c:strCache>
                <c:ptCount val="4"/>
                <c:pt idx="0">
                  <c:v>Life Satisfaction</c:v>
                </c:pt>
                <c:pt idx="1">
                  <c:v>Happiness</c:v>
                </c:pt>
                <c:pt idx="2">
                  <c:v>Worthwhile</c:v>
                </c:pt>
                <c:pt idx="3">
                  <c:v>Anxiety</c:v>
                </c:pt>
              </c:strCache>
            </c:strRef>
          </c:cat>
          <c:val>
            <c:numRef>
              <c:f>frontsheet!$H$50:$H$53</c:f>
              <c:numCache>
                <c:formatCode>General</c:formatCode>
                <c:ptCount val="4"/>
                <c:pt idx="0">
                  <c:v>13</c:v>
                </c:pt>
                <c:pt idx="1">
                  <c:v>34</c:v>
                </c:pt>
                <c:pt idx="2">
                  <c:v>25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DE-4A5F-8426-DB7603639C29}"/>
            </c:ext>
          </c:extLst>
        </c:ser>
        <c:ser>
          <c:idx val="7"/>
          <c:order val="7"/>
          <c:tx>
            <c:strRef>
              <c:f>frontsheet!$I$49</c:f>
              <c:strCache>
                <c:ptCount val="1"/>
                <c:pt idx="0">
                  <c:v>2018/19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frontsheet!$A$50:$A$53</c:f>
              <c:strCache>
                <c:ptCount val="4"/>
                <c:pt idx="0">
                  <c:v>Life Satisfaction</c:v>
                </c:pt>
                <c:pt idx="1">
                  <c:v>Happiness</c:v>
                </c:pt>
                <c:pt idx="2">
                  <c:v>Worthwhile</c:v>
                </c:pt>
                <c:pt idx="3">
                  <c:v>Anxiety</c:v>
                </c:pt>
              </c:strCache>
            </c:strRef>
          </c:cat>
          <c:val>
            <c:numRef>
              <c:f>frontsheet!$I$50:$I$53</c:f>
              <c:numCache>
                <c:formatCode>General</c:formatCode>
                <c:ptCount val="4"/>
                <c:pt idx="0">
                  <c:v>17</c:v>
                </c:pt>
                <c:pt idx="1">
                  <c:v>12</c:v>
                </c:pt>
                <c:pt idx="2">
                  <c:v>7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2DE-4A5F-8426-DB7603639C29}"/>
            </c:ext>
          </c:extLst>
        </c:ser>
        <c:ser>
          <c:idx val="8"/>
          <c:order val="8"/>
          <c:tx>
            <c:strRef>
              <c:f>frontsheet!$J$49</c:f>
              <c:strCache>
                <c:ptCount val="1"/>
                <c:pt idx="0">
                  <c:v>2019/20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frontsheet!$J$50:$J$53</c:f>
              <c:numCache>
                <c:formatCode>General</c:formatCode>
                <c:ptCount val="4"/>
                <c:pt idx="0">
                  <c:v>8</c:v>
                </c:pt>
                <c:pt idx="1">
                  <c:v>23</c:v>
                </c:pt>
                <c:pt idx="2">
                  <c:v>29</c:v>
                </c:pt>
                <c:pt idx="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10-4AEE-8853-9263359CAB2E}"/>
            </c:ext>
          </c:extLst>
        </c:ser>
        <c:ser>
          <c:idx val="9"/>
          <c:order val="9"/>
          <c:tx>
            <c:strRef>
              <c:f>frontsheet!$K$49</c:f>
              <c:strCache>
                <c:ptCount val="1"/>
                <c:pt idx="0">
                  <c:v>2020/21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solidFill>
                <a:schemeClr val="bg1"/>
              </a:solidFill>
            </a:ln>
          </c:spPr>
          <c:invertIfNegative val="0"/>
          <c:val>
            <c:numRef>
              <c:f>frontsheet!$K$50:$K$53</c:f>
              <c:numCache>
                <c:formatCode>General</c:formatCode>
                <c:ptCount val="4"/>
                <c:pt idx="0">
                  <c:v>28</c:v>
                </c:pt>
                <c:pt idx="1">
                  <c:v>25</c:v>
                </c:pt>
                <c:pt idx="2">
                  <c:v>10</c:v>
                </c:pt>
                <c:pt idx="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10-4AEE-8853-9263359CAB2E}"/>
            </c:ext>
          </c:extLst>
        </c:ser>
        <c:ser>
          <c:idx val="10"/>
          <c:order val="10"/>
          <c:tx>
            <c:strRef>
              <c:f>frontsheet!$L$49</c:f>
              <c:strCache>
                <c:ptCount val="1"/>
                <c:pt idx="0">
                  <c:v>2021/22</c:v>
                </c:pt>
              </c:strCache>
            </c:strRef>
          </c:tx>
          <c:spPr>
            <a:solidFill>
              <a:schemeClr val="tx1">
                <a:lumMod val="85000"/>
                <a:lumOff val="15000"/>
              </a:schemeClr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frontsheet!$L$50:$L$53</c:f>
              <c:numCache>
                <c:formatCode>General</c:formatCode>
                <c:ptCount val="4"/>
                <c:pt idx="0">
                  <c:v>35</c:v>
                </c:pt>
                <c:pt idx="1">
                  <c:v>33</c:v>
                </c:pt>
                <c:pt idx="2">
                  <c:v>36</c:v>
                </c:pt>
                <c:pt idx="3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10-4AEE-8853-9263359CAB2E}"/>
            </c:ext>
          </c:extLst>
        </c:ser>
        <c:ser>
          <c:idx val="11"/>
          <c:order val="11"/>
          <c:tx>
            <c:strRef>
              <c:f>frontsheet!$M$49</c:f>
              <c:strCache>
                <c:ptCount val="1"/>
                <c:pt idx="0">
                  <c:v>2022/23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>
              <a:solidFill>
                <a:schemeClr val="tx1"/>
              </a:solidFill>
            </a:ln>
          </c:spPr>
          <c:invertIfNegative val="0"/>
          <c:val>
            <c:numRef>
              <c:f>frontsheet!$M$50:$M$53</c:f>
              <c:numCache>
                <c:formatCode>General</c:formatCode>
                <c:ptCount val="4"/>
                <c:pt idx="0">
                  <c:v>34</c:v>
                </c:pt>
                <c:pt idx="1">
                  <c:v>38</c:v>
                </c:pt>
                <c:pt idx="2">
                  <c:v>37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10-4AEE-8853-9263359CA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536192"/>
        <c:axId val="174537728"/>
      </c:barChart>
      <c:catAx>
        <c:axId val="174536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4537728"/>
        <c:crosses val="autoZero"/>
        <c:auto val="1"/>
        <c:lblAlgn val="ctr"/>
        <c:lblOffset val="100"/>
        <c:noMultiLvlLbl val="0"/>
      </c:catAx>
      <c:valAx>
        <c:axId val="174537728"/>
        <c:scaling>
          <c:orientation val="minMax"/>
        </c:scaling>
        <c:delete val="0"/>
        <c:axPos val="l"/>
        <c:majorGridlines/>
        <c:title>
          <c:tx>
            <c:strRef>
              <c:f>frontsheet!$E$16</c:f>
              <c:strCache>
                <c:ptCount val="1"/>
                <c:pt idx="0">
                  <c:v>(Averaged (mean) rating for Shire district authorities)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453619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frontsheet!$A$40</c:f>
          <c:strCache>
            <c:ptCount val="1"/>
            <c:pt idx="0">
              <c:v>Happiness</c:v>
            </c:pt>
          </c:strCache>
        </c:strRef>
      </c:tx>
      <c:overlay val="1"/>
      <c:txPr>
        <a:bodyPr/>
        <a:lstStyle/>
        <a:p>
          <a:pPr>
            <a:defRPr sz="1600"/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frontsheet!$B$5</c:f>
              <c:strCache>
                <c:ptCount val="1"/>
                <c:pt idx="0">
                  <c:v>Allerdale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frontsheet!$B$36:$M$36</c:f>
              <c:strCache>
                <c:ptCount val="12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  <c:pt idx="11">
                  <c:v>2022/23</c:v>
                </c:pt>
              </c:strCache>
            </c:strRef>
          </c:cat>
          <c:val>
            <c:numRef>
              <c:f>frontsheet!$B$40:$M$40</c:f>
              <c:numCache>
                <c:formatCode>General</c:formatCode>
                <c:ptCount val="12"/>
                <c:pt idx="0">
                  <c:v>7.76</c:v>
                </c:pt>
                <c:pt idx="1">
                  <c:v>7.59</c:v>
                </c:pt>
                <c:pt idx="2">
                  <c:v>7.71</c:v>
                </c:pt>
                <c:pt idx="3">
                  <c:v>8.07</c:v>
                </c:pt>
                <c:pt idx="4">
                  <c:v>7.7</c:v>
                </c:pt>
                <c:pt idx="5">
                  <c:v>7.62</c:v>
                </c:pt>
                <c:pt idx="6">
                  <c:v>7.5</c:v>
                </c:pt>
                <c:pt idx="7">
                  <c:v>7.78</c:v>
                </c:pt>
                <c:pt idx="8">
                  <c:v>7.56</c:v>
                </c:pt>
                <c:pt idx="9">
                  <c:v>7.45</c:v>
                </c:pt>
                <c:pt idx="10">
                  <c:v>7.37</c:v>
                </c:pt>
                <c:pt idx="11">
                  <c:v>6.95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4-4BC2-820A-BE48A04C9633}"/>
            </c:ext>
          </c:extLst>
        </c:ser>
        <c:ser>
          <c:idx val="1"/>
          <c:order val="1"/>
          <c:tx>
            <c:strRef>
              <c:f>frontsheet!$A$41</c:f>
              <c:strCache>
                <c:ptCount val="1"/>
                <c:pt idx="0">
                  <c:v>(Averaged (mean) rating for Mainly Rural (rural including hub towns &gt;=80%)  authorities)</c:v>
                </c:pt>
              </c:strCache>
            </c:strRef>
          </c:tx>
          <c:spPr>
            <a:ln w="19050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frontsheet!$B$36:$M$36</c:f>
              <c:strCache>
                <c:ptCount val="12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  <c:pt idx="11">
                  <c:v>2022/23</c:v>
                </c:pt>
              </c:strCache>
            </c:strRef>
          </c:cat>
          <c:val>
            <c:numRef>
              <c:f>frontsheet!$B$41:$M$41</c:f>
              <c:numCache>
                <c:formatCode>0.00</c:formatCode>
                <c:ptCount val="12"/>
                <c:pt idx="0">
                  <c:v>7.4609523809523814</c:v>
                </c:pt>
                <c:pt idx="1">
                  <c:v>7.3859523809523777</c:v>
                </c:pt>
                <c:pt idx="2">
                  <c:v>7.5907142857142871</c:v>
                </c:pt>
                <c:pt idx="3">
                  <c:v>7.6495238095238092</c:v>
                </c:pt>
                <c:pt idx="4">
                  <c:v>7.6209523809523816</c:v>
                </c:pt>
                <c:pt idx="5" formatCode="General">
                  <c:v>7.6902380952380964</c:v>
                </c:pt>
                <c:pt idx="6" formatCode="General">
                  <c:v>7.6421951219512207</c:v>
                </c:pt>
                <c:pt idx="7" formatCode="General">
                  <c:v>7.6919047619047616</c:v>
                </c:pt>
                <c:pt idx="8" formatCode="General">
                  <c:v>7.6023809523809511</c:v>
                </c:pt>
                <c:pt idx="9" formatCode="General">
                  <c:v>7.5023809523809559</c:v>
                </c:pt>
                <c:pt idx="10" formatCode="General">
                  <c:v>7.611666666666669</c:v>
                </c:pt>
                <c:pt idx="11" formatCode="General">
                  <c:v>7.5087179487179494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4-4BC2-820A-BE48A04C9633}"/>
            </c:ext>
          </c:extLst>
        </c:ser>
        <c:ser>
          <c:idx val="2"/>
          <c:order val="2"/>
          <c:tx>
            <c:strRef>
              <c:f>frontsheet!$A$42</c:f>
              <c:strCache>
                <c:ptCount val="1"/>
                <c:pt idx="0">
                  <c:v>(Averaged (mean) rating for Shire district authorities)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frontsheet!$B$36:$M$36</c:f>
              <c:strCache>
                <c:ptCount val="12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  <c:pt idx="11">
                  <c:v>2022/23</c:v>
                </c:pt>
              </c:strCache>
            </c:strRef>
          </c:cat>
          <c:val>
            <c:numRef>
              <c:f>frontsheet!$B$42:$M$42</c:f>
              <c:numCache>
                <c:formatCode>0.00</c:formatCode>
                <c:ptCount val="12"/>
                <c:pt idx="0">
                  <c:v>7.3756353591160222</c:v>
                </c:pt>
                <c:pt idx="1">
                  <c:v>7.3630386740331479</c:v>
                </c:pt>
                <c:pt idx="2">
                  <c:v>7.4847513812154736</c:v>
                </c:pt>
                <c:pt idx="3">
                  <c:v>7.5531491712707162</c:v>
                </c:pt>
                <c:pt idx="4">
                  <c:v>7.5673480662983454</c:v>
                </c:pt>
                <c:pt idx="5">
                  <c:v>7.586132596685081</c:v>
                </c:pt>
                <c:pt idx="6">
                  <c:v>7.5862222222222249</c:v>
                </c:pt>
                <c:pt idx="7">
                  <c:v>7.6435000000000013</c:v>
                </c:pt>
                <c:pt idx="8">
                  <c:v>7.553722222222218</c:v>
                </c:pt>
                <c:pt idx="9">
                  <c:v>7.3916201117318368</c:v>
                </c:pt>
                <c:pt idx="10">
                  <c:v>7.5297206703910584</c:v>
                </c:pt>
                <c:pt idx="11">
                  <c:v>7.4448554913294789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B4-4BC2-820A-BE48A04C9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579712"/>
        <c:axId val="174581248"/>
      </c:lineChart>
      <c:catAx>
        <c:axId val="174579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4581248"/>
        <c:crosses val="autoZero"/>
        <c:auto val="1"/>
        <c:lblAlgn val="ctr"/>
        <c:lblOffset val="100"/>
        <c:noMultiLvlLbl val="0"/>
      </c:catAx>
      <c:valAx>
        <c:axId val="174581248"/>
        <c:scaling>
          <c:orientation val="minMax"/>
        </c:scaling>
        <c:delete val="0"/>
        <c:axPos val="l"/>
        <c:majorGridlines/>
        <c:title>
          <c:tx>
            <c:strRef>
              <c:f>frontsheet!$C$16</c:f>
              <c:strCache>
                <c:ptCount val="1"/>
                <c:pt idx="0">
                  <c:v>Average (mean) rating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45797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frontsheet!$A$43</c:f>
          <c:strCache>
            <c:ptCount val="1"/>
            <c:pt idx="0">
              <c:v>Worthwhile</c:v>
            </c:pt>
          </c:strCache>
        </c:strRef>
      </c:tx>
      <c:overlay val="1"/>
      <c:txPr>
        <a:bodyPr/>
        <a:lstStyle/>
        <a:p>
          <a:pPr>
            <a:defRPr sz="1600"/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frontsheet!$B$5</c:f>
              <c:strCache>
                <c:ptCount val="1"/>
                <c:pt idx="0">
                  <c:v>Allerdale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frontsheet!$B$36:$M$36</c:f>
              <c:strCache>
                <c:ptCount val="12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  <c:pt idx="11">
                  <c:v>2022/23</c:v>
                </c:pt>
              </c:strCache>
            </c:strRef>
          </c:cat>
          <c:val>
            <c:numRef>
              <c:f>frontsheet!$B$43:$M$43</c:f>
              <c:numCache>
                <c:formatCode>General</c:formatCode>
                <c:ptCount val="12"/>
                <c:pt idx="0">
                  <c:v>7.95</c:v>
                </c:pt>
                <c:pt idx="1">
                  <c:v>7.76</c:v>
                </c:pt>
                <c:pt idx="2">
                  <c:v>8.14</c:v>
                </c:pt>
                <c:pt idx="3">
                  <c:v>8.33</c:v>
                </c:pt>
                <c:pt idx="4">
                  <c:v>7.94</c:v>
                </c:pt>
                <c:pt idx="5">
                  <c:v>7.92</c:v>
                </c:pt>
                <c:pt idx="6">
                  <c:v>7.92</c:v>
                </c:pt>
                <c:pt idx="7">
                  <c:v>8.1199999999999992</c:v>
                </c:pt>
                <c:pt idx="8">
                  <c:v>7.93</c:v>
                </c:pt>
                <c:pt idx="9">
                  <c:v>8.0500000000000007</c:v>
                </c:pt>
                <c:pt idx="10">
                  <c:v>7.66</c:v>
                </c:pt>
                <c:pt idx="11">
                  <c:v>7.47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8-46C6-B103-DA46DD823D6A}"/>
            </c:ext>
          </c:extLst>
        </c:ser>
        <c:ser>
          <c:idx val="1"/>
          <c:order val="1"/>
          <c:tx>
            <c:strRef>
              <c:f>frontsheet!$A$44</c:f>
              <c:strCache>
                <c:ptCount val="1"/>
                <c:pt idx="0">
                  <c:v>(Averaged (mean) rating for Mainly Rural (rural including hub towns &gt;=80%)  authorities)</c:v>
                </c:pt>
              </c:strCache>
            </c:strRef>
          </c:tx>
          <c:spPr>
            <a:ln w="19050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frontsheet!$B$36:$M$36</c:f>
              <c:strCache>
                <c:ptCount val="12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  <c:pt idx="11">
                  <c:v>2022/23</c:v>
                </c:pt>
              </c:strCache>
            </c:strRef>
          </c:cat>
          <c:val>
            <c:numRef>
              <c:f>frontsheet!$B$44:$M$44</c:f>
              <c:numCache>
                <c:formatCode>0.00</c:formatCode>
                <c:ptCount val="12"/>
                <c:pt idx="0">
                  <c:v>7.8288095238095226</c:v>
                </c:pt>
                <c:pt idx="1">
                  <c:v>7.7845238095238063</c:v>
                </c:pt>
                <c:pt idx="2">
                  <c:v>7.9111904761904741</c:v>
                </c:pt>
                <c:pt idx="3">
                  <c:v>7.9823809523809519</c:v>
                </c:pt>
                <c:pt idx="4">
                  <c:v>7.9754761904761899</c:v>
                </c:pt>
                <c:pt idx="5" formatCode="General">
                  <c:v>8.0280952380952382</c:v>
                </c:pt>
                <c:pt idx="6" formatCode="General">
                  <c:v>7.9817073170731705</c:v>
                </c:pt>
                <c:pt idx="7" formatCode="General">
                  <c:v>8.0030952380952378</c:v>
                </c:pt>
                <c:pt idx="8" formatCode="General">
                  <c:v>8.0269047619047615</c:v>
                </c:pt>
                <c:pt idx="9" formatCode="General">
                  <c:v>7.8914285714285723</c:v>
                </c:pt>
                <c:pt idx="10" formatCode="General">
                  <c:v>7.8797619047619047</c:v>
                </c:pt>
                <c:pt idx="11" formatCode="General">
                  <c:v>7.8915384615384623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8-46C6-B103-DA46DD823D6A}"/>
            </c:ext>
          </c:extLst>
        </c:ser>
        <c:ser>
          <c:idx val="2"/>
          <c:order val="2"/>
          <c:tx>
            <c:strRef>
              <c:f>frontsheet!$A$45</c:f>
              <c:strCache>
                <c:ptCount val="1"/>
                <c:pt idx="0">
                  <c:v>(Averaged (mean) rating for Shire district authorities)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frontsheet!$B$36:$M$36</c:f>
              <c:strCache>
                <c:ptCount val="12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  <c:pt idx="11">
                  <c:v>2022/23</c:v>
                </c:pt>
              </c:strCache>
            </c:strRef>
          </c:cat>
          <c:val>
            <c:numRef>
              <c:f>frontsheet!$B$45:$M$45</c:f>
              <c:numCache>
                <c:formatCode>0.00</c:formatCode>
                <c:ptCount val="12"/>
                <c:pt idx="0">
                  <c:v>7.7483977900552503</c:v>
                </c:pt>
                <c:pt idx="1">
                  <c:v>7.7692265193370158</c:v>
                </c:pt>
                <c:pt idx="2">
                  <c:v>7.8282320441988942</c:v>
                </c:pt>
                <c:pt idx="3">
                  <c:v>7.9063535911602179</c:v>
                </c:pt>
                <c:pt idx="4">
                  <c:v>7.92502762430939</c:v>
                </c:pt>
                <c:pt idx="5">
                  <c:v>7.964309392265192</c:v>
                </c:pt>
                <c:pt idx="6">
                  <c:v>7.9737777777777747</c:v>
                </c:pt>
                <c:pt idx="7">
                  <c:v>7.9712222222222255</c:v>
                </c:pt>
                <c:pt idx="8">
                  <c:v>7.9567222222222274</c:v>
                </c:pt>
                <c:pt idx="9">
                  <c:v>7.7837988826815598</c:v>
                </c:pt>
                <c:pt idx="10">
                  <c:v>7.8425139664804453</c:v>
                </c:pt>
                <c:pt idx="11">
                  <c:v>7.8190173410404604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D8-46C6-B103-DA46DD823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631168"/>
        <c:axId val="174637056"/>
      </c:lineChart>
      <c:catAx>
        <c:axId val="174631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4637056"/>
        <c:crosses val="autoZero"/>
        <c:auto val="1"/>
        <c:lblAlgn val="ctr"/>
        <c:lblOffset val="100"/>
        <c:noMultiLvlLbl val="0"/>
      </c:catAx>
      <c:valAx>
        <c:axId val="174637056"/>
        <c:scaling>
          <c:orientation val="minMax"/>
        </c:scaling>
        <c:delete val="0"/>
        <c:axPos val="l"/>
        <c:majorGridlines/>
        <c:title>
          <c:tx>
            <c:strRef>
              <c:f>frontsheet!$C$16</c:f>
              <c:strCache>
                <c:ptCount val="1"/>
                <c:pt idx="0">
                  <c:v>Average (mean) rating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463116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frontsheet!$A$46</c:f>
          <c:strCache>
            <c:ptCount val="1"/>
            <c:pt idx="0">
              <c:v>Anxiety</c:v>
            </c:pt>
          </c:strCache>
        </c:strRef>
      </c:tx>
      <c:overlay val="1"/>
      <c:txPr>
        <a:bodyPr/>
        <a:lstStyle/>
        <a:p>
          <a:pPr>
            <a:defRPr sz="1600"/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frontsheet!$B$5</c:f>
              <c:strCache>
                <c:ptCount val="1"/>
                <c:pt idx="0">
                  <c:v>Allerdale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frontsheet!$B$36:$M$36</c:f>
              <c:strCache>
                <c:ptCount val="12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  <c:pt idx="11">
                  <c:v>2022/23</c:v>
                </c:pt>
              </c:strCache>
            </c:strRef>
          </c:cat>
          <c:val>
            <c:numRef>
              <c:f>frontsheet!$B$46:$M$46</c:f>
              <c:numCache>
                <c:formatCode>General</c:formatCode>
                <c:ptCount val="12"/>
                <c:pt idx="0">
                  <c:v>2.5499999999999998</c:v>
                </c:pt>
                <c:pt idx="1">
                  <c:v>2.74</c:v>
                </c:pt>
                <c:pt idx="2">
                  <c:v>2.59</c:v>
                </c:pt>
                <c:pt idx="3">
                  <c:v>2.39</c:v>
                </c:pt>
                <c:pt idx="4">
                  <c:v>2.58</c:v>
                </c:pt>
                <c:pt idx="5">
                  <c:v>2.5499999999999998</c:v>
                </c:pt>
                <c:pt idx="6">
                  <c:v>2.67</c:v>
                </c:pt>
                <c:pt idx="7">
                  <c:v>2.83</c:v>
                </c:pt>
                <c:pt idx="8">
                  <c:v>3.26</c:v>
                </c:pt>
                <c:pt idx="9">
                  <c:v>2.98</c:v>
                </c:pt>
                <c:pt idx="10">
                  <c:v>3.07</c:v>
                </c:pt>
                <c:pt idx="11">
                  <c:v>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87-445A-88E4-5646BCBA590E}"/>
            </c:ext>
          </c:extLst>
        </c:ser>
        <c:ser>
          <c:idx val="1"/>
          <c:order val="1"/>
          <c:tx>
            <c:strRef>
              <c:f>frontsheet!$A$47</c:f>
              <c:strCache>
                <c:ptCount val="1"/>
                <c:pt idx="0">
                  <c:v>(Averaged (mean) rating for Mainly Rural (rural including hub towns &gt;=80%)  authorities)</c:v>
                </c:pt>
              </c:strCache>
            </c:strRef>
          </c:tx>
          <c:spPr>
            <a:ln w="19050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frontsheet!$B$36:$M$36</c:f>
              <c:strCache>
                <c:ptCount val="12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  <c:pt idx="11">
                  <c:v>2022/23</c:v>
                </c:pt>
              </c:strCache>
            </c:strRef>
          </c:cat>
          <c:val>
            <c:numRef>
              <c:f>frontsheet!$B$47:$M$47</c:f>
              <c:numCache>
                <c:formatCode>0.00</c:formatCode>
                <c:ptCount val="12"/>
                <c:pt idx="0">
                  <c:v>2.9852380952380946</c:v>
                </c:pt>
                <c:pt idx="1">
                  <c:v>2.9042857142857139</c:v>
                </c:pt>
                <c:pt idx="2">
                  <c:v>2.7140476190476197</c:v>
                </c:pt>
                <c:pt idx="3">
                  <c:v>2.6742857142857139</c:v>
                </c:pt>
                <c:pt idx="4">
                  <c:v>2.7009523809523821</c:v>
                </c:pt>
                <c:pt idx="5" formatCode="General">
                  <c:v>2.6652380952380947</c:v>
                </c:pt>
                <c:pt idx="6" formatCode="General">
                  <c:v>2.6848780487804875</c:v>
                </c:pt>
                <c:pt idx="7" formatCode="General">
                  <c:v>2.7630952380952385</c:v>
                </c:pt>
                <c:pt idx="8" formatCode="General">
                  <c:v>2.9007142857142854</c:v>
                </c:pt>
                <c:pt idx="9" formatCode="General">
                  <c:v>3.0614285714285709</c:v>
                </c:pt>
                <c:pt idx="10" formatCode="General">
                  <c:v>2.956666666666667</c:v>
                </c:pt>
                <c:pt idx="11" formatCode="General">
                  <c:v>3.1110256410256412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87-445A-88E4-5646BCBA590E}"/>
            </c:ext>
          </c:extLst>
        </c:ser>
        <c:ser>
          <c:idx val="2"/>
          <c:order val="2"/>
          <c:tx>
            <c:strRef>
              <c:f>frontsheet!$A$48</c:f>
              <c:strCache>
                <c:ptCount val="1"/>
                <c:pt idx="0">
                  <c:v>(Averaged (mean) rating for Shire district authorities)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frontsheet!$B$36:$M$36</c:f>
              <c:strCache>
                <c:ptCount val="12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  <c:pt idx="11">
                  <c:v>2022/23</c:v>
                </c:pt>
              </c:strCache>
            </c:strRef>
          </c:cat>
          <c:val>
            <c:numRef>
              <c:f>frontsheet!$B$48:$M$48</c:f>
              <c:numCache>
                <c:formatCode>0.00</c:formatCode>
                <c:ptCount val="12"/>
                <c:pt idx="0">
                  <c:v>3.0401657458563536</c:v>
                </c:pt>
                <c:pt idx="1">
                  <c:v>2.9478453038674028</c:v>
                </c:pt>
                <c:pt idx="2">
                  <c:v>2.8039779005524852</c:v>
                </c:pt>
                <c:pt idx="3">
                  <c:v>2.7335911602209952</c:v>
                </c:pt>
                <c:pt idx="4">
                  <c:v>2.7714917127071828</c:v>
                </c:pt>
                <c:pt idx="5">
                  <c:v>2.811546961325968</c:v>
                </c:pt>
                <c:pt idx="6">
                  <c:v>2.814888888888889</c:v>
                </c:pt>
                <c:pt idx="7">
                  <c:v>2.7687222222222236</c:v>
                </c:pt>
                <c:pt idx="8">
                  <c:v>2.9873888888888898</c:v>
                </c:pt>
                <c:pt idx="9">
                  <c:v>3.2196089385474864</c:v>
                </c:pt>
                <c:pt idx="10">
                  <c:v>3.0306145251396623</c:v>
                </c:pt>
                <c:pt idx="11">
                  <c:v>3.1904046242774569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87-445A-88E4-5646BCBA5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723840"/>
        <c:axId val="174725376"/>
      </c:lineChart>
      <c:catAx>
        <c:axId val="174723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4725376"/>
        <c:crosses val="autoZero"/>
        <c:auto val="1"/>
        <c:lblAlgn val="ctr"/>
        <c:lblOffset val="100"/>
        <c:noMultiLvlLbl val="0"/>
      </c:catAx>
      <c:valAx>
        <c:axId val="174725376"/>
        <c:scaling>
          <c:orientation val="minMax"/>
        </c:scaling>
        <c:delete val="0"/>
        <c:axPos val="l"/>
        <c:majorGridlines/>
        <c:title>
          <c:tx>
            <c:strRef>
              <c:f>frontsheet!$C$16</c:f>
              <c:strCache>
                <c:ptCount val="1"/>
                <c:pt idx="0">
                  <c:v>Average (mean) rating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7472384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30</xdr:row>
      <xdr:rowOff>0</xdr:rowOff>
    </xdr:from>
    <xdr:to>
      <xdr:col>4</xdr:col>
      <xdr:colOff>0</xdr:colOff>
      <xdr:row>48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30</xdr:row>
      <xdr:rowOff>0</xdr:rowOff>
    </xdr:from>
    <xdr:to>
      <xdr:col>18</xdr:col>
      <xdr:colOff>0</xdr:colOff>
      <xdr:row>48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30</xdr:row>
      <xdr:rowOff>0</xdr:rowOff>
    </xdr:from>
    <xdr:to>
      <xdr:col>2</xdr:col>
      <xdr:colOff>0</xdr:colOff>
      <xdr:row>48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</xdr:colOff>
      <xdr:row>30</xdr:row>
      <xdr:rowOff>0</xdr:rowOff>
    </xdr:from>
    <xdr:to>
      <xdr:col>10</xdr:col>
      <xdr:colOff>0</xdr:colOff>
      <xdr:row>47</xdr:row>
      <xdr:rowOff>175260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</xdr:colOff>
      <xdr:row>30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s.gov.uk/ons/guide-method/method-quality/specific/social-and-welfare-methodology/subjective-wellbeing-survey-user-guide/index.html" TargetMode="External"/><Relationship Id="rId1" Type="http://schemas.openxmlformats.org/officeDocument/2006/relationships/hyperlink" Target="http://www.doeni.gov.uk/local_government_refor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ns.gov.uk/ons/guide-method/method-quality/specific/social-and-welfare-methodology/subjective-wellbeing-survey-user-guide/index.html" TargetMode="External"/><Relationship Id="rId1" Type="http://schemas.openxmlformats.org/officeDocument/2006/relationships/hyperlink" Target="http://www.doeni.gov.uk/local_government_refor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ons.gov.uk/ons/guide-method/method-quality/specific/social-and-welfare-methodology/subjective-wellbeing-survey-user-guide/index.html" TargetMode="External"/><Relationship Id="rId1" Type="http://schemas.openxmlformats.org/officeDocument/2006/relationships/hyperlink" Target="http://www.doeni.gov.uk/local_government_refor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ns.gov.uk/ons/guide-method/method-quality/specific/social-and-welfare-methodology/subjective-wellbeing-survey-user-guide/index.html" TargetMode="External"/><Relationship Id="rId1" Type="http://schemas.openxmlformats.org/officeDocument/2006/relationships/hyperlink" Target="http://www.doeni.gov.uk/local_government_ref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344"/>
  <sheetViews>
    <sheetView topLeftCell="A178" workbookViewId="0">
      <selection activeCell="A204" sqref="A204:XFD209"/>
    </sheetView>
  </sheetViews>
  <sheetFormatPr defaultRowHeight="14.4" x14ac:dyDescent="0.3"/>
  <cols>
    <col min="1" max="1" width="28.88671875" bestFit="1" customWidth="1"/>
  </cols>
  <sheetData>
    <row r="1" spans="1:3" x14ac:dyDescent="0.3">
      <c r="A1" t="s">
        <v>23</v>
      </c>
      <c r="B1" t="s">
        <v>890</v>
      </c>
      <c r="C1" t="s">
        <v>891</v>
      </c>
    </row>
    <row r="2" spans="1:3" x14ac:dyDescent="0.3">
      <c r="A2" t="s">
        <v>41</v>
      </c>
      <c r="B2" t="s">
        <v>890</v>
      </c>
      <c r="C2" t="s">
        <v>891</v>
      </c>
    </row>
    <row r="3" spans="1:3" x14ac:dyDescent="0.3">
      <c r="A3" t="s">
        <v>244</v>
      </c>
      <c r="B3" t="s">
        <v>890</v>
      </c>
      <c r="C3" t="s">
        <v>891</v>
      </c>
    </row>
    <row r="4" spans="1:3" x14ac:dyDescent="0.3">
      <c r="A4" t="s">
        <v>192</v>
      </c>
      <c r="B4" t="s">
        <v>890</v>
      </c>
      <c r="C4" t="s">
        <v>891</v>
      </c>
    </row>
    <row r="5" spans="1:3" x14ac:dyDescent="0.3">
      <c r="A5" t="s">
        <v>163</v>
      </c>
      <c r="B5" t="s">
        <v>892</v>
      </c>
      <c r="C5" t="s">
        <v>891</v>
      </c>
    </row>
    <row r="6" spans="1:3" x14ac:dyDescent="0.3">
      <c r="A6" t="s">
        <v>24</v>
      </c>
      <c r="B6" t="s">
        <v>892</v>
      </c>
      <c r="C6" t="s">
        <v>891</v>
      </c>
    </row>
    <row r="7" spans="1:3" x14ac:dyDescent="0.3">
      <c r="A7" t="s">
        <v>56</v>
      </c>
      <c r="B7" t="s">
        <v>892</v>
      </c>
      <c r="C7" t="s">
        <v>891</v>
      </c>
    </row>
    <row r="8" spans="1:3" x14ac:dyDescent="0.3">
      <c r="A8" t="s">
        <v>34</v>
      </c>
      <c r="B8" t="s">
        <v>893</v>
      </c>
      <c r="C8" t="s">
        <v>891</v>
      </c>
    </row>
    <row r="9" spans="1:3" x14ac:dyDescent="0.3">
      <c r="A9" t="s">
        <v>309</v>
      </c>
      <c r="B9" t="s">
        <v>893</v>
      </c>
      <c r="C9" t="s">
        <v>891</v>
      </c>
    </row>
    <row r="10" spans="1:3" x14ac:dyDescent="0.3">
      <c r="A10" t="s">
        <v>211</v>
      </c>
      <c r="B10" t="s">
        <v>893</v>
      </c>
      <c r="C10" t="s">
        <v>891</v>
      </c>
    </row>
    <row r="11" spans="1:3" x14ac:dyDescent="0.3">
      <c r="A11" t="s">
        <v>239</v>
      </c>
      <c r="B11" t="s">
        <v>893</v>
      </c>
      <c r="C11" t="s">
        <v>891</v>
      </c>
    </row>
    <row r="12" spans="1:3" x14ac:dyDescent="0.3">
      <c r="A12" t="s">
        <v>321</v>
      </c>
      <c r="B12" t="s">
        <v>893</v>
      </c>
      <c r="C12" t="s">
        <v>891</v>
      </c>
    </row>
    <row r="13" spans="1:3" x14ac:dyDescent="0.3">
      <c r="A13" t="s">
        <v>324</v>
      </c>
      <c r="B13" t="s">
        <v>893</v>
      </c>
      <c r="C13" t="s">
        <v>891</v>
      </c>
    </row>
    <row r="14" spans="1:3" x14ac:dyDescent="0.3">
      <c r="A14" t="s">
        <v>177</v>
      </c>
      <c r="B14" t="s">
        <v>893</v>
      </c>
      <c r="C14" t="s">
        <v>891</v>
      </c>
    </row>
    <row r="15" spans="1:3" x14ac:dyDescent="0.3">
      <c r="A15" t="s">
        <v>885</v>
      </c>
      <c r="B15" t="s">
        <v>893</v>
      </c>
      <c r="C15" t="s">
        <v>891</v>
      </c>
    </row>
    <row r="16" spans="1:3" x14ac:dyDescent="0.3">
      <c r="A16" t="s">
        <v>205</v>
      </c>
      <c r="B16" t="s">
        <v>892</v>
      </c>
      <c r="C16" t="s">
        <v>891</v>
      </c>
    </row>
    <row r="17" spans="1:3" x14ac:dyDescent="0.3">
      <c r="A17" t="s">
        <v>883</v>
      </c>
      <c r="B17" t="s">
        <v>892</v>
      </c>
      <c r="C17" t="s">
        <v>894</v>
      </c>
    </row>
    <row r="18" spans="1:3" x14ac:dyDescent="0.3">
      <c r="A18" t="s">
        <v>50</v>
      </c>
      <c r="B18" t="s">
        <v>892</v>
      </c>
      <c r="C18" t="s">
        <v>895</v>
      </c>
    </row>
    <row r="19" spans="1:3" x14ac:dyDescent="0.3">
      <c r="A19" t="s">
        <v>89</v>
      </c>
      <c r="B19" t="s">
        <v>892</v>
      </c>
      <c r="C19" t="s">
        <v>895</v>
      </c>
    </row>
    <row r="20" spans="1:3" x14ac:dyDescent="0.3">
      <c r="A20" t="s">
        <v>108</v>
      </c>
      <c r="B20" t="s">
        <v>892</v>
      </c>
      <c r="C20" t="s">
        <v>895</v>
      </c>
    </row>
    <row r="21" spans="1:3" x14ac:dyDescent="0.3">
      <c r="A21" t="s">
        <v>242</v>
      </c>
      <c r="B21" t="s">
        <v>892</v>
      </c>
      <c r="C21" t="s">
        <v>895</v>
      </c>
    </row>
    <row r="22" spans="1:3" x14ac:dyDescent="0.3">
      <c r="A22" t="s">
        <v>141</v>
      </c>
      <c r="B22" t="s">
        <v>892</v>
      </c>
      <c r="C22" t="s">
        <v>895</v>
      </c>
    </row>
    <row r="23" spans="1:3" x14ac:dyDescent="0.3">
      <c r="A23" t="s">
        <v>121</v>
      </c>
      <c r="B23" t="s">
        <v>896</v>
      </c>
      <c r="C23" t="s">
        <v>891</v>
      </c>
    </row>
    <row r="24" spans="1:3" x14ac:dyDescent="0.3">
      <c r="A24" t="s">
        <v>301</v>
      </c>
      <c r="B24" t="s">
        <v>896</v>
      </c>
      <c r="C24" t="s">
        <v>891</v>
      </c>
    </row>
    <row r="25" spans="1:3" x14ac:dyDescent="0.3">
      <c r="A25" t="s">
        <v>61</v>
      </c>
      <c r="B25" t="s">
        <v>896</v>
      </c>
      <c r="C25" t="s">
        <v>891</v>
      </c>
    </row>
    <row r="26" spans="1:3" x14ac:dyDescent="0.3">
      <c r="A26" t="s">
        <v>62</v>
      </c>
      <c r="B26" t="s">
        <v>896</v>
      </c>
      <c r="C26" t="s">
        <v>891</v>
      </c>
    </row>
    <row r="27" spans="1:3" x14ac:dyDescent="0.3">
      <c r="A27" t="s">
        <v>130</v>
      </c>
      <c r="B27" t="s">
        <v>897</v>
      </c>
      <c r="C27" t="s">
        <v>891</v>
      </c>
    </row>
    <row r="28" spans="1:3" x14ac:dyDescent="0.3">
      <c r="A28" t="s">
        <v>176</v>
      </c>
      <c r="B28" t="s">
        <v>897</v>
      </c>
      <c r="C28" t="s">
        <v>891</v>
      </c>
    </row>
    <row r="29" spans="1:3" x14ac:dyDescent="0.3">
      <c r="A29" t="s">
        <v>213</v>
      </c>
      <c r="B29" t="s">
        <v>897</v>
      </c>
      <c r="C29" t="s">
        <v>891</v>
      </c>
    </row>
    <row r="30" spans="1:3" x14ac:dyDescent="0.3">
      <c r="A30" t="s">
        <v>267</v>
      </c>
      <c r="B30" t="s">
        <v>897</v>
      </c>
      <c r="C30" t="s">
        <v>891</v>
      </c>
    </row>
    <row r="31" spans="1:3" x14ac:dyDescent="0.3">
      <c r="A31" t="s">
        <v>72</v>
      </c>
      <c r="B31" t="s">
        <v>890</v>
      </c>
      <c r="C31" t="s">
        <v>891</v>
      </c>
    </row>
    <row r="32" spans="1:3" x14ac:dyDescent="0.3">
      <c r="A32" t="s">
        <v>333</v>
      </c>
      <c r="B32" t="s">
        <v>896</v>
      </c>
      <c r="C32" t="s">
        <v>894</v>
      </c>
    </row>
    <row r="33" spans="1:3" x14ac:dyDescent="0.3">
      <c r="A33" t="s">
        <v>4</v>
      </c>
      <c r="B33" t="s">
        <v>896</v>
      </c>
      <c r="C33" t="s">
        <v>895</v>
      </c>
    </row>
    <row r="34" spans="1:3" x14ac:dyDescent="0.3">
      <c r="A34" t="s">
        <v>19</v>
      </c>
      <c r="B34" t="s">
        <v>896</v>
      </c>
      <c r="C34" t="s">
        <v>895</v>
      </c>
    </row>
    <row r="35" spans="1:3" x14ac:dyDescent="0.3">
      <c r="A35" t="s">
        <v>54</v>
      </c>
      <c r="B35" t="s">
        <v>896</v>
      </c>
      <c r="C35" t="s">
        <v>895</v>
      </c>
    </row>
    <row r="36" spans="1:3" x14ac:dyDescent="0.3">
      <c r="A36" t="s">
        <v>70</v>
      </c>
      <c r="B36" t="s">
        <v>896</v>
      </c>
      <c r="C36" t="s">
        <v>895</v>
      </c>
    </row>
    <row r="37" spans="1:3" x14ac:dyDescent="0.3">
      <c r="A37" t="s">
        <v>100</v>
      </c>
      <c r="B37" t="s">
        <v>896</v>
      </c>
      <c r="C37" t="s">
        <v>895</v>
      </c>
    </row>
    <row r="38" spans="1:3" x14ac:dyDescent="0.3">
      <c r="A38" t="s">
        <v>248</v>
      </c>
      <c r="B38" t="s">
        <v>896</v>
      </c>
      <c r="C38" t="s">
        <v>895</v>
      </c>
    </row>
    <row r="39" spans="1:3" x14ac:dyDescent="0.3">
      <c r="A39" t="s">
        <v>83</v>
      </c>
      <c r="B39" t="s">
        <v>898</v>
      </c>
      <c r="C39" t="s">
        <v>891</v>
      </c>
    </row>
    <row r="40" spans="1:3" x14ac:dyDescent="0.3">
      <c r="A40" t="s">
        <v>334</v>
      </c>
      <c r="B40" t="s">
        <v>898</v>
      </c>
      <c r="C40" t="s">
        <v>894</v>
      </c>
    </row>
    <row r="41" spans="1:3" x14ac:dyDescent="0.3">
      <c r="A41" t="s">
        <v>6</v>
      </c>
      <c r="B41" t="s">
        <v>898</v>
      </c>
      <c r="C41" t="s">
        <v>895</v>
      </c>
    </row>
    <row r="42" spans="1:3" x14ac:dyDescent="0.3">
      <c r="A42" t="s">
        <v>30</v>
      </c>
      <c r="B42" t="s">
        <v>898</v>
      </c>
      <c r="C42" t="s">
        <v>895</v>
      </c>
    </row>
    <row r="43" spans="1:3" x14ac:dyDescent="0.3">
      <c r="A43" t="s">
        <v>63</v>
      </c>
      <c r="B43" t="s">
        <v>898</v>
      </c>
      <c r="C43" t="s">
        <v>895</v>
      </c>
    </row>
    <row r="44" spans="1:3" x14ac:dyDescent="0.3">
      <c r="A44" t="s">
        <v>84</v>
      </c>
      <c r="B44" t="s">
        <v>898</v>
      </c>
      <c r="C44" t="s">
        <v>895</v>
      </c>
    </row>
    <row r="45" spans="1:3" x14ac:dyDescent="0.3">
      <c r="A45" t="s">
        <v>105</v>
      </c>
      <c r="B45" t="s">
        <v>898</v>
      </c>
      <c r="C45" t="s">
        <v>895</v>
      </c>
    </row>
    <row r="46" spans="1:3" x14ac:dyDescent="0.3">
      <c r="A46" t="s">
        <v>136</v>
      </c>
      <c r="B46" t="s">
        <v>898</v>
      </c>
      <c r="C46" t="s">
        <v>895</v>
      </c>
    </row>
    <row r="47" spans="1:3" x14ac:dyDescent="0.3">
      <c r="A47" t="s">
        <v>186</v>
      </c>
      <c r="B47" t="s">
        <v>898</v>
      </c>
      <c r="C47" t="s">
        <v>895</v>
      </c>
    </row>
    <row r="48" spans="1:3" x14ac:dyDescent="0.3">
      <c r="A48" t="s">
        <v>243</v>
      </c>
      <c r="B48" t="s">
        <v>898</v>
      </c>
      <c r="C48" t="s">
        <v>895</v>
      </c>
    </row>
    <row r="49" spans="1:3" x14ac:dyDescent="0.3">
      <c r="A49" t="s">
        <v>206</v>
      </c>
      <c r="B49" t="s">
        <v>890</v>
      </c>
      <c r="C49" t="s">
        <v>891</v>
      </c>
    </row>
    <row r="50" spans="1:3" x14ac:dyDescent="0.3">
      <c r="A50" t="s">
        <v>290</v>
      </c>
      <c r="B50" t="s">
        <v>890</v>
      </c>
      <c r="C50" t="s">
        <v>891</v>
      </c>
    </row>
    <row r="51" spans="1:3" x14ac:dyDescent="0.3">
      <c r="A51" t="s">
        <v>335</v>
      </c>
      <c r="B51" t="s">
        <v>890</v>
      </c>
      <c r="C51" t="s">
        <v>894</v>
      </c>
    </row>
    <row r="52" spans="1:3" x14ac:dyDescent="0.3">
      <c r="A52" t="s">
        <v>90</v>
      </c>
      <c r="B52" t="s">
        <v>890</v>
      </c>
      <c r="C52" t="s">
        <v>895</v>
      </c>
    </row>
    <row r="53" spans="1:3" x14ac:dyDescent="0.3">
      <c r="A53" t="s">
        <v>106</v>
      </c>
      <c r="B53" t="s">
        <v>890</v>
      </c>
      <c r="C53" t="s">
        <v>895</v>
      </c>
    </row>
    <row r="54" spans="1:3" x14ac:dyDescent="0.3">
      <c r="A54" t="s">
        <v>173</v>
      </c>
      <c r="B54" t="s">
        <v>890</v>
      </c>
      <c r="C54" t="s">
        <v>895</v>
      </c>
    </row>
    <row r="55" spans="1:3" x14ac:dyDescent="0.3">
      <c r="A55" t="s">
        <v>184</v>
      </c>
      <c r="B55" t="s">
        <v>890</v>
      </c>
      <c r="C55" t="s">
        <v>895</v>
      </c>
    </row>
    <row r="56" spans="1:3" x14ac:dyDescent="0.3">
      <c r="A56" t="s">
        <v>245</v>
      </c>
      <c r="B56" t="s">
        <v>890</v>
      </c>
      <c r="C56" t="s">
        <v>895</v>
      </c>
    </row>
    <row r="57" spans="1:3" x14ac:dyDescent="0.3">
      <c r="A57" t="s">
        <v>281</v>
      </c>
      <c r="B57" t="s">
        <v>890</v>
      </c>
      <c r="C57" t="s">
        <v>895</v>
      </c>
    </row>
    <row r="58" spans="1:3" x14ac:dyDescent="0.3">
      <c r="A58" t="s">
        <v>291</v>
      </c>
      <c r="B58" t="s">
        <v>890</v>
      </c>
      <c r="C58" t="s">
        <v>895</v>
      </c>
    </row>
    <row r="59" spans="1:3" x14ac:dyDescent="0.3">
      <c r="A59" t="s">
        <v>310</v>
      </c>
      <c r="B59" t="s">
        <v>890</v>
      </c>
      <c r="C59" t="s">
        <v>895</v>
      </c>
    </row>
    <row r="60" spans="1:3" x14ac:dyDescent="0.3">
      <c r="A60" t="s">
        <v>207</v>
      </c>
      <c r="B60" t="s">
        <v>890</v>
      </c>
      <c r="C60" t="s">
        <v>891</v>
      </c>
    </row>
    <row r="61" spans="1:3" x14ac:dyDescent="0.3">
      <c r="A61" t="s">
        <v>33</v>
      </c>
      <c r="B61" t="s">
        <v>890</v>
      </c>
      <c r="C61" t="s">
        <v>891</v>
      </c>
    </row>
    <row r="62" spans="1:3" x14ac:dyDescent="0.3">
      <c r="A62" t="s">
        <v>336</v>
      </c>
      <c r="B62" t="s">
        <v>890</v>
      </c>
      <c r="C62" t="s">
        <v>894</v>
      </c>
    </row>
    <row r="63" spans="1:3" x14ac:dyDescent="0.3">
      <c r="A63" t="s">
        <v>67</v>
      </c>
      <c r="B63" t="s">
        <v>890</v>
      </c>
      <c r="C63" t="s">
        <v>895</v>
      </c>
    </row>
    <row r="64" spans="1:3" x14ac:dyDescent="0.3">
      <c r="A64" t="s">
        <v>91</v>
      </c>
      <c r="B64" t="s">
        <v>890</v>
      </c>
      <c r="C64" t="s">
        <v>895</v>
      </c>
    </row>
    <row r="65" spans="1:3" x14ac:dyDescent="0.3">
      <c r="A65" t="s">
        <v>185</v>
      </c>
      <c r="B65" t="s">
        <v>890</v>
      </c>
      <c r="C65" t="s">
        <v>895</v>
      </c>
    </row>
    <row r="66" spans="1:3" x14ac:dyDescent="0.3">
      <c r="A66" t="s">
        <v>210</v>
      </c>
      <c r="B66" t="s">
        <v>890</v>
      </c>
      <c r="C66" t="s">
        <v>895</v>
      </c>
    </row>
    <row r="67" spans="1:3" x14ac:dyDescent="0.3">
      <c r="A67" t="s">
        <v>311</v>
      </c>
      <c r="B67" t="s">
        <v>890</v>
      </c>
      <c r="C67" t="s">
        <v>895</v>
      </c>
    </row>
    <row r="68" spans="1:3" x14ac:dyDescent="0.3">
      <c r="A68" t="s">
        <v>317</v>
      </c>
      <c r="B68" t="s">
        <v>890</v>
      </c>
      <c r="C68" t="s">
        <v>895</v>
      </c>
    </row>
    <row r="69" spans="1:3" x14ac:dyDescent="0.3">
      <c r="A69" t="s">
        <v>80</v>
      </c>
      <c r="B69" t="s">
        <v>897</v>
      </c>
      <c r="C69" t="s">
        <v>891</v>
      </c>
    </row>
    <row r="70" spans="1:3" x14ac:dyDescent="0.3">
      <c r="A70" t="s">
        <v>74</v>
      </c>
      <c r="B70" t="s">
        <v>897</v>
      </c>
      <c r="C70" t="s">
        <v>891</v>
      </c>
    </row>
    <row r="71" spans="1:3" x14ac:dyDescent="0.3">
      <c r="A71" t="s">
        <v>40</v>
      </c>
      <c r="B71" t="s">
        <v>893</v>
      </c>
      <c r="C71" t="s">
        <v>891</v>
      </c>
    </row>
    <row r="72" spans="1:3" x14ac:dyDescent="0.3">
      <c r="A72" t="s">
        <v>337</v>
      </c>
      <c r="B72" t="s">
        <v>893</v>
      </c>
      <c r="C72" t="s">
        <v>894</v>
      </c>
    </row>
    <row r="73" spans="1:3" x14ac:dyDescent="0.3">
      <c r="A73" t="s">
        <v>98</v>
      </c>
      <c r="B73" t="s">
        <v>893</v>
      </c>
      <c r="C73" t="s">
        <v>895</v>
      </c>
    </row>
    <row r="74" spans="1:3" x14ac:dyDescent="0.3">
      <c r="A74" t="s">
        <v>131</v>
      </c>
      <c r="B74" t="s">
        <v>893</v>
      </c>
      <c r="C74" t="s">
        <v>895</v>
      </c>
    </row>
    <row r="75" spans="1:3" x14ac:dyDescent="0.3">
      <c r="A75" t="s">
        <v>158</v>
      </c>
      <c r="B75" t="s">
        <v>893</v>
      </c>
      <c r="C75" t="s">
        <v>895</v>
      </c>
    </row>
    <row r="76" spans="1:3" x14ac:dyDescent="0.3">
      <c r="A76" t="s">
        <v>222</v>
      </c>
      <c r="B76" t="s">
        <v>893</v>
      </c>
      <c r="C76" t="s">
        <v>895</v>
      </c>
    </row>
    <row r="77" spans="1:3" x14ac:dyDescent="0.3">
      <c r="A77" t="s">
        <v>306</v>
      </c>
      <c r="B77" t="s">
        <v>893</v>
      </c>
      <c r="C77" t="s">
        <v>895</v>
      </c>
    </row>
    <row r="78" spans="1:3" x14ac:dyDescent="0.3">
      <c r="A78" t="s">
        <v>257</v>
      </c>
      <c r="B78" t="s">
        <v>892</v>
      </c>
      <c r="C78" t="s">
        <v>891</v>
      </c>
    </row>
    <row r="79" spans="1:3" x14ac:dyDescent="0.3">
      <c r="A79" t="s">
        <v>288</v>
      </c>
      <c r="B79" t="s">
        <v>892</v>
      </c>
      <c r="C79" t="s">
        <v>891</v>
      </c>
    </row>
    <row r="80" spans="1:3" x14ac:dyDescent="0.3">
      <c r="A80" t="s">
        <v>338</v>
      </c>
      <c r="B80" t="s">
        <v>892</v>
      </c>
      <c r="C80" t="s">
        <v>894</v>
      </c>
    </row>
    <row r="81" spans="1:3" x14ac:dyDescent="0.3">
      <c r="A81" t="s">
        <v>20</v>
      </c>
      <c r="B81" t="s">
        <v>892</v>
      </c>
      <c r="C81" t="s">
        <v>895</v>
      </c>
    </row>
    <row r="82" spans="1:3" x14ac:dyDescent="0.3">
      <c r="A82" t="s">
        <v>36</v>
      </c>
      <c r="B82" t="s">
        <v>892</v>
      </c>
      <c r="C82" t="s">
        <v>895</v>
      </c>
    </row>
    <row r="83" spans="1:3" x14ac:dyDescent="0.3">
      <c r="A83" t="s">
        <v>39</v>
      </c>
      <c r="B83" t="s">
        <v>892</v>
      </c>
      <c r="C83" t="s">
        <v>895</v>
      </c>
    </row>
    <row r="84" spans="1:3" x14ac:dyDescent="0.3">
      <c r="A84" t="s">
        <v>55</v>
      </c>
      <c r="B84" t="s">
        <v>892</v>
      </c>
      <c r="C84" t="s">
        <v>895</v>
      </c>
    </row>
    <row r="85" spans="1:3" x14ac:dyDescent="0.3">
      <c r="A85" t="s">
        <v>58</v>
      </c>
      <c r="B85" t="s">
        <v>892</v>
      </c>
      <c r="C85" t="s">
        <v>895</v>
      </c>
    </row>
    <row r="86" spans="1:3" x14ac:dyDescent="0.3">
      <c r="A86" t="s">
        <v>69</v>
      </c>
      <c r="B86" t="s">
        <v>892</v>
      </c>
      <c r="C86" t="s">
        <v>895</v>
      </c>
    </row>
    <row r="87" spans="1:3" x14ac:dyDescent="0.3">
      <c r="A87" t="s">
        <v>103</v>
      </c>
      <c r="B87" t="s">
        <v>892</v>
      </c>
      <c r="C87" t="s">
        <v>895</v>
      </c>
    </row>
    <row r="88" spans="1:3" x14ac:dyDescent="0.3">
      <c r="A88" t="s">
        <v>126</v>
      </c>
      <c r="B88" t="s">
        <v>892</v>
      </c>
      <c r="C88" t="s">
        <v>895</v>
      </c>
    </row>
    <row r="89" spans="1:3" x14ac:dyDescent="0.3">
      <c r="A89" t="s">
        <v>165</v>
      </c>
      <c r="B89" t="s">
        <v>892</v>
      </c>
      <c r="C89" t="s">
        <v>895</v>
      </c>
    </row>
    <row r="90" spans="1:3" x14ac:dyDescent="0.3">
      <c r="A90" t="s">
        <v>220</v>
      </c>
      <c r="B90" t="s">
        <v>892</v>
      </c>
      <c r="C90" t="s">
        <v>895</v>
      </c>
    </row>
    <row r="91" spans="1:3" x14ac:dyDescent="0.3">
      <c r="A91" t="s">
        <v>283</v>
      </c>
      <c r="B91" t="s">
        <v>892</v>
      </c>
      <c r="C91" t="s">
        <v>895</v>
      </c>
    </row>
    <row r="92" spans="1:3" x14ac:dyDescent="0.3">
      <c r="A92" t="s">
        <v>295</v>
      </c>
      <c r="B92" t="s">
        <v>892</v>
      </c>
      <c r="C92" t="s">
        <v>895</v>
      </c>
    </row>
    <row r="93" spans="1:3" x14ac:dyDescent="0.3">
      <c r="A93" t="s">
        <v>888</v>
      </c>
      <c r="B93" t="s">
        <v>890</v>
      </c>
      <c r="C93" t="s">
        <v>894</v>
      </c>
    </row>
    <row r="94" spans="1:3" x14ac:dyDescent="0.3">
      <c r="A94" t="s">
        <v>59</v>
      </c>
      <c r="B94" t="s">
        <v>890</v>
      </c>
      <c r="C94" t="s">
        <v>895</v>
      </c>
    </row>
    <row r="95" spans="1:3" x14ac:dyDescent="0.3">
      <c r="A95" t="s">
        <v>73</v>
      </c>
      <c r="B95" t="s">
        <v>890</v>
      </c>
      <c r="C95" t="s">
        <v>895</v>
      </c>
    </row>
    <row r="96" spans="1:3" x14ac:dyDescent="0.3">
      <c r="A96" t="s">
        <v>110</v>
      </c>
      <c r="B96" t="s">
        <v>890</v>
      </c>
      <c r="C96" t="s">
        <v>895</v>
      </c>
    </row>
    <row r="97" spans="1:3" x14ac:dyDescent="0.3">
      <c r="A97" t="s">
        <v>114</v>
      </c>
      <c r="B97" t="s">
        <v>890</v>
      </c>
      <c r="C97" t="s">
        <v>895</v>
      </c>
    </row>
    <row r="98" spans="1:3" x14ac:dyDescent="0.3">
      <c r="A98" t="s">
        <v>270</v>
      </c>
      <c r="B98" t="s">
        <v>890</v>
      </c>
      <c r="C98" t="s">
        <v>895</v>
      </c>
    </row>
    <row r="99" spans="1:3" x14ac:dyDescent="0.3">
      <c r="A99" t="s">
        <v>285</v>
      </c>
      <c r="B99" t="s">
        <v>890</v>
      </c>
      <c r="C99" t="s">
        <v>895</v>
      </c>
    </row>
    <row r="100" spans="1:3" x14ac:dyDescent="0.3">
      <c r="A100" t="s">
        <v>208</v>
      </c>
      <c r="B100" t="s">
        <v>893</v>
      </c>
      <c r="C100" t="s">
        <v>891</v>
      </c>
    </row>
    <row r="101" spans="1:3" x14ac:dyDescent="0.3">
      <c r="A101" t="s">
        <v>256</v>
      </c>
      <c r="B101" t="s">
        <v>893</v>
      </c>
      <c r="C101" t="s">
        <v>891</v>
      </c>
    </row>
    <row r="102" spans="1:3" x14ac:dyDescent="0.3">
      <c r="A102" t="s">
        <v>339</v>
      </c>
      <c r="B102" t="s">
        <v>893</v>
      </c>
      <c r="C102" t="s">
        <v>894</v>
      </c>
    </row>
    <row r="103" spans="1:3" x14ac:dyDescent="0.3">
      <c r="A103" t="s">
        <v>21</v>
      </c>
      <c r="B103" t="s">
        <v>893</v>
      </c>
      <c r="C103" t="s">
        <v>895</v>
      </c>
    </row>
    <row r="104" spans="1:3" x14ac:dyDescent="0.3">
      <c r="A104" t="s">
        <v>92</v>
      </c>
      <c r="B104" t="s">
        <v>893</v>
      </c>
      <c r="C104" t="s">
        <v>895</v>
      </c>
    </row>
    <row r="105" spans="1:3" x14ac:dyDescent="0.3">
      <c r="A105" t="s">
        <v>99</v>
      </c>
      <c r="B105" t="s">
        <v>893</v>
      </c>
      <c r="C105" t="s">
        <v>895</v>
      </c>
    </row>
    <row r="106" spans="1:3" x14ac:dyDescent="0.3">
      <c r="A106" t="s">
        <v>107</v>
      </c>
      <c r="B106" t="s">
        <v>893</v>
      </c>
      <c r="C106" t="s">
        <v>895</v>
      </c>
    </row>
    <row r="107" spans="1:3" x14ac:dyDescent="0.3">
      <c r="A107" t="s">
        <v>115</v>
      </c>
      <c r="B107" t="s">
        <v>893</v>
      </c>
      <c r="C107" t="s">
        <v>895</v>
      </c>
    </row>
    <row r="108" spans="1:3" x14ac:dyDescent="0.3">
      <c r="A108" t="s">
        <v>129</v>
      </c>
      <c r="B108" t="s">
        <v>893</v>
      </c>
      <c r="C108" t="s">
        <v>895</v>
      </c>
    </row>
    <row r="109" spans="1:3" x14ac:dyDescent="0.3">
      <c r="A109" t="s">
        <v>132</v>
      </c>
      <c r="B109" t="s">
        <v>893</v>
      </c>
      <c r="C109" t="s">
        <v>895</v>
      </c>
    </row>
    <row r="110" spans="1:3" x14ac:dyDescent="0.3">
      <c r="A110" t="s">
        <v>179</v>
      </c>
      <c r="B110" t="s">
        <v>893</v>
      </c>
      <c r="C110" t="s">
        <v>895</v>
      </c>
    </row>
    <row r="111" spans="1:3" x14ac:dyDescent="0.3">
      <c r="A111" t="s">
        <v>227</v>
      </c>
      <c r="B111" t="s">
        <v>893</v>
      </c>
      <c r="C111" t="s">
        <v>895</v>
      </c>
    </row>
    <row r="112" spans="1:3" x14ac:dyDescent="0.3">
      <c r="A112" t="s">
        <v>284</v>
      </c>
      <c r="B112" t="s">
        <v>893</v>
      </c>
      <c r="C112" t="s">
        <v>895</v>
      </c>
    </row>
    <row r="113" spans="1:3" x14ac:dyDescent="0.3">
      <c r="A113" t="s">
        <v>320</v>
      </c>
      <c r="B113" t="s">
        <v>893</v>
      </c>
      <c r="C113" t="s">
        <v>895</v>
      </c>
    </row>
    <row r="114" spans="1:3" x14ac:dyDescent="0.3">
      <c r="A114" t="s">
        <v>134</v>
      </c>
      <c r="B114" t="s">
        <v>899</v>
      </c>
      <c r="C114" t="s">
        <v>891</v>
      </c>
    </row>
    <row r="115" spans="1:3" x14ac:dyDescent="0.3">
      <c r="A115" t="s">
        <v>352</v>
      </c>
      <c r="B115" t="s">
        <v>899</v>
      </c>
      <c r="C115" t="s">
        <v>894</v>
      </c>
    </row>
    <row r="116" spans="1:3" x14ac:dyDescent="0.3">
      <c r="A116" t="s">
        <v>44</v>
      </c>
      <c r="B116" t="s">
        <v>899</v>
      </c>
      <c r="C116" t="s">
        <v>895</v>
      </c>
    </row>
    <row r="117" spans="1:3" x14ac:dyDescent="0.3">
      <c r="A117" t="s">
        <v>214</v>
      </c>
      <c r="B117" t="s">
        <v>899</v>
      </c>
      <c r="C117" t="s">
        <v>895</v>
      </c>
    </row>
    <row r="118" spans="1:3" x14ac:dyDescent="0.3">
      <c r="A118" t="s">
        <v>326</v>
      </c>
      <c r="B118" t="s">
        <v>899</v>
      </c>
      <c r="C118" t="s">
        <v>895</v>
      </c>
    </row>
    <row r="119" spans="1:3" x14ac:dyDescent="0.3">
      <c r="A119" t="s">
        <v>328</v>
      </c>
      <c r="B119" t="s">
        <v>899</v>
      </c>
      <c r="C119" t="s">
        <v>895</v>
      </c>
    </row>
    <row r="120" spans="1:3" x14ac:dyDescent="0.3">
      <c r="A120" t="s">
        <v>331</v>
      </c>
      <c r="B120" t="s">
        <v>899</v>
      </c>
      <c r="C120" t="s">
        <v>895</v>
      </c>
    </row>
    <row r="121" spans="1:3" x14ac:dyDescent="0.3">
      <c r="A121" t="s">
        <v>166</v>
      </c>
      <c r="B121" t="s">
        <v>899</v>
      </c>
      <c r="C121" t="s">
        <v>895</v>
      </c>
    </row>
    <row r="122" spans="1:3" x14ac:dyDescent="0.3">
      <c r="A122" t="s">
        <v>884</v>
      </c>
      <c r="B122" t="s">
        <v>892</v>
      </c>
      <c r="C122" t="s">
        <v>894</v>
      </c>
    </row>
    <row r="123" spans="1:3" x14ac:dyDescent="0.3">
      <c r="A123" t="s">
        <v>45</v>
      </c>
      <c r="B123" t="s">
        <v>892</v>
      </c>
      <c r="C123" t="s">
        <v>895</v>
      </c>
    </row>
    <row r="124" spans="1:3" x14ac:dyDescent="0.3">
      <c r="A124" t="s">
        <v>79</v>
      </c>
      <c r="B124" t="s">
        <v>892</v>
      </c>
      <c r="C124" t="s">
        <v>895</v>
      </c>
    </row>
    <row r="125" spans="1:3" x14ac:dyDescent="0.3">
      <c r="A125" t="s">
        <v>93</v>
      </c>
      <c r="B125" t="s">
        <v>892</v>
      </c>
      <c r="C125" t="s">
        <v>895</v>
      </c>
    </row>
    <row r="126" spans="1:3" x14ac:dyDescent="0.3">
      <c r="A126" t="s">
        <v>135</v>
      </c>
      <c r="B126" t="s">
        <v>892</v>
      </c>
      <c r="C126" t="s">
        <v>895</v>
      </c>
    </row>
    <row r="127" spans="1:3" x14ac:dyDescent="0.3">
      <c r="A127" t="s">
        <v>188</v>
      </c>
      <c r="B127" t="s">
        <v>892</v>
      </c>
      <c r="C127" t="s">
        <v>895</v>
      </c>
    </row>
    <row r="128" spans="1:3" x14ac:dyDescent="0.3">
      <c r="A128" t="s">
        <v>260</v>
      </c>
      <c r="B128" t="s">
        <v>892</v>
      </c>
      <c r="C128" t="s">
        <v>895</v>
      </c>
    </row>
    <row r="129" spans="1:3" x14ac:dyDescent="0.3">
      <c r="A129" t="s">
        <v>265</v>
      </c>
      <c r="B129" t="s">
        <v>892</v>
      </c>
      <c r="C129" t="s">
        <v>895</v>
      </c>
    </row>
    <row r="130" spans="1:3" x14ac:dyDescent="0.3">
      <c r="A130" t="s">
        <v>287</v>
      </c>
      <c r="B130" t="s">
        <v>892</v>
      </c>
      <c r="C130" t="s">
        <v>895</v>
      </c>
    </row>
    <row r="131" spans="1:3" x14ac:dyDescent="0.3">
      <c r="A131" t="s">
        <v>303</v>
      </c>
      <c r="B131" t="s">
        <v>892</v>
      </c>
      <c r="C131" t="s">
        <v>895</v>
      </c>
    </row>
    <row r="132" spans="1:3" x14ac:dyDescent="0.3">
      <c r="A132" t="s">
        <v>308</v>
      </c>
      <c r="B132" t="s">
        <v>892</v>
      </c>
      <c r="C132" t="s">
        <v>895</v>
      </c>
    </row>
    <row r="133" spans="1:3" x14ac:dyDescent="0.3">
      <c r="A133" t="s">
        <v>96</v>
      </c>
      <c r="B133" t="s">
        <v>900</v>
      </c>
      <c r="C133" t="s">
        <v>891</v>
      </c>
    </row>
    <row r="134" spans="1:3" x14ac:dyDescent="0.3">
      <c r="A134" s="23" t="s">
        <v>150</v>
      </c>
      <c r="B134" t="s">
        <v>900</v>
      </c>
      <c r="C134" t="s">
        <v>891</v>
      </c>
    </row>
    <row r="135" spans="1:3" x14ac:dyDescent="0.3">
      <c r="A135" t="s">
        <v>187</v>
      </c>
      <c r="B135" t="s">
        <v>900</v>
      </c>
      <c r="C135" t="s">
        <v>891</v>
      </c>
    </row>
    <row r="136" spans="1:3" x14ac:dyDescent="0.3">
      <c r="A136" t="s">
        <v>190</v>
      </c>
      <c r="B136" t="s">
        <v>900</v>
      </c>
      <c r="C136" t="s">
        <v>891</v>
      </c>
    </row>
    <row r="137" spans="1:3" x14ac:dyDescent="0.3">
      <c r="A137" t="s">
        <v>144</v>
      </c>
      <c r="B137" t="s">
        <v>893</v>
      </c>
      <c r="C137" t="s">
        <v>891</v>
      </c>
    </row>
    <row r="138" spans="1:3" x14ac:dyDescent="0.3">
      <c r="A138" t="s">
        <v>169</v>
      </c>
      <c r="B138" t="s">
        <v>893</v>
      </c>
      <c r="C138" t="s">
        <v>891</v>
      </c>
    </row>
    <row r="139" spans="1:3" x14ac:dyDescent="0.3">
      <c r="A139" t="s">
        <v>886</v>
      </c>
      <c r="B139" t="s">
        <v>893</v>
      </c>
      <c r="C139" t="s">
        <v>894</v>
      </c>
    </row>
    <row r="140" spans="1:3" x14ac:dyDescent="0.3">
      <c r="A140" t="s">
        <v>10</v>
      </c>
      <c r="B140" t="s">
        <v>893</v>
      </c>
      <c r="C140" t="s">
        <v>895</v>
      </c>
    </row>
    <row r="141" spans="1:3" x14ac:dyDescent="0.3">
      <c r="A141" t="s">
        <v>53</v>
      </c>
      <c r="B141" t="s">
        <v>893</v>
      </c>
      <c r="C141" t="s">
        <v>895</v>
      </c>
    </row>
    <row r="142" spans="1:3" x14ac:dyDescent="0.3">
      <c r="A142" t="s">
        <v>81</v>
      </c>
      <c r="B142" t="s">
        <v>893</v>
      </c>
      <c r="C142" t="s">
        <v>895</v>
      </c>
    </row>
    <row r="143" spans="1:3" x14ac:dyDescent="0.3">
      <c r="A143" t="s">
        <v>86</v>
      </c>
      <c r="B143" t="s">
        <v>893</v>
      </c>
      <c r="C143" t="s">
        <v>895</v>
      </c>
    </row>
    <row r="144" spans="1:3" x14ac:dyDescent="0.3">
      <c r="A144" t="s">
        <v>116</v>
      </c>
      <c r="B144" t="s">
        <v>893</v>
      </c>
      <c r="C144" t="s">
        <v>895</v>
      </c>
    </row>
    <row r="145" spans="1:3" x14ac:dyDescent="0.3">
      <c r="A145" t="s">
        <v>164</v>
      </c>
      <c r="B145" t="s">
        <v>893</v>
      </c>
      <c r="C145" t="s">
        <v>895</v>
      </c>
    </row>
    <row r="146" spans="1:3" x14ac:dyDescent="0.3">
      <c r="A146" t="s">
        <v>236</v>
      </c>
      <c r="B146" t="s">
        <v>893</v>
      </c>
      <c r="C146" t="s">
        <v>895</v>
      </c>
    </row>
    <row r="147" spans="1:3" x14ac:dyDescent="0.3">
      <c r="A147" t="s">
        <v>1008</v>
      </c>
      <c r="B147" t="s">
        <v>893</v>
      </c>
      <c r="C147" t="s">
        <v>895</v>
      </c>
    </row>
    <row r="148" spans="1:3" x14ac:dyDescent="0.3">
      <c r="A148" t="s">
        <v>275</v>
      </c>
      <c r="B148" t="s">
        <v>893</v>
      </c>
      <c r="C148" t="s">
        <v>895</v>
      </c>
    </row>
    <row r="149" spans="1:3" x14ac:dyDescent="0.3">
      <c r="A149" t="s">
        <v>286</v>
      </c>
      <c r="B149" t="s">
        <v>893</v>
      </c>
      <c r="C149" t="s">
        <v>895</v>
      </c>
    </row>
    <row r="150" spans="1:3" x14ac:dyDescent="0.3">
      <c r="A150" t="s">
        <v>289</v>
      </c>
      <c r="B150" t="s">
        <v>893</v>
      </c>
      <c r="C150" t="s">
        <v>895</v>
      </c>
    </row>
    <row r="151" spans="1:3" x14ac:dyDescent="0.3">
      <c r="A151" t="s">
        <v>294</v>
      </c>
      <c r="B151" t="s">
        <v>893</v>
      </c>
      <c r="C151" t="s">
        <v>895</v>
      </c>
    </row>
    <row r="152" spans="1:3" x14ac:dyDescent="0.3">
      <c r="A152" t="s">
        <v>28</v>
      </c>
      <c r="B152" t="s">
        <v>896</v>
      </c>
      <c r="C152" t="s">
        <v>891</v>
      </c>
    </row>
    <row r="153" spans="1:3" x14ac:dyDescent="0.3">
      <c r="A153" t="s">
        <v>29</v>
      </c>
      <c r="B153" t="s">
        <v>896</v>
      </c>
      <c r="C153" t="s">
        <v>891</v>
      </c>
    </row>
    <row r="154" spans="1:3" x14ac:dyDescent="0.3">
      <c r="A154" t="s">
        <v>340</v>
      </c>
      <c r="B154" t="s">
        <v>896</v>
      </c>
      <c r="C154" t="s">
        <v>894</v>
      </c>
    </row>
    <row r="155" spans="1:3" x14ac:dyDescent="0.3">
      <c r="A155" t="s">
        <v>47</v>
      </c>
      <c r="B155" t="s">
        <v>896</v>
      </c>
      <c r="C155" t="s">
        <v>895</v>
      </c>
    </row>
    <row r="156" spans="1:3" x14ac:dyDescent="0.3">
      <c r="A156" t="s">
        <v>66</v>
      </c>
      <c r="B156" t="s">
        <v>896</v>
      </c>
      <c r="C156" t="s">
        <v>895</v>
      </c>
    </row>
    <row r="157" spans="1:3" x14ac:dyDescent="0.3">
      <c r="A157" t="s">
        <v>111</v>
      </c>
      <c r="B157" t="s">
        <v>896</v>
      </c>
      <c r="C157" t="s">
        <v>895</v>
      </c>
    </row>
    <row r="158" spans="1:3" x14ac:dyDescent="0.3">
      <c r="A158" t="s">
        <v>142</v>
      </c>
      <c r="B158" t="s">
        <v>896</v>
      </c>
      <c r="C158" t="s">
        <v>895</v>
      </c>
    </row>
    <row r="159" spans="1:3" x14ac:dyDescent="0.3">
      <c r="A159" t="s">
        <v>155</v>
      </c>
      <c r="B159" t="s">
        <v>896</v>
      </c>
      <c r="C159" t="s">
        <v>895</v>
      </c>
    </row>
    <row r="160" spans="1:3" x14ac:dyDescent="0.3">
      <c r="A160" t="s">
        <v>204</v>
      </c>
      <c r="B160" t="s">
        <v>896</v>
      </c>
      <c r="C160" t="s">
        <v>895</v>
      </c>
    </row>
    <row r="161" spans="1:3" x14ac:dyDescent="0.3">
      <c r="A161" t="s">
        <v>209</v>
      </c>
      <c r="B161" t="s">
        <v>896</v>
      </c>
      <c r="C161" t="s">
        <v>895</v>
      </c>
    </row>
    <row r="162" spans="1:3" x14ac:dyDescent="0.3">
      <c r="A162" t="s">
        <v>216</v>
      </c>
      <c r="B162" t="s">
        <v>896</v>
      </c>
      <c r="C162" t="s">
        <v>895</v>
      </c>
    </row>
    <row r="163" spans="1:3" x14ac:dyDescent="0.3">
      <c r="A163" t="s">
        <v>221</v>
      </c>
      <c r="B163" t="s">
        <v>896</v>
      </c>
      <c r="C163" t="s">
        <v>895</v>
      </c>
    </row>
    <row r="164" spans="1:3" x14ac:dyDescent="0.3">
      <c r="A164" t="s">
        <v>252</v>
      </c>
      <c r="B164" t="s">
        <v>896</v>
      </c>
      <c r="C164" t="s">
        <v>895</v>
      </c>
    </row>
    <row r="165" spans="1:3" x14ac:dyDescent="0.3">
      <c r="A165" t="s">
        <v>312</v>
      </c>
      <c r="B165" t="s">
        <v>896</v>
      </c>
      <c r="C165" t="s">
        <v>895</v>
      </c>
    </row>
    <row r="166" spans="1:3" x14ac:dyDescent="0.3">
      <c r="A166" t="s">
        <v>330</v>
      </c>
      <c r="B166" t="s">
        <v>896</v>
      </c>
      <c r="C166" t="s">
        <v>895</v>
      </c>
    </row>
    <row r="167" spans="1:3" x14ac:dyDescent="0.3">
      <c r="A167" t="s">
        <v>157</v>
      </c>
      <c r="B167" t="s">
        <v>898</v>
      </c>
      <c r="C167" t="s">
        <v>891</v>
      </c>
    </row>
    <row r="168" spans="1:3" x14ac:dyDescent="0.3">
      <c r="A168" t="s">
        <v>228</v>
      </c>
      <c r="B168" t="s">
        <v>898</v>
      </c>
      <c r="C168" t="s">
        <v>891</v>
      </c>
    </row>
    <row r="169" spans="1:3" x14ac:dyDescent="0.3">
      <c r="A169" t="s">
        <v>341</v>
      </c>
      <c r="B169" t="s">
        <v>898</v>
      </c>
      <c r="C169" t="s">
        <v>894</v>
      </c>
    </row>
    <row r="170" spans="1:3" x14ac:dyDescent="0.3">
      <c r="A170" t="s">
        <v>27</v>
      </c>
      <c r="B170" t="s">
        <v>898</v>
      </c>
      <c r="C170" t="s">
        <v>895</v>
      </c>
    </row>
    <row r="171" spans="1:3" x14ac:dyDescent="0.3">
      <c r="A171" t="s">
        <v>57</v>
      </c>
      <c r="B171" t="s">
        <v>898</v>
      </c>
      <c r="C171" t="s">
        <v>895</v>
      </c>
    </row>
    <row r="172" spans="1:3" x14ac:dyDescent="0.3">
      <c r="A172" t="s">
        <v>124</v>
      </c>
      <c r="B172" t="s">
        <v>898</v>
      </c>
      <c r="C172" t="s">
        <v>895</v>
      </c>
    </row>
    <row r="173" spans="1:3" x14ac:dyDescent="0.3">
      <c r="A173" t="s">
        <v>138</v>
      </c>
      <c r="B173" t="s">
        <v>898</v>
      </c>
      <c r="C173" t="s">
        <v>895</v>
      </c>
    </row>
    <row r="174" spans="1:3" x14ac:dyDescent="0.3">
      <c r="A174" t="s">
        <v>170</v>
      </c>
      <c r="B174" t="s">
        <v>898</v>
      </c>
      <c r="C174" t="s">
        <v>895</v>
      </c>
    </row>
    <row r="175" spans="1:3" x14ac:dyDescent="0.3">
      <c r="A175" t="s">
        <v>195</v>
      </c>
      <c r="B175" t="s">
        <v>898</v>
      </c>
      <c r="C175" t="s">
        <v>895</v>
      </c>
    </row>
    <row r="176" spans="1:3" x14ac:dyDescent="0.3">
      <c r="A176" t="s">
        <v>201</v>
      </c>
      <c r="B176" t="s">
        <v>898</v>
      </c>
      <c r="C176" t="s">
        <v>895</v>
      </c>
    </row>
    <row r="177" spans="1:3" x14ac:dyDescent="0.3">
      <c r="A177" t="s">
        <v>342</v>
      </c>
      <c r="B177" t="s">
        <v>898</v>
      </c>
      <c r="C177" t="s">
        <v>894</v>
      </c>
    </row>
    <row r="178" spans="1:3" x14ac:dyDescent="0.3">
      <c r="A178" t="s">
        <v>32</v>
      </c>
      <c r="B178" t="s">
        <v>898</v>
      </c>
      <c r="C178" t="s">
        <v>895</v>
      </c>
    </row>
    <row r="179" spans="1:3" x14ac:dyDescent="0.3">
      <c r="A179" t="s">
        <v>94</v>
      </c>
      <c r="B179" t="s">
        <v>898</v>
      </c>
      <c r="C179" t="s">
        <v>895</v>
      </c>
    </row>
    <row r="180" spans="1:3" x14ac:dyDescent="0.3">
      <c r="A180" t="s">
        <v>161</v>
      </c>
      <c r="B180" t="s">
        <v>898</v>
      </c>
      <c r="C180" t="s">
        <v>895</v>
      </c>
    </row>
    <row r="181" spans="1:3" x14ac:dyDescent="0.3">
      <c r="A181" t="s">
        <v>189</v>
      </c>
      <c r="B181" t="s">
        <v>898</v>
      </c>
      <c r="C181" t="s">
        <v>895</v>
      </c>
    </row>
    <row r="182" spans="1:3" x14ac:dyDescent="0.3">
      <c r="A182" t="s">
        <v>246</v>
      </c>
      <c r="B182" t="s">
        <v>898</v>
      </c>
      <c r="C182" t="s">
        <v>895</v>
      </c>
    </row>
    <row r="183" spans="1:3" x14ac:dyDescent="0.3">
      <c r="A183" t="s">
        <v>247</v>
      </c>
      <c r="B183" t="s">
        <v>898</v>
      </c>
      <c r="C183" t="s">
        <v>895</v>
      </c>
    </row>
    <row r="184" spans="1:3" x14ac:dyDescent="0.3">
      <c r="A184" t="s">
        <v>313</v>
      </c>
      <c r="B184" t="s">
        <v>898</v>
      </c>
      <c r="C184" t="s">
        <v>895</v>
      </c>
    </row>
    <row r="185" spans="1:3" x14ac:dyDescent="0.3">
      <c r="A185" t="s">
        <v>343</v>
      </c>
      <c r="B185" t="s">
        <v>892</v>
      </c>
      <c r="C185" t="s">
        <v>894</v>
      </c>
    </row>
    <row r="186" spans="1:3" x14ac:dyDescent="0.3">
      <c r="A186" t="s">
        <v>37</v>
      </c>
      <c r="B186" t="s">
        <v>892</v>
      </c>
      <c r="C186" t="s">
        <v>895</v>
      </c>
    </row>
    <row r="187" spans="1:3" x14ac:dyDescent="0.3">
      <c r="A187" t="s">
        <v>42</v>
      </c>
      <c r="B187" t="s">
        <v>892</v>
      </c>
      <c r="C187" t="s">
        <v>895</v>
      </c>
    </row>
    <row r="188" spans="1:3" x14ac:dyDescent="0.3">
      <c r="A188" t="s">
        <v>117</v>
      </c>
      <c r="B188" t="s">
        <v>892</v>
      </c>
      <c r="C188" t="s">
        <v>895</v>
      </c>
    </row>
    <row r="189" spans="1:3" x14ac:dyDescent="0.3">
      <c r="A189" t="s">
        <v>149</v>
      </c>
      <c r="B189" t="s">
        <v>892</v>
      </c>
      <c r="C189" t="s">
        <v>895</v>
      </c>
    </row>
    <row r="190" spans="1:3" x14ac:dyDescent="0.3">
      <c r="A190" t="s">
        <v>191</v>
      </c>
      <c r="B190" t="s">
        <v>892</v>
      </c>
      <c r="C190" t="s">
        <v>895</v>
      </c>
    </row>
    <row r="191" spans="1:3" x14ac:dyDescent="0.3">
      <c r="A191" t="s">
        <v>198</v>
      </c>
      <c r="B191" t="s">
        <v>892</v>
      </c>
      <c r="C191" t="s">
        <v>895</v>
      </c>
    </row>
    <row r="192" spans="1:3" x14ac:dyDescent="0.3">
      <c r="A192" t="s">
        <v>249</v>
      </c>
      <c r="B192" t="s">
        <v>892</v>
      </c>
      <c r="C192" t="s">
        <v>895</v>
      </c>
    </row>
    <row r="193" spans="1:3" x14ac:dyDescent="0.3">
      <c r="A193" t="s">
        <v>332</v>
      </c>
      <c r="B193" t="s">
        <v>900</v>
      </c>
      <c r="C193" t="s">
        <v>891</v>
      </c>
    </row>
    <row r="194" spans="1:3" x14ac:dyDescent="0.3">
      <c r="A194" t="s">
        <v>344</v>
      </c>
      <c r="B194" t="s">
        <v>900</v>
      </c>
      <c r="C194" t="s">
        <v>894</v>
      </c>
    </row>
    <row r="195" spans="1:3" x14ac:dyDescent="0.3">
      <c r="A195" t="s">
        <v>76</v>
      </c>
      <c r="B195" t="s">
        <v>900</v>
      </c>
      <c r="C195" t="s">
        <v>895</v>
      </c>
    </row>
    <row r="196" spans="1:3" x14ac:dyDescent="0.3">
      <c r="A196" t="s">
        <v>122</v>
      </c>
      <c r="B196" t="s">
        <v>900</v>
      </c>
      <c r="C196" t="s">
        <v>895</v>
      </c>
    </row>
    <row r="197" spans="1:3" x14ac:dyDescent="0.3">
      <c r="A197" t="s">
        <v>218</v>
      </c>
      <c r="B197" t="s">
        <v>900</v>
      </c>
      <c r="C197" t="s">
        <v>895</v>
      </c>
    </row>
    <row r="198" spans="1:3" x14ac:dyDescent="0.3">
      <c r="A198" t="s">
        <v>232</v>
      </c>
      <c r="B198" t="s">
        <v>900</v>
      </c>
      <c r="C198" t="s">
        <v>895</v>
      </c>
    </row>
    <row r="199" spans="1:3" x14ac:dyDescent="0.3">
      <c r="A199" t="s">
        <v>127</v>
      </c>
      <c r="B199" t="s">
        <v>900</v>
      </c>
      <c r="C199" t="s">
        <v>895</v>
      </c>
    </row>
    <row r="200" spans="1:3" x14ac:dyDescent="0.3">
      <c r="A200" t="s">
        <v>229</v>
      </c>
      <c r="B200" t="s">
        <v>900</v>
      </c>
      <c r="C200" t="s">
        <v>895</v>
      </c>
    </row>
    <row r="201" spans="1:3" x14ac:dyDescent="0.3">
      <c r="A201" t="s">
        <v>235</v>
      </c>
      <c r="B201" t="s">
        <v>900</v>
      </c>
      <c r="C201" t="s">
        <v>895</v>
      </c>
    </row>
    <row r="202" spans="1:3" x14ac:dyDescent="0.3">
      <c r="A202" t="s">
        <v>1030</v>
      </c>
      <c r="B202" t="s">
        <v>898</v>
      </c>
      <c r="C202" t="s">
        <v>891</v>
      </c>
    </row>
    <row r="203" spans="1:3" x14ac:dyDescent="0.3">
      <c r="A203" t="s">
        <v>1031</v>
      </c>
      <c r="B203" t="s">
        <v>898</v>
      </c>
      <c r="C203" t="s">
        <v>891</v>
      </c>
    </row>
    <row r="204" spans="1:3" x14ac:dyDescent="0.3">
      <c r="A204" t="s">
        <v>197</v>
      </c>
      <c r="B204" t="s">
        <v>897</v>
      </c>
      <c r="C204" t="s">
        <v>891</v>
      </c>
    </row>
    <row r="205" spans="1:3" x14ac:dyDescent="0.3">
      <c r="A205" t="s">
        <v>199</v>
      </c>
      <c r="B205" t="s">
        <v>898</v>
      </c>
      <c r="C205" t="s">
        <v>891</v>
      </c>
    </row>
    <row r="206" spans="1:3" x14ac:dyDescent="0.3">
      <c r="A206" t="s">
        <v>345</v>
      </c>
      <c r="B206" t="s">
        <v>898</v>
      </c>
      <c r="C206" t="s">
        <v>894</v>
      </c>
    </row>
    <row r="207" spans="1:3" x14ac:dyDescent="0.3">
      <c r="A207" t="s">
        <v>9</v>
      </c>
      <c r="B207" t="s">
        <v>898</v>
      </c>
      <c r="C207" t="s">
        <v>895</v>
      </c>
    </row>
    <row r="208" spans="1:3" x14ac:dyDescent="0.3">
      <c r="A208" t="s">
        <v>22</v>
      </c>
      <c r="B208" t="s">
        <v>898</v>
      </c>
      <c r="C208" t="s">
        <v>895</v>
      </c>
    </row>
    <row r="209" spans="1:3" x14ac:dyDescent="0.3">
      <c r="A209" t="s">
        <v>46</v>
      </c>
      <c r="B209" t="s">
        <v>898</v>
      </c>
      <c r="C209" t="s">
        <v>895</v>
      </c>
    </row>
    <row r="210" spans="1:3" x14ac:dyDescent="0.3">
      <c r="A210" t="s">
        <v>113</v>
      </c>
      <c r="B210" t="s">
        <v>898</v>
      </c>
      <c r="C210" t="s">
        <v>895</v>
      </c>
    </row>
    <row r="211" spans="1:3" x14ac:dyDescent="0.3">
      <c r="A211" t="s">
        <v>168</v>
      </c>
      <c r="B211" t="s">
        <v>898</v>
      </c>
      <c r="C211" t="s">
        <v>895</v>
      </c>
    </row>
    <row r="212" spans="1:3" x14ac:dyDescent="0.3">
      <c r="A212" t="s">
        <v>180</v>
      </c>
      <c r="B212" t="s">
        <v>898</v>
      </c>
      <c r="C212" t="s">
        <v>895</v>
      </c>
    </row>
    <row r="213" spans="1:3" x14ac:dyDescent="0.3">
      <c r="A213" t="s">
        <v>226</v>
      </c>
      <c r="B213" t="s">
        <v>898</v>
      </c>
      <c r="C213" t="s">
        <v>895</v>
      </c>
    </row>
    <row r="214" spans="1:3" x14ac:dyDescent="0.3">
      <c r="A214" t="s">
        <v>346</v>
      </c>
      <c r="B214" t="s">
        <v>893</v>
      </c>
      <c r="C214" t="s">
        <v>894</v>
      </c>
    </row>
    <row r="215" spans="1:3" x14ac:dyDescent="0.3">
      <c r="A215" t="s">
        <v>60</v>
      </c>
      <c r="B215" t="s">
        <v>893</v>
      </c>
      <c r="C215" t="s">
        <v>895</v>
      </c>
    </row>
    <row r="216" spans="1:3" x14ac:dyDescent="0.3">
      <c r="A216" t="s">
        <v>203</v>
      </c>
      <c r="B216" t="s">
        <v>893</v>
      </c>
      <c r="C216" t="s">
        <v>895</v>
      </c>
    </row>
    <row r="217" spans="1:3" x14ac:dyDescent="0.3">
      <c r="A217" t="s">
        <v>251</v>
      </c>
      <c r="B217" t="s">
        <v>893</v>
      </c>
      <c r="C217" t="s">
        <v>895</v>
      </c>
    </row>
    <row r="218" spans="1:3" x14ac:dyDescent="0.3">
      <c r="A218" t="s">
        <v>296</v>
      </c>
      <c r="B218" t="s">
        <v>893</v>
      </c>
      <c r="C218" t="s">
        <v>895</v>
      </c>
    </row>
    <row r="219" spans="1:3" x14ac:dyDescent="0.3">
      <c r="A219" t="s">
        <v>314</v>
      </c>
      <c r="B219" t="s">
        <v>893</v>
      </c>
      <c r="C219" t="s">
        <v>895</v>
      </c>
    </row>
    <row r="220" spans="1:3" x14ac:dyDescent="0.3">
      <c r="A220" t="s">
        <v>282</v>
      </c>
      <c r="B220" t="s">
        <v>899</v>
      </c>
      <c r="C220" t="s">
        <v>891</v>
      </c>
    </row>
    <row r="221" spans="1:3" x14ac:dyDescent="0.3">
      <c r="A221" t="s">
        <v>238</v>
      </c>
      <c r="B221" t="s">
        <v>899</v>
      </c>
      <c r="C221" t="s">
        <v>891</v>
      </c>
    </row>
    <row r="222" spans="1:3" x14ac:dyDescent="0.3">
      <c r="A222" t="s">
        <v>347</v>
      </c>
      <c r="B222" t="s">
        <v>890</v>
      </c>
      <c r="C222" t="s">
        <v>894</v>
      </c>
    </row>
    <row r="223" spans="1:3" x14ac:dyDescent="0.3">
      <c r="A223" t="s">
        <v>171</v>
      </c>
      <c r="B223" t="s">
        <v>890</v>
      </c>
      <c r="C223" t="s">
        <v>895</v>
      </c>
    </row>
    <row r="224" spans="1:3" x14ac:dyDescent="0.3">
      <c r="A224" t="s">
        <v>233</v>
      </c>
      <c r="B224" t="s">
        <v>890</v>
      </c>
      <c r="C224" t="s">
        <v>895</v>
      </c>
    </row>
    <row r="225" spans="1:3" x14ac:dyDescent="0.3">
      <c r="A225" t="s">
        <v>280</v>
      </c>
      <c r="B225" t="s">
        <v>890</v>
      </c>
      <c r="C225" t="s">
        <v>895</v>
      </c>
    </row>
    <row r="226" spans="1:3" x14ac:dyDescent="0.3">
      <c r="A226" t="s">
        <v>253</v>
      </c>
      <c r="B226" t="s">
        <v>890</v>
      </c>
      <c r="C226" t="s">
        <v>895</v>
      </c>
    </row>
    <row r="227" spans="1:3" x14ac:dyDescent="0.3">
      <c r="A227" t="s">
        <v>315</v>
      </c>
      <c r="B227" t="s">
        <v>890</v>
      </c>
      <c r="C227" t="s">
        <v>895</v>
      </c>
    </row>
    <row r="228" spans="1:3" x14ac:dyDescent="0.3">
      <c r="A228" t="s">
        <v>268</v>
      </c>
      <c r="B228" t="s">
        <v>899</v>
      </c>
      <c r="C228" t="s">
        <v>891</v>
      </c>
    </row>
    <row r="229" spans="1:3" x14ac:dyDescent="0.3">
      <c r="A229" t="s">
        <v>348</v>
      </c>
      <c r="B229" t="s">
        <v>899</v>
      </c>
      <c r="C229" t="s">
        <v>894</v>
      </c>
    </row>
    <row r="230" spans="1:3" x14ac:dyDescent="0.3">
      <c r="A230" t="s">
        <v>52</v>
      </c>
      <c r="B230" t="s">
        <v>899</v>
      </c>
      <c r="C230" t="s">
        <v>895</v>
      </c>
    </row>
    <row r="231" spans="1:3" x14ac:dyDescent="0.3">
      <c r="A231" t="s">
        <v>97</v>
      </c>
      <c r="B231" t="s">
        <v>899</v>
      </c>
      <c r="C231" t="s">
        <v>895</v>
      </c>
    </row>
    <row r="232" spans="1:3" x14ac:dyDescent="0.3">
      <c r="A232" t="s">
        <v>160</v>
      </c>
      <c r="B232" t="s">
        <v>899</v>
      </c>
      <c r="C232" t="s">
        <v>895</v>
      </c>
    </row>
    <row r="233" spans="1:3" x14ac:dyDescent="0.3">
      <c r="A233" t="s">
        <v>182</v>
      </c>
      <c r="B233" t="s">
        <v>899</v>
      </c>
      <c r="C233" t="s">
        <v>895</v>
      </c>
    </row>
    <row r="234" spans="1:3" x14ac:dyDescent="0.3">
      <c r="A234" t="s">
        <v>254</v>
      </c>
      <c r="B234" t="s">
        <v>899</v>
      </c>
      <c r="C234" t="s">
        <v>895</v>
      </c>
    </row>
    <row r="235" spans="1:3" x14ac:dyDescent="0.3">
      <c r="A235" t="s">
        <v>263</v>
      </c>
      <c r="B235" t="s">
        <v>899</v>
      </c>
      <c r="C235" t="s">
        <v>895</v>
      </c>
    </row>
    <row r="236" spans="1:3" x14ac:dyDescent="0.3">
      <c r="A236" t="s">
        <v>264</v>
      </c>
      <c r="B236" t="s">
        <v>899</v>
      </c>
      <c r="C236" t="s">
        <v>895</v>
      </c>
    </row>
    <row r="237" spans="1:3" x14ac:dyDescent="0.3">
      <c r="A237" t="s">
        <v>278</v>
      </c>
      <c r="B237" t="s">
        <v>899</v>
      </c>
      <c r="C237" t="s">
        <v>895</v>
      </c>
    </row>
    <row r="238" spans="1:3" x14ac:dyDescent="0.3">
      <c r="A238" t="s">
        <v>349</v>
      </c>
      <c r="B238" t="s">
        <v>892</v>
      </c>
      <c r="C238" t="s">
        <v>894</v>
      </c>
    </row>
    <row r="239" spans="1:3" x14ac:dyDescent="0.3">
      <c r="A239" t="s">
        <v>14</v>
      </c>
      <c r="B239" t="s">
        <v>892</v>
      </c>
      <c r="C239" t="s">
        <v>895</v>
      </c>
    </row>
    <row r="240" spans="1:3" x14ac:dyDescent="0.3">
      <c r="A240" t="s">
        <v>109</v>
      </c>
      <c r="B240" t="s">
        <v>892</v>
      </c>
      <c r="C240" t="s">
        <v>895</v>
      </c>
    </row>
    <row r="241" spans="1:3" x14ac:dyDescent="0.3">
      <c r="A241" t="s">
        <v>143</v>
      </c>
      <c r="B241" t="s">
        <v>892</v>
      </c>
      <c r="C241" t="s">
        <v>895</v>
      </c>
    </row>
    <row r="242" spans="1:3" x14ac:dyDescent="0.3">
      <c r="A242" t="s">
        <v>174</v>
      </c>
      <c r="B242" t="s">
        <v>892</v>
      </c>
      <c r="C242" t="s">
        <v>895</v>
      </c>
    </row>
    <row r="243" spans="1:3" x14ac:dyDescent="0.3">
      <c r="A243" t="s">
        <v>261</v>
      </c>
      <c r="B243" t="s">
        <v>892</v>
      </c>
      <c r="C243" t="s">
        <v>895</v>
      </c>
    </row>
    <row r="244" spans="1:3" x14ac:dyDescent="0.3">
      <c r="A244" t="s">
        <v>271</v>
      </c>
      <c r="B244" t="s">
        <v>892</v>
      </c>
      <c r="C244" t="s">
        <v>895</v>
      </c>
    </row>
    <row r="245" spans="1:3" x14ac:dyDescent="0.3">
      <c r="A245" t="s">
        <v>304</v>
      </c>
      <c r="B245" t="s">
        <v>892</v>
      </c>
      <c r="C245" t="s">
        <v>895</v>
      </c>
    </row>
    <row r="246" spans="1:3" x14ac:dyDescent="0.3">
      <c r="A246" t="s">
        <v>887</v>
      </c>
      <c r="B246" t="s">
        <v>893</v>
      </c>
      <c r="C246" t="s">
        <v>894</v>
      </c>
    </row>
    <row r="247" spans="1:3" x14ac:dyDescent="0.3">
      <c r="A247" t="s">
        <v>101</v>
      </c>
      <c r="B247" t="s">
        <v>893</v>
      </c>
      <c r="C247" t="s">
        <v>895</v>
      </c>
    </row>
    <row r="248" spans="1:3" x14ac:dyDescent="0.3">
      <c r="A248" t="s">
        <v>104</v>
      </c>
      <c r="B248" t="s">
        <v>893</v>
      </c>
      <c r="C248" t="s">
        <v>895</v>
      </c>
    </row>
    <row r="249" spans="1:3" x14ac:dyDescent="0.3">
      <c r="A249" t="s">
        <v>119</v>
      </c>
      <c r="B249" t="s">
        <v>893</v>
      </c>
      <c r="C249" t="s">
        <v>895</v>
      </c>
    </row>
    <row r="250" spans="1:3" x14ac:dyDescent="0.3">
      <c r="A250" t="s">
        <v>178</v>
      </c>
      <c r="B250" t="s">
        <v>893</v>
      </c>
      <c r="C250" t="s">
        <v>895</v>
      </c>
    </row>
    <row r="251" spans="1:3" x14ac:dyDescent="0.3">
      <c r="A251" t="s">
        <v>215</v>
      </c>
      <c r="B251" t="s">
        <v>893</v>
      </c>
      <c r="C251" t="s">
        <v>895</v>
      </c>
    </row>
    <row r="252" spans="1:3" x14ac:dyDescent="0.3">
      <c r="A252" t="s">
        <v>225</v>
      </c>
      <c r="B252" t="s">
        <v>893</v>
      </c>
      <c r="C252" t="s">
        <v>895</v>
      </c>
    </row>
    <row r="253" spans="1:3" x14ac:dyDescent="0.3">
      <c r="A253" t="s">
        <v>259</v>
      </c>
      <c r="B253" t="s">
        <v>893</v>
      </c>
      <c r="C253" t="s">
        <v>895</v>
      </c>
    </row>
    <row r="254" spans="1:3" x14ac:dyDescent="0.3">
      <c r="A254" t="s">
        <v>273</v>
      </c>
      <c r="B254" t="s">
        <v>893</v>
      </c>
      <c r="C254" t="s">
        <v>895</v>
      </c>
    </row>
    <row r="255" spans="1:3" x14ac:dyDescent="0.3">
      <c r="A255" t="s">
        <v>279</v>
      </c>
      <c r="B255" t="s">
        <v>893</v>
      </c>
      <c r="C255" t="s">
        <v>895</v>
      </c>
    </row>
    <row r="256" spans="1:3" x14ac:dyDescent="0.3">
      <c r="A256" t="s">
        <v>305</v>
      </c>
      <c r="B256" t="s">
        <v>893</v>
      </c>
      <c r="C256" t="s">
        <v>895</v>
      </c>
    </row>
    <row r="257" spans="1:3" x14ac:dyDescent="0.3">
      <c r="A257" t="s">
        <v>323</v>
      </c>
      <c r="B257" t="s">
        <v>893</v>
      </c>
      <c r="C257" t="s">
        <v>895</v>
      </c>
    </row>
    <row r="258" spans="1:3" x14ac:dyDescent="0.3">
      <c r="A258" t="s">
        <v>350</v>
      </c>
      <c r="B258" t="s">
        <v>899</v>
      </c>
      <c r="C258" t="s">
        <v>894</v>
      </c>
    </row>
    <row r="259" spans="1:3" x14ac:dyDescent="0.3">
      <c r="A259" t="s">
        <v>194</v>
      </c>
      <c r="B259" t="s">
        <v>899</v>
      </c>
      <c r="C259" t="s">
        <v>895</v>
      </c>
    </row>
    <row r="260" spans="1:3" x14ac:dyDescent="0.3">
      <c r="A260" t="s">
        <v>200</v>
      </c>
      <c r="B260" t="s">
        <v>899</v>
      </c>
      <c r="C260" t="s">
        <v>895</v>
      </c>
    </row>
    <row r="261" spans="1:3" x14ac:dyDescent="0.3">
      <c r="A261" t="s">
        <v>224</v>
      </c>
      <c r="B261" t="s">
        <v>899</v>
      </c>
      <c r="C261" t="s">
        <v>895</v>
      </c>
    </row>
    <row r="262" spans="1:3" x14ac:dyDescent="0.3">
      <c r="A262" t="s">
        <v>269</v>
      </c>
      <c r="B262" t="s">
        <v>899</v>
      </c>
      <c r="C262" t="s">
        <v>895</v>
      </c>
    </row>
    <row r="263" spans="1:3" x14ac:dyDescent="0.3">
      <c r="A263" t="s">
        <v>302</v>
      </c>
      <c r="B263" t="s">
        <v>899</v>
      </c>
      <c r="C263" t="s">
        <v>895</v>
      </c>
    </row>
    <row r="264" spans="1:3" x14ac:dyDescent="0.3">
      <c r="A264" t="s">
        <v>351</v>
      </c>
      <c r="B264" t="s">
        <v>893</v>
      </c>
      <c r="C264" t="s">
        <v>894</v>
      </c>
    </row>
    <row r="265" spans="1:3" x14ac:dyDescent="0.3">
      <c r="A265" t="s">
        <v>2</v>
      </c>
      <c r="B265" t="s">
        <v>893</v>
      </c>
      <c r="C265" t="s">
        <v>895</v>
      </c>
    </row>
    <row r="266" spans="1:3" x14ac:dyDescent="0.3">
      <c r="A266" t="s">
        <v>8</v>
      </c>
      <c r="B266" t="s">
        <v>893</v>
      </c>
      <c r="C266" t="s">
        <v>895</v>
      </c>
    </row>
    <row r="267" spans="1:3" x14ac:dyDescent="0.3">
      <c r="A267" t="s">
        <v>64</v>
      </c>
      <c r="B267" t="s">
        <v>893</v>
      </c>
      <c r="C267" t="s">
        <v>895</v>
      </c>
    </row>
    <row r="268" spans="1:3" x14ac:dyDescent="0.3">
      <c r="A268" t="s">
        <v>77</v>
      </c>
      <c r="B268" t="s">
        <v>893</v>
      </c>
      <c r="C268" t="s">
        <v>895</v>
      </c>
    </row>
    <row r="269" spans="1:3" x14ac:dyDescent="0.3">
      <c r="A269" t="s">
        <v>139</v>
      </c>
      <c r="B269" t="s">
        <v>893</v>
      </c>
      <c r="C269" t="s">
        <v>895</v>
      </c>
    </row>
    <row r="270" spans="1:3" x14ac:dyDescent="0.3">
      <c r="A270" t="s">
        <v>175</v>
      </c>
      <c r="B270" t="s">
        <v>893</v>
      </c>
      <c r="C270" t="s">
        <v>895</v>
      </c>
    </row>
    <row r="271" spans="1:3" x14ac:dyDescent="0.3">
      <c r="A271" t="s">
        <v>327</v>
      </c>
      <c r="B271" t="s">
        <v>893</v>
      </c>
      <c r="C271" t="s">
        <v>895</v>
      </c>
    </row>
    <row r="272" spans="1:3" x14ac:dyDescent="0.3">
      <c r="A272" t="s">
        <v>276</v>
      </c>
      <c r="B272" t="s">
        <v>890</v>
      </c>
      <c r="C272" t="s">
        <v>891</v>
      </c>
    </row>
    <row r="273" spans="1:3" x14ac:dyDescent="0.3">
      <c r="A273" t="s">
        <v>319</v>
      </c>
      <c r="B273" t="s">
        <v>890</v>
      </c>
      <c r="C273" t="s">
        <v>891</v>
      </c>
    </row>
    <row r="274" spans="1:3" x14ac:dyDescent="0.3">
      <c r="A274" t="s">
        <v>145</v>
      </c>
      <c r="B274" t="s">
        <v>890</v>
      </c>
      <c r="C274" t="s">
        <v>891</v>
      </c>
    </row>
    <row r="275" spans="1:3" x14ac:dyDescent="0.3">
      <c r="A275" t="s">
        <v>31</v>
      </c>
      <c r="B275" t="s">
        <v>896</v>
      </c>
      <c r="C275" t="s">
        <v>901</v>
      </c>
    </row>
    <row r="276" spans="1:3" x14ac:dyDescent="0.3">
      <c r="A276" t="s">
        <v>48</v>
      </c>
      <c r="B276" t="s">
        <v>896</v>
      </c>
      <c r="C276" t="s">
        <v>901</v>
      </c>
    </row>
    <row r="277" spans="1:3" x14ac:dyDescent="0.3">
      <c r="A277" t="s">
        <v>167</v>
      </c>
      <c r="B277" t="s">
        <v>896</v>
      </c>
      <c r="C277" t="s">
        <v>901</v>
      </c>
    </row>
    <row r="278" spans="1:3" x14ac:dyDescent="0.3">
      <c r="A278" t="s">
        <v>202</v>
      </c>
      <c r="B278" t="s">
        <v>896</v>
      </c>
      <c r="C278" t="s">
        <v>901</v>
      </c>
    </row>
    <row r="279" spans="1:3" x14ac:dyDescent="0.3">
      <c r="A279" t="s">
        <v>219</v>
      </c>
      <c r="B279" t="s">
        <v>896</v>
      </c>
      <c r="C279" t="s">
        <v>901</v>
      </c>
    </row>
    <row r="280" spans="1:3" x14ac:dyDescent="0.3">
      <c r="A280" t="s">
        <v>230</v>
      </c>
      <c r="B280" t="s">
        <v>896</v>
      </c>
      <c r="C280" t="s">
        <v>901</v>
      </c>
    </row>
    <row r="281" spans="1:3" x14ac:dyDescent="0.3">
      <c r="A281" t="s">
        <v>266</v>
      </c>
      <c r="B281" t="s">
        <v>896</v>
      </c>
      <c r="C281" t="s">
        <v>901</v>
      </c>
    </row>
    <row r="282" spans="1:3" x14ac:dyDescent="0.3">
      <c r="A282" t="s">
        <v>277</v>
      </c>
      <c r="B282" t="s">
        <v>896</v>
      </c>
      <c r="C282" t="s">
        <v>901</v>
      </c>
    </row>
    <row r="283" spans="1:3" x14ac:dyDescent="0.3">
      <c r="A283" t="s">
        <v>293</v>
      </c>
      <c r="B283" t="s">
        <v>896</v>
      </c>
      <c r="C283" t="s">
        <v>901</v>
      </c>
    </row>
    <row r="284" spans="1:3" x14ac:dyDescent="0.3">
      <c r="A284" t="s">
        <v>318</v>
      </c>
      <c r="B284" t="s">
        <v>896</v>
      </c>
      <c r="C284" t="s">
        <v>901</v>
      </c>
    </row>
    <row r="285" spans="1:3" x14ac:dyDescent="0.3">
      <c r="A285" t="s">
        <v>153</v>
      </c>
      <c r="B285" t="s">
        <v>896</v>
      </c>
      <c r="C285" t="s">
        <v>901</v>
      </c>
    </row>
    <row r="286" spans="1:3" x14ac:dyDescent="0.3">
      <c r="A286" t="s">
        <v>162</v>
      </c>
      <c r="B286" t="s">
        <v>896</v>
      </c>
      <c r="C286" t="s">
        <v>901</v>
      </c>
    </row>
    <row r="287" spans="1:3" x14ac:dyDescent="0.3">
      <c r="A287" t="s">
        <v>262</v>
      </c>
      <c r="B287" t="s">
        <v>896</v>
      </c>
      <c r="C287" t="s">
        <v>901</v>
      </c>
    </row>
    <row r="288" spans="1:3" x14ac:dyDescent="0.3">
      <c r="A288" t="s">
        <v>234</v>
      </c>
      <c r="B288" t="s">
        <v>896</v>
      </c>
      <c r="C288" t="s">
        <v>901</v>
      </c>
    </row>
    <row r="289" spans="1:3" x14ac:dyDescent="0.3">
      <c r="A289" t="s">
        <v>322</v>
      </c>
      <c r="B289" t="s">
        <v>896</v>
      </c>
      <c r="C289" t="s">
        <v>901</v>
      </c>
    </row>
    <row r="290" spans="1:3" x14ac:dyDescent="0.3">
      <c r="A290" t="s">
        <v>18</v>
      </c>
      <c r="B290" t="s">
        <v>900</v>
      </c>
      <c r="C290" t="s">
        <v>901</v>
      </c>
    </row>
    <row r="291" spans="1:3" x14ac:dyDescent="0.3">
      <c r="A291" t="s">
        <v>85</v>
      </c>
      <c r="B291" t="s">
        <v>900</v>
      </c>
      <c r="C291" t="s">
        <v>901</v>
      </c>
    </row>
    <row r="292" spans="1:3" x14ac:dyDescent="0.3">
      <c r="A292" t="s">
        <v>223</v>
      </c>
      <c r="B292" t="s">
        <v>900</v>
      </c>
      <c r="C292" t="s">
        <v>901</v>
      </c>
    </row>
    <row r="293" spans="1:3" x14ac:dyDescent="0.3">
      <c r="A293" t="s">
        <v>237</v>
      </c>
      <c r="B293" t="s">
        <v>900</v>
      </c>
      <c r="C293" t="s">
        <v>901</v>
      </c>
    </row>
    <row r="294" spans="1:3" x14ac:dyDescent="0.3">
      <c r="A294" t="s">
        <v>112</v>
      </c>
      <c r="B294" t="s">
        <v>897</v>
      </c>
      <c r="C294" t="s">
        <v>901</v>
      </c>
    </row>
    <row r="295" spans="1:3" x14ac:dyDescent="0.3">
      <c r="A295" t="s">
        <v>181</v>
      </c>
      <c r="B295" t="s">
        <v>897</v>
      </c>
      <c r="C295" t="s">
        <v>901</v>
      </c>
    </row>
    <row r="296" spans="1:3" x14ac:dyDescent="0.3">
      <c r="A296" t="s">
        <v>193</v>
      </c>
      <c r="B296" t="s">
        <v>897</v>
      </c>
      <c r="C296" t="s">
        <v>901</v>
      </c>
    </row>
    <row r="297" spans="1:3" x14ac:dyDescent="0.3">
      <c r="A297" t="s">
        <v>255</v>
      </c>
      <c r="B297" t="s">
        <v>897</v>
      </c>
      <c r="C297" t="s">
        <v>901</v>
      </c>
    </row>
    <row r="298" spans="1:3" x14ac:dyDescent="0.3">
      <c r="A298" t="s">
        <v>272</v>
      </c>
      <c r="B298" t="s">
        <v>897</v>
      </c>
      <c r="C298" t="s">
        <v>901</v>
      </c>
    </row>
    <row r="299" spans="1:3" x14ac:dyDescent="0.3">
      <c r="A299" t="s">
        <v>26</v>
      </c>
      <c r="B299" t="s">
        <v>899</v>
      </c>
      <c r="C299" t="s">
        <v>901</v>
      </c>
    </row>
    <row r="300" spans="1:3" x14ac:dyDescent="0.3">
      <c r="A300" t="s">
        <v>75</v>
      </c>
      <c r="B300" t="s">
        <v>899</v>
      </c>
      <c r="C300" t="s">
        <v>901</v>
      </c>
    </row>
    <row r="301" spans="1:3" x14ac:dyDescent="0.3">
      <c r="A301" t="s">
        <v>87</v>
      </c>
      <c r="B301" t="s">
        <v>899</v>
      </c>
      <c r="C301" t="s">
        <v>901</v>
      </c>
    </row>
    <row r="302" spans="1:3" x14ac:dyDescent="0.3">
      <c r="A302" t="s">
        <v>231</v>
      </c>
      <c r="B302" t="s">
        <v>899</v>
      </c>
      <c r="C302" t="s">
        <v>901</v>
      </c>
    </row>
    <row r="303" spans="1:3" x14ac:dyDescent="0.3">
      <c r="A303" t="s">
        <v>240</v>
      </c>
      <c r="B303" t="s">
        <v>899</v>
      </c>
      <c r="C303" t="s">
        <v>901</v>
      </c>
    </row>
    <row r="304" spans="1:3" x14ac:dyDescent="0.3">
      <c r="A304" t="s">
        <v>298</v>
      </c>
      <c r="B304" t="s">
        <v>899</v>
      </c>
      <c r="C304" t="s">
        <v>901</v>
      </c>
    </row>
    <row r="305" spans="1:3" x14ac:dyDescent="0.3">
      <c r="A305" t="s">
        <v>325</v>
      </c>
      <c r="B305" t="s">
        <v>899</v>
      </c>
      <c r="C305" t="s">
        <v>901</v>
      </c>
    </row>
    <row r="306" spans="1:3" x14ac:dyDescent="0.3">
      <c r="A306" t="s">
        <v>35</v>
      </c>
      <c r="B306" t="s">
        <v>900</v>
      </c>
      <c r="C306" t="s">
        <v>901</v>
      </c>
    </row>
    <row r="307" spans="1:3" x14ac:dyDescent="0.3">
      <c r="A307" t="s">
        <v>49</v>
      </c>
      <c r="B307" t="s">
        <v>900</v>
      </c>
      <c r="C307" t="s">
        <v>901</v>
      </c>
    </row>
    <row r="308" spans="1:3" x14ac:dyDescent="0.3">
      <c r="A308" t="s">
        <v>152</v>
      </c>
      <c r="B308" t="s">
        <v>900</v>
      </c>
      <c r="C308" t="s">
        <v>901</v>
      </c>
    </row>
    <row r="309" spans="1:3" x14ac:dyDescent="0.3">
      <c r="A309" t="s">
        <v>156</v>
      </c>
      <c r="B309" t="s">
        <v>900</v>
      </c>
      <c r="C309" t="s">
        <v>901</v>
      </c>
    </row>
    <row r="310" spans="1:3" x14ac:dyDescent="0.3">
      <c r="A310" t="s">
        <v>297</v>
      </c>
      <c r="B310" t="s">
        <v>900</v>
      </c>
      <c r="C310" t="s">
        <v>901</v>
      </c>
    </row>
    <row r="311" spans="1:3" x14ac:dyDescent="0.3">
      <c r="A311" t="s">
        <v>68</v>
      </c>
      <c r="B311" t="s">
        <v>902</v>
      </c>
      <c r="C311" t="s">
        <v>902</v>
      </c>
    </row>
    <row r="312" spans="1:3" x14ac:dyDescent="0.3">
      <c r="A312" t="s">
        <v>51</v>
      </c>
      <c r="B312" t="s">
        <v>902</v>
      </c>
      <c r="C312" t="s">
        <v>902</v>
      </c>
    </row>
    <row r="313" spans="1:3" x14ac:dyDescent="0.3">
      <c r="A313" t="s">
        <v>118</v>
      </c>
      <c r="B313" t="s">
        <v>902</v>
      </c>
      <c r="C313" t="s">
        <v>902</v>
      </c>
    </row>
    <row r="314" spans="1:3" x14ac:dyDescent="0.3">
      <c r="A314" t="s">
        <v>120</v>
      </c>
      <c r="B314" t="s">
        <v>902</v>
      </c>
      <c r="C314" t="s">
        <v>902</v>
      </c>
    </row>
    <row r="315" spans="1:3" x14ac:dyDescent="0.3">
      <c r="A315" t="s">
        <v>123</v>
      </c>
      <c r="B315" t="s">
        <v>902</v>
      </c>
      <c r="C315" t="s">
        <v>902</v>
      </c>
    </row>
    <row r="316" spans="1:3" x14ac:dyDescent="0.3">
      <c r="A316" t="s">
        <v>146</v>
      </c>
      <c r="B316" t="s">
        <v>902</v>
      </c>
      <c r="C316" t="s">
        <v>902</v>
      </c>
    </row>
    <row r="317" spans="1:3" x14ac:dyDescent="0.3">
      <c r="A317" t="s">
        <v>147</v>
      </c>
      <c r="B317" t="s">
        <v>902</v>
      </c>
      <c r="C317" t="s">
        <v>902</v>
      </c>
    </row>
    <row r="318" spans="1:3" x14ac:dyDescent="0.3">
      <c r="A318" t="s">
        <v>154</v>
      </c>
      <c r="B318" t="s">
        <v>902</v>
      </c>
      <c r="C318" t="s">
        <v>902</v>
      </c>
    </row>
    <row r="319" spans="1:3" x14ac:dyDescent="0.3">
      <c r="A319" t="s">
        <v>159</v>
      </c>
      <c r="B319" t="s">
        <v>902</v>
      </c>
      <c r="C319" t="s">
        <v>902</v>
      </c>
    </row>
    <row r="320" spans="1:3" x14ac:dyDescent="0.3">
      <c r="A320" t="s">
        <v>258</v>
      </c>
      <c r="B320" t="s">
        <v>902</v>
      </c>
      <c r="C320" t="s">
        <v>902</v>
      </c>
    </row>
    <row r="321" spans="1:3" x14ac:dyDescent="0.3">
      <c r="A321" t="s">
        <v>292</v>
      </c>
      <c r="B321" t="s">
        <v>902</v>
      </c>
      <c r="C321" t="s">
        <v>902</v>
      </c>
    </row>
    <row r="322" spans="1:3" x14ac:dyDescent="0.3">
      <c r="A322" t="s">
        <v>300</v>
      </c>
      <c r="B322" t="s">
        <v>902</v>
      </c>
      <c r="C322" t="s">
        <v>902</v>
      </c>
    </row>
    <row r="323" spans="1:3" x14ac:dyDescent="0.3">
      <c r="A323" t="s">
        <v>316</v>
      </c>
      <c r="B323" t="s">
        <v>902</v>
      </c>
      <c r="C323" t="s">
        <v>902</v>
      </c>
    </row>
    <row r="324" spans="1:3" x14ac:dyDescent="0.3">
      <c r="A324" t="s">
        <v>15</v>
      </c>
      <c r="B324" t="s">
        <v>902</v>
      </c>
      <c r="C324" t="s">
        <v>902</v>
      </c>
    </row>
    <row r="325" spans="1:3" x14ac:dyDescent="0.3">
      <c r="A325" t="s">
        <v>17</v>
      </c>
      <c r="B325" t="s">
        <v>902</v>
      </c>
      <c r="C325" t="s">
        <v>902</v>
      </c>
    </row>
    <row r="326" spans="1:3" x14ac:dyDescent="0.3">
      <c r="A326" t="s">
        <v>25</v>
      </c>
      <c r="B326" t="s">
        <v>902</v>
      </c>
      <c r="C326" t="s">
        <v>902</v>
      </c>
    </row>
    <row r="327" spans="1:3" x14ac:dyDescent="0.3">
      <c r="A327" t="s">
        <v>38</v>
      </c>
      <c r="B327" t="s">
        <v>902</v>
      </c>
      <c r="C327" t="s">
        <v>902</v>
      </c>
    </row>
    <row r="328" spans="1:3" x14ac:dyDescent="0.3">
      <c r="A328" t="s">
        <v>43</v>
      </c>
      <c r="B328" t="s">
        <v>902</v>
      </c>
      <c r="C328" t="s">
        <v>902</v>
      </c>
    </row>
    <row r="329" spans="1:3" x14ac:dyDescent="0.3">
      <c r="A329" t="s">
        <v>78</v>
      </c>
      <c r="B329" t="s">
        <v>902</v>
      </c>
      <c r="C329" t="s">
        <v>902</v>
      </c>
    </row>
    <row r="330" spans="1:3" x14ac:dyDescent="0.3">
      <c r="A330" t="s">
        <v>88</v>
      </c>
      <c r="B330" t="s">
        <v>902</v>
      </c>
      <c r="C330" t="s">
        <v>902</v>
      </c>
    </row>
    <row r="331" spans="1:3" x14ac:dyDescent="0.3">
      <c r="A331" t="s">
        <v>102</v>
      </c>
      <c r="B331" t="s">
        <v>902</v>
      </c>
      <c r="C331" t="s">
        <v>902</v>
      </c>
    </row>
    <row r="332" spans="1:3" x14ac:dyDescent="0.3">
      <c r="A332" t="s">
        <v>125</v>
      </c>
      <c r="B332" t="s">
        <v>902</v>
      </c>
      <c r="C332" t="s">
        <v>902</v>
      </c>
    </row>
    <row r="333" spans="1:3" x14ac:dyDescent="0.3">
      <c r="A333" t="s">
        <v>128</v>
      </c>
      <c r="B333" t="s">
        <v>902</v>
      </c>
      <c r="C333" t="s">
        <v>902</v>
      </c>
    </row>
    <row r="334" spans="1:3" x14ac:dyDescent="0.3">
      <c r="A334" t="s">
        <v>133</v>
      </c>
      <c r="B334" t="s">
        <v>902</v>
      </c>
      <c r="C334" t="s">
        <v>902</v>
      </c>
    </row>
    <row r="335" spans="1:3" x14ac:dyDescent="0.3">
      <c r="A335" t="s">
        <v>137</v>
      </c>
      <c r="B335" t="s">
        <v>902</v>
      </c>
      <c r="C335" t="s">
        <v>902</v>
      </c>
    </row>
    <row r="336" spans="1:3" x14ac:dyDescent="0.3">
      <c r="A336" t="s">
        <v>140</v>
      </c>
      <c r="B336" t="s">
        <v>902</v>
      </c>
      <c r="C336" t="s">
        <v>902</v>
      </c>
    </row>
    <row r="337" spans="1:3" x14ac:dyDescent="0.3">
      <c r="A337" t="s">
        <v>903</v>
      </c>
      <c r="B337" t="s">
        <v>902</v>
      </c>
      <c r="C337" t="s">
        <v>902</v>
      </c>
    </row>
    <row r="338" spans="1:3" x14ac:dyDescent="0.3">
      <c r="A338" t="s">
        <v>172</v>
      </c>
      <c r="B338" t="s">
        <v>902</v>
      </c>
      <c r="C338" t="s">
        <v>902</v>
      </c>
    </row>
    <row r="339" spans="1:3" x14ac:dyDescent="0.3">
      <c r="A339" t="s">
        <v>183</v>
      </c>
      <c r="B339" t="s">
        <v>902</v>
      </c>
      <c r="C339" t="s">
        <v>902</v>
      </c>
    </row>
    <row r="340" spans="1:3" x14ac:dyDescent="0.3">
      <c r="A340" t="s">
        <v>212</v>
      </c>
      <c r="B340" t="s">
        <v>902</v>
      </c>
      <c r="C340" t="s">
        <v>902</v>
      </c>
    </row>
    <row r="341" spans="1:3" x14ac:dyDescent="0.3">
      <c r="A341" t="s">
        <v>217</v>
      </c>
      <c r="B341" t="s">
        <v>902</v>
      </c>
      <c r="C341" t="s">
        <v>902</v>
      </c>
    </row>
    <row r="342" spans="1:3" x14ac:dyDescent="0.3">
      <c r="A342" t="s">
        <v>274</v>
      </c>
      <c r="B342" t="s">
        <v>902</v>
      </c>
      <c r="C342" t="s">
        <v>902</v>
      </c>
    </row>
    <row r="343" spans="1:3" x14ac:dyDescent="0.3">
      <c r="A343" t="s">
        <v>299</v>
      </c>
      <c r="B343" t="s">
        <v>902</v>
      </c>
      <c r="C343" t="s">
        <v>902</v>
      </c>
    </row>
    <row r="344" spans="1:3" x14ac:dyDescent="0.3">
      <c r="A344" t="s">
        <v>904</v>
      </c>
      <c r="B344" t="s">
        <v>902</v>
      </c>
      <c r="C344" t="s">
        <v>905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XFB65"/>
  <sheetViews>
    <sheetView tabSelected="1" zoomScaleNormal="100" workbookViewId="0">
      <selection activeCell="B5" sqref="B5"/>
    </sheetView>
  </sheetViews>
  <sheetFormatPr defaultColWidth="0" defaultRowHeight="14.4" x14ac:dyDescent="0.3"/>
  <cols>
    <col min="1" max="6" width="28.88671875" style="70" customWidth="1"/>
    <col min="7" max="103" width="14.44140625" style="70" customWidth="1"/>
    <col min="104" max="105" width="15.44140625" style="70" customWidth="1"/>
    <col min="106" max="106" width="9.109375" style="70" customWidth="1"/>
    <col min="107" max="16384" width="0" style="70" hidden="1"/>
  </cols>
  <sheetData>
    <row r="1" spans="1:104" ht="36.75" customHeight="1" x14ac:dyDescent="0.3">
      <c r="A1" s="129" t="s">
        <v>999</v>
      </c>
      <c r="B1" s="129"/>
      <c r="C1" s="87" t="s">
        <v>1019</v>
      </c>
      <c r="D1" s="88" t="s">
        <v>1037</v>
      </c>
      <c r="I1" s="82" t="s">
        <v>5</v>
      </c>
    </row>
    <row r="2" spans="1:104" x14ac:dyDescent="0.3">
      <c r="C2" s="81"/>
      <c r="D2" s="80"/>
      <c r="I2" s="82"/>
    </row>
    <row r="3" spans="1:104" ht="42.75" customHeight="1" x14ac:dyDescent="0.3">
      <c r="A3" s="130" t="s">
        <v>1020</v>
      </c>
      <c r="B3" s="130"/>
      <c r="C3" s="81"/>
      <c r="D3" s="80"/>
      <c r="I3" s="82"/>
    </row>
    <row r="4" spans="1:104" ht="15" thickBot="1" x14ac:dyDescent="0.35">
      <c r="C4" s="81"/>
      <c r="D4" s="80"/>
      <c r="I4" s="82"/>
    </row>
    <row r="5" spans="1:104" ht="18" customHeight="1" thickBot="1" x14ac:dyDescent="0.35">
      <c r="A5" s="76" t="s">
        <v>1017</v>
      </c>
      <c r="B5" s="77" t="s">
        <v>4</v>
      </c>
      <c r="C5" s="81"/>
      <c r="D5" s="80"/>
      <c r="I5" s="82"/>
    </row>
    <row r="6" spans="1:104" ht="7.5" customHeight="1" x14ac:dyDescent="0.3">
      <c r="A6" s="76"/>
      <c r="B6" s="76"/>
      <c r="C6" s="69"/>
      <c r="I6" s="82" t="s">
        <v>13</v>
      </c>
    </row>
    <row r="7" spans="1:104" x14ac:dyDescent="0.3">
      <c r="A7" s="76" t="s">
        <v>1018</v>
      </c>
      <c r="B7" s="85" t="str">
        <f>VLOOKUP(B5,class!A1:B357,2,FALSE)</f>
        <v>Shire district</v>
      </c>
      <c r="I7" s="82" t="s">
        <v>11</v>
      </c>
    </row>
    <row r="8" spans="1:104" ht="7.5" customHeight="1" x14ac:dyDescent="0.3">
      <c r="A8" s="76"/>
      <c r="B8" s="76"/>
      <c r="I8" s="82" t="s">
        <v>3</v>
      </c>
    </row>
    <row r="9" spans="1:104" ht="56.25" customHeight="1" x14ac:dyDescent="0.3">
      <c r="A9" s="78" t="s">
        <v>908</v>
      </c>
      <c r="B9" s="86" t="str">
        <f>VLOOKUP(B5,anxiety!B12:C359,2,FALSE)</f>
        <v xml:space="preserve">Mainly Rural (rural including hub towns &gt;=80%) </v>
      </c>
      <c r="E9" s="72"/>
      <c r="I9" s="82"/>
    </row>
    <row r="10" spans="1:104" ht="7.5" customHeight="1" thickBot="1" x14ac:dyDescent="0.35">
      <c r="E10" s="72"/>
      <c r="F10" s="73"/>
      <c r="I10" s="82"/>
    </row>
    <row r="11" spans="1:104" ht="16.8" thickBot="1" x14ac:dyDescent="0.35">
      <c r="A11" s="78" t="s">
        <v>1000</v>
      </c>
      <c r="B11" s="77" t="s">
        <v>1029</v>
      </c>
      <c r="E11" s="72"/>
      <c r="I11" s="82"/>
    </row>
    <row r="13" spans="1:104" ht="7.5" customHeight="1" x14ac:dyDescent="0.3">
      <c r="D13" s="79"/>
    </row>
    <row r="14" spans="1:104" ht="26.25" customHeight="1" x14ac:dyDescent="0.3"/>
    <row r="15" spans="1:104" ht="26.25" customHeight="1" x14ac:dyDescent="0.3"/>
    <row r="16" spans="1:104" ht="30.6" customHeight="1" x14ac:dyDescent="0.3">
      <c r="A16" s="133" t="s">
        <v>910</v>
      </c>
      <c r="B16" s="134"/>
      <c r="C16" s="135" t="s">
        <v>354</v>
      </c>
      <c r="D16" s="137" t="str">
        <f>"(Averaged (mean) rating for "&amp;B9&amp;" authorities)"</f>
        <v>(Averaged (mean) rating for Mainly Rural (rural including hub towns &gt;=80%)  authorities)</v>
      </c>
      <c r="E16" s="137" t="str">
        <f>"(Averaged (mean) rating for "&amp;B7&amp;" authorities)"</f>
        <v>(Averaged (mean) rating for Shire district authorities)</v>
      </c>
      <c r="F16" s="131" t="s">
        <v>911</v>
      </c>
      <c r="G16" s="93">
        <f>IF(IF($B$9=($I$1),lifesatisfaction!$X$1,IF($B$9=$I$6,lifesatisfaction!#REF!,IF($B$9=$I$7,lifesatisfaction!$AL$1,IF($B$9=$I$8,lifesatisfaction!$AS$1,""))))=0,"",IF($B$9=($I$1),lifesatisfaction!$X$1,IF($B$9=$I$6,lifesatisfaction!#REF!,IF($B$9=$I$7,lifesatisfaction!$AL$1,IF($B$9=$I$8,lifesatisfaction!$AS$1,"")))))</f>
        <v>4</v>
      </c>
      <c r="H16" s="83">
        <f>IF(IF($B$9=($I$1),lifesatisfaction!$X$2,IF($B$9=$I$6,lifesatisfaction!$AE$1,IF($B$9=$I$7,lifesatisfaction!$AL$2,IF($B$9=$I$8,lifesatisfaction!$AS$2,""))))=0,"",IF($B$9=($I$1),lifesatisfaction!$X$2,IF($B$9=$I$6,lifesatisfaction!$AE$1,IF($B$9=$I$7,lifesatisfaction!$AL$2,IF($B$9=$I$8,lifesatisfaction!$AS$2,"")))))</f>
        <v>5</v>
      </c>
      <c r="I16" s="83">
        <f>IF(IF($B$9=($I$1),lifesatisfaction!$X$3,IF($B$9=$I$6,lifesatisfaction!$AE$2,IF($B$9=$I$7,lifesatisfaction!$AL$3,IF($B$9=$I$8,lifesatisfaction!$AS$3,""))))=0,"",IF($B$9=($I$1),lifesatisfaction!$X$3,IF($B$9=$I$6,lifesatisfaction!$AE$2,IF($B$9=$I$7,lifesatisfaction!$AL$3,IF($B$9=$I$8,lifesatisfaction!$AS$3,"")))))</f>
        <v>6</v>
      </c>
      <c r="J16" s="83">
        <f>IF(IF($B$9=($I$1),lifesatisfaction!$X$4,IF($B$9=$I$6,lifesatisfaction!$AE$3,IF($B$9=$I$7,lifesatisfaction!$AL$4,IF($B$9=$I$8,lifesatisfaction!$AS$4,""))))=0,"",IF($B$9=($I$1),lifesatisfaction!$X$4,IF($B$9=$I$6,lifesatisfaction!$AE$3,IF($B$9=$I$7,lifesatisfaction!$AL$4,IF($B$9=$I$8,lifesatisfaction!$AS$4,"")))))</f>
        <v>7</v>
      </c>
      <c r="K16" s="83">
        <f>IF(IF($B$9=($I$1),lifesatisfaction!$X$5,IF($B$9=$I$6,lifesatisfaction!$AE$4,IF($B$9=$I$7,lifesatisfaction!$AL$5,IF($B$9=$I$8,lifesatisfaction!$AS$5,""))))=0,"",IF($B$9=($I$1),lifesatisfaction!$X$5,IF($B$9=$I$6,lifesatisfaction!$AE$4,IF($B$9=$I$7,lifesatisfaction!$AL$5,IF($B$9=$I$8,lifesatisfaction!$AS$5,"")))))</f>
        <v>8</v>
      </c>
      <c r="L16" s="83">
        <f>IF(IF($B$9=($I$1),lifesatisfaction!$X$6,IF($B$9=$I$6,lifesatisfaction!$AE$6,IF($B$9=$I$7,lifesatisfaction!$AL$6,IF($B$9=$I$8,lifesatisfaction!$AS$6,""))))=0,"",IF($B$9=($I$1),lifesatisfaction!$X$6,IF($B$9=$I$6,lifesatisfaction!$AE$6,IF($B$9=$I$7,lifesatisfaction!$AL$6,IF($B$9=$I$8,lifesatisfaction!$AS$6,"")))))</f>
        <v>9</v>
      </c>
      <c r="M16" s="83">
        <f>IF(IF($B$9=($I$1),lifesatisfaction!$X$7,IF($B$9=$I$6,lifesatisfaction!$AE$7,IF($B$9=$I$7,lifesatisfaction!$AL$7,IF($B$9=$I$8,lifesatisfaction!$AS$7,""))))=0,"",IF($B$9=($I$1),lifesatisfaction!$X$7,IF($B$9=$I$6,lifesatisfaction!$AE$7,IF($B$9=$I$7,lifesatisfaction!$AL$7,IF($B$9=$I$8,lifesatisfaction!$AS$7,"")))))</f>
        <v>10</v>
      </c>
      <c r="N16" s="83" t="e">
        <f>IF(IF($B$9=($I$1),lifesatisfaction!#REF!,IF($B$9=$I$6,lifesatisfaction!#REF!,IF($B$9=$I$7,lifesatisfaction!$AL$8,IF($B$9=$I$8,lifesatisfaction!$AS$8,""))))=0,"",IF($B$9=($I$1),lifesatisfaction!#REF!,IF($B$9=$I$6,lifesatisfaction!#REF!,IF($B$9=$I$7,lifesatisfaction!$AL$8,IF($B$9=$I$8,lifesatisfaction!$AS$8,"")))))</f>
        <v>#REF!</v>
      </c>
      <c r="O16" s="83">
        <f>IF(IF($B$9=($I$1),lifesatisfaction!$X$8,IF($B$9=$I$6,lifesatisfaction!$AE$8,IF($B$9=$I$7,lifesatisfaction!$AL$9,IF($B$9=$I$8,lifesatisfaction!$AS$9,""))))=0,"",IF($B$9=($I$1),lifesatisfaction!$X$8,IF($B$9=$I$6,lifesatisfaction!$AE$8,IF($B$9=$I$7,lifesatisfaction!$AL$9,IF($B$9=$I$8,lifesatisfaction!$AS$9,"")))))</f>
        <v>10</v>
      </c>
      <c r="P16" s="83">
        <f>IF(IF($B$9=($I$1),lifesatisfaction!$X$9,IF($B$9=$I$6,lifesatisfaction!$AE$10,IF($B$9=$I$7,lifesatisfaction!$AL$11,IF($B$9=$I$8,lifesatisfaction!$AS$10,""))))=0,"",IF($B$9=($I$1),lifesatisfaction!$X$9,IF($B$9=$I$6,lifesatisfaction!$AE$10,IF($B$9=$I$7,lifesatisfaction!$AL$11,IF($B$9=$I$8,lifesatisfaction!$AS$10,"")))))</f>
        <v>12</v>
      </c>
      <c r="Q16" s="83">
        <f>IF(IF($B$9=($I$1),lifesatisfaction!$X$10,IF($B$9=$I$6,lifesatisfaction!$AE$11,IF($B$9=$I$7,lifesatisfaction!$AL$12,IF($B$9=$I$8,lifesatisfaction!$AS$11,""))))=0,"",IF($B$9=($I$1),lifesatisfaction!$X$10,IF($B$9=$I$6,lifesatisfaction!$AE$11,IF($B$9=$I$7,lifesatisfaction!$AL$12,IF($B$9=$I$8,lifesatisfaction!$AS$11,"")))))</f>
        <v>12</v>
      </c>
      <c r="R16" s="83">
        <f>IF(IF($B$9=($I$1),lifesatisfaction!$X$11,IF($B$9=$I$6,lifesatisfaction!$AE$12,IF($B$9=$I$7,lifesatisfaction!$AL$13,IF($B$9=$I$8,lifesatisfaction!$AS$12,""))))=0,"",IF($B$9=($I$1),lifesatisfaction!$X$11,IF($B$9=$I$6,lifesatisfaction!$AE$12,IF($B$9=$I$7,lifesatisfaction!$AL$13,IF($B$9=$I$8,lifesatisfaction!$AS$12,"")))))</f>
        <v>14</v>
      </c>
      <c r="S16" s="83">
        <f>IF(IF($B$9=($I$1),lifesatisfaction!$X$12,IF($B$9=$I$6,lifesatisfaction!$AE$13,IF($B$9=$I$7,lifesatisfaction!$AL$14,IF($B$9=$I$8,lifesatisfaction!$AS$13,""))))=0,"",IF($B$9=($I$1),lifesatisfaction!$X$12,IF($B$9=$I$6,lifesatisfaction!$AE$13,IF($B$9=$I$7,lifesatisfaction!$AL$14,IF($B$9=$I$8,lifesatisfaction!$AS$13,"")))))</f>
        <v>15</v>
      </c>
      <c r="T16" s="83" t="e">
        <f>IF(IF($B$9=($I$1),lifesatisfaction!#REF!,IF($B$9=$I$6,lifesatisfaction!$AE$14,IF($B$9=$I$7,lifesatisfaction!$AL$15,IF($B$9=$I$8,lifesatisfaction!$AS$14,""))))=0,"",IF($B$9=($I$1),lifesatisfaction!#REF!,IF($B$9=$I$6,lifesatisfaction!$AE$14,IF($B$9=$I$7,lifesatisfaction!$AL$15,IF($B$9=$I$8,lifesatisfaction!$AS$14,"")))))</f>
        <v>#REF!</v>
      </c>
      <c r="U16" s="83">
        <f>IF(IF($B$9=($I$1),lifesatisfaction!$X$13,IF($B$9=$I$6,lifesatisfaction!$AE$15,IF($B$9=$I$7,lifesatisfaction!#REF!,IF($B$9=$I$8,lifesatisfaction!$AS$15,""))))=0,"",IF($B$9=($I$1),lifesatisfaction!$X$13,IF($B$9=$I$6,lifesatisfaction!$AE$15,IF($B$9=$I$7,lifesatisfaction!#REF!,IF($B$9=$I$8,lifesatisfaction!$AS$15,"")))))</f>
        <v>16</v>
      </c>
      <c r="V16" s="83">
        <f>IF(IF($B$9=($I$1),lifesatisfaction!$X$14,IF($B$9=$I$6,lifesatisfaction!$AE$16,IF($B$9=$I$7,lifesatisfaction!$AL$16,IF($B$9=$I$8,lifesatisfaction!$AS$16,""))))=0,"",IF($B$9=($I$1),lifesatisfaction!$X$14,IF($B$9=$I$6,lifesatisfaction!$AE$16,IF($B$9=$I$7,lifesatisfaction!$AL$16,IF($B$9=$I$8,lifesatisfaction!$AS$16,"")))))</f>
        <v>17</v>
      </c>
      <c r="W16" s="83">
        <f>IF(IF($B$9=($I$1),lifesatisfaction!$X$15,IF($B$9=$I$6,lifesatisfaction!$AE$17,IF($B$9=$I$7,lifesatisfaction!$AL$17,IF($B$9=$I$8,lifesatisfaction!$AS$17,""))))=0,"",IF($B$9=($I$1),lifesatisfaction!$X$15,IF($B$9=$I$6,lifesatisfaction!$AE$17,IF($B$9=$I$7,lifesatisfaction!$AL$17,IF($B$9=$I$8,lifesatisfaction!$AS$17,"")))))</f>
        <v>17</v>
      </c>
      <c r="X16" s="83">
        <f>IF(IF($B$9=($I$1),lifesatisfaction!$X$16,IF($B$9=$I$6,lifesatisfaction!$AE$18,IF($B$9=$I$7,lifesatisfaction!$AL$18,IF($B$9=$I$8,lifesatisfaction!$AS$18,""))))=0,"",IF($B$9=($I$1),lifesatisfaction!$X$16,IF($B$9=$I$6,lifesatisfaction!$AE$18,IF($B$9=$I$7,lifesatisfaction!$AL$18,IF($B$9=$I$8,lifesatisfaction!$AS$18,"")))))</f>
        <v>17</v>
      </c>
      <c r="Y16" s="83">
        <f>IF(IF($B$9=($I$1),lifesatisfaction!$X$17,IF($B$9=$I$6,lifesatisfaction!$AE$19,IF($B$9=$I$7,lifesatisfaction!$AL$19,IF($B$9=$I$8,lifesatisfaction!$AS$19,""))))=0,"",IF($B$9=($I$1),lifesatisfaction!$X$17,IF($B$9=$I$6,lifesatisfaction!$AE$19,IF($B$9=$I$7,lifesatisfaction!$AL$19,IF($B$9=$I$8,lifesatisfaction!$AS$19,"")))))</f>
        <v>20</v>
      </c>
      <c r="Z16" s="83">
        <f>IF(IF($B$9=($I$1),lifesatisfaction!$X$18,IF($B$9=$I$6,lifesatisfaction!$AE$20,IF($B$9=$I$7,lifesatisfaction!#REF!,IF($B$9=$I$8,lifesatisfaction!$AS$20,""))))=0,"",IF($B$9=($I$1),lifesatisfaction!$X$18,IF($B$9=$I$6,lifesatisfaction!$AE$20,IF($B$9=$I$7,lifesatisfaction!#REF!,IF($B$9=$I$8,lifesatisfaction!$AS$20,"")))))</f>
        <v>21</v>
      </c>
      <c r="AA16" s="83">
        <f>IF(IF($B$9=($I$1),lifesatisfaction!$X$19,IF($B$9=$I$6,lifesatisfaction!$AE$21,IF($B$9=$I$7,lifesatisfaction!$AL$20,IF($B$9=$I$8,lifesatisfaction!#REF!,""))))=0,"",IF($B$9=($I$1),lifesatisfaction!$X$19,IF($B$9=$I$6,lifesatisfaction!$AE$21,IF($B$9=$I$7,lifesatisfaction!$AL$20,IF($B$9=$I$8,lifesatisfaction!#REF!,"")))))</f>
        <v>21</v>
      </c>
      <c r="AB16" s="83">
        <f>IF(IF($B$9=($I$1),lifesatisfaction!$X$20,IF($B$9=$I$6,lifesatisfaction!$AE$22,IF($B$9=$I$7,lifesatisfaction!$AL$21,IF($B$9=$I$8,lifesatisfaction!#REF!,""))))=0,"",IF($B$9=($I$1),lifesatisfaction!$X$20,IF($B$9=$I$6,lifesatisfaction!$AE$22,IF($B$9=$I$7,lifesatisfaction!$AL$21,IF($B$9=$I$8,lifesatisfaction!#REF!,"")))))</f>
        <v>23</v>
      </c>
      <c r="AC16" s="83">
        <f>IF(IF($B$9=($I$1),lifesatisfaction!$X$21,IF($B$9=$I$6,lifesatisfaction!$AE$23,IF($B$9=$I$7,lifesatisfaction!$AL$22,IF($B$9=$I$8,lifesatisfaction!$AS$21,""))))=0,"",IF($B$9=($I$1),lifesatisfaction!$X$21,IF($B$9=$I$6,lifesatisfaction!$AE$23,IF($B$9=$I$7,lifesatisfaction!$AL$22,IF($B$9=$I$8,lifesatisfaction!$AS$21,"")))))</f>
        <v>24</v>
      </c>
      <c r="AD16" s="83">
        <f>IF(IF($B$9=($I$1),lifesatisfaction!$X$22,IF($B$9=$I$6,lifesatisfaction!$AE$24,IF($B$9=$I$7,lifesatisfaction!$AL$23,IF($B$9=$I$8,lifesatisfaction!$AS$22,""))))=0,"",IF($B$9=($I$1),lifesatisfaction!$X$22,IF($B$9=$I$6,lifesatisfaction!$AE$24,IF($B$9=$I$7,lifesatisfaction!$AL$23,IF($B$9=$I$8,lifesatisfaction!$AS$22,"")))))</f>
        <v>25</v>
      </c>
      <c r="AE16" s="83" t="e">
        <f>IF(IF($B$9=($I$1),lifesatisfaction!#REF!,IF($B$9=$I$6,lifesatisfaction!$AE$25,IF($B$9=$I$7,lifesatisfaction!$AL$24,IF($B$9=$I$8,lifesatisfaction!$AS$23,""))))=0,"",IF($B$9=($I$1),lifesatisfaction!#REF!,IF($B$9=$I$6,lifesatisfaction!$AE$25,IF($B$9=$I$7,lifesatisfaction!$AL$24,IF($B$9=$I$8,lifesatisfaction!$AS$23,"")))))</f>
        <v>#REF!</v>
      </c>
      <c r="AF16" s="83">
        <f>IF(IF($B$9=($I$1),lifesatisfaction!$X$23,IF($B$9=$I$6,lifesatisfaction!$AE$27,IF($B$9=$I$7,lifesatisfaction!$AL$25,IF($B$9=$I$8,lifesatisfaction!$AS$24,""))))=0,"",IF($B$9=($I$1),lifesatisfaction!$X$23,IF($B$9=$I$6,lifesatisfaction!$AE$27,IF($B$9=$I$7,lifesatisfaction!$AL$25,IF($B$9=$I$8,lifesatisfaction!$AS$24,"")))))</f>
        <v>26</v>
      </c>
      <c r="AG16" s="83">
        <f>IF(IF($B$9=($I$1),lifesatisfaction!$X$24,IF($B$9=$I$6,lifesatisfaction!$AE$28,IF($B$9=$I$7,lifesatisfaction!$AL$26,IF($B$9=$I$8,lifesatisfaction!$AS$25,""))))=0,"",IF($B$9=($I$1),lifesatisfaction!$X$24,IF($B$9=$I$6,lifesatisfaction!$AE$28,IF($B$9=$I$7,lifesatisfaction!$AL$26,IF($B$9=$I$8,lifesatisfaction!$AS$25,"")))))</f>
        <v>27</v>
      </c>
      <c r="AH16" s="83">
        <f>IF(IF($B$9=($I$1),lifesatisfaction!$X$25,IF($B$9=$I$6,lifesatisfaction!$AE$29,IF($B$9=$I$7,lifesatisfaction!$AL$27,IF($B$9=$I$8,lifesatisfaction!$AS$26,""))))=0,"",IF($B$9=($I$1),lifesatisfaction!$X$25,IF($B$9=$I$6,lifesatisfaction!$AE$29,IF($B$9=$I$7,lifesatisfaction!$AL$27,IF($B$9=$I$8,lifesatisfaction!$AS$26,"")))))</f>
        <v>27</v>
      </c>
      <c r="AI16" s="83" t="e">
        <f>IF(IF($B$9=($I$1),lifesatisfaction!#REF!,IF($B$9=$I$6,lifesatisfaction!$AE$30,IF($B$9=$I$7,lifesatisfaction!$AL$28,IF($B$9=$I$8,lifesatisfaction!$AS$27,""))))=0,"",IF($B$9=($I$1),lifesatisfaction!#REF!,IF($B$9=$I$6,lifesatisfaction!$AE$30,IF($B$9=$I$7,lifesatisfaction!$AL$28,IF($B$9=$I$8,lifesatisfaction!$AS$27,"")))))</f>
        <v>#REF!</v>
      </c>
      <c r="AJ16" s="83">
        <f>IF(IF($B$9=($I$1),lifesatisfaction!$X$26,IF($B$9=$I$6,lifesatisfaction!#REF!,IF($B$9=$I$7,lifesatisfaction!$AL$29,IF($B$9=$I$8,lifesatisfaction!$AS$28,""))))=0,"",IF($B$9=($I$1),lifesatisfaction!$X$26,IF($B$9=$I$6,lifesatisfaction!#REF!,IF($B$9=$I$7,lifesatisfaction!$AL$29,IF($B$9=$I$8,lifesatisfaction!$AS$28,"")))))</f>
        <v>27</v>
      </c>
      <c r="AK16" s="83">
        <f>IF(IF($B$9=($I$1),lifesatisfaction!$X$27,IF($B$9=$I$6,lifesatisfaction!$AE$31,IF($B$9=$I$7,lifesatisfaction!$AL$30,IF($B$9=$I$8,lifesatisfaction!$AS$29,""))))=0,"",IF($B$9=($I$1),lifesatisfaction!$X$27,IF($B$9=$I$6,lifesatisfaction!$AE$31,IF($B$9=$I$7,lifesatisfaction!$AL$30,IF($B$9=$I$8,lifesatisfaction!$AS$29,"")))))</f>
        <v>30</v>
      </c>
      <c r="AL16" s="83">
        <f>IF(IF($B$9=($I$1),lifesatisfaction!$X$28,IF($B$9=$I$6,lifesatisfaction!#REF!,IF($B$9=$I$7,lifesatisfaction!$AL$31,IF($B$9=$I$8,lifesatisfaction!$AS$30,""))))=0,"",IF($B$9=($I$1),lifesatisfaction!$X$28,IF($B$9=$I$6,lifesatisfaction!#REF!,IF($B$9=$I$7,lifesatisfaction!$AL$31,IF($B$9=$I$8,lifesatisfaction!$AS$30,"")))))</f>
        <v>30</v>
      </c>
      <c r="AM16" s="83">
        <f>IF(IF($B$9=($I$1),lifesatisfaction!$X$29,IF($B$9=$I$6,lifesatisfaction!$AE$32,IF($B$9=$I$7,lifesatisfaction!$AL$32,IF($B$9=$I$8,lifesatisfaction!$AS$31,""))))=0,"",IF($B$9=($I$1),lifesatisfaction!$X$29,IF($B$9=$I$6,lifesatisfaction!$AE$32,IF($B$9=$I$7,lifesatisfaction!$AL$32,IF($B$9=$I$8,lifesatisfaction!$AS$31,"")))))</f>
        <v>30</v>
      </c>
      <c r="AN16" s="83">
        <f>IF(IF($B$9=($I$1),lifesatisfaction!$X$30,IF($B$9=$I$6,lifesatisfaction!$AE$33,IF($B$9=$I$7,lifesatisfaction!$AL$33,IF($B$9=$I$8,lifesatisfaction!$AS$32,""))))=0,"",IF($B$9=($I$1),lifesatisfaction!$X$30,IF($B$9=$I$6,lifesatisfaction!$AE$33,IF($B$9=$I$7,lifesatisfaction!$AL$33,IF($B$9=$I$8,lifesatisfaction!$AS$32,"")))))</f>
        <v>33</v>
      </c>
      <c r="AO16" s="83">
        <f>IF(IF($B$9=($I$1),lifesatisfaction!$X$31,IF($B$9=$I$6,lifesatisfaction!$AE$34,IF($B$9=$I$7,lifesatisfaction!$AL$35,IF($B$9=$I$8,lifesatisfaction!$AS$33,""))))=0,"",IF($B$9=($I$1),lifesatisfaction!$X$31,IF($B$9=$I$6,lifesatisfaction!$AE$34,IF($B$9=$I$7,lifesatisfaction!$AL$35,IF($B$9=$I$8,lifesatisfaction!$AS$33,"")))))</f>
        <v>34</v>
      </c>
      <c r="AP16" s="83">
        <f>IF(IF($B$9=($I$1),lifesatisfaction!$X$32,IF($B$9=$I$6,lifesatisfaction!$AE$35,IF($B$9=$I$7,lifesatisfaction!$AL$36,IF($B$9=$I$8,lifesatisfaction!$AS$34,""))))=0,"",IF($B$9=($I$1),lifesatisfaction!$X$32,IF($B$9=$I$6,lifesatisfaction!$AE$35,IF($B$9=$I$7,lifesatisfaction!$AL$36,IF($B$9=$I$8,lifesatisfaction!$AS$34,"")))))</f>
        <v>35</v>
      </c>
      <c r="AQ16" s="83">
        <f>IF(IF($B$9=($I$1),lifesatisfaction!$X$33,IF($B$9=$I$6,lifesatisfaction!$AE$36,IF($B$9=$I$7,lifesatisfaction!$AL$37,IF($B$9=$I$8,lifesatisfaction!$AS$35,""))))=0,"",IF($B$9=($I$1),lifesatisfaction!$X$33,IF($B$9=$I$6,lifesatisfaction!$AE$36,IF($B$9=$I$7,lifesatisfaction!$AL$37,IF($B$9=$I$8,lifesatisfaction!$AS$35,"")))))</f>
        <v>36</v>
      </c>
      <c r="AR16" s="83" t="e">
        <f>IF(IF($B$9=($I$1),lifesatisfaction!#REF!,IF($B$9=$I$6,lifesatisfaction!$AE$37,IF($B$9=$I$7,lifesatisfaction!$AL$38,IF($B$9=$I$8,lifesatisfaction!$AS$36,""))))=0,"",IF($B$9=($I$1),lifesatisfaction!#REF!,IF($B$9=$I$6,lifesatisfaction!$AE$37,IF($B$9=$I$7,lifesatisfaction!$AL$38,IF($B$9=$I$8,lifesatisfaction!$AS$36,"")))))</f>
        <v>#REF!</v>
      </c>
      <c r="AS16" s="83">
        <f>IF(IF($B$9=($I$1),lifesatisfaction!$X$34,IF($B$9=$I$6,lifesatisfaction!$AE$39,IF($B$9=$I$7,lifesatisfaction!#REF!,IF($B$9=$I$8,lifesatisfaction!$AS$37,""))))=0,"",IF($B$9=($I$1),lifesatisfaction!$X$34,IF($B$9=$I$6,lifesatisfaction!$AE$39,IF($B$9=$I$7,lifesatisfaction!#REF!,IF($B$9=$I$8,lifesatisfaction!$AS$37,"")))))</f>
        <v>37</v>
      </c>
      <c r="AT16" s="83">
        <f>IF(IF($B$9=($I$1),lifesatisfaction!$X$35,IF($B$9=$I$6,lifesatisfaction!$AE$40,IF($B$9=$I$7,lifesatisfaction!$AL$39,IF($B$9=$I$8,lifesatisfaction!$AS$38,""))))=0,"",IF($B$9=($I$1),lifesatisfaction!$X$35,IF($B$9=$I$6,lifesatisfaction!$AE$40,IF($B$9=$I$7,lifesatisfaction!$AL$39,IF($B$9=$I$8,lifesatisfaction!$AS$38,"")))))</f>
        <v>38</v>
      </c>
      <c r="AU16" s="83">
        <f>IF(IF($B$9=($I$1),lifesatisfaction!$X$36,IF($B$9=$I$6,lifesatisfaction!$AE$41,IF($B$9=$I$7,lifesatisfaction!$AL$40,IF($B$9=$I$8,lifesatisfaction!$AS$39,""))))=0,"",IF($B$9=($I$1),lifesatisfaction!$X$36,IF($B$9=$I$6,lifesatisfaction!$AE$41,IF($B$9=$I$7,lifesatisfaction!$AL$40,IF($B$9=$I$8,lifesatisfaction!$AS$39,"")))))</f>
        <v>38</v>
      </c>
      <c r="AV16" s="83">
        <f>IF(IF($B$9=($I$1),lifesatisfaction!$X$37,IF($B$9=$I$6,lifesatisfaction!$AE$42,IF($B$9=$I$7,lifesatisfaction!$AL$41,IF($B$9=$I$8,lifesatisfaction!#REF!,""))))=0,"",IF($B$9=($I$1),lifesatisfaction!$X$37,IF($B$9=$I$6,lifesatisfaction!$AE$42,IF($B$9=$I$7,lifesatisfaction!$AL$41,IF($B$9=$I$8,lifesatisfaction!#REF!,"")))))</f>
        <v>40</v>
      </c>
      <c r="AW16" s="83">
        <f>IF(IF($B$9=($I$1),lifesatisfaction!$X$38,IF($B$9=$I$6,lifesatisfaction!$AE$43,IF($B$9=$I$7,lifesatisfaction!$AL$42,IF($B$9=$I$8,lifesatisfaction!$AS$40,""))))=0,"",IF($B$9=($I$1),lifesatisfaction!$X$38,IF($B$9=$I$6,lifesatisfaction!$AE$43,IF($B$9=$I$7,lifesatisfaction!$AL$42,IF($B$9=$I$8,lifesatisfaction!$AS$40,"")))))</f>
        <v>41</v>
      </c>
      <c r="AX16" s="83">
        <f>IF(IF($B$9=($I$1),lifesatisfaction!$X$39,IF($B$9=$I$6,lifesatisfaction!$AE$44,IF($B$9=$I$7,lifesatisfaction!$AL$43,IF($B$9=$I$8,lifesatisfaction!$AS$41,""))))=0,"",IF($B$9=($I$1),lifesatisfaction!$X$39,IF($B$9=$I$6,lifesatisfaction!$AE$44,IF($B$9=$I$7,lifesatisfaction!$AL$43,IF($B$9=$I$8,lifesatisfaction!$AS$41,"")))))</f>
        <v>42</v>
      </c>
      <c r="AY16" s="83" t="e">
        <f>IF(IF($B$9=($I$1),lifesatisfaction!#REF!,IF($B$9=$I$6,lifesatisfaction!$AE$45,IF($B$9=$I$7,lifesatisfaction!#REF!,IF($B$9=$I$8,lifesatisfaction!$AS$42,""))))=0,"",IF($B$9=($I$1),lifesatisfaction!#REF!,IF($B$9=$I$6,lifesatisfaction!$AE$45,IF($B$9=$I$7,lifesatisfaction!#REF!,IF($B$9=$I$8,lifesatisfaction!$AS$42,"")))))</f>
        <v>#REF!</v>
      </c>
      <c r="AZ16" s="83">
        <f>IF(IF($B$9=($I$1),lifesatisfaction!$X$40,IF($B$9=$I$6,lifesatisfaction!$AE$46,IF($B$9=$I$7,lifesatisfaction!$AL$44,IF($B$9=$I$8,lifesatisfaction!$AS$43,""))))=0,"",IF($B$9=($I$1),lifesatisfaction!$X$40,IF($B$9=$I$6,lifesatisfaction!$AE$46,IF($B$9=$I$7,lifesatisfaction!$AL$44,IF($B$9=$I$8,lifesatisfaction!$AS$43,"")))))</f>
        <v>9999</v>
      </c>
      <c r="BA16" s="83">
        <f>IF(IF($B$9=($I$1),lifesatisfaction!$X$41,IF($B$9=$I$6,lifesatisfaction!$AE$47,IF($B$9=$I$7,lifesatisfaction!$AL$45,IF($B$9=$I$8,lifesatisfaction!$AS$44,""))))=0,"",IF($B$9=($I$1),lifesatisfaction!$X$41,IF($B$9=$I$6,lifesatisfaction!$AE$47,IF($B$9=$I$7,lifesatisfaction!$AL$45,IF($B$9=$I$8,lifesatisfaction!$AS$44,"")))))</f>
        <v>9999</v>
      </c>
      <c r="BB16" s="83" t="e">
        <f>IF(IF($B$9=($I$1),lifesatisfaction!#REF!,IF($B$9=$I$6,lifesatisfaction!$AE$48,IF($B$9=$I$7,lifesatisfaction!$AL$46,IF($B$9=$I$8,lifesatisfaction!$AS$45,""))))=0,"",IF($B$9=($I$1),lifesatisfaction!#REF!,IF($B$9=$I$6,lifesatisfaction!$AE$48,IF($B$9=$I$7,lifesatisfaction!$AL$46,IF($B$9=$I$8,lifesatisfaction!$AS$45,"")))))</f>
        <v>#REF!</v>
      </c>
      <c r="BC16" s="83">
        <f>IF(IF($B$9=($I$1),lifesatisfaction!$X$42,IF($B$9=$I$6,lifesatisfaction!$AE$49,IF($B$9=$I$7,lifesatisfaction!#REF!,IF($B$9=$I$8,lifesatisfaction!$AS$46,""))))=0,"",IF($B$9=($I$1),lifesatisfaction!$X$42,IF($B$9=$I$6,lifesatisfaction!$AE$49,IF($B$9=$I$7,lifesatisfaction!#REF!,IF($B$9=$I$8,lifesatisfaction!$AS$46,"")))))</f>
        <v>9999</v>
      </c>
      <c r="BD16" s="83" t="str">
        <f>IF(IF($B$9=($I$1),lifesatisfaction!$X$43,IF($B$9=$I$6,lifesatisfaction!$AE$50,IF($B$9=$I$7,lifesatisfaction!#REF!,IF($B$9=$I$8,lifesatisfaction!$AS$47,""))))=0,"",IF($B$9=($I$1),lifesatisfaction!$X$43,IF($B$9=$I$6,lifesatisfaction!$AE$50,IF($B$9=$I$7,lifesatisfaction!#REF!,IF($B$9=$I$8,lifesatisfaction!$AS$47,"")))))</f>
        <v/>
      </c>
      <c r="BE16" s="83" t="str">
        <f>IF(IF($B$9=($I$1),lifesatisfaction!$X$44,IF($B$9=$I$6,lifesatisfaction!$AE$51,IF($B$9=$I$7,lifesatisfaction!$AL$47,IF($B$9=$I$8,lifesatisfaction!$AS$48,""))))=0,"",IF($B$9=($I$1),lifesatisfaction!$X$44,IF($B$9=$I$6,lifesatisfaction!$AE$51,IF($B$9=$I$7,lifesatisfaction!$AL$47,IF($B$9=$I$8,lifesatisfaction!$AS$48,"")))))</f>
        <v/>
      </c>
      <c r="BF16" s="83" t="str">
        <f>IF(IF($B$9=($I$1),lifesatisfaction!$X$45,IF($B$9=$I$6,lifesatisfaction!$AE$52,IF($B$9=$I$7,lifesatisfaction!$AL$48,IF($B$9=$I$8,lifesatisfaction!$AS$49,""))))=0,"",IF($B$9=($I$1),lifesatisfaction!$X$45,IF($B$9=$I$6,lifesatisfaction!$AE$52,IF($B$9=$I$7,lifesatisfaction!$AL$48,IF($B$9=$I$8,lifesatisfaction!$AS$49,"")))))</f>
        <v/>
      </c>
      <c r="BG16" s="83">
        <f>IF(IF($B$9=($I$1),lifesatisfaction!$X$46,IF($B$9=$I$6,lifesatisfaction!$AE$53,IF($B$9=$I$7,lifesatisfaction!#REF!,IF($B$9=$I$8,lifesatisfaction!$AS$50,""))))=0,"",IF($B$9=($I$1),lifesatisfaction!$X$46,IF($B$9=$I$6,lifesatisfaction!$AE$53,IF($B$9=$I$7,lifesatisfaction!#REF!,IF($B$9=$I$8,lifesatisfaction!$AS$50,"")))))</f>
        <v>3</v>
      </c>
      <c r="BH16" s="83" t="str">
        <f>IF(IF($B$9=($I$1),lifesatisfaction!$X$47,IF($B$9=$I$6,lifesatisfaction!$AE$54,IF($B$9=$I$7,lifesatisfaction!$AL$50,IF($B$9=$I$8,lifesatisfaction!$AS$51,""))))=0,"",IF($B$9=($I$1),lifesatisfaction!$X$47,IF($B$9=$I$6,lifesatisfaction!$AE$54,IF($B$9=$I$7,lifesatisfaction!$AL$50,IF($B$9=$I$8,lifesatisfaction!$AS$51,"")))))</f>
        <v/>
      </c>
      <c r="BI16" s="83" t="str">
        <f>IF(IF($B$9=($I$1),lifesatisfaction!$X$48,IF($B$9=$I$6,lifesatisfaction!$AE$55,IF($B$9=$I$7,lifesatisfaction!$AL$51,IF($B$9=$I$8,lifesatisfaction!#REF!,""))))=0,"",IF($B$9=($I$1),lifesatisfaction!$X$48,IF($B$9=$I$6,lifesatisfaction!$AE$55,IF($B$9=$I$7,lifesatisfaction!$AL$51,IF($B$9=$I$8,lifesatisfaction!#REF!,"")))))</f>
        <v/>
      </c>
      <c r="BJ16" s="83" t="str">
        <f>IF(IF($B$9=($I$1),lifesatisfaction!$X$49,IF($B$9=$I$6,lifesatisfaction!$AE$56,IF($B$9=$I$7,lifesatisfaction!$AL$52,IF($B$9=$I$8,lifesatisfaction!$AS$52,""))))=0,"",IF($B$9=($I$1),lifesatisfaction!$X$49,IF($B$9=$I$6,lifesatisfaction!$AE$56,IF($B$9=$I$7,lifesatisfaction!$AL$52,IF($B$9=$I$8,lifesatisfaction!$AS$52,"")))))</f>
        <v/>
      </c>
      <c r="BK16" s="83" t="str">
        <f>IF(IF($B$9=($I$1),lifesatisfaction!$X$50,IF($B$9=$I$6,lifesatisfaction!$AE$57,IF($B$9=$I$7,lifesatisfaction!$AL$53,IF($B$9=$I$8,lifesatisfaction!$AS$53,""))))=0,"",IF($B$9=($I$1),lifesatisfaction!$X$50,IF($B$9=$I$6,lifesatisfaction!$AE$57,IF($B$9=$I$7,lifesatisfaction!$AL$53,IF($B$9=$I$8,lifesatisfaction!$AS$53,"")))))</f>
        <v/>
      </c>
      <c r="BL16" s="83" t="str">
        <f>IF(IF($B$9=($I$1),lifesatisfaction!$X$51,IF($B$9=$I$6,lifesatisfaction!$AE$58,IF($B$9=$I$7,lifesatisfaction!$AL$54,IF($B$9=$I$8,lifesatisfaction!$AS$54,""))))=0,"",IF($B$9=($I$1),lifesatisfaction!$X$51,IF($B$9=$I$6,lifesatisfaction!$AE$58,IF($B$9=$I$7,lifesatisfaction!$AL$54,IF($B$9=$I$8,lifesatisfaction!$AS$54,"")))))</f>
        <v/>
      </c>
      <c r="BM16" s="83" t="str">
        <f>IF(IF($B$9=($I$1),lifesatisfaction!$X$52,IF($B$9=$I$6,lifesatisfaction!$AE$59,IF($B$9=$I$7,lifesatisfaction!$AL$55,IF($B$9=$I$8,lifesatisfaction!$AS$55,""))))=0,"",IF($B$9=($I$1),lifesatisfaction!$X$52,IF($B$9=$I$6,lifesatisfaction!$AE$59,IF($B$9=$I$7,lifesatisfaction!$AL$55,IF($B$9=$I$8,lifesatisfaction!$AS$55,"")))))</f>
        <v/>
      </c>
      <c r="BN16" s="83" t="str">
        <f>IF(IF($B$9=($I$1),lifesatisfaction!$X$53,IF($B$9=$I$6,lifesatisfaction!$AE$60,IF($B$9=$I$7,lifesatisfaction!$AL$56,IF($B$9=$I$8,lifesatisfaction!$AS$56,""))))=0,"",IF($B$9=($I$1),lifesatisfaction!$X$53,IF($B$9=$I$6,lifesatisfaction!$AE$60,IF($B$9=$I$7,lifesatisfaction!$AL$56,IF($B$9=$I$8,lifesatisfaction!$AS$56,"")))))</f>
        <v/>
      </c>
      <c r="BO16" s="83" t="str">
        <f>IF(IF($B$9=($I$1),lifesatisfaction!$X$54,IF($B$9=$I$6,lifesatisfaction!$AE$61,IF($B$9=$I$7,lifesatisfaction!$AL$57,IF($B$9=$I$8,lifesatisfaction!$AS$57,""))))=0,"",IF($B$9=($I$1),lifesatisfaction!$X$54,IF($B$9=$I$6,lifesatisfaction!$AE$61,IF($B$9=$I$7,lifesatisfaction!$AL$57,IF($B$9=$I$8,lifesatisfaction!$AS$57,"")))))</f>
        <v/>
      </c>
      <c r="BP16" s="83" t="str">
        <f>IF(IF($B$9=($I$1),lifesatisfaction!$X$55,IF($B$9=$I$6,lifesatisfaction!$AE$62,IF($B$9=$I$7,lifesatisfaction!$AL$58,IF($B$9=$I$8,lifesatisfaction!$AS$58,""))))=0,"",IF($B$9=($I$1),lifesatisfaction!$X$55,IF($B$9=$I$6,lifesatisfaction!$AE$62,IF($B$9=$I$7,lifesatisfaction!$AL$58,IF($B$9=$I$8,lifesatisfaction!$AS$58,"")))))</f>
        <v/>
      </c>
      <c r="BQ16" s="83" t="str">
        <f>IF(IF($B$9=($I$1),lifesatisfaction!$X$56,IF($B$9=$I$6,lifesatisfaction!$AE$63,IF($B$9=$I$7,lifesatisfaction!$AL$59,IF($B$9=$I$8,lifesatisfaction!#REF!,""))))=0,"",IF($B$9=($I$1),lifesatisfaction!$X$56,IF($B$9=$I$6,lifesatisfaction!$AE$63,IF($B$9=$I$7,lifesatisfaction!$AL$59,IF($B$9=$I$8,lifesatisfaction!#REF!,"")))))</f>
        <v/>
      </c>
      <c r="BR16" s="83" t="str">
        <f>IF(IF($B$9=($I$1),lifesatisfaction!$X$57,IF($B$9=$I$6,lifesatisfaction!$AE$64,IF($B$9=$I$7,lifesatisfaction!$AL$60,IF($B$9=$I$8,lifesatisfaction!$AS$59,""))))=0,"",IF($B$9=($I$1),lifesatisfaction!$X$57,IF($B$9=$I$6,lifesatisfaction!$AE$64,IF($B$9=$I$7,lifesatisfaction!$AL$60,IF($B$9=$I$8,lifesatisfaction!$AS$59,"")))))</f>
        <v/>
      </c>
      <c r="BS16" s="83" t="str">
        <f>IF(IF($B$9=($I$1),lifesatisfaction!$X$58,IF($B$9=$I$6,lifesatisfaction!$AE$65,IF($B$9=$I$7,lifesatisfaction!$AL$61,IF($B$9=$I$8,lifesatisfaction!$AS$60,""))))=0,"",IF($B$9=($I$1),lifesatisfaction!$X$58,IF($B$9=$I$6,lifesatisfaction!$AE$65,IF($B$9=$I$7,lifesatisfaction!$AL$61,IF($B$9=$I$8,lifesatisfaction!$AS$60,"")))))</f>
        <v/>
      </c>
      <c r="BT16" s="83" t="str">
        <f>IF(IF($B$9=($I$1),lifesatisfaction!$X$59,IF($B$9=$I$6,lifesatisfaction!$AE$66,IF($B$9=$I$7,lifesatisfaction!$AL$62,IF($B$9=$I$8,lifesatisfaction!$AS$61,""))))=0,"",IF($B$9=($I$1),lifesatisfaction!$X$59,IF($B$9=$I$6,lifesatisfaction!$AE$66,IF($B$9=$I$7,lifesatisfaction!$AL$62,IF($B$9=$I$8,lifesatisfaction!$AS$61,"")))))</f>
        <v/>
      </c>
      <c r="BU16" s="83" t="str">
        <f>IF(IF($B$9=($I$1),lifesatisfaction!$X$60,IF($B$9=$I$6,lifesatisfaction!$AE$67,IF($B$9=$I$7,lifesatisfaction!$AL$63,IF($B$9=$I$8,lifesatisfaction!$AS$62,""))))=0,"",IF($B$9=($I$1),lifesatisfaction!$X$60,IF($B$9=$I$6,lifesatisfaction!$AE$67,IF($B$9=$I$7,lifesatisfaction!$AL$63,IF($B$9=$I$8,lifesatisfaction!$AS$62,"")))))</f>
        <v/>
      </c>
      <c r="BV16" s="83" t="str">
        <f>IF(IF($B$9=($I$1),lifesatisfaction!$X$61,IF($B$9=$I$6,lifesatisfaction!$AE$68,IF($B$9=$I$7,lifesatisfaction!$AL$64,IF($B$9=$I$8,lifesatisfaction!$AS$63,""))))=0,"",IF($B$9=($I$1),lifesatisfaction!$X$61,IF($B$9=$I$6,lifesatisfaction!$AE$68,IF($B$9=$I$7,lifesatisfaction!$AL$64,IF($B$9=$I$8,lifesatisfaction!$AS$63,"")))))</f>
        <v/>
      </c>
      <c r="BW16" s="83" t="str">
        <f>IF(IF($B$9=($I$1),lifesatisfaction!$X$62,IF($B$9=$I$6,lifesatisfaction!$AE$69,IF($B$9=$I$7,lifesatisfaction!$AL$65,IF($B$9=$I$8,lifesatisfaction!$AS$64,""))))=0,"",IF($B$9=($I$1),lifesatisfaction!$X$62,IF($B$9=$I$6,lifesatisfaction!$AE$69,IF($B$9=$I$7,lifesatisfaction!$AL$65,IF($B$9=$I$8,lifesatisfaction!$AS$64,"")))))</f>
        <v/>
      </c>
      <c r="BX16" s="83" t="str">
        <f>IF(IF($B$9=($I$1),lifesatisfaction!$X$63,IF($B$9=$I$6,lifesatisfaction!$AE$70,IF($B$9=$I$7,lifesatisfaction!$AL$66,IF($B$9=$I$8,lifesatisfaction!$AS$65,""))))=0,"",IF($B$9=($I$1),lifesatisfaction!$X$63,IF($B$9=$I$6,lifesatisfaction!$AE$70,IF($B$9=$I$7,lifesatisfaction!$AL$66,IF($B$9=$I$8,lifesatisfaction!$AS$65,"")))))</f>
        <v/>
      </c>
      <c r="BY16" s="83" t="str">
        <f>IF(IF($B$9=($I$1),lifesatisfaction!$X$64,IF($B$9=$I$6,lifesatisfaction!$AE$71,IF($B$9=$I$7,lifesatisfaction!$AL$67,IF($B$9=$I$8,lifesatisfaction!$AS$66,""))))=0,"",IF($B$9=($I$1),lifesatisfaction!$X$64,IF($B$9=$I$6,lifesatisfaction!$AE$71,IF($B$9=$I$7,lifesatisfaction!$AL$67,IF($B$9=$I$8,lifesatisfaction!$AS$66,"")))))</f>
        <v/>
      </c>
      <c r="BZ16" s="83" t="str">
        <f>IF(IF($B$9=($I$1),lifesatisfaction!$X$65,IF($B$9=$I$6,lifesatisfaction!$AE$72,IF($B$9=$I$7,lifesatisfaction!$AL$68,IF($B$9=$I$8,lifesatisfaction!$AS$67,""))))=0,"",IF($B$9=($I$1),lifesatisfaction!$X$65,IF($B$9=$I$6,lifesatisfaction!$AE$72,IF($B$9=$I$7,lifesatisfaction!$AL$68,IF($B$9=$I$8,lifesatisfaction!$AS$67,"")))))</f>
        <v/>
      </c>
      <c r="CA16" s="83" t="str">
        <f>IF(IF($B$9=($I$1),lifesatisfaction!$X$66,IF($B$9=$I$6,lifesatisfaction!$AE$73,IF($B$9=$I$7,lifesatisfaction!$AL$69,IF($B$9=$I$8,lifesatisfaction!$AS$68,""))))=0,"",IF($B$9=($I$1),lifesatisfaction!$X$66,IF($B$9=$I$6,lifesatisfaction!$AE$73,IF($B$9=$I$7,lifesatisfaction!$AL$69,IF($B$9=$I$8,lifesatisfaction!$AS$68,"")))))</f>
        <v/>
      </c>
      <c r="CB16" s="83" t="str">
        <f>IF(IF($B$9=($I$1),lifesatisfaction!$X$67,IF($B$9=$I$6,lifesatisfaction!$AE$74,IF($B$9=$I$7,lifesatisfaction!$AL$70,IF($B$9=$I$8,lifesatisfaction!$AS$69,""))))=0,"",IF($B$9=($I$1),lifesatisfaction!$X$67,IF($B$9=$I$6,lifesatisfaction!$AE$74,IF($B$9=$I$7,lifesatisfaction!$AL$70,IF($B$9=$I$8,lifesatisfaction!$AS$69,"")))))</f>
        <v/>
      </c>
      <c r="CC16" s="83" t="str">
        <f>IF(IF($B$9=($I$1),lifesatisfaction!$X$68,IF($B$9=$I$6,lifesatisfaction!$AE$75,IF($B$9=$I$7,lifesatisfaction!$AL$71,IF($B$9=$I$8,lifesatisfaction!$AS$70,""))))=0,"",IF($B$9=($I$1),lifesatisfaction!$X$68,IF($B$9=$I$6,lifesatisfaction!$AE$75,IF($B$9=$I$7,lifesatisfaction!$AL$71,IF($B$9=$I$8,lifesatisfaction!$AS$70,"")))))</f>
        <v/>
      </c>
      <c r="CD16" s="83" t="str">
        <f>IF(IF($B$9=($I$1),lifesatisfaction!$X$69,IF($B$9=$I$6,lifesatisfaction!$AE$76,IF($B$9=$I$7,lifesatisfaction!$AL$72,IF($B$9=$I$8,lifesatisfaction!$AS$71,""))))=0,"",IF($B$9=($I$1),lifesatisfaction!$X$69,IF($B$9=$I$6,lifesatisfaction!$AE$76,IF($B$9=$I$7,lifesatisfaction!$AL$72,IF($B$9=$I$8,lifesatisfaction!$AS$71,"")))))</f>
        <v/>
      </c>
      <c r="CE16" s="83" t="str">
        <f>IF(IF($B$9=($I$1),lifesatisfaction!$X$70,IF($B$9=$I$6,lifesatisfaction!$AE$77,IF($B$9=$I$7,lifesatisfaction!$AL$73,IF($B$9=$I$8,lifesatisfaction!$AS$72,""))))=0,"",IF($B$9=($I$1),lifesatisfaction!$X$70,IF($B$9=$I$6,lifesatisfaction!$AE$77,IF($B$9=$I$7,lifesatisfaction!$AL$73,IF($B$9=$I$8,lifesatisfaction!$AS$72,"")))))</f>
        <v/>
      </c>
      <c r="CF16" s="83" t="str">
        <f>IF(IF($B$9=($I$1),lifesatisfaction!$X$71,IF($B$9=$I$6,lifesatisfaction!$AE$78,IF($B$9=$I$7,lifesatisfaction!$AL$74,IF($B$9=$I$8,lifesatisfaction!$AS$73,""))))=0,"",IF($B$9=($I$1),lifesatisfaction!$X$71,IF($B$9=$I$6,lifesatisfaction!$AE$78,IF($B$9=$I$7,lifesatisfaction!$AL$74,IF($B$9=$I$8,lifesatisfaction!$AS$73,"")))))</f>
        <v/>
      </c>
      <c r="CG16" s="83" t="str">
        <f>IF(IF($B$9=($I$1),lifesatisfaction!$X$72,IF($B$9=$I$6,lifesatisfaction!$AE$79,IF($B$9=$I$7,lifesatisfaction!$AL$75,IF($B$9=$I$8,lifesatisfaction!$AS$74,""))))=0,"",IF($B$9=($I$1),lifesatisfaction!$X$72,IF($B$9=$I$6,lifesatisfaction!$AE$79,IF($B$9=$I$7,lifesatisfaction!$AL$75,IF($B$9=$I$8,lifesatisfaction!$AS$74,"")))))</f>
        <v/>
      </c>
      <c r="CH16" s="83" t="str">
        <f>IF(IF($B$9=($I$1),lifesatisfaction!$X$73,IF($B$9=$I$6,lifesatisfaction!$AE$80,IF($B$9=$I$7,lifesatisfaction!$AL$76,IF($B$9=$I$8,lifesatisfaction!$AS$75,""))))=0,"",IF($B$9=($I$1),lifesatisfaction!$X$73,IF($B$9=$I$6,lifesatisfaction!$AE$80,IF($B$9=$I$7,lifesatisfaction!$AL$76,IF($B$9=$I$8,lifesatisfaction!$AS$75,"")))))</f>
        <v/>
      </c>
      <c r="CI16" s="83" t="str">
        <f>IF(IF($B$9=($I$1),lifesatisfaction!$X$74,IF($B$9=$I$6,lifesatisfaction!$AE$81,IF($B$9=$I$7,lifesatisfaction!$AL$77,IF($B$9=$I$8,lifesatisfaction!$AS$76,""))))=0,"",IF($B$9=($I$1),lifesatisfaction!$X$74,IF($B$9=$I$6,lifesatisfaction!$AE$81,IF($B$9=$I$7,lifesatisfaction!$AL$77,IF($B$9=$I$8,lifesatisfaction!$AS$76,"")))))</f>
        <v/>
      </c>
      <c r="CJ16" s="83" t="str">
        <f>IF(IF($B$9=($I$1),lifesatisfaction!$X$75,IF($B$9=$I$6,lifesatisfaction!$AE$82,IF($B$9=$I$7,lifesatisfaction!$AL$78,IF($B$9=$I$8,lifesatisfaction!$AS$77,""))))=0,"",IF($B$9=($I$1),lifesatisfaction!$X$75,IF($B$9=$I$6,lifesatisfaction!$AE$82,IF($B$9=$I$7,lifesatisfaction!$AL$78,IF($B$9=$I$8,lifesatisfaction!$AS$77,"")))))</f>
        <v/>
      </c>
      <c r="CK16" s="83" t="str">
        <f>IF(IF($B$9=($I$1),lifesatisfaction!$X$76,IF($B$9=$I$6,lifesatisfaction!$AE$83,IF($B$9=$I$7,lifesatisfaction!$AL$79,IF($B$9=$I$8,lifesatisfaction!$AS$78,""))))=0,"",IF($B$9=($I$1),lifesatisfaction!$X$76,IF($B$9=$I$6,lifesatisfaction!$AE$83,IF($B$9=$I$7,lifesatisfaction!$AL$79,IF($B$9=$I$8,lifesatisfaction!$AS$78,"")))))</f>
        <v/>
      </c>
      <c r="CL16" s="83" t="str">
        <f>IF(IF($B$9=($I$1),lifesatisfaction!$X$77,IF($B$9=$I$6,lifesatisfaction!$AE$84,IF($B$9=$I$7,lifesatisfaction!$AL$80,IF($B$9=$I$8,lifesatisfaction!$AS$79,""))))=0,"",IF($B$9=($I$1),lifesatisfaction!$X$77,IF($B$9=$I$6,lifesatisfaction!$AE$84,IF($B$9=$I$7,lifesatisfaction!$AL$80,IF($B$9=$I$8,lifesatisfaction!$AS$79,"")))))</f>
        <v/>
      </c>
      <c r="CM16" s="83" t="str">
        <f>IF(IF($B$9=($I$1),lifesatisfaction!$X$78,IF($B$9=$I$6,lifesatisfaction!$AE$85,IF($B$9=$I$7,lifesatisfaction!$AL$81,IF($B$9=$I$8,lifesatisfaction!$AS$80,""))))=0,"",IF($B$9=($I$1),lifesatisfaction!$X$78,IF($B$9=$I$6,lifesatisfaction!$AE$85,IF($B$9=$I$7,lifesatisfaction!$AL$81,IF($B$9=$I$8,lifesatisfaction!$AS$80,"")))))</f>
        <v/>
      </c>
      <c r="CN16" s="83" t="str">
        <f>IF(IF($B$9=($I$1),lifesatisfaction!$X$79,IF($B$9=$I$6,lifesatisfaction!$AE$86,IF($B$9=$I$7,lifesatisfaction!$AL$82,IF($B$9=$I$8,lifesatisfaction!$AS$81,""))))=0,"",IF($B$9=($I$1),lifesatisfaction!$X$79,IF($B$9=$I$6,lifesatisfaction!$AE$86,IF($B$9=$I$7,lifesatisfaction!$AL$82,IF($B$9=$I$8,lifesatisfaction!$AS$81,"")))))</f>
        <v/>
      </c>
      <c r="CO16" s="83" t="str">
        <f>IF(IF($B$9=($I$1),lifesatisfaction!$X$80,IF($B$9=$I$6,lifesatisfaction!$AE$87,IF($B$9=$I$7,lifesatisfaction!$AL$83,IF($B$9=$I$8,lifesatisfaction!$AS$82,""))))=0,"",IF($B$9=($I$1),lifesatisfaction!$X$80,IF($B$9=$I$6,lifesatisfaction!$AE$87,IF($B$9=$I$7,lifesatisfaction!$AL$83,IF($B$9=$I$8,lifesatisfaction!$AS$82,"")))))</f>
        <v/>
      </c>
      <c r="CP16" s="83" t="str">
        <f>IF(IF($B$9=($I$1),lifesatisfaction!$X$81,IF($B$9=$I$6,lifesatisfaction!$AE$88,IF($B$9=$I$7,lifesatisfaction!$AL$84,IF($B$9=$I$8,lifesatisfaction!$AS$83,""))))=0,"",IF($B$9=($I$1),lifesatisfaction!$X$81,IF($B$9=$I$6,lifesatisfaction!$AE$88,IF($B$9=$I$7,lifesatisfaction!$AL$84,IF($B$9=$I$8,lifesatisfaction!$AS$83,"")))))</f>
        <v/>
      </c>
      <c r="CQ16" s="83" t="str">
        <f>IF(IF($B$9=($I$1),lifesatisfaction!$X$82,IF($B$9=$I$6,lifesatisfaction!$AE$89,IF($B$9=$I$7,lifesatisfaction!$AL$85,IF($B$9=$I$8,lifesatisfaction!$AS$84,""))))=0,"",IF($B$9=($I$1),lifesatisfaction!$X$82,IF($B$9=$I$6,lifesatisfaction!$AE$89,IF($B$9=$I$7,lifesatisfaction!$AL$85,IF($B$9=$I$8,lifesatisfaction!$AS$84,"")))))</f>
        <v/>
      </c>
      <c r="CR16" s="83" t="str">
        <f>IF(IF($B$9=($I$1),lifesatisfaction!$X$83,IF($B$9=$I$6,lifesatisfaction!$AE$90,IF($B$9=$I$7,lifesatisfaction!$AL$86,IF($B$9=$I$8,lifesatisfaction!$AS$85,""))))=0,"",IF($B$9=($I$1),lifesatisfaction!$X$83,IF($B$9=$I$6,lifesatisfaction!$AE$90,IF($B$9=$I$7,lifesatisfaction!$AL$86,IF($B$9=$I$8,lifesatisfaction!$AS$85,"")))))</f>
        <v/>
      </c>
      <c r="CS16" s="83" t="str">
        <f>IF(IF($B$9=($I$1),lifesatisfaction!$X$84,IF($B$9=$I$6,lifesatisfaction!$AE$91,IF($B$9=$I$7,lifesatisfaction!$AL$87,IF($B$9=$I$8,lifesatisfaction!$AS$86,""))))=0,"",IF($B$9=($I$1),lifesatisfaction!$X$84,IF($B$9=$I$6,lifesatisfaction!$AE$91,IF($B$9=$I$7,lifesatisfaction!$AL$87,IF($B$9=$I$8,lifesatisfaction!$AS$86,"")))))</f>
        <v/>
      </c>
      <c r="CT16" s="83" t="str">
        <f>IF(IF($B$9=($I$1),lifesatisfaction!$X$85,IF($B$9=$I$6,lifesatisfaction!$AE$92,IF($B$9=$I$7,lifesatisfaction!$AL$88,IF($B$9=$I$8,lifesatisfaction!#REF!,""))))=0,"",IF($B$9=($I$1),lifesatisfaction!$X$85,IF($B$9=$I$6,lifesatisfaction!$AE$92,IF($B$9=$I$7,lifesatisfaction!$AL$88,IF($B$9=$I$8,lifesatisfaction!#REF!,"")))))</f>
        <v/>
      </c>
      <c r="CU16" s="83" t="str">
        <f>IF(IF($B$9=($I$1),lifesatisfaction!$X$86,IF($B$9=$I$6,lifesatisfaction!$AE$93,IF($B$9=$I$7,lifesatisfaction!$AL$89,IF($B$9=$I$8,lifesatisfaction!$AS$87,""))))=0,"",IF($B$9=($I$1),lifesatisfaction!$X$86,IF($B$9=$I$6,lifesatisfaction!$AE$93,IF($B$9=$I$7,lifesatisfaction!$AL$89,IF($B$9=$I$8,lifesatisfaction!$AS$87,"")))))</f>
        <v/>
      </c>
      <c r="CV16" s="83" t="str">
        <f>IF(IF($B$9=($I$1),lifesatisfaction!$X$87,IF($B$9=$I$6,lifesatisfaction!$AE$94,IF($B$9=$I$7,lifesatisfaction!$AL$90,IF($B$9=$I$8,lifesatisfaction!$AS$88,""))))=0,"",IF($B$9=($I$1),lifesatisfaction!$X$87,IF($B$9=$I$6,lifesatisfaction!$AE$94,IF($B$9=$I$7,lifesatisfaction!$AL$90,IF($B$9=$I$8,lifesatisfaction!$AS$88,"")))))</f>
        <v/>
      </c>
      <c r="CW16" s="83" t="str">
        <f>IF(IF($B$9=($I$1),lifesatisfaction!$X$88,IF($B$9=$I$6,lifesatisfaction!$AE$95,IF($B$9=$I$7,lifesatisfaction!$AL$91,IF($B$9=$I$8,lifesatisfaction!$AS$89,""))))=0,"",IF($B$9=($I$1),lifesatisfaction!$X$88,IF($B$9=$I$6,lifesatisfaction!$AE$95,IF($B$9=$I$7,lifesatisfaction!$AL$91,IF($B$9=$I$8,lifesatisfaction!$AS$89,"")))))</f>
        <v/>
      </c>
      <c r="CX16" s="83" t="str">
        <f>IF(IF($B$9=($I$1),lifesatisfaction!$X$89,IF($B$9=$I$6,lifesatisfaction!$AE$96,IF($B$9=$I$7,lifesatisfaction!$AL$92,IF($B$9=$I$8,lifesatisfaction!$AS$90,""))))=0,"",IF($B$9=($I$1),lifesatisfaction!$X$89,IF($B$9=$I$6,lifesatisfaction!$AE$96,IF($B$9=$I$7,lifesatisfaction!$AL$92,IF($B$9=$I$8,lifesatisfaction!$AS$90,"")))))</f>
        <v/>
      </c>
      <c r="CY16" s="83" t="str">
        <f>IF(IF($B$9=($I$1),lifesatisfaction!$X$90,IF($B$9=$I$6,lifesatisfaction!$AE$97,IF($B$9=$I$7,lifesatisfaction!$AL$93,IF($B$9=$I$8,lifesatisfaction!$AS$91,""))))=0,"",IF($B$9=($I$1),lifesatisfaction!$X$90,IF($B$9=$I$6,lifesatisfaction!$AE$97,IF($B$9=$I$7,lifesatisfaction!$AL$93,IF($B$9=$I$8,lifesatisfaction!$AS$91,"")))))</f>
        <v/>
      </c>
      <c r="CZ16" s="82"/>
    </row>
    <row r="17" spans="1:16382" ht="26.25" customHeight="1" x14ac:dyDescent="0.3">
      <c r="B17" s="92"/>
      <c r="C17" s="136"/>
      <c r="D17" s="138"/>
      <c r="E17" s="138"/>
      <c r="F17" s="132"/>
      <c r="G17" s="94"/>
    </row>
    <row r="18" spans="1:16382" ht="18.75" customHeight="1" x14ac:dyDescent="0.3">
      <c r="A18" s="112" t="s">
        <v>909</v>
      </c>
      <c r="B18" s="113"/>
      <c r="C18" s="117">
        <f>VLOOKUP(B5,lifesatisfaction!B12:E359,4,FALSE)</f>
        <v>7.18</v>
      </c>
      <c r="D18" s="125" t="str">
        <f>"("&amp;ROUND(VLOOKUP(B9,lifesatisfaction!O318:P326,2,FALSE),2)&amp;")"</f>
        <v>(7.6)</v>
      </c>
      <c r="E18" s="119" t="str">
        <f>"("&amp;ROUND(lifesatisfaction!P328,2)&amp;")"</f>
        <v>(7.54)</v>
      </c>
      <c r="F18" s="127">
        <f>IFERROR((VLOOKUP(B5,lifesatisfaction!M7:R314,6,FALSE)-IF($B$9=($I$1),lifesatisfaction!$X$46,IF($B$9=$I$6,lifesatisfaction!$AE$45,IF($B$9=$I$7,lifesatisfaction!$AL$54,IF($B$9=$I$8,lifesatisfaction!$AS$95,""))))),"not available for higher geographies")</f>
        <v>34</v>
      </c>
      <c r="G18" s="74">
        <f>IF(IF($B$9=($I$1),lifesatisfaction!$Z$1,IF($B$9=$I$6,lifesatisfaction!$AG$1,IF($B$9=$I$7,lifesatisfaction!$AN$1,IF($B$9=$I$8,lifesatisfaction!$AU$1,""))))=0,"",IF($B$9=($I$1),lifesatisfaction!$Z$1,IF($B$9=$I$6,lifesatisfaction!$AG$1,IF($B$9=$I$7,lifesatisfaction!$AN$1,IF($B$9=$I$8,lifesatisfaction!$AU$1,"")))))</f>
        <v>1</v>
      </c>
      <c r="H18" s="74">
        <f>IF(IF($B$9=($I$1),lifesatisfaction!$Z$2,IF($B$9=$I$6,lifesatisfaction!$AG$2,IF($B$9=$I$7,lifesatisfaction!$AN$2,IF($B$9=$I$8,lifesatisfaction!$AU$2,""))))=0,"",IF($B$9=($I$1),lifesatisfaction!$Z$2,IF($B$9=$I$6,lifesatisfaction!$AG$2,IF($B$9=$I$7,lifesatisfaction!$AN$2,IF($B$9=$I$8,lifesatisfaction!$AU$2,"")))))</f>
        <v>2</v>
      </c>
      <c r="I18" s="74">
        <f>IF(IF($B$9=($I$1),lifesatisfaction!$Z$3,IF($B$9=$I$6,lifesatisfaction!$AG$3,IF($B$9=$I$7,lifesatisfaction!$AN$3,IF($B$9=$I$8,lifesatisfaction!$AU$3,""))))=0,"",IF($B$9=($I$1),lifesatisfaction!$Z$3,IF($B$9=$I$6,lifesatisfaction!$AG$3,IF($B$9=$I$7,lifesatisfaction!$AN$3,IF($B$9=$I$8,lifesatisfaction!$AU$3,"")))))</f>
        <v>3</v>
      </c>
      <c r="J18" s="74">
        <f>IF(IF($B$9=($I$1),lifesatisfaction!$Z$4,IF($B$9=$I$6,lifesatisfaction!$AG$4,IF($B$9=$I$7,lifesatisfaction!$AN$4,IF($B$9=$I$8,lifesatisfaction!$AU$4,""))))=0,"",IF($B$9=($I$1),lifesatisfaction!$Z$4,IF($B$9=$I$6,lifesatisfaction!$AG$4,IF($B$9=$I$7,lifesatisfaction!$AN$4,IF($B$9=$I$8,lifesatisfaction!$AU$4,"")))))</f>
        <v>4</v>
      </c>
      <c r="K18" s="74">
        <f>IF(IF($B$9=($I$1),lifesatisfaction!$Z$5,IF($B$9=$I$6,lifesatisfaction!$AG$5,IF($B$9=$I$7,lifesatisfaction!$AN$5,IF($B$9=$I$8,lifesatisfaction!$AU$5,""))))=0,"",IF($B$9=($I$1),lifesatisfaction!$Z$5,IF($B$9=$I$6,lifesatisfaction!$AG$5,IF($B$9=$I$7,lifesatisfaction!$AN$5,IF($B$9=$I$8,lifesatisfaction!$AU$5,"")))))</f>
        <v>5</v>
      </c>
      <c r="L18" s="74">
        <f>IF(IF($B$9=($I$1),lifesatisfaction!$Z$6,IF($B$9=$I$6,lifesatisfaction!$AG$6,IF($B$9=$I$7,lifesatisfaction!$AN$6,IF($B$9=$I$8,lifesatisfaction!$AU$6,""))))=0,"",IF($B$9=($I$1),lifesatisfaction!$Z$6,IF($B$9=$I$6,lifesatisfaction!$AG$6,IF($B$9=$I$7,lifesatisfaction!$AN$6,IF($B$9=$I$8,lifesatisfaction!$AU$6,"")))))</f>
        <v>6</v>
      </c>
      <c r="M18" s="74">
        <f>IF(IF($B$9=($I$1),lifesatisfaction!$Z$7,IF($B$9=$I$6,lifesatisfaction!$AG$7,IF($B$9=$I$7,lifesatisfaction!$AN$7,IF($B$9=$I$8,lifesatisfaction!$AU$7,""))))=0,"",IF($B$9=($I$1),lifesatisfaction!$Z$7,IF($B$9=$I$6,lifesatisfaction!$AG$7,IF($B$9=$I$7,lifesatisfaction!$AN$7,IF($B$9=$I$8,lifesatisfaction!$AU$7,"")))))</f>
        <v>7</v>
      </c>
      <c r="N18" s="74">
        <f>IF(IF($B$9=($I$1),lifesatisfaction!$Z$8,IF($B$9=$I$6,lifesatisfaction!$AG$8,IF($B$9=$I$7,lifesatisfaction!$AN$8,IF($B$9=$I$8,lifesatisfaction!$AU$8,""))))=0,"",IF($B$9=($I$1),lifesatisfaction!$Z$8,IF($B$9=$I$6,lifesatisfaction!$AG$8,IF($B$9=$I$7,lifesatisfaction!$AN$8,IF($B$9=$I$8,lifesatisfaction!$AU$8,"")))))</f>
        <v>7</v>
      </c>
      <c r="O18" s="74">
        <f>IF(IF($B$9=($I$1),lifesatisfaction!$Z$9,IF($B$9=$I$6,lifesatisfaction!$AG$9,IF($B$9=$I$7,lifesatisfaction!$AN$9,IF($B$9=$I$8,lifesatisfaction!$AU$9,""))))=0,"",IF($B$9=($I$1),lifesatisfaction!$Z$9,IF($B$9=$I$6,lifesatisfaction!$AG$9,IF($B$9=$I$7,lifesatisfaction!$AN$9,IF($B$9=$I$8,lifesatisfaction!$AU$9,"")))))</f>
        <v>9</v>
      </c>
      <c r="P18" s="74">
        <f>IF(IF($B$9=($I$1),lifesatisfaction!$Z$10,IF($B$9=$I$6,lifesatisfaction!$AG$10,IF($B$9=$I$7,lifesatisfaction!$AN$10,IF($B$9=$I$8,lifesatisfaction!$AU$10,""))))=0,"",IF($B$9=($I$1),lifesatisfaction!$Z$10,IF($B$9=$I$6,lifesatisfaction!$AG$10,IF($B$9=$I$7,lifesatisfaction!$AN$10,IF($B$9=$I$8,lifesatisfaction!$AU$10,"")))))</f>
        <v>9</v>
      </c>
      <c r="Q18" s="74">
        <f>IF(IF($B$9=($I$1),lifesatisfaction!$Z$11,IF($B$9=$I$6,lifesatisfaction!$AG$11,IF($B$9=$I$7,lifesatisfaction!$AN$11,IF($B$9=$I$8,lifesatisfaction!$AU$11,""))))=0,"",IF($B$9=($I$1),lifesatisfaction!$Z$11,IF($B$9=$I$6,lifesatisfaction!$AG$11,IF($B$9=$I$7,lifesatisfaction!$AN$11,IF($B$9=$I$8,lifesatisfaction!$AU$11,"")))))</f>
        <v>11</v>
      </c>
      <c r="R18" s="74">
        <f>IF(IF($B$9=($I$1),lifesatisfaction!$Z$12,IF($B$9=$I$6,lifesatisfaction!$AG$12,IF($B$9=$I$7,lifesatisfaction!$AN$12,IF($B$9=$I$8,lifesatisfaction!$AU$12,""))))=0,"",IF($B$9=($I$1),lifesatisfaction!$Z$12,IF($B$9=$I$6,lifesatisfaction!$AG$12,IF($B$9=$I$7,lifesatisfaction!$AN$12,IF($B$9=$I$8,lifesatisfaction!$AU$12,"")))))</f>
        <v>12</v>
      </c>
      <c r="S18" s="74">
        <f>IF(IF($B$9=($I$1),lifesatisfaction!$Z$13,IF($B$9=$I$6,lifesatisfaction!$AG$13,IF($B$9=$I$7,lifesatisfaction!$AN$13,IF($B$9=$I$8,lifesatisfaction!$AU$13,""))))=0,"",IF($B$9=($I$1),lifesatisfaction!$Z$13,IF($B$9=$I$6,lifesatisfaction!$AG$13,IF($B$9=$I$7,lifesatisfaction!$AN$13,IF($B$9=$I$8,lifesatisfaction!$AU$13,"")))))</f>
        <v>13</v>
      </c>
      <c r="T18" s="74">
        <f>IF(IF($B$9=($I$1),lifesatisfaction!$Z$14,IF($B$9=$I$6,lifesatisfaction!$AG$14,IF($B$9=$I$7,lifesatisfaction!$AN$14,IF($B$9=$I$8,lifesatisfaction!$AU$14,""))))=0,"",IF($B$9=($I$1),lifesatisfaction!$Z$14,IF($B$9=$I$6,lifesatisfaction!$AG$14,IF($B$9=$I$7,lifesatisfaction!$AN$14,IF($B$9=$I$8,lifesatisfaction!$AU$14,"")))))</f>
        <v>14</v>
      </c>
      <c r="U18" s="74">
        <f>IF(IF($B$9=($I$1),lifesatisfaction!$Z$15,IF($B$9=$I$6,lifesatisfaction!$AG$15,IF($B$9=$I$7,lifesatisfaction!$AN$15,IF($B$9=$I$8,lifesatisfaction!$AU$15,""))))=0,"",IF($B$9=($I$1),lifesatisfaction!$Z$15,IF($B$9=$I$6,lifesatisfaction!$AG$15,IF($B$9=$I$7,lifesatisfaction!$AN$15,IF($B$9=$I$8,lifesatisfaction!$AU$15,"")))))</f>
        <v>14</v>
      </c>
      <c r="V18" s="74">
        <f>IF(IF($B$9=($I$1),lifesatisfaction!$Z$16,IF($B$9=$I$6,lifesatisfaction!$AG$16,IF($B$9=$I$7,lifesatisfaction!$AN$16,IF($B$9=$I$8,lifesatisfaction!$AU$16,""))))=0,"",IF($B$9=($I$1),lifesatisfaction!$Z$16,IF($B$9=$I$6,lifesatisfaction!$AG$16,IF($B$9=$I$7,lifesatisfaction!$AN$16,IF($B$9=$I$8,lifesatisfaction!$AU$16,"")))))</f>
        <v>14</v>
      </c>
      <c r="W18" s="74">
        <f>IF(IF($B$9=($I$1),lifesatisfaction!$Z$17,IF($B$9=$I$6,lifesatisfaction!$AG$17,IF($B$9=$I$7,lifesatisfaction!$AN$17,IF($B$9=$I$8,lifesatisfaction!$AU$17,""))))=0,"",IF($B$9=($I$1),lifesatisfaction!$Z$17,IF($B$9=$I$6,lifesatisfaction!$AG$17,IF($B$9=$I$7,lifesatisfaction!$AN$17,IF($B$9=$I$8,lifesatisfaction!$AU$17,"")))))</f>
        <v>17</v>
      </c>
      <c r="X18" s="74">
        <f>IF(IF($B$9=($I$1),lifesatisfaction!$Z$18,IF($B$9=$I$6,lifesatisfaction!$AG$18,IF($B$9=$I$7,lifesatisfaction!$AN$18,IF($B$9=$I$8,lifesatisfaction!$AU$18,""))))=0,"",IF($B$9=($I$1),lifesatisfaction!$Z$18,IF($B$9=$I$6,lifesatisfaction!$AG$18,IF($B$9=$I$7,lifesatisfaction!$AN$18,IF($B$9=$I$8,lifesatisfaction!$AU$18,"")))))</f>
        <v>18</v>
      </c>
      <c r="Y18" s="74">
        <f>IF(IF($B$9=($I$1),lifesatisfaction!$Z$19,IF($B$9=$I$6,lifesatisfaction!$AG$19,IF($B$9=$I$7,lifesatisfaction!$AN$19,IF($B$9=$I$8,lifesatisfaction!$AU$19,""))))=0,"",IF($B$9=($I$1),lifesatisfaction!$Z$19,IF($B$9=$I$6,lifesatisfaction!$AG$19,IF($B$9=$I$7,lifesatisfaction!$AN$19,IF($B$9=$I$8,lifesatisfaction!$AU$19,"")))))</f>
        <v>18</v>
      </c>
      <c r="Z18" s="74">
        <f>IF(IF($B$9=($I$1),lifesatisfaction!$Z$20,IF($B$9=$I$6,lifesatisfaction!$AG$20,IF($B$9=$I$7,lifesatisfaction!$AN$20,IF($B$9=$I$8,lifesatisfaction!$AU$20,""))))=0,"",IF($B$9=($I$1),lifesatisfaction!$Z$20,IF($B$9=$I$6,lifesatisfaction!$AG$20,IF($B$9=$I$7,lifesatisfaction!$AN$20,IF($B$9=$I$8,lifesatisfaction!$AU$20,"")))))</f>
        <v>20</v>
      </c>
      <c r="AA18" s="74">
        <f>IF(IF($B$9=($I$1),lifesatisfaction!$Z$21,IF($B$9=$I$6,lifesatisfaction!$AG$21,IF($B$9=$I$7,lifesatisfaction!$AN$21,IF($B$9=$I$8,lifesatisfaction!$AU$21,""))))=0,"",IF($B$9=($I$1),lifesatisfaction!$Z$21,IF($B$9=$I$6,lifesatisfaction!$AG$21,IF($B$9=$I$7,lifesatisfaction!$AN$21,IF($B$9=$I$8,lifesatisfaction!$AU$21,"")))))</f>
        <v>21</v>
      </c>
      <c r="AB18" s="74">
        <f>IF(IF($B$9=($I$1),lifesatisfaction!$Z$22,IF($B$9=$I$6,lifesatisfaction!$AG$22,IF($B$9=$I$7,lifesatisfaction!$AN$22,IF($B$9=$I$8,lifesatisfaction!$AU$22,""))))=0,"",IF($B$9=($I$1),lifesatisfaction!$Z$22,IF($B$9=$I$6,lifesatisfaction!$AG$22,IF($B$9=$I$7,lifesatisfaction!$AN$22,IF($B$9=$I$8,lifesatisfaction!$AU$22,"")))))</f>
        <v>22</v>
      </c>
      <c r="AC18" s="74">
        <f>IF(IF($B$9=($I$1),lifesatisfaction!$Z$23,IF($B$9=$I$6,lifesatisfaction!$AG$23,IF($B$9=$I$7,lifesatisfaction!$AN$23,IF($B$9=$I$8,lifesatisfaction!$AU$23,""))))=0,"",IF($B$9=($I$1),lifesatisfaction!$Z$23,IF($B$9=$I$6,lifesatisfaction!$AG$23,IF($B$9=$I$7,lifesatisfaction!$AN$23,IF($B$9=$I$8,lifesatisfaction!$AU$23,"")))))</f>
        <v>23</v>
      </c>
      <c r="AD18" s="74">
        <f>IF(IF($B$9=($I$1),lifesatisfaction!$Z$24,IF($B$9=$I$6,lifesatisfaction!$AG$24,IF($B$9=$I$7,lifesatisfaction!$AN$24,IF($B$9=$I$8,lifesatisfaction!$AU$24,""))))=0,"",IF($B$9=($I$1),lifesatisfaction!$Z$24,IF($B$9=$I$6,lifesatisfaction!$AG$24,IF($B$9=$I$7,lifesatisfaction!$AN$24,IF($B$9=$I$8,lifesatisfaction!$AU$24,"")))))</f>
        <v>24</v>
      </c>
      <c r="AE18" s="74">
        <f>IF(IF($B$9=($I$1),lifesatisfaction!$Z$25,IF($B$9=$I$6,lifesatisfaction!$AG$25,IF($B$9=$I$7,lifesatisfaction!$AN$25,IF($B$9=$I$8,lifesatisfaction!$AU$25,""))))=0,"",IF($B$9=($I$1),lifesatisfaction!$Z$25,IF($B$9=$I$6,lifesatisfaction!$AG$25,IF($B$9=$I$7,lifesatisfaction!$AN$25,IF($B$9=$I$8,lifesatisfaction!$AU$25,"")))))</f>
        <v>24</v>
      </c>
      <c r="AF18" s="74">
        <f>IF(IF($B$9=($I$1),lifesatisfaction!$Z$26,IF($B$9=$I$6,lifesatisfaction!$AG$26,IF($B$9=$I$7,lifesatisfaction!$AN$26,IF($B$9=$I$8,lifesatisfaction!$AU$26,""))))=0,"",IF($B$9=($I$1),lifesatisfaction!$Z$26,IF($B$9=$I$6,lifesatisfaction!$AG$26,IF($B$9=$I$7,lifesatisfaction!$AN$26,IF($B$9=$I$8,lifesatisfaction!$AU$26,"")))))</f>
        <v>24</v>
      </c>
      <c r="AG18" s="74">
        <f>IF(IF($B$9=($I$1),lifesatisfaction!$Z$27,IF($B$9=$I$6,lifesatisfaction!$AG$27,IF($B$9=$I$7,lifesatisfaction!$AN$27,IF($B$9=$I$8,lifesatisfaction!$AU$27,""))))=0,"",IF($B$9=($I$1),lifesatisfaction!$Z$27,IF($B$9=$I$6,lifesatisfaction!$AG$27,IF($B$9=$I$7,lifesatisfaction!$AN$27,IF($B$9=$I$8,lifesatisfaction!$AU$27,"")))))</f>
        <v>27</v>
      </c>
      <c r="AH18" s="74">
        <f>IF(IF($B$9=($I$1),lifesatisfaction!$Z$28,IF($B$9=$I$6,lifesatisfaction!$AG$28,IF($B$9=$I$7,lifesatisfaction!$AN$28,IF($B$9=$I$8,lifesatisfaction!$AU$28,""))))=0,"",IF($B$9=($I$1),lifesatisfaction!$Z$28,IF($B$9=$I$6,lifesatisfaction!$AG$28,IF($B$9=$I$7,lifesatisfaction!$AN$28,IF($B$9=$I$8,lifesatisfaction!$AU$28,"")))))</f>
        <v>27</v>
      </c>
      <c r="AI18" s="74">
        <f>IF(IF($B$9=($I$1),lifesatisfaction!$Z$29,IF($B$9=$I$6,lifesatisfaction!$AG$29,IF($B$9=$I$7,lifesatisfaction!$AN$29,IF($B$9=$I$8,lifesatisfaction!$AU$29,""))))=0,"",IF($B$9=($I$1),lifesatisfaction!$Z$29,IF($B$9=$I$6,lifesatisfaction!$AG$29,IF($B$9=$I$7,lifesatisfaction!$AN$29,IF($B$9=$I$8,lifesatisfaction!$AU$29,"")))))</f>
        <v>27</v>
      </c>
      <c r="AJ18" s="74">
        <f>IF(IF($B$9=($I$1),lifesatisfaction!$Z$30,IF($B$9=$I$6,lifesatisfaction!$AG$30,IF($B$9=$I$7,lifesatisfaction!$AN$30,IF($B$9=$I$8,lifesatisfaction!$AU$30,""))))=0,"",IF($B$9=($I$1),lifesatisfaction!$Z$30,IF($B$9=$I$6,lifesatisfaction!$AG$30,IF($B$9=$I$7,lifesatisfaction!$AN$30,IF($B$9=$I$8,lifesatisfaction!$AU$30,"")))))</f>
        <v>30</v>
      </c>
      <c r="AK18" s="74">
        <f>IF(IF($B$9=($I$1),lifesatisfaction!$Z$31,IF($B$9=$I$6,lifesatisfaction!$AG$31,IF($B$9=$I$7,lifesatisfaction!$AN$31,IF($B$9=$I$8,lifesatisfaction!$AU$31,""))))=0,"",IF($B$9=($I$1),lifesatisfaction!$Z$31,IF($B$9=$I$6,lifesatisfaction!$AG$31,IF($B$9=$I$7,lifesatisfaction!$AN$31,IF($B$9=$I$8,lifesatisfaction!$AU$31,"")))))</f>
        <v>31</v>
      </c>
      <c r="AL18" s="74">
        <f>IF(IF($B$9=($I$1),lifesatisfaction!$Z$32,IF($B$9=$I$6,lifesatisfaction!$AG$32,IF($B$9=$I$7,lifesatisfaction!$AN$32,IF($B$9=$I$8,lifesatisfaction!$AU$32,""))))=0,"",IF($B$9=($I$1),lifesatisfaction!$Z$32,IF($B$9=$I$6,lifesatisfaction!$AG$32,IF($B$9=$I$7,lifesatisfaction!$AN$32,IF($B$9=$I$8,lifesatisfaction!$AU$32,"")))))</f>
        <v>32</v>
      </c>
      <c r="AM18" s="74">
        <f>IF(IF($B$9=($I$1),lifesatisfaction!$Z$33,IF($B$9=$I$6,lifesatisfaction!$AG$33,IF($B$9=$I$7,lifesatisfaction!$AN$33,IF($B$9=$I$8,lifesatisfaction!$AU$33,""))))=0,"",IF($B$9=($I$1),lifesatisfaction!$Z$33,IF($B$9=$I$6,lifesatisfaction!$AG$33,IF($B$9=$I$7,lifesatisfaction!$AN$33,IF($B$9=$I$8,lifesatisfaction!$AU$33,"")))))</f>
        <v>33</v>
      </c>
      <c r="AN18" s="74">
        <f>IF(IF($B$9=($I$1),lifesatisfaction!$Z$34,IF($B$9=$I$6,lifesatisfaction!$AG$34,IF($B$9=$I$7,lifesatisfaction!$AN$34,IF($B$9=$I$8,lifesatisfaction!$AU$34,""))))=0,"",IF($B$9=($I$1),lifesatisfaction!$Z$34,IF($B$9=$I$6,lifesatisfaction!$AG$34,IF($B$9=$I$7,lifesatisfaction!$AN$34,IF($B$9=$I$8,lifesatisfaction!$AU$34,"")))))</f>
        <v>34</v>
      </c>
      <c r="AO18" s="74">
        <f>IF(IF($B$9=($I$1),lifesatisfaction!$Z$35,IF($B$9=$I$6,lifesatisfaction!$AG$35,IF($B$9=$I$7,lifesatisfaction!$AN$35,IF($B$9=$I$8,lifesatisfaction!$AU$35,""))))=0,"",IF($B$9=($I$1),lifesatisfaction!$Z$35,IF($B$9=$I$6,lifesatisfaction!$AG$35,IF($B$9=$I$7,lifesatisfaction!$AN$35,IF($B$9=$I$8,lifesatisfaction!$AU$35,"")))))</f>
        <v>35</v>
      </c>
      <c r="AP18" s="74">
        <f>IF(IF($B$9=($I$1),lifesatisfaction!$Z$36,IF($B$9=$I$6,lifesatisfaction!$AG$36,IF($B$9=$I$7,lifesatisfaction!$AN$36,IF($B$9=$I$8,lifesatisfaction!$AU$36,""))))=0,"",IF($B$9=($I$1),lifesatisfaction!$Z$36,IF($B$9=$I$6,lifesatisfaction!$AG$36,IF($B$9=$I$7,lifesatisfaction!$AN$36,IF($B$9=$I$8,lifesatisfaction!$AU$36,"")))))</f>
        <v>35</v>
      </c>
      <c r="AQ18" s="74">
        <f>IF(IF($B$9=($I$1),lifesatisfaction!$Z$37,IF($B$9=$I$6,lifesatisfaction!$AG$37,IF($B$9=$I$7,lifesatisfaction!$AN$37,IF($B$9=$I$8,lifesatisfaction!$AU$37,""))))=0,"",IF($B$9=($I$1),lifesatisfaction!$Z$37,IF($B$9=$I$6,lifesatisfaction!$AG$37,IF($B$9=$I$7,lifesatisfaction!$AN$37,IF($B$9=$I$8,lifesatisfaction!$AU$37,"")))))</f>
        <v>37</v>
      </c>
      <c r="AR18" s="74">
        <f>IF(IF($B$9=($I$1),lifesatisfaction!$Z$38,IF($B$9=$I$6,lifesatisfaction!$AG$38,IF($B$9=$I$7,lifesatisfaction!$AN$38,IF($B$9=$I$8,lifesatisfaction!$AU$38,""))))=0,"",IF($B$9=($I$1),lifesatisfaction!$Z$38,IF($B$9=$I$6,lifesatisfaction!$AG$38,IF($B$9=$I$7,lifesatisfaction!$AN$38,IF($B$9=$I$8,lifesatisfaction!$AU$38,"")))))</f>
        <v>38</v>
      </c>
      <c r="AS18" s="74">
        <f>IF(IF($B$9=($I$1),lifesatisfaction!$Z$39,IF($B$9=$I$6,lifesatisfaction!$AG$39,IF($B$9=$I$7,lifesatisfaction!$AN$39,IF($B$9=$I$8,lifesatisfaction!$AU$39,""))))=0,"",IF($B$9=($I$1),lifesatisfaction!$Z$39,IF($B$9=$I$6,lifesatisfaction!$AG$39,IF($B$9=$I$7,lifesatisfaction!$AN$39,IF($B$9=$I$8,lifesatisfaction!$AU$39,"")))))</f>
        <v>39</v>
      </c>
      <c r="AT18" s="74">
        <f>IF(IF($B$9=($I$1),lifesatisfaction!$Z$40,IF($B$9=$I$6,lifesatisfaction!$AG$40,IF($B$9=$I$7,lifesatisfaction!$AN$40,IF($B$9=$I$8,lifesatisfaction!$AU$40,""))))=0,"",IF($B$9=($I$1),lifesatisfaction!$Z$40,IF($B$9=$I$6,lifesatisfaction!$AG$40,IF($B$9=$I$7,lifesatisfaction!$AN$40,IF($B$9=$I$8,lifesatisfaction!$AU$40,"")))))</f>
        <v>9996</v>
      </c>
      <c r="AU18" s="74">
        <f>IF(IF($B$9=($I$1),lifesatisfaction!$Z$41,IF($B$9=$I$6,lifesatisfaction!$AG$41,IF($B$9=$I$7,lifesatisfaction!$AN$41,IF($B$9=$I$8,lifesatisfaction!$AU$41,""))))=0,"",IF($B$9=($I$1),lifesatisfaction!$Z$41,IF($B$9=$I$6,lifesatisfaction!$AG$41,IF($B$9=$I$7,lifesatisfaction!$AN$41,IF($B$9=$I$8,lifesatisfaction!$AU$41,"")))))</f>
        <v>9996</v>
      </c>
      <c r="AV18" s="74">
        <f>IF(IF($B$9=($I$1),lifesatisfaction!$Z$42,IF($B$9=$I$6,lifesatisfaction!$AG$42,IF($B$9=$I$7,lifesatisfaction!$AN$42,IF($B$9=$I$8,lifesatisfaction!$AU$42,""))))=0,"",IF($B$9=($I$1),lifesatisfaction!$Z$42,IF($B$9=$I$6,lifesatisfaction!$AG$42,IF($B$9=$I$7,lifesatisfaction!$AN$42,IF($B$9=$I$8,lifesatisfaction!$AU$42,"")))))</f>
        <v>9996</v>
      </c>
      <c r="AW18" s="74" t="str">
        <f>IF(IF($B$9=($I$1),lifesatisfaction!$Z$43,IF($B$9=$I$6,lifesatisfaction!$AG$43,IF($B$9=$I$7,lifesatisfaction!$AN$43,IF($B$9=$I$8,lifesatisfaction!$AU$43,""))))=0,"",IF($B$9=($I$1),lifesatisfaction!$Z$43,IF($B$9=$I$6,lifesatisfaction!$AG$43,IF($B$9=$I$7,lifesatisfaction!$AN$43,IF($B$9=$I$8,lifesatisfaction!$AU$43,"")))))</f>
        <v/>
      </c>
      <c r="AX18" s="74" t="str">
        <f>IF(IF($B$9=($I$1),lifesatisfaction!$Z$44,IF($B$9=$I$6,lifesatisfaction!$AG$44,IF($B$9=$I$7,lifesatisfaction!$AN$44,IF($B$9=$I$8,lifesatisfaction!$AU$44,""))))=0,"",IF($B$9=($I$1),lifesatisfaction!$Z$44,IF($B$9=$I$6,lifesatisfaction!$AG$44,IF($B$9=$I$7,lifesatisfaction!$AN$44,IF($B$9=$I$8,lifesatisfaction!$AU$44,"")))))</f>
        <v/>
      </c>
      <c r="AY18" s="74" t="str">
        <f>IF(IF($B$9=($I$1),lifesatisfaction!$Z$45,IF($B$9=$I$6,lifesatisfaction!$AG$45,IF($B$9=$I$7,lifesatisfaction!$AN$45,IF($B$9=$I$8,lifesatisfaction!$AU$45,""))))=0,"",IF($B$9=($I$1),lifesatisfaction!$Z$45,IF($B$9=$I$6,lifesatisfaction!$AG$45,IF($B$9=$I$7,lifesatisfaction!$AN$45,IF($B$9=$I$8,lifesatisfaction!$AU$45,"")))))</f>
        <v/>
      </c>
      <c r="AZ18" s="74" t="str">
        <f>IF(IF($B$9=($I$1),lifesatisfaction!$Z$46,IF($B$9=$I$6,lifesatisfaction!$AG$46,IF($B$9=$I$7,lifesatisfaction!$AN$46,IF($B$9=$I$8,lifesatisfaction!$AU$46,""))))=0,"",IF($B$9=($I$1),lifesatisfaction!$Z$46,IF($B$9=$I$6,lifesatisfaction!$AG$46,IF($B$9=$I$7,lifesatisfaction!$AN$46,IF($B$9=$I$8,lifesatisfaction!$AU$46,"")))))</f>
        <v/>
      </c>
      <c r="BA18" s="74" t="str">
        <f>IF(IF($B$9=($I$1),lifesatisfaction!$Z$47,IF($B$9=$I$6,lifesatisfaction!$AG$47,IF($B$9=$I$7,lifesatisfaction!$AN$47,IF($B$9=$I$8,lifesatisfaction!$AU$47,""))))=0,"",IF($B$9=($I$1),lifesatisfaction!$Z$47,IF($B$9=$I$6,lifesatisfaction!$AG$47,IF($B$9=$I$7,lifesatisfaction!$AN$47,IF($B$9=$I$8,lifesatisfaction!$AU$47,"")))))</f>
        <v/>
      </c>
      <c r="BB18" s="74" t="str">
        <f>IF(IF($B$9=($I$1),lifesatisfaction!$Z$48,IF($B$9=$I$6,lifesatisfaction!$AG$48,IF($B$9=$I$7,lifesatisfaction!$AN$48,IF($B$9=$I$8,lifesatisfaction!$AU$48,""))))=0,"",IF($B$9=($I$1),lifesatisfaction!$Z$48,IF($B$9=$I$6,lifesatisfaction!$AG$48,IF($B$9=$I$7,lifesatisfaction!$AN$48,IF($B$9=$I$8,lifesatisfaction!$AU$48,"")))))</f>
        <v/>
      </c>
      <c r="BC18" s="74" t="str">
        <f>IF(IF($B$9=($I$1),lifesatisfaction!$Z$49,IF($B$9=$I$6,lifesatisfaction!$AG$49,IF($B$9=$I$7,lifesatisfaction!$AN$49,IF($B$9=$I$8,lifesatisfaction!$AU$49,""))))=0,"",IF($B$9=($I$1),lifesatisfaction!$Z$49,IF($B$9=$I$6,lifesatisfaction!$AG$49,IF($B$9=$I$7,lifesatisfaction!$AN$49,IF($B$9=$I$8,lifesatisfaction!$AU$49,"")))))</f>
        <v/>
      </c>
      <c r="BD18" s="74" t="str">
        <f>IF(IF($B$9=($I$1),lifesatisfaction!$Z$50,IF($B$9=$I$6,lifesatisfaction!$AG$50,IF($B$9=$I$7,lifesatisfaction!$AN$50,IF($B$9=$I$8,lifesatisfaction!$AU$50,""))))=0,"",IF($B$9=($I$1),lifesatisfaction!$Z$50,IF($B$9=$I$6,lifesatisfaction!$AG$50,IF($B$9=$I$7,lifesatisfaction!$AN$50,IF($B$9=$I$8,lifesatisfaction!$AU$50,"")))))</f>
        <v/>
      </c>
      <c r="BE18" s="74" t="str">
        <f>IF(IF($B$9=($I$1),lifesatisfaction!$Z$51,IF($B$9=$I$6,lifesatisfaction!$AG$51,IF($B$9=$I$7,lifesatisfaction!$AN$51,IF($B$9=$I$8,lifesatisfaction!$AU$51,""))))=0,"",IF($B$9=($I$1),lifesatisfaction!$Z$51,IF($B$9=$I$6,lifesatisfaction!$AG$51,IF($B$9=$I$7,lifesatisfaction!$AN$51,IF($B$9=$I$8,lifesatisfaction!$AU$51,"")))))</f>
        <v/>
      </c>
      <c r="BF18" s="74" t="str">
        <f>IF(IF($B$9=($I$1),lifesatisfaction!$Z$52,IF($B$9=$I$6,lifesatisfaction!$AG$52,IF($B$9=$I$7,lifesatisfaction!$AN$52,IF($B$9=$I$8,lifesatisfaction!$AU$52,""))))=0,"",IF($B$9=($I$1),lifesatisfaction!$Z$52,IF($B$9=$I$6,lifesatisfaction!$AG$52,IF($B$9=$I$7,lifesatisfaction!$AN$52,IF($B$9=$I$8,lifesatisfaction!$AU$52,"")))))</f>
        <v/>
      </c>
      <c r="BG18" s="74" t="str">
        <f>IF(IF($B$9=($I$1),lifesatisfaction!$Z$53,IF($B$9=$I$6,lifesatisfaction!$AG$53,IF($B$9=$I$7,lifesatisfaction!$AN$53,IF($B$9=$I$8,lifesatisfaction!$AU$53,""))))=0,"",IF($B$9=($I$1),lifesatisfaction!$Z$53,IF($B$9=$I$6,lifesatisfaction!$AG$53,IF($B$9=$I$7,lifesatisfaction!$AN$53,IF($B$9=$I$8,lifesatisfaction!$AU$53,"")))))</f>
        <v/>
      </c>
      <c r="BH18" s="74" t="str">
        <f>IF(IF($B$9=($I$1),lifesatisfaction!$Z$54,IF($B$9=$I$6,lifesatisfaction!$AG$54,IF($B$9=$I$7,lifesatisfaction!$AN$54,IF($B$9=$I$8,lifesatisfaction!$AU$54,""))))=0,"",IF($B$9=($I$1),lifesatisfaction!$Z$54,IF($B$9=$I$6,lifesatisfaction!$AG$54,IF($B$9=$I$7,lifesatisfaction!$AN$54,IF($B$9=$I$8,lifesatisfaction!$AU$54,"")))))</f>
        <v/>
      </c>
      <c r="BI18" s="74" t="str">
        <f>IF(IF($B$9=($I$1),lifesatisfaction!$Z$55,IF($B$9=$I$6,lifesatisfaction!$AG$55,IF($B$9=$I$7,lifesatisfaction!$AN$55,IF($B$9=$I$8,lifesatisfaction!$AU$55,""))))=0,"",IF($B$9=($I$1),lifesatisfaction!$Z$55,IF($B$9=$I$6,lifesatisfaction!$AG$55,IF($B$9=$I$7,lifesatisfaction!$AN$55,IF($B$9=$I$8,lifesatisfaction!$AU$55,"")))))</f>
        <v/>
      </c>
      <c r="BJ18" s="74" t="str">
        <f>IF(IF($B$9=($I$1),lifesatisfaction!$Z$56,IF($B$9=$I$6,lifesatisfaction!$AG$56,IF($B$9=$I$7,lifesatisfaction!$AN$56,IF($B$9=$I$8,lifesatisfaction!$AU$56,""))))=0,"",IF($B$9=($I$1),lifesatisfaction!$Z$56,IF($B$9=$I$6,lifesatisfaction!$AG$56,IF($B$9=$I$7,lifesatisfaction!$AN$56,IF($B$9=$I$8,lifesatisfaction!$AU$56,"")))))</f>
        <v/>
      </c>
      <c r="BK18" s="74" t="str">
        <f>IF(IF($B$9=($I$1),lifesatisfaction!$Z$57,IF($B$9=$I$6,lifesatisfaction!$AG$57,IF($B$9=$I$7,lifesatisfaction!$AN$57,IF($B$9=$I$8,lifesatisfaction!$AU$57,""))))=0,"",IF($B$9=($I$1),lifesatisfaction!$Z$57,IF($B$9=$I$6,lifesatisfaction!$AG$57,IF($B$9=$I$7,lifesatisfaction!$AN$57,IF($B$9=$I$8,lifesatisfaction!$AU$57,"")))))</f>
        <v/>
      </c>
      <c r="BL18" s="74" t="str">
        <f>IF(IF($B$9=($I$1),lifesatisfaction!$Z$58,IF($B$9=$I$6,lifesatisfaction!$AG$58,IF($B$9=$I$7,lifesatisfaction!$AN$58,IF($B$9=$I$8,lifesatisfaction!$AU$58,""))))=0,"",IF($B$9=($I$1),lifesatisfaction!$Z$58,IF($B$9=$I$6,lifesatisfaction!$AG$58,IF($B$9=$I$7,lifesatisfaction!$AN$58,IF($B$9=$I$8,lifesatisfaction!$AU$58,"")))))</f>
        <v/>
      </c>
      <c r="BM18" s="74" t="str">
        <f>IF(IF($B$9=($I$1),lifesatisfaction!$Z$59,IF($B$9=$I$6,lifesatisfaction!$AG$59,IF($B$9=$I$7,lifesatisfaction!$AN$59,IF($B$9=$I$8,lifesatisfaction!$AU$59,""))))=0,"",IF($B$9=($I$1),lifesatisfaction!$Z$59,IF($B$9=$I$6,lifesatisfaction!$AG$59,IF($B$9=$I$7,lifesatisfaction!$AN$59,IF($B$9=$I$8,lifesatisfaction!$AU$59,"")))))</f>
        <v/>
      </c>
      <c r="BN18" s="74" t="str">
        <f>IF(IF($B$9=($I$1),lifesatisfaction!$Z$60,IF($B$9=$I$6,lifesatisfaction!$AG$60,IF($B$9=$I$7,lifesatisfaction!$AN$60,IF($B$9=$I$8,lifesatisfaction!$AU$60,""))))=0,"",IF($B$9=($I$1),lifesatisfaction!$Z$60,IF($B$9=$I$6,lifesatisfaction!$AG$60,IF($B$9=$I$7,lifesatisfaction!$AN$60,IF($B$9=$I$8,lifesatisfaction!$AU$60,"")))))</f>
        <v/>
      </c>
      <c r="BO18" s="74" t="str">
        <f>IF(IF($B$9=($I$1),lifesatisfaction!$Z$61,IF($B$9=$I$6,lifesatisfaction!$AG$61,IF($B$9=$I$7,lifesatisfaction!$AN$61,IF($B$9=$I$8,lifesatisfaction!$AU$61,""))))=0,"",IF($B$9=($I$1),lifesatisfaction!$Z$61,IF($B$9=$I$6,lifesatisfaction!$AG$61,IF($B$9=$I$7,lifesatisfaction!$AN$61,IF($B$9=$I$8,lifesatisfaction!$AU$61,"")))))</f>
        <v/>
      </c>
      <c r="BP18" s="74" t="str">
        <f>IF(IF($B$9=($I$1),lifesatisfaction!$Z$62,IF($B$9=$I$6,lifesatisfaction!$AG$62,IF($B$9=$I$7,lifesatisfaction!$AN$62,IF($B$9=$I$8,lifesatisfaction!$AU$62,""))))=0,"",IF($B$9=($I$1),lifesatisfaction!$Z$62,IF($B$9=$I$6,lifesatisfaction!$AG$62,IF($B$9=$I$7,lifesatisfaction!$AN$62,IF($B$9=$I$8,lifesatisfaction!$AU$62,"")))))</f>
        <v/>
      </c>
      <c r="BQ18" s="74" t="str">
        <f>IF(IF($B$9=($I$1),lifesatisfaction!$Z$63,IF($B$9=$I$6,lifesatisfaction!$AG$63,IF($B$9=$I$7,lifesatisfaction!$AN$63,IF($B$9=$I$8,lifesatisfaction!$AU$63,""))))=0,"",IF($B$9=($I$1),lifesatisfaction!$Z$63,IF($B$9=$I$6,lifesatisfaction!$AG$63,IF($B$9=$I$7,lifesatisfaction!$AN$63,IF($B$9=$I$8,lifesatisfaction!$AU$63,"")))))</f>
        <v/>
      </c>
      <c r="BR18" s="74" t="str">
        <f>IF(IF($B$9=($I$1),lifesatisfaction!$Z$64,IF($B$9=$I$6,lifesatisfaction!$AG$64,IF($B$9=$I$7,lifesatisfaction!$AN$64,IF($B$9=$I$8,lifesatisfaction!$AU$64,""))))=0,"",IF($B$9=($I$1),lifesatisfaction!$Z$64,IF($B$9=$I$6,lifesatisfaction!$AG$64,IF($B$9=$I$7,lifesatisfaction!$AN$64,IF($B$9=$I$8,lifesatisfaction!$AU$64,"")))))</f>
        <v/>
      </c>
      <c r="BS18" s="74" t="str">
        <f>IF(IF($B$9=($I$1),lifesatisfaction!$Z$65,IF($B$9=$I$6,lifesatisfaction!$AG$65,IF($B$9=$I$7,lifesatisfaction!$AN$65,IF($B$9=$I$8,lifesatisfaction!$AU$65,""))))=0,"",IF($B$9=($I$1),lifesatisfaction!$Z$65,IF($B$9=$I$6,lifesatisfaction!$AG$65,IF($B$9=$I$7,lifesatisfaction!$AN$65,IF($B$9=$I$8,lifesatisfaction!$AU$65,"")))))</f>
        <v/>
      </c>
      <c r="BT18" s="74" t="str">
        <f>IF(IF($B$9=($I$1),lifesatisfaction!$Z$66,IF($B$9=$I$6,lifesatisfaction!$AG$66,IF($B$9=$I$7,lifesatisfaction!$AN$66,IF($B$9=$I$8,lifesatisfaction!$AU$66,""))))=0,"",IF($B$9=($I$1),lifesatisfaction!$Z$66,IF($B$9=$I$6,lifesatisfaction!$AG$66,IF($B$9=$I$7,lifesatisfaction!$AN$66,IF($B$9=$I$8,lifesatisfaction!$AU$66,"")))))</f>
        <v/>
      </c>
      <c r="BU18" s="74" t="str">
        <f>IF(IF($B$9=($I$1),lifesatisfaction!$Z$67,IF($B$9=$I$6,lifesatisfaction!$AG$67,IF($B$9=$I$7,lifesatisfaction!$AN$67,IF($B$9=$I$8,lifesatisfaction!$AU$67,""))))=0,"",IF($B$9=($I$1),lifesatisfaction!$Z$67,IF($B$9=$I$6,lifesatisfaction!$AG$67,IF($B$9=$I$7,lifesatisfaction!$AN$67,IF($B$9=$I$8,lifesatisfaction!$AU$67,"")))))</f>
        <v/>
      </c>
      <c r="BV18" s="74" t="str">
        <f>IF(IF($B$9=($I$1),lifesatisfaction!$Z$68,IF($B$9=$I$6,lifesatisfaction!$AG$68,IF($B$9=$I$7,lifesatisfaction!$AN$68,IF($B$9=$I$8,lifesatisfaction!$AU$68,""))))=0,"",IF($B$9=($I$1),lifesatisfaction!$Z$68,IF($B$9=$I$6,lifesatisfaction!$AG$68,IF($B$9=$I$7,lifesatisfaction!$AN$68,IF($B$9=$I$8,lifesatisfaction!$AU$68,"")))))</f>
        <v/>
      </c>
      <c r="BW18" s="74" t="str">
        <f>IF(IF($B$9=($I$1),lifesatisfaction!$Z$69,IF($B$9=$I$6,lifesatisfaction!$AG$69,IF($B$9=$I$7,lifesatisfaction!$AN$69,IF($B$9=$I$8,lifesatisfaction!$AU$69,""))))=0,"",IF($B$9=($I$1),lifesatisfaction!$Z$69,IF($B$9=$I$6,lifesatisfaction!$AG$69,IF($B$9=$I$7,lifesatisfaction!$AN$69,IF($B$9=$I$8,lifesatisfaction!$AU$69,"")))))</f>
        <v/>
      </c>
      <c r="BX18" s="74" t="str">
        <f>IF(IF($B$9=($I$1),lifesatisfaction!$Z$70,IF($B$9=$I$6,lifesatisfaction!$AG$70,IF($B$9=$I$7,lifesatisfaction!$AN$70,IF($B$9=$I$8,lifesatisfaction!$AU$70,""))))=0,"",IF($B$9=($I$1),lifesatisfaction!$Z$70,IF($B$9=$I$6,lifesatisfaction!$AG$70,IF($B$9=$I$7,lifesatisfaction!$AN$70,IF($B$9=$I$8,lifesatisfaction!$AU$70,"")))))</f>
        <v/>
      </c>
      <c r="BY18" s="74" t="str">
        <f>IF(IF($B$9=($I$1),lifesatisfaction!$Z$71,IF($B$9=$I$6,lifesatisfaction!$AG$71,IF($B$9=$I$7,lifesatisfaction!$AN$71,IF($B$9=$I$8,lifesatisfaction!$AU$71,""))))=0,"",IF($B$9=($I$1),lifesatisfaction!$Z$71,IF($B$9=$I$6,lifesatisfaction!$AG$71,IF($B$9=$I$7,lifesatisfaction!$AN$71,IF($B$9=$I$8,lifesatisfaction!$AU$71,"")))))</f>
        <v/>
      </c>
      <c r="BZ18" s="74" t="str">
        <f>IF(IF($B$9=($I$1),lifesatisfaction!$Z$72,IF($B$9=$I$6,lifesatisfaction!$AG$72,IF($B$9=$I$7,lifesatisfaction!$AN$72,IF($B$9=$I$8,lifesatisfaction!$AU$72,""))))=0,"",IF($B$9=($I$1),lifesatisfaction!$Z$72,IF($B$9=$I$6,lifesatisfaction!$AG$72,IF($B$9=$I$7,lifesatisfaction!$AN$72,IF($B$9=$I$8,lifesatisfaction!$AU$72,"")))))</f>
        <v/>
      </c>
      <c r="CA18" s="74" t="str">
        <f>IF(IF($B$9=($I$1),lifesatisfaction!$Z$73,IF($B$9=$I$6,lifesatisfaction!$AG$73,IF($B$9=$I$7,lifesatisfaction!$AN$73,IF($B$9=$I$8,lifesatisfaction!$AU$73,""))))=0,"",IF($B$9=($I$1),lifesatisfaction!$Z$73,IF($B$9=$I$6,lifesatisfaction!$AG$73,IF($B$9=$I$7,lifesatisfaction!$AN$73,IF($B$9=$I$8,lifesatisfaction!$AU$73,"")))))</f>
        <v/>
      </c>
      <c r="CB18" s="74" t="str">
        <f>IF(IF($B$9=($I$1),lifesatisfaction!$Z$74,IF($B$9=$I$6,lifesatisfaction!$AG$74,IF($B$9=$I$7,lifesatisfaction!$AN$74,IF($B$9=$I$8,lifesatisfaction!$AU$74,""))))=0,"",IF($B$9=($I$1),lifesatisfaction!$Z$74,IF($B$9=$I$6,lifesatisfaction!$AG$74,IF($B$9=$I$7,lifesatisfaction!$AN$74,IF($B$9=$I$8,lifesatisfaction!$AU$74,"")))))</f>
        <v/>
      </c>
      <c r="CC18" s="74" t="str">
        <f>IF(IF($B$9=($I$1),lifesatisfaction!$Z$75,IF($B$9=$I$6,lifesatisfaction!$AG$75,IF($B$9=$I$7,lifesatisfaction!$AN$75,IF($B$9=$I$8,lifesatisfaction!$AU$75,""))))=0,"",IF($B$9=($I$1),lifesatisfaction!$Z$75,IF($B$9=$I$6,lifesatisfaction!$AG$75,IF($B$9=$I$7,lifesatisfaction!$AN$75,IF($B$9=$I$8,lifesatisfaction!$AU$75,"")))))</f>
        <v/>
      </c>
      <c r="CD18" s="74" t="str">
        <f>IF(IF($B$9=($I$1),lifesatisfaction!$Z$76,IF($B$9=$I$6,lifesatisfaction!$AG$76,IF($B$9=$I$7,lifesatisfaction!$AN$76,IF($B$9=$I$8,lifesatisfaction!$AU$76,""))))=0,"",IF($B$9=($I$1),lifesatisfaction!$Z$76,IF($B$9=$I$6,lifesatisfaction!$AG$76,IF($B$9=$I$7,lifesatisfaction!$AN$76,IF($B$9=$I$8,lifesatisfaction!$AU$76,"")))))</f>
        <v/>
      </c>
      <c r="CE18" s="74" t="str">
        <f>IF(IF($B$9=($I$1),lifesatisfaction!$Z$77,IF($B$9=$I$6,lifesatisfaction!$AG$77,IF($B$9=$I$7,lifesatisfaction!$AN$77,IF($B$9=$I$8,lifesatisfaction!$AU$77,""))))=0,"",IF($B$9=($I$1),lifesatisfaction!$Z$77,IF($B$9=$I$6,lifesatisfaction!$AG$77,IF($B$9=$I$7,lifesatisfaction!$AN$77,IF($B$9=$I$8,lifesatisfaction!$AU$77,"")))))</f>
        <v/>
      </c>
      <c r="CF18" s="74" t="str">
        <f>IF(IF($B$9=($I$1),lifesatisfaction!$Z$78,IF($B$9=$I$6,lifesatisfaction!$AG$78,IF($B$9=$I$7,lifesatisfaction!$AN$78,IF($B$9=$I$8,lifesatisfaction!$AU$78,""))))=0,"",IF($B$9=($I$1),lifesatisfaction!$Z$78,IF($B$9=$I$6,lifesatisfaction!$AG$78,IF($B$9=$I$7,lifesatisfaction!$AN$78,IF($B$9=$I$8,lifesatisfaction!$AU$78,"")))))</f>
        <v/>
      </c>
      <c r="CG18" s="74" t="str">
        <f>IF(IF($B$9=($I$1),lifesatisfaction!$Z$79,IF($B$9=$I$6,lifesatisfaction!$AG$79,IF($B$9=$I$7,lifesatisfaction!$AN$79,IF($B$9=$I$8,lifesatisfaction!$AU$79,""))))=0,"",IF($B$9=($I$1),lifesatisfaction!$Z$79,IF($B$9=$I$6,lifesatisfaction!$AG$79,IF($B$9=$I$7,lifesatisfaction!$AN$79,IF($B$9=$I$8,lifesatisfaction!$AU$79,"")))))</f>
        <v/>
      </c>
      <c r="CH18" s="74" t="str">
        <f>IF(IF($B$9=($I$1),lifesatisfaction!$Z$80,IF($B$9=$I$6,lifesatisfaction!$AG$80,IF($B$9=$I$7,lifesatisfaction!$AN$80,IF($B$9=$I$8,lifesatisfaction!$AU$80,""))))=0,"",IF($B$9=($I$1),lifesatisfaction!$Z$80,IF($B$9=$I$6,lifesatisfaction!$AG$80,IF($B$9=$I$7,lifesatisfaction!$AN$80,IF($B$9=$I$8,lifesatisfaction!$AU$80,"")))))</f>
        <v/>
      </c>
      <c r="CI18" s="74" t="str">
        <f>IF(IF($B$9=($I$1),lifesatisfaction!$Z$81,IF($B$9=$I$6,lifesatisfaction!$AG$81,IF($B$9=$I$7,lifesatisfaction!$AN$81,IF($B$9=$I$8,lifesatisfaction!$AU$81,""))))=0,"",IF($B$9=($I$1),lifesatisfaction!$Z$81,IF($B$9=$I$6,lifesatisfaction!$AG$81,IF($B$9=$I$7,lifesatisfaction!$AN$81,IF($B$9=$I$8,lifesatisfaction!$AU$81,"")))))</f>
        <v/>
      </c>
      <c r="CJ18" s="74" t="str">
        <f>IF(IF($B$9=($I$1),lifesatisfaction!$Z$82,IF($B$9=$I$6,lifesatisfaction!$AG$82,IF($B$9=$I$7,lifesatisfaction!$AN$82,IF($B$9=$I$8,lifesatisfaction!$AU$82,""))))=0,"",IF($B$9=($I$1),lifesatisfaction!$Z$82,IF($B$9=$I$6,lifesatisfaction!$AG$82,IF($B$9=$I$7,lifesatisfaction!$AN$82,IF($B$9=$I$8,lifesatisfaction!$AU$82,"")))))</f>
        <v/>
      </c>
      <c r="CK18" s="74" t="str">
        <f>IF(IF($B$9=($I$1),lifesatisfaction!$Z$83,IF($B$9=$I$6,lifesatisfaction!$AG$83,IF($B$9=$I$7,lifesatisfaction!$AN$83,IF($B$9=$I$8,lifesatisfaction!$AU$83,""))))=0,"",IF($B$9=($I$1),lifesatisfaction!$Z$83,IF($B$9=$I$6,lifesatisfaction!$AG$83,IF($B$9=$I$7,lifesatisfaction!$AN$83,IF($B$9=$I$8,lifesatisfaction!$AU$83,"")))))</f>
        <v/>
      </c>
      <c r="CL18" s="74" t="str">
        <f>IF(IF($B$9=($I$1),lifesatisfaction!$Z$84,IF($B$9=$I$6,lifesatisfaction!$AG$84,IF($B$9=$I$7,lifesatisfaction!$AN$84,IF($B$9=$I$8,lifesatisfaction!$AU$84,""))))=0,"",IF($B$9=($I$1),lifesatisfaction!$Z$84,IF($B$9=$I$6,lifesatisfaction!$AG$84,IF($B$9=$I$7,lifesatisfaction!$AN$84,IF($B$9=$I$8,lifesatisfaction!$AU$84,"")))))</f>
        <v/>
      </c>
      <c r="CM18" s="74" t="str">
        <f>IF(IF($B$9=($I$1),lifesatisfaction!$Z$85,IF($B$9=$I$6,lifesatisfaction!$AG$85,IF($B$9=$I$7,lifesatisfaction!$AN$85,IF($B$9=$I$8,lifesatisfaction!$AU$85,""))))=0,"",IF($B$9=($I$1),lifesatisfaction!$Z$85,IF($B$9=$I$6,lifesatisfaction!$AG$85,IF($B$9=$I$7,lifesatisfaction!$AN$85,IF($B$9=$I$8,lifesatisfaction!$AU$85,"")))))</f>
        <v/>
      </c>
      <c r="CN18" s="74" t="str">
        <f>IF(IF($B$9=($I$1),lifesatisfaction!$Z$86,IF($B$9=$I$6,lifesatisfaction!$AG$86,IF($B$9=$I$7,lifesatisfaction!$AN$86,IF($B$9=$I$8,lifesatisfaction!$AU$86,""))))=0,"",IF($B$9=($I$1),lifesatisfaction!$Z$86,IF($B$9=$I$6,lifesatisfaction!$AG$86,IF($B$9=$I$7,lifesatisfaction!$AN$86,IF($B$9=$I$8,lifesatisfaction!$AU$86,"")))))</f>
        <v/>
      </c>
      <c r="CO18" s="74" t="str">
        <f>IF(IF($B$9=($I$1),lifesatisfaction!$Z$87,IF($B$9=$I$6,lifesatisfaction!$AG$87,IF($B$9=$I$7,lifesatisfaction!$AN$87,IF($B$9=$I$8,lifesatisfaction!$AU$87,""))))=0,"",IF($B$9=($I$1),lifesatisfaction!$Z$87,IF($B$9=$I$6,lifesatisfaction!$AG$87,IF($B$9=$I$7,lifesatisfaction!$AN$87,IF($B$9=$I$8,lifesatisfaction!$AU$87,"")))))</f>
        <v/>
      </c>
      <c r="CP18" s="74" t="str">
        <f>IF(IF($B$9=($I$1),lifesatisfaction!$Z$88,IF($B$9=$I$6,lifesatisfaction!$AG$88,IF($B$9=$I$7,lifesatisfaction!$AN$88,IF($B$9=$I$8,lifesatisfaction!$AU$88,""))))=0,"",IF($B$9=($I$1),lifesatisfaction!$Z$88,IF($B$9=$I$6,lifesatisfaction!$AG$88,IF($B$9=$I$7,lifesatisfaction!$AN$88,IF($B$9=$I$8,lifesatisfaction!$AU$88,"")))))</f>
        <v/>
      </c>
      <c r="CQ18" s="74" t="str">
        <f>IF(IF($B$9=($I$1),lifesatisfaction!$Z$89,IF($B$9=$I$6,lifesatisfaction!$AG$89,IF($B$9=$I$7,lifesatisfaction!$AN$89,IF($B$9=$I$8,lifesatisfaction!$AU$89,""))))=0,"",IF($B$9=($I$1),lifesatisfaction!$Z$89,IF($B$9=$I$6,lifesatisfaction!$AG$89,IF($B$9=$I$7,lifesatisfaction!$AN$89,IF($B$9=$I$8,lifesatisfaction!$AU$89,"")))))</f>
        <v/>
      </c>
      <c r="CR18" s="74" t="str">
        <f>IF(IF($B$9=($I$1),lifesatisfaction!$Z$90,IF($B$9=$I$6,lifesatisfaction!$AG$90,IF($B$9=$I$7,lifesatisfaction!$AN$90,IF($B$9=$I$8,lifesatisfaction!$AU$90,""))))=0,"",IF($B$9=($I$1),lifesatisfaction!$Z$90,IF($B$9=$I$6,lifesatisfaction!$AG$90,IF($B$9=$I$7,lifesatisfaction!$AN$90,IF($B$9=$I$8,lifesatisfaction!$AU$90,"")))))</f>
        <v/>
      </c>
      <c r="CS18" s="74" t="str">
        <f>IF(IF($B$9=($I$1),lifesatisfaction!$Z$91,IF($B$9=$I$6,lifesatisfaction!$AG$91,IF($B$9=$I$7,lifesatisfaction!$AN$91,IF($B$9=$I$8,lifesatisfaction!$AU$91,""))))=0,"",IF($B$9=($I$1),lifesatisfaction!$Z$91,IF($B$9=$I$6,lifesatisfaction!$AG$91,IF($B$9=$I$7,lifesatisfaction!$AN$91,IF($B$9=$I$8,lifesatisfaction!$AU$91,"")))))</f>
        <v/>
      </c>
      <c r="CT18" s="74" t="str">
        <f>IF(IF($B$9=($I$1),lifesatisfaction!$Z$92,IF($B$9=$I$6,lifesatisfaction!$AG$92,IF($B$9=$I$7,lifesatisfaction!$AN$92,IF($B$9=$I$8,lifesatisfaction!$AU$92,""))))=0,"",IF($B$9=($I$1),lifesatisfaction!$Z$92,IF($B$9=$I$6,lifesatisfaction!$AG$92,IF($B$9=$I$7,lifesatisfaction!$AN$92,IF($B$9=$I$8,lifesatisfaction!$AU$92,"")))))</f>
        <v/>
      </c>
      <c r="CU18" s="74" t="str">
        <f>IF(IF($B$9=($I$1),lifesatisfaction!$Z$93,IF($B$9=$I$6,lifesatisfaction!$AG$93,IF($B$9=$I$7,lifesatisfaction!$AN$93,IF($B$9=$I$8,lifesatisfaction!$AU$93,""))))=0,"",IF($B$9=($I$1),lifesatisfaction!$Z$93,IF($B$9=$I$6,lifesatisfaction!$AG$93,IF($B$9=$I$7,lifesatisfaction!$AN$93,IF($B$9=$I$8,lifesatisfaction!$AU$93,"")))))</f>
        <v/>
      </c>
      <c r="CV18" s="74" t="str">
        <f>IF(IF($B$9=($I$1),lifesatisfaction!$Z$94,IF($B$9=$I$6,lifesatisfaction!$AG$94,IF($B$9=$I$7,lifesatisfaction!$AN$94,IF($B$9=$I$8,lifesatisfaction!$AU$94,""))))=0,"",IF($B$9=($I$1),lifesatisfaction!$Z$94,IF($B$9=$I$6,lifesatisfaction!$AG$94,IF($B$9=$I$7,lifesatisfaction!$AN$94,IF($B$9=$I$8,lifesatisfaction!$AU$94,"")))))</f>
        <v/>
      </c>
      <c r="CW18" s="74" t="str">
        <f>IF(IF($B$9=($I$1),lifesatisfaction!$Z$95,IF($B$9=$I$6,lifesatisfaction!$AG$95,IF($B$9=$I$7,lifesatisfaction!$AN$95,IF($B$9=$I$8,lifesatisfaction!$AU$95,""))))=0,"",IF($B$9=($I$1),lifesatisfaction!$Z$95,IF($B$9=$I$6,lifesatisfaction!$AG$95,IF($B$9=$I$7,lifesatisfaction!$AN$95,IF($B$9=$I$8,lifesatisfaction!$AU$95,"")))))</f>
        <v/>
      </c>
      <c r="CX18" s="74" t="str">
        <f>IF(IF($B$9=($I$1),lifesatisfaction!$Z$96,IF($B$9=$I$6,lifesatisfaction!$AG$96,IF($B$9=$I$7,lifesatisfaction!$AN$96,IF($B$9=$I$8,lifesatisfaction!$AU$96,""))))=0,"",IF($B$9=($I$1),lifesatisfaction!$Z$96,IF($B$9=$I$6,lifesatisfaction!$AG$96,IF($B$9=$I$7,lifesatisfaction!$AN$96,IF($B$9=$I$8,lifesatisfaction!$AU$96,"")))))</f>
        <v/>
      </c>
      <c r="CY18" s="74" t="str">
        <f>IF(IF($B$9=($I$1),lifesatisfaction!$Z$97,IF($B$9=$I$6,lifesatisfaction!$AG$97,IF($B$9=$I$7,lifesatisfaction!$AN$97,IF($B$9=$I$8,lifesatisfaction!$AU$97,""))))=0,"",IF($B$9=($I$1),lifesatisfaction!$Z$97,IF($B$9=$I$6,lifesatisfaction!$AG$97,IF($B$9=$I$7,lifesatisfaction!$AN$97,IF($B$9=$I$8,lifesatisfaction!$AU$97,"")))))</f>
        <v/>
      </c>
    </row>
    <row r="19" spans="1:16382" ht="30" customHeight="1" x14ac:dyDescent="0.3">
      <c r="A19" s="114"/>
      <c r="B19" s="115"/>
      <c r="C19" s="118"/>
      <c r="D19" s="126"/>
      <c r="E19" s="120"/>
      <c r="F19" s="128"/>
      <c r="G19" s="90" t="str">
        <f>IF(IF($B$9=($I$1),lifesatisfaction!$Y$1,IF($B$9=$I$6,lifesatisfaction!$AF$1,IF($B$9=$I$7,lifesatisfaction!$AM$1,IF($B$9=$I$8,lifesatisfaction!$AT$1,""))))=0,"",IF($B$9=($I$1),lifesatisfaction!$Y$1,IF($B$9=$I$6,lifesatisfaction!$AF$1,IF($B$9=$I$7,lifesatisfaction!$AM$1,IF($B$9=$I$8,lifesatisfaction!$AT$1,"")))))</f>
        <v>Copeland</v>
      </c>
      <c r="H19" s="90" t="str">
        <f>IF(IF($B$9=($I$1),lifesatisfaction!$Y$2,IF($B$9=$I$6,lifesatisfaction!$AF$2,IF($B$9=$I$7,lifesatisfaction!$AM$2,IF($B$9=$I$8,lifesatisfaction!$AT$2,""))))=0,"",IF($B$9=($I$1),lifesatisfaction!$Y$2,IF($B$9=$I$6,lifesatisfaction!$AF$2,IF($B$9=$I$7,lifesatisfaction!$AM$2,IF($B$9=$I$8,lifesatisfaction!$AT$2,"")))))</f>
        <v>Eden</v>
      </c>
      <c r="I19" s="90" t="str">
        <f>IF(IF($B$9=($I$1),lifesatisfaction!$Y$3,IF($B$9=$I$6,lifesatisfaction!$AF$3,IF($B$9=$I$7,lifesatisfaction!$AM$3,IF($B$9=$I$8,lifesatisfaction!$AT$3,""))))=0,"",IF($B$9=($I$1),lifesatisfaction!$Y$3,IF($B$9=$I$6,lifesatisfaction!$AF$3,IF($B$9=$I$7,lifesatisfaction!$AM$3,IF($B$9=$I$8,lifesatisfaction!$AT$3,"")))))</f>
        <v>East Cambridgeshire</v>
      </c>
      <c r="J19" s="90" t="str">
        <f>IF(IF($B$9=($I$1),lifesatisfaction!$Y$4,IF($B$9=$I$6,lifesatisfaction!$AF$4,IF($B$9=$I$7,lifesatisfaction!$AM$4,IF($B$9=$I$8,lifesatisfaction!$AT$4,""))))=0,"",IF($B$9=($I$1),lifesatisfaction!$Y$4,IF($B$9=$I$6,lifesatisfaction!$AF$4,IF($B$9=$I$7,lifesatisfaction!$AM$4,IF($B$9=$I$8,lifesatisfaction!$AT$4,"")))))</f>
        <v>Mid Suffolk</v>
      </c>
      <c r="K19" s="90" t="str">
        <f>IF(IF($B$9=($I$1),lifesatisfaction!$Y$5,IF($B$9=$I$6,lifesatisfaction!$AF$5,IF($B$9=$I$7,lifesatisfaction!$AM$5,IF($B$9=$I$8,lifesatisfaction!$AT$5,""))))=0,"",IF($B$9=($I$1),lifesatisfaction!$Y$5,IF($B$9=$I$6,lifesatisfaction!$AF$5,IF($B$9=$I$7,lifesatisfaction!$AM$5,IF($B$9=$I$8,lifesatisfaction!$AT$5,"")))))</f>
        <v>West Oxfordshire</v>
      </c>
      <c r="L19" s="90" t="str">
        <f>IF(IF($B$9=($I$1),lifesatisfaction!$Y$6,IF($B$9=$I$6,lifesatisfaction!$AF$6,IF($B$9=$I$7,lifesatisfaction!$AM$6,IF($B$9=$I$8,lifesatisfaction!$AT$6,""))))=0,"",IF($B$9=($I$1),lifesatisfaction!$Y$6,IF($B$9=$I$6,lifesatisfaction!$AF$6,IF($B$9=$I$7,lifesatisfaction!$AM$6,IF($B$9=$I$8,lifesatisfaction!$AT$6,"")))))</f>
        <v>Ribble Valley</v>
      </c>
      <c r="M19" s="90" t="str">
        <f>IF(IF($B$9=($I$1),lifesatisfaction!$Y$7,IF($B$9=$I$6,lifesatisfaction!$AF$7,IF($B$9=$I$7,lifesatisfaction!$AM$7,IF($B$9=$I$8,lifesatisfaction!$AT$7,""))))=0,"",IF($B$9=($I$1),lifesatisfaction!$Y$7,IF($B$9=$I$6,lifesatisfaction!$AF$7,IF($B$9=$I$7,lifesatisfaction!$AM$7,IF($B$9=$I$8,lifesatisfaction!$AT$7,"")))))</f>
        <v>South Oxfordshire</v>
      </c>
      <c r="N19" s="90" t="str">
        <f>IF(IF($B$9=($I$1),lifesatisfaction!$Y$8,IF($B$9=$I$6,lifesatisfaction!$AF$8,IF($B$9=$I$7,lifesatisfaction!$AM$8,IF($B$9=$I$8,lifesatisfaction!$AT$8,""))))=0,"",IF($B$9=($I$1),lifesatisfaction!$Y$8,IF($B$9=$I$6,lifesatisfaction!$AF$8,IF($B$9=$I$7,lifesatisfaction!$AM$8,IF($B$9=$I$8,lifesatisfaction!$AT$8,"")))))</f>
        <v>West Lindsey</v>
      </c>
      <c r="O19" s="90" t="str">
        <f>IF(IF($B$9=($I$1),lifesatisfaction!$Y$9,IF($B$9=$I$6,lifesatisfaction!$AF$9,IF($B$9=$I$7,lifesatisfaction!$AM$9,IF($B$9=$I$8,lifesatisfaction!$AT$9,""))))=0,"",IF($B$9=($I$1),lifesatisfaction!$Y$9,IF($B$9=$I$6,lifesatisfaction!$AF$9,IF($B$9=$I$7,lifesatisfaction!$AM$9,IF($B$9=$I$8,lifesatisfaction!$AT$9,"")))))</f>
        <v>North Kesteven</v>
      </c>
      <c r="P19" s="90" t="str">
        <f>IF(IF($B$9=($I$1),lifesatisfaction!$Y$10,IF($B$9=$I$6,lifesatisfaction!$AF$10,IF($B$9=$I$7,lifesatisfaction!$AM$10,IF($B$9=$I$8,lifesatisfaction!$AT$10,""))))=0,"",IF($B$9=($I$1),lifesatisfaction!$Y$10,IF($B$9=$I$6,lifesatisfaction!$AF$10,IF($B$9=$I$7,lifesatisfaction!$AM$10,IF($B$9=$I$8,lifesatisfaction!$AT$10,"")))))</f>
        <v>South Lakeland</v>
      </c>
      <c r="Q19" s="90" t="str">
        <f>IF(IF($B$9=($I$1),lifesatisfaction!$Y$11,IF($B$9=$I$6,lifesatisfaction!$AF$11,IF($B$9=$I$7,lifesatisfaction!$AM$11,IF($B$9=$I$8,lifesatisfaction!$AT$11,""))))=0,"",IF($B$9=($I$1),lifesatisfaction!$Y$11,IF($B$9=$I$6,lifesatisfaction!$AF$11,IF($B$9=$I$7,lifesatisfaction!$AM$11,IF($B$9=$I$8,lifesatisfaction!$AT$11,"")))))</f>
        <v>Breckland</v>
      </c>
      <c r="R19" s="90" t="str">
        <f>IF(IF($B$9=($I$1),lifesatisfaction!$Y$12,IF($B$9=$I$6,lifesatisfaction!$AF$12,IF($B$9=$I$7,lifesatisfaction!$AM$12,IF($B$9=$I$8,lifesatisfaction!$AT$12,""))))=0,"",IF($B$9=($I$1),lifesatisfaction!$Y$12,IF($B$9=$I$6,lifesatisfaction!$AF$12,IF($B$9=$I$7,lifesatisfaction!$AM$12,IF($B$9=$I$8,lifesatisfaction!$AT$12,"")))))</f>
        <v>Rutland</v>
      </c>
      <c r="S19" s="90" t="str">
        <f>IF(IF($B$9=($I$1),lifesatisfaction!$Y$13,IF($B$9=$I$6,lifesatisfaction!$AF$13,IF($B$9=$I$7,lifesatisfaction!$AM$13,IF($B$9=$I$8,lifesatisfaction!$AT$13,""))))=0,"",IF($B$9=($I$1),lifesatisfaction!$Y$13,IF($B$9=$I$6,lifesatisfaction!$AF$13,IF($B$9=$I$7,lifesatisfaction!$AM$13,IF($B$9=$I$8,lifesatisfaction!$AT$13,"")))))</f>
        <v>Torridge</v>
      </c>
      <c r="T19" s="90" t="str">
        <f>IF(IF($B$9=($I$1),lifesatisfaction!$Y$14,IF($B$9=$I$6,lifesatisfaction!$AF$14,IF($B$9=$I$7,lifesatisfaction!$AM$14,IF($B$9=$I$8,lifesatisfaction!$AT$14,""))))=0,"",IF($B$9=($I$1),lifesatisfaction!$Y$14,IF($B$9=$I$6,lifesatisfaction!$AF$14,IF($B$9=$I$7,lifesatisfaction!$AM$14,IF($B$9=$I$8,lifesatisfaction!$AT$14,"")))))</f>
        <v>Babergh</v>
      </c>
      <c r="U19" s="90" t="str">
        <f>IF(IF($B$9=($I$1),lifesatisfaction!$Y$15,IF($B$9=$I$6,lifesatisfaction!$AF$15,IF($B$9=$I$7,lifesatisfaction!$AM$15,IF($B$9=$I$8,lifesatisfaction!$AT$15,""))))=0,"",IF($B$9=($I$1),lifesatisfaction!$Y$15,IF($B$9=$I$6,lifesatisfaction!$AF$15,IF($B$9=$I$7,lifesatisfaction!$AM$15,IF($B$9=$I$8,lifesatisfaction!$AT$15,"")))))</f>
        <v>Derbyshire Dales</v>
      </c>
      <c r="V19" s="90" t="str">
        <f>IF(IF($B$9=($I$1),lifesatisfaction!$Y$16,IF($B$9=$I$6,lifesatisfaction!$AF$16,IF($B$9=$I$7,lifesatisfaction!$AM$16,IF($B$9=$I$8,lifesatisfaction!$AT$16,""))))=0,"",IF($B$9=($I$1),lifesatisfaction!$Y$16,IF($B$9=$I$6,lifesatisfaction!$AF$16,IF($B$9=$I$7,lifesatisfaction!$AM$16,IF($B$9=$I$8,lifesatisfaction!$AT$16,"")))))</f>
        <v>Stratford-on-Avon</v>
      </c>
      <c r="W19" s="90" t="str">
        <f>IF(IF($B$9=($I$1),lifesatisfaction!$Y$17,IF($B$9=$I$6,lifesatisfaction!$AF$17,IF($B$9=$I$7,lifesatisfaction!$AM$17,IF($B$9=$I$8,lifesatisfaction!$AT$17,""))))=0,"",IF($B$9=($I$1),lifesatisfaction!$Y$17,IF($B$9=$I$6,lifesatisfaction!$AF$17,IF($B$9=$I$7,lifesatisfaction!$AM$17,IF($B$9=$I$8,lifesatisfaction!$AT$17,"")))))</f>
        <v>North Norfolk</v>
      </c>
      <c r="X19" s="90" t="str">
        <f>IF(IF($B$9=($I$1),lifesatisfaction!$Y$18,IF($B$9=$I$6,lifesatisfaction!$AF$18,IF($B$9=$I$7,lifesatisfaction!$AM$18,IF($B$9=$I$8,lifesatisfaction!$AT$18,""))))=0,"",IF($B$9=($I$1),lifesatisfaction!$Y$18,IF($B$9=$I$6,lifesatisfaction!$AF$18,IF($B$9=$I$7,lifesatisfaction!$AM$18,IF($B$9=$I$8,lifesatisfaction!$AT$18,"")))))</f>
        <v>North Warwickshire</v>
      </c>
      <c r="Y19" s="90" t="str">
        <f>IF(IF($B$9=($I$1),lifesatisfaction!$Y$19,IF($B$9=$I$6,lifesatisfaction!$AF$19,IF($B$9=$I$7,lifesatisfaction!$AM$19,IF($B$9=$I$8,lifesatisfaction!$AT$19,""))))=0,"",IF($B$9=($I$1),lifesatisfaction!$Y$19,IF($B$9=$I$6,lifesatisfaction!$AF$19,IF($B$9=$I$7,lifesatisfaction!$AM$19,IF($B$9=$I$8,lifesatisfaction!$AT$19,"")))))</f>
        <v>Wealden</v>
      </c>
      <c r="Z19" s="90" t="str">
        <f>IF(IF($B$9=($I$1),lifesatisfaction!$Y$20,IF($B$9=$I$6,lifesatisfaction!$AF$20,IF($B$9=$I$7,lifesatisfaction!$AM$20,IF($B$9=$I$8,lifesatisfaction!$AT$20,""))))=0,"",IF($B$9=($I$1),lifesatisfaction!$Y$20,IF($B$9=$I$6,lifesatisfaction!$AF$20,IF($B$9=$I$7,lifesatisfaction!$AM$20,IF($B$9=$I$8,lifesatisfaction!$AT$20,"")))))</f>
        <v>Melton</v>
      </c>
      <c r="AA19" s="90" t="str">
        <f>IF(IF($B$9=($I$1),lifesatisfaction!$Y$21,IF($B$9=$I$6,lifesatisfaction!$AF$21,IF($B$9=$I$7,lifesatisfaction!$AM$21,IF($B$9=$I$8,lifesatisfaction!$AT$21,""))))=0,"",IF($B$9=($I$1),lifesatisfaction!$Y$21,IF($B$9=$I$6,lifesatisfaction!$AF$21,IF($B$9=$I$7,lifesatisfaction!$AM$21,IF($B$9=$I$8,lifesatisfaction!$AT$21,"")))))</f>
        <v>Harborough</v>
      </c>
      <c r="AB19" s="90" t="str">
        <f>IF(IF($B$9=($I$1),lifesatisfaction!$Y$22,IF($B$9=$I$6,lifesatisfaction!$AF$22,IF($B$9=$I$7,lifesatisfaction!$AM$22,IF($B$9=$I$8,lifesatisfaction!$AT$22,""))))=0,"",IF($B$9=($I$1),lifesatisfaction!$Y$22,IF($B$9=$I$6,lifesatisfaction!$AF$22,IF($B$9=$I$7,lifesatisfaction!$AM$22,IF($B$9=$I$8,lifesatisfaction!$AT$22,"")))))</f>
        <v>East Hampshire</v>
      </c>
      <c r="AC19" s="90" t="str">
        <f>IF(IF($B$9=($I$1),lifesatisfaction!$Y$23,IF($B$9=$I$6,lifesatisfaction!$AF$23,IF($B$9=$I$7,lifesatisfaction!$AM$23,IF($B$9=$I$8,lifesatisfaction!$AT$23,""))))=0,"",IF($B$9=($I$1),lifesatisfaction!$Y$23,IF($B$9=$I$6,lifesatisfaction!$AF$23,IF($B$9=$I$7,lifesatisfaction!$AM$23,IF($B$9=$I$8,lifesatisfaction!$AT$23,"")))))</f>
        <v>Selby</v>
      </c>
      <c r="AD19" s="90" t="str">
        <f>IF(IF($B$9=($I$1),lifesatisfaction!$Y$24,IF($B$9=$I$6,lifesatisfaction!$AF$24,IF($B$9=$I$7,lifesatisfaction!$AM$24,IF($B$9=$I$8,lifesatisfaction!$AT$24,""))))=0,"",IF($B$9=($I$1),lifesatisfaction!$Y$24,IF($B$9=$I$6,lifesatisfaction!$AF$24,IF($B$9=$I$7,lifesatisfaction!$AM$24,IF($B$9=$I$8,lifesatisfaction!$AT$24,"")))))</f>
        <v>Huntingdonshire</v>
      </c>
      <c r="AE19" s="90" t="str">
        <f>IF(IF($B$9=($I$1),lifesatisfaction!$Y$25,IF($B$9=$I$6,lifesatisfaction!$AF$25,IF($B$9=$I$7,lifesatisfaction!$AM$25,IF($B$9=$I$8,lifesatisfaction!$AT$25,""))))=0,"",IF($B$9=($I$1),lifesatisfaction!$Y$25,IF($B$9=$I$6,lifesatisfaction!$AF$25,IF($B$9=$I$7,lifesatisfaction!$AM$25,IF($B$9=$I$8,lifesatisfaction!$AT$25,"")))))</f>
        <v>Mid Devon</v>
      </c>
      <c r="AF19" s="90" t="str">
        <f>IF(IF($B$9=($I$1),lifesatisfaction!$Y$26,IF($B$9=$I$6,lifesatisfaction!$AF$26,IF($B$9=$I$7,lifesatisfaction!$AM$26,IF($B$9=$I$8,lifesatisfaction!$AT$26,""))))=0,"",IF($B$9=($I$1),lifesatisfaction!$Y$26,IF($B$9=$I$6,lifesatisfaction!$AF$26,IF($B$9=$I$7,lifesatisfaction!$AM$26,IF($B$9=$I$8,lifesatisfaction!$AT$26,"")))))</f>
        <v>Ryedale</v>
      </c>
      <c r="AG19" s="90" t="str">
        <f>IF(IF($B$9=($I$1),lifesatisfaction!$Y$27,IF($B$9=$I$6,lifesatisfaction!$AF$27,IF($B$9=$I$7,lifesatisfaction!$AM$27,IF($B$9=$I$8,lifesatisfaction!$AT$27,""))))=0,"",IF($B$9=($I$1),lifesatisfaction!$Y$27,IF($B$9=$I$6,lifesatisfaction!$AF$27,IF($B$9=$I$7,lifesatisfaction!$AM$27,IF($B$9=$I$8,lifesatisfaction!$AT$27,"")))))</f>
        <v>Cornwall</v>
      </c>
      <c r="AH19" s="90" t="str">
        <f>IF(IF($B$9=($I$1),lifesatisfaction!$Y$28,IF($B$9=$I$6,lifesatisfaction!$AF$28,IF($B$9=$I$7,lifesatisfaction!$AM$28,IF($B$9=$I$8,lifesatisfaction!$AT$28,""))))=0,"",IF($B$9=($I$1),lifesatisfaction!$Y$28,IF($B$9=$I$6,lifesatisfaction!$AF$28,IF($B$9=$I$7,lifesatisfaction!$AM$28,IF($B$9=$I$8,lifesatisfaction!$AT$28,"")))))</f>
        <v>Cotswold</v>
      </c>
      <c r="AI19" s="90" t="str">
        <f>IF(IF($B$9=($I$1),lifesatisfaction!$Y$29,IF($B$9=$I$6,lifesatisfaction!$AF$29,IF($B$9=$I$7,lifesatisfaction!$AM$29,IF($B$9=$I$8,lifesatisfaction!$AT$29,""))))=0,"",IF($B$9=($I$1),lifesatisfaction!$Y$29,IF($B$9=$I$6,lifesatisfaction!$AF$29,IF($B$9=$I$7,lifesatisfaction!$AM$29,IF($B$9=$I$8,lifesatisfaction!$AT$29,"")))))</f>
        <v>East Lindsey</v>
      </c>
      <c r="AJ19" s="90" t="str">
        <f>IF(IF($B$9=($I$1),lifesatisfaction!$Y$30,IF($B$9=$I$6,lifesatisfaction!$AF$30,IF($B$9=$I$7,lifesatisfaction!$AM$30,IF($B$9=$I$8,lifesatisfaction!$AT$30,""))))=0,"",IF($B$9=($I$1),lifesatisfaction!$Y$30,IF($B$9=$I$6,lifesatisfaction!$AF$30,IF($B$9=$I$7,lifesatisfaction!$AM$30,IF($B$9=$I$8,lifesatisfaction!$AT$30,"")))))</f>
        <v>South Norfolk</v>
      </c>
      <c r="AK19" s="90" t="str">
        <f>IF(IF($B$9=($I$1),lifesatisfaction!$Y$31,IF($B$9=$I$6,lifesatisfaction!$AF$31,IF($B$9=$I$7,lifesatisfaction!$AM$31,IF($B$9=$I$8,lifesatisfaction!$AT$31,""))))=0,"",IF($B$9=($I$1),lifesatisfaction!$Y$31,IF($B$9=$I$6,lifesatisfaction!$AF$31,IF($B$9=$I$7,lifesatisfaction!$AM$31,IF($B$9=$I$8,lifesatisfaction!$AT$31,"")))))</f>
        <v>Isle of Wight</v>
      </c>
      <c r="AL19" s="90" t="str">
        <f>IF(IF($B$9=($I$1),lifesatisfaction!$Y$32,IF($B$9=$I$6,lifesatisfaction!$AF$32,IF($B$9=$I$7,lifesatisfaction!$AM$32,IF($B$9=$I$8,lifesatisfaction!$AT$32,""))))=0,"",IF($B$9=($I$1),lifesatisfaction!$Y$32,IF($B$9=$I$6,lifesatisfaction!$AF$32,IF($B$9=$I$7,lifesatisfaction!$AM$32,IF($B$9=$I$8,lifesatisfaction!$AT$32,"")))))</f>
        <v>Wychavon</v>
      </c>
      <c r="AM19" s="90" t="str">
        <f>IF(IF($B$9=($I$1),lifesatisfaction!$Y$33,IF($B$9=$I$6,lifesatisfaction!$AF$33,IF($B$9=$I$7,lifesatisfaction!$AM$33,IF($B$9=$I$8,lifesatisfaction!$AT$33,""))))=0,"",IF($B$9=($I$1),lifesatisfaction!$Y$33,IF($B$9=$I$6,lifesatisfaction!$AF$33,IF($B$9=$I$7,lifesatisfaction!$AM$33,IF($B$9=$I$8,lifesatisfaction!$AT$33,"")))))</f>
        <v>Hambleton</v>
      </c>
      <c r="AN19" s="90" t="str">
        <f>IF(IF($B$9=($I$1),lifesatisfaction!$Y$34,IF($B$9=$I$6,lifesatisfaction!$AF$34,IF($B$9=$I$7,lifesatisfaction!$AM$34,IF($B$9=$I$8,lifesatisfaction!$AT$34,""))))=0,"",IF($B$9=($I$1),lifesatisfaction!$Y$34,IF($B$9=$I$6,lifesatisfaction!$AF$34,IF($B$9=$I$7,lifesatisfaction!$AM$34,IF($B$9=$I$8,lifesatisfaction!$AT$34,"")))))</f>
        <v>Allerdale</v>
      </c>
      <c r="AO19" s="90" t="str">
        <f>IF(IF($B$9=($I$1),lifesatisfaction!$Y$35,IF($B$9=$I$6,lifesatisfaction!$AF$35,IF($B$9=$I$7,lifesatisfaction!$AM$35,IF($B$9=$I$8,lifesatisfaction!$AT$35,""))))=0,"",IF($B$9=($I$1),lifesatisfaction!$Y$35,IF($B$9=$I$6,lifesatisfaction!$AF$35,IF($B$9=$I$7,lifesatisfaction!$AM$35,IF($B$9=$I$8,lifesatisfaction!$AT$35,"")))))</f>
        <v>Forest of Dean</v>
      </c>
      <c r="AP19" s="90" t="str">
        <f>IF(IF($B$9=($I$1),lifesatisfaction!$Y$36,IF($B$9=$I$6,lifesatisfaction!$AF$36,IF($B$9=$I$7,lifesatisfaction!$AM$36,IF($B$9=$I$8,lifesatisfaction!$AT$36,""))))=0,"",IF($B$9=($I$1),lifesatisfaction!$Y$36,IF($B$9=$I$6,lifesatisfaction!$AF$36,IF($B$9=$I$7,lifesatisfaction!$AM$36,IF($B$9=$I$8,lifesatisfaction!$AT$36,"")))))</f>
        <v>Mendip</v>
      </c>
      <c r="AQ19" s="90" t="str">
        <f>IF(IF($B$9=($I$1),lifesatisfaction!$Y$37,IF($B$9=$I$6,lifesatisfaction!$AF$37,IF($B$9=$I$7,lifesatisfaction!$AM$37,IF($B$9=$I$8,lifesatisfaction!$AT$37,""))))=0,"",IF($B$9=($I$1),lifesatisfaction!$Y$37,IF($B$9=$I$6,lifesatisfaction!$AF$37,IF($B$9=$I$7,lifesatisfaction!$AM$37,IF($B$9=$I$8,lifesatisfaction!$AT$37,"")))))</f>
        <v>Uttlesford</v>
      </c>
      <c r="AR19" s="90" t="str">
        <f>IF(IF($B$9=($I$1),lifesatisfaction!$Y$38,IF($B$9=$I$6,lifesatisfaction!$AF$38,IF($B$9=$I$7,lifesatisfaction!$AM$38,IF($B$9=$I$8,lifesatisfaction!$AT$38,""))))=0,"",IF($B$9=($I$1),lifesatisfaction!$Y$38,IF($B$9=$I$6,lifesatisfaction!$AF$38,IF($B$9=$I$7,lifesatisfaction!$AM$38,IF($B$9=$I$8,lifesatisfaction!$AT$38,"")))))</f>
        <v>South Hams</v>
      </c>
      <c r="AS19" s="90" t="str">
        <f>IF(IF($B$9=($I$1),lifesatisfaction!$Y$39,IF($B$9=$I$6,lifesatisfaction!$AF$39,IF($B$9=$I$7,lifesatisfaction!$AM$39,IF($B$9=$I$8,lifesatisfaction!$AT$39,""))))=0,"",IF($B$9=($I$1),lifesatisfaction!$Y$39,IF($B$9=$I$6,lifesatisfaction!$AF$39,IF($B$9=$I$7,lifesatisfaction!$AM$39,IF($B$9=$I$8,lifesatisfaction!$AT$39,"")))))</f>
        <v>Craven</v>
      </c>
      <c r="AT19" s="90" t="str">
        <f>IF(IF($B$9=($I$1),lifesatisfaction!$Y$40,IF($B$9=$I$6,lifesatisfaction!$AF$40,IF($B$9=$I$7,lifesatisfaction!$AM$40,IF($B$9=$I$8,lifesatisfaction!$AT$40,""))))=0,"",IF($B$9=($I$1),lifesatisfaction!$Y$40,IF($B$9=$I$6,lifesatisfaction!$AF$40,IF($B$9=$I$7,lifesatisfaction!$AM$40,IF($B$9=$I$8,lifesatisfaction!$AT$40,"")))))</f>
        <v>Maldon</v>
      </c>
      <c r="AU19" s="90" t="str">
        <f>IF(IF($B$9=($I$1),lifesatisfaction!$Y$41,IF($B$9=$I$6,lifesatisfaction!$AF$41,IF($B$9=$I$7,lifesatisfaction!$AM$41,IF($B$9=$I$8,lifesatisfaction!$AT$41,""))))=0,"",IF($B$9=($I$1),lifesatisfaction!$Y$41,IF($B$9=$I$6,lifesatisfaction!$AF$41,IF($B$9=$I$7,lifesatisfaction!$AM$41,IF($B$9=$I$8,lifesatisfaction!$AT$41,"")))))</f>
        <v>Richmondshire</v>
      </c>
      <c r="AV19" s="90" t="str">
        <f>IF(IF($B$9=($I$1),lifesatisfaction!$Y$42,IF($B$9=$I$6,lifesatisfaction!$AF$42,IF($B$9=$I$7,lifesatisfaction!$AM$42,IF($B$9=$I$8,lifesatisfaction!$AT$42,""))))=0,"",IF($B$9=($I$1),lifesatisfaction!$Y$42,IF($B$9=$I$6,lifesatisfaction!$AF$42,IF($B$9=$I$7,lifesatisfaction!$AM$42,IF($B$9=$I$8,lifesatisfaction!$AT$42,"")))))</f>
        <v>West Devon</v>
      </c>
      <c r="AW19" s="90" t="str">
        <f>IF(IF($B$9=($I$1),lifesatisfaction!$Y$43,IF($B$9=$I$6,lifesatisfaction!$AF$43,IF($B$9=$I$7,lifesatisfaction!$AM$43,IF($B$9=$I$8,lifesatisfaction!$AT$43,""))))=0,"",IF($B$9=($I$1),lifesatisfaction!$Y$43,IF($B$9=$I$6,lifesatisfaction!$AF$43,IF($B$9=$I$7,lifesatisfaction!$AM$43,IF($B$9=$I$8,lifesatisfaction!$AT$43,"")))))</f>
        <v/>
      </c>
      <c r="AX19" s="90" t="str">
        <f>IF(IF($B$9=($I$1),lifesatisfaction!$Y$44,IF($B$9=$I$6,lifesatisfaction!$AF$44,IF($B$9=$I$7,lifesatisfaction!$AM$44,IF($B$9=$I$8,lifesatisfaction!$AT$44,""))))=0,"",IF($B$9=($I$1),lifesatisfaction!$Y$44,IF($B$9=$I$6,lifesatisfaction!$AF$44,IF($B$9=$I$7,lifesatisfaction!$AM$44,IF($B$9=$I$8,lifesatisfaction!$AT$44,"")))))</f>
        <v/>
      </c>
      <c r="AY19" s="90" t="str">
        <f>IF(IF($B$9=($I$1),lifesatisfaction!$Y$45,IF($B$9=$I$6,lifesatisfaction!$AF$45,IF($B$9=$I$7,lifesatisfaction!$AM$45,IF($B$9=$I$8,lifesatisfaction!$AT$45,""))))=0,"",IF($B$9=($I$1),lifesatisfaction!$Y$45,IF($B$9=$I$6,lifesatisfaction!$AF$45,IF($B$9=$I$7,lifesatisfaction!$AM$45,IF($B$9=$I$8,lifesatisfaction!$AT$45,"")))))</f>
        <v/>
      </c>
      <c r="AZ19" s="90" t="str">
        <f>IF(IF($B$9=($I$1),lifesatisfaction!$Y$46,IF($B$9=$I$6,lifesatisfaction!$AF$46,IF($B$9=$I$7,lifesatisfaction!$AM$46,IF($B$9=$I$8,lifesatisfaction!$AT$46,""))))=0,"",IF($B$9=($I$1),lifesatisfaction!$Y$46,IF($B$9=$I$6,lifesatisfaction!$AF$46,IF($B$9=$I$7,lifesatisfaction!$AM$46,IF($B$9=$I$8,lifesatisfaction!$AT$46,"")))))</f>
        <v/>
      </c>
      <c r="BA19" s="90" t="str">
        <f>IF(IF($B$9=($I$1),lifesatisfaction!$Y$47,IF($B$9=$I$6,lifesatisfaction!$AF$47,IF($B$9=$I$7,lifesatisfaction!$AM$47,IF($B$9=$I$8,lifesatisfaction!$AT$47,""))))=0,"",IF($B$9=($I$1),lifesatisfaction!$Y$47,IF($B$9=$I$6,lifesatisfaction!$AF$47,IF($B$9=$I$7,lifesatisfaction!$AM$47,IF($B$9=$I$8,lifesatisfaction!$AT$47,"")))))</f>
        <v/>
      </c>
      <c r="BB19" s="90" t="str">
        <f>IF(IF($B$9=($I$1),lifesatisfaction!$Y$48,IF($B$9=$I$6,lifesatisfaction!$AF$48,IF($B$9=$I$7,lifesatisfaction!$AM$48,IF($B$9=$I$8,lifesatisfaction!$AT$48,""))))=0,"",IF($B$9=($I$1),lifesatisfaction!$Y$48,IF($B$9=$I$6,lifesatisfaction!$AF$48,IF($B$9=$I$7,lifesatisfaction!$AM$48,IF($B$9=$I$8,lifesatisfaction!$AT$48,"")))))</f>
        <v/>
      </c>
      <c r="BC19" s="90" t="str">
        <f>IF(IF($B$9=($I$1),lifesatisfaction!$Y$49,IF($B$9=$I$6,lifesatisfaction!$AF$49,IF($B$9=$I$7,lifesatisfaction!$AM$49,IF($B$9=$I$8,lifesatisfaction!$AT$49,""))))=0,"",IF($B$9=($I$1),lifesatisfaction!$Y$49,IF($B$9=$I$6,lifesatisfaction!$AF$49,IF($B$9=$I$7,lifesatisfaction!$AM$49,IF($B$9=$I$8,lifesatisfaction!$AT$49,"")))))</f>
        <v/>
      </c>
      <c r="BD19" s="90" t="str">
        <f>IF(IF($B$9=($I$1),lifesatisfaction!$Y$50,IF($B$9=$I$6,lifesatisfaction!$AF$50,IF($B$9=$I$7,lifesatisfaction!$AM$50,IF($B$9=$I$8,lifesatisfaction!$AT$50,""))))=0,"",IF($B$9=($I$1),lifesatisfaction!$Y$50,IF($B$9=$I$6,lifesatisfaction!$AF$50,IF($B$9=$I$7,lifesatisfaction!$AM$50,IF($B$9=$I$8,lifesatisfaction!$AT$50,"")))))</f>
        <v/>
      </c>
      <c r="BE19" s="90" t="str">
        <f>IF(IF($B$9=($I$1),lifesatisfaction!$Y$51,IF($B$9=$I$6,lifesatisfaction!$AF$51,IF($B$9=$I$7,lifesatisfaction!$AM$51,IF($B$9=$I$8,lifesatisfaction!$AT$51,""))))=0,"",IF($B$9=($I$1),lifesatisfaction!$Y$51,IF($B$9=$I$6,lifesatisfaction!$AF$51,IF($B$9=$I$7,lifesatisfaction!$AM$51,IF($B$9=$I$8,lifesatisfaction!$AT$51,"")))))</f>
        <v/>
      </c>
      <c r="BF19" s="90" t="str">
        <f>IF(IF($B$9=($I$1),lifesatisfaction!$Y$52,IF($B$9=$I$6,lifesatisfaction!$AF$52,IF($B$9=$I$7,lifesatisfaction!$AM$52,IF($B$9=$I$8,lifesatisfaction!$AT$52,""))))=0,"",IF($B$9=($I$1),lifesatisfaction!$Y$52,IF($B$9=$I$6,lifesatisfaction!$AF$52,IF($B$9=$I$7,lifesatisfaction!$AM$52,IF($B$9=$I$8,lifesatisfaction!$AT$52,"")))))</f>
        <v/>
      </c>
      <c r="BG19" s="90" t="str">
        <f>IF(IF($B$9=($I$1),lifesatisfaction!$Y$53,IF($B$9=$I$6,lifesatisfaction!$AF$53,IF($B$9=$I$7,lifesatisfaction!$AM$53,IF($B$9=$I$8,lifesatisfaction!$AT$53,""))))=0,"",IF($B$9=($I$1),lifesatisfaction!$Y$53,IF($B$9=$I$6,lifesatisfaction!$AF$53,IF($B$9=$I$7,lifesatisfaction!$AM$53,IF($B$9=$I$8,lifesatisfaction!$AT$53,"")))))</f>
        <v/>
      </c>
      <c r="BH19" s="90" t="str">
        <f>IF(IF($B$9=($I$1),lifesatisfaction!$Y$54,IF($B$9=$I$6,lifesatisfaction!$AF$54,IF($B$9=$I$7,lifesatisfaction!$AM$54,IF($B$9=$I$8,lifesatisfaction!$AT$54,""))))=0,"",IF($B$9=($I$1),lifesatisfaction!$Y$54,IF($B$9=$I$6,lifesatisfaction!$AF$54,IF($B$9=$I$7,lifesatisfaction!$AM$54,IF($B$9=$I$8,lifesatisfaction!$AT$54,"")))))</f>
        <v/>
      </c>
      <c r="BI19" s="90" t="str">
        <f>IF(IF($B$9=($I$1),lifesatisfaction!$Y$55,IF($B$9=$I$6,lifesatisfaction!$AF$55,IF($B$9=$I$7,lifesatisfaction!$AM$55,IF($B$9=$I$8,lifesatisfaction!$AT$55,""))))=0,"",IF($B$9=($I$1),lifesatisfaction!$Y$55,IF($B$9=$I$6,lifesatisfaction!$AF$55,IF($B$9=$I$7,lifesatisfaction!$AM$55,IF($B$9=$I$8,lifesatisfaction!$AT$55,"")))))</f>
        <v/>
      </c>
      <c r="BJ19" s="90" t="str">
        <f>IF(IF($B$9=($I$1),lifesatisfaction!$Y$56,IF($B$9=$I$6,lifesatisfaction!$AF$56,IF($B$9=$I$7,lifesatisfaction!$AM$56,IF($B$9=$I$8,lifesatisfaction!$AT$56,""))))=0,"",IF($B$9=($I$1),lifesatisfaction!$Y$56,IF($B$9=$I$6,lifesatisfaction!$AF$56,IF($B$9=$I$7,lifesatisfaction!$AM$56,IF($B$9=$I$8,lifesatisfaction!$AT$56,"")))))</f>
        <v/>
      </c>
      <c r="BK19" s="90" t="str">
        <f>IF(IF($B$9=($I$1),lifesatisfaction!$Y$57,IF($B$9=$I$6,lifesatisfaction!$AF$57,IF($B$9=$I$7,lifesatisfaction!$AM$57,IF($B$9=$I$8,lifesatisfaction!$AT$57,""))))=0,"",IF($B$9=($I$1),lifesatisfaction!$Y$57,IF($B$9=$I$6,lifesatisfaction!$AF$57,IF($B$9=$I$7,lifesatisfaction!$AM$57,IF($B$9=$I$8,lifesatisfaction!$AT$57,"")))))</f>
        <v/>
      </c>
      <c r="BL19" s="90" t="str">
        <f>IF(IF($B$9=($I$1),lifesatisfaction!$Y$58,IF($B$9=$I$6,lifesatisfaction!$AF$58,IF($B$9=$I$7,lifesatisfaction!$AM$58,IF($B$9=$I$8,lifesatisfaction!$AT$58,""))))=0,"",IF($B$9=($I$1),lifesatisfaction!$Y$58,IF($B$9=$I$6,lifesatisfaction!$AF$58,IF($B$9=$I$7,lifesatisfaction!$AM$58,IF($B$9=$I$8,lifesatisfaction!$AT$58,"")))))</f>
        <v/>
      </c>
      <c r="BM19" s="90" t="str">
        <f>IF(IF($B$9=($I$1),lifesatisfaction!$Y$59,IF($B$9=$I$6,lifesatisfaction!$AF$59,IF($B$9=$I$7,lifesatisfaction!$AM$59,IF($B$9=$I$8,lifesatisfaction!$AT$59,""))))=0,"",IF($B$9=($I$1),lifesatisfaction!$Y$59,IF($B$9=$I$6,lifesatisfaction!$AF$59,IF($B$9=$I$7,lifesatisfaction!$AM$59,IF($B$9=$I$8,lifesatisfaction!$AT$59,"")))))</f>
        <v/>
      </c>
      <c r="BN19" s="90" t="str">
        <f>IF(IF($B$9=($I$1),lifesatisfaction!$Y$60,IF($B$9=$I$6,lifesatisfaction!$AF$60,IF($B$9=$I$7,lifesatisfaction!$AM$60,IF($B$9=$I$8,lifesatisfaction!$AT$60,""))))=0,"",IF($B$9=($I$1),lifesatisfaction!$Y$60,IF($B$9=$I$6,lifesatisfaction!$AF$60,IF($B$9=$I$7,lifesatisfaction!$AM$60,IF($B$9=$I$8,lifesatisfaction!$AT$60,"")))))</f>
        <v/>
      </c>
      <c r="BO19" s="90" t="str">
        <f>IF(IF($B$9=($I$1),lifesatisfaction!$Y$61,IF($B$9=$I$6,lifesatisfaction!$AF$61,IF($B$9=$I$7,lifesatisfaction!$AM$61,IF($B$9=$I$8,lifesatisfaction!$AT$61,""))))=0,"",IF($B$9=($I$1),lifesatisfaction!$Y$61,IF($B$9=$I$6,lifesatisfaction!$AF$61,IF($B$9=$I$7,lifesatisfaction!$AM$61,IF($B$9=$I$8,lifesatisfaction!$AT$61,"")))))</f>
        <v/>
      </c>
      <c r="BP19" s="90" t="str">
        <f>IF(IF($B$9=($I$1),lifesatisfaction!$Y$62,IF($B$9=$I$6,lifesatisfaction!$AF$62,IF($B$9=$I$7,lifesatisfaction!$AM$62,IF($B$9=$I$8,lifesatisfaction!$AT$62,""))))=0,"",IF($B$9=($I$1),lifesatisfaction!$Y$62,IF($B$9=$I$6,lifesatisfaction!$AF$62,IF($B$9=$I$7,lifesatisfaction!$AM$62,IF($B$9=$I$8,lifesatisfaction!$AT$62,"")))))</f>
        <v/>
      </c>
      <c r="BQ19" s="90" t="str">
        <f>IF(IF($B$9=($I$1),lifesatisfaction!$Y$63,IF($B$9=$I$6,lifesatisfaction!$AF$63,IF($B$9=$I$7,lifesatisfaction!$AM$63,IF($B$9=$I$8,lifesatisfaction!$AT$63,""))))=0,"",IF($B$9=($I$1),lifesatisfaction!$Y$63,IF($B$9=$I$6,lifesatisfaction!$AF$63,IF($B$9=$I$7,lifesatisfaction!$AM$63,IF($B$9=$I$8,lifesatisfaction!$AT$63,"")))))</f>
        <v/>
      </c>
      <c r="BR19" s="90" t="str">
        <f>IF(IF($B$9=($I$1),lifesatisfaction!$Y$64,IF($B$9=$I$6,lifesatisfaction!$AF$64,IF($B$9=$I$7,lifesatisfaction!$AM$64,IF($B$9=$I$8,lifesatisfaction!$AT$64,""))))=0,"",IF($B$9=($I$1),lifesatisfaction!$Y$64,IF($B$9=$I$6,lifesatisfaction!$AF$64,IF($B$9=$I$7,lifesatisfaction!$AM$64,IF($B$9=$I$8,lifesatisfaction!$AT$64,"")))))</f>
        <v/>
      </c>
      <c r="BS19" s="90" t="str">
        <f>IF(IF($B$9=($I$1),lifesatisfaction!$Y$65,IF($B$9=$I$6,lifesatisfaction!$AF$65,IF($B$9=$I$7,lifesatisfaction!$AM$65,IF($B$9=$I$8,lifesatisfaction!$AT$65,""))))=0,"",IF($B$9=($I$1),lifesatisfaction!$Y$65,IF($B$9=$I$6,lifesatisfaction!$AF$65,IF($B$9=$I$7,lifesatisfaction!$AM$65,IF($B$9=$I$8,lifesatisfaction!$AT$65,"")))))</f>
        <v/>
      </c>
      <c r="BT19" s="90" t="str">
        <f>IF(IF($B$9=($I$1),lifesatisfaction!$Y$66,IF($B$9=$I$6,lifesatisfaction!$AF$66,IF($B$9=$I$7,lifesatisfaction!$AM$66,IF($B$9=$I$8,lifesatisfaction!$AT$66,""))))=0,"",IF($B$9=($I$1),lifesatisfaction!$Y$66,IF($B$9=$I$6,lifesatisfaction!$AF$66,IF($B$9=$I$7,lifesatisfaction!$AM$66,IF($B$9=$I$8,lifesatisfaction!$AT$66,"")))))</f>
        <v/>
      </c>
      <c r="BU19" s="90" t="str">
        <f>IF(IF($B$9=($I$1),lifesatisfaction!$Y$67,IF($B$9=$I$6,lifesatisfaction!$AF$67,IF($B$9=$I$7,lifesatisfaction!$AM$67,IF($B$9=$I$8,lifesatisfaction!$AT$67,""))))=0,"",IF($B$9=($I$1),lifesatisfaction!$Y$67,IF($B$9=$I$6,lifesatisfaction!$AF$67,IF($B$9=$I$7,lifesatisfaction!$AM$67,IF($B$9=$I$8,lifesatisfaction!$AT$67,"")))))</f>
        <v/>
      </c>
      <c r="BV19" s="90" t="str">
        <f>IF(IF($B$9=($I$1),lifesatisfaction!$Y$68,IF($B$9=$I$6,lifesatisfaction!$AF$68,IF($B$9=$I$7,lifesatisfaction!$AM$68,IF($B$9=$I$8,lifesatisfaction!$AT$68,""))))=0,"",IF($B$9=($I$1),lifesatisfaction!$Y$68,IF($B$9=$I$6,lifesatisfaction!$AF$68,IF($B$9=$I$7,lifesatisfaction!$AM$68,IF($B$9=$I$8,lifesatisfaction!$AT$68,"")))))</f>
        <v/>
      </c>
      <c r="BW19" s="90" t="str">
        <f>IF(IF($B$9=($I$1),lifesatisfaction!$Y$69,IF($B$9=$I$6,lifesatisfaction!$AF$69,IF($B$9=$I$7,lifesatisfaction!$AM$69,IF($B$9=$I$8,lifesatisfaction!$AT$69,""))))=0,"",IF($B$9=($I$1),lifesatisfaction!$Y$69,IF($B$9=$I$6,lifesatisfaction!$AF$69,IF($B$9=$I$7,lifesatisfaction!$AM$69,IF($B$9=$I$8,lifesatisfaction!$AT$69,"")))))</f>
        <v/>
      </c>
      <c r="BX19" s="90" t="str">
        <f>IF(IF($B$9=($I$1),lifesatisfaction!$Y$70,IF($B$9=$I$6,lifesatisfaction!$AF$70,IF($B$9=$I$7,lifesatisfaction!$AM$70,IF($B$9=$I$8,lifesatisfaction!$AT$70,""))))=0,"",IF($B$9=($I$1),lifesatisfaction!$Y$70,IF($B$9=$I$6,lifesatisfaction!$AF$70,IF($B$9=$I$7,lifesatisfaction!$AM$70,IF($B$9=$I$8,lifesatisfaction!$AT$70,"")))))</f>
        <v/>
      </c>
      <c r="BY19" s="90" t="str">
        <f>IF(IF($B$9=($I$1),lifesatisfaction!$Y$71,IF($B$9=$I$6,lifesatisfaction!$AF$71,IF($B$9=$I$7,lifesatisfaction!$AM$71,IF($B$9=$I$8,lifesatisfaction!$AT$71,""))))=0,"",IF($B$9=($I$1),lifesatisfaction!$Y$71,IF($B$9=$I$6,lifesatisfaction!$AF$71,IF($B$9=$I$7,lifesatisfaction!$AM$71,IF($B$9=$I$8,lifesatisfaction!$AT$71,"")))))</f>
        <v/>
      </c>
      <c r="BZ19" s="90" t="str">
        <f>IF(IF($B$9=($I$1),lifesatisfaction!$Y$72,IF($B$9=$I$6,lifesatisfaction!$AF$72,IF($B$9=$I$7,lifesatisfaction!$AM$72,IF($B$9=$I$8,lifesatisfaction!$AT$72,""))))=0,"",IF($B$9=($I$1),lifesatisfaction!$Y$72,IF($B$9=$I$6,lifesatisfaction!$AF$72,IF($B$9=$I$7,lifesatisfaction!$AM$72,IF($B$9=$I$8,lifesatisfaction!$AT$72,"")))))</f>
        <v/>
      </c>
      <c r="CA19" s="90" t="str">
        <f>IF(IF($B$9=($I$1),lifesatisfaction!$Y$73,IF($B$9=$I$6,lifesatisfaction!$AF$73,IF($B$9=$I$7,lifesatisfaction!$AM$73,IF($B$9=$I$8,lifesatisfaction!$AT$73,""))))=0,"",IF($B$9=($I$1),lifesatisfaction!$Y$73,IF($B$9=$I$6,lifesatisfaction!$AF$73,IF($B$9=$I$7,lifesatisfaction!$AM$73,IF($B$9=$I$8,lifesatisfaction!$AT$73,"")))))</f>
        <v/>
      </c>
      <c r="CB19" s="90" t="str">
        <f>IF(IF($B$9=($I$1),lifesatisfaction!$Y$74,IF($B$9=$I$6,lifesatisfaction!$AF$74,IF($B$9=$I$7,lifesatisfaction!$AM$74,IF($B$9=$I$8,lifesatisfaction!$AT$74,""))))=0,"",IF($B$9=($I$1),lifesatisfaction!$Y$74,IF($B$9=$I$6,lifesatisfaction!$AF$74,IF($B$9=$I$7,lifesatisfaction!$AM$74,IF($B$9=$I$8,lifesatisfaction!$AT$74,"")))))</f>
        <v/>
      </c>
      <c r="CC19" s="90" t="str">
        <f>IF(IF($B$9=($I$1),lifesatisfaction!$Y$75,IF($B$9=$I$6,lifesatisfaction!$AF$75,IF($B$9=$I$7,lifesatisfaction!$AM$75,IF($B$9=$I$8,lifesatisfaction!$AT$75,""))))=0,"",IF($B$9=($I$1),lifesatisfaction!$Y$75,IF($B$9=$I$6,lifesatisfaction!$AF$75,IF($B$9=$I$7,lifesatisfaction!$AM$75,IF($B$9=$I$8,lifesatisfaction!$AT$75,"")))))</f>
        <v/>
      </c>
      <c r="CD19" s="90" t="str">
        <f>IF(IF($B$9=($I$1),lifesatisfaction!$Y$76,IF($B$9=$I$6,lifesatisfaction!$AF$76,IF($B$9=$I$7,lifesatisfaction!$AM$76,IF($B$9=$I$8,lifesatisfaction!$AT$76,""))))=0,"",IF($B$9=($I$1),lifesatisfaction!$Y$76,IF($B$9=$I$6,lifesatisfaction!$AF$76,IF($B$9=$I$7,lifesatisfaction!$AM$76,IF($B$9=$I$8,lifesatisfaction!$AT$76,"")))))</f>
        <v/>
      </c>
      <c r="CE19" s="90" t="str">
        <f>IF(IF($B$9=($I$1),lifesatisfaction!$Y$77,IF($B$9=$I$6,lifesatisfaction!$AF$77,IF($B$9=$I$7,lifesatisfaction!$AM$77,IF($B$9=$I$8,lifesatisfaction!$AT$77,""))))=0,"",IF($B$9=($I$1),lifesatisfaction!$Y$77,IF($B$9=$I$6,lifesatisfaction!$AF$77,IF($B$9=$I$7,lifesatisfaction!$AM$77,IF($B$9=$I$8,lifesatisfaction!$AT$77,"")))))</f>
        <v/>
      </c>
      <c r="CF19" s="90" t="str">
        <f>IF(IF($B$9=($I$1),lifesatisfaction!$Y$78,IF($B$9=$I$6,lifesatisfaction!$AF$78,IF($B$9=$I$7,lifesatisfaction!$AM$78,IF($B$9=$I$8,lifesatisfaction!$AT$78,""))))=0,"",IF($B$9=($I$1),lifesatisfaction!$Y$78,IF($B$9=$I$6,lifesatisfaction!$AF$78,IF($B$9=$I$7,lifesatisfaction!$AM$78,IF($B$9=$I$8,lifesatisfaction!$AT$78,"")))))</f>
        <v/>
      </c>
      <c r="CG19" s="90" t="str">
        <f>IF(IF($B$9=($I$1),lifesatisfaction!$Y$79,IF($B$9=$I$6,lifesatisfaction!$AF$79,IF($B$9=$I$7,lifesatisfaction!$AM$79,IF($B$9=$I$8,lifesatisfaction!$AT$79,""))))=0,"",IF($B$9=($I$1),lifesatisfaction!$Y$79,IF($B$9=$I$6,lifesatisfaction!$AF$79,IF($B$9=$I$7,lifesatisfaction!$AM$79,IF($B$9=$I$8,lifesatisfaction!$AT$79,"")))))</f>
        <v/>
      </c>
      <c r="CH19" s="90" t="str">
        <f>IF(IF($B$9=($I$1),lifesatisfaction!$Y$80,IF($B$9=$I$6,lifesatisfaction!$AF$80,IF($B$9=$I$7,lifesatisfaction!$AM$80,IF($B$9=$I$8,lifesatisfaction!$AT$80,""))))=0,"",IF($B$9=($I$1),lifesatisfaction!$Y$80,IF($B$9=$I$6,lifesatisfaction!$AF$80,IF($B$9=$I$7,lifesatisfaction!$AM$80,IF($B$9=$I$8,lifesatisfaction!$AT$80,"")))))</f>
        <v/>
      </c>
      <c r="CI19" s="90" t="str">
        <f>IF(IF($B$9=($I$1),lifesatisfaction!$Y$81,IF($B$9=$I$6,lifesatisfaction!$AF$81,IF($B$9=$I$7,lifesatisfaction!$AM$81,IF($B$9=$I$8,lifesatisfaction!$AT$81,""))))=0,"",IF($B$9=($I$1),lifesatisfaction!$Y$81,IF($B$9=$I$6,lifesatisfaction!$AF$81,IF($B$9=$I$7,lifesatisfaction!$AM$81,IF($B$9=$I$8,lifesatisfaction!$AT$81,"")))))</f>
        <v/>
      </c>
      <c r="CJ19" s="90" t="str">
        <f>IF(IF($B$9=($I$1),lifesatisfaction!$Y$82,IF($B$9=$I$6,lifesatisfaction!$AF$82,IF($B$9=$I$7,lifesatisfaction!$AM$82,IF($B$9=$I$8,lifesatisfaction!$AT$82,""))))=0,"",IF($B$9=($I$1),lifesatisfaction!$Y$82,IF($B$9=$I$6,lifesatisfaction!$AF$82,IF($B$9=$I$7,lifesatisfaction!$AM$82,IF($B$9=$I$8,lifesatisfaction!$AT$82,"")))))</f>
        <v/>
      </c>
      <c r="CK19" s="90" t="str">
        <f>IF(IF($B$9=($I$1),lifesatisfaction!$Y$83,IF($B$9=$I$6,lifesatisfaction!$AF$83,IF($B$9=$I$7,lifesatisfaction!$AM$83,IF($B$9=$I$8,lifesatisfaction!$AT$83,""))))=0,"",IF($B$9=($I$1),lifesatisfaction!$Y$83,IF($B$9=$I$6,lifesatisfaction!$AF$83,IF($B$9=$I$7,lifesatisfaction!$AM$83,IF($B$9=$I$8,lifesatisfaction!$AT$83,"")))))</f>
        <v/>
      </c>
      <c r="CL19" s="90" t="str">
        <f>IF(IF($B$9=($I$1),lifesatisfaction!$Y$84,IF($B$9=$I$6,lifesatisfaction!$AF$84,IF($B$9=$I$7,lifesatisfaction!$AM$84,IF($B$9=$I$8,lifesatisfaction!$AT$84,""))))=0,"",IF($B$9=($I$1),lifesatisfaction!$Y$84,IF($B$9=$I$6,lifesatisfaction!$AF$84,IF($B$9=$I$7,lifesatisfaction!$AM$84,IF($B$9=$I$8,lifesatisfaction!$AT$84,"")))))</f>
        <v/>
      </c>
      <c r="CM19" s="90" t="str">
        <f>IF(IF($B$9=($I$1),lifesatisfaction!$Y$85,IF($B$9=$I$6,lifesatisfaction!$AF$85,IF($B$9=$I$7,lifesatisfaction!$AM$85,IF($B$9=$I$8,lifesatisfaction!$AT$85,""))))=0,"",IF($B$9=($I$1),lifesatisfaction!$Y$85,IF($B$9=$I$6,lifesatisfaction!$AF$85,IF($B$9=$I$7,lifesatisfaction!$AM$85,IF($B$9=$I$8,lifesatisfaction!$AT$85,"")))))</f>
        <v/>
      </c>
      <c r="CN19" s="90" t="str">
        <f>IF(IF($B$9=($I$1),lifesatisfaction!$Y$86,IF($B$9=$I$6,lifesatisfaction!$AF$86,IF($B$9=$I$7,lifesatisfaction!$AM$86,IF($B$9=$I$8,lifesatisfaction!$AT$86,""))))=0,"",IF($B$9=($I$1),lifesatisfaction!$Y$86,IF($B$9=$I$6,lifesatisfaction!$AF$86,IF($B$9=$I$7,lifesatisfaction!$AM$86,IF($B$9=$I$8,lifesatisfaction!$AT$86,"")))))</f>
        <v/>
      </c>
      <c r="CO19" s="90" t="str">
        <f>IF(IF($B$9=($I$1),lifesatisfaction!$Y$87,IF($B$9=$I$6,lifesatisfaction!$AF$87,IF($B$9=$I$7,lifesatisfaction!$AM$87,IF($B$9=$I$8,lifesatisfaction!$AT$87,""))))=0,"",IF($B$9=($I$1),lifesatisfaction!$Y$87,IF($B$9=$I$6,lifesatisfaction!$AF$87,IF($B$9=$I$7,lifesatisfaction!$AM$87,IF($B$9=$I$8,lifesatisfaction!$AT$87,"")))))</f>
        <v/>
      </c>
      <c r="CP19" s="90" t="str">
        <f>IF(IF($B$9=($I$1),lifesatisfaction!$Y$88,IF($B$9=$I$6,lifesatisfaction!$AF$88,IF($B$9=$I$7,lifesatisfaction!$AM$88,IF($B$9=$I$8,lifesatisfaction!$AT$88,""))))=0,"",IF($B$9=($I$1),lifesatisfaction!$Y$88,IF($B$9=$I$6,lifesatisfaction!$AF$88,IF($B$9=$I$7,lifesatisfaction!$AM$88,IF($B$9=$I$8,lifesatisfaction!$AT$88,"")))))</f>
        <v/>
      </c>
      <c r="CQ19" s="90" t="str">
        <f>IF(IF($B$9=($I$1),lifesatisfaction!$Y$89,IF($B$9=$I$6,lifesatisfaction!$AF$89,IF($B$9=$I$7,lifesatisfaction!$AM$89,IF($B$9=$I$8,lifesatisfaction!$AT$89,""))))=0,"",IF($B$9=($I$1),lifesatisfaction!$Y$89,IF($B$9=$I$6,lifesatisfaction!$AF$89,IF($B$9=$I$7,lifesatisfaction!$AM$89,IF($B$9=$I$8,lifesatisfaction!$AT$89,"")))))</f>
        <v/>
      </c>
      <c r="CR19" s="90" t="str">
        <f>IF(IF($B$9=($I$1),lifesatisfaction!$Y$90,IF($B$9=$I$6,lifesatisfaction!$AF$90,IF($B$9=$I$7,lifesatisfaction!$AM$90,IF($B$9=$I$8,lifesatisfaction!$AT$90,""))))=0,"",IF($B$9=($I$1),lifesatisfaction!$Y$90,IF($B$9=$I$6,lifesatisfaction!$AF$90,IF($B$9=$I$7,lifesatisfaction!$AM$90,IF($B$9=$I$8,lifesatisfaction!$AT$90,"")))))</f>
        <v/>
      </c>
      <c r="CS19" s="90" t="str">
        <f>IF(IF($B$9=($I$1),lifesatisfaction!$Y$91,IF($B$9=$I$6,lifesatisfaction!$AF$91,IF($B$9=$I$7,lifesatisfaction!$AM$91,IF($B$9=$I$8,lifesatisfaction!$AT$91,""))))=0,"",IF($B$9=($I$1),lifesatisfaction!$Y$91,IF($B$9=$I$6,lifesatisfaction!$AF$91,IF($B$9=$I$7,lifesatisfaction!$AM$91,IF($B$9=$I$8,lifesatisfaction!$AT$91,"")))))</f>
        <v/>
      </c>
      <c r="CT19" s="90" t="str">
        <f>IF(IF($B$9=($I$1),lifesatisfaction!$Y$92,IF($B$9=$I$6,lifesatisfaction!$AF$92,IF($B$9=$I$7,lifesatisfaction!$AM$92,IF($B$9=$I$8,lifesatisfaction!$AT$92,""))))=0,"",IF($B$9=($I$1),lifesatisfaction!$Y$92,IF($B$9=$I$6,lifesatisfaction!$AF$92,IF($B$9=$I$7,lifesatisfaction!$AM$92,IF($B$9=$I$8,lifesatisfaction!$AT$92,"")))))</f>
        <v/>
      </c>
      <c r="CU19" s="90" t="str">
        <f>IF(IF($B$9=($I$1),lifesatisfaction!$Y$93,IF($B$9=$I$6,lifesatisfaction!$AF$93,IF($B$9=$I$7,lifesatisfaction!$AM$93,IF($B$9=$I$8,lifesatisfaction!$AT$93,""))))=0,"",IF($B$9=($I$1),lifesatisfaction!$Y$93,IF($B$9=$I$6,lifesatisfaction!$AF$93,IF($B$9=$I$7,lifesatisfaction!$AM$93,IF($B$9=$I$8,lifesatisfaction!$AT$93,"")))))</f>
        <v/>
      </c>
      <c r="CV19" s="90" t="str">
        <f>IF(IF($B$9=($I$1),lifesatisfaction!$Y$94,IF($B$9=$I$6,lifesatisfaction!$AF$94,IF($B$9=$I$7,lifesatisfaction!$AM$94,IF($B$9=$I$8,lifesatisfaction!$AT$94,""))))=0,"",IF($B$9=($I$1),lifesatisfaction!$Y$94,IF($B$9=$I$6,lifesatisfaction!$AF$94,IF($B$9=$I$7,lifesatisfaction!$AM$94,IF($B$9=$I$8,lifesatisfaction!$AT$94,"")))))</f>
        <v/>
      </c>
      <c r="CW19" s="90" t="str">
        <f>IF(IF($B$9=($I$1),lifesatisfaction!$Y$95,IF($B$9=$I$6,lifesatisfaction!$AF$95,IF($B$9=$I$7,lifesatisfaction!$AM$95,IF($B$9=$I$8,lifesatisfaction!$AT$95,""))))=0,"",IF($B$9=($I$1),lifesatisfaction!$Y$95,IF($B$9=$I$6,lifesatisfaction!$AF$95,IF($B$9=$I$7,lifesatisfaction!$AM$95,IF($B$9=$I$8,lifesatisfaction!$AT$95,"")))))</f>
        <v/>
      </c>
      <c r="CX19" s="90" t="str">
        <f>IF(IF($B$9=($I$1),lifesatisfaction!$Y$96,IF($B$9=$I$6,lifesatisfaction!$AF$96,IF($B$9=$I$7,lifesatisfaction!$AM$96,IF($B$9=$I$8,lifesatisfaction!$AT$96,""))))=0,"",IF($B$9=($I$1),lifesatisfaction!$Y$96,IF($B$9=$I$6,lifesatisfaction!$AF$96,IF($B$9=$I$7,lifesatisfaction!$AM$96,IF($B$9=$I$8,lifesatisfaction!$AT$96,"")))))</f>
        <v/>
      </c>
      <c r="CY19" s="90" t="str">
        <f>IF(IF($B$9=($I$1),lifesatisfaction!$Y$97,IF($B$9=$I$6,lifesatisfaction!$AF$97,IF($B$9=$I$7,lifesatisfaction!$AM$97,IF($B$9=$I$8,lifesatisfaction!$AT$97,""))))=0,"",IF($B$9=($I$1),lifesatisfaction!$Y$97,IF($B$9=$I$6,lifesatisfaction!$AF$97,IF($B$9=$I$7,lifesatisfaction!$AM$97,IF($B$9=$I$8,lifesatisfaction!$AT$97,"")))))</f>
        <v/>
      </c>
    </row>
    <row r="20" spans="1:16382" ht="26.25" customHeight="1" x14ac:dyDescent="0.3">
      <c r="A20" s="91"/>
      <c r="B20" s="91"/>
      <c r="D20" s="103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</row>
    <row r="21" spans="1:16382" ht="18.75" customHeight="1" x14ac:dyDescent="0.3">
      <c r="A21" s="112" t="s">
        <v>912</v>
      </c>
      <c r="B21" s="113"/>
      <c r="C21" s="121">
        <f>VLOOKUP(B5,happiness!B12:E359,4,FALSE)</f>
        <v>6.95</v>
      </c>
      <c r="D21" s="123" t="str">
        <f>"("&amp;ROUND(VLOOKUP(B9,happiness!O318:P326,2,FALSE),2)&amp;")"</f>
        <v>(7.51)</v>
      </c>
      <c r="E21" s="123" t="str">
        <f>"("&amp;ROUND(happiness!P328,2)&amp;")"</f>
        <v>(7.44)</v>
      </c>
      <c r="F21" s="127">
        <f>IFERROR((VLOOKUP(B5,happiness!M7:R314,6,FALSE)-IF($B$9=($I$1),happiness!$X$46,IF($B$9=$I$6,happiness!$AE$45,IF($B$9=$I$7,happiness!$AL$54,IF($B$9=$I$8,happiness!$AS$95,""))))),"not available for higher geographies")</f>
        <v>38</v>
      </c>
      <c r="G21" s="74">
        <f>IF(IF($B$9=($I$1),happiness!$Z$1,IF($B$9=$I$6,happiness!$AG$1,IF($B$9=$I$7,happiness!$AN$1,IF($B$9=$I$8,happiness!$AU$1,""))))=0,"",IF($B$9=($I$1),happiness!$Z$1,IF($B$9=$I$6,happiness!$AG$1,IF($B$9=$I$7,happiness!$AN$1,IF($B$9=$I$8,happiness!$AU$1,"")))))</f>
        <v>1</v>
      </c>
      <c r="H21" s="74">
        <f>IF(IF($B$9=($I$1),happiness!$Z$2,IF($B$9=$I$6,happiness!$AG$2,IF($B$9=$I$7,happiness!$AN$2,IF($B$9=$I$8,happiness!$AU$2,""))))=0,"",IF($B$9=($I$1),happiness!$Z$2,IF($B$9=$I$6,happiness!$AG$2,IF($B$9=$I$7,happiness!$AN$2,IF($B$9=$I$8,happiness!$AU$2,"")))))</f>
        <v>2</v>
      </c>
      <c r="I21" s="74">
        <f>IF(IF($B$9=($I$1),happiness!$Z$3,IF($B$9=$I$6,happiness!$AG$3,IF($B$9=$I$7,happiness!$AN$3,IF($B$9=$I$8,happiness!$AU$3,""))))=0,"",IF($B$9=($I$1),happiness!$Z$3,IF($B$9=$I$6,happiness!$AG$3,IF($B$9=$I$7,happiness!$AN$3,IF($B$9=$I$8,happiness!$AU$3,"")))))</f>
        <v>3</v>
      </c>
      <c r="J21" s="74">
        <f>IF(IF($B$9=($I$1),happiness!$Z$4,IF($B$9=$I$6,happiness!$AG$4,IF($B$9=$I$7,happiness!$AN$4,IF($B$9=$I$8,happiness!$AU$4,""))))=0,"",IF($B$9=($I$1),happiness!$Z$4,IF($B$9=$I$6,happiness!$AG$4,IF($B$9=$I$7,happiness!$AN$4,IF($B$9=$I$8,happiness!$AU$4,"")))))</f>
        <v>4</v>
      </c>
      <c r="K21" s="74">
        <f>IF(IF($B$9=($I$1),happiness!$Z$5,IF($B$9=$I$6,happiness!$AG$5,IF($B$9=$I$7,happiness!$AN$5,IF($B$9=$I$8,happiness!$AU$5,""))))=0,"",IF($B$9=($I$1),happiness!$Z$5,IF($B$9=$I$6,happiness!$AG$5,IF($B$9=$I$7,happiness!$AN$5,IF($B$9=$I$8,happiness!$AU$5,"")))))</f>
        <v>5</v>
      </c>
      <c r="L21" s="74">
        <f>IF(IF($B$9=($I$1),happiness!$Z$6,IF($B$9=$I$6,happiness!$AG$6,IF($B$9=$I$7,happiness!$AN$6,IF($B$9=$I$8,happiness!$AU$6,""))))=0,"",IF($B$9=($I$1),happiness!$Z$6,IF($B$9=$I$6,happiness!$AG$6,IF($B$9=$I$7,happiness!$AN$6,IF($B$9=$I$8,happiness!$AU$6,"")))))</f>
        <v>6</v>
      </c>
      <c r="M21" s="74">
        <f>IF(IF($B$9=($I$1),happiness!$Z$7,IF($B$9=$I$6,happiness!$AG$7,IF($B$9=$I$7,happiness!$AN$7,IF($B$9=$I$8,happiness!$AU$7,""))))=0,"",IF($B$9=($I$1),happiness!$Z$7,IF($B$9=$I$6,happiness!$AG$7,IF($B$9=$I$7,happiness!$AN$7,IF($B$9=$I$8,happiness!$AU$7,"")))))</f>
        <v>7</v>
      </c>
      <c r="N21" s="74">
        <f>IF(IF($B$9=($I$1),happiness!$Z$8,IF($B$9=$I$6,happiness!$AG$8,IF($B$9=$I$7,happiness!$AN$8,IF($B$9=$I$8,happiness!$AU$8,""))))=0,"",IF($B$9=($I$1),happiness!$Z$8,IF($B$9=$I$6,happiness!$AG$8,IF($B$9=$I$7,happiness!$AN$8,IF($B$9=$I$8,happiness!$AU$8,"")))))</f>
        <v>8</v>
      </c>
      <c r="O21" s="74">
        <f>IF(IF($B$9=($I$1),happiness!$Z$9,IF($B$9=$I$6,happiness!$AG$9,IF($B$9=$I$7,happiness!$AN$9,IF($B$9=$I$8,happiness!$AU$9,""))))=0,"",IF($B$9=($I$1),happiness!$Z$9,IF($B$9=$I$6,happiness!$AG$9,IF($B$9=$I$7,happiness!$AN$9,IF($B$9=$I$8,happiness!$AU$9,"")))))</f>
        <v>9</v>
      </c>
      <c r="P21" s="74">
        <f>IF(IF($B$9=($I$1),happiness!$Z$10,IF($B$9=$I$6,happiness!$AG$10,IF($B$9=$I$7,happiness!$AN$10,IF($B$9=$I$8,happiness!$AU$10,""))))=0,"",IF($B$9=($I$1),happiness!$Z$10,IF($B$9=$I$6,happiness!$AG$10,IF($B$9=$I$7,happiness!$AN$10,IF($B$9=$I$8,happiness!$AU$10,"")))))</f>
        <v>10</v>
      </c>
      <c r="Q21" s="74">
        <f>IF(IF($B$9=($I$1),happiness!$Z$11,IF($B$9=$I$6,happiness!$AG$11,IF($B$9=$I$7,happiness!$AN$11,IF($B$9=$I$8,happiness!$AU$11,""))))=0,"",IF($B$9=($I$1),happiness!$Z$11,IF($B$9=$I$6,happiness!$AG$11,IF($B$9=$I$7,happiness!$AN$11,IF($B$9=$I$8,happiness!$AU$11,"")))))</f>
        <v>11</v>
      </c>
      <c r="R21" s="74">
        <f>IF(IF($B$9=($I$1),happiness!$Z$12,IF($B$9=$I$6,happiness!$AG$12,IF($B$9=$I$7,happiness!$AN$12,IF($B$9=$I$8,happiness!$AU$12,""))))=0,"",IF($B$9=($I$1),happiness!$Z$12,IF($B$9=$I$6,happiness!$AG$12,IF($B$9=$I$7,happiness!$AN$12,IF($B$9=$I$8,happiness!$AU$12,"")))))</f>
        <v>11</v>
      </c>
      <c r="S21" s="74">
        <f>IF(IF($B$9=($I$1),happiness!$Z$13,IF($B$9=$I$6,happiness!$AG$13,IF($B$9=$I$7,happiness!$AN$13,IF($B$9=$I$8,happiness!$AU$13,""))))=0,"",IF($B$9=($I$1),happiness!$Z$13,IF($B$9=$I$6,happiness!$AG$13,IF($B$9=$I$7,happiness!$AN$13,IF($B$9=$I$8,happiness!$AU$13,"")))))</f>
        <v>11</v>
      </c>
      <c r="T21" s="74">
        <f>IF(IF($B$9=($I$1),happiness!$Z$14,IF($B$9=$I$6,happiness!$AG$14,IF($B$9=$I$7,happiness!$AN$14,IF($B$9=$I$8,happiness!$AU$14,""))))=0,"",IF($B$9=($I$1),happiness!$Z$14,IF($B$9=$I$6,happiness!$AG$14,IF($B$9=$I$7,happiness!$AN$14,IF($B$9=$I$8,happiness!$AU$14,"")))))</f>
        <v>14</v>
      </c>
      <c r="U21" s="74">
        <f>IF(IF($B$9=($I$1),happiness!$Z$15,IF($B$9=$I$6,happiness!$AG$15,IF($B$9=$I$7,happiness!$AN$15,IF($B$9=$I$8,happiness!$AU$15,""))))=0,"",IF($B$9=($I$1),happiness!$Z$15,IF($B$9=$I$6,happiness!$AG$15,IF($B$9=$I$7,happiness!$AN$15,IF($B$9=$I$8,happiness!$AU$15,"")))))</f>
        <v>14</v>
      </c>
      <c r="V21" s="74">
        <f>IF(IF($B$9=($I$1),happiness!$Z$16,IF($B$9=$I$6,happiness!$AG$16,IF($B$9=$I$7,happiness!$AN$16,IF($B$9=$I$8,happiness!$AU$16,""))))=0,"",IF($B$9=($I$1),happiness!$Z$16,IF($B$9=$I$6,happiness!$AG$16,IF($B$9=$I$7,happiness!$AN$16,IF($B$9=$I$8,happiness!$AU$16,"")))))</f>
        <v>16</v>
      </c>
      <c r="W21" s="74">
        <f>IF(IF($B$9=($I$1),happiness!$Z$17,IF($B$9=$I$6,happiness!$AG$17,IF($B$9=$I$7,happiness!$AN$17,IF($B$9=$I$8,happiness!$AU$17,""))))=0,"",IF($B$9=($I$1),happiness!$Z$17,IF($B$9=$I$6,happiness!$AG$17,IF($B$9=$I$7,happiness!$AN$17,IF($B$9=$I$8,happiness!$AU$17,"")))))</f>
        <v>16</v>
      </c>
      <c r="X21" s="74">
        <f>IF(IF($B$9=($I$1),happiness!$Z$18,IF($B$9=$I$6,happiness!$AG$18,IF($B$9=$I$7,happiness!$AN$18,IF($B$9=$I$8,happiness!$AU$18,""))))=0,"",IF($B$9=($I$1),happiness!$Z$18,IF($B$9=$I$6,happiness!$AG$18,IF($B$9=$I$7,happiness!$AN$18,IF($B$9=$I$8,happiness!$AU$18,"")))))</f>
        <v>16</v>
      </c>
      <c r="Y21" s="74">
        <f>IF(IF($B$9=($I$1),happiness!$Z$19,IF($B$9=$I$6,happiness!$AG$19,IF($B$9=$I$7,happiness!$AN$19,IF($B$9=$I$8,happiness!$AU$19,""))))=0,"",IF($B$9=($I$1),happiness!$Z$19,IF($B$9=$I$6,happiness!$AG$19,IF($B$9=$I$7,happiness!$AN$19,IF($B$9=$I$8,happiness!$AU$19,"")))))</f>
        <v>19</v>
      </c>
      <c r="Z21" s="74">
        <f>IF(IF($B$9=($I$1),happiness!$Z$20,IF($B$9=$I$6,happiness!$AG$20,IF($B$9=$I$7,happiness!$AN$20,IF($B$9=$I$8,happiness!$AU$20,""))))=0,"",IF($B$9=($I$1),happiness!$Z$20,IF($B$9=$I$6,happiness!$AG$20,IF($B$9=$I$7,happiness!$AN$20,IF($B$9=$I$8,happiness!$AU$20,"")))))</f>
        <v>19</v>
      </c>
      <c r="AA21" s="74">
        <f>IF(IF($B$9=($I$1),happiness!$Z$21,IF($B$9=$I$6,happiness!$AG$21,IF($B$9=$I$7,happiness!$AN$21,IF($B$9=$I$8,happiness!$AU$21,""))))=0,"",IF($B$9=($I$1),happiness!$Z$21,IF($B$9=$I$6,happiness!$AG$21,IF($B$9=$I$7,happiness!$AN$21,IF($B$9=$I$8,happiness!$AU$21,"")))))</f>
        <v>21</v>
      </c>
      <c r="AB21" s="74">
        <f>IF(IF($B$9=($I$1),happiness!$Z$22,IF($B$9=$I$6,happiness!$AG$22,IF($B$9=$I$7,happiness!$AN$22,IF($B$9=$I$8,happiness!$AU$22,""))))=0,"",IF($B$9=($I$1),happiness!$Z$22,IF($B$9=$I$6,happiness!$AG$22,IF($B$9=$I$7,happiness!$AN$22,IF($B$9=$I$8,happiness!$AU$22,"")))))</f>
        <v>22</v>
      </c>
      <c r="AC21" s="74">
        <f>IF(IF($B$9=($I$1),happiness!$Z$23,IF($B$9=$I$6,happiness!$AG$23,IF($B$9=$I$7,happiness!$AN$23,IF($B$9=$I$8,happiness!$AU$23,""))))=0,"",IF($B$9=($I$1),happiness!$Z$23,IF($B$9=$I$6,happiness!$AG$23,IF($B$9=$I$7,happiness!$AN$23,IF($B$9=$I$8,happiness!$AU$23,"")))))</f>
        <v>22</v>
      </c>
      <c r="AD21" s="74">
        <f>IF(IF($B$9=($I$1),happiness!$Z$24,IF($B$9=$I$6,happiness!$AG$24,IF($B$9=$I$7,happiness!$AN$24,IF($B$9=$I$8,happiness!$AU$24,""))))=0,"",IF($B$9=($I$1),happiness!$Z$24,IF($B$9=$I$6,happiness!$AG$24,IF($B$9=$I$7,happiness!$AN$24,IF($B$9=$I$8,happiness!$AU$24,"")))))</f>
        <v>24</v>
      </c>
      <c r="AE21" s="74">
        <f>IF(IF($B$9=($I$1),happiness!$Z$25,IF($B$9=$I$6,happiness!$AG$25,IF($B$9=$I$7,happiness!$AN$25,IF($B$9=$I$8,happiness!$AU$25,""))))=0,"",IF($B$9=($I$1),happiness!$Z$25,IF($B$9=$I$6,happiness!$AG$25,IF($B$9=$I$7,happiness!$AN$25,IF($B$9=$I$8,happiness!$AU$25,"")))))</f>
        <v>25</v>
      </c>
      <c r="AF21" s="74">
        <f>IF(IF($B$9=($I$1),happiness!$Z$26,IF($B$9=$I$6,happiness!$AG$26,IF($B$9=$I$7,happiness!$AN$26,IF($B$9=$I$8,happiness!$AU$26,""))))=0,"",IF($B$9=($I$1),happiness!$Z$26,IF($B$9=$I$6,happiness!$AG$26,IF($B$9=$I$7,happiness!$AN$26,IF($B$9=$I$8,happiness!$AU$26,"")))))</f>
        <v>25</v>
      </c>
      <c r="AG21" s="74">
        <f>IF(IF($B$9=($I$1),happiness!$Z$27,IF($B$9=$I$6,happiness!$AG$27,IF($B$9=$I$7,happiness!$AN$27,IF($B$9=$I$8,happiness!$AU$27,""))))=0,"",IF($B$9=($I$1),happiness!$Z$27,IF($B$9=$I$6,happiness!$AG$27,IF($B$9=$I$7,happiness!$AN$27,IF($B$9=$I$8,happiness!$AU$27,"")))))</f>
        <v>27</v>
      </c>
      <c r="AH21" s="74">
        <f>IF(IF($B$9=($I$1),happiness!$Z$28,IF($B$9=$I$6,happiness!$AG$28,IF($B$9=$I$7,happiness!$AN$28,IF($B$9=$I$8,happiness!$AU$28,""))))=0,"",IF($B$9=($I$1),happiness!$Z$28,IF($B$9=$I$6,happiness!$AG$28,IF($B$9=$I$7,happiness!$AN$28,IF($B$9=$I$8,happiness!$AU$28,"")))))</f>
        <v>28</v>
      </c>
      <c r="AI21" s="74">
        <f>IF(IF($B$9=($I$1),happiness!$Z$29,IF($B$9=$I$6,happiness!$AG$29,IF($B$9=$I$7,happiness!$AN$29,IF($B$9=$I$8,happiness!$AU$29,""))))=0,"",IF($B$9=($I$1),happiness!$Z$29,IF($B$9=$I$6,happiness!$AG$29,IF($B$9=$I$7,happiness!$AN$29,IF($B$9=$I$8,happiness!$AU$29,"")))))</f>
        <v>29</v>
      </c>
      <c r="AJ21" s="74">
        <f>IF(IF($B$9=($I$1),happiness!$Z$30,IF($B$9=$I$6,happiness!$AG$30,IF($B$9=$I$7,happiness!$AN$30,IF($B$9=$I$8,happiness!$AU$30,""))))=0,"",IF($B$9=($I$1),happiness!$Z$30,IF($B$9=$I$6,happiness!$AG$30,IF($B$9=$I$7,happiness!$AN$30,IF($B$9=$I$8,happiness!$AU$30,"")))))</f>
        <v>30</v>
      </c>
      <c r="AK21" s="74">
        <f>IF(IF($B$9=($I$1),happiness!$Z$31,IF($B$9=$I$6,happiness!$AG$31,IF($B$9=$I$7,happiness!$AN$31,IF($B$9=$I$8,happiness!$AU$31,""))))=0,"",IF($B$9=($I$1),happiness!$Z$31,IF($B$9=$I$6,happiness!$AG$31,IF($B$9=$I$7,happiness!$AN$31,IF($B$9=$I$8,happiness!$AU$31,"")))))</f>
        <v>31</v>
      </c>
      <c r="AL21" s="74">
        <f>IF(IF($B$9=($I$1),happiness!$Z$32,IF($B$9=$I$6,happiness!$AG$32,IF($B$9=$I$7,happiness!$AN$32,IF($B$9=$I$8,happiness!$AU$32,""))))=0,"",IF($B$9=($I$1),happiness!$Z$32,IF($B$9=$I$6,happiness!$AG$32,IF($B$9=$I$7,happiness!$AN$32,IF($B$9=$I$8,happiness!$AU$32,"")))))</f>
        <v>32</v>
      </c>
      <c r="AM21" s="74">
        <f>IF(IF($B$9=($I$1),happiness!$Z$33,IF($B$9=$I$6,happiness!$AG$33,IF($B$9=$I$7,happiness!$AN$33,IF($B$9=$I$8,happiness!$AU$33,""))))=0,"",IF($B$9=($I$1),happiness!$Z$33,IF($B$9=$I$6,happiness!$AG$33,IF($B$9=$I$7,happiness!$AN$33,IF($B$9=$I$8,happiness!$AU$33,"")))))</f>
        <v>33</v>
      </c>
      <c r="AN21" s="74">
        <f>IF(IF($B$9=($I$1),happiness!$Z$34,IF($B$9=$I$6,happiness!$AG$34,IF($B$9=$I$7,happiness!$AN$34,IF($B$9=$I$8,happiness!$AU$34,""))))=0,"",IF($B$9=($I$1),happiness!$Z$34,IF($B$9=$I$6,happiness!$AG$34,IF($B$9=$I$7,happiness!$AN$34,IF($B$9=$I$8,happiness!$AU$34,"")))))</f>
        <v>34</v>
      </c>
      <c r="AO21" s="74">
        <f>IF(IF($B$9=($I$1),happiness!$Z$35,IF($B$9=$I$6,happiness!$AG$35,IF($B$9=$I$7,happiness!$AN$35,IF($B$9=$I$8,happiness!$AU$35,""))))=0,"",IF($B$9=($I$1),happiness!$Z$35,IF($B$9=$I$6,happiness!$AG$35,IF($B$9=$I$7,happiness!$AN$35,IF($B$9=$I$8,happiness!$AU$35,"")))))</f>
        <v>35</v>
      </c>
      <c r="AP21" s="74">
        <f>IF(IF($B$9=($I$1),happiness!$Z$36,IF($B$9=$I$6,happiness!$AG$36,IF($B$9=$I$7,happiness!$AN$36,IF($B$9=$I$8,happiness!$AU$36,""))))=0,"",IF($B$9=($I$1),happiness!$Z$36,IF($B$9=$I$6,happiness!$AG$36,IF($B$9=$I$7,happiness!$AN$36,IF($B$9=$I$8,happiness!$AU$36,"")))))</f>
        <v>36</v>
      </c>
      <c r="AQ21" s="74">
        <f>IF(IF($B$9=($I$1),happiness!$Z$37,IF($B$9=$I$6,happiness!$AG$37,IF($B$9=$I$7,happiness!$AN$37,IF($B$9=$I$8,happiness!$AU$37,""))))=0,"",IF($B$9=($I$1),happiness!$Z$37,IF($B$9=$I$6,happiness!$AG$37,IF($B$9=$I$7,happiness!$AN$37,IF($B$9=$I$8,happiness!$AU$37,"")))))</f>
        <v>37</v>
      </c>
      <c r="AR21" s="74">
        <f>IF(IF($B$9=($I$1),happiness!$Z$38,IF($B$9=$I$6,happiness!$AG$38,IF($B$9=$I$7,happiness!$AN$38,IF($B$9=$I$8,happiness!$AU$38,""))))=0,"",IF($B$9=($I$1),happiness!$Z$38,IF($B$9=$I$6,happiness!$AG$38,IF($B$9=$I$7,happiness!$AN$38,IF($B$9=$I$8,happiness!$AU$38,"")))))</f>
        <v>38</v>
      </c>
      <c r="AS21" s="74">
        <f>IF(IF($B$9=($I$1),happiness!$Z$39,IF($B$9=$I$6,happiness!$AG$39,IF($B$9=$I$7,happiness!$AN$39,IF($B$9=$I$8,happiness!$AU$39,""))))=0,"",IF($B$9=($I$1),happiness!$Z$39,IF($B$9=$I$6,happiness!$AG$39,IF($B$9=$I$7,happiness!$AN$39,IF($B$9=$I$8,happiness!$AU$39,"")))))</f>
        <v>39</v>
      </c>
      <c r="AT21" s="74">
        <f>IF(IF($B$9=($I$1),happiness!$Z$40,IF($B$9=$I$6,happiness!$AG$40,IF($B$9=$I$7,happiness!$AN$40,IF($B$9=$I$8,happiness!$AU$40,""))))=0,"",IF($B$9=($I$1),happiness!$Z$40,IF($B$9=$I$6,happiness!$AG$40,IF($B$9=$I$7,happiness!$AN$40,IF($B$9=$I$8,happiness!$AU$40,"")))))</f>
        <v>9996</v>
      </c>
      <c r="AU21" s="74">
        <f>IF(IF($B$9=($I$1),happiness!$Z$41,IF($B$9=$I$6,happiness!$AG$41,IF($B$9=$I$7,happiness!$AN$41,IF($B$9=$I$8,happiness!$AU$41,""))))=0,"",IF($B$9=($I$1),happiness!$Z$41,IF($B$9=$I$6,happiness!$AG$41,IF($B$9=$I$7,happiness!$AN$41,IF($B$9=$I$8,happiness!$AU$41,"")))))</f>
        <v>9996</v>
      </c>
      <c r="AV21" s="74">
        <f>IF(IF($B$9=($I$1),happiness!$Z$42,IF($B$9=$I$6,happiness!$AG$42,IF($B$9=$I$7,happiness!$AN$42,IF($B$9=$I$8,happiness!$AU$42,""))))=0,"",IF($B$9=($I$1),happiness!$Z$42,IF($B$9=$I$6,happiness!$AG$42,IF($B$9=$I$7,happiness!$AN$42,IF($B$9=$I$8,happiness!$AU$42,"")))))</f>
        <v>9996</v>
      </c>
      <c r="AW21" s="74" t="str">
        <f>IF(IF($B$9=($I$1),happiness!$Z$43,IF($B$9=$I$6,happiness!$AG$43,IF($B$9=$I$7,happiness!$AN$43,IF($B$9=$I$8,happiness!$AU$43,""))))=0,"",IF($B$9=($I$1),happiness!$Z$43,IF($B$9=$I$6,happiness!$AG$43,IF($B$9=$I$7,happiness!$AN$43,IF($B$9=$I$8,happiness!$AU$43,"")))))</f>
        <v/>
      </c>
      <c r="AX21" s="74" t="str">
        <f>IF(IF($B$9=($I$1),happiness!$Z$44,IF($B$9=$I$6,happiness!$AG$44,IF($B$9=$I$7,happiness!$AN$44,IF($B$9=$I$8,happiness!$AU$44,""))))=0,"",IF($B$9=($I$1),happiness!$Z$44,IF($B$9=$I$6,happiness!$AG$44,IF($B$9=$I$7,happiness!$AN$44,IF($B$9=$I$8,happiness!$AU$44,"")))))</f>
        <v/>
      </c>
      <c r="AY21" s="74" t="str">
        <f>IF(IF($B$9=($I$1),happiness!$Z$45,IF($B$9=$I$6,happiness!$AG$45,IF($B$9=$I$7,happiness!$AN$45,IF($B$9=$I$8,happiness!$AU$45,""))))=0,"",IF($B$9=($I$1),happiness!$Z$45,IF($B$9=$I$6,happiness!$AG$45,IF($B$9=$I$7,happiness!$AN$45,IF($B$9=$I$8,happiness!$AU$45,"")))))</f>
        <v/>
      </c>
      <c r="AZ21" s="74" t="str">
        <f>IF(IF($B$9=($I$1),happiness!$Z$46,IF($B$9=$I$6,happiness!$AG$46,IF($B$9=$I$7,happiness!$AN$46,IF($B$9=$I$8,happiness!$AU$46,""))))=0,"",IF($B$9=($I$1),happiness!$Z$46,IF($B$9=$I$6,happiness!$AG$46,IF($B$9=$I$7,happiness!$AN$46,IF($B$9=$I$8,happiness!$AU$46,"")))))</f>
        <v/>
      </c>
      <c r="BA21" s="74" t="str">
        <f>IF(IF($B$9=($I$1),happiness!$Z$47,IF($B$9=$I$6,happiness!$AG$47,IF($B$9=$I$7,happiness!$AN$47,IF($B$9=$I$8,happiness!$AU$47,""))))=0,"",IF($B$9=($I$1),happiness!$Z$47,IF($B$9=$I$6,happiness!$AG$47,IF($B$9=$I$7,happiness!$AN$47,IF($B$9=$I$8,happiness!$AU$47,"")))))</f>
        <v/>
      </c>
      <c r="BB21" s="74" t="str">
        <f>IF(IF($B$9=($I$1),happiness!$Z$48,IF($B$9=$I$6,happiness!$AG$48,IF($B$9=$I$7,happiness!$AN$48,IF($B$9=$I$8,happiness!$AU$48,""))))=0,"",IF($B$9=($I$1),happiness!$Z$48,IF($B$9=$I$6,happiness!$AG$48,IF($B$9=$I$7,happiness!$AN$48,IF($B$9=$I$8,happiness!$AU$48,"")))))</f>
        <v/>
      </c>
      <c r="BC21" s="74" t="str">
        <f>IF(IF($B$9=($I$1),happiness!$Z$49,IF($B$9=$I$6,happiness!$AG$49,IF($B$9=$I$7,happiness!$AN$49,IF($B$9=$I$8,happiness!$AU$49,""))))=0,"",IF($B$9=($I$1),happiness!$Z$49,IF($B$9=$I$6,happiness!$AG$49,IF($B$9=$I$7,happiness!$AN$49,IF($B$9=$I$8,happiness!$AU$49,"")))))</f>
        <v/>
      </c>
      <c r="BD21" s="74" t="str">
        <f>IF(IF($B$9=($I$1),happiness!$Z$50,IF($B$9=$I$6,happiness!$AG$50,IF($B$9=$I$7,happiness!$AN$50,IF($B$9=$I$8,happiness!$AU$50,""))))=0,"",IF($B$9=($I$1),happiness!$Z$50,IF($B$9=$I$6,happiness!$AG$50,IF($B$9=$I$7,happiness!$AN$50,IF($B$9=$I$8,happiness!$AU$50,"")))))</f>
        <v/>
      </c>
      <c r="BE21" s="74" t="str">
        <f>IF(IF($B$9=($I$1),happiness!$Z$51,IF($B$9=$I$6,happiness!$AG$51,IF($B$9=$I$7,happiness!$AN$51,IF($B$9=$I$8,happiness!$AU$51,""))))=0,"",IF($B$9=($I$1),happiness!$Z$51,IF($B$9=$I$6,happiness!$AG$51,IF($B$9=$I$7,happiness!$AN$51,IF($B$9=$I$8,happiness!$AU$51,"")))))</f>
        <v/>
      </c>
      <c r="BF21" s="74" t="str">
        <f>IF(IF($B$9=($I$1),happiness!$Z$52,IF($B$9=$I$6,happiness!$AG$52,IF($B$9=$I$7,happiness!$AN$52,IF($B$9=$I$8,happiness!$AU$52,""))))=0,"",IF($B$9=($I$1),happiness!$Z$52,IF($B$9=$I$6,happiness!$AG$52,IF($B$9=$I$7,happiness!$AN$52,IF($B$9=$I$8,happiness!$AU$52,"")))))</f>
        <v/>
      </c>
      <c r="BG21" s="74" t="str">
        <f>IF(IF($B$9=($I$1),happiness!$Z$53,IF($B$9=$I$6,happiness!$AG$53,IF($B$9=$I$7,happiness!$AN$53,IF($B$9=$I$8,happiness!$AU$53,""))))=0,"",IF($B$9=($I$1),happiness!$Z$53,IF($B$9=$I$6,happiness!$AG$53,IF($B$9=$I$7,happiness!$AN$53,IF($B$9=$I$8,happiness!$AU$53,"")))))</f>
        <v/>
      </c>
      <c r="BH21" s="74" t="str">
        <f>IF(IF($B$9=($I$1),happiness!$Z$54,IF($B$9=$I$6,happiness!$AG$54,IF($B$9=$I$7,happiness!$AN$54,IF($B$9=$I$8,happiness!$AU$54,""))))=0,"",IF($B$9=($I$1),happiness!$Z$54,IF($B$9=$I$6,happiness!$AG$54,IF($B$9=$I$7,happiness!$AN$54,IF($B$9=$I$8,happiness!$AU$54,"")))))</f>
        <v/>
      </c>
      <c r="BI21" s="74" t="str">
        <f>IF(IF($B$9=($I$1),happiness!$Z$55,IF($B$9=$I$6,happiness!$AG$55,IF($B$9=$I$7,happiness!$AN$55,IF($B$9=$I$8,happiness!$AU$55,""))))=0,"",IF($B$9=($I$1),happiness!$Z$55,IF($B$9=$I$6,happiness!$AG$55,IF($B$9=$I$7,happiness!$AN$55,IF($B$9=$I$8,happiness!$AU$55,"")))))</f>
        <v/>
      </c>
      <c r="BJ21" s="74" t="str">
        <f>IF(IF($B$9=($I$1),happiness!$Z$56,IF($B$9=$I$6,happiness!$AG$56,IF($B$9=$I$7,happiness!$AN$56,IF($B$9=$I$8,happiness!$AU$56,""))))=0,"",IF($B$9=($I$1),happiness!$Z$56,IF($B$9=$I$6,happiness!$AG$56,IF($B$9=$I$7,happiness!$AN$56,IF($B$9=$I$8,happiness!$AU$56,"")))))</f>
        <v/>
      </c>
      <c r="BK21" s="74" t="str">
        <f>IF(IF($B$9=($I$1),happiness!$Z$57,IF($B$9=$I$6,happiness!$AG$57,IF($B$9=$I$7,happiness!$AN$57,IF($B$9=$I$8,happiness!$AU$57,""))))=0,"",IF($B$9=($I$1),happiness!$Z$57,IF($B$9=$I$6,happiness!$AG$57,IF($B$9=$I$7,happiness!$AN$57,IF($B$9=$I$8,happiness!$AU$57,"")))))</f>
        <v/>
      </c>
      <c r="BL21" s="74" t="str">
        <f>IF(IF($B$9=($I$1),happiness!$Z$58,IF($B$9=$I$6,happiness!$AG$58,IF($B$9=$I$7,happiness!$AN$58,IF($B$9=$I$8,happiness!$AU$58,""))))=0,"",IF($B$9=($I$1),happiness!$Z$58,IF($B$9=$I$6,happiness!$AG$58,IF($B$9=$I$7,happiness!$AN$58,IF($B$9=$I$8,happiness!$AU$58,"")))))</f>
        <v/>
      </c>
      <c r="BM21" s="74" t="str">
        <f>IF(IF($B$9=($I$1),happiness!$Z$59,IF($B$9=$I$6,happiness!$AG$59,IF($B$9=$I$7,happiness!$AN$59,IF($B$9=$I$8,happiness!$AU$59,""))))=0,"",IF($B$9=($I$1),happiness!$Z$59,IF($B$9=$I$6,happiness!$AG$59,IF($B$9=$I$7,happiness!$AN$59,IF($B$9=$I$8,happiness!$AU$59,"")))))</f>
        <v/>
      </c>
      <c r="BN21" s="74" t="str">
        <f>IF(IF($B$9=($I$1),happiness!$Z$60,IF($B$9=$I$6,happiness!$AG$60,IF($B$9=$I$7,happiness!$AN$60,IF($B$9=$I$8,happiness!$AU$60,""))))=0,"",IF($B$9=($I$1),happiness!$Z$60,IF($B$9=$I$6,happiness!$AG$60,IF($B$9=$I$7,happiness!$AN$60,IF($B$9=$I$8,happiness!$AU$60,"")))))</f>
        <v/>
      </c>
      <c r="BO21" s="74" t="str">
        <f>IF(IF($B$9=($I$1),happiness!$Z$61,IF($B$9=$I$6,happiness!$AG$61,IF($B$9=$I$7,happiness!$AN$61,IF($B$9=$I$8,happiness!$AU$61,""))))=0,"",IF($B$9=($I$1),happiness!$Z$61,IF($B$9=$I$6,happiness!$AG$61,IF($B$9=$I$7,happiness!$AN$61,IF($B$9=$I$8,happiness!$AU$61,"")))))</f>
        <v/>
      </c>
      <c r="BP21" s="74" t="str">
        <f>IF(IF($B$9=($I$1),happiness!$Z$62,IF($B$9=$I$6,happiness!$AG$62,IF($B$9=$I$7,happiness!$AN$62,IF($B$9=$I$8,happiness!$AU$62,""))))=0,"",IF($B$9=($I$1),happiness!$Z$62,IF($B$9=$I$6,happiness!$AG$62,IF($B$9=$I$7,happiness!$AN$62,IF($B$9=$I$8,happiness!$AU$62,"")))))</f>
        <v/>
      </c>
      <c r="BQ21" s="74" t="str">
        <f>IF(IF($B$9=($I$1),happiness!$Z$63,IF($B$9=$I$6,happiness!$AG$63,IF($B$9=$I$7,happiness!$AN$63,IF($B$9=$I$8,happiness!$AU$63,""))))=0,"",IF($B$9=($I$1),happiness!$Z$63,IF($B$9=$I$6,happiness!$AG$63,IF($B$9=$I$7,happiness!$AN$63,IF($B$9=$I$8,happiness!$AU$63,"")))))</f>
        <v/>
      </c>
      <c r="BR21" s="74" t="str">
        <f>IF(IF($B$9=($I$1),happiness!$Z$64,IF($B$9=$I$6,happiness!$AG$64,IF($B$9=$I$7,happiness!$AN$64,IF($B$9=$I$8,happiness!$AU$64,""))))=0,"",IF($B$9=($I$1),happiness!$Z$64,IF($B$9=$I$6,happiness!$AG$64,IF($B$9=$I$7,happiness!$AN$64,IF($B$9=$I$8,happiness!$AU$64,"")))))</f>
        <v/>
      </c>
      <c r="BS21" s="74" t="str">
        <f>IF(IF($B$9=($I$1),happiness!$Z$65,IF($B$9=$I$6,happiness!$AG$65,IF($B$9=$I$7,happiness!$AN$65,IF($B$9=$I$8,happiness!$AU$65,""))))=0,"",IF($B$9=($I$1),happiness!$Z$65,IF($B$9=$I$6,happiness!$AG$65,IF($B$9=$I$7,happiness!$AN$65,IF($B$9=$I$8,happiness!$AU$65,"")))))</f>
        <v/>
      </c>
      <c r="BT21" s="74" t="str">
        <f>IF(IF($B$9=($I$1),happiness!$Z$66,IF($B$9=$I$6,happiness!$AG$66,IF($B$9=$I$7,happiness!$AN$66,IF($B$9=$I$8,happiness!$AU$66,""))))=0,"",IF($B$9=($I$1),happiness!$Z$66,IF($B$9=$I$6,happiness!$AG$66,IF($B$9=$I$7,happiness!$AN$66,IF($B$9=$I$8,happiness!$AU$66,"")))))</f>
        <v/>
      </c>
      <c r="BU21" s="74" t="str">
        <f>IF(IF($B$9=($I$1),happiness!$Z$67,IF($B$9=$I$6,happiness!$AG$67,IF($B$9=$I$7,happiness!$AN$67,IF($B$9=$I$8,happiness!$AU$67,""))))=0,"",IF($B$9=($I$1),happiness!$Z$67,IF($B$9=$I$6,happiness!$AG$67,IF($B$9=$I$7,happiness!$AN$67,IF($B$9=$I$8,happiness!$AU$67,"")))))</f>
        <v/>
      </c>
      <c r="BV21" s="74" t="str">
        <f>IF(IF($B$9=($I$1),happiness!$Z$68,IF($B$9=$I$6,happiness!$AG$68,IF($B$9=$I$7,happiness!$AN$68,IF($B$9=$I$8,happiness!$AU$68,""))))=0,"",IF($B$9=($I$1),happiness!$Z$68,IF($B$9=$I$6,happiness!$AG$68,IF($B$9=$I$7,happiness!$AN$68,IF($B$9=$I$8,happiness!$AU$68,"")))))</f>
        <v/>
      </c>
      <c r="BW21" s="74" t="str">
        <f>IF(IF($B$9=($I$1),happiness!$Z$69,IF($B$9=$I$6,happiness!$AG$69,IF($B$9=$I$7,happiness!$AN$69,IF($B$9=$I$8,happiness!$AU$69,""))))=0,"",IF($B$9=($I$1),happiness!$Z$69,IF($B$9=$I$6,happiness!$AG$69,IF($B$9=$I$7,happiness!$AN$69,IF($B$9=$I$8,happiness!$AU$69,"")))))</f>
        <v/>
      </c>
      <c r="BX21" s="74" t="str">
        <f>IF(IF($B$9=($I$1),happiness!$Z$70,IF($B$9=$I$6,happiness!$AG$70,IF($B$9=$I$7,happiness!$AN$70,IF($B$9=$I$8,happiness!$AU$70,""))))=0,"",IF($B$9=($I$1),happiness!$Z$70,IF($B$9=$I$6,happiness!$AG$70,IF($B$9=$I$7,happiness!$AN$70,IF($B$9=$I$8,happiness!$AU$70,"")))))</f>
        <v/>
      </c>
      <c r="BY21" s="74" t="str">
        <f>IF(IF($B$9=($I$1),happiness!$Z$71,IF($B$9=$I$6,happiness!$AG$71,IF($B$9=$I$7,happiness!$AN$71,IF($B$9=$I$8,happiness!$AU$71,""))))=0,"",IF($B$9=($I$1),happiness!$Z$71,IF($B$9=$I$6,happiness!$AG$71,IF($B$9=$I$7,happiness!$AN$71,IF($B$9=$I$8,happiness!$AU$71,"")))))</f>
        <v/>
      </c>
      <c r="BZ21" s="74" t="str">
        <f>IF(IF($B$9=($I$1),happiness!$Z$72,IF($B$9=$I$6,happiness!$AG$72,IF($B$9=$I$7,happiness!$AN$72,IF($B$9=$I$8,happiness!$AU$72,""))))=0,"",IF($B$9=($I$1),happiness!$Z$72,IF($B$9=$I$6,happiness!$AG$72,IF($B$9=$I$7,happiness!$AN$72,IF($B$9=$I$8,happiness!$AU$72,"")))))</f>
        <v/>
      </c>
      <c r="CA21" s="74" t="str">
        <f>IF(IF($B$9=($I$1),happiness!$Z$73,IF($B$9=$I$6,happiness!$AG$73,IF($B$9=$I$7,happiness!$AN$73,IF($B$9=$I$8,happiness!$AU$73,""))))=0,"",IF($B$9=($I$1),happiness!$Z$73,IF($B$9=$I$6,happiness!$AG$73,IF($B$9=$I$7,happiness!$AN$73,IF($B$9=$I$8,happiness!$AU$73,"")))))</f>
        <v/>
      </c>
      <c r="CB21" s="74" t="str">
        <f>IF(IF($B$9=($I$1),happiness!$Z$74,IF($B$9=$I$6,happiness!$AG$74,IF($B$9=$I$7,happiness!$AN$74,IF($B$9=$I$8,happiness!$AU$74,""))))=0,"",IF($B$9=($I$1),happiness!$Z$74,IF($B$9=$I$6,happiness!$AG$74,IF($B$9=$I$7,happiness!$AN$74,IF($B$9=$I$8,happiness!$AU$74,"")))))</f>
        <v/>
      </c>
      <c r="CC21" s="74" t="str">
        <f>IF(IF($B$9=($I$1),happiness!$Z$75,IF($B$9=$I$6,happiness!$AG$75,IF($B$9=$I$7,happiness!$AN$75,IF($B$9=$I$8,happiness!$AU$75,""))))=0,"",IF($B$9=($I$1),happiness!$Z$75,IF($B$9=$I$6,happiness!$AG$75,IF($B$9=$I$7,happiness!$AN$75,IF($B$9=$I$8,happiness!$AU$75,"")))))</f>
        <v/>
      </c>
      <c r="CD21" s="74" t="str">
        <f>IF(IF($B$9=($I$1),happiness!$Z$76,IF($B$9=$I$6,happiness!$AG$76,IF($B$9=$I$7,happiness!$AN$76,IF($B$9=$I$8,happiness!$AU$76,""))))=0,"",IF($B$9=($I$1),happiness!$Z$76,IF($B$9=$I$6,happiness!$AG$76,IF($B$9=$I$7,happiness!$AN$76,IF($B$9=$I$8,happiness!$AU$76,"")))))</f>
        <v/>
      </c>
      <c r="CE21" s="74" t="str">
        <f>IF(IF($B$9=($I$1),happiness!$Z$77,IF($B$9=$I$6,happiness!$AG$77,IF($B$9=$I$7,happiness!$AN$77,IF($B$9=$I$8,happiness!$AU$77,""))))=0,"",IF($B$9=($I$1),happiness!$Z$77,IF($B$9=$I$6,happiness!$AG$77,IF($B$9=$I$7,happiness!$AN$77,IF($B$9=$I$8,happiness!$AU$77,"")))))</f>
        <v/>
      </c>
      <c r="CF21" s="74" t="str">
        <f>IF(IF($B$9=($I$1),happiness!$Z$78,IF($B$9=$I$6,happiness!$AG$78,IF($B$9=$I$7,happiness!$AN$78,IF($B$9=$I$8,happiness!$AU$78,""))))=0,"",IF($B$9=($I$1),happiness!$Z$78,IF($B$9=$I$6,happiness!$AG$78,IF($B$9=$I$7,happiness!$AN$78,IF($B$9=$I$8,happiness!$AU$78,"")))))</f>
        <v/>
      </c>
      <c r="CG21" s="74" t="str">
        <f>IF(IF($B$9=($I$1),happiness!$Z$79,IF($B$9=$I$6,happiness!$AG$79,IF($B$9=$I$7,happiness!$AN$79,IF($B$9=$I$8,happiness!$AU$79,""))))=0,"",IF($B$9=($I$1),happiness!$Z$79,IF($B$9=$I$6,happiness!$AG$79,IF($B$9=$I$7,happiness!$AN$79,IF($B$9=$I$8,happiness!$AU$79,"")))))</f>
        <v/>
      </c>
      <c r="CH21" s="74" t="str">
        <f>IF(IF($B$9=($I$1),happiness!$Z$80,IF($B$9=$I$6,happiness!$AG$80,IF($B$9=$I$7,happiness!$AN$80,IF($B$9=$I$8,happiness!$AU$80,""))))=0,"",IF($B$9=($I$1),happiness!$Z$80,IF($B$9=$I$6,happiness!$AG$80,IF($B$9=$I$7,happiness!$AN$80,IF($B$9=$I$8,happiness!$AU$80,"")))))</f>
        <v/>
      </c>
      <c r="CI21" s="74" t="str">
        <f>IF(IF($B$9=($I$1),happiness!$Z$81,IF($B$9=$I$6,happiness!$AG$81,IF($B$9=$I$7,happiness!$AN$81,IF($B$9=$I$8,happiness!$AU$81,""))))=0,"",IF($B$9=($I$1),happiness!$Z$81,IF($B$9=$I$6,happiness!$AG$81,IF($B$9=$I$7,happiness!$AN$81,IF($B$9=$I$8,happiness!$AU$81,"")))))</f>
        <v/>
      </c>
      <c r="CJ21" s="74" t="str">
        <f>IF(IF($B$9=($I$1),happiness!$Z$82,IF($B$9=$I$6,happiness!$AG$82,IF($B$9=$I$7,happiness!$AN$82,IF($B$9=$I$8,happiness!$AU$82,""))))=0,"",IF($B$9=($I$1),happiness!$Z$82,IF($B$9=$I$6,happiness!$AG$82,IF($B$9=$I$7,happiness!$AN$82,IF($B$9=$I$8,happiness!$AU$82,"")))))</f>
        <v/>
      </c>
      <c r="CK21" s="74" t="str">
        <f>IF(IF($B$9=($I$1),happiness!$Z$83,IF($B$9=$I$6,happiness!$AG$83,IF($B$9=$I$7,happiness!$AN$83,IF($B$9=$I$8,happiness!$AU$83,""))))=0,"",IF($B$9=($I$1),happiness!$Z$83,IF($B$9=$I$6,happiness!$AG$83,IF($B$9=$I$7,happiness!$AN$83,IF($B$9=$I$8,happiness!$AU$83,"")))))</f>
        <v/>
      </c>
      <c r="CL21" s="74" t="str">
        <f>IF(IF($B$9=($I$1),happiness!$Z$84,IF($B$9=$I$6,happiness!$AG$84,IF($B$9=$I$7,happiness!$AN$84,IF($B$9=$I$8,happiness!$AU$84,""))))=0,"",IF($B$9=($I$1),happiness!$Z$84,IF($B$9=$I$6,happiness!$AG$84,IF($B$9=$I$7,happiness!$AN$84,IF($B$9=$I$8,happiness!$AU$84,"")))))</f>
        <v/>
      </c>
      <c r="CM21" s="74" t="str">
        <f>IF(IF($B$9=($I$1),happiness!$Z$85,IF($B$9=$I$6,happiness!$AG$85,IF($B$9=$I$7,happiness!$AN$85,IF($B$9=$I$8,happiness!$AU$85,""))))=0,"",IF($B$9=($I$1),happiness!$Z$85,IF($B$9=$I$6,happiness!$AG$85,IF($B$9=$I$7,happiness!$AN$85,IF($B$9=$I$8,happiness!$AU$85,"")))))</f>
        <v/>
      </c>
      <c r="CN21" s="74" t="str">
        <f>IF(IF($B$9=($I$1),happiness!$Z$86,IF($B$9=$I$6,happiness!$AG$86,IF($B$9=$I$7,happiness!$AN$86,IF($B$9=$I$8,happiness!$AU$86,""))))=0,"",IF($B$9=($I$1),happiness!$Z$86,IF($B$9=$I$6,happiness!$AG$86,IF($B$9=$I$7,happiness!$AN$86,IF($B$9=$I$8,happiness!$AU$86,"")))))</f>
        <v/>
      </c>
      <c r="CO21" s="74" t="str">
        <f>IF(IF($B$9=($I$1),happiness!$Z$87,IF($B$9=$I$6,happiness!$AG$87,IF($B$9=$I$7,happiness!$AN$87,IF($B$9=$I$8,happiness!$AU$87,""))))=0,"",IF($B$9=($I$1),happiness!$Z$87,IF($B$9=$I$6,happiness!$AG$87,IF($B$9=$I$7,happiness!$AN$87,IF($B$9=$I$8,happiness!$AU$87,"")))))</f>
        <v/>
      </c>
      <c r="CP21" s="74" t="str">
        <f>IF(IF($B$9=($I$1),happiness!$Z$88,IF($B$9=$I$6,happiness!$AG$88,IF($B$9=$I$7,happiness!$AN$88,IF($B$9=$I$8,happiness!$AU$88,""))))=0,"",IF($B$9=($I$1),happiness!$Z$88,IF($B$9=$I$6,happiness!$AG$88,IF($B$9=$I$7,happiness!$AN$88,IF($B$9=$I$8,happiness!$AU$88,"")))))</f>
        <v/>
      </c>
      <c r="CQ21" s="74" t="str">
        <f>IF(IF($B$9=($I$1),happiness!$Z$89,IF($B$9=$I$6,happiness!$AG$89,IF($B$9=$I$7,happiness!$AN$89,IF($B$9=$I$8,happiness!$AU$89,""))))=0,"",IF($B$9=($I$1),happiness!$Z$89,IF($B$9=$I$6,happiness!$AG$89,IF($B$9=$I$7,happiness!$AN$89,IF($B$9=$I$8,happiness!$AU$89,"")))))</f>
        <v/>
      </c>
      <c r="CR21" s="74" t="str">
        <f>IF(IF($B$9=($I$1),happiness!$Z$90,IF($B$9=$I$6,happiness!$AG$90,IF($B$9=$I$7,happiness!$AN$90,IF($B$9=$I$8,happiness!$AU$90,""))))=0,"",IF($B$9=($I$1),happiness!$Z$90,IF($B$9=$I$6,happiness!$AG$90,IF($B$9=$I$7,happiness!$AN$90,IF($B$9=$I$8,happiness!$AU$90,"")))))</f>
        <v/>
      </c>
      <c r="CS21" s="74" t="str">
        <f>IF(IF($B$9=($I$1),happiness!$Z$91,IF($B$9=$I$6,happiness!$AG$91,IF($B$9=$I$7,happiness!$AN$91,IF($B$9=$I$8,happiness!$AU$91,""))))=0,"",IF($B$9=($I$1),happiness!$Z$91,IF($B$9=$I$6,happiness!$AG$91,IF($B$9=$I$7,happiness!$AN$91,IF($B$9=$I$8,happiness!$AU$91,"")))))</f>
        <v/>
      </c>
      <c r="CT21" s="74" t="str">
        <f>IF(IF($B$9=($I$1),happiness!$Z$92,IF($B$9=$I$6,happiness!$AG$92,IF($B$9=$I$7,happiness!$AN$92,IF($B$9=$I$8,happiness!$AU$92,""))))=0,"",IF($B$9=($I$1),happiness!$Z$92,IF($B$9=$I$6,happiness!$AG$92,IF($B$9=$I$7,happiness!$AN$92,IF($B$9=$I$8,happiness!$AU$92,"")))))</f>
        <v/>
      </c>
      <c r="CU21" s="74" t="str">
        <f>IF(IF($B$9=($I$1),happiness!$Z$93,IF($B$9=$I$6,happiness!$AG$93,IF($B$9=$I$7,happiness!$AN$93,IF($B$9=$I$8,happiness!$AU$93,""))))=0,"",IF($B$9=($I$1),happiness!$Z$93,IF($B$9=$I$6,happiness!$AG$93,IF($B$9=$I$7,happiness!$AN$93,IF($B$9=$I$8,happiness!$AU$93,"")))))</f>
        <v/>
      </c>
      <c r="CV21" s="74" t="str">
        <f>IF(IF($B$9=($I$1),happiness!$Z$94,IF($B$9=$I$6,happiness!$AG$94,IF($B$9=$I$7,happiness!$AN$94,IF($B$9=$I$8,happiness!$AU$94,""))))=0,"",IF($B$9=($I$1),happiness!$Z$94,IF($B$9=$I$6,happiness!$AG$94,IF($B$9=$I$7,happiness!$AN$94,IF($B$9=$I$8,happiness!$AU$94,"")))))</f>
        <v/>
      </c>
      <c r="CW21" s="74" t="str">
        <f>IF(IF($B$9=($I$1),happiness!$Z$95,IF($B$9=$I$6,happiness!$AG$95,IF($B$9=$I$7,happiness!$AN$95,IF($B$9=$I$8,happiness!$AU$95,""))))=0,"",IF($B$9=($I$1),happiness!$Z$95,IF($B$9=$I$6,happiness!$AG$95,IF($B$9=$I$7,happiness!$AN$95,IF($B$9=$I$8,happiness!$AU$95,"")))))</f>
        <v/>
      </c>
      <c r="CX21" s="74" t="str">
        <f>IF(IF($B$9=($I$1),happiness!$Z$96,IF($B$9=$I$6,happiness!$AG$96,IF($B$9=$I$7,happiness!$AN$96,IF($B$9=$I$8,happiness!$AU$96,""))))=0,"",IF($B$9=($I$1),happiness!$Z$96,IF($B$9=$I$6,happiness!$AG$96,IF($B$9=$I$7,happiness!$AN$96,IF($B$9=$I$8,happiness!$AU$96,"")))))</f>
        <v/>
      </c>
      <c r="CY21" s="74" t="str">
        <f>IF(IF($B$9=($I$1),happiness!$Z$97,IF($B$9=$I$6,happiness!$AG$97,IF($B$9=$I$7,happiness!$AN$97,IF($B$9=$I$8,happiness!$AU$97,""))))=0,"",IF($B$9=($I$1),happiness!$Z$97,IF($B$9=$I$6,happiness!$AG$97,IF($B$9=$I$7,happiness!$AN$97,IF($B$9=$I$8,happiness!$AU$97,"")))))</f>
        <v/>
      </c>
    </row>
    <row r="22" spans="1:16382" ht="30" customHeight="1" x14ac:dyDescent="0.3">
      <c r="A22" s="114"/>
      <c r="B22" s="115"/>
      <c r="C22" s="122"/>
      <c r="D22" s="124"/>
      <c r="E22" s="124"/>
      <c r="F22" s="128"/>
      <c r="G22" s="90" t="str">
        <f>IF(IF($B$9=($I$1),happiness!$Y$1,IF($B$9=$I$6,happiness!$AF$1,IF($B$9=$I$7,happiness!$AM$1,IF($B$9=$I$8,happiness!$AT$1,""))))=0,"",IF($B$9=($I$1),happiness!$Y$1,IF($B$9=$I$6,happiness!$AF$1,IF($B$9=$I$7,happiness!$AM$1,IF($B$9=$I$8,happiness!$AT$1,"")))))</f>
        <v>North Kesteven</v>
      </c>
      <c r="H22" s="90" t="str">
        <f>IF(IF($B$9=($I$1),happiness!$Y$2,IF($B$9=$I$6,happiness!$AF$2,IF($B$9=$I$7,happiness!$AM$2,IF($B$9=$I$8,happiness!$AT$2,""))))=0,"",IF($B$9=($I$1),happiness!$Y$2,IF($B$9=$I$6,happiness!$AF$2,IF($B$9=$I$7,happiness!$AM$2,IF($B$9=$I$8,happiness!$AT$2,"")))))</f>
        <v>Torridge</v>
      </c>
      <c r="I22" s="90" t="str">
        <f>IF(IF($B$9=($I$1),happiness!$Y$3,IF($B$9=$I$6,happiness!$AF$3,IF($B$9=$I$7,happiness!$AM$3,IF($B$9=$I$8,happiness!$AT$3,""))))=0,"",IF($B$9=($I$1),happiness!$Y$3,IF($B$9=$I$6,happiness!$AF$3,IF($B$9=$I$7,happiness!$AM$3,IF($B$9=$I$8,happiness!$AT$3,"")))))</f>
        <v>Ryedale</v>
      </c>
      <c r="J22" s="90" t="str">
        <f>IF(IF($B$9=($I$1),happiness!$Y$4,IF($B$9=$I$6,happiness!$AF$4,IF($B$9=$I$7,happiness!$AM$4,IF($B$9=$I$8,happiness!$AT$4,""))))=0,"",IF($B$9=($I$1),happiness!$Y$4,IF($B$9=$I$6,happiness!$AF$4,IF($B$9=$I$7,happiness!$AM$4,IF($B$9=$I$8,happiness!$AT$4,"")))))</f>
        <v>West Oxfordshire</v>
      </c>
      <c r="K22" s="90" t="str">
        <f>IF(IF($B$9=($I$1),happiness!$Y$5,IF($B$9=$I$6,happiness!$AF$5,IF($B$9=$I$7,happiness!$AM$5,IF($B$9=$I$8,happiness!$AT$5,""))))=0,"",IF($B$9=($I$1),happiness!$Y$5,IF($B$9=$I$6,happiness!$AF$5,IF($B$9=$I$7,happiness!$AM$5,IF($B$9=$I$8,happiness!$AT$5,"")))))</f>
        <v>Babergh</v>
      </c>
      <c r="L22" s="90" t="str">
        <f>IF(IF($B$9=($I$1),happiness!$Y$6,IF($B$9=$I$6,happiness!$AF$6,IF($B$9=$I$7,happiness!$AM$6,IF($B$9=$I$8,happiness!$AT$6,""))))=0,"",IF($B$9=($I$1),happiness!$Y$6,IF($B$9=$I$6,happiness!$AF$6,IF($B$9=$I$7,happiness!$AM$6,IF($B$9=$I$8,happiness!$AT$6,"")))))</f>
        <v>East Cambridgeshire</v>
      </c>
      <c r="M22" s="90" t="str">
        <f>IF(IF($B$9=($I$1),happiness!$Y$7,IF($B$9=$I$6,happiness!$AF$7,IF($B$9=$I$7,happiness!$AM$7,IF($B$9=$I$8,happiness!$AT$7,""))))=0,"",IF($B$9=($I$1),happiness!$Y$7,IF($B$9=$I$6,happiness!$AF$7,IF($B$9=$I$7,happiness!$AM$7,IF($B$9=$I$8,happiness!$AT$7,"")))))</f>
        <v>Eden</v>
      </c>
      <c r="N22" s="90" t="str">
        <f>IF(IF($B$9=($I$1),happiness!$Y$8,IF($B$9=$I$6,happiness!$AF$8,IF($B$9=$I$7,happiness!$AM$8,IF($B$9=$I$8,happiness!$AT$8,""))))=0,"",IF($B$9=($I$1),happiness!$Y$8,IF($B$9=$I$6,happiness!$AF$8,IF($B$9=$I$7,happiness!$AM$8,IF($B$9=$I$8,happiness!$AT$8,"")))))</f>
        <v>Mid Suffolk</v>
      </c>
      <c r="O22" s="90" t="str">
        <f>IF(IF($B$9=($I$1),happiness!$Y$9,IF($B$9=$I$6,happiness!$AF$9,IF($B$9=$I$7,happiness!$AM$9,IF($B$9=$I$8,happiness!$AT$9,""))))=0,"",IF($B$9=($I$1),happiness!$Y$9,IF($B$9=$I$6,happiness!$AF$9,IF($B$9=$I$7,happiness!$AM$9,IF($B$9=$I$8,happiness!$AT$9,"")))))</f>
        <v>Rutland</v>
      </c>
      <c r="P22" s="90" t="str">
        <f>IF(IF($B$9=($I$1),happiness!$Y$10,IF($B$9=$I$6,happiness!$AF$10,IF($B$9=$I$7,happiness!$AM$10,IF($B$9=$I$8,happiness!$AT$10,""))))=0,"",IF($B$9=($I$1),happiness!$Y$10,IF($B$9=$I$6,happiness!$AF$10,IF($B$9=$I$7,happiness!$AM$10,IF($B$9=$I$8,happiness!$AT$10,"")))))</f>
        <v>East Lindsey</v>
      </c>
      <c r="Q22" s="90" t="str">
        <f>IF(IF($B$9=($I$1),happiness!$Y$11,IF($B$9=$I$6,happiness!$AF$11,IF($B$9=$I$7,happiness!$AM$11,IF($B$9=$I$8,happiness!$AT$11,""))))=0,"",IF($B$9=($I$1),happiness!$Y$11,IF($B$9=$I$6,happiness!$AF$11,IF($B$9=$I$7,happiness!$AM$11,IF($B$9=$I$8,happiness!$AT$11,"")))))</f>
        <v>Copeland</v>
      </c>
      <c r="R22" s="90" t="str">
        <f>IF(IF($B$9=($I$1),happiness!$Y$12,IF($B$9=$I$6,happiness!$AF$12,IF($B$9=$I$7,happiness!$AM$12,IF($B$9=$I$8,happiness!$AT$12,""))))=0,"",IF($B$9=($I$1),happiness!$Y$12,IF($B$9=$I$6,happiness!$AF$12,IF($B$9=$I$7,happiness!$AM$12,IF($B$9=$I$8,happiness!$AT$12,"")))))</f>
        <v>Melton</v>
      </c>
      <c r="S22" s="90" t="str">
        <f>IF(IF($B$9=($I$1),happiness!$Y$13,IF($B$9=$I$6,happiness!$AF$13,IF($B$9=$I$7,happiness!$AM$13,IF($B$9=$I$8,happiness!$AT$13,""))))=0,"",IF($B$9=($I$1),happiness!$Y$13,IF($B$9=$I$6,happiness!$AF$13,IF($B$9=$I$7,happiness!$AM$13,IF($B$9=$I$8,happiness!$AT$13,"")))))</f>
        <v>South Norfolk</v>
      </c>
      <c r="T22" s="90" t="str">
        <f>IF(IF($B$9=($I$1),happiness!$Y$14,IF($B$9=$I$6,happiness!$AF$14,IF($B$9=$I$7,happiness!$AM$14,IF($B$9=$I$8,happiness!$AT$14,""))))=0,"",IF($B$9=($I$1),happiness!$Y$14,IF($B$9=$I$6,happiness!$AF$14,IF($B$9=$I$7,happiness!$AM$14,IF($B$9=$I$8,happiness!$AT$14,"")))))</f>
        <v>South Lakeland</v>
      </c>
      <c r="U22" s="90" t="str">
        <f>IF(IF($B$9=($I$1),happiness!$Y$15,IF($B$9=$I$6,happiness!$AF$15,IF($B$9=$I$7,happiness!$AM$15,IF($B$9=$I$8,happiness!$AT$15,""))))=0,"",IF($B$9=($I$1),happiness!$Y$15,IF($B$9=$I$6,happiness!$AF$15,IF($B$9=$I$7,happiness!$AM$15,IF($B$9=$I$8,happiness!$AT$15,"")))))</f>
        <v>Wealden</v>
      </c>
      <c r="V22" s="90" t="str">
        <f>IF(IF($B$9=($I$1),happiness!$Y$16,IF($B$9=$I$6,happiness!$AF$16,IF($B$9=$I$7,happiness!$AM$16,IF($B$9=$I$8,happiness!$AT$16,""))))=0,"",IF($B$9=($I$1),happiness!$Y$16,IF($B$9=$I$6,happiness!$AF$16,IF($B$9=$I$7,happiness!$AM$16,IF($B$9=$I$8,happiness!$AT$16,"")))))</f>
        <v>North Warwickshire</v>
      </c>
      <c r="W22" s="90" t="str">
        <f>IF(IF($B$9=($I$1),happiness!$Y$17,IF($B$9=$I$6,happiness!$AF$17,IF($B$9=$I$7,happiness!$AM$17,IF($B$9=$I$8,happiness!$AT$17,""))))=0,"",IF($B$9=($I$1),happiness!$Y$17,IF($B$9=$I$6,happiness!$AF$17,IF($B$9=$I$7,happiness!$AM$17,IF($B$9=$I$8,happiness!$AT$17,"")))))</f>
        <v>Selby</v>
      </c>
      <c r="X22" s="90" t="str">
        <f>IF(IF($B$9=($I$1),happiness!$Y$18,IF($B$9=$I$6,happiness!$AF$18,IF($B$9=$I$7,happiness!$AM$18,IF($B$9=$I$8,happiness!$AT$18,""))))=0,"",IF($B$9=($I$1),happiness!$Y$18,IF($B$9=$I$6,happiness!$AF$18,IF($B$9=$I$7,happiness!$AM$18,IF($B$9=$I$8,happiness!$AT$18,"")))))</f>
        <v>Stratford-on-Avon</v>
      </c>
      <c r="Y22" s="90" t="str">
        <f>IF(IF($B$9=($I$1),happiness!$Y$19,IF($B$9=$I$6,happiness!$AF$19,IF($B$9=$I$7,happiness!$AM$19,IF($B$9=$I$8,happiness!$AT$19,""))))=0,"",IF($B$9=($I$1),happiness!$Y$19,IF($B$9=$I$6,happiness!$AF$19,IF($B$9=$I$7,happiness!$AM$19,IF($B$9=$I$8,happiness!$AT$19,"")))))</f>
        <v>Mendip</v>
      </c>
      <c r="Z22" s="90" t="str">
        <f>IF(IF($B$9=($I$1),happiness!$Y$20,IF($B$9=$I$6,happiness!$AF$20,IF($B$9=$I$7,happiness!$AM$20,IF($B$9=$I$8,happiness!$AT$20,""))))=0,"",IF($B$9=($I$1),happiness!$Y$20,IF($B$9=$I$6,happiness!$AF$20,IF($B$9=$I$7,happiness!$AM$20,IF($B$9=$I$8,happiness!$AT$20,"")))))</f>
        <v>Ribble Valley</v>
      </c>
      <c r="AA22" s="90" t="str">
        <f>IF(IF($B$9=($I$1),happiness!$Y$21,IF($B$9=$I$6,happiness!$AF$21,IF($B$9=$I$7,happiness!$AM$21,IF($B$9=$I$8,happiness!$AT$21,""))))=0,"",IF($B$9=($I$1),happiness!$Y$21,IF($B$9=$I$6,happiness!$AF$21,IF($B$9=$I$7,happiness!$AM$21,IF($B$9=$I$8,happiness!$AT$21,"")))))</f>
        <v>Isle of Wight</v>
      </c>
      <c r="AB22" s="90" t="str">
        <f>IF(IF($B$9=($I$1),happiness!$Y$22,IF($B$9=$I$6,happiness!$AF$22,IF($B$9=$I$7,happiness!$AM$22,IF($B$9=$I$8,happiness!$AT$22,""))))=0,"",IF($B$9=($I$1),happiness!$Y$22,IF($B$9=$I$6,happiness!$AF$22,IF($B$9=$I$7,happiness!$AM$22,IF($B$9=$I$8,happiness!$AT$22,"")))))</f>
        <v>Cornwall</v>
      </c>
      <c r="AC22" s="90" t="str">
        <f>IF(IF($B$9=($I$1),happiness!$Y$23,IF($B$9=$I$6,happiness!$AF$23,IF($B$9=$I$7,happiness!$AM$23,IF($B$9=$I$8,happiness!$AT$23,""))))=0,"",IF($B$9=($I$1),happiness!$Y$23,IF($B$9=$I$6,happiness!$AF$23,IF($B$9=$I$7,happiness!$AM$23,IF($B$9=$I$8,happiness!$AT$23,"")))))</f>
        <v>West Lindsey</v>
      </c>
      <c r="AD22" s="90" t="str">
        <f>IF(IF($B$9=($I$1),happiness!$Y$24,IF($B$9=$I$6,happiness!$AF$24,IF($B$9=$I$7,happiness!$AM$24,IF($B$9=$I$8,happiness!$AT$24,""))))=0,"",IF($B$9=($I$1),happiness!$Y$24,IF($B$9=$I$6,happiness!$AF$24,IF($B$9=$I$7,happiness!$AM$24,IF($B$9=$I$8,happiness!$AT$24,"")))))</f>
        <v>Cotswold</v>
      </c>
      <c r="AE22" s="90" t="str">
        <f>IF(IF($B$9=($I$1),happiness!$Y$25,IF($B$9=$I$6,happiness!$AF$25,IF($B$9=$I$7,happiness!$AM$25,IF($B$9=$I$8,happiness!$AT$25,""))))=0,"",IF($B$9=($I$1),happiness!$Y$25,IF($B$9=$I$6,happiness!$AF$25,IF($B$9=$I$7,happiness!$AM$25,IF($B$9=$I$8,happiness!$AT$25,"")))))</f>
        <v>Harborough</v>
      </c>
      <c r="AF22" s="90" t="str">
        <f>IF(IF($B$9=($I$1),happiness!$Y$26,IF($B$9=$I$6,happiness!$AF$26,IF($B$9=$I$7,happiness!$AM$26,IF($B$9=$I$8,happiness!$AT$26,""))))=0,"",IF($B$9=($I$1),happiness!$Y$26,IF($B$9=$I$6,happiness!$AF$26,IF($B$9=$I$7,happiness!$AM$26,IF($B$9=$I$8,happiness!$AT$26,"")))))</f>
        <v>South Oxfordshire</v>
      </c>
      <c r="AG22" s="90" t="str">
        <f>IF(IF($B$9=($I$1),happiness!$Y$27,IF($B$9=$I$6,happiness!$AF$27,IF($B$9=$I$7,happiness!$AM$27,IF($B$9=$I$8,happiness!$AT$27,""))))=0,"",IF($B$9=($I$1),happiness!$Y$27,IF($B$9=$I$6,happiness!$AF$27,IF($B$9=$I$7,happiness!$AM$27,IF($B$9=$I$8,happiness!$AT$27,"")))))</f>
        <v>East Hampshire</v>
      </c>
      <c r="AH22" s="90" t="str">
        <f>IF(IF($B$9=($I$1),happiness!$Y$28,IF($B$9=$I$6,happiness!$AF$28,IF($B$9=$I$7,happiness!$AM$28,IF($B$9=$I$8,happiness!$AT$28,""))))=0,"",IF($B$9=($I$1),happiness!$Y$28,IF($B$9=$I$6,happiness!$AF$28,IF($B$9=$I$7,happiness!$AM$28,IF($B$9=$I$8,happiness!$AT$28,"")))))</f>
        <v>Derbyshire Dales</v>
      </c>
      <c r="AI22" s="90" t="str">
        <f>IF(IF($B$9=($I$1),happiness!$Y$29,IF($B$9=$I$6,happiness!$AF$29,IF($B$9=$I$7,happiness!$AM$29,IF($B$9=$I$8,happiness!$AT$29,""))))=0,"",IF($B$9=($I$1),happiness!$Y$29,IF($B$9=$I$6,happiness!$AF$29,IF($B$9=$I$7,happiness!$AM$29,IF($B$9=$I$8,happiness!$AT$29,"")))))</f>
        <v>Huntingdonshire</v>
      </c>
      <c r="AJ22" s="90" t="str">
        <f>IF(IF($B$9=($I$1),happiness!$Y$30,IF($B$9=$I$6,happiness!$AF$30,IF($B$9=$I$7,happiness!$AM$30,IF($B$9=$I$8,happiness!$AT$30,""))))=0,"",IF($B$9=($I$1),happiness!$Y$30,IF($B$9=$I$6,happiness!$AF$30,IF($B$9=$I$7,happiness!$AM$30,IF($B$9=$I$8,happiness!$AT$30,"")))))</f>
        <v>Uttlesford</v>
      </c>
      <c r="AK22" s="90" t="str">
        <f>IF(IF($B$9=($I$1),happiness!$Y$31,IF($B$9=$I$6,happiness!$AF$31,IF($B$9=$I$7,happiness!$AM$31,IF($B$9=$I$8,happiness!$AT$31,""))))=0,"",IF($B$9=($I$1),happiness!$Y$31,IF($B$9=$I$6,happiness!$AF$31,IF($B$9=$I$7,happiness!$AM$31,IF($B$9=$I$8,happiness!$AT$31,"")))))</f>
        <v>Mid Devon</v>
      </c>
      <c r="AL22" s="90" t="str">
        <f>IF(IF($B$9=($I$1),happiness!$Y$32,IF($B$9=$I$6,happiness!$AF$32,IF($B$9=$I$7,happiness!$AM$32,IF($B$9=$I$8,happiness!$AT$32,""))))=0,"",IF($B$9=($I$1),happiness!$Y$32,IF($B$9=$I$6,happiness!$AF$32,IF($B$9=$I$7,happiness!$AM$32,IF($B$9=$I$8,happiness!$AT$32,"")))))</f>
        <v>Wychavon</v>
      </c>
      <c r="AM22" s="90" t="str">
        <f>IF(IF($B$9=($I$1),happiness!$Y$33,IF($B$9=$I$6,happiness!$AF$33,IF($B$9=$I$7,happiness!$AM$33,IF($B$9=$I$8,happiness!$AT$33,""))))=0,"",IF($B$9=($I$1),happiness!$Y$33,IF($B$9=$I$6,happiness!$AF$33,IF($B$9=$I$7,happiness!$AM$33,IF($B$9=$I$8,happiness!$AT$33,"")))))</f>
        <v>Craven</v>
      </c>
      <c r="AN22" s="90" t="str">
        <f>IF(IF($B$9=($I$1),happiness!$Y$34,IF($B$9=$I$6,happiness!$AF$34,IF($B$9=$I$7,happiness!$AM$34,IF($B$9=$I$8,happiness!$AT$34,""))))=0,"",IF($B$9=($I$1),happiness!$Y$34,IF($B$9=$I$6,happiness!$AF$34,IF($B$9=$I$7,happiness!$AM$34,IF($B$9=$I$8,happiness!$AT$34,"")))))</f>
        <v>North Norfolk</v>
      </c>
      <c r="AO22" s="90" t="str">
        <f>IF(IF($B$9=($I$1),happiness!$Y$35,IF($B$9=$I$6,happiness!$AF$35,IF($B$9=$I$7,happiness!$AM$35,IF($B$9=$I$8,happiness!$AT$35,""))))=0,"",IF($B$9=($I$1),happiness!$Y$35,IF($B$9=$I$6,happiness!$AF$35,IF($B$9=$I$7,happiness!$AM$35,IF($B$9=$I$8,happiness!$AT$35,"")))))</f>
        <v>Breckland</v>
      </c>
      <c r="AP22" s="90" t="str">
        <f>IF(IF($B$9=($I$1),happiness!$Y$36,IF($B$9=$I$6,happiness!$AF$36,IF($B$9=$I$7,happiness!$AM$36,IF($B$9=$I$8,happiness!$AT$36,""))))=0,"",IF($B$9=($I$1),happiness!$Y$36,IF($B$9=$I$6,happiness!$AF$36,IF($B$9=$I$7,happiness!$AM$36,IF($B$9=$I$8,happiness!$AT$36,"")))))</f>
        <v>Hambleton</v>
      </c>
      <c r="AQ22" s="90" t="str">
        <f>IF(IF($B$9=($I$1),happiness!$Y$37,IF($B$9=$I$6,happiness!$AF$37,IF($B$9=$I$7,happiness!$AM$37,IF($B$9=$I$8,happiness!$AT$37,""))))=0,"",IF($B$9=($I$1),happiness!$Y$37,IF($B$9=$I$6,happiness!$AF$37,IF($B$9=$I$7,happiness!$AM$37,IF($B$9=$I$8,happiness!$AT$37,"")))))</f>
        <v>Forest of Dean</v>
      </c>
      <c r="AR22" s="90" t="str">
        <f>IF(IF($B$9=($I$1),happiness!$Y$38,IF($B$9=$I$6,happiness!$AF$38,IF($B$9=$I$7,happiness!$AM$38,IF($B$9=$I$8,happiness!$AT$38,""))))=0,"",IF($B$9=($I$1),happiness!$Y$38,IF($B$9=$I$6,happiness!$AF$38,IF($B$9=$I$7,happiness!$AM$38,IF($B$9=$I$8,happiness!$AT$38,"")))))</f>
        <v>Allerdale</v>
      </c>
      <c r="AS22" s="90" t="str">
        <f>IF(IF($B$9=($I$1),happiness!$Y$39,IF($B$9=$I$6,happiness!$AF$39,IF($B$9=$I$7,happiness!$AM$39,IF($B$9=$I$8,happiness!$AT$39,""))))=0,"",IF($B$9=($I$1),happiness!$Y$39,IF($B$9=$I$6,happiness!$AF$39,IF($B$9=$I$7,happiness!$AM$39,IF($B$9=$I$8,happiness!$AT$39,"")))))</f>
        <v>South Hams</v>
      </c>
      <c r="AT22" s="90" t="str">
        <f>IF(IF($B$9=($I$1),happiness!$Y$40,IF($B$9=$I$6,happiness!$AF$40,IF($B$9=$I$7,happiness!$AM$40,IF($B$9=$I$8,happiness!$AT$40,""))))=0,"",IF($B$9=($I$1),happiness!$Y$40,IF($B$9=$I$6,happiness!$AF$40,IF($B$9=$I$7,happiness!$AM$40,IF($B$9=$I$8,happiness!$AT$40,"")))))</f>
        <v>Maldon</v>
      </c>
      <c r="AU22" s="90" t="str">
        <f>IF(IF($B$9=($I$1),happiness!$Y$41,IF($B$9=$I$6,happiness!$AF$41,IF($B$9=$I$7,happiness!$AM$41,IF($B$9=$I$8,happiness!$AT$41,""))))=0,"",IF($B$9=($I$1),happiness!$Y$41,IF($B$9=$I$6,happiness!$AF$41,IF($B$9=$I$7,happiness!$AM$41,IF($B$9=$I$8,happiness!$AT$41,"")))))</f>
        <v>Richmondshire</v>
      </c>
      <c r="AV22" s="90" t="str">
        <f>IF(IF($B$9=($I$1),happiness!$Y$42,IF($B$9=$I$6,happiness!$AF$42,IF($B$9=$I$7,happiness!$AM$42,IF($B$9=$I$8,happiness!$AT$42,""))))=0,"",IF($B$9=($I$1),happiness!$Y$42,IF($B$9=$I$6,happiness!$AF$42,IF($B$9=$I$7,happiness!$AM$42,IF($B$9=$I$8,happiness!$AT$42,"")))))</f>
        <v>West Devon</v>
      </c>
      <c r="AW22" s="90" t="str">
        <f>IF(IF($B$9=($I$1),happiness!$Y$43,IF($B$9=$I$6,happiness!$AF$43,IF($B$9=$I$7,happiness!$AM$43,IF($B$9=$I$8,happiness!$AT$43,""))))=0,"",IF($B$9=($I$1),happiness!$Y$43,IF($B$9=$I$6,happiness!$AF$43,IF($B$9=$I$7,happiness!$AM$43,IF($B$9=$I$8,happiness!$AT$43,"")))))</f>
        <v/>
      </c>
      <c r="AX22" s="90" t="str">
        <f>IF(IF($B$9=($I$1),happiness!$Y$44,IF($B$9=$I$6,happiness!$AF$44,IF($B$9=$I$7,happiness!$AM$44,IF($B$9=$I$8,happiness!$AT$44,""))))=0,"",IF($B$9=($I$1),happiness!$Y$44,IF($B$9=$I$6,happiness!$AF$44,IF($B$9=$I$7,happiness!$AM$44,IF($B$9=$I$8,happiness!$AT$44,"")))))</f>
        <v/>
      </c>
      <c r="AY22" s="90" t="str">
        <f>IF(IF($B$9=($I$1),happiness!$Y$45,IF($B$9=$I$6,happiness!$AF$45,IF($B$9=$I$7,happiness!$AM$45,IF($B$9=$I$8,happiness!$AT$45,""))))=0,"",IF($B$9=($I$1),happiness!$Y$45,IF($B$9=$I$6,happiness!$AF$45,IF($B$9=$I$7,happiness!$AM$45,IF($B$9=$I$8,happiness!$AT$45,"")))))</f>
        <v/>
      </c>
      <c r="AZ22" s="90" t="str">
        <f>IF(IF($B$9=($I$1),happiness!$Y$46,IF($B$9=$I$6,happiness!$AF$46,IF($B$9=$I$7,happiness!$AM$46,IF($B$9=$I$8,happiness!$AT$46,""))))=0,"",IF($B$9=($I$1),happiness!$Y$46,IF($B$9=$I$6,happiness!$AF$46,IF($B$9=$I$7,happiness!$AM$46,IF($B$9=$I$8,happiness!$AT$46,"")))))</f>
        <v/>
      </c>
      <c r="BA22" s="90" t="str">
        <f>IF(IF($B$9=($I$1),happiness!$Y$47,IF($B$9=$I$6,happiness!$AF$47,IF($B$9=$I$7,happiness!$AM$47,IF($B$9=$I$8,happiness!$AT$47,""))))=0,"",IF($B$9=($I$1),happiness!$Y$47,IF($B$9=$I$6,happiness!$AF$47,IF($B$9=$I$7,happiness!$AM$47,IF($B$9=$I$8,happiness!$AT$47,"")))))</f>
        <v/>
      </c>
      <c r="BB22" s="90" t="str">
        <f>IF(IF($B$9=($I$1),happiness!$Y$48,IF($B$9=$I$6,happiness!$AF$48,IF($B$9=$I$7,happiness!$AM$48,IF($B$9=$I$8,happiness!$AT$48,""))))=0,"",IF($B$9=($I$1),happiness!$Y$48,IF($B$9=$I$6,happiness!$AF$48,IF($B$9=$I$7,happiness!$AM$48,IF($B$9=$I$8,happiness!$AT$48,"")))))</f>
        <v/>
      </c>
      <c r="BC22" s="90" t="str">
        <f>IF(IF($B$9=($I$1),happiness!$Y$49,IF($B$9=$I$6,happiness!$AF$49,IF($B$9=$I$7,happiness!$AM$49,IF($B$9=$I$8,happiness!$AT$49,""))))=0,"",IF($B$9=($I$1),happiness!$Y$49,IF($B$9=$I$6,happiness!$AF$49,IF($B$9=$I$7,happiness!$AM$49,IF($B$9=$I$8,happiness!$AT$49,"")))))</f>
        <v/>
      </c>
      <c r="BD22" s="90" t="str">
        <f>IF(IF($B$9=($I$1),happiness!$Y$50,IF($B$9=$I$6,happiness!$AF$50,IF($B$9=$I$7,happiness!$AM$50,IF($B$9=$I$8,happiness!$AT$50,""))))=0,"",IF($B$9=($I$1),happiness!$Y$50,IF($B$9=$I$6,happiness!$AF$50,IF($B$9=$I$7,happiness!$AM$50,IF($B$9=$I$8,happiness!$AT$50,"")))))</f>
        <v/>
      </c>
      <c r="BE22" s="90" t="str">
        <f>IF(IF($B$9=($I$1),happiness!$Y$51,IF($B$9=$I$6,happiness!$AF$51,IF($B$9=$I$7,happiness!$AM$51,IF($B$9=$I$8,happiness!$AT$51,""))))=0,"",IF($B$9=($I$1),happiness!$Y$51,IF($B$9=$I$6,happiness!$AF$51,IF($B$9=$I$7,happiness!$AM$51,IF($B$9=$I$8,happiness!$AT$51,"")))))</f>
        <v/>
      </c>
      <c r="BF22" s="90" t="str">
        <f>IF(IF($B$9=($I$1),happiness!$Y$52,IF($B$9=$I$6,happiness!$AF$52,IF($B$9=$I$7,happiness!$AM$52,IF($B$9=$I$8,happiness!$AT$52,""))))=0,"",IF($B$9=($I$1),happiness!$Y$52,IF($B$9=$I$6,happiness!$AF$52,IF($B$9=$I$7,happiness!$AM$52,IF($B$9=$I$8,happiness!$AT$52,"")))))</f>
        <v/>
      </c>
      <c r="BG22" s="90" t="str">
        <f>IF(IF($B$9=($I$1),happiness!$Y$53,IF($B$9=$I$6,happiness!$AF$53,IF($B$9=$I$7,happiness!$AM$53,IF($B$9=$I$8,happiness!$AT$53,""))))=0,"",IF($B$9=($I$1),happiness!$Y$53,IF($B$9=$I$6,happiness!$AF$53,IF($B$9=$I$7,happiness!$AM$53,IF($B$9=$I$8,happiness!$AT$53,"")))))</f>
        <v/>
      </c>
      <c r="BH22" s="90" t="str">
        <f>IF(IF($B$9=($I$1),happiness!$Y$54,IF($B$9=$I$6,happiness!$AF$54,IF($B$9=$I$7,happiness!$AM$54,IF($B$9=$I$8,happiness!$AT$54,""))))=0,"",IF($B$9=($I$1),happiness!$Y$54,IF($B$9=$I$6,happiness!$AF$54,IF($B$9=$I$7,happiness!$AM$54,IF($B$9=$I$8,happiness!$AT$54,"")))))</f>
        <v/>
      </c>
      <c r="BI22" s="90" t="str">
        <f>IF(IF($B$9=($I$1),happiness!$Y$55,IF($B$9=$I$6,happiness!$AF$55,IF($B$9=$I$7,happiness!$AM$55,IF($B$9=$I$8,happiness!$AT$55,""))))=0,"",IF($B$9=($I$1),happiness!$Y$55,IF($B$9=$I$6,happiness!$AF$55,IF($B$9=$I$7,happiness!$AM$55,IF($B$9=$I$8,happiness!$AT$55,"")))))</f>
        <v/>
      </c>
      <c r="BJ22" s="90" t="str">
        <f>IF(IF($B$9=($I$1),happiness!$Y$56,IF($B$9=$I$6,happiness!$AF$56,IF($B$9=$I$7,happiness!$AM$56,IF($B$9=$I$8,happiness!$AT$56,""))))=0,"",IF($B$9=($I$1),happiness!$Y$56,IF($B$9=$I$6,happiness!$AF$56,IF($B$9=$I$7,happiness!$AM$56,IF($B$9=$I$8,happiness!$AT$56,"")))))</f>
        <v/>
      </c>
      <c r="BK22" s="90" t="str">
        <f>IF(IF($B$9=($I$1),happiness!$Y$57,IF($B$9=$I$6,happiness!$AF$57,IF($B$9=$I$7,happiness!$AM$57,IF($B$9=$I$8,happiness!$AT$57,""))))=0,"",IF($B$9=($I$1),happiness!$Y$57,IF($B$9=$I$6,happiness!$AF$57,IF($B$9=$I$7,happiness!$AM$57,IF($B$9=$I$8,happiness!$AT$57,"")))))</f>
        <v/>
      </c>
      <c r="BL22" s="90" t="str">
        <f>IF(IF($B$9=($I$1),happiness!$Y$58,IF($B$9=$I$6,happiness!$AF$58,IF($B$9=$I$7,happiness!$AM$58,IF($B$9=$I$8,happiness!$AT$58,""))))=0,"",IF($B$9=($I$1),happiness!$Y$58,IF($B$9=$I$6,happiness!$AF$58,IF($B$9=$I$7,happiness!$AM$58,IF($B$9=$I$8,happiness!$AT$58,"")))))</f>
        <v/>
      </c>
      <c r="BM22" s="90" t="str">
        <f>IF(IF($B$9=($I$1),happiness!$Y$59,IF($B$9=$I$6,happiness!$AF$59,IF($B$9=$I$7,happiness!$AM$59,IF($B$9=$I$8,happiness!$AT$59,""))))=0,"",IF($B$9=($I$1),happiness!$Y$59,IF($B$9=$I$6,happiness!$AF$59,IF($B$9=$I$7,happiness!$AM$59,IF($B$9=$I$8,happiness!$AT$59,"")))))</f>
        <v/>
      </c>
      <c r="BN22" s="90" t="str">
        <f>IF(IF($B$9=($I$1),happiness!$Y$60,IF($B$9=$I$6,happiness!$AF$60,IF($B$9=$I$7,happiness!$AM$60,IF($B$9=$I$8,happiness!$AT$60,""))))=0,"",IF($B$9=($I$1),happiness!$Y$60,IF($B$9=$I$6,happiness!$AF$60,IF($B$9=$I$7,happiness!$AM$60,IF($B$9=$I$8,happiness!$AT$60,"")))))</f>
        <v/>
      </c>
      <c r="BO22" s="90" t="str">
        <f>IF(IF($B$9=($I$1),happiness!$Y$61,IF($B$9=$I$6,happiness!$AF$61,IF($B$9=$I$7,happiness!$AM$61,IF($B$9=$I$8,happiness!$AT$61,""))))=0,"",IF($B$9=($I$1),happiness!$Y$61,IF($B$9=$I$6,happiness!$AF$61,IF($B$9=$I$7,happiness!$AM$61,IF($B$9=$I$8,happiness!$AT$61,"")))))</f>
        <v/>
      </c>
      <c r="BP22" s="90" t="str">
        <f>IF(IF($B$9=($I$1),happiness!$Y$62,IF($B$9=$I$6,happiness!$AF$62,IF($B$9=$I$7,happiness!$AM$62,IF($B$9=$I$8,happiness!$AT$62,""))))=0,"",IF($B$9=($I$1),happiness!$Y$62,IF($B$9=$I$6,happiness!$AF$62,IF($B$9=$I$7,happiness!$AM$62,IF($B$9=$I$8,happiness!$AT$62,"")))))</f>
        <v/>
      </c>
      <c r="BQ22" s="90" t="str">
        <f>IF(IF($B$9=($I$1),happiness!$Y$63,IF($B$9=$I$6,happiness!$AF$63,IF($B$9=$I$7,happiness!$AM$63,IF($B$9=$I$8,happiness!$AT$63,""))))=0,"",IF($B$9=($I$1),happiness!$Y$63,IF($B$9=$I$6,happiness!$AF$63,IF($B$9=$I$7,happiness!$AM$63,IF($B$9=$I$8,happiness!$AT$63,"")))))</f>
        <v/>
      </c>
      <c r="BR22" s="90" t="str">
        <f>IF(IF($B$9=($I$1),happiness!$Y$64,IF($B$9=$I$6,happiness!$AF$64,IF($B$9=$I$7,happiness!$AM$64,IF($B$9=$I$8,happiness!$AT$64,""))))=0,"",IF($B$9=($I$1),happiness!$Y$64,IF($B$9=$I$6,happiness!$AF$64,IF($B$9=$I$7,happiness!$AM$64,IF($B$9=$I$8,happiness!$AT$64,"")))))</f>
        <v/>
      </c>
      <c r="BS22" s="90" t="str">
        <f>IF(IF($B$9=($I$1),happiness!$Y$65,IF($B$9=$I$6,happiness!$AF$65,IF($B$9=$I$7,happiness!$AM$65,IF($B$9=$I$8,happiness!$AT$65,""))))=0,"",IF($B$9=($I$1),happiness!$Y$65,IF($B$9=$I$6,happiness!$AF$65,IF($B$9=$I$7,happiness!$AM$65,IF($B$9=$I$8,happiness!$AT$65,"")))))</f>
        <v/>
      </c>
      <c r="BT22" s="90" t="str">
        <f>IF(IF($B$9=($I$1),happiness!$Y$66,IF($B$9=$I$6,happiness!$AF$66,IF($B$9=$I$7,happiness!$AM$66,IF($B$9=$I$8,happiness!$AT$66,""))))=0,"",IF($B$9=($I$1),happiness!$Y$66,IF($B$9=$I$6,happiness!$AF$66,IF($B$9=$I$7,happiness!$AM$66,IF($B$9=$I$8,happiness!$AT$66,"")))))</f>
        <v/>
      </c>
      <c r="BU22" s="90" t="str">
        <f>IF(IF($B$9=($I$1),happiness!$Y$67,IF($B$9=$I$6,happiness!$AF$67,IF($B$9=$I$7,happiness!$AM$67,IF($B$9=$I$8,happiness!$AT$67,""))))=0,"",IF($B$9=($I$1),happiness!$Y$67,IF($B$9=$I$6,happiness!$AF$67,IF($B$9=$I$7,happiness!$AM$67,IF($B$9=$I$8,happiness!$AT$67,"")))))</f>
        <v/>
      </c>
      <c r="BV22" s="90" t="str">
        <f>IF(IF($B$9=($I$1),happiness!$Y$68,IF($B$9=$I$6,happiness!$AF$68,IF($B$9=$I$7,happiness!$AM$68,IF($B$9=$I$8,happiness!$AT$68,""))))=0,"",IF($B$9=($I$1),happiness!$Y$68,IF($B$9=$I$6,happiness!$AF$68,IF($B$9=$I$7,happiness!$AM$68,IF($B$9=$I$8,happiness!$AT$68,"")))))</f>
        <v/>
      </c>
      <c r="BW22" s="90" t="str">
        <f>IF(IF($B$9=($I$1),happiness!$Y$69,IF($B$9=$I$6,happiness!$AF$69,IF($B$9=$I$7,happiness!$AM$69,IF($B$9=$I$8,happiness!$AT$69,""))))=0,"",IF($B$9=($I$1),happiness!$Y$69,IF($B$9=$I$6,happiness!$AF$69,IF($B$9=$I$7,happiness!$AM$69,IF($B$9=$I$8,happiness!$AT$69,"")))))</f>
        <v/>
      </c>
      <c r="BX22" s="90" t="str">
        <f>IF(IF($B$9=($I$1),happiness!$Y$70,IF($B$9=$I$6,happiness!$AF$70,IF($B$9=$I$7,happiness!$AM$70,IF($B$9=$I$8,happiness!$AT$70,""))))=0,"",IF($B$9=($I$1),happiness!$Y$70,IF($B$9=$I$6,happiness!$AF$70,IF($B$9=$I$7,happiness!$AM$70,IF($B$9=$I$8,happiness!$AT$70,"")))))</f>
        <v/>
      </c>
      <c r="BY22" s="90" t="str">
        <f>IF(IF($B$9=($I$1),happiness!$Y$71,IF($B$9=$I$6,happiness!$AF$71,IF($B$9=$I$7,happiness!$AM$71,IF($B$9=$I$8,happiness!$AT$71,""))))=0,"",IF($B$9=($I$1),happiness!$Y$71,IF($B$9=$I$6,happiness!$AF$71,IF($B$9=$I$7,happiness!$AM$71,IF($B$9=$I$8,happiness!$AT$71,"")))))</f>
        <v/>
      </c>
      <c r="BZ22" s="90" t="str">
        <f>IF(IF($B$9=($I$1),happiness!$Y$72,IF($B$9=$I$6,happiness!$AF$72,IF($B$9=$I$7,happiness!$AM$72,IF($B$9=$I$8,happiness!$AT$72,""))))=0,"",IF($B$9=($I$1),happiness!$Y$72,IF($B$9=$I$6,happiness!$AF$72,IF($B$9=$I$7,happiness!$AM$72,IF($B$9=$I$8,happiness!$AT$72,"")))))</f>
        <v/>
      </c>
      <c r="CA22" s="90" t="str">
        <f>IF(IF($B$9=($I$1),happiness!$Y$73,IF($B$9=$I$6,happiness!$AF$73,IF($B$9=$I$7,happiness!$AM$73,IF($B$9=$I$8,happiness!$AT$73,""))))=0,"",IF($B$9=($I$1),happiness!$Y$73,IF($B$9=$I$6,happiness!$AF$73,IF($B$9=$I$7,happiness!$AM$73,IF($B$9=$I$8,happiness!$AT$73,"")))))</f>
        <v/>
      </c>
      <c r="CB22" s="90" t="str">
        <f>IF(IF($B$9=($I$1),happiness!$Y$74,IF($B$9=$I$6,happiness!$AF$74,IF($B$9=$I$7,happiness!$AM$74,IF($B$9=$I$8,happiness!$AT$74,""))))=0,"",IF($B$9=($I$1),happiness!$Y$74,IF($B$9=$I$6,happiness!$AF$74,IF($B$9=$I$7,happiness!$AM$74,IF($B$9=$I$8,happiness!$AT$74,"")))))</f>
        <v/>
      </c>
      <c r="CC22" s="90" t="str">
        <f>IF(IF($B$9=($I$1),happiness!$Y$75,IF($B$9=$I$6,happiness!$AF$75,IF($B$9=$I$7,happiness!$AM$75,IF($B$9=$I$8,happiness!$AT$75,""))))=0,"",IF($B$9=($I$1),happiness!$Y$75,IF($B$9=$I$6,happiness!$AF$75,IF($B$9=$I$7,happiness!$AM$75,IF($B$9=$I$8,happiness!$AT$75,"")))))</f>
        <v/>
      </c>
      <c r="CD22" s="90" t="str">
        <f>IF(IF($B$9=($I$1),happiness!$Y$76,IF($B$9=$I$6,happiness!$AF$76,IF($B$9=$I$7,happiness!$AM$76,IF($B$9=$I$8,happiness!$AT$76,""))))=0,"",IF($B$9=($I$1),happiness!$Y$76,IF($B$9=$I$6,happiness!$AF$76,IF($B$9=$I$7,happiness!$AM$76,IF($B$9=$I$8,happiness!$AT$76,"")))))</f>
        <v/>
      </c>
      <c r="CE22" s="90" t="str">
        <f>IF(IF($B$9=($I$1),happiness!$Y$77,IF($B$9=$I$6,happiness!$AF$77,IF($B$9=$I$7,happiness!$AM$77,IF($B$9=$I$8,happiness!$AT$77,""))))=0,"",IF($B$9=($I$1),happiness!$Y$77,IF($B$9=$I$6,happiness!$AF$77,IF($B$9=$I$7,happiness!$AM$77,IF($B$9=$I$8,happiness!$AT$77,"")))))</f>
        <v/>
      </c>
      <c r="CF22" s="90" t="str">
        <f>IF(IF($B$9=($I$1),happiness!$Y$78,IF($B$9=$I$6,happiness!$AF$78,IF($B$9=$I$7,happiness!$AM$78,IF($B$9=$I$8,happiness!$AT$78,""))))=0,"",IF($B$9=($I$1),happiness!$Y$78,IF($B$9=$I$6,happiness!$AF$78,IF($B$9=$I$7,happiness!$AM$78,IF($B$9=$I$8,happiness!$AT$78,"")))))</f>
        <v/>
      </c>
      <c r="CG22" s="90" t="str">
        <f>IF(IF($B$9=($I$1),happiness!$Y$79,IF($B$9=$I$6,happiness!$AF$79,IF($B$9=$I$7,happiness!$AM$79,IF($B$9=$I$8,happiness!$AT$79,""))))=0,"",IF($B$9=($I$1),happiness!$Y$79,IF($B$9=$I$6,happiness!$AF$79,IF($B$9=$I$7,happiness!$AM$79,IF($B$9=$I$8,happiness!$AT$79,"")))))</f>
        <v/>
      </c>
      <c r="CH22" s="90" t="str">
        <f>IF(IF($B$9=($I$1),happiness!$Y$80,IF($B$9=$I$6,happiness!$AF$80,IF($B$9=$I$7,happiness!$AM$80,IF($B$9=$I$8,happiness!$AT$80,""))))=0,"",IF($B$9=($I$1),happiness!$Y$80,IF($B$9=$I$6,happiness!$AF$80,IF($B$9=$I$7,happiness!$AM$80,IF($B$9=$I$8,happiness!$AT$80,"")))))</f>
        <v/>
      </c>
      <c r="CI22" s="90" t="str">
        <f>IF(IF($B$9=($I$1),happiness!$Y$81,IF($B$9=$I$6,happiness!$AF$81,IF($B$9=$I$7,happiness!$AM$81,IF($B$9=$I$8,happiness!$AT$81,""))))=0,"",IF($B$9=($I$1),happiness!$Y$81,IF($B$9=$I$6,happiness!$AF$81,IF($B$9=$I$7,happiness!$AM$81,IF($B$9=$I$8,happiness!$AT$81,"")))))</f>
        <v/>
      </c>
      <c r="CJ22" s="90" t="str">
        <f>IF(IF($B$9=($I$1),happiness!$Y$82,IF($B$9=$I$6,happiness!$AF$82,IF($B$9=$I$7,happiness!$AM$82,IF($B$9=$I$8,happiness!$AT$82,""))))=0,"",IF($B$9=($I$1),happiness!$Y$82,IF($B$9=$I$6,happiness!$AF$82,IF($B$9=$I$7,happiness!$AM$82,IF($B$9=$I$8,happiness!$AT$82,"")))))</f>
        <v/>
      </c>
      <c r="CK22" s="90" t="str">
        <f>IF(IF($B$9=($I$1),happiness!$Y$83,IF($B$9=$I$6,happiness!$AF$83,IF($B$9=$I$7,happiness!$AM$83,IF($B$9=$I$8,happiness!$AT$83,""))))=0,"",IF($B$9=($I$1),happiness!$Y$83,IF($B$9=$I$6,happiness!$AF$83,IF($B$9=$I$7,happiness!$AM$83,IF($B$9=$I$8,happiness!$AT$83,"")))))</f>
        <v/>
      </c>
      <c r="CL22" s="90" t="str">
        <f>IF(IF($B$9=($I$1),happiness!$Y$84,IF($B$9=$I$6,happiness!$AF$84,IF($B$9=$I$7,happiness!$AM$84,IF($B$9=$I$8,happiness!$AT$84,""))))=0,"",IF($B$9=($I$1),happiness!$Y$84,IF($B$9=$I$6,happiness!$AF$84,IF($B$9=$I$7,happiness!$AM$84,IF($B$9=$I$8,happiness!$AT$84,"")))))</f>
        <v/>
      </c>
      <c r="CM22" s="90" t="str">
        <f>IF(IF($B$9=($I$1),happiness!$Y$85,IF($B$9=$I$6,happiness!$AF$85,IF($B$9=$I$7,happiness!$AM$85,IF($B$9=$I$8,happiness!$AT$85,""))))=0,"",IF($B$9=($I$1),happiness!$Y$85,IF($B$9=$I$6,happiness!$AF$85,IF($B$9=$I$7,happiness!$AM$85,IF($B$9=$I$8,happiness!$AT$85,"")))))</f>
        <v/>
      </c>
      <c r="CN22" s="90" t="str">
        <f>IF(IF($B$9=($I$1),happiness!$Y$86,IF($B$9=$I$6,happiness!$AF$86,IF($B$9=$I$7,happiness!$AM$86,IF($B$9=$I$8,happiness!$AT$86,""))))=0,"",IF($B$9=($I$1),happiness!$Y$86,IF($B$9=$I$6,happiness!$AF$86,IF($B$9=$I$7,happiness!$AM$86,IF($B$9=$I$8,happiness!$AT$86,"")))))</f>
        <v/>
      </c>
      <c r="CO22" s="90" t="str">
        <f>IF(IF($B$9=($I$1),happiness!$Y$87,IF($B$9=$I$6,happiness!$AF$87,IF($B$9=$I$7,happiness!$AM$87,IF($B$9=$I$8,happiness!$AT$87,""))))=0,"",IF($B$9=($I$1),happiness!$Y$87,IF($B$9=$I$6,happiness!$AF$87,IF($B$9=$I$7,happiness!$AM$87,IF($B$9=$I$8,happiness!$AT$87,"")))))</f>
        <v/>
      </c>
      <c r="CP22" s="90" t="str">
        <f>IF(IF($B$9=($I$1),happiness!$Y$88,IF($B$9=$I$6,happiness!$AF$88,IF($B$9=$I$7,happiness!$AM$88,IF($B$9=$I$8,happiness!$AT$88,""))))=0,"",IF($B$9=($I$1),happiness!$Y$88,IF($B$9=$I$6,happiness!$AF$88,IF($B$9=$I$7,happiness!$AM$88,IF($B$9=$I$8,happiness!$AT$88,"")))))</f>
        <v/>
      </c>
      <c r="CQ22" s="90" t="str">
        <f>IF(IF($B$9=($I$1),happiness!$Y$89,IF($B$9=$I$6,happiness!$AF$89,IF($B$9=$I$7,happiness!$AM$89,IF($B$9=$I$8,happiness!$AT$89,""))))=0,"",IF($B$9=($I$1),happiness!$Y$89,IF($B$9=$I$6,happiness!$AF$89,IF($B$9=$I$7,happiness!$AM$89,IF($B$9=$I$8,happiness!$AT$89,"")))))</f>
        <v/>
      </c>
      <c r="CR22" s="90" t="str">
        <f>IF(IF($B$9=($I$1),happiness!$Y$90,IF($B$9=$I$6,happiness!$AF$90,IF($B$9=$I$7,happiness!$AM$90,IF($B$9=$I$8,happiness!$AT$90,""))))=0,"",IF($B$9=($I$1),happiness!$Y$90,IF($B$9=$I$6,happiness!$AF$90,IF($B$9=$I$7,happiness!$AM$90,IF($B$9=$I$8,happiness!$AT$90,"")))))</f>
        <v/>
      </c>
      <c r="CS22" s="90" t="str">
        <f>IF(IF($B$9=($I$1),happiness!$Y$91,IF($B$9=$I$6,happiness!$AF$91,IF($B$9=$I$7,happiness!$AM$91,IF($B$9=$I$8,happiness!$AT$91,""))))=0,"",IF($B$9=($I$1),happiness!$Y$91,IF($B$9=$I$6,happiness!$AF$91,IF($B$9=$I$7,happiness!$AM$91,IF($B$9=$I$8,happiness!$AT$91,"")))))</f>
        <v/>
      </c>
      <c r="CT22" s="90" t="str">
        <f>IF(IF($B$9=($I$1),happiness!$Y$92,IF($B$9=$I$6,happiness!$AF$92,IF($B$9=$I$7,happiness!$AM$92,IF($B$9=$I$8,happiness!$AT$92,""))))=0,"",IF($B$9=($I$1),happiness!$Y$92,IF($B$9=$I$6,happiness!$AF$92,IF($B$9=$I$7,happiness!$AM$92,IF($B$9=$I$8,happiness!$AT$92,"")))))</f>
        <v/>
      </c>
      <c r="CU22" s="90" t="str">
        <f>IF(IF($B$9=($I$1),happiness!$Y$93,IF($B$9=$I$6,happiness!$AF$93,IF($B$9=$I$7,happiness!$AM$93,IF($B$9=$I$8,happiness!$AT$93,""))))=0,"",IF($B$9=($I$1),happiness!$Y$93,IF($B$9=$I$6,happiness!$AF$93,IF($B$9=$I$7,happiness!$AM$93,IF($B$9=$I$8,happiness!$AT$93,"")))))</f>
        <v/>
      </c>
      <c r="CV22" s="90" t="str">
        <f>IF(IF($B$9=($I$1),happiness!$Y$94,IF($B$9=$I$6,happiness!$AF$94,IF($B$9=$I$7,happiness!$AM$94,IF($B$9=$I$8,happiness!$AT$94,""))))=0,"",IF($B$9=($I$1),happiness!$Y$94,IF($B$9=$I$6,happiness!$AF$94,IF($B$9=$I$7,happiness!$AM$94,IF($B$9=$I$8,happiness!$AT$94,"")))))</f>
        <v/>
      </c>
      <c r="CW22" s="90" t="str">
        <f>IF(IF($B$9=($I$1),happiness!$Y$95,IF($B$9=$I$6,happiness!$AF$95,IF($B$9=$I$7,happiness!$AM$95,IF($B$9=$I$8,happiness!$AT$95,""))))=0,"",IF($B$9=($I$1),happiness!$Y$95,IF($B$9=$I$6,happiness!$AF$95,IF($B$9=$I$7,happiness!$AM$95,IF($B$9=$I$8,happiness!$AT$95,"")))))</f>
        <v/>
      </c>
      <c r="CX22" s="90" t="str">
        <f>IF(IF($B$9=($I$1),happiness!$Y$96,IF($B$9=$I$6,happiness!$AF$96,IF($B$9=$I$7,happiness!$AM$96,IF($B$9=$I$8,happiness!$AT$96,""))))=0,"",IF($B$9=($I$1),happiness!$Y$96,IF($B$9=$I$6,happiness!$AF$96,IF($B$9=$I$7,happiness!$AM$96,IF($B$9=$I$8,happiness!$AT$96,"")))))</f>
        <v/>
      </c>
      <c r="CY22" s="90" t="str">
        <f>IF(IF($B$9=($I$1),happiness!$Y$97,IF($B$9=$I$6,happiness!$AF$97,IF($B$9=$I$7,happiness!$AM$97,IF($B$9=$I$8,happiness!$AT$97,""))))=0,"",IF($B$9=($I$1),happiness!$Y$97,IF($B$9=$I$6,happiness!$AF$97,IF($B$9=$I$7,happiness!$AM$97,IF($B$9=$I$8,happiness!$AT$97,"")))))</f>
        <v/>
      </c>
    </row>
    <row r="23" spans="1:16382" ht="26.25" customHeight="1" x14ac:dyDescent="0.3">
      <c r="A23" s="91"/>
      <c r="B23" s="91"/>
      <c r="D23" s="104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</row>
    <row r="24" spans="1:16382" ht="18.75" customHeight="1" x14ac:dyDescent="0.3">
      <c r="A24" s="112" t="s">
        <v>913</v>
      </c>
      <c r="B24" s="113"/>
      <c r="C24" s="121">
        <f>VLOOKUP(B5,worthwhile!B12:E360,4,FALSE)</f>
        <v>7.47</v>
      </c>
      <c r="D24" s="123" t="str">
        <f>"("&amp;ROUND(VLOOKUP(B9,worthwhile!O318:P326,2,FALSE),2)&amp;")"</f>
        <v>(7.89)</v>
      </c>
      <c r="E24" s="123" t="str">
        <f>"("&amp;ROUND(worthwhile!P328,2)&amp;")"</f>
        <v>(7.82)</v>
      </c>
      <c r="F24" s="127">
        <f>IFERROR((VLOOKUP(B5,worthwhile!M7:R314,6,FALSE)-IF($B$9=($I$1),worthwhile!$X$46,IF($B$9=$I$6,worthwhile!$AE$45,IF($B$9=$I$7,worthwhile!$AL$54,IF($B$9=$I$8,worthwhile!$AS$95,""))))),"not available for higher geographies")</f>
        <v>37</v>
      </c>
      <c r="G24" s="74">
        <f>IF(IF($B$9=($I$1),worthwhile!$Z$1,IF($B$9=$I$6,worthwhile!$AG$1,IF($B$9=$I$7,worthwhile!$AN$1,IF($B$9=$I$8,worthwhile!$AU$1,""))))=0,"",IF($B$9=($I$1),worthwhile!$Z$1,IF($B$9=$I$6,worthwhile!$AG$1,IF($B$9=$I$7,worthwhile!$AN$1,IF($B$9=$I$8,worthwhile!$AU$1,"")))))</f>
        <v>1</v>
      </c>
      <c r="H24" s="74">
        <f>IF(IF($B$9=($I$1),worthwhile!$Z$2,IF($B$9=$I$6,worthwhile!$AG$2,IF($B$9=$I$7,worthwhile!$AN$2,IF($B$9=$I$8,worthwhile!$AU$2,""))))=0,"",IF($B$9=($I$1),worthwhile!$Z$2,IF($B$9=$I$6,worthwhile!$AG$2,IF($B$9=$I$7,worthwhile!$AN$2,IF($B$9=$I$8,worthwhile!$AU$2,"")))))</f>
        <v>2</v>
      </c>
      <c r="I24" s="74">
        <f>IF(IF($B$9=($I$1),worthwhile!$Z$3,IF($B$9=$I$6,worthwhile!$AG$3,IF($B$9=$I$7,worthwhile!$AN$3,IF($B$9=$I$8,worthwhile!$AU$3,""))))=0,"",IF($B$9=($I$1),worthwhile!$Z$3,IF($B$9=$I$6,worthwhile!$AG$3,IF($B$9=$I$7,worthwhile!$AN$3,IF($B$9=$I$8,worthwhile!$AU$3,"")))))</f>
        <v>3</v>
      </c>
      <c r="J24" s="74">
        <f>IF(IF($B$9=($I$1),worthwhile!$Z$4,IF($B$9=$I$6,worthwhile!$AG$4,IF($B$9=$I$7,worthwhile!$AN$4,IF($B$9=$I$8,worthwhile!$AU$4,""))))=0,"",IF($B$9=($I$1),worthwhile!$Z$4,IF($B$9=$I$6,worthwhile!$AG$4,IF($B$9=$I$7,worthwhile!$AN$4,IF($B$9=$I$8,worthwhile!$AU$4,"")))))</f>
        <v>4</v>
      </c>
      <c r="K24" s="74">
        <f>IF(IF($B$9=($I$1),worthwhile!$Z$5,IF($B$9=$I$6,worthwhile!$AG$5,IF($B$9=$I$7,worthwhile!$AN$5,IF($B$9=$I$8,worthwhile!$AU$5,""))))=0,"",IF($B$9=($I$1),worthwhile!$Z$5,IF($B$9=$I$6,worthwhile!$AG$5,IF($B$9=$I$7,worthwhile!$AN$5,IF($B$9=$I$8,worthwhile!$AU$5,"")))))</f>
        <v>5</v>
      </c>
      <c r="L24" s="74">
        <f>IF(IF($B$9=($I$1),worthwhile!$Z$6,IF($B$9=$I$6,worthwhile!$AG$6,IF($B$9=$I$7,worthwhile!$AN$6,IF($B$9=$I$8,worthwhile!$AU$6,""))))=0,"",IF($B$9=($I$1),worthwhile!$Z$6,IF($B$9=$I$6,worthwhile!$AG$6,IF($B$9=$I$7,worthwhile!$AN$6,IF($B$9=$I$8,worthwhile!$AU$6,"")))))</f>
        <v>6</v>
      </c>
      <c r="M24" s="74">
        <f>IF(IF($B$9=($I$1),worthwhile!$Z$7,IF($B$9=$I$6,worthwhile!$AG$7,IF($B$9=$I$7,worthwhile!$AN$7,IF($B$9=$I$8,worthwhile!$AU$7,""))))=0,"",IF($B$9=($I$1),worthwhile!$Z$7,IF($B$9=$I$6,worthwhile!$AG$7,IF($B$9=$I$7,worthwhile!$AN$7,IF($B$9=$I$8,worthwhile!$AU$7,"")))))</f>
        <v>7</v>
      </c>
      <c r="N24" s="74">
        <f>IF(IF($B$9=($I$1),worthwhile!$Z$8,IF($B$9=$I$6,worthwhile!$AG$8,IF($B$9=$I$7,worthwhile!$AN$8,IF($B$9=$I$8,worthwhile!$AU$8,""))))=0,"",IF($B$9=($I$1),worthwhile!$Z$8,IF($B$9=$I$6,worthwhile!$AG$8,IF($B$9=$I$7,worthwhile!$AN$8,IF($B$9=$I$8,worthwhile!$AU$8,"")))))</f>
        <v>8</v>
      </c>
      <c r="O24" s="74">
        <f>IF(IF($B$9=($I$1),worthwhile!$Z$9,IF($B$9=$I$6,worthwhile!$AG$9,IF($B$9=$I$7,worthwhile!$AN$9,IF($B$9=$I$8,worthwhile!$AU$9,""))))=0,"",IF($B$9=($I$1),worthwhile!$Z$9,IF($B$9=$I$6,worthwhile!$AG$9,IF($B$9=$I$7,worthwhile!$AN$9,IF($B$9=$I$8,worthwhile!$AU$9,"")))))</f>
        <v>9</v>
      </c>
      <c r="P24" s="74">
        <f>IF(IF($B$9=($I$1),worthwhile!$Z$10,IF($B$9=$I$6,worthwhile!$AG$10,IF($B$9=$I$7,worthwhile!$AN$10,IF($B$9=$I$8,worthwhile!$AU$10,""))))=0,"",IF($B$9=($I$1),worthwhile!$Z$10,IF($B$9=$I$6,worthwhile!$AG$10,IF($B$9=$I$7,worthwhile!$AN$10,IF($B$9=$I$8,worthwhile!$AU$10,"")))))</f>
        <v>10</v>
      </c>
      <c r="Q24" s="74">
        <f>IF(IF($B$9=($I$1),worthwhile!$Z$11,IF($B$9=$I$6,worthwhile!$AG$11,IF($B$9=$I$7,worthwhile!$AN$11,IF($B$9=$I$8,worthwhile!$AU$11,""))))=0,"",IF($B$9=($I$1),worthwhile!$Z$11,IF($B$9=$I$6,worthwhile!$AG$11,IF($B$9=$I$7,worthwhile!$AN$11,IF($B$9=$I$8,worthwhile!$AU$11,"")))))</f>
        <v>11</v>
      </c>
      <c r="R24" s="74">
        <f>IF(IF($B$9=($I$1),worthwhile!$Z$12,IF($B$9=$I$6,worthwhile!$AG$12,IF($B$9=$I$7,worthwhile!$AN$12,IF($B$9=$I$8,worthwhile!$AU$12,""))))=0,"",IF($B$9=($I$1),worthwhile!$Z$12,IF($B$9=$I$6,worthwhile!$AG$12,IF($B$9=$I$7,worthwhile!$AN$12,IF($B$9=$I$8,worthwhile!$AU$12,"")))))</f>
        <v>11</v>
      </c>
      <c r="S24" s="74">
        <f>IF(IF($B$9=($I$1),worthwhile!$Z$13,IF($B$9=$I$6,worthwhile!$AG$13,IF($B$9=$I$7,worthwhile!$AN$13,IF($B$9=$I$8,worthwhile!$AU$13,""))))=0,"",IF($B$9=($I$1),worthwhile!$Z$13,IF($B$9=$I$6,worthwhile!$AG$13,IF($B$9=$I$7,worthwhile!$AN$13,IF($B$9=$I$8,worthwhile!$AU$13,"")))))</f>
        <v>13</v>
      </c>
      <c r="T24" s="74">
        <f>IF(IF($B$9=($I$1),worthwhile!$Z$14,IF($B$9=$I$6,worthwhile!$AG$14,IF($B$9=$I$7,worthwhile!$AN$14,IF($B$9=$I$8,worthwhile!$AU$14,""))))=0,"",IF($B$9=($I$1),worthwhile!$Z$14,IF($B$9=$I$6,worthwhile!$AG$14,IF($B$9=$I$7,worthwhile!$AN$14,IF($B$9=$I$8,worthwhile!$AU$14,"")))))</f>
        <v>14</v>
      </c>
      <c r="U24" s="74">
        <f>IF(IF($B$9=($I$1),worthwhile!$Z$15,IF($B$9=$I$6,worthwhile!$AG$15,IF($B$9=$I$7,worthwhile!$AN$15,IF($B$9=$I$8,worthwhile!$AU$15,""))))=0,"",IF($B$9=($I$1),worthwhile!$Z$15,IF($B$9=$I$6,worthwhile!$AG$15,IF($B$9=$I$7,worthwhile!$AN$15,IF($B$9=$I$8,worthwhile!$AU$15,"")))))</f>
        <v>15</v>
      </c>
      <c r="V24" s="74">
        <f>IF(IF($B$9=($I$1),worthwhile!$Z$16,IF($B$9=$I$6,worthwhile!$AG$16,IF($B$9=$I$7,worthwhile!$AN$16,IF($B$9=$I$8,worthwhile!$AU$16,""))))=0,"",IF($B$9=($I$1),worthwhile!$Z$16,IF($B$9=$I$6,worthwhile!$AG$16,IF($B$9=$I$7,worthwhile!$AN$16,IF($B$9=$I$8,worthwhile!$AU$16,"")))))</f>
        <v>15</v>
      </c>
      <c r="W24" s="74">
        <f>IF(IF($B$9=($I$1),worthwhile!$Z$17,IF($B$9=$I$6,worthwhile!$AG$17,IF($B$9=$I$7,worthwhile!$AN$17,IF($B$9=$I$8,worthwhile!$AU$17,""))))=0,"",IF($B$9=($I$1),worthwhile!$Z$17,IF($B$9=$I$6,worthwhile!$AG$17,IF($B$9=$I$7,worthwhile!$AN$17,IF($B$9=$I$8,worthwhile!$AU$17,"")))))</f>
        <v>15</v>
      </c>
      <c r="X24" s="74">
        <f>IF(IF($B$9=($I$1),worthwhile!$Z$18,IF($B$9=$I$6,worthwhile!$AG$18,IF($B$9=$I$7,worthwhile!$AN$18,IF($B$9=$I$8,worthwhile!$AU$18,""))))=0,"",IF($B$9=($I$1),worthwhile!$Z$18,IF($B$9=$I$6,worthwhile!$AG$18,IF($B$9=$I$7,worthwhile!$AN$18,IF($B$9=$I$8,worthwhile!$AU$18,"")))))</f>
        <v>18</v>
      </c>
      <c r="Y24" s="74">
        <f>IF(IF($B$9=($I$1),worthwhile!$Z$19,IF($B$9=$I$6,worthwhile!$AG$19,IF($B$9=$I$7,worthwhile!$AN$19,IF($B$9=$I$8,worthwhile!$AU$19,""))))=0,"",IF($B$9=($I$1),worthwhile!$Z$19,IF($B$9=$I$6,worthwhile!$AG$19,IF($B$9=$I$7,worthwhile!$AN$19,IF($B$9=$I$8,worthwhile!$AU$19,"")))))</f>
        <v>19</v>
      </c>
      <c r="Z24" s="74">
        <f>IF(IF($B$9=($I$1),worthwhile!$Z$20,IF($B$9=$I$6,worthwhile!$AG$20,IF($B$9=$I$7,worthwhile!$AN$20,IF($B$9=$I$8,worthwhile!$AU$20,""))))=0,"",IF($B$9=($I$1),worthwhile!$Z$20,IF($B$9=$I$6,worthwhile!$AG$20,IF($B$9=$I$7,worthwhile!$AN$20,IF($B$9=$I$8,worthwhile!$AU$20,"")))))</f>
        <v>19</v>
      </c>
      <c r="AA24" s="74">
        <f>IF(IF($B$9=($I$1),worthwhile!$Z$21,IF($B$9=$I$6,worthwhile!$AG$21,IF($B$9=$I$7,worthwhile!$AN$21,IF($B$9=$I$8,worthwhile!$AU$21,""))))=0,"",IF($B$9=($I$1),worthwhile!$Z$21,IF($B$9=$I$6,worthwhile!$AG$21,IF($B$9=$I$7,worthwhile!$AN$21,IF($B$9=$I$8,worthwhile!$AU$21,"")))))</f>
        <v>21</v>
      </c>
      <c r="AB24" s="74">
        <f>IF(IF($B$9=($I$1),worthwhile!$Z$22,IF($B$9=$I$6,worthwhile!$AG$22,IF($B$9=$I$7,worthwhile!$AN$22,IF($B$9=$I$8,worthwhile!$AU$22,""))))=0,"",IF($B$9=($I$1),worthwhile!$Z$22,IF($B$9=$I$6,worthwhile!$AG$22,IF($B$9=$I$7,worthwhile!$AN$22,IF($B$9=$I$8,worthwhile!$AU$22,"")))))</f>
        <v>21</v>
      </c>
      <c r="AC24" s="74">
        <f>IF(IF($B$9=($I$1),worthwhile!$Z$23,IF($B$9=$I$6,worthwhile!$AG$23,IF($B$9=$I$7,worthwhile!$AN$23,IF($B$9=$I$8,worthwhile!$AU$23,""))))=0,"",IF($B$9=($I$1),worthwhile!$Z$23,IF($B$9=$I$6,worthwhile!$AG$23,IF($B$9=$I$7,worthwhile!$AN$23,IF($B$9=$I$8,worthwhile!$AU$23,"")))))</f>
        <v>23</v>
      </c>
      <c r="AD24" s="74">
        <f>IF(IF($B$9=($I$1),worthwhile!$Z$24,IF($B$9=$I$6,worthwhile!$AG$24,IF($B$9=$I$7,worthwhile!$AN$24,IF($B$9=$I$8,worthwhile!$AU$24,""))))=0,"",IF($B$9=($I$1),worthwhile!$Z$24,IF($B$9=$I$6,worthwhile!$AG$24,IF($B$9=$I$7,worthwhile!$AN$24,IF($B$9=$I$8,worthwhile!$AU$24,"")))))</f>
        <v>23</v>
      </c>
      <c r="AE24" s="74">
        <f>IF(IF($B$9=($I$1),worthwhile!$Z$25,IF($B$9=$I$6,worthwhile!$AG$25,IF($B$9=$I$7,worthwhile!$AN$25,IF($B$9=$I$8,worthwhile!$AU$25,""))))=0,"",IF($B$9=($I$1),worthwhile!$Z$25,IF($B$9=$I$6,worthwhile!$AG$25,IF($B$9=$I$7,worthwhile!$AN$25,IF($B$9=$I$8,worthwhile!$AU$25,"")))))</f>
        <v>25</v>
      </c>
      <c r="AF24" s="74">
        <f>IF(IF($B$9=($I$1),worthwhile!$Z$26,IF($B$9=$I$6,worthwhile!$AG$26,IF($B$9=$I$7,worthwhile!$AN$26,IF($B$9=$I$8,worthwhile!$AU$26,""))))=0,"",IF($B$9=($I$1),worthwhile!$Z$26,IF($B$9=$I$6,worthwhile!$AG$26,IF($B$9=$I$7,worthwhile!$AN$26,IF($B$9=$I$8,worthwhile!$AU$26,"")))))</f>
        <v>26</v>
      </c>
      <c r="AG24" s="74">
        <f>IF(IF($B$9=($I$1),worthwhile!$Z$27,IF($B$9=$I$6,worthwhile!$AG$27,IF($B$9=$I$7,worthwhile!$AN$27,IF($B$9=$I$8,worthwhile!$AU$27,""))))=0,"",IF($B$9=($I$1),worthwhile!$Z$27,IF($B$9=$I$6,worthwhile!$AG$27,IF($B$9=$I$7,worthwhile!$AN$27,IF($B$9=$I$8,worthwhile!$AU$27,"")))))</f>
        <v>27</v>
      </c>
      <c r="AH24" s="74">
        <f>IF(IF($B$9=($I$1),worthwhile!$Z$28,IF($B$9=$I$6,worthwhile!$AG$28,IF($B$9=$I$7,worthwhile!$AN$28,IF($B$9=$I$8,worthwhile!$AU$28,""))))=0,"",IF($B$9=($I$1),worthwhile!$Z$28,IF($B$9=$I$6,worthwhile!$AG$28,IF($B$9=$I$7,worthwhile!$AN$28,IF($B$9=$I$8,worthwhile!$AU$28,"")))))</f>
        <v>28</v>
      </c>
      <c r="AI24" s="74">
        <f>IF(IF($B$9=($I$1),worthwhile!$Z$29,IF($B$9=$I$6,worthwhile!$AG$29,IF($B$9=$I$7,worthwhile!$AN$29,IF($B$9=$I$8,worthwhile!$AU$29,""))))=0,"",IF($B$9=($I$1),worthwhile!$Z$29,IF($B$9=$I$6,worthwhile!$AG$29,IF($B$9=$I$7,worthwhile!$AN$29,IF($B$9=$I$8,worthwhile!$AU$29,"")))))</f>
        <v>29</v>
      </c>
      <c r="AJ24" s="74">
        <f>IF(IF($B$9=($I$1),worthwhile!$Z$30,IF($B$9=$I$6,worthwhile!$AG$30,IF($B$9=$I$7,worthwhile!$AN$30,IF($B$9=$I$8,worthwhile!$AU$30,""))))=0,"",IF($B$9=($I$1),worthwhile!$Z$30,IF($B$9=$I$6,worthwhile!$AG$30,IF($B$9=$I$7,worthwhile!$AN$30,IF($B$9=$I$8,worthwhile!$AU$30,"")))))</f>
        <v>30</v>
      </c>
      <c r="AK24" s="74">
        <f>IF(IF($B$9=($I$1),worthwhile!$Z$31,IF($B$9=$I$6,worthwhile!$AG$31,IF($B$9=$I$7,worthwhile!$AN$31,IF($B$9=$I$8,worthwhile!$AU$31,""))))=0,"",IF($B$9=($I$1),worthwhile!$Z$31,IF($B$9=$I$6,worthwhile!$AG$31,IF($B$9=$I$7,worthwhile!$AN$31,IF($B$9=$I$8,worthwhile!$AU$31,"")))))</f>
        <v>30</v>
      </c>
      <c r="AL24" s="74">
        <f>IF(IF($B$9=($I$1),worthwhile!$Z$32,IF($B$9=$I$6,worthwhile!$AG$32,IF($B$9=$I$7,worthwhile!$AN$32,IF($B$9=$I$8,worthwhile!$AU$32,""))))=0,"",IF($B$9=($I$1),worthwhile!$Z$32,IF($B$9=$I$6,worthwhile!$AG$32,IF($B$9=$I$7,worthwhile!$AN$32,IF($B$9=$I$8,worthwhile!$AU$32,"")))))</f>
        <v>32</v>
      </c>
      <c r="AM24" s="74">
        <f>IF(IF($B$9=($I$1),worthwhile!$Z$33,IF($B$9=$I$6,worthwhile!$AG$33,IF($B$9=$I$7,worthwhile!$AN$33,IF($B$9=$I$8,worthwhile!$AU$33,""))))=0,"",IF($B$9=($I$1),worthwhile!$Z$33,IF($B$9=$I$6,worthwhile!$AG$33,IF($B$9=$I$7,worthwhile!$AN$33,IF($B$9=$I$8,worthwhile!$AU$33,"")))))</f>
        <v>33</v>
      </c>
      <c r="AN24" s="74">
        <f>IF(IF($B$9=($I$1),worthwhile!$Z$34,IF($B$9=$I$6,worthwhile!$AG$34,IF($B$9=$I$7,worthwhile!$AN$34,IF($B$9=$I$8,worthwhile!$AU$34,""))))=0,"",IF($B$9=($I$1),worthwhile!$Z$34,IF($B$9=$I$6,worthwhile!$AG$34,IF($B$9=$I$7,worthwhile!$AN$34,IF($B$9=$I$8,worthwhile!$AU$34,"")))))</f>
        <v>34</v>
      </c>
      <c r="AO24" s="74">
        <f>IF(IF($B$9=($I$1),worthwhile!$Z$35,IF($B$9=$I$6,worthwhile!$AG$35,IF($B$9=$I$7,worthwhile!$AN$35,IF($B$9=$I$8,worthwhile!$AU$35,""))))=0,"",IF($B$9=($I$1),worthwhile!$Z$35,IF($B$9=$I$6,worthwhile!$AG$35,IF($B$9=$I$7,worthwhile!$AN$35,IF($B$9=$I$8,worthwhile!$AU$35,"")))))</f>
        <v>35</v>
      </c>
      <c r="AP24" s="74">
        <f>IF(IF($B$9=($I$1),worthwhile!$Z$36,IF($B$9=$I$6,worthwhile!$AG$36,IF($B$9=$I$7,worthwhile!$AN$36,IF($B$9=$I$8,worthwhile!$AU$36,""))))=0,"",IF($B$9=($I$1),worthwhile!$Z$36,IF($B$9=$I$6,worthwhile!$AG$36,IF($B$9=$I$7,worthwhile!$AN$36,IF($B$9=$I$8,worthwhile!$AU$36,"")))))</f>
        <v>36</v>
      </c>
      <c r="AQ24" s="74">
        <f>IF(IF($B$9=($I$1),worthwhile!$Z$37,IF($B$9=$I$6,worthwhile!$AG$37,IF($B$9=$I$7,worthwhile!$AN$37,IF($B$9=$I$8,worthwhile!$AU$37,""))))=0,"",IF($B$9=($I$1),worthwhile!$Z$37,IF($B$9=$I$6,worthwhile!$AG$37,IF($B$9=$I$7,worthwhile!$AN$37,IF($B$9=$I$8,worthwhile!$AU$37,"")))))</f>
        <v>37</v>
      </c>
      <c r="AR24" s="74">
        <f>IF(IF($B$9=($I$1),worthwhile!$Z$38,IF($B$9=$I$6,worthwhile!$AG$38,IF($B$9=$I$7,worthwhile!$AN$38,IF($B$9=$I$8,worthwhile!$AU$38,""))))=0,"",IF($B$9=($I$1),worthwhile!$Z$38,IF($B$9=$I$6,worthwhile!$AG$38,IF($B$9=$I$7,worthwhile!$AN$38,IF($B$9=$I$8,worthwhile!$AU$38,"")))))</f>
        <v>38</v>
      </c>
      <c r="AS24" s="74">
        <f>IF(IF($B$9=($I$1),worthwhile!$Z$39,IF($B$9=$I$6,worthwhile!$AG$39,IF($B$9=$I$7,worthwhile!$AN$39,IF($B$9=$I$8,worthwhile!$AU$39,""))))=0,"",IF($B$9=($I$1),worthwhile!$Z$39,IF($B$9=$I$6,worthwhile!$AG$39,IF($B$9=$I$7,worthwhile!$AN$39,IF($B$9=$I$8,worthwhile!$AU$39,"")))))</f>
        <v>39</v>
      </c>
      <c r="AT24" s="74">
        <f>IF(IF($B$9=($I$1),worthwhile!$Z$40,IF($B$9=$I$6,worthwhile!$AG$40,IF($B$9=$I$7,worthwhile!$AN$40,IF($B$9=$I$8,worthwhile!$AU$40,""))))=0,"",IF($B$9=($I$1),worthwhile!$Z$40,IF($B$9=$I$6,worthwhile!$AG$40,IF($B$9=$I$7,worthwhile!$AN$40,IF($B$9=$I$8,worthwhile!$AU$40,"")))))</f>
        <v>9996</v>
      </c>
      <c r="AU24" s="74">
        <f>IF(IF($B$9=($I$1),worthwhile!$Z$41,IF($B$9=$I$6,worthwhile!$AG$41,IF($B$9=$I$7,worthwhile!$AN$41,IF($B$9=$I$8,worthwhile!$AU$41,""))))=0,"",IF($B$9=($I$1),worthwhile!$Z$41,IF($B$9=$I$6,worthwhile!$AG$41,IF($B$9=$I$7,worthwhile!$AN$41,IF($B$9=$I$8,worthwhile!$AU$41,"")))))</f>
        <v>9996</v>
      </c>
      <c r="AV24" s="74">
        <f>IF(IF($B$9=($I$1),worthwhile!$Z$42,IF($B$9=$I$6,worthwhile!$AG$42,IF($B$9=$I$7,worthwhile!$AN$42,IF($B$9=$I$8,worthwhile!$AU$42,""))))=0,"",IF($B$9=($I$1),worthwhile!$Z$42,IF($B$9=$I$6,worthwhile!$AG$42,IF($B$9=$I$7,worthwhile!$AN$42,IF($B$9=$I$8,worthwhile!$AU$42,"")))))</f>
        <v>9996</v>
      </c>
      <c r="AW24" s="74" t="str">
        <f>IF(IF($B$9=($I$1),worthwhile!$Z$43,IF($B$9=$I$6,worthwhile!$AG$43,IF($B$9=$I$7,worthwhile!$AN$43,IF($B$9=$I$8,worthwhile!$AU$43,""))))=0,"",IF($B$9=($I$1),worthwhile!$Z$43,IF($B$9=$I$6,worthwhile!$AG$43,IF($B$9=$I$7,worthwhile!$AN$43,IF($B$9=$I$8,worthwhile!$AU$43,"")))))</f>
        <v/>
      </c>
      <c r="AX24" s="74" t="str">
        <f>IF(IF($B$9=($I$1),worthwhile!$Z$44,IF($B$9=$I$6,worthwhile!$AG$44,IF($B$9=$I$7,worthwhile!$AN$44,IF($B$9=$I$8,worthwhile!$AU$44,""))))=0,"",IF($B$9=($I$1),worthwhile!$Z$44,IF($B$9=$I$6,worthwhile!$AG$44,IF($B$9=$I$7,worthwhile!$AN$44,IF($B$9=$I$8,worthwhile!$AU$44,"")))))</f>
        <v/>
      </c>
      <c r="AY24" s="74" t="str">
        <f>IF(IF($B$9=($I$1),worthwhile!$Z$45,IF($B$9=$I$6,worthwhile!$AG$45,IF($B$9=$I$7,worthwhile!$AN$45,IF($B$9=$I$8,worthwhile!$AU$45,""))))=0,"",IF($B$9=($I$1),worthwhile!$Z$45,IF($B$9=$I$6,worthwhile!$AG$45,IF($B$9=$I$7,worthwhile!$AN$45,IF($B$9=$I$8,worthwhile!$AU$45,"")))))</f>
        <v/>
      </c>
      <c r="AZ24" s="74" t="str">
        <f>IF(IF($B$9=($I$1),worthwhile!$Z$46,IF($B$9=$I$6,worthwhile!$AG$46,IF($B$9=$I$7,worthwhile!$AN$46,IF($B$9=$I$8,worthwhile!$AU$46,""))))=0,"",IF($B$9=($I$1),worthwhile!$Z$46,IF($B$9=$I$6,worthwhile!$AG$46,IF($B$9=$I$7,worthwhile!$AN$46,IF($B$9=$I$8,worthwhile!$AU$46,"")))))</f>
        <v/>
      </c>
      <c r="BA24" s="74" t="str">
        <f>IF(IF($B$9=($I$1),worthwhile!$Z$47,IF($B$9=$I$6,worthwhile!$AG$47,IF($B$9=$I$7,worthwhile!$AN$47,IF($B$9=$I$8,worthwhile!$AU$47,""))))=0,"",IF($B$9=($I$1),worthwhile!$Z$47,IF($B$9=$I$6,worthwhile!$AG$47,IF($B$9=$I$7,worthwhile!$AN$47,IF($B$9=$I$8,worthwhile!$AU$47,"")))))</f>
        <v/>
      </c>
      <c r="BB24" s="74" t="str">
        <f>IF(IF($B$9=($I$1),worthwhile!$Z$48,IF($B$9=$I$6,worthwhile!$AG$48,IF($B$9=$I$7,worthwhile!$AN$48,IF($B$9=$I$8,worthwhile!$AU$48,""))))=0,"",IF($B$9=($I$1),worthwhile!$Z$48,IF($B$9=$I$6,worthwhile!$AG$48,IF($B$9=$I$7,worthwhile!$AN$48,IF($B$9=$I$8,worthwhile!$AU$48,"")))))</f>
        <v/>
      </c>
      <c r="BC24" s="74" t="str">
        <f>IF(IF($B$9=($I$1),worthwhile!$Z$49,IF($B$9=$I$6,worthwhile!$AG$49,IF($B$9=$I$7,worthwhile!$AN$49,IF($B$9=$I$8,worthwhile!$AU$49,""))))=0,"",IF($B$9=($I$1),worthwhile!$Z$49,IF($B$9=$I$6,worthwhile!$AG$49,IF($B$9=$I$7,worthwhile!$AN$49,IF($B$9=$I$8,worthwhile!$AU$49,"")))))</f>
        <v/>
      </c>
      <c r="BD24" s="74" t="str">
        <f>IF(IF($B$9=($I$1),worthwhile!$Z$50,IF($B$9=$I$6,worthwhile!$AG$50,IF($B$9=$I$7,worthwhile!$AN$50,IF($B$9=$I$8,worthwhile!$AU$50,""))))=0,"",IF($B$9=($I$1),worthwhile!$Z$50,IF($B$9=$I$6,worthwhile!$AG$50,IF($B$9=$I$7,worthwhile!$AN$50,IF($B$9=$I$8,worthwhile!$AU$50,"")))))</f>
        <v/>
      </c>
      <c r="BE24" s="74" t="str">
        <f>IF(IF($B$9=($I$1),worthwhile!$Z$51,IF($B$9=$I$6,worthwhile!$AG$51,IF($B$9=$I$7,worthwhile!$AN$51,IF($B$9=$I$8,worthwhile!$AU$51,""))))=0,"",IF($B$9=($I$1),worthwhile!$Z$51,IF($B$9=$I$6,worthwhile!$AG$51,IF($B$9=$I$7,worthwhile!$AN$51,IF($B$9=$I$8,worthwhile!$AU$51,"")))))</f>
        <v/>
      </c>
      <c r="BF24" s="74" t="str">
        <f>IF(IF($B$9=($I$1),worthwhile!$Z$52,IF($B$9=$I$6,worthwhile!$AG$52,IF($B$9=$I$7,worthwhile!$AN$52,IF($B$9=$I$8,worthwhile!$AU$52,""))))=0,"",IF($B$9=($I$1),worthwhile!$Z$52,IF($B$9=$I$6,worthwhile!$AG$52,IF($B$9=$I$7,worthwhile!$AN$52,IF($B$9=$I$8,worthwhile!$AU$52,"")))))</f>
        <v/>
      </c>
      <c r="BG24" s="74" t="str">
        <f>IF(IF($B$9=($I$1),worthwhile!$Z$53,IF($B$9=$I$6,worthwhile!$AG$53,IF($B$9=$I$7,worthwhile!$AN$53,IF($B$9=$I$8,worthwhile!$AU$53,""))))=0,"",IF($B$9=($I$1),worthwhile!$Z$53,IF($B$9=$I$6,worthwhile!$AG$53,IF($B$9=$I$7,worthwhile!$AN$53,IF($B$9=$I$8,worthwhile!$AU$53,"")))))</f>
        <v/>
      </c>
      <c r="BH24" s="74" t="str">
        <f>IF(IF($B$9=($I$1),worthwhile!$Z$54,IF($B$9=$I$6,worthwhile!$AG$54,IF($B$9=$I$7,worthwhile!$AN$54,IF($B$9=$I$8,worthwhile!$AU$54,""))))=0,"",IF($B$9=($I$1),worthwhile!$Z$54,IF($B$9=$I$6,worthwhile!$AG$54,IF($B$9=$I$7,worthwhile!$AN$54,IF($B$9=$I$8,worthwhile!$AU$54,"")))))</f>
        <v/>
      </c>
      <c r="BI24" s="74" t="str">
        <f>IF(IF($B$9=($I$1),worthwhile!$Z$55,IF($B$9=$I$6,worthwhile!$AG$55,IF($B$9=$I$7,worthwhile!$AN$55,IF($B$9=$I$8,worthwhile!$AU$55,""))))=0,"",IF($B$9=($I$1),worthwhile!$Z$55,IF($B$9=$I$6,worthwhile!$AG$55,IF($B$9=$I$7,worthwhile!$AN$55,IF($B$9=$I$8,worthwhile!$AU$55,"")))))</f>
        <v/>
      </c>
      <c r="BJ24" s="74" t="str">
        <f>IF(IF($B$9=($I$1),worthwhile!$Z$56,IF($B$9=$I$6,worthwhile!$AG$56,IF($B$9=$I$7,worthwhile!$AN$56,IF($B$9=$I$8,worthwhile!$AU$56,""))))=0,"",IF($B$9=($I$1),worthwhile!$Z$56,IF($B$9=$I$6,worthwhile!$AG$56,IF($B$9=$I$7,worthwhile!$AN$56,IF($B$9=$I$8,worthwhile!$AU$56,"")))))</f>
        <v/>
      </c>
      <c r="BK24" s="74" t="str">
        <f>IF(IF($B$9=($I$1),worthwhile!$Z$57,IF($B$9=$I$6,worthwhile!$AG$57,IF($B$9=$I$7,worthwhile!$AN$57,IF($B$9=$I$8,worthwhile!$AU$57,""))))=0,"",IF($B$9=($I$1),worthwhile!$Z$57,IF($B$9=$I$6,worthwhile!$AG$57,IF($B$9=$I$7,worthwhile!$AN$57,IF($B$9=$I$8,worthwhile!$AU$57,"")))))</f>
        <v/>
      </c>
      <c r="BL24" s="74" t="str">
        <f>IF(IF($B$9=($I$1),worthwhile!$Z$58,IF($B$9=$I$6,worthwhile!$AG$58,IF($B$9=$I$7,worthwhile!$AN$58,IF($B$9=$I$8,worthwhile!$AU$58,""))))=0,"",IF($B$9=($I$1),worthwhile!$Z$58,IF($B$9=$I$6,worthwhile!$AG$58,IF($B$9=$I$7,worthwhile!$AN$58,IF($B$9=$I$8,worthwhile!$AU$58,"")))))</f>
        <v/>
      </c>
      <c r="BM24" s="74" t="str">
        <f>IF(IF($B$9=($I$1),worthwhile!$Z$59,IF($B$9=$I$6,worthwhile!$AG$59,IF($B$9=$I$7,worthwhile!$AN$59,IF($B$9=$I$8,worthwhile!$AU$59,""))))=0,"",IF($B$9=($I$1),worthwhile!$Z$59,IF($B$9=$I$6,worthwhile!$AG$59,IF($B$9=$I$7,worthwhile!$AN$59,IF($B$9=$I$8,worthwhile!$AU$59,"")))))</f>
        <v/>
      </c>
      <c r="BN24" s="74" t="str">
        <f>IF(IF($B$9=($I$1),worthwhile!$Z$60,IF($B$9=$I$6,worthwhile!$AG$60,IF($B$9=$I$7,worthwhile!$AN$60,IF($B$9=$I$8,worthwhile!$AU$60,""))))=0,"",IF($B$9=($I$1),worthwhile!$Z$60,IF($B$9=$I$6,worthwhile!$AG$60,IF($B$9=$I$7,worthwhile!$AN$60,IF($B$9=$I$8,worthwhile!$AU$60,"")))))</f>
        <v/>
      </c>
      <c r="BO24" s="74" t="str">
        <f>IF(IF($B$9=($I$1),worthwhile!$Z$61,IF($B$9=$I$6,worthwhile!$AG$61,IF($B$9=$I$7,worthwhile!$AN$61,IF($B$9=$I$8,worthwhile!$AU$61,""))))=0,"",IF($B$9=($I$1),worthwhile!$Z$61,IF($B$9=$I$6,worthwhile!$AG$61,IF($B$9=$I$7,worthwhile!$AN$61,IF($B$9=$I$8,worthwhile!$AU$61,"")))))</f>
        <v/>
      </c>
      <c r="BP24" s="74" t="str">
        <f>IF(IF($B$9=($I$1),worthwhile!$Z$62,IF($B$9=$I$6,worthwhile!$AG$62,IF($B$9=$I$7,worthwhile!$AN$62,IF($B$9=$I$8,worthwhile!$AU$62,""))))=0,"",IF($B$9=($I$1),worthwhile!$Z$62,IF($B$9=$I$6,worthwhile!$AG$62,IF($B$9=$I$7,worthwhile!$AN$62,IF($B$9=$I$8,worthwhile!$AU$62,"")))))</f>
        <v/>
      </c>
      <c r="BQ24" s="74" t="str">
        <f>IF(IF($B$9=($I$1),worthwhile!$Z$63,IF($B$9=$I$6,worthwhile!$AG$63,IF($B$9=$I$7,worthwhile!$AN$63,IF($B$9=$I$8,worthwhile!$AU$63,""))))=0,"",IF($B$9=($I$1),worthwhile!$Z$63,IF($B$9=$I$6,worthwhile!$AG$63,IF($B$9=$I$7,worthwhile!$AN$63,IF($B$9=$I$8,worthwhile!$AU$63,"")))))</f>
        <v/>
      </c>
      <c r="BR24" s="74" t="str">
        <f>IF(IF($B$9=($I$1),worthwhile!$Z$64,IF($B$9=$I$6,worthwhile!$AG$64,IF($B$9=$I$7,worthwhile!$AN$64,IF($B$9=$I$8,worthwhile!$AU$64,""))))=0,"",IF($B$9=($I$1),worthwhile!$Z$64,IF($B$9=$I$6,worthwhile!$AG$64,IF($B$9=$I$7,worthwhile!$AN$64,IF($B$9=$I$8,worthwhile!$AU$64,"")))))</f>
        <v/>
      </c>
      <c r="BS24" s="74" t="str">
        <f>IF(IF($B$9=($I$1),worthwhile!$Z$65,IF($B$9=$I$6,worthwhile!$AG$65,IF($B$9=$I$7,worthwhile!$AN$65,IF($B$9=$I$8,worthwhile!$AU$65,""))))=0,"",IF($B$9=($I$1),worthwhile!$Z$65,IF($B$9=$I$6,worthwhile!$AG$65,IF($B$9=$I$7,worthwhile!$AN$65,IF($B$9=$I$8,worthwhile!$AU$65,"")))))</f>
        <v/>
      </c>
      <c r="BT24" s="74" t="str">
        <f>IF(IF($B$9=($I$1),worthwhile!$Z$66,IF($B$9=$I$6,worthwhile!$AG$66,IF($B$9=$I$7,worthwhile!$AN$66,IF($B$9=$I$8,worthwhile!$AU$66,""))))=0,"",IF($B$9=($I$1),worthwhile!$Z$66,IF($B$9=$I$6,worthwhile!$AG$66,IF($B$9=$I$7,worthwhile!$AN$66,IF($B$9=$I$8,worthwhile!$AU$66,"")))))</f>
        <v/>
      </c>
      <c r="BU24" s="74" t="str">
        <f>IF(IF($B$9=($I$1),worthwhile!$Z$67,IF($B$9=$I$6,worthwhile!$AG$67,IF($B$9=$I$7,worthwhile!$AN$67,IF($B$9=$I$8,worthwhile!$AU$67,""))))=0,"",IF($B$9=($I$1),worthwhile!$Z$67,IF($B$9=$I$6,worthwhile!$AG$67,IF($B$9=$I$7,worthwhile!$AN$67,IF($B$9=$I$8,worthwhile!$AU$67,"")))))</f>
        <v/>
      </c>
      <c r="BV24" s="74" t="str">
        <f>IF(IF($B$9=($I$1),worthwhile!$Z$68,IF($B$9=$I$6,worthwhile!$AG$68,IF($B$9=$I$7,worthwhile!$AN$68,IF($B$9=$I$8,worthwhile!$AU$68,""))))=0,"",IF($B$9=($I$1),worthwhile!$Z$68,IF($B$9=$I$6,worthwhile!$AG$68,IF($B$9=$I$7,worthwhile!$AN$68,IF($B$9=$I$8,worthwhile!$AU$68,"")))))</f>
        <v/>
      </c>
      <c r="BW24" s="74" t="str">
        <f>IF(IF($B$9=($I$1),worthwhile!$Z$69,IF($B$9=$I$6,worthwhile!$AG$69,IF($B$9=$I$7,worthwhile!$AN$69,IF($B$9=$I$8,worthwhile!$AU$69,""))))=0,"",IF($B$9=($I$1),worthwhile!$Z$69,IF($B$9=$I$6,worthwhile!$AG$69,IF($B$9=$I$7,worthwhile!$AN$69,IF($B$9=$I$8,worthwhile!$AU$69,"")))))</f>
        <v/>
      </c>
      <c r="BX24" s="74" t="str">
        <f>IF(IF($B$9=($I$1),worthwhile!$Z$70,IF($B$9=$I$6,worthwhile!$AG$70,IF($B$9=$I$7,worthwhile!$AN$70,IF($B$9=$I$8,worthwhile!$AU$70,""))))=0,"",IF($B$9=($I$1),worthwhile!$Z$70,IF($B$9=$I$6,worthwhile!$AG$70,IF($B$9=$I$7,worthwhile!$AN$70,IF($B$9=$I$8,worthwhile!$AU$70,"")))))</f>
        <v/>
      </c>
      <c r="BY24" s="74" t="str">
        <f>IF(IF($B$9=($I$1),worthwhile!$Z$71,IF($B$9=$I$6,worthwhile!$AG$71,IF($B$9=$I$7,worthwhile!$AN$71,IF($B$9=$I$8,worthwhile!$AU$71,""))))=0,"",IF($B$9=($I$1),worthwhile!$Z$71,IF($B$9=$I$6,worthwhile!$AG$71,IF($B$9=$I$7,worthwhile!$AN$71,IF($B$9=$I$8,worthwhile!$AU$71,"")))))</f>
        <v/>
      </c>
      <c r="BZ24" s="74" t="str">
        <f>IF(IF($B$9=($I$1),worthwhile!$Z$72,IF($B$9=$I$6,worthwhile!$AG$72,IF($B$9=$I$7,worthwhile!$AN$72,IF($B$9=$I$8,worthwhile!$AU$72,""))))=0,"",IF($B$9=($I$1),worthwhile!$Z$72,IF($B$9=$I$6,worthwhile!$AG$72,IF($B$9=$I$7,worthwhile!$AN$72,IF($B$9=$I$8,worthwhile!$AU$72,"")))))</f>
        <v/>
      </c>
      <c r="CA24" s="74" t="str">
        <f>IF(IF($B$9=($I$1),worthwhile!$Z$73,IF($B$9=$I$6,worthwhile!$AG$73,IF($B$9=$I$7,worthwhile!$AN$73,IF($B$9=$I$8,worthwhile!$AU$73,""))))=0,"",IF($B$9=($I$1),worthwhile!$Z$73,IF($B$9=$I$6,worthwhile!$AG$73,IF($B$9=$I$7,worthwhile!$AN$73,IF($B$9=$I$8,worthwhile!$AU$73,"")))))</f>
        <v/>
      </c>
      <c r="CB24" s="74" t="str">
        <f>IF(IF($B$9=($I$1),worthwhile!$Z$74,IF($B$9=$I$6,worthwhile!$AG$74,IF($B$9=$I$7,worthwhile!$AN$74,IF($B$9=$I$8,worthwhile!$AU$74,""))))=0,"",IF($B$9=($I$1),worthwhile!$Z$74,IF($B$9=$I$6,worthwhile!$AG$74,IF($B$9=$I$7,worthwhile!$AN$74,IF($B$9=$I$8,worthwhile!$AU$74,"")))))</f>
        <v/>
      </c>
      <c r="CC24" s="74" t="str">
        <f>IF(IF($B$9=($I$1),worthwhile!$Z$75,IF($B$9=$I$6,worthwhile!$AG$75,IF($B$9=$I$7,worthwhile!$AN$75,IF($B$9=$I$8,worthwhile!$AU$75,""))))=0,"",IF($B$9=($I$1),worthwhile!$Z$75,IF($B$9=$I$6,worthwhile!$AG$75,IF($B$9=$I$7,worthwhile!$AN$75,IF($B$9=$I$8,worthwhile!$AU$75,"")))))</f>
        <v/>
      </c>
      <c r="CD24" s="74" t="str">
        <f>IF(IF($B$9=($I$1),worthwhile!$Z$76,IF($B$9=$I$6,worthwhile!$AG$76,IF($B$9=$I$7,worthwhile!$AN$76,IF($B$9=$I$8,worthwhile!$AU$76,""))))=0,"",IF($B$9=($I$1),worthwhile!$Z$76,IF($B$9=$I$6,worthwhile!$AG$76,IF($B$9=$I$7,worthwhile!$AN$76,IF($B$9=$I$8,worthwhile!$AU$76,"")))))</f>
        <v/>
      </c>
      <c r="CE24" s="74" t="str">
        <f>IF(IF($B$9=($I$1),worthwhile!$Z$77,IF($B$9=$I$6,worthwhile!$AG$77,IF($B$9=$I$7,worthwhile!$AN$77,IF($B$9=$I$8,worthwhile!$AU$77,""))))=0,"",IF($B$9=($I$1),worthwhile!$Z$77,IF($B$9=$I$6,worthwhile!$AG$77,IF($B$9=$I$7,worthwhile!$AN$77,IF($B$9=$I$8,worthwhile!$AU$77,"")))))</f>
        <v/>
      </c>
      <c r="CF24" s="74" t="str">
        <f>IF(IF($B$9=($I$1),worthwhile!$Z$78,IF($B$9=$I$6,worthwhile!$AG$78,IF($B$9=$I$7,worthwhile!$AN$78,IF($B$9=$I$8,worthwhile!$AU$78,""))))=0,"",IF($B$9=($I$1),worthwhile!$Z$78,IF($B$9=$I$6,worthwhile!$AG$78,IF($B$9=$I$7,worthwhile!$AN$78,IF($B$9=$I$8,worthwhile!$AU$78,"")))))</f>
        <v/>
      </c>
      <c r="CG24" s="74" t="str">
        <f>IF(IF($B$9=($I$1),worthwhile!$Z$79,IF($B$9=$I$6,worthwhile!$AG$79,IF($B$9=$I$7,worthwhile!$AN$79,IF($B$9=$I$8,worthwhile!$AU$79,""))))=0,"",IF($B$9=($I$1),worthwhile!$Z$79,IF($B$9=$I$6,worthwhile!$AG$79,IF($B$9=$I$7,worthwhile!$AN$79,IF($B$9=$I$8,worthwhile!$AU$79,"")))))</f>
        <v/>
      </c>
      <c r="CH24" s="74" t="str">
        <f>IF(IF($B$9=($I$1),worthwhile!$Z$80,IF($B$9=$I$6,worthwhile!$AG$80,IF($B$9=$I$7,worthwhile!$AN$80,IF($B$9=$I$8,worthwhile!$AU$80,""))))=0,"",IF($B$9=($I$1),worthwhile!$Z$80,IF($B$9=$I$6,worthwhile!$AG$80,IF($B$9=$I$7,worthwhile!$AN$80,IF($B$9=$I$8,worthwhile!$AU$80,"")))))</f>
        <v/>
      </c>
      <c r="CI24" s="74" t="str">
        <f>IF(IF($B$9=($I$1),worthwhile!$Z$81,IF($B$9=$I$6,worthwhile!$AG$81,IF($B$9=$I$7,worthwhile!$AN$81,IF($B$9=$I$8,worthwhile!$AU$81,""))))=0,"",IF($B$9=($I$1),worthwhile!$Z$81,IF($B$9=$I$6,worthwhile!$AG$81,IF($B$9=$I$7,worthwhile!$AN$81,IF($B$9=$I$8,worthwhile!$AU$81,"")))))</f>
        <v/>
      </c>
      <c r="CJ24" s="74" t="str">
        <f>IF(IF($B$9=($I$1),worthwhile!$Z$82,IF($B$9=$I$6,worthwhile!$AG$82,IF($B$9=$I$7,worthwhile!$AN$82,IF($B$9=$I$8,worthwhile!$AU$82,""))))=0,"",IF($B$9=($I$1),worthwhile!$Z$82,IF($B$9=$I$6,worthwhile!$AG$82,IF($B$9=$I$7,worthwhile!$AN$82,IF($B$9=$I$8,worthwhile!$AU$82,"")))))</f>
        <v/>
      </c>
      <c r="CK24" s="74" t="str">
        <f>IF(IF($B$9=($I$1),worthwhile!$Z$83,IF($B$9=$I$6,worthwhile!$AG$83,IF($B$9=$I$7,worthwhile!$AN$83,IF($B$9=$I$8,worthwhile!$AU$83,""))))=0,"",IF($B$9=($I$1),worthwhile!$Z$83,IF($B$9=$I$6,worthwhile!$AG$83,IF($B$9=$I$7,worthwhile!$AN$83,IF($B$9=$I$8,worthwhile!$AU$83,"")))))</f>
        <v/>
      </c>
      <c r="CL24" s="74" t="str">
        <f>IF(IF($B$9=($I$1),worthwhile!$Z$84,IF($B$9=$I$6,worthwhile!$AG$84,IF($B$9=$I$7,worthwhile!$AN$84,IF($B$9=$I$8,worthwhile!$AU$84,""))))=0,"",IF($B$9=($I$1),worthwhile!$Z$84,IF($B$9=$I$6,worthwhile!$AG$84,IF($B$9=$I$7,worthwhile!$AN$84,IF($B$9=$I$8,worthwhile!$AU$84,"")))))</f>
        <v/>
      </c>
      <c r="CM24" s="74" t="str">
        <f>IF(IF($B$9=($I$1),worthwhile!$Z$85,IF($B$9=$I$6,worthwhile!$AG$85,IF($B$9=$I$7,worthwhile!$AN$85,IF($B$9=$I$8,worthwhile!$AU$85,""))))=0,"",IF($B$9=($I$1),worthwhile!$Z$85,IF($B$9=$I$6,worthwhile!$AG$85,IF($B$9=$I$7,worthwhile!$AN$85,IF($B$9=$I$8,worthwhile!$AU$85,"")))))</f>
        <v/>
      </c>
      <c r="CN24" s="74" t="str">
        <f>IF(IF($B$9=($I$1),worthwhile!$Z$86,IF($B$9=$I$6,worthwhile!$AG$86,IF($B$9=$I$7,worthwhile!$AN$86,IF($B$9=$I$8,worthwhile!$AU$86,""))))=0,"",IF($B$9=($I$1),worthwhile!$Z$86,IF($B$9=$I$6,worthwhile!$AG$86,IF($B$9=$I$7,worthwhile!$AN$86,IF($B$9=$I$8,worthwhile!$AU$86,"")))))</f>
        <v/>
      </c>
      <c r="CO24" s="74" t="str">
        <f>IF(IF($B$9=($I$1),worthwhile!$Z$87,IF($B$9=$I$6,worthwhile!$AG$87,IF($B$9=$I$7,worthwhile!$AN$87,IF($B$9=$I$8,worthwhile!$AU$87,""))))=0,"",IF($B$9=($I$1),worthwhile!$Z$87,IF($B$9=$I$6,worthwhile!$AG$87,IF($B$9=$I$7,worthwhile!$AN$87,IF($B$9=$I$8,worthwhile!$AU$87,"")))))</f>
        <v/>
      </c>
      <c r="CP24" s="74" t="str">
        <f>IF(IF($B$9=($I$1),worthwhile!$Z$88,IF($B$9=$I$6,worthwhile!$AG$88,IF($B$9=$I$7,worthwhile!$AN$88,IF($B$9=$I$8,worthwhile!$AU$88,""))))=0,"",IF($B$9=($I$1),worthwhile!$Z$88,IF($B$9=$I$6,worthwhile!$AG$88,IF($B$9=$I$7,worthwhile!$AN$88,IF($B$9=$I$8,worthwhile!$AU$88,"")))))</f>
        <v/>
      </c>
      <c r="CQ24" s="74" t="str">
        <f>IF(IF($B$9=($I$1),worthwhile!$Z$89,IF($B$9=$I$6,worthwhile!$AG$89,IF($B$9=$I$7,worthwhile!$AN$89,IF($B$9=$I$8,worthwhile!$AU$89,""))))=0,"",IF($B$9=($I$1),worthwhile!$Z$89,IF($B$9=$I$6,worthwhile!$AG$89,IF($B$9=$I$7,worthwhile!$AN$89,IF($B$9=$I$8,worthwhile!$AU$89,"")))))</f>
        <v/>
      </c>
      <c r="CR24" s="74" t="str">
        <f>IF(IF($B$9=($I$1),worthwhile!$Z$90,IF($B$9=$I$6,worthwhile!$AG$90,IF($B$9=$I$7,worthwhile!$AN$90,IF($B$9=$I$8,worthwhile!$AU$90,""))))=0,"",IF($B$9=($I$1),worthwhile!$Z$90,IF($B$9=$I$6,worthwhile!$AG$90,IF($B$9=$I$7,worthwhile!$AN$90,IF($B$9=$I$8,worthwhile!$AU$90,"")))))</f>
        <v/>
      </c>
      <c r="CS24" s="74" t="str">
        <f>IF(IF($B$9=($I$1),worthwhile!$Z$91,IF($B$9=$I$6,worthwhile!$AG$91,IF($B$9=$I$7,worthwhile!$AN$91,IF($B$9=$I$8,worthwhile!$AU$91,""))))=0,"",IF($B$9=($I$1),worthwhile!$Z$91,IF($B$9=$I$6,worthwhile!$AG$91,IF($B$9=$I$7,worthwhile!$AN$91,IF($B$9=$I$8,worthwhile!$AU$91,"")))))</f>
        <v/>
      </c>
      <c r="CT24" s="74" t="str">
        <f>IF(IF($B$9=($I$1),worthwhile!$Z$92,IF($B$9=$I$6,worthwhile!$AG$92,IF($B$9=$I$7,worthwhile!$AN$92,IF($B$9=$I$8,worthwhile!$AU$92,""))))=0,"",IF($B$9=($I$1),worthwhile!$Z$92,IF($B$9=$I$6,worthwhile!$AG$92,IF($B$9=$I$7,worthwhile!$AN$92,IF($B$9=$I$8,worthwhile!$AU$92,"")))))</f>
        <v/>
      </c>
      <c r="CU24" s="74" t="str">
        <f>IF(IF($B$9=($I$1),worthwhile!$Z$93,IF($B$9=$I$6,worthwhile!$AG$93,IF($B$9=$I$7,worthwhile!$AN$93,IF($B$9=$I$8,worthwhile!$AU$93,""))))=0,"",IF($B$9=($I$1),worthwhile!$Z$93,IF($B$9=$I$6,worthwhile!$AG$93,IF($B$9=$I$7,worthwhile!$AN$93,IF($B$9=$I$8,worthwhile!$AU$93,"")))))</f>
        <v/>
      </c>
      <c r="CV24" s="74" t="str">
        <f>IF(IF($B$9=($I$1),worthwhile!$Z$94,IF($B$9=$I$6,worthwhile!$AG$94,IF($B$9=$I$7,worthwhile!$AN$94,IF($B$9=$I$8,worthwhile!$AU$94,""))))=0,"",IF($B$9=($I$1),worthwhile!$Z$94,IF($B$9=$I$6,worthwhile!$AG$94,IF($B$9=$I$7,worthwhile!$AN$94,IF($B$9=$I$8,worthwhile!$AU$94,"")))))</f>
        <v/>
      </c>
      <c r="CW24" s="74" t="str">
        <f>IF(IF($B$9=($I$1),worthwhile!$Z$95,IF($B$9=$I$6,worthwhile!$AG$95,IF($B$9=$I$7,worthwhile!$AN$95,IF($B$9=$I$8,worthwhile!$AU$95,""))))=0,"",IF($B$9=($I$1),worthwhile!$Z$95,IF($B$9=$I$6,worthwhile!$AG$95,IF($B$9=$I$7,worthwhile!$AN$95,IF($B$9=$I$8,worthwhile!$AU$95,"")))))</f>
        <v/>
      </c>
      <c r="CX24" s="74" t="str">
        <f>IF(IF($B$9=($I$1),worthwhile!$Z$96,IF($B$9=$I$6,worthwhile!$AG$96,IF($B$9=$I$7,worthwhile!$AN$96,IF($B$9=$I$8,worthwhile!$AU$96,""))))=0,"",IF($B$9=($I$1),worthwhile!$Z$96,IF($B$9=$I$6,worthwhile!$AG$96,IF($B$9=$I$7,worthwhile!$AN$96,IF($B$9=$I$8,worthwhile!$AU$96,"")))))</f>
        <v/>
      </c>
      <c r="CY24" s="74" t="str">
        <f>IF(IF($B$9=($I$1),worthwhile!$Z$97,IF($B$9=$I$6,worthwhile!$AG$97,IF($B$9=$I$7,worthwhile!$AN$97,IF($B$9=$I$8,worthwhile!$AU$97,""))))=0,"",IF($B$9=($I$1),worthwhile!$Z$97,IF($B$9=$I$6,worthwhile!$AG$97,IF($B$9=$I$7,worthwhile!$AN$97,IF($B$9=$I$8,worthwhile!$AU$97,"")))))</f>
        <v/>
      </c>
    </row>
    <row r="25" spans="1:16382" ht="30" customHeight="1" x14ac:dyDescent="0.3">
      <c r="A25" s="114"/>
      <c r="B25" s="115"/>
      <c r="C25" s="122"/>
      <c r="D25" s="124"/>
      <c r="E25" s="124"/>
      <c r="F25" s="128"/>
      <c r="G25" s="90" t="str">
        <f>IF(IF($B$9=($I$1),worthwhile!$Y$1,IF($B$9=$I$6,worthwhile!$AF$1,IF($B$9=$I$7,worthwhile!$AM$1,IF($B$9=$I$8,worthwhile!$AT$1,""))))=0,"",IF($B$9=($I$1),worthwhile!$Y$1,IF($B$9=$I$6,worthwhile!$AF$1,IF($B$9=$I$7,worthwhile!$AM$1,IF($B$9=$I$8,worthwhile!$AT$1,"")))))</f>
        <v>Copeland</v>
      </c>
      <c r="H25" s="90" t="str">
        <f>IF(IF($B$9=($I$1),worthwhile!$Y$2,IF($B$9=$I$6,worthwhile!$AF$2,IF($B$9=$I$7,worthwhile!$AM$2,IF($B$9=$I$8,worthwhile!$AT$2,""))))=0,"",IF($B$9=($I$1),worthwhile!$Y$2,IF($B$9=$I$6,worthwhile!$AF$2,IF($B$9=$I$7,worthwhile!$AM$2,IF($B$9=$I$8,worthwhile!$AT$2,"")))))</f>
        <v>Melton</v>
      </c>
      <c r="I25" s="90" t="str">
        <f>IF(IF($B$9=($I$1),worthwhile!$Y$3,IF($B$9=$I$6,worthwhile!$AF$3,IF($B$9=$I$7,worthwhile!$AM$3,IF($B$9=$I$8,worthwhile!$AT$3,""))))=0,"",IF($B$9=($I$1),worthwhile!$Y$3,IF($B$9=$I$6,worthwhile!$AF$3,IF($B$9=$I$7,worthwhile!$AM$3,IF($B$9=$I$8,worthwhile!$AT$3,"")))))</f>
        <v>East Cambridgeshire</v>
      </c>
      <c r="J25" s="90" t="str">
        <f>IF(IF($B$9=($I$1),worthwhile!$Y$4,IF($B$9=$I$6,worthwhile!$AF$4,IF($B$9=$I$7,worthwhile!$AM$4,IF($B$9=$I$8,worthwhile!$AT$4,""))))=0,"",IF($B$9=($I$1),worthwhile!$Y$4,IF($B$9=$I$6,worthwhile!$AF$4,IF($B$9=$I$7,worthwhile!$AM$4,IF($B$9=$I$8,worthwhile!$AT$4,"")))))</f>
        <v>Rutland</v>
      </c>
      <c r="K25" s="90" t="str">
        <f>IF(IF($B$9=($I$1),worthwhile!$Y$5,IF($B$9=$I$6,worthwhile!$AF$5,IF($B$9=$I$7,worthwhile!$AM$5,IF($B$9=$I$8,worthwhile!$AT$5,""))))=0,"",IF($B$9=($I$1),worthwhile!$Y$5,IF($B$9=$I$6,worthwhile!$AF$5,IF($B$9=$I$7,worthwhile!$AM$5,IF($B$9=$I$8,worthwhile!$AT$5,"")))))</f>
        <v>Torridge</v>
      </c>
      <c r="L25" s="90" t="str">
        <f>IF(IF($B$9=($I$1),worthwhile!$Y$6,IF($B$9=$I$6,worthwhile!$AF$6,IF($B$9=$I$7,worthwhile!$AM$6,IF($B$9=$I$8,worthwhile!$AT$6,""))))=0,"",IF($B$9=($I$1),worthwhile!$Y$6,IF($B$9=$I$6,worthwhile!$AF$6,IF($B$9=$I$7,worthwhile!$AM$6,IF($B$9=$I$8,worthwhile!$AT$6,"")))))</f>
        <v>Eden</v>
      </c>
      <c r="M25" s="90" t="str">
        <f>IF(IF($B$9=($I$1),worthwhile!$Y$7,IF($B$9=$I$6,worthwhile!$AF$7,IF($B$9=$I$7,worthwhile!$AM$7,IF($B$9=$I$8,worthwhile!$AT$7,""))))=0,"",IF($B$9=($I$1),worthwhile!$Y$7,IF($B$9=$I$6,worthwhile!$AF$7,IF($B$9=$I$7,worthwhile!$AM$7,IF($B$9=$I$8,worthwhile!$AT$7,"")))))</f>
        <v>Derbyshire Dales</v>
      </c>
      <c r="N25" s="90" t="str">
        <f>IF(IF($B$9=($I$1),worthwhile!$Y$8,IF($B$9=$I$6,worthwhile!$AF$8,IF($B$9=$I$7,worthwhile!$AM$8,IF($B$9=$I$8,worthwhile!$AT$8,""))))=0,"",IF($B$9=($I$1),worthwhile!$Y$8,IF($B$9=$I$6,worthwhile!$AF$8,IF($B$9=$I$7,worthwhile!$AM$8,IF($B$9=$I$8,worthwhile!$AT$8,"")))))</f>
        <v>Babergh</v>
      </c>
      <c r="O25" s="90" t="str">
        <f>IF(IF($B$9=($I$1),worthwhile!$Y$9,IF($B$9=$I$6,worthwhile!$AF$9,IF($B$9=$I$7,worthwhile!$AM$9,IF($B$9=$I$8,worthwhile!$AT$9,""))))=0,"",IF($B$9=($I$1),worthwhile!$Y$9,IF($B$9=$I$6,worthwhile!$AF$9,IF($B$9=$I$7,worthwhile!$AM$9,IF($B$9=$I$8,worthwhile!$AT$9,"")))))</f>
        <v>West Oxfordshire</v>
      </c>
      <c r="P25" s="90" t="str">
        <f>IF(IF($B$9=($I$1),worthwhile!$Y$10,IF($B$9=$I$6,worthwhile!$AF$10,IF($B$9=$I$7,worthwhile!$AM$10,IF($B$9=$I$8,worthwhile!$AT$10,""))))=0,"",IF($B$9=($I$1),worthwhile!$Y$10,IF($B$9=$I$6,worthwhile!$AF$10,IF($B$9=$I$7,worthwhile!$AM$10,IF($B$9=$I$8,worthwhile!$AT$10,"")))))</f>
        <v>West Lindsey</v>
      </c>
      <c r="Q25" s="90" t="str">
        <f>IF(IF($B$9=($I$1),worthwhile!$Y$11,IF($B$9=$I$6,worthwhile!$AF$11,IF($B$9=$I$7,worthwhile!$AM$11,IF($B$9=$I$8,worthwhile!$AT$11,""))))=0,"",IF($B$9=($I$1),worthwhile!$Y$11,IF($B$9=$I$6,worthwhile!$AF$11,IF($B$9=$I$7,worthwhile!$AM$11,IF($B$9=$I$8,worthwhile!$AT$11,"")))))</f>
        <v>North Norfolk</v>
      </c>
      <c r="R25" s="90" t="str">
        <f>IF(IF($B$9=($I$1),worthwhile!$Y$12,IF($B$9=$I$6,worthwhile!$AF$12,IF($B$9=$I$7,worthwhile!$AM$12,IF($B$9=$I$8,worthwhile!$AT$12,""))))=0,"",IF($B$9=($I$1),worthwhile!$Y$12,IF($B$9=$I$6,worthwhile!$AF$12,IF($B$9=$I$7,worthwhile!$AM$12,IF($B$9=$I$8,worthwhile!$AT$12,"")))))</f>
        <v>Wealden</v>
      </c>
      <c r="S25" s="90" t="str">
        <f>IF(IF($B$9=($I$1),worthwhile!$Y$13,IF($B$9=$I$6,worthwhile!$AF$13,IF($B$9=$I$7,worthwhile!$AM$13,IF($B$9=$I$8,worthwhile!$AT$13,""))))=0,"",IF($B$9=($I$1),worthwhile!$Y$13,IF($B$9=$I$6,worthwhile!$AF$13,IF($B$9=$I$7,worthwhile!$AM$13,IF($B$9=$I$8,worthwhile!$AT$13,"")))))</f>
        <v>Mid Suffolk</v>
      </c>
      <c r="T25" s="90" t="str">
        <f>IF(IF($B$9=($I$1),worthwhile!$Y$14,IF($B$9=$I$6,worthwhile!$AF$14,IF($B$9=$I$7,worthwhile!$AM$14,IF($B$9=$I$8,worthwhile!$AT$14,""))))=0,"",IF($B$9=($I$1),worthwhile!$Y$14,IF($B$9=$I$6,worthwhile!$AF$14,IF($B$9=$I$7,worthwhile!$AM$14,IF($B$9=$I$8,worthwhile!$AT$14,"")))))</f>
        <v>Selby</v>
      </c>
      <c r="U25" s="90" t="str">
        <f>IF(IF($B$9=($I$1),worthwhile!$Y$15,IF($B$9=$I$6,worthwhile!$AF$15,IF($B$9=$I$7,worthwhile!$AM$15,IF($B$9=$I$8,worthwhile!$AT$15,""))))=0,"",IF($B$9=($I$1),worthwhile!$Y$15,IF($B$9=$I$6,worthwhile!$AF$15,IF($B$9=$I$7,worthwhile!$AM$15,IF($B$9=$I$8,worthwhile!$AT$15,"")))))</f>
        <v>Breckland</v>
      </c>
      <c r="V25" s="90" t="str">
        <f>IF(IF($B$9=($I$1),worthwhile!$Y$16,IF($B$9=$I$6,worthwhile!$AF$16,IF($B$9=$I$7,worthwhile!$AM$16,IF($B$9=$I$8,worthwhile!$AT$16,""))))=0,"",IF($B$9=($I$1),worthwhile!$Y$16,IF($B$9=$I$6,worthwhile!$AF$16,IF($B$9=$I$7,worthwhile!$AM$16,IF($B$9=$I$8,worthwhile!$AT$16,"")))))</f>
        <v>North Kesteven</v>
      </c>
      <c r="W25" s="90" t="str">
        <f>IF(IF($B$9=($I$1),worthwhile!$Y$17,IF($B$9=$I$6,worthwhile!$AF$17,IF($B$9=$I$7,worthwhile!$AM$17,IF($B$9=$I$8,worthwhile!$AT$17,""))))=0,"",IF($B$9=($I$1),worthwhile!$Y$17,IF($B$9=$I$6,worthwhile!$AF$17,IF($B$9=$I$7,worthwhile!$AM$17,IF($B$9=$I$8,worthwhile!$AT$17,"")))))</f>
        <v>South Lakeland</v>
      </c>
      <c r="X25" s="90" t="str">
        <f>IF(IF($B$9=($I$1),worthwhile!$Y$18,IF($B$9=$I$6,worthwhile!$AF$18,IF($B$9=$I$7,worthwhile!$AM$18,IF($B$9=$I$8,worthwhile!$AT$18,""))))=0,"",IF($B$9=($I$1),worthwhile!$Y$18,IF($B$9=$I$6,worthwhile!$AF$18,IF($B$9=$I$7,worthwhile!$AM$18,IF($B$9=$I$8,worthwhile!$AT$18,"")))))</f>
        <v>East Lindsey</v>
      </c>
      <c r="Y25" s="90" t="str">
        <f>IF(IF($B$9=($I$1),worthwhile!$Y$19,IF($B$9=$I$6,worthwhile!$AF$19,IF($B$9=$I$7,worthwhile!$AM$19,IF($B$9=$I$8,worthwhile!$AT$19,""))))=0,"",IF($B$9=($I$1),worthwhile!$Y$19,IF($B$9=$I$6,worthwhile!$AF$19,IF($B$9=$I$7,worthwhile!$AM$19,IF($B$9=$I$8,worthwhile!$AT$19,"")))))</f>
        <v>East Hampshire</v>
      </c>
      <c r="Z25" s="90" t="str">
        <f>IF(IF($B$9=($I$1),worthwhile!$Y$20,IF($B$9=$I$6,worthwhile!$AF$20,IF($B$9=$I$7,worthwhile!$AM$20,IF($B$9=$I$8,worthwhile!$AT$20,""))))=0,"",IF($B$9=($I$1),worthwhile!$Y$20,IF($B$9=$I$6,worthwhile!$AF$20,IF($B$9=$I$7,worthwhile!$AM$20,IF($B$9=$I$8,worthwhile!$AT$20,"")))))</f>
        <v>Ryedale</v>
      </c>
      <c r="AA25" s="90" t="str">
        <f>IF(IF($B$9=($I$1),worthwhile!$Y$21,IF($B$9=$I$6,worthwhile!$AF$21,IF($B$9=$I$7,worthwhile!$AM$21,IF($B$9=$I$8,worthwhile!$AT$21,""))))=0,"",IF($B$9=($I$1),worthwhile!$Y$21,IF($B$9=$I$6,worthwhile!$AF$21,IF($B$9=$I$7,worthwhile!$AM$21,IF($B$9=$I$8,worthwhile!$AT$21,"")))))</f>
        <v>Forest of Dean</v>
      </c>
      <c r="AB25" s="90" t="str">
        <f>IF(IF($B$9=($I$1),worthwhile!$Y$22,IF($B$9=$I$6,worthwhile!$AF$22,IF($B$9=$I$7,worthwhile!$AM$22,IF($B$9=$I$8,worthwhile!$AT$22,""))))=0,"",IF($B$9=($I$1),worthwhile!$Y$22,IF($B$9=$I$6,worthwhile!$AF$22,IF($B$9=$I$7,worthwhile!$AM$22,IF($B$9=$I$8,worthwhile!$AT$22,"")))))</f>
        <v>South Oxfordshire</v>
      </c>
      <c r="AC25" s="90" t="str">
        <f>IF(IF($B$9=($I$1),worthwhile!$Y$23,IF($B$9=$I$6,worthwhile!$AF$23,IF($B$9=$I$7,worthwhile!$AM$23,IF($B$9=$I$8,worthwhile!$AT$23,""))))=0,"",IF($B$9=($I$1),worthwhile!$Y$23,IF($B$9=$I$6,worthwhile!$AF$23,IF($B$9=$I$7,worthwhile!$AM$23,IF($B$9=$I$8,worthwhile!$AT$23,"")))))</f>
        <v>Mendip</v>
      </c>
      <c r="AD25" s="90" t="str">
        <f>IF(IF($B$9=($I$1),worthwhile!$Y$24,IF($B$9=$I$6,worthwhile!$AF$24,IF($B$9=$I$7,worthwhile!$AM$24,IF($B$9=$I$8,worthwhile!$AT$24,""))))=0,"",IF($B$9=($I$1),worthwhile!$Y$24,IF($B$9=$I$6,worthwhile!$AF$24,IF($B$9=$I$7,worthwhile!$AM$24,IF($B$9=$I$8,worthwhile!$AT$24,"")))))</f>
        <v>South Norfolk</v>
      </c>
      <c r="AE25" s="90" t="str">
        <f>IF(IF($B$9=($I$1),worthwhile!$Y$25,IF($B$9=$I$6,worthwhile!$AF$25,IF($B$9=$I$7,worthwhile!$AM$25,IF($B$9=$I$8,worthwhile!$AT$25,""))))=0,"",IF($B$9=($I$1),worthwhile!$Y$25,IF($B$9=$I$6,worthwhile!$AF$25,IF($B$9=$I$7,worthwhile!$AM$25,IF($B$9=$I$8,worthwhile!$AT$25,"")))))</f>
        <v>North Warwickshire</v>
      </c>
      <c r="AF25" s="90" t="str">
        <f>IF(IF($B$9=($I$1),worthwhile!$Y$26,IF($B$9=$I$6,worthwhile!$AF$26,IF($B$9=$I$7,worthwhile!$AM$26,IF($B$9=$I$8,worthwhile!$AT$26,""))))=0,"",IF($B$9=($I$1),worthwhile!$Y$26,IF($B$9=$I$6,worthwhile!$AF$26,IF($B$9=$I$7,worthwhile!$AM$26,IF($B$9=$I$8,worthwhile!$AT$26,"")))))</f>
        <v>Ribble Valley</v>
      </c>
      <c r="AG25" s="90" t="str">
        <f>IF(IF($B$9=($I$1),worthwhile!$Y$27,IF($B$9=$I$6,worthwhile!$AF$27,IF($B$9=$I$7,worthwhile!$AM$27,IF($B$9=$I$8,worthwhile!$AT$27,""))))=0,"",IF($B$9=($I$1),worthwhile!$Y$27,IF($B$9=$I$6,worthwhile!$AF$27,IF($B$9=$I$7,worthwhile!$AM$27,IF($B$9=$I$8,worthwhile!$AT$27,"")))))</f>
        <v>Wychavon</v>
      </c>
      <c r="AH25" s="90" t="str">
        <f>IF(IF($B$9=($I$1),worthwhile!$Y$28,IF($B$9=$I$6,worthwhile!$AF$28,IF($B$9=$I$7,worthwhile!$AM$28,IF($B$9=$I$8,worthwhile!$AT$28,""))))=0,"",IF($B$9=($I$1),worthwhile!$Y$28,IF($B$9=$I$6,worthwhile!$AF$28,IF($B$9=$I$7,worthwhile!$AM$28,IF($B$9=$I$8,worthwhile!$AT$28,"")))))</f>
        <v>Cotswold</v>
      </c>
      <c r="AI25" s="90" t="str">
        <f>IF(IF($B$9=($I$1),worthwhile!$Y$29,IF($B$9=$I$6,worthwhile!$AF$29,IF($B$9=$I$7,worthwhile!$AM$29,IF($B$9=$I$8,worthwhile!$AT$29,""))))=0,"",IF($B$9=($I$1),worthwhile!$Y$29,IF($B$9=$I$6,worthwhile!$AF$29,IF($B$9=$I$7,worthwhile!$AM$29,IF($B$9=$I$8,worthwhile!$AT$29,"")))))</f>
        <v>Stratford-on-Avon</v>
      </c>
      <c r="AJ25" s="90" t="str">
        <f>IF(IF($B$9=($I$1),worthwhile!$Y$30,IF($B$9=$I$6,worthwhile!$AF$30,IF($B$9=$I$7,worthwhile!$AM$30,IF($B$9=$I$8,worthwhile!$AT$30,""))))=0,"",IF($B$9=($I$1),worthwhile!$Y$30,IF($B$9=$I$6,worthwhile!$AF$30,IF($B$9=$I$7,worthwhile!$AM$30,IF($B$9=$I$8,worthwhile!$AT$30,"")))))</f>
        <v>Harborough</v>
      </c>
      <c r="AK25" s="90" t="str">
        <f>IF(IF($B$9=($I$1),worthwhile!$Y$31,IF($B$9=$I$6,worthwhile!$AF$31,IF($B$9=$I$7,worthwhile!$AM$31,IF($B$9=$I$8,worthwhile!$AT$31,""))))=0,"",IF($B$9=($I$1),worthwhile!$Y$31,IF($B$9=$I$6,worthwhile!$AF$31,IF($B$9=$I$7,worthwhile!$AM$31,IF($B$9=$I$8,worthwhile!$AT$31,"")))))</f>
        <v>Mid Devon</v>
      </c>
      <c r="AL25" s="90" t="str">
        <f>IF(IF($B$9=($I$1),worthwhile!$Y$32,IF($B$9=$I$6,worthwhile!$AF$32,IF($B$9=$I$7,worthwhile!$AM$32,IF($B$9=$I$8,worthwhile!$AT$32,""))))=0,"",IF($B$9=($I$1),worthwhile!$Y$32,IF($B$9=$I$6,worthwhile!$AF$32,IF($B$9=$I$7,worthwhile!$AM$32,IF($B$9=$I$8,worthwhile!$AT$32,"")))))</f>
        <v>Cornwall</v>
      </c>
      <c r="AM25" s="90" t="str">
        <f>IF(IF($B$9=($I$1),worthwhile!$Y$33,IF($B$9=$I$6,worthwhile!$AF$33,IF($B$9=$I$7,worthwhile!$AM$33,IF($B$9=$I$8,worthwhile!$AT$33,""))))=0,"",IF($B$9=($I$1),worthwhile!$Y$33,IF($B$9=$I$6,worthwhile!$AF$33,IF($B$9=$I$7,worthwhile!$AM$33,IF($B$9=$I$8,worthwhile!$AT$33,"")))))</f>
        <v>Isle of Wight</v>
      </c>
      <c r="AN25" s="90" t="str">
        <f>IF(IF($B$9=($I$1),worthwhile!$Y$34,IF($B$9=$I$6,worthwhile!$AF$34,IF($B$9=$I$7,worthwhile!$AM$34,IF($B$9=$I$8,worthwhile!$AT$34,""))))=0,"",IF($B$9=($I$1),worthwhile!$Y$34,IF($B$9=$I$6,worthwhile!$AF$34,IF($B$9=$I$7,worthwhile!$AM$34,IF($B$9=$I$8,worthwhile!$AT$34,"")))))</f>
        <v>Craven</v>
      </c>
      <c r="AO25" s="90" t="str">
        <f>IF(IF($B$9=($I$1),worthwhile!$Y$35,IF($B$9=$I$6,worthwhile!$AF$35,IF($B$9=$I$7,worthwhile!$AM$35,IF($B$9=$I$8,worthwhile!$AT$35,""))))=0,"",IF($B$9=($I$1),worthwhile!$Y$35,IF($B$9=$I$6,worthwhile!$AF$35,IF($B$9=$I$7,worthwhile!$AM$35,IF($B$9=$I$8,worthwhile!$AT$35,"")))))</f>
        <v>Huntingdonshire</v>
      </c>
      <c r="AP25" s="90" t="str">
        <f>IF(IF($B$9=($I$1),worthwhile!$Y$36,IF($B$9=$I$6,worthwhile!$AF$36,IF($B$9=$I$7,worthwhile!$AM$36,IF($B$9=$I$8,worthwhile!$AT$36,""))))=0,"",IF($B$9=($I$1),worthwhile!$Y$36,IF($B$9=$I$6,worthwhile!$AF$36,IF($B$9=$I$7,worthwhile!$AM$36,IF($B$9=$I$8,worthwhile!$AT$36,"")))))</f>
        <v>Hambleton</v>
      </c>
      <c r="AQ25" s="90" t="str">
        <f>IF(IF($B$9=($I$1),worthwhile!$Y$37,IF($B$9=$I$6,worthwhile!$AF$37,IF($B$9=$I$7,worthwhile!$AM$37,IF($B$9=$I$8,worthwhile!$AT$37,""))))=0,"",IF($B$9=($I$1),worthwhile!$Y$37,IF($B$9=$I$6,worthwhile!$AF$37,IF($B$9=$I$7,worthwhile!$AM$37,IF($B$9=$I$8,worthwhile!$AT$37,"")))))</f>
        <v>Allerdale</v>
      </c>
      <c r="AR25" s="90" t="str">
        <f>IF(IF($B$9=($I$1),worthwhile!$Y$38,IF($B$9=$I$6,worthwhile!$AF$38,IF($B$9=$I$7,worthwhile!$AM$38,IF($B$9=$I$8,worthwhile!$AT$38,""))))=0,"",IF($B$9=($I$1),worthwhile!$Y$38,IF($B$9=$I$6,worthwhile!$AF$38,IF($B$9=$I$7,worthwhile!$AM$38,IF($B$9=$I$8,worthwhile!$AT$38,"")))))</f>
        <v>Uttlesford</v>
      </c>
      <c r="AS25" s="90" t="str">
        <f>IF(IF($B$9=($I$1),worthwhile!$Y$39,IF($B$9=$I$6,worthwhile!$AF$39,IF($B$9=$I$7,worthwhile!$AM$39,IF($B$9=$I$8,worthwhile!$AT$39,""))))=0,"",IF($B$9=($I$1),worthwhile!$Y$39,IF($B$9=$I$6,worthwhile!$AF$39,IF($B$9=$I$7,worthwhile!$AM$39,IF($B$9=$I$8,worthwhile!$AT$39,"")))))</f>
        <v>South Hams</v>
      </c>
      <c r="AT25" s="90" t="str">
        <f>IF(IF($B$9=($I$1),worthwhile!$Y$40,IF($B$9=$I$6,worthwhile!$AF$40,IF($B$9=$I$7,worthwhile!$AM$40,IF($B$9=$I$8,worthwhile!$AT$40,""))))=0,"",IF($B$9=($I$1),worthwhile!$Y$40,IF($B$9=$I$6,worthwhile!$AF$40,IF($B$9=$I$7,worthwhile!$AM$40,IF($B$9=$I$8,worthwhile!$AT$40,"")))))</f>
        <v>Maldon</v>
      </c>
      <c r="AU25" s="90" t="str">
        <f>IF(IF($B$9=($I$1),worthwhile!$Y$41,IF($B$9=$I$6,worthwhile!$AF$41,IF($B$9=$I$7,worthwhile!$AM$41,IF($B$9=$I$8,worthwhile!$AT$41,""))))=0,"",IF($B$9=($I$1),worthwhile!$Y$41,IF($B$9=$I$6,worthwhile!$AF$41,IF($B$9=$I$7,worthwhile!$AM$41,IF($B$9=$I$8,worthwhile!$AT$41,"")))))</f>
        <v>Richmondshire</v>
      </c>
      <c r="AV25" s="90" t="str">
        <f>IF(IF($B$9=($I$1),worthwhile!$Y$42,IF($B$9=$I$6,worthwhile!$AF$42,IF($B$9=$I$7,worthwhile!$AM$42,IF($B$9=$I$8,worthwhile!$AT$42,""))))=0,"",IF($B$9=($I$1),worthwhile!$Y$42,IF($B$9=$I$6,worthwhile!$AF$42,IF($B$9=$I$7,worthwhile!$AM$42,IF($B$9=$I$8,worthwhile!$AT$42,"")))))</f>
        <v>West Devon</v>
      </c>
      <c r="AW25" s="90" t="str">
        <f>IF(IF($B$9=($I$1),worthwhile!$Y$43,IF($B$9=$I$6,worthwhile!$AF$43,IF($B$9=$I$7,worthwhile!$AM$43,IF($B$9=$I$8,worthwhile!$AT$43,""))))=0,"",IF($B$9=($I$1),worthwhile!$Y$43,IF($B$9=$I$6,worthwhile!$AF$43,IF($B$9=$I$7,worthwhile!$AM$43,IF($B$9=$I$8,worthwhile!$AT$43,"")))))</f>
        <v/>
      </c>
      <c r="AX25" s="90" t="str">
        <f>IF(IF($B$9=($I$1),worthwhile!$Y$44,IF($B$9=$I$6,worthwhile!$AF$44,IF($B$9=$I$7,worthwhile!$AM$44,IF($B$9=$I$8,worthwhile!$AT$44,""))))=0,"",IF($B$9=($I$1),worthwhile!$Y$44,IF($B$9=$I$6,worthwhile!$AF$44,IF($B$9=$I$7,worthwhile!$AM$44,IF($B$9=$I$8,worthwhile!$AT$44,"")))))</f>
        <v/>
      </c>
      <c r="AY25" s="90" t="str">
        <f>IF(IF($B$9=($I$1),worthwhile!$Y$45,IF($B$9=$I$6,worthwhile!$AF$45,IF($B$9=$I$7,worthwhile!$AM$45,IF($B$9=$I$8,worthwhile!$AT$45,""))))=0,"",IF($B$9=($I$1),worthwhile!$Y$45,IF($B$9=$I$6,worthwhile!$AF$45,IF($B$9=$I$7,worthwhile!$AM$45,IF($B$9=$I$8,worthwhile!$AT$45,"")))))</f>
        <v/>
      </c>
      <c r="AZ25" s="90" t="str">
        <f>IF(IF($B$9=($I$1),worthwhile!$Y$46,IF($B$9=$I$6,worthwhile!$AF$46,IF($B$9=$I$7,worthwhile!$AM$46,IF($B$9=$I$8,worthwhile!$AT$46,""))))=0,"",IF($B$9=($I$1),worthwhile!$Y$46,IF($B$9=$I$6,worthwhile!$AF$46,IF($B$9=$I$7,worthwhile!$AM$46,IF($B$9=$I$8,worthwhile!$AT$46,"")))))</f>
        <v/>
      </c>
      <c r="BA25" s="90" t="str">
        <f>IF(IF($B$9=($I$1),worthwhile!$Y$47,IF($B$9=$I$6,worthwhile!$AF$47,IF($B$9=$I$7,worthwhile!$AM$47,IF($B$9=$I$8,worthwhile!$AT$47,""))))=0,"",IF($B$9=($I$1),worthwhile!$Y$47,IF($B$9=$I$6,worthwhile!$AF$47,IF($B$9=$I$7,worthwhile!$AM$47,IF($B$9=$I$8,worthwhile!$AT$47,"")))))</f>
        <v/>
      </c>
      <c r="BB25" s="90" t="str">
        <f>IF(IF($B$9=($I$1),worthwhile!$Y$48,IF($B$9=$I$6,worthwhile!$AF$48,IF($B$9=$I$7,worthwhile!$AM$48,IF($B$9=$I$8,worthwhile!$AT$48,""))))=0,"",IF($B$9=($I$1),worthwhile!$Y$48,IF($B$9=$I$6,worthwhile!$AF$48,IF($B$9=$I$7,worthwhile!$AM$48,IF($B$9=$I$8,worthwhile!$AT$48,"")))))</f>
        <v/>
      </c>
      <c r="BC25" s="90" t="str">
        <f>IF(IF($B$9=($I$1),worthwhile!$Y$49,IF($B$9=$I$6,worthwhile!$AF$49,IF($B$9=$I$7,worthwhile!$AM$49,IF($B$9=$I$8,worthwhile!$AT$49,""))))=0,"",IF($B$9=($I$1),worthwhile!$Y$49,IF($B$9=$I$6,worthwhile!$AF$49,IF($B$9=$I$7,worthwhile!$AM$49,IF($B$9=$I$8,worthwhile!$AT$49,"")))))</f>
        <v/>
      </c>
      <c r="BD25" s="90" t="str">
        <f>IF(IF($B$9=($I$1),worthwhile!$Y$50,IF($B$9=$I$6,worthwhile!$AF$50,IF($B$9=$I$7,worthwhile!$AM$50,IF($B$9=$I$8,worthwhile!$AT$50,""))))=0,"",IF($B$9=($I$1),worthwhile!$Y$50,IF($B$9=$I$6,worthwhile!$AF$50,IF($B$9=$I$7,worthwhile!$AM$50,IF($B$9=$I$8,worthwhile!$AT$50,"")))))</f>
        <v/>
      </c>
      <c r="BE25" s="90" t="str">
        <f>IF(IF($B$9=($I$1),worthwhile!$Y$51,IF($B$9=$I$6,worthwhile!$AF$51,IF($B$9=$I$7,worthwhile!$AM$51,IF($B$9=$I$8,worthwhile!$AT$51,""))))=0,"",IF($B$9=($I$1),worthwhile!$Y$51,IF($B$9=$I$6,worthwhile!$AF$51,IF($B$9=$I$7,worthwhile!$AM$51,IF($B$9=$I$8,worthwhile!$AT$51,"")))))</f>
        <v/>
      </c>
      <c r="BF25" s="90" t="str">
        <f>IF(IF($B$9=($I$1),worthwhile!$Y$52,IF($B$9=$I$6,worthwhile!$AF$52,IF($B$9=$I$7,worthwhile!$AM$52,IF($B$9=$I$8,worthwhile!$AT$52,""))))=0,"",IF($B$9=($I$1),worthwhile!$Y$52,IF($B$9=$I$6,worthwhile!$AF$52,IF($B$9=$I$7,worthwhile!$AM$52,IF($B$9=$I$8,worthwhile!$AT$52,"")))))</f>
        <v/>
      </c>
      <c r="BG25" s="90" t="str">
        <f>IF(IF($B$9=($I$1),worthwhile!$Y$53,IF($B$9=$I$6,worthwhile!$AF$53,IF($B$9=$I$7,worthwhile!$AM$53,IF($B$9=$I$8,worthwhile!$AT$53,""))))=0,"",IF($B$9=($I$1),worthwhile!$Y$53,IF($B$9=$I$6,worthwhile!$AF$53,IF($B$9=$I$7,worthwhile!$AM$53,IF($B$9=$I$8,worthwhile!$AT$53,"")))))</f>
        <v/>
      </c>
      <c r="BH25" s="90" t="str">
        <f>IF(IF($B$9=($I$1),worthwhile!$Y$54,IF($B$9=$I$6,worthwhile!$AF$54,IF($B$9=$I$7,worthwhile!$AM$54,IF($B$9=$I$8,worthwhile!$AT$54,""))))=0,"",IF($B$9=($I$1),worthwhile!$Y$54,IF($B$9=$I$6,worthwhile!$AF$54,IF($B$9=$I$7,worthwhile!$AM$54,IF($B$9=$I$8,worthwhile!$AT$54,"")))))</f>
        <v/>
      </c>
      <c r="BI25" s="90" t="str">
        <f>IF(IF($B$9=($I$1),worthwhile!$Y$55,IF($B$9=$I$6,worthwhile!$AF$55,IF($B$9=$I$7,worthwhile!$AM$55,IF($B$9=$I$8,worthwhile!$AT$55,""))))=0,"",IF($B$9=($I$1),worthwhile!$Y$55,IF($B$9=$I$6,worthwhile!$AF$55,IF($B$9=$I$7,worthwhile!$AM$55,IF($B$9=$I$8,worthwhile!$AT$55,"")))))</f>
        <v/>
      </c>
      <c r="BJ25" s="90" t="str">
        <f>IF(IF($B$9=($I$1),worthwhile!$Y$56,IF($B$9=$I$6,worthwhile!$AF$56,IF($B$9=$I$7,worthwhile!$AM$56,IF($B$9=$I$8,worthwhile!$AT$56,""))))=0,"",IF($B$9=($I$1),worthwhile!$Y$56,IF($B$9=$I$6,worthwhile!$AF$56,IF($B$9=$I$7,worthwhile!$AM$56,IF($B$9=$I$8,worthwhile!$AT$56,"")))))</f>
        <v/>
      </c>
      <c r="BK25" s="90" t="str">
        <f>IF(IF($B$9=($I$1),worthwhile!$Y$57,IF($B$9=$I$6,worthwhile!$AF$57,IF($B$9=$I$7,worthwhile!$AM$57,IF($B$9=$I$8,worthwhile!$AT$57,""))))=0,"",IF($B$9=($I$1),worthwhile!$Y$57,IF($B$9=$I$6,worthwhile!$AF$57,IF($B$9=$I$7,worthwhile!$AM$57,IF($B$9=$I$8,worthwhile!$AT$57,"")))))</f>
        <v/>
      </c>
      <c r="BL25" s="90" t="str">
        <f>IF(IF($B$9=($I$1),worthwhile!$Y$58,IF($B$9=$I$6,worthwhile!$AF$58,IF($B$9=$I$7,worthwhile!$AM$58,IF($B$9=$I$8,worthwhile!$AT$58,""))))=0,"",IF($B$9=($I$1),worthwhile!$Y$58,IF($B$9=$I$6,worthwhile!$AF$58,IF($B$9=$I$7,worthwhile!$AM$58,IF($B$9=$I$8,worthwhile!$AT$58,"")))))</f>
        <v/>
      </c>
      <c r="BM25" s="90" t="str">
        <f>IF(IF($B$9=($I$1),worthwhile!$Y$59,IF($B$9=$I$6,worthwhile!$AF$59,IF($B$9=$I$7,worthwhile!$AM$59,IF($B$9=$I$8,worthwhile!$AT$59,""))))=0,"",IF($B$9=($I$1),worthwhile!$Y$59,IF($B$9=$I$6,worthwhile!$AF$59,IF($B$9=$I$7,worthwhile!$AM$59,IF($B$9=$I$8,worthwhile!$AT$59,"")))))</f>
        <v/>
      </c>
      <c r="BN25" s="90" t="str">
        <f>IF(IF($B$9=($I$1),worthwhile!$Y$60,IF($B$9=$I$6,worthwhile!$AF$60,IF($B$9=$I$7,worthwhile!$AM$60,IF($B$9=$I$8,worthwhile!$AT$60,""))))=0,"",IF($B$9=($I$1),worthwhile!$Y$60,IF($B$9=$I$6,worthwhile!$AF$60,IF($B$9=$I$7,worthwhile!$AM$60,IF($B$9=$I$8,worthwhile!$AT$60,"")))))</f>
        <v/>
      </c>
      <c r="BO25" s="90" t="str">
        <f>IF(IF($B$9=($I$1),worthwhile!$Y$61,IF($B$9=$I$6,worthwhile!$AF$61,IF($B$9=$I$7,worthwhile!$AM$61,IF($B$9=$I$8,worthwhile!$AT$61,""))))=0,"",IF($B$9=($I$1),worthwhile!$Y$61,IF($B$9=$I$6,worthwhile!$AF$61,IF($B$9=$I$7,worthwhile!$AM$61,IF($B$9=$I$8,worthwhile!$AT$61,"")))))</f>
        <v/>
      </c>
      <c r="BP25" s="90" t="str">
        <f>IF(IF($B$9=($I$1),worthwhile!$Y$62,IF($B$9=$I$6,worthwhile!$AF$62,IF($B$9=$I$7,worthwhile!$AM$62,IF($B$9=$I$8,worthwhile!$AT$62,""))))=0,"",IF($B$9=($I$1),worthwhile!$Y$62,IF($B$9=$I$6,worthwhile!$AF$62,IF($B$9=$I$7,worthwhile!$AM$62,IF($B$9=$I$8,worthwhile!$AT$62,"")))))</f>
        <v/>
      </c>
      <c r="BQ25" s="90" t="str">
        <f>IF(IF($B$9=($I$1),worthwhile!$Y$63,IF($B$9=$I$6,worthwhile!$AF$63,IF($B$9=$I$7,worthwhile!$AM$63,IF($B$9=$I$8,worthwhile!$AT$63,""))))=0,"",IF($B$9=($I$1),worthwhile!$Y$63,IF($B$9=$I$6,worthwhile!$AF$63,IF($B$9=$I$7,worthwhile!$AM$63,IF($B$9=$I$8,worthwhile!$AT$63,"")))))</f>
        <v/>
      </c>
      <c r="BR25" s="90" t="str">
        <f>IF(IF($B$9=($I$1),worthwhile!$Y$64,IF($B$9=$I$6,worthwhile!$AF$64,IF($B$9=$I$7,worthwhile!$AM$64,IF($B$9=$I$8,worthwhile!$AT$64,""))))=0,"",IF($B$9=($I$1),worthwhile!$Y$64,IF($B$9=$I$6,worthwhile!$AF$64,IF($B$9=$I$7,worthwhile!$AM$64,IF($B$9=$I$8,worthwhile!$AT$64,"")))))</f>
        <v/>
      </c>
      <c r="BS25" s="90" t="str">
        <f>IF(IF($B$9=($I$1),worthwhile!$Y$65,IF($B$9=$I$6,worthwhile!$AF$65,IF($B$9=$I$7,worthwhile!$AM$65,IF($B$9=$I$8,worthwhile!$AT$65,""))))=0,"",IF($B$9=($I$1),worthwhile!$Y$65,IF($B$9=$I$6,worthwhile!$AF$65,IF($B$9=$I$7,worthwhile!$AM$65,IF($B$9=$I$8,worthwhile!$AT$65,"")))))</f>
        <v/>
      </c>
      <c r="BT25" s="90" t="str">
        <f>IF(IF($B$9=($I$1),worthwhile!$Y$66,IF($B$9=$I$6,worthwhile!$AF$66,IF($B$9=$I$7,worthwhile!$AM$66,IF($B$9=$I$8,worthwhile!$AT$66,""))))=0,"",IF($B$9=($I$1),worthwhile!$Y$66,IF($B$9=$I$6,worthwhile!$AF$66,IF($B$9=$I$7,worthwhile!$AM$66,IF($B$9=$I$8,worthwhile!$AT$66,"")))))</f>
        <v/>
      </c>
      <c r="BU25" s="90" t="str">
        <f>IF(IF($B$9=($I$1),worthwhile!$Y$67,IF($B$9=$I$6,worthwhile!$AF$67,IF($B$9=$I$7,worthwhile!$AM$67,IF($B$9=$I$8,worthwhile!$AT$67,""))))=0,"",IF($B$9=($I$1),worthwhile!$Y$67,IF($B$9=$I$6,worthwhile!$AF$67,IF($B$9=$I$7,worthwhile!$AM$67,IF($B$9=$I$8,worthwhile!$AT$67,"")))))</f>
        <v/>
      </c>
      <c r="BV25" s="90" t="str">
        <f>IF(IF($B$9=($I$1),worthwhile!$Y$68,IF($B$9=$I$6,worthwhile!$AF$68,IF($B$9=$I$7,worthwhile!$AM$68,IF($B$9=$I$8,worthwhile!$AT$68,""))))=0,"",IF($B$9=($I$1),worthwhile!$Y$68,IF($B$9=$I$6,worthwhile!$AF$68,IF($B$9=$I$7,worthwhile!$AM$68,IF($B$9=$I$8,worthwhile!$AT$68,"")))))</f>
        <v/>
      </c>
      <c r="BW25" s="90" t="str">
        <f>IF(IF($B$9=($I$1),worthwhile!$Y$69,IF($B$9=$I$6,worthwhile!$AF$69,IF($B$9=$I$7,worthwhile!$AM$69,IF($B$9=$I$8,worthwhile!$AT$69,""))))=0,"",IF($B$9=($I$1),worthwhile!$Y$69,IF($B$9=$I$6,worthwhile!$AF$69,IF($B$9=$I$7,worthwhile!$AM$69,IF($B$9=$I$8,worthwhile!$AT$69,"")))))</f>
        <v/>
      </c>
      <c r="BX25" s="90" t="str">
        <f>IF(IF($B$9=($I$1),worthwhile!$Y$70,IF($B$9=$I$6,worthwhile!$AF$70,IF($B$9=$I$7,worthwhile!$AM$70,IF($B$9=$I$8,worthwhile!$AT$70,""))))=0,"",IF($B$9=($I$1),worthwhile!$Y$70,IF($B$9=$I$6,worthwhile!$AF$70,IF($B$9=$I$7,worthwhile!$AM$70,IF($B$9=$I$8,worthwhile!$AT$70,"")))))</f>
        <v/>
      </c>
      <c r="BY25" s="90" t="str">
        <f>IF(IF($B$9=($I$1),worthwhile!$Y$71,IF($B$9=$I$6,worthwhile!$AF$71,IF($B$9=$I$7,worthwhile!$AM$71,IF($B$9=$I$8,worthwhile!$AT$71,""))))=0,"",IF($B$9=($I$1),worthwhile!$Y$71,IF($B$9=$I$6,worthwhile!$AF$71,IF($B$9=$I$7,worthwhile!$AM$71,IF($B$9=$I$8,worthwhile!$AT$71,"")))))</f>
        <v/>
      </c>
      <c r="BZ25" s="90" t="str">
        <f>IF(IF($B$9=($I$1),worthwhile!$Y$72,IF($B$9=$I$6,worthwhile!$AF$72,IF($B$9=$I$7,worthwhile!$AM$72,IF($B$9=$I$8,worthwhile!$AT$72,""))))=0,"",IF($B$9=($I$1),worthwhile!$Y$72,IF($B$9=$I$6,worthwhile!$AF$72,IF($B$9=$I$7,worthwhile!$AM$72,IF($B$9=$I$8,worthwhile!$AT$72,"")))))</f>
        <v/>
      </c>
      <c r="CA25" s="90" t="str">
        <f>IF(IF($B$9=($I$1),worthwhile!$Y$73,IF($B$9=$I$6,worthwhile!$AF$73,IF($B$9=$I$7,worthwhile!$AM$73,IF($B$9=$I$8,worthwhile!$AT$73,""))))=0,"",IF($B$9=($I$1),worthwhile!$Y$73,IF($B$9=$I$6,worthwhile!$AF$73,IF($B$9=$I$7,worthwhile!$AM$73,IF($B$9=$I$8,worthwhile!$AT$73,"")))))</f>
        <v/>
      </c>
      <c r="CB25" s="90" t="str">
        <f>IF(IF($B$9=($I$1),worthwhile!$Y$74,IF($B$9=$I$6,worthwhile!$AF$74,IF($B$9=$I$7,worthwhile!$AM$74,IF($B$9=$I$8,worthwhile!$AT$74,""))))=0,"",IF($B$9=($I$1),worthwhile!$Y$74,IF($B$9=$I$6,worthwhile!$AF$74,IF($B$9=$I$7,worthwhile!$AM$74,IF($B$9=$I$8,worthwhile!$AT$74,"")))))</f>
        <v/>
      </c>
      <c r="CC25" s="90" t="str">
        <f>IF(IF($B$9=($I$1),worthwhile!$Y$75,IF($B$9=$I$6,worthwhile!$AF$75,IF($B$9=$I$7,worthwhile!$AM$75,IF($B$9=$I$8,worthwhile!$AT$75,""))))=0,"",IF($B$9=($I$1),worthwhile!$Y$75,IF($B$9=$I$6,worthwhile!$AF$75,IF($B$9=$I$7,worthwhile!$AM$75,IF($B$9=$I$8,worthwhile!$AT$75,"")))))</f>
        <v/>
      </c>
      <c r="CD25" s="90" t="str">
        <f>IF(IF($B$9=($I$1),worthwhile!$Y$76,IF($B$9=$I$6,worthwhile!$AF$76,IF($B$9=$I$7,worthwhile!$AM$76,IF($B$9=$I$8,worthwhile!$AT$76,""))))=0,"",IF($B$9=($I$1),worthwhile!$Y$76,IF($B$9=$I$6,worthwhile!$AF$76,IF($B$9=$I$7,worthwhile!$AM$76,IF($B$9=$I$8,worthwhile!$AT$76,"")))))</f>
        <v/>
      </c>
      <c r="CE25" s="90" t="str">
        <f>IF(IF($B$9=($I$1),worthwhile!$Y$77,IF($B$9=$I$6,worthwhile!$AF$77,IF($B$9=$I$7,worthwhile!$AM$77,IF($B$9=$I$8,worthwhile!$AT$77,""))))=0,"",IF($B$9=($I$1),worthwhile!$Y$77,IF($B$9=$I$6,worthwhile!$AF$77,IF($B$9=$I$7,worthwhile!$AM$77,IF($B$9=$I$8,worthwhile!$AT$77,"")))))</f>
        <v/>
      </c>
      <c r="CF25" s="90" t="str">
        <f>IF(IF($B$9=($I$1),worthwhile!$Y$78,IF($B$9=$I$6,worthwhile!$AF$78,IF($B$9=$I$7,worthwhile!$AM$78,IF($B$9=$I$8,worthwhile!$AT$78,""))))=0,"",IF($B$9=($I$1),worthwhile!$Y$78,IF($B$9=$I$6,worthwhile!$AF$78,IF($B$9=$I$7,worthwhile!$AM$78,IF($B$9=$I$8,worthwhile!$AT$78,"")))))</f>
        <v/>
      </c>
      <c r="CG25" s="90" t="str">
        <f>IF(IF($B$9=($I$1),worthwhile!$Y$79,IF($B$9=$I$6,worthwhile!$AF$79,IF($B$9=$I$7,worthwhile!$AM$79,IF($B$9=$I$8,worthwhile!$AT$79,""))))=0,"",IF($B$9=($I$1),worthwhile!$Y$79,IF($B$9=$I$6,worthwhile!$AF$79,IF($B$9=$I$7,worthwhile!$AM$79,IF($B$9=$I$8,worthwhile!$AT$79,"")))))</f>
        <v/>
      </c>
      <c r="CH25" s="90" t="str">
        <f>IF(IF($B$9=($I$1),worthwhile!$Y$80,IF($B$9=$I$6,worthwhile!$AF$80,IF($B$9=$I$7,worthwhile!$AM$80,IF($B$9=$I$8,worthwhile!$AT$80,""))))=0,"",IF($B$9=($I$1),worthwhile!$Y$80,IF($B$9=$I$6,worthwhile!$AF$80,IF($B$9=$I$7,worthwhile!$AM$80,IF($B$9=$I$8,worthwhile!$AT$80,"")))))</f>
        <v/>
      </c>
      <c r="CI25" s="90" t="str">
        <f>IF(IF($B$9=($I$1),worthwhile!$Y$81,IF($B$9=$I$6,worthwhile!$AF$81,IF($B$9=$I$7,worthwhile!$AM$81,IF($B$9=$I$8,worthwhile!$AT$81,""))))=0,"",IF($B$9=($I$1),worthwhile!$Y$81,IF($B$9=$I$6,worthwhile!$AF$81,IF($B$9=$I$7,worthwhile!$AM$81,IF($B$9=$I$8,worthwhile!$AT$81,"")))))</f>
        <v/>
      </c>
      <c r="CJ25" s="90" t="str">
        <f>IF(IF($B$9=($I$1),worthwhile!$Y$82,IF($B$9=$I$6,worthwhile!$AF$82,IF($B$9=$I$7,worthwhile!$AM$82,IF($B$9=$I$8,worthwhile!$AT$82,""))))=0,"",IF($B$9=($I$1),worthwhile!$Y$82,IF($B$9=$I$6,worthwhile!$AF$82,IF($B$9=$I$7,worthwhile!$AM$82,IF($B$9=$I$8,worthwhile!$AT$82,"")))))</f>
        <v/>
      </c>
      <c r="CK25" s="90" t="str">
        <f>IF(IF($B$9=($I$1),worthwhile!$Y$83,IF($B$9=$I$6,worthwhile!$AF$83,IF($B$9=$I$7,worthwhile!$AM$83,IF($B$9=$I$8,worthwhile!$AT$83,""))))=0,"",IF($B$9=($I$1),worthwhile!$Y$83,IF($B$9=$I$6,worthwhile!$AF$83,IF($B$9=$I$7,worthwhile!$AM$83,IF($B$9=$I$8,worthwhile!$AT$83,"")))))</f>
        <v/>
      </c>
      <c r="CL25" s="90" t="str">
        <f>IF(IF($B$9=($I$1),worthwhile!$Y$84,IF($B$9=$I$6,worthwhile!$AF$84,IF($B$9=$I$7,worthwhile!$AM$84,IF($B$9=$I$8,worthwhile!$AT$84,""))))=0,"",IF($B$9=($I$1),worthwhile!$Y$84,IF($B$9=$I$6,worthwhile!$AF$84,IF($B$9=$I$7,worthwhile!$AM$84,IF($B$9=$I$8,worthwhile!$AT$84,"")))))</f>
        <v/>
      </c>
      <c r="CM25" s="90" t="str">
        <f>IF(IF($B$9=($I$1),worthwhile!$Y$85,IF($B$9=$I$6,worthwhile!$AF$85,IF($B$9=$I$7,worthwhile!$AM$85,IF($B$9=$I$8,worthwhile!$AT$85,""))))=0,"",IF($B$9=($I$1),worthwhile!$Y$85,IF($B$9=$I$6,worthwhile!$AF$85,IF($B$9=$I$7,worthwhile!$AM$85,IF($B$9=$I$8,worthwhile!$AT$85,"")))))</f>
        <v/>
      </c>
      <c r="CN25" s="90" t="str">
        <f>IF(IF($B$9=($I$1),worthwhile!$Y$86,IF($B$9=$I$6,worthwhile!$AF$86,IF($B$9=$I$7,worthwhile!$AM$86,IF($B$9=$I$8,worthwhile!$AT$86,""))))=0,"",IF($B$9=($I$1),worthwhile!$Y$86,IF($B$9=$I$6,worthwhile!$AF$86,IF($B$9=$I$7,worthwhile!$AM$86,IF($B$9=$I$8,worthwhile!$AT$86,"")))))</f>
        <v/>
      </c>
      <c r="CO25" s="90" t="str">
        <f>IF(IF($B$9=($I$1),worthwhile!$Y$87,IF($B$9=$I$6,worthwhile!$AF$87,IF($B$9=$I$7,worthwhile!$AM$87,IF($B$9=$I$8,worthwhile!$AT$87,""))))=0,"",IF($B$9=($I$1),worthwhile!$Y$87,IF($B$9=$I$6,worthwhile!$AF$87,IF($B$9=$I$7,worthwhile!$AM$87,IF($B$9=$I$8,worthwhile!$AT$87,"")))))</f>
        <v/>
      </c>
      <c r="CP25" s="90" t="str">
        <f>IF(IF($B$9=($I$1),worthwhile!$Y$88,IF($B$9=$I$6,worthwhile!$AF$88,IF($B$9=$I$7,worthwhile!$AM$88,IF($B$9=$I$8,worthwhile!$AT$88,""))))=0,"",IF($B$9=($I$1),worthwhile!$Y$88,IF($B$9=$I$6,worthwhile!$AF$88,IF($B$9=$I$7,worthwhile!$AM$88,IF($B$9=$I$8,worthwhile!$AT$88,"")))))</f>
        <v/>
      </c>
      <c r="CQ25" s="90" t="str">
        <f>IF(IF($B$9=($I$1),worthwhile!$Y$89,IF($B$9=$I$6,worthwhile!$AF$89,IF($B$9=$I$7,worthwhile!$AM$89,IF($B$9=$I$8,worthwhile!$AT$89,""))))=0,"",IF($B$9=($I$1),worthwhile!$Y$89,IF($B$9=$I$6,worthwhile!$AF$89,IF($B$9=$I$7,worthwhile!$AM$89,IF($B$9=$I$8,worthwhile!$AT$89,"")))))</f>
        <v/>
      </c>
      <c r="CR25" s="90" t="str">
        <f>IF(IF($B$9=($I$1),worthwhile!$Y$90,IF($B$9=$I$6,worthwhile!$AF$90,IF($B$9=$I$7,worthwhile!$AM$90,IF($B$9=$I$8,worthwhile!$AT$90,""))))=0,"",IF($B$9=($I$1),worthwhile!$Y$90,IF($B$9=$I$6,worthwhile!$AF$90,IF($B$9=$I$7,worthwhile!$AM$90,IF($B$9=$I$8,worthwhile!$AT$90,"")))))</f>
        <v/>
      </c>
      <c r="CS25" s="90" t="str">
        <f>IF(IF($B$9=($I$1),worthwhile!$Y$91,IF($B$9=$I$6,worthwhile!$AF$91,IF($B$9=$I$7,worthwhile!$AM$91,IF($B$9=$I$8,worthwhile!$AT$91,""))))=0,"",IF($B$9=($I$1),worthwhile!$Y$91,IF($B$9=$I$6,worthwhile!$AF$91,IF($B$9=$I$7,worthwhile!$AM$91,IF($B$9=$I$8,worthwhile!$AT$91,"")))))</f>
        <v/>
      </c>
      <c r="CT25" s="90" t="str">
        <f>IF(IF($B$9=($I$1),worthwhile!$Y$92,IF($B$9=$I$6,worthwhile!$AF$92,IF($B$9=$I$7,worthwhile!$AM$92,IF($B$9=$I$8,worthwhile!$AT$92,""))))=0,"",IF($B$9=($I$1),worthwhile!$Y$92,IF($B$9=$I$6,worthwhile!$AF$92,IF($B$9=$I$7,worthwhile!$AM$92,IF($B$9=$I$8,worthwhile!$AT$92,"")))))</f>
        <v/>
      </c>
      <c r="CU25" s="90" t="str">
        <f>IF(IF($B$9=($I$1),worthwhile!$Y$93,IF($B$9=$I$6,worthwhile!$AF$93,IF($B$9=$I$7,worthwhile!$AM$93,IF($B$9=$I$8,worthwhile!$AT$93,""))))=0,"",IF($B$9=($I$1),worthwhile!$Y$93,IF($B$9=$I$6,worthwhile!$AF$93,IF($B$9=$I$7,worthwhile!$AM$93,IF($B$9=$I$8,worthwhile!$AT$93,"")))))</f>
        <v/>
      </c>
      <c r="CV25" s="90" t="str">
        <f>IF(IF($B$9=($I$1),worthwhile!$Y$94,IF($B$9=$I$6,worthwhile!$AF$94,IF($B$9=$I$7,worthwhile!$AM$94,IF($B$9=$I$8,worthwhile!$AT$94,""))))=0,"",IF($B$9=($I$1),worthwhile!$Y$94,IF($B$9=$I$6,worthwhile!$AF$94,IF($B$9=$I$7,worthwhile!$AM$94,IF($B$9=$I$8,worthwhile!$AT$94,"")))))</f>
        <v/>
      </c>
      <c r="CW25" s="90" t="str">
        <f>IF(IF($B$9=($I$1),worthwhile!$Y$95,IF($B$9=$I$6,worthwhile!$AF$95,IF($B$9=$I$7,worthwhile!$AM$95,IF($B$9=$I$8,worthwhile!$AT$95,""))))=0,"",IF($B$9=($I$1),worthwhile!$Y$95,IF($B$9=$I$6,worthwhile!$AF$95,IF($B$9=$I$7,worthwhile!$AM$95,IF($B$9=$I$8,worthwhile!$AT$95,"")))))</f>
        <v/>
      </c>
      <c r="CX25" s="90" t="str">
        <f>IF(IF($B$9=($I$1),worthwhile!$Y$96,IF($B$9=$I$6,worthwhile!$AF$96,IF($B$9=$I$7,worthwhile!$AM$96,IF($B$9=$I$8,worthwhile!$AT$96,""))))=0,"",IF($B$9=($I$1),worthwhile!$Y$96,IF($B$9=$I$6,worthwhile!$AF$96,IF($B$9=$I$7,worthwhile!$AM$96,IF($B$9=$I$8,worthwhile!$AT$96,"")))))</f>
        <v/>
      </c>
      <c r="CY25" s="90" t="str">
        <f>IF(IF($B$9=($I$1),worthwhile!$Y$97,IF($B$9=$I$6,worthwhile!$AF$97,IF($B$9=$I$7,worthwhile!$AM$97,IF($B$9=$I$8,worthwhile!$AT$97,""))))=0,"",IF($B$9=($I$1),worthwhile!$Y$97,IF($B$9=$I$6,worthwhile!$AF$97,IF($B$9=$I$7,worthwhile!$AM$97,IF($B$9=$I$8,worthwhile!$AT$97,"")))))</f>
        <v/>
      </c>
    </row>
    <row r="26" spans="1:16382" x14ac:dyDescent="0.3">
      <c r="A26" s="91"/>
      <c r="B26" s="91"/>
      <c r="D26" s="104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</row>
    <row r="27" spans="1:16382" ht="18.75" customHeight="1" x14ac:dyDescent="0.3">
      <c r="A27" s="112" t="s">
        <v>914</v>
      </c>
      <c r="B27" s="113"/>
      <c r="C27" s="121">
        <f>VLOOKUP(B5,anxiety!B12:E359,4,FALSE)</f>
        <v>3.65</v>
      </c>
      <c r="D27" s="123" t="str">
        <f>"("&amp;ROUND(VLOOKUP(B9,anxiety!O319:P327,2,FALSE),2)&amp;")"</f>
        <v>(3.11)</v>
      </c>
      <c r="E27" s="123" t="str">
        <f>"("&amp;ROUND(anxiety!P329,2)&amp;")"</f>
        <v>(3.19)</v>
      </c>
      <c r="F27" s="127">
        <f>IFERROR((VLOOKUP(B5,anxiety!M7:R315,6,FALSE)),"not available for higher geographies")</f>
        <v>37</v>
      </c>
      <c r="G27" s="74">
        <f>IF(IF($B$9=($I$1),anxiety!$Z$1,IF($B$9=$I$6,anxiety!$AG$1,IF($B$9=$I$7,anxiety!$AN$1,IF($B$9=$I$8,anxiety!$AU$1,""))))=0,"",IF($B$9=($I$1),anxiety!$Z$1,IF($B$9=$I$6,anxiety!$AG$1,IF($B$9=$I$7,anxiety!$AN$1,IF($B$9=$I$8,anxiety!$AU$1,"")))))</f>
        <v>1</v>
      </c>
      <c r="H27" s="74">
        <f>IF(IF($B$9=($I$1),anxiety!$Z$2,IF($B$9=$I$6,anxiety!$AG$2,IF($B$9=$I$7,anxiety!$AN$2,IF($B$9=$I$8,anxiety!$AU$2,""))))=0,"",IF($B$9=($I$1),anxiety!$Z$2,IF($B$9=$I$6,anxiety!$AG$2,IF($B$9=$I$7,anxiety!$AN$2,IF($B$9=$I$8,anxiety!$AU$2,"")))))</f>
        <v>2</v>
      </c>
      <c r="I27" s="74">
        <f>IF(IF($B$9=($I$1),anxiety!$Z$3,IF($B$9=$I$6,anxiety!$AG$3,IF($B$9=$I$7,anxiety!$AN$3,IF($B$9=$I$8,anxiety!$AU$3,""))))=0,"",IF($B$9=($I$1),anxiety!$Z$3,IF($B$9=$I$6,anxiety!$AG$3,IF($B$9=$I$7,anxiety!$AN$3,IF($B$9=$I$8,anxiety!$AU$3,"")))))</f>
        <v>3</v>
      </c>
      <c r="J27" s="74">
        <f>IF(IF($B$9=($I$1),anxiety!$Z$4,IF($B$9=$I$6,anxiety!$AG$4,IF($B$9=$I$7,anxiety!$AN$4,IF($B$9=$I$8,anxiety!$AU$4,""))))=0,"",IF($B$9=($I$1),anxiety!$Z$4,IF($B$9=$I$6,anxiety!$AG$4,IF($B$9=$I$7,anxiety!$AN$4,IF($B$9=$I$8,anxiety!$AU$4,"")))))</f>
        <v>4</v>
      </c>
      <c r="K27" s="74">
        <f>IF(IF($B$9=($I$1),anxiety!$Z$5,IF($B$9=$I$6,anxiety!$AG$5,IF($B$9=$I$7,anxiety!$AN$5,IF($B$9=$I$8,anxiety!$AU$5,""))))=0,"",IF($B$9=($I$1),anxiety!$Z$5,IF($B$9=$I$6,anxiety!$AG$5,IF($B$9=$I$7,anxiety!$AN$5,IF($B$9=$I$8,anxiety!$AU$5,"")))))</f>
        <v>5</v>
      </c>
      <c r="L27" s="74">
        <f>IF(IF($B$9=($I$1),anxiety!$Z$6,IF($B$9=$I$6,anxiety!$AG$6,IF($B$9=$I$7,anxiety!$AN$6,IF($B$9=$I$8,anxiety!$AU$6,""))))=0,"",IF($B$9=($I$1),anxiety!$Z$6,IF($B$9=$I$6,anxiety!$AG$6,IF($B$9=$I$7,anxiety!$AN$6,IF($B$9=$I$8,anxiety!$AU$6,"")))))</f>
        <v>6</v>
      </c>
      <c r="M27" s="74">
        <f>IF(IF($B$9=($I$1),anxiety!$Z$7,IF($B$9=$I$6,anxiety!$AG$7,IF($B$9=$I$7,anxiety!$AN$7,IF($B$9=$I$8,anxiety!$AU$7,""))))=0,"",IF($B$9=($I$1),anxiety!$Z$7,IF($B$9=$I$6,anxiety!$AG$7,IF($B$9=$I$7,anxiety!$AN$7,IF($B$9=$I$8,anxiety!$AU$7,"")))))</f>
        <v>7</v>
      </c>
      <c r="N27" s="74">
        <f>IF(IF($B$9=($I$1),anxiety!$Z$8,IF($B$9=$I$6,anxiety!$AG$8,IF($B$9=$I$7,anxiety!$AN$8,IF($B$9=$I$8,anxiety!$AU$8,""))))=0,"",IF($B$9=($I$1),anxiety!$Z$8,IF($B$9=$I$6,anxiety!$AG$8,IF($B$9=$I$7,anxiety!$AN$8,IF($B$9=$I$8,anxiety!$AU$8,"")))))</f>
        <v>8</v>
      </c>
      <c r="O27" s="74">
        <f>IF(IF($B$9=($I$1),anxiety!$Z$9,IF($B$9=$I$6,anxiety!$AG$9,IF($B$9=$I$7,anxiety!$AN$9,IF($B$9=$I$8,anxiety!$AU$9,""))))=0,"",IF($B$9=($I$1),anxiety!$Z$9,IF($B$9=$I$6,anxiety!$AG$9,IF($B$9=$I$7,anxiety!$AN$9,IF($B$9=$I$8,anxiety!$AU$9,"")))))</f>
        <v>9</v>
      </c>
      <c r="P27" s="74">
        <f>IF(IF($B$9=($I$1),anxiety!$Z$10,IF($B$9=$I$6,anxiety!$AG$10,IF($B$9=$I$7,anxiety!$AN$10,IF($B$9=$I$8,anxiety!$AU$10,""))))=0,"",IF($B$9=($I$1),anxiety!$Z$10,IF($B$9=$I$6,anxiety!$AG$10,IF($B$9=$I$7,anxiety!$AN$10,IF($B$9=$I$8,anxiety!$AU$10,"")))))</f>
        <v>10</v>
      </c>
      <c r="Q27" s="74">
        <f>IF(IF($B$9=($I$1),anxiety!$Z$11,IF($B$9=$I$6,anxiety!$AG$11,IF($B$9=$I$7,anxiety!$AN$11,IF($B$9=$I$8,anxiety!$AU$11,""))))=0,"",IF($B$9=($I$1),anxiety!$Z$11,IF($B$9=$I$6,anxiety!$AG$11,IF($B$9=$I$7,anxiety!$AN$11,IF($B$9=$I$8,anxiety!$AU$11,"")))))</f>
        <v>10</v>
      </c>
      <c r="R27" s="74">
        <f>IF(IF($B$9=($I$1),anxiety!$Z$12,IF($B$9=$I$6,anxiety!$AG$12,IF($B$9=$I$7,anxiety!$AN$12,IF($B$9=$I$8,anxiety!$AU$12,""))))=0,"",IF($B$9=($I$1),anxiety!$Z$12,IF($B$9=$I$6,anxiety!$AG$12,IF($B$9=$I$7,anxiety!$AN$12,IF($B$9=$I$8,anxiety!$AU$12,"")))))</f>
        <v>12</v>
      </c>
      <c r="S27" s="74">
        <f>IF(IF($B$9=($I$1),anxiety!$Z$13,IF($B$9=$I$6,anxiety!$AG$13,IF($B$9=$I$7,anxiety!$AN$13,IF($B$9=$I$8,anxiety!$AU$13,""))))=0,"",IF($B$9=($I$1),anxiety!$Z$13,IF($B$9=$I$6,anxiety!$AG$13,IF($B$9=$I$7,anxiety!$AN$13,IF($B$9=$I$8,anxiety!$AU$13,"")))))</f>
        <v>12</v>
      </c>
      <c r="T27" s="74">
        <f>IF(IF($B$9=($I$1),anxiety!$Z$14,IF($B$9=$I$6,anxiety!$AG$14,IF($B$9=$I$7,anxiety!$AN$14,IF($B$9=$I$8,anxiety!$AU$14,""))))=0,"",IF($B$9=($I$1),anxiety!$Z$14,IF($B$9=$I$6,anxiety!$AG$14,IF($B$9=$I$7,anxiety!$AN$14,IF($B$9=$I$8,anxiety!$AU$14,"")))))</f>
        <v>14</v>
      </c>
      <c r="U27" s="74">
        <f>IF(IF($B$9=($I$1),anxiety!$Z$15,IF($B$9=$I$6,anxiety!$AG$15,IF($B$9=$I$7,anxiety!$AN$15,IF($B$9=$I$8,anxiety!$AU$15,""))))=0,"",IF($B$9=($I$1),anxiety!$Z$15,IF($B$9=$I$6,anxiety!$AG$15,IF($B$9=$I$7,anxiety!$AN$15,IF($B$9=$I$8,anxiety!$AU$15,"")))))</f>
        <v>15</v>
      </c>
      <c r="V27" s="74">
        <f>IF(IF($B$9=($I$1),anxiety!$Z$16,IF($B$9=$I$6,anxiety!$AG$16,IF($B$9=$I$7,anxiety!$AN$16,IF($B$9=$I$8,anxiety!$AU$16,""))))=0,"",IF($B$9=($I$1),anxiety!$Z$16,IF($B$9=$I$6,anxiety!$AG$16,IF($B$9=$I$7,anxiety!$AN$16,IF($B$9=$I$8,anxiety!$AU$16,"")))))</f>
        <v>16</v>
      </c>
      <c r="W27" s="74">
        <f>IF(IF($B$9=($I$1),anxiety!$Z$17,IF($B$9=$I$6,anxiety!$AG$17,IF($B$9=$I$7,anxiety!$AN$17,IF($B$9=$I$8,anxiety!$AU$17,""))))=0,"",IF($B$9=($I$1),anxiety!$Z$17,IF($B$9=$I$6,anxiety!$AG$17,IF($B$9=$I$7,anxiety!$AN$17,IF($B$9=$I$8,anxiety!$AU$17,"")))))</f>
        <v>17</v>
      </c>
      <c r="X27" s="74">
        <f>IF(IF($B$9=($I$1),anxiety!$Z$18,IF($B$9=$I$6,anxiety!$AG$18,IF($B$9=$I$7,anxiety!$AN$18,IF($B$9=$I$8,anxiety!$AU$18,""))))=0,"",IF($B$9=($I$1),anxiety!$Z$18,IF($B$9=$I$6,anxiety!$AG$18,IF($B$9=$I$7,anxiety!$AN$18,IF($B$9=$I$8,anxiety!$AU$18,"")))))</f>
        <v>17</v>
      </c>
      <c r="Y27" s="74">
        <f>IF(IF($B$9=($I$1),anxiety!$Z$19,IF($B$9=$I$6,anxiety!$AG$19,IF($B$9=$I$7,anxiety!$AN$19,IF($B$9=$I$8,anxiety!$AU$19,""))))=0,"",IF($B$9=($I$1),anxiety!$Z$19,IF($B$9=$I$6,anxiety!$AG$19,IF($B$9=$I$7,anxiety!$AN$19,IF($B$9=$I$8,anxiety!$AU$19,"")))))</f>
        <v>19</v>
      </c>
      <c r="Z27" s="74">
        <f>IF(IF($B$9=($I$1),anxiety!$Z$20,IF($B$9=$I$6,anxiety!$AG$20,IF($B$9=$I$7,anxiety!$AN$20,IF($B$9=$I$8,anxiety!$AU$20,""))))=0,"",IF($B$9=($I$1),anxiety!$Z$20,IF($B$9=$I$6,anxiety!$AG$20,IF($B$9=$I$7,anxiety!$AN$20,IF($B$9=$I$8,anxiety!$AU$20,"")))))</f>
        <v>20</v>
      </c>
      <c r="AA27" s="74">
        <f>IF(IF($B$9=($I$1),anxiety!$Z$21,IF($B$9=$I$6,anxiety!$AG$21,IF($B$9=$I$7,anxiety!$AN$21,IF($B$9=$I$8,anxiety!$AU$21,""))))=0,"",IF($B$9=($I$1),anxiety!$Z$21,IF($B$9=$I$6,anxiety!$AG$21,IF($B$9=$I$7,anxiety!$AN$21,IF($B$9=$I$8,anxiety!$AU$21,"")))))</f>
        <v>21</v>
      </c>
      <c r="AB27" s="74">
        <f>IF(IF($B$9=($I$1),anxiety!$Z$22,IF($B$9=$I$6,anxiety!$AG$22,IF($B$9=$I$7,anxiety!$AN$22,IF($B$9=$I$8,anxiety!$AU$22,""))))=0,"",IF($B$9=($I$1),anxiety!$Z$22,IF($B$9=$I$6,anxiety!$AG$22,IF($B$9=$I$7,anxiety!$AN$22,IF($B$9=$I$8,anxiety!$AU$22,"")))))</f>
        <v>21</v>
      </c>
      <c r="AC27" s="74">
        <f>IF(IF($B$9=($I$1),anxiety!$Z$23,IF($B$9=$I$6,anxiety!$AG$23,IF($B$9=$I$7,anxiety!$AN$23,IF($B$9=$I$8,anxiety!$AU$23,""))))=0,"",IF($B$9=($I$1),anxiety!$Z$23,IF($B$9=$I$6,anxiety!$AG$23,IF($B$9=$I$7,anxiety!$AN$23,IF($B$9=$I$8,anxiety!$AU$23,"")))))</f>
        <v>23</v>
      </c>
      <c r="AD27" s="74">
        <f>IF(IF($B$9=($I$1),anxiety!$Z$24,IF($B$9=$I$6,anxiety!$AG$24,IF($B$9=$I$7,anxiety!$AN$24,IF($B$9=$I$8,anxiety!$AU$24,""))))=0,"",IF($B$9=($I$1),anxiety!$Z$24,IF($B$9=$I$6,anxiety!$AG$24,IF($B$9=$I$7,anxiety!$AN$24,IF($B$9=$I$8,anxiety!$AU$24,"")))))</f>
        <v>24</v>
      </c>
      <c r="AE27" s="74">
        <f>IF(IF($B$9=($I$1),anxiety!$Z$25,IF($B$9=$I$6,anxiety!$AG$25,IF($B$9=$I$7,anxiety!$AN$25,IF($B$9=$I$8,anxiety!$AU$25,""))))=0,"",IF($B$9=($I$1),anxiety!$Z$25,IF($B$9=$I$6,anxiety!$AG$25,IF($B$9=$I$7,anxiety!$AN$25,IF($B$9=$I$8,anxiety!$AU$25,"")))))</f>
        <v>25</v>
      </c>
      <c r="AF27" s="74">
        <f>IF(IF($B$9=($I$1),anxiety!$Z$26,IF($B$9=$I$6,anxiety!$AG$26,IF($B$9=$I$7,anxiety!$AN$26,IF($B$9=$I$8,anxiety!$AU$26,""))))=0,"",IF($B$9=($I$1),anxiety!$Z$26,IF($B$9=$I$6,anxiety!$AG$26,IF($B$9=$I$7,anxiety!$AN$26,IF($B$9=$I$8,anxiety!$AU$26,"")))))</f>
        <v>25</v>
      </c>
      <c r="AG27" s="74">
        <f>IF(IF($B$9=($I$1),anxiety!$Z$27,IF($B$9=$I$6,anxiety!$AG$27,IF($B$9=$I$7,anxiety!$AN$27,IF($B$9=$I$8,anxiety!$AU$27,""))))=0,"",IF($B$9=($I$1),anxiety!$Z$27,IF($B$9=$I$6,anxiety!$AG$27,IF($B$9=$I$7,anxiety!$AN$27,IF($B$9=$I$8,anxiety!$AU$27,"")))))</f>
        <v>27</v>
      </c>
      <c r="AH27" s="74">
        <f>IF(IF($B$9=($I$1),anxiety!$Z$28,IF($B$9=$I$6,anxiety!$AG$28,IF($B$9=$I$7,anxiety!$AN$28,IF($B$9=$I$8,anxiety!$AU$28,""))))=0,"",IF($B$9=($I$1),anxiety!$Z$28,IF($B$9=$I$6,anxiety!$AG$28,IF($B$9=$I$7,anxiety!$AN$28,IF($B$9=$I$8,anxiety!$AU$28,"")))))</f>
        <v>28</v>
      </c>
      <c r="AI27" s="74">
        <f>IF(IF($B$9=($I$1),anxiety!$Z$29,IF($B$9=$I$6,anxiety!$AG$29,IF($B$9=$I$7,anxiety!$AN$29,IF($B$9=$I$8,anxiety!$AU$29,""))))=0,"",IF($B$9=($I$1),anxiety!$Z$29,IF($B$9=$I$6,anxiety!$AG$29,IF($B$9=$I$7,anxiety!$AN$29,IF($B$9=$I$8,anxiety!$AU$29,"")))))</f>
        <v>29</v>
      </c>
      <c r="AJ27" s="74">
        <f>IF(IF($B$9=($I$1),anxiety!$Z$30,IF($B$9=$I$6,anxiety!$AG$30,IF($B$9=$I$7,anxiety!$AN$30,IF($B$9=$I$8,anxiety!$AU$30,""))))=0,"",IF($B$9=($I$1),anxiety!$Z$30,IF($B$9=$I$6,anxiety!$AG$30,IF($B$9=$I$7,anxiety!$AN$30,IF($B$9=$I$8,anxiety!$AU$30,"")))))</f>
        <v>30</v>
      </c>
      <c r="AK27" s="74">
        <f>IF(IF($B$9=($I$1),anxiety!$Z$31,IF($B$9=$I$6,anxiety!$AG$31,IF($B$9=$I$7,anxiety!$AN$31,IF($B$9=$I$8,anxiety!$AU$31,""))))=0,"",IF($B$9=($I$1),anxiety!$Z$31,IF($B$9=$I$6,anxiety!$AG$31,IF($B$9=$I$7,anxiety!$AN$31,IF($B$9=$I$8,anxiety!$AU$31,"")))))</f>
        <v>31</v>
      </c>
      <c r="AL27" s="74">
        <f>IF(IF($B$9=($I$1),anxiety!$Z$32,IF($B$9=$I$6,anxiety!$AG$32,IF($B$9=$I$7,anxiety!$AN$32,IF($B$9=$I$8,anxiety!$AU$32,""))))=0,"",IF($B$9=($I$1),anxiety!$Z$32,IF($B$9=$I$6,anxiety!$AG$32,IF($B$9=$I$7,anxiety!$AN$32,IF($B$9=$I$8,anxiety!$AU$32,"")))))</f>
        <v>31</v>
      </c>
      <c r="AM27" s="74">
        <f>IF(IF($B$9=($I$1),anxiety!$Z$33,IF($B$9=$I$6,anxiety!$AG$33,IF($B$9=$I$7,anxiety!$AN$33,IF($B$9=$I$8,anxiety!$AU$33,""))))=0,"",IF($B$9=($I$1),anxiety!$Z$33,IF($B$9=$I$6,anxiety!$AG$33,IF($B$9=$I$7,anxiety!$AN$33,IF($B$9=$I$8,anxiety!$AU$33,"")))))</f>
        <v>33</v>
      </c>
      <c r="AN27" s="74">
        <f>IF(IF($B$9=($I$1),anxiety!$Z$34,IF($B$9=$I$6,anxiety!$AG$34,IF($B$9=$I$7,anxiety!$AN$34,IF($B$9=$I$8,anxiety!$AU$34,""))))=0,"",IF($B$9=($I$1),anxiety!$Z$34,IF($B$9=$I$6,anxiety!$AG$34,IF($B$9=$I$7,anxiety!$AN$34,IF($B$9=$I$8,anxiety!$AU$34,"")))))</f>
        <v>34</v>
      </c>
      <c r="AO27" s="74">
        <f>IF(IF($B$9=($I$1),anxiety!$Z$35,IF($B$9=$I$6,anxiety!$AG$35,IF($B$9=$I$7,anxiety!$AN$35,IF($B$9=$I$8,anxiety!$AU$35,""))))=0,"",IF($B$9=($I$1),anxiety!$Z$35,IF($B$9=$I$6,anxiety!$AG$35,IF($B$9=$I$7,anxiety!$AN$35,IF($B$9=$I$8,anxiety!$AU$35,"")))))</f>
        <v>35</v>
      </c>
      <c r="AP27" s="74">
        <f>IF(IF($B$9=($I$1),anxiety!$Z$36,IF($B$9=$I$6,anxiety!$AG$36,IF($B$9=$I$7,anxiety!$AN$36,IF($B$9=$I$8,anxiety!$AU$36,""))))=0,"",IF($B$9=($I$1),anxiety!$Z$36,IF($B$9=$I$6,anxiety!$AG$36,IF($B$9=$I$7,anxiety!$AN$36,IF($B$9=$I$8,anxiety!$AU$36,"")))))</f>
        <v>36</v>
      </c>
      <c r="AQ27" s="74">
        <f>IF(IF($B$9=($I$1),anxiety!$Z$37,IF($B$9=$I$6,anxiety!$AG$37,IF($B$9=$I$7,anxiety!$AN$37,IF($B$9=$I$8,anxiety!$AU$37,""))))=0,"",IF($B$9=($I$1),anxiety!$Z$37,IF($B$9=$I$6,anxiety!$AG$37,IF($B$9=$I$7,anxiety!$AN$37,IF($B$9=$I$8,anxiety!$AU$37,"")))))</f>
        <v>37</v>
      </c>
      <c r="AR27" s="74">
        <f>IF(IF($B$9=($I$1),anxiety!$Z$38,IF($B$9=$I$6,anxiety!$AG$38,IF($B$9=$I$7,anxiety!$AN$38,IF($B$9=$I$8,anxiety!$AU$38,""))))=0,"",IF($B$9=($I$1),anxiety!$Z$38,IF($B$9=$I$6,anxiety!$AG$38,IF($B$9=$I$7,anxiety!$AN$38,IF($B$9=$I$8,anxiety!$AU$38,"")))))</f>
        <v>38</v>
      </c>
      <c r="AS27" s="74">
        <f>IF(IF($B$9=($I$1),anxiety!$Z$39,IF($B$9=$I$6,anxiety!$AG$39,IF($B$9=$I$7,anxiety!$AN$39,IF($B$9=$I$8,anxiety!$AU$39,""))))=0,"",IF($B$9=($I$1),anxiety!$Z$39,IF($B$9=$I$6,anxiety!$AG$39,IF($B$9=$I$7,anxiety!$AN$39,IF($B$9=$I$8,anxiety!$AU$39,"")))))</f>
        <v>39</v>
      </c>
      <c r="AT27" s="74">
        <f>IF(IF($B$9=($I$1),anxiety!$Z$40,IF($B$9=$I$6,anxiety!$AG$40,IF($B$9=$I$7,anxiety!$AN$40,IF($B$9=$I$8,anxiety!$AU$40,""))))=0,"",IF($B$9=($I$1),anxiety!$Z$40,IF($B$9=$I$6,anxiety!$AG$40,IF($B$9=$I$7,anxiety!$AN$40,IF($B$9=$I$8,anxiety!$AU$40,"")))))</f>
        <v>40</v>
      </c>
      <c r="AU27" s="74">
        <f>IF(IF($B$9=($I$1),anxiety!$Z$41,IF($B$9=$I$6,anxiety!$AG$41,IF($B$9=$I$7,anxiety!$AN$41,IF($B$9=$I$8,anxiety!$AU$41,""))))=0,"",IF($B$9=($I$1),anxiety!$Z$41,IF($B$9=$I$6,anxiety!$AG$41,IF($B$9=$I$7,anxiety!$AN$41,IF($B$9=$I$8,anxiety!$AU$41,"")))))</f>
        <v>40</v>
      </c>
      <c r="AV27" s="74">
        <f>IF(IF($B$9=($I$1),anxiety!$Z$42,IF($B$9=$I$6,anxiety!$AG$42,IF($B$9=$I$7,anxiety!$AN$42,IF($B$9=$I$8,anxiety!$AU$42,""))))=0,"",IF($B$9=($I$1),anxiety!$Z$42,IF($B$9=$I$6,anxiety!$AG$42,IF($B$9=$I$7,anxiety!$AN$42,IF($B$9=$I$8,anxiety!$AU$42,"")))))</f>
        <v>40</v>
      </c>
      <c r="AW27" s="74" t="str">
        <f>IF(IF($B$9=($I$1),anxiety!$Z$43,IF($B$9=$I$6,anxiety!$AG$43,IF($B$9=$I$7,anxiety!$AN$43,IF($B$9=$I$8,anxiety!$AU$43,""))))=0,"",IF($B$9=($I$1),anxiety!$Z$43,IF($B$9=$I$6,anxiety!$AG$43,IF($B$9=$I$7,anxiety!$AN$43,IF($B$9=$I$8,anxiety!$AU$43,"")))))</f>
        <v/>
      </c>
      <c r="AX27" s="74" t="str">
        <f>IF(IF($B$9=($I$1),anxiety!$Z$44,IF($B$9=$I$6,anxiety!$AG$44,IF($B$9=$I$7,anxiety!$AN$44,IF($B$9=$I$8,anxiety!$AU$44,""))))=0,"",IF($B$9=($I$1),anxiety!$Z$44,IF($B$9=$I$6,anxiety!$AG$44,IF($B$9=$I$7,anxiety!$AN$44,IF($B$9=$I$8,anxiety!$AU$44,"")))))</f>
        <v/>
      </c>
      <c r="AY27" s="74" t="str">
        <f>IF(IF($B$9=($I$1),anxiety!$Z$45,IF($B$9=$I$6,anxiety!$AG$45,IF($B$9=$I$7,anxiety!$AN$45,IF($B$9=$I$8,anxiety!$AU$45,""))))=0,"",IF($B$9=($I$1),anxiety!$Z$45,IF($B$9=$I$6,anxiety!$AG$45,IF($B$9=$I$7,anxiety!$AN$45,IF($B$9=$I$8,anxiety!$AU$45,"")))))</f>
        <v/>
      </c>
      <c r="AZ27" s="74" t="str">
        <f>IF(IF($B$9=($I$1),anxiety!$Z$46,IF($B$9=$I$6,anxiety!$AG$46,IF($B$9=$I$7,anxiety!$AN$46,IF($B$9=$I$8,anxiety!$AU$46,""))))=0,"",IF($B$9=($I$1),anxiety!$Z$46,IF($B$9=$I$6,anxiety!$AG$46,IF($B$9=$I$7,anxiety!$AN$46,IF($B$9=$I$8,anxiety!$AU$46,"")))))</f>
        <v/>
      </c>
      <c r="BA27" s="74" t="str">
        <f>IF(IF($B$9=($I$1),anxiety!$Z$47,IF($B$9=$I$6,anxiety!$AG$47,IF($B$9=$I$7,anxiety!$AN$47,IF($B$9=$I$8,anxiety!$AU$47,""))))=0,"",IF($B$9=($I$1),anxiety!$Z$47,IF($B$9=$I$6,anxiety!$AG$47,IF($B$9=$I$7,anxiety!$AN$47,IF($B$9=$I$8,anxiety!$AU$47,"")))))</f>
        <v/>
      </c>
      <c r="BB27" s="74" t="str">
        <f>IF(IF($B$9=($I$1),anxiety!$Z$48,IF($B$9=$I$6,anxiety!$AG$48,IF($B$9=$I$7,anxiety!$AN$48,IF($B$9=$I$8,anxiety!$AU$48,""))))=0,"",IF($B$9=($I$1),anxiety!$Z$48,IF($B$9=$I$6,anxiety!$AG$48,IF($B$9=$I$7,anxiety!$AN$48,IF($B$9=$I$8,anxiety!$AU$48,"")))))</f>
        <v/>
      </c>
      <c r="BC27" s="74" t="str">
        <f>IF(IF($B$9=($I$1),anxiety!$Z$49,IF($B$9=$I$6,anxiety!$AG$49,IF($B$9=$I$7,anxiety!$AN$49,IF($B$9=$I$8,anxiety!$AU$49,""))))=0,"",IF($B$9=($I$1),anxiety!$Z$49,IF($B$9=$I$6,anxiety!$AG$49,IF($B$9=$I$7,anxiety!$AN$49,IF($B$9=$I$8,anxiety!$AU$49,"")))))</f>
        <v/>
      </c>
      <c r="BD27" s="74" t="str">
        <f>IF(IF($B$9=($I$1),anxiety!$Z$50,IF($B$9=$I$6,anxiety!$AG$50,IF($B$9=$I$7,anxiety!$AN$50,IF($B$9=$I$8,anxiety!$AU$50,""))))=0,"",IF($B$9=($I$1),anxiety!$Z$50,IF($B$9=$I$6,anxiety!$AG$50,IF($B$9=$I$7,anxiety!$AN$50,IF($B$9=$I$8,anxiety!$AU$50,"")))))</f>
        <v/>
      </c>
      <c r="BE27" s="74" t="str">
        <f>IF(IF($B$9=($I$1),anxiety!$Z$51,IF($B$9=$I$6,anxiety!$AG$51,IF($B$9=$I$7,anxiety!$AN$51,IF($B$9=$I$8,anxiety!$AU$51,""))))=0,"",IF($B$9=($I$1),anxiety!$Z$51,IF($B$9=$I$6,anxiety!$AG$51,IF($B$9=$I$7,anxiety!$AN$51,IF($B$9=$I$8,anxiety!$AU$51,"")))))</f>
        <v/>
      </c>
      <c r="BF27" s="74" t="str">
        <f>IF(IF($B$9=($I$1),anxiety!$Z$52,IF($B$9=$I$6,anxiety!$AG$52,IF($B$9=$I$7,anxiety!$AN$52,IF($B$9=$I$8,anxiety!$AU$52,""))))=0,"",IF($B$9=($I$1),anxiety!$Z$52,IF($B$9=$I$6,anxiety!$AG$52,IF($B$9=$I$7,anxiety!$AN$52,IF($B$9=$I$8,anxiety!$AU$52,"")))))</f>
        <v/>
      </c>
      <c r="BG27" s="74" t="str">
        <f>IF(IF($B$9=($I$1),anxiety!$Z$53,IF($B$9=$I$6,anxiety!$AG$53,IF($B$9=$I$7,anxiety!$AN$53,IF($B$9=$I$8,anxiety!$AU$53,""))))=0,"",IF($B$9=($I$1),anxiety!$Z$53,IF($B$9=$I$6,anxiety!$AG$53,IF($B$9=$I$7,anxiety!$AN$53,IF($B$9=$I$8,anxiety!$AU$53,"")))))</f>
        <v/>
      </c>
      <c r="BH27" s="74" t="str">
        <f>IF(IF($B$9=($I$1),anxiety!$Z$54,IF($B$9=$I$6,anxiety!$AG$54,IF($B$9=$I$7,anxiety!$AN$54,IF($B$9=$I$8,anxiety!$AU$54,""))))=0,"",IF($B$9=($I$1),anxiety!$Z$54,IF($B$9=$I$6,anxiety!$AG$54,IF($B$9=$I$7,anxiety!$AN$54,IF($B$9=$I$8,anxiety!$AU$54,"")))))</f>
        <v/>
      </c>
      <c r="BI27" s="74" t="str">
        <f>IF(IF($B$9=($I$1),anxiety!$Z$55,IF($B$9=$I$6,anxiety!$AG$55,IF($B$9=$I$7,anxiety!$AN$55,IF($B$9=$I$8,anxiety!$AU$55,""))))=0,"",IF($B$9=($I$1),anxiety!$Z$55,IF($B$9=$I$6,anxiety!$AG$55,IF($B$9=$I$7,anxiety!$AN$55,IF($B$9=$I$8,anxiety!$AU$55,"")))))</f>
        <v/>
      </c>
      <c r="BJ27" s="74" t="str">
        <f>IF(IF($B$9=($I$1),anxiety!$Z$56,IF($B$9=$I$6,anxiety!$AG$56,IF($B$9=$I$7,anxiety!$AN$56,IF($B$9=$I$8,anxiety!$AU$56,""))))=0,"",IF($B$9=($I$1),anxiety!$Z$56,IF($B$9=$I$6,anxiety!$AG$56,IF($B$9=$I$7,anxiety!$AN$56,IF($B$9=$I$8,anxiety!$AU$56,"")))))</f>
        <v/>
      </c>
      <c r="BK27" s="74" t="str">
        <f>IF(IF($B$9=($I$1),anxiety!$Z$57,IF($B$9=$I$6,anxiety!$AG$57,IF($B$9=$I$7,anxiety!$AN$57,IF($B$9=$I$8,anxiety!$AU$57,""))))=0,"",IF($B$9=($I$1),anxiety!$Z$57,IF($B$9=$I$6,anxiety!$AG$57,IF($B$9=$I$7,anxiety!$AN$57,IF($B$9=$I$8,anxiety!$AU$57,"")))))</f>
        <v/>
      </c>
      <c r="BL27" s="74" t="str">
        <f>IF(IF($B$9=($I$1),anxiety!$Z$58,IF($B$9=$I$6,anxiety!$AG$58,IF($B$9=$I$7,anxiety!$AN$58,IF($B$9=$I$8,anxiety!$AU$58,""))))=0,"",IF($B$9=($I$1),anxiety!$Z$58,IF($B$9=$I$6,anxiety!$AG$58,IF($B$9=$I$7,anxiety!$AN$58,IF($B$9=$I$8,anxiety!$AU$58,"")))))</f>
        <v/>
      </c>
      <c r="BM27" s="74" t="str">
        <f>IF(IF($B$9=($I$1),anxiety!$Z$59,IF($B$9=$I$6,anxiety!$AG$59,IF($B$9=$I$7,anxiety!$AN$59,IF($B$9=$I$8,anxiety!$AU$59,""))))=0,"",IF($B$9=($I$1),anxiety!$Z$59,IF($B$9=$I$6,anxiety!$AG$59,IF($B$9=$I$7,anxiety!$AN$59,IF($B$9=$I$8,anxiety!$AU$59,"")))))</f>
        <v/>
      </c>
      <c r="BN27" s="74" t="str">
        <f>IF(IF($B$9=($I$1),anxiety!$Z$60,IF($B$9=$I$6,anxiety!$AG$60,IF($B$9=$I$7,anxiety!$AN$60,IF($B$9=$I$8,anxiety!$AU$60,""))))=0,"",IF($B$9=($I$1),anxiety!$Z$60,IF($B$9=$I$6,anxiety!$AG$60,IF($B$9=$I$7,anxiety!$AN$60,IF($B$9=$I$8,anxiety!$AU$60,"")))))</f>
        <v/>
      </c>
      <c r="BO27" s="74" t="str">
        <f>IF(IF($B$9=($I$1),anxiety!$Z$61,IF($B$9=$I$6,anxiety!$AG$61,IF($B$9=$I$7,anxiety!$AN$61,IF($B$9=$I$8,anxiety!$AU$61,""))))=0,"",IF($B$9=($I$1),anxiety!$Z$61,IF($B$9=$I$6,anxiety!$AG$61,IF($B$9=$I$7,anxiety!$AN$61,IF($B$9=$I$8,anxiety!$AU$61,"")))))</f>
        <v/>
      </c>
      <c r="BP27" s="74" t="str">
        <f>IF(IF($B$9=($I$1),anxiety!$Z$62,IF($B$9=$I$6,anxiety!$AG$62,IF($B$9=$I$7,anxiety!$AN$62,IF($B$9=$I$8,anxiety!$AU$62,""))))=0,"",IF($B$9=($I$1),anxiety!$Z$62,IF($B$9=$I$6,anxiety!$AG$62,IF($B$9=$I$7,anxiety!$AN$62,IF($B$9=$I$8,anxiety!$AU$62,"")))))</f>
        <v/>
      </c>
      <c r="BQ27" s="74" t="str">
        <f>IF(IF($B$9=($I$1),anxiety!$Z$63,IF($B$9=$I$6,anxiety!$AG$63,IF($B$9=$I$7,anxiety!$AN$63,IF($B$9=$I$8,anxiety!$AU$63,""))))=0,"",IF($B$9=($I$1),anxiety!$Z$63,IF($B$9=$I$6,anxiety!$AG$63,IF($B$9=$I$7,anxiety!$AN$63,IF($B$9=$I$8,anxiety!$AU$63,"")))))</f>
        <v/>
      </c>
      <c r="BR27" s="74" t="str">
        <f>IF(IF($B$9=($I$1),anxiety!$Z$64,IF($B$9=$I$6,anxiety!$AG$64,IF($B$9=$I$7,anxiety!$AN$64,IF($B$9=$I$8,anxiety!$AU$64,""))))=0,"",IF($B$9=($I$1),anxiety!$Z$64,IF($B$9=$I$6,anxiety!$AG$64,IF($B$9=$I$7,anxiety!$AN$64,IF($B$9=$I$8,anxiety!$AU$64,"")))))</f>
        <v/>
      </c>
      <c r="BS27" s="74" t="str">
        <f>IF(IF($B$9=($I$1),anxiety!$Z$65,IF($B$9=$I$6,anxiety!$AG$65,IF($B$9=$I$7,anxiety!$AN$65,IF($B$9=$I$8,anxiety!$AU$65,""))))=0,"",IF($B$9=($I$1),anxiety!$Z$65,IF($B$9=$I$6,anxiety!$AG$65,IF($B$9=$I$7,anxiety!$AN$65,IF($B$9=$I$8,anxiety!$AU$65,"")))))</f>
        <v/>
      </c>
      <c r="BT27" s="74" t="str">
        <f>IF(IF($B$9=($I$1),anxiety!$Z$66,IF($B$9=$I$6,anxiety!$AG$66,IF($B$9=$I$7,anxiety!$AN$66,IF($B$9=$I$8,anxiety!$AU$66,""))))=0,"",IF($B$9=($I$1),anxiety!$Z$66,IF($B$9=$I$6,anxiety!$AG$66,IF($B$9=$I$7,anxiety!$AN$66,IF($B$9=$I$8,anxiety!$AU$66,"")))))</f>
        <v/>
      </c>
      <c r="BU27" s="74" t="str">
        <f>IF(IF($B$9=($I$1),anxiety!$Z$67,IF($B$9=$I$6,anxiety!$AG$67,IF($B$9=$I$7,anxiety!$AN$67,IF($B$9=$I$8,anxiety!$AU$67,""))))=0,"",IF($B$9=($I$1),anxiety!$Z$67,IF($B$9=$I$6,anxiety!$AG$67,IF($B$9=$I$7,anxiety!$AN$67,IF($B$9=$I$8,anxiety!$AU$67,"")))))</f>
        <v/>
      </c>
      <c r="BV27" s="74" t="str">
        <f>IF(IF($B$9=($I$1),anxiety!$Z$68,IF($B$9=$I$6,anxiety!$AG$68,IF($B$9=$I$7,anxiety!$AN$68,IF($B$9=$I$8,anxiety!$AU$68,""))))=0,"",IF($B$9=($I$1),anxiety!$Z$68,IF($B$9=$I$6,anxiety!$AG$68,IF($B$9=$I$7,anxiety!$AN$68,IF($B$9=$I$8,anxiety!$AU$68,"")))))</f>
        <v/>
      </c>
      <c r="BW27" s="74" t="str">
        <f>IF(IF($B$9=($I$1),anxiety!$Z$69,IF($B$9=$I$6,anxiety!$AG$69,IF($B$9=$I$7,anxiety!$AN$69,IF($B$9=$I$8,anxiety!$AU$69,""))))=0,"",IF($B$9=($I$1),anxiety!$Z$69,IF($B$9=$I$6,anxiety!$AG$69,IF($B$9=$I$7,anxiety!$AN$69,IF($B$9=$I$8,anxiety!$AU$69,"")))))</f>
        <v/>
      </c>
      <c r="BX27" s="74" t="str">
        <f>IF(IF($B$9=($I$1),anxiety!$Z$70,IF($B$9=$I$6,anxiety!$AG$70,IF($B$9=$I$7,anxiety!$AN$70,IF($B$9=$I$8,anxiety!$AU$70,""))))=0,"",IF($B$9=($I$1),anxiety!$Z$70,IF($B$9=$I$6,anxiety!$AG$70,IF($B$9=$I$7,anxiety!$AN$70,IF($B$9=$I$8,anxiety!$AU$70,"")))))</f>
        <v/>
      </c>
      <c r="BY27" s="74" t="str">
        <f>IF(IF($B$9=($I$1),anxiety!$Z$71,IF($B$9=$I$6,anxiety!$AG$71,IF($B$9=$I$7,anxiety!$AN$71,IF($B$9=$I$8,anxiety!$AU$71,""))))=0,"",IF($B$9=($I$1),anxiety!$Z$71,IF($B$9=$I$6,anxiety!$AG$71,IF($B$9=$I$7,anxiety!$AN$71,IF($B$9=$I$8,anxiety!$AU$71,"")))))</f>
        <v/>
      </c>
      <c r="BZ27" s="74" t="str">
        <f>IF(IF($B$9=($I$1),anxiety!$Z$72,IF($B$9=$I$6,anxiety!$AG$72,IF($B$9=$I$7,anxiety!$AN$72,IF($B$9=$I$8,anxiety!$AU$72,""))))=0,"",IF($B$9=($I$1),anxiety!$Z$72,IF($B$9=$I$6,anxiety!$AG$72,IF($B$9=$I$7,anxiety!$AN$72,IF($B$9=$I$8,anxiety!$AU$72,"")))))</f>
        <v/>
      </c>
      <c r="CA27" s="74" t="str">
        <f>IF(IF($B$9=($I$1),anxiety!$Z$73,IF($B$9=$I$6,anxiety!$AG$73,IF($B$9=$I$7,anxiety!$AN$73,IF($B$9=$I$8,anxiety!$AU$73,""))))=0,"",IF($B$9=($I$1),anxiety!$Z$73,IF($B$9=$I$6,anxiety!$AG$73,IF($B$9=$I$7,anxiety!$AN$73,IF($B$9=$I$8,anxiety!$AU$73,"")))))</f>
        <v/>
      </c>
      <c r="CB27" s="74" t="str">
        <f>IF(IF($B$9=($I$1),anxiety!$Z$74,IF($B$9=$I$6,anxiety!$AG$74,IF($B$9=$I$7,anxiety!$AN$74,IF($B$9=$I$8,anxiety!$AU$74,""))))=0,"",IF($B$9=($I$1),anxiety!$Z$74,IF($B$9=$I$6,anxiety!$AG$74,IF($B$9=$I$7,anxiety!$AN$74,IF($B$9=$I$8,anxiety!$AU$74,"")))))</f>
        <v/>
      </c>
      <c r="CC27" s="74" t="str">
        <f>IF(IF($B$9=($I$1),anxiety!$Z$75,IF($B$9=$I$6,anxiety!$AG$75,IF($B$9=$I$7,anxiety!$AN$75,IF($B$9=$I$8,anxiety!$AU$75,""))))=0,"",IF($B$9=($I$1),anxiety!$Z$75,IF($B$9=$I$6,anxiety!$AG$75,IF($B$9=$I$7,anxiety!$AN$75,IF($B$9=$I$8,anxiety!$AU$75,"")))))</f>
        <v/>
      </c>
      <c r="CD27" s="74" t="str">
        <f>IF(IF($B$9=($I$1),anxiety!$Z$76,IF($B$9=$I$6,anxiety!$AG$76,IF($B$9=$I$7,anxiety!$AN$76,IF($B$9=$I$8,anxiety!$AU$76,""))))=0,"",IF($B$9=($I$1),anxiety!$Z$76,IF($B$9=$I$6,anxiety!$AG$76,IF($B$9=$I$7,anxiety!$AN$76,IF($B$9=$I$8,anxiety!$AU$76,"")))))</f>
        <v/>
      </c>
      <c r="CE27" s="74" t="str">
        <f>IF(IF($B$9=($I$1),anxiety!$Z$77,IF($B$9=$I$6,anxiety!$AG$77,IF($B$9=$I$7,anxiety!$AN$77,IF($B$9=$I$8,anxiety!$AU$77,""))))=0,"",IF($B$9=($I$1),anxiety!$Z$77,IF($B$9=$I$6,anxiety!$AG$77,IF($B$9=$I$7,anxiety!$AN$77,IF($B$9=$I$8,anxiety!$AU$77,"")))))</f>
        <v/>
      </c>
      <c r="CF27" s="74" t="str">
        <f>IF(IF($B$9=($I$1),anxiety!$Z$78,IF($B$9=$I$6,anxiety!$AG$78,IF($B$9=$I$7,anxiety!$AN$78,IF($B$9=$I$8,anxiety!$AU$78,""))))=0,"",IF($B$9=($I$1),anxiety!$Z$78,IF($B$9=$I$6,anxiety!$AG$78,IF($B$9=$I$7,anxiety!$AN$78,IF($B$9=$I$8,anxiety!$AU$78,"")))))</f>
        <v/>
      </c>
      <c r="CG27" s="74" t="str">
        <f>IF(IF($B$9=($I$1),anxiety!$Z$79,IF($B$9=$I$6,anxiety!$AG$79,IF($B$9=$I$7,anxiety!$AN$79,IF($B$9=$I$8,anxiety!$AU$79,""))))=0,"",IF($B$9=($I$1),anxiety!$Z$79,IF($B$9=$I$6,anxiety!$AG$79,IF($B$9=$I$7,anxiety!$AN$79,IF($B$9=$I$8,anxiety!$AU$79,"")))))</f>
        <v/>
      </c>
      <c r="CH27" s="74" t="str">
        <f>IF(IF($B$9=($I$1),anxiety!$Z$80,IF($B$9=$I$6,anxiety!$AG$80,IF($B$9=$I$7,anxiety!$AN$80,IF($B$9=$I$8,anxiety!$AU$80,""))))=0,"",IF($B$9=($I$1),anxiety!$Z$80,IF($B$9=$I$6,anxiety!$AG$80,IF($B$9=$I$7,anxiety!$AN$80,IF($B$9=$I$8,anxiety!$AU$80,"")))))</f>
        <v/>
      </c>
      <c r="CI27" s="74" t="str">
        <f>IF(IF($B$9=($I$1),anxiety!$Z$81,IF($B$9=$I$6,anxiety!$AG$81,IF($B$9=$I$7,anxiety!$AN$81,IF($B$9=$I$8,anxiety!$AU$81,""))))=0,"",IF($B$9=($I$1),anxiety!$Z$81,IF($B$9=$I$6,anxiety!$AG$81,IF($B$9=$I$7,anxiety!$AN$81,IF($B$9=$I$8,anxiety!$AU$81,"")))))</f>
        <v/>
      </c>
      <c r="CJ27" s="74" t="str">
        <f>IF(IF($B$9=($I$1),anxiety!$Z$82,IF($B$9=$I$6,anxiety!$AG$82,IF($B$9=$I$7,anxiety!$AN$82,IF($B$9=$I$8,anxiety!$AU$82,""))))=0,"",IF($B$9=($I$1),anxiety!$Z$82,IF($B$9=$I$6,anxiety!$AG$82,IF($B$9=$I$7,anxiety!$AN$82,IF($B$9=$I$8,anxiety!$AU$82,"")))))</f>
        <v/>
      </c>
      <c r="CK27" s="74" t="str">
        <f>IF(IF($B$9=($I$1),anxiety!$Z$83,IF($B$9=$I$6,anxiety!$AG$83,IF($B$9=$I$7,anxiety!$AN$83,IF($B$9=$I$8,anxiety!$AU$83,""))))=0,"",IF($B$9=($I$1),anxiety!$Z$83,IF($B$9=$I$6,anxiety!$AG$83,IF($B$9=$I$7,anxiety!$AN$83,IF($B$9=$I$8,anxiety!$AU$83,"")))))</f>
        <v/>
      </c>
      <c r="CL27" s="74" t="str">
        <f>IF(IF($B$9=($I$1),anxiety!$Z$84,IF($B$9=$I$6,anxiety!$AG$84,IF($B$9=$I$7,anxiety!$AN$84,IF($B$9=$I$8,anxiety!$AU$84,""))))=0,"",IF($B$9=($I$1),anxiety!$Z$84,IF($B$9=$I$6,anxiety!$AG$84,IF($B$9=$I$7,anxiety!$AN$84,IF($B$9=$I$8,anxiety!$AU$84,"")))))</f>
        <v/>
      </c>
      <c r="CM27" s="74" t="str">
        <f>IF(IF($B$9=($I$1),anxiety!$Z$85,IF($B$9=$I$6,anxiety!$AG$85,IF($B$9=$I$7,anxiety!$AN$85,IF($B$9=$I$8,anxiety!$AU$85,""))))=0,"",IF($B$9=($I$1),anxiety!$Z$85,IF($B$9=$I$6,anxiety!$AG$85,IF($B$9=$I$7,anxiety!$AN$85,IF($B$9=$I$8,anxiety!$AU$85,"")))))</f>
        <v/>
      </c>
      <c r="CN27" s="74" t="str">
        <f>IF(IF($B$9=($I$1),anxiety!$Z$86,IF($B$9=$I$6,anxiety!$AG$86,IF($B$9=$I$7,anxiety!$AN$86,IF($B$9=$I$8,anxiety!$AU$86,""))))=0,"",IF($B$9=($I$1),anxiety!$Z$86,IF($B$9=$I$6,anxiety!$AG$86,IF($B$9=$I$7,anxiety!$AN$86,IF($B$9=$I$8,anxiety!$AU$86,"")))))</f>
        <v/>
      </c>
      <c r="CO27" s="74" t="str">
        <f>IF(IF($B$9=($I$1),anxiety!$Z$87,IF($B$9=$I$6,anxiety!$AG$87,IF($B$9=$I$7,anxiety!$AN$87,IF($B$9=$I$8,anxiety!$AU$87,""))))=0,"",IF($B$9=($I$1),anxiety!$Z$87,IF($B$9=$I$6,anxiety!$AG$87,IF($B$9=$I$7,anxiety!$AN$87,IF($B$9=$I$8,anxiety!$AU$87,"")))))</f>
        <v/>
      </c>
      <c r="CP27" s="74" t="str">
        <f>IF(IF($B$9=($I$1),anxiety!$Z$88,IF($B$9=$I$6,anxiety!$AG$88,IF($B$9=$I$7,anxiety!$AN$88,IF($B$9=$I$8,anxiety!$AU$88,""))))=0,"",IF($B$9=($I$1),anxiety!$Z$88,IF($B$9=$I$6,anxiety!$AG$88,IF($B$9=$I$7,anxiety!$AN$88,IF($B$9=$I$8,anxiety!$AU$88,"")))))</f>
        <v/>
      </c>
      <c r="CQ27" s="74" t="str">
        <f>IF(IF($B$9=($I$1),anxiety!$Z$89,IF($B$9=$I$6,anxiety!$AG$89,IF($B$9=$I$7,anxiety!$AN$89,IF($B$9=$I$8,anxiety!$AU$89,""))))=0,"",IF($B$9=($I$1),anxiety!$Z$89,IF($B$9=$I$6,anxiety!$AG$89,IF($B$9=$I$7,anxiety!$AN$89,IF($B$9=$I$8,anxiety!$AU$89,"")))))</f>
        <v/>
      </c>
      <c r="CR27" s="74" t="str">
        <f>IF(IF($B$9=($I$1),anxiety!$Z$90,IF($B$9=$I$6,anxiety!$AG$90,IF($B$9=$I$7,anxiety!$AN$90,IF($B$9=$I$8,anxiety!$AU$90,""))))=0,"",IF($B$9=($I$1),anxiety!$Z$90,IF($B$9=$I$6,anxiety!$AG$90,IF($B$9=$I$7,anxiety!$AN$90,IF($B$9=$I$8,anxiety!$AU$90,"")))))</f>
        <v/>
      </c>
      <c r="CS27" s="74" t="str">
        <f>IF(IF($B$9=($I$1),anxiety!$Z$91,IF($B$9=$I$6,anxiety!$AG$91,IF($B$9=$I$7,anxiety!$AN$91,IF($B$9=$I$8,anxiety!$AU$91,""))))=0,"",IF($B$9=($I$1),anxiety!$Z$91,IF($B$9=$I$6,anxiety!$AG$91,IF($B$9=$I$7,anxiety!$AN$91,IF($B$9=$I$8,anxiety!$AU$91,"")))))</f>
        <v/>
      </c>
      <c r="CT27" s="74" t="str">
        <f>IF(IF($B$9=($I$1),anxiety!$Z$92,IF($B$9=$I$6,anxiety!$AG$92,IF($B$9=$I$7,anxiety!$AN$92,IF($B$9=$I$8,anxiety!$AU$92,""))))=0,"",IF($B$9=($I$1),anxiety!$Z$92,IF($B$9=$I$6,anxiety!$AG$92,IF($B$9=$I$7,anxiety!$AN$92,IF($B$9=$I$8,anxiety!$AU$92,"")))))</f>
        <v/>
      </c>
      <c r="CU27" s="74" t="str">
        <f>IF(IF($B$9=($I$1),anxiety!$Z$93,IF($B$9=$I$6,anxiety!$AG$93,IF($B$9=$I$7,anxiety!$AN$93,IF($B$9=$I$8,anxiety!$AU$93,""))))=0,"",IF($B$9=($I$1),anxiety!$Z$93,IF($B$9=$I$6,anxiety!$AG$93,IF($B$9=$I$7,anxiety!$AN$93,IF($B$9=$I$8,anxiety!$AU$93,"")))))</f>
        <v/>
      </c>
      <c r="CV27" s="74" t="str">
        <f>IF(IF($B$9=($I$1),anxiety!$Z$94,IF($B$9=$I$6,anxiety!$AG$94,IF($B$9=$I$7,anxiety!$AN$94,IF($B$9=$I$8,anxiety!$AU$94,""))))=0,"",IF($B$9=($I$1),anxiety!$Z$94,IF($B$9=$I$6,anxiety!$AG$94,IF($B$9=$I$7,anxiety!$AN$94,IF($B$9=$I$8,anxiety!$AU$94,"")))))</f>
        <v/>
      </c>
      <c r="CW27" s="74" t="str">
        <f>IF(IF($B$9=($I$1),anxiety!$Z$95,IF($B$9=$I$6,anxiety!$AG$95,IF($B$9=$I$7,anxiety!$AN$95,IF($B$9=$I$8,anxiety!$AU$95,""))))=0,"",IF($B$9=($I$1),anxiety!$Z$95,IF($B$9=$I$6,anxiety!$AG$95,IF($B$9=$I$7,anxiety!$AN$95,IF($B$9=$I$8,anxiety!$AU$95,"")))))</f>
        <v/>
      </c>
      <c r="CX27" s="74" t="str">
        <f>IF(IF($B$9=($I$1),anxiety!$Z$96,IF($B$9=$I$6,anxiety!$AG$96,IF($B$9=$I$7,anxiety!$AN$96,IF($B$9=$I$8,anxiety!$AU$96,""))))=0,"",IF($B$9=($I$1),anxiety!$Z$96,IF($B$9=$I$6,anxiety!$AG$96,IF($B$9=$I$7,anxiety!$AN$96,IF($B$9=$I$8,anxiety!$AU$96,"")))))</f>
        <v/>
      </c>
      <c r="CY27" s="74" t="str">
        <f>IF(IF($B$9=($I$1),anxiety!$Z$97,IF($B$9=$I$6,anxiety!$AG$97,IF($B$9=$I$7,anxiety!$AN$97,IF($B$9=$I$8,anxiety!$AU$97,""))))=0,"",IF($B$9=($I$1),anxiety!$Z$97,IF($B$9=$I$6,anxiety!$AG$97,IF($B$9=$I$7,anxiety!$AN$97,IF($B$9=$I$8,anxiety!$AU$97,"")))))</f>
        <v/>
      </c>
    </row>
    <row r="28" spans="1:16382" s="71" customFormat="1" ht="30" customHeight="1" x14ac:dyDescent="0.3">
      <c r="A28" s="114"/>
      <c r="B28" s="115"/>
      <c r="C28" s="122"/>
      <c r="D28" s="124"/>
      <c r="E28" s="124"/>
      <c r="F28" s="128"/>
      <c r="G28" s="90" t="str">
        <f>IF(IF($B$9=($I$1),anxiety!$Y$1,IF($B$9=$I$6,anxiety!$AF$1,IF($B$9=$I$7,anxiety!$AM$1,IF($B$9=$I$8,anxiety!$AT$1,""))))=0,"",IF($B$9=($I$1),anxiety!$Y$1,IF($B$9=$I$6,anxiety!$AF$1,IF($B$9=$I$7,anxiety!$AM$1,IF($B$9=$I$8,anxiety!$AT$1,"")))))</f>
        <v>East Cambridgeshire</v>
      </c>
      <c r="H28" s="90" t="str">
        <f>IF(IF($B$9=($I$1),anxiety!$Y$2,IF($B$9=$I$6,anxiety!$AF$2,IF($B$9=$I$7,anxiety!$AM$2,IF($B$9=$I$8,anxiety!$AT$2,""))))=0,"",IF($B$9=($I$1),anxiety!$Y$2,IF($B$9=$I$6,anxiety!$AF$2,IF($B$9=$I$7,anxiety!$AM$2,IF($B$9=$I$8,anxiety!$AT$2,"")))))</f>
        <v>Torridge</v>
      </c>
      <c r="I28" s="90" t="str">
        <f>IF(IF($B$9=($I$1),anxiety!$Y$3,IF($B$9=$I$6,anxiety!$AF$3,IF($B$9=$I$7,anxiety!$AM$3,IF($B$9=$I$8,anxiety!$AT$3,""))))=0,"",IF($B$9=($I$1),anxiety!$Y$3,IF($B$9=$I$6,anxiety!$AF$3,IF($B$9=$I$7,anxiety!$AM$3,IF($B$9=$I$8,anxiety!$AT$3,"")))))</f>
        <v>North Kesteven</v>
      </c>
      <c r="J28" s="90" t="str">
        <f>IF(IF($B$9=($I$1),anxiety!$Y$4,IF($B$9=$I$6,anxiety!$AF$4,IF($B$9=$I$7,anxiety!$AM$4,IF($B$9=$I$8,anxiety!$AT$4,""))))=0,"",IF($B$9=($I$1),anxiety!$Y$4,IF($B$9=$I$6,anxiety!$AF$4,IF($B$9=$I$7,anxiety!$AM$4,IF($B$9=$I$8,anxiety!$AT$4,"")))))</f>
        <v>East Lindsey</v>
      </c>
      <c r="K28" s="90" t="str">
        <f>IF(IF($B$9=($I$1),anxiety!$Y$5,IF($B$9=$I$6,anxiety!$AF$5,IF($B$9=$I$7,anxiety!$AM$5,IF($B$9=$I$8,anxiety!$AT$5,""))))=0,"",IF($B$9=($I$1),anxiety!$Y$5,IF($B$9=$I$6,anxiety!$AF$5,IF($B$9=$I$7,anxiety!$AM$5,IF($B$9=$I$8,anxiety!$AT$5,"")))))</f>
        <v>Ryedale</v>
      </c>
      <c r="L28" s="90" t="str">
        <f>IF(IF($B$9=($I$1),anxiety!$Y$6,IF($B$9=$I$6,anxiety!$AF$6,IF($B$9=$I$7,anxiety!$AM$6,IF($B$9=$I$8,anxiety!$AT$6,""))))=0,"",IF($B$9=($I$1),anxiety!$Y$6,IF($B$9=$I$6,anxiety!$AF$6,IF($B$9=$I$7,anxiety!$AM$6,IF($B$9=$I$8,anxiety!$AT$6,"")))))</f>
        <v>Mid Suffolk</v>
      </c>
      <c r="M28" s="90" t="str">
        <f>IF(IF($B$9=($I$1),anxiety!$Y$7,IF($B$9=$I$6,anxiety!$AF$7,IF($B$9=$I$7,anxiety!$AM$7,IF($B$9=$I$8,anxiety!$AT$7,""))))=0,"",IF($B$9=($I$1),anxiety!$Y$7,IF($B$9=$I$6,anxiety!$AF$7,IF($B$9=$I$7,anxiety!$AM$7,IF($B$9=$I$8,anxiety!$AT$7,"")))))</f>
        <v>Babergh</v>
      </c>
      <c r="N28" s="90" t="str">
        <f>IF(IF($B$9=($I$1),anxiety!$Y$8,IF($B$9=$I$6,anxiety!$AF$8,IF($B$9=$I$7,anxiety!$AM$8,IF($B$9=$I$8,anxiety!$AT$8,""))))=0,"",IF($B$9=($I$1),anxiety!$Y$8,IF($B$9=$I$6,anxiety!$AF$8,IF($B$9=$I$7,anxiety!$AM$8,IF($B$9=$I$8,anxiety!$AT$8,"")))))</f>
        <v>North Warwickshire</v>
      </c>
      <c r="O28" s="90" t="str">
        <f>IF(IF($B$9=($I$1),anxiety!$Y$9,IF($B$9=$I$6,anxiety!$AF$9,IF($B$9=$I$7,anxiety!$AM$9,IF($B$9=$I$8,anxiety!$AT$9,""))))=0,"",IF($B$9=($I$1),anxiety!$Y$9,IF($B$9=$I$6,anxiety!$AF$9,IF($B$9=$I$7,anxiety!$AM$9,IF($B$9=$I$8,anxiety!$AT$9,"")))))</f>
        <v>Huntingdonshire</v>
      </c>
      <c r="P28" s="90" t="str">
        <f>IF(IF($B$9=($I$1),anxiety!$Y$10,IF($B$9=$I$6,anxiety!$AF$10,IF($B$9=$I$7,anxiety!$AM$10,IF($B$9=$I$8,anxiety!$AT$10,""))))=0,"",IF($B$9=($I$1),anxiety!$Y$10,IF($B$9=$I$6,anxiety!$AF$10,IF($B$9=$I$7,anxiety!$AM$10,IF($B$9=$I$8,anxiety!$AT$10,"")))))</f>
        <v>Cornwall</v>
      </c>
      <c r="Q28" s="90" t="str">
        <f>IF(IF($B$9=($I$1),anxiety!$Y$11,IF($B$9=$I$6,anxiety!$AF$11,IF($B$9=$I$7,anxiety!$AM$11,IF($B$9=$I$8,anxiety!$AT$11,""))))=0,"",IF($B$9=($I$1),anxiety!$Y$11,IF($B$9=$I$6,anxiety!$AF$11,IF($B$9=$I$7,anxiety!$AM$11,IF($B$9=$I$8,anxiety!$AT$11,"")))))</f>
        <v>Selby</v>
      </c>
      <c r="R28" s="90" t="str">
        <f>IF(IF($B$9=($I$1),anxiety!$Y$12,IF($B$9=$I$6,anxiety!$AF$12,IF($B$9=$I$7,anxiety!$AM$12,IF($B$9=$I$8,anxiety!$AT$12,""))))=0,"",IF($B$9=($I$1),anxiety!$Y$12,IF($B$9=$I$6,anxiety!$AF$12,IF($B$9=$I$7,anxiety!$AM$12,IF($B$9=$I$8,anxiety!$AT$12,"")))))</f>
        <v>Copeland</v>
      </c>
      <c r="S28" s="90" t="str">
        <f>IF(IF($B$9=($I$1),anxiety!$Y$13,IF($B$9=$I$6,anxiety!$AF$13,IF($B$9=$I$7,anxiety!$AM$13,IF($B$9=$I$8,anxiety!$AT$13,""))))=0,"",IF($B$9=($I$1),anxiety!$Y$13,IF($B$9=$I$6,anxiety!$AF$13,IF($B$9=$I$7,anxiety!$AM$13,IF($B$9=$I$8,anxiety!$AT$13,"")))))</f>
        <v>West Lindsey</v>
      </c>
      <c r="T28" s="90" t="str">
        <f>IF(IF($B$9=($I$1),anxiety!$Y$14,IF($B$9=$I$6,anxiety!$AF$14,IF($B$9=$I$7,anxiety!$AM$14,IF($B$9=$I$8,anxiety!$AT$14,""))))=0,"",IF($B$9=($I$1),anxiety!$Y$14,IF($B$9=$I$6,anxiety!$AF$14,IF($B$9=$I$7,anxiety!$AM$14,IF($B$9=$I$8,anxiety!$AT$14,"")))))</f>
        <v>Eden</v>
      </c>
      <c r="U28" s="90" t="str">
        <f>IF(IF($B$9=($I$1),anxiety!$Y$15,IF($B$9=$I$6,anxiety!$AF$15,IF($B$9=$I$7,anxiety!$AM$15,IF($B$9=$I$8,anxiety!$AT$15,""))))=0,"",IF($B$9=($I$1),anxiety!$Y$15,IF($B$9=$I$6,anxiety!$AF$15,IF($B$9=$I$7,anxiety!$AM$15,IF($B$9=$I$8,anxiety!$AT$15,"")))))</f>
        <v>Rutland</v>
      </c>
      <c r="V28" s="90" t="str">
        <f>IF(IF($B$9=($I$1),anxiety!$Y$16,IF($B$9=$I$6,anxiety!$AF$16,IF($B$9=$I$7,anxiety!$AM$16,IF($B$9=$I$8,anxiety!$AT$16,""))))=0,"",IF($B$9=($I$1),anxiety!$Y$16,IF($B$9=$I$6,anxiety!$AF$16,IF($B$9=$I$7,anxiety!$AM$16,IF($B$9=$I$8,anxiety!$AT$16,"")))))</f>
        <v>Breckland</v>
      </c>
      <c r="W28" s="90" t="str">
        <f>IF(IF($B$9=($I$1),anxiety!$Y$17,IF($B$9=$I$6,anxiety!$AF$17,IF($B$9=$I$7,anxiety!$AM$17,IF($B$9=$I$8,anxiety!$AT$17,""))))=0,"",IF($B$9=($I$1),anxiety!$Y$17,IF($B$9=$I$6,anxiety!$AF$17,IF($B$9=$I$7,anxiety!$AM$17,IF($B$9=$I$8,anxiety!$AT$17,"")))))</f>
        <v>Mendip</v>
      </c>
      <c r="X28" s="90" t="str">
        <f>IF(IF($B$9=($I$1),anxiety!$Y$18,IF($B$9=$I$6,anxiety!$AF$18,IF($B$9=$I$7,anxiety!$AM$18,IF($B$9=$I$8,anxiety!$AT$18,""))))=0,"",IF($B$9=($I$1),anxiety!$Y$18,IF($B$9=$I$6,anxiety!$AF$18,IF($B$9=$I$7,anxiety!$AM$18,IF($B$9=$I$8,anxiety!$AT$18,"")))))</f>
        <v>Mid Devon</v>
      </c>
      <c r="Y28" s="90" t="str">
        <f>IF(IF($B$9=($I$1),anxiety!$Y$19,IF($B$9=$I$6,anxiety!$AF$19,IF($B$9=$I$7,anxiety!$AM$19,IF($B$9=$I$8,anxiety!$AT$19,""))))=0,"",IF($B$9=($I$1),anxiety!$Y$19,IF($B$9=$I$6,anxiety!$AF$19,IF($B$9=$I$7,anxiety!$AM$19,IF($B$9=$I$8,anxiety!$AT$19,"")))))</f>
        <v>Ribble Valley</v>
      </c>
      <c r="Z28" s="90" t="str">
        <f>IF(IF($B$9=($I$1),anxiety!$Y$20,IF($B$9=$I$6,anxiety!$AF$20,IF($B$9=$I$7,anxiety!$AM$20,IF($B$9=$I$8,anxiety!$AT$20,""))))=0,"",IF($B$9=($I$1),anxiety!$Y$20,IF($B$9=$I$6,anxiety!$AF$20,IF($B$9=$I$7,anxiety!$AM$20,IF($B$9=$I$8,anxiety!$AT$20,"")))))</f>
        <v>Melton</v>
      </c>
      <c r="AA28" s="90" t="str">
        <f>IF(IF($B$9=($I$1),anxiety!$Y$21,IF($B$9=$I$6,anxiety!$AF$21,IF($B$9=$I$7,anxiety!$AM$21,IF($B$9=$I$8,anxiety!$AT$21,""))))=0,"",IF($B$9=($I$1),anxiety!$Y$21,IF($B$9=$I$6,anxiety!$AF$21,IF($B$9=$I$7,anxiety!$AM$21,IF($B$9=$I$8,anxiety!$AT$21,"")))))</f>
        <v>Isle of Wight</v>
      </c>
      <c r="AB28" s="90" t="str">
        <f>IF(IF($B$9=($I$1),anxiety!$Y$22,IF($B$9=$I$6,anxiety!$AF$22,IF($B$9=$I$7,anxiety!$AM$22,IF($B$9=$I$8,anxiety!$AT$22,""))))=0,"",IF($B$9=($I$1),anxiety!$Y$22,IF($B$9=$I$6,anxiety!$AF$22,IF($B$9=$I$7,anxiety!$AM$22,IF($B$9=$I$8,anxiety!$AT$22,"")))))</f>
        <v>West Oxfordshire</v>
      </c>
      <c r="AC28" s="90" t="str">
        <f>IF(IF($B$9=($I$1),anxiety!$Y$23,IF($B$9=$I$6,anxiety!$AF$23,IF($B$9=$I$7,anxiety!$AM$23,IF($B$9=$I$8,anxiety!$AT$23,""))))=0,"",IF($B$9=($I$1),anxiety!$Y$23,IF($B$9=$I$6,anxiety!$AF$23,IF($B$9=$I$7,anxiety!$AM$23,IF($B$9=$I$8,anxiety!$AT$23,"")))))</f>
        <v>Cotswold</v>
      </c>
      <c r="AD28" s="90" t="str">
        <f>IF(IF($B$9=($I$1),anxiety!$Y$24,IF($B$9=$I$6,anxiety!$AF$24,IF($B$9=$I$7,anxiety!$AM$24,IF($B$9=$I$8,anxiety!$AT$24,""))))=0,"",IF($B$9=($I$1),anxiety!$Y$24,IF($B$9=$I$6,anxiety!$AF$24,IF($B$9=$I$7,anxiety!$AM$24,IF($B$9=$I$8,anxiety!$AT$24,"")))))</f>
        <v>South Oxfordshire</v>
      </c>
      <c r="AE28" s="90" t="str">
        <f>IF(IF($B$9=($I$1),anxiety!$Y$25,IF($B$9=$I$6,anxiety!$AF$25,IF($B$9=$I$7,anxiety!$AM$25,IF($B$9=$I$8,anxiety!$AT$25,""))))=0,"",IF($B$9=($I$1),anxiety!$Y$25,IF($B$9=$I$6,anxiety!$AF$25,IF($B$9=$I$7,anxiety!$AM$25,IF($B$9=$I$8,anxiety!$AT$25,"")))))</f>
        <v>Hambleton</v>
      </c>
      <c r="AF28" s="90" t="str">
        <f>IF(IF($B$9=($I$1),anxiety!$Y$26,IF($B$9=$I$6,anxiety!$AF$26,IF($B$9=$I$7,anxiety!$AM$26,IF($B$9=$I$8,anxiety!$AT$26,""))))=0,"",IF($B$9=($I$1),anxiety!$Y$26,IF($B$9=$I$6,anxiety!$AF$26,IF($B$9=$I$7,anxiety!$AM$26,IF($B$9=$I$8,anxiety!$AT$26,"")))))</f>
        <v>Wychavon</v>
      </c>
      <c r="AG28" s="90" t="str">
        <f>IF(IF($B$9=($I$1),anxiety!$Y$27,IF($B$9=$I$6,anxiety!$AF$27,IF($B$9=$I$7,anxiety!$AM$27,IF($B$9=$I$8,anxiety!$AT$27,""))))=0,"",IF($B$9=($I$1),anxiety!$Y$27,IF($B$9=$I$6,anxiety!$AF$27,IF($B$9=$I$7,anxiety!$AM$27,IF($B$9=$I$8,anxiety!$AT$27,"")))))</f>
        <v>Stratford-on-Avon</v>
      </c>
      <c r="AH28" s="90" t="str">
        <f>IF(IF($B$9=($I$1),anxiety!$Y$28,IF($B$9=$I$6,anxiety!$AF$28,IF($B$9=$I$7,anxiety!$AM$28,IF($B$9=$I$8,anxiety!$AT$28,""))))=0,"",IF($B$9=($I$1),anxiety!$Y$28,IF($B$9=$I$6,anxiety!$AF$28,IF($B$9=$I$7,anxiety!$AM$28,IF($B$9=$I$8,anxiety!$AT$28,"")))))</f>
        <v>Wealden</v>
      </c>
      <c r="AI28" s="90" t="str">
        <f>IF(IF($B$9=($I$1),anxiety!$Y$29,IF($B$9=$I$6,anxiety!$AF$29,IF($B$9=$I$7,anxiety!$AM$29,IF($B$9=$I$8,anxiety!$AT$29,""))))=0,"",IF($B$9=($I$1),anxiety!$Y$29,IF($B$9=$I$6,anxiety!$AF$29,IF($B$9=$I$7,anxiety!$AM$29,IF($B$9=$I$8,anxiety!$AT$29,"")))))</f>
        <v>South Norfolk</v>
      </c>
      <c r="AJ28" s="90" t="str">
        <f>IF(IF($B$9=($I$1),anxiety!$Y$30,IF($B$9=$I$6,anxiety!$AF$30,IF($B$9=$I$7,anxiety!$AM$30,IF($B$9=$I$8,anxiety!$AT$30,""))))=0,"",IF($B$9=($I$1),anxiety!$Y$30,IF($B$9=$I$6,anxiety!$AF$30,IF($B$9=$I$7,anxiety!$AM$30,IF($B$9=$I$8,anxiety!$AT$30,"")))))</f>
        <v>North Norfolk</v>
      </c>
      <c r="AK28" s="90" t="str">
        <f>IF(IF($B$9=($I$1),anxiety!$Y$31,IF($B$9=$I$6,anxiety!$AF$31,IF($B$9=$I$7,anxiety!$AM$31,IF($B$9=$I$8,anxiety!$AT$31,""))))=0,"",IF($B$9=($I$1),anxiety!$Y$31,IF($B$9=$I$6,anxiety!$AF$31,IF($B$9=$I$7,anxiety!$AM$31,IF($B$9=$I$8,anxiety!$AT$31,"")))))</f>
        <v>Harborough</v>
      </c>
      <c r="AL28" s="90" t="str">
        <f>IF(IF($B$9=($I$1),anxiety!$Y$32,IF($B$9=$I$6,anxiety!$AF$32,IF($B$9=$I$7,anxiety!$AM$32,IF($B$9=$I$8,anxiety!$AT$32,""))))=0,"",IF($B$9=($I$1),anxiety!$Y$32,IF($B$9=$I$6,anxiety!$AF$32,IF($B$9=$I$7,anxiety!$AM$32,IF($B$9=$I$8,anxiety!$AT$32,"")))))</f>
        <v>South Lakeland</v>
      </c>
      <c r="AM28" s="90" t="str">
        <f>IF(IF($B$9=($I$1),anxiety!$Y$33,IF($B$9=$I$6,anxiety!$AF$33,IF($B$9=$I$7,anxiety!$AM$33,IF($B$9=$I$8,anxiety!$AT$33,""))))=0,"",IF($B$9=($I$1),anxiety!$Y$33,IF($B$9=$I$6,anxiety!$AF$33,IF($B$9=$I$7,anxiety!$AM$33,IF($B$9=$I$8,anxiety!$AT$33,"")))))</f>
        <v>East Hampshire</v>
      </c>
      <c r="AN28" s="90" t="str">
        <f>IF(IF($B$9=($I$1),anxiety!$Y$34,IF($B$9=$I$6,anxiety!$AF$34,IF($B$9=$I$7,anxiety!$AM$34,IF($B$9=$I$8,anxiety!$AT$34,""))))=0,"",IF($B$9=($I$1),anxiety!$Y$34,IF($B$9=$I$6,anxiety!$AF$34,IF($B$9=$I$7,anxiety!$AM$34,IF($B$9=$I$8,anxiety!$AT$34,"")))))</f>
        <v>Uttlesford</v>
      </c>
      <c r="AO28" s="90" t="str">
        <f>IF(IF($B$9=($I$1),anxiety!$Y$35,IF($B$9=$I$6,anxiety!$AF$35,IF($B$9=$I$7,anxiety!$AM$35,IF($B$9=$I$8,anxiety!$AT$35,""))))=0,"",IF($B$9=($I$1),anxiety!$Y$35,IF($B$9=$I$6,anxiety!$AF$35,IF($B$9=$I$7,anxiety!$AM$35,IF($B$9=$I$8,anxiety!$AT$35,"")))))</f>
        <v>South Hams</v>
      </c>
      <c r="AP28" s="90" t="str">
        <f>IF(IF($B$9=($I$1),anxiety!$Y$36,IF($B$9=$I$6,anxiety!$AF$36,IF($B$9=$I$7,anxiety!$AM$36,IF($B$9=$I$8,anxiety!$AT$36,""))))=0,"",IF($B$9=($I$1),anxiety!$Y$36,IF($B$9=$I$6,anxiety!$AF$36,IF($B$9=$I$7,anxiety!$AM$36,IF($B$9=$I$8,anxiety!$AT$36,"")))))</f>
        <v>Craven</v>
      </c>
      <c r="AQ28" s="90" t="str">
        <f>IF(IF($B$9=($I$1),anxiety!$Y$37,IF($B$9=$I$6,anxiety!$AF$37,IF($B$9=$I$7,anxiety!$AM$37,IF($B$9=$I$8,anxiety!$AT$37,""))))=0,"",IF($B$9=($I$1),anxiety!$Y$37,IF($B$9=$I$6,anxiety!$AF$37,IF($B$9=$I$7,anxiety!$AM$37,IF($B$9=$I$8,anxiety!$AT$37,"")))))</f>
        <v>Allerdale</v>
      </c>
      <c r="AR28" s="90" t="str">
        <f>IF(IF($B$9=($I$1),anxiety!$Y$38,IF($B$9=$I$6,anxiety!$AF$38,IF($B$9=$I$7,anxiety!$AM$38,IF($B$9=$I$8,anxiety!$AT$38,""))))=0,"",IF($B$9=($I$1),anxiety!$Y$38,IF($B$9=$I$6,anxiety!$AF$38,IF($B$9=$I$7,anxiety!$AM$38,IF($B$9=$I$8,anxiety!$AT$38,"")))))</f>
        <v>Derbyshire Dales</v>
      </c>
      <c r="AS28" s="90" t="str">
        <f>IF(IF($B$9=($I$1),anxiety!$Y$39,IF($B$9=$I$6,anxiety!$AF$39,IF($B$9=$I$7,anxiety!$AM$39,IF($B$9=$I$8,anxiety!$AT$39,""))))=0,"",IF($B$9=($I$1),anxiety!$Y$39,IF($B$9=$I$6,anxiety!$AF$39,IF($B$9=$I$7,anxiety!$AM$39,IF($B$9=$I$8,anxiety!$AT$39,"")))))</f>
        <v>Forest of Dean</v>
      </c>
      <c r="AT28" s="90" t="str">
        <f>IF(IF($B$9=($I$1),anxiety!$Y$40,IF($B$9=$I$6,anxiety!$AF$40,IF($B$9=$I$7,anxiety!$AM$40,IF($B$9=$I$8,anxiety!$AT$40,""))))=0,"",IF($B$9=($I$1),anxiety!$Y$40,IF($B$9=$I$6,anxiety!$AF$40,IF($B$9=$I$7,anxiety!$AM$40,IF($B$9=$I$8,anxiety!$AT$40,"")))))</f>
        <v>Maldon</v>
      </c>
      <c r="AU28" s="90" t="str">
        <f>IF(IF($B$9=($I$1),anxiety!$Y$41,IF($B$9=$I$6,anxiety!$AF$41,IF($B$9=$I$7,anxiety!$AM$41,IF($B$9=$I$8,anxiety!$AT$41,""))))=0,"",IF($B$9=($I$1),anxiety!$Y$41,IF($B$9=$I$6,anxiety!$AF$41,IF($B$9=$I$7,anxiety!$AM$41,IF($B$9=$I$8,anxiety!$AT$41,"")))))</f>
        <v>Richmondshire</v>
      </c>
      <c r="AV28" s="90" t="str">
        <f>IF(IF($B$9=($I$1),anxiety!$Y$42,IF($B$9=$I$6,anxiety!$AF$42,IF($B$9=$I$7,anxiety!$AM$42,IF($B$9=$I$8,anxiety!$AT$42,""))))=0,"",IF($B$9=($I$1),anxiety!$Y$42,IF($B$9=$I$6,anxiety!$AF$42,IF($B$9=$I$7,anxiety!$AM$42,IF($B$9=$I$8,anxiety!$AT$42,"")))))</f>
        <v>West Devon</v>
      </c>
      <c r="AW28" s="90" t="str">
        <f>IF(IF($B$9=($I$1),anxiety!$Y$43,IF($B$9=$I$6,anxiety!$AF$43,IF($B$9=$I$7,anxiety!$AM$43,IF($B$9=$I$8,anxiety!$AT$43,""))))=0,"",IF($B$9=($I$1),anxiety!$Y$43,IF($B$9=$I$6,anxiety!$AF$43,IF($B$9=$I$7,anxiety!$AM$43,IF($B$9=$I$8,anxiety!$AT$43,"")))))</f>
        <v/>
      </c>
      <c r="AX28" s="90" t="str">
        <f>IF(IF($B$9=($I$1),anxiety!$Y$44,IF($B$9=$I$6,anxiety!$AF$44,IF($B$9=$I$7,anxiety!$AM$44,IF($B$9=$I$8,anxiety!$AT$44,""))))=0,"",IF($B$9=($I$1),anxiety!$Y$44,IF($B$9=$I$6,anxiety!$AF$44,IF($B$9=$I$7,anxiety!$AM$44,IF($B$9=$I$8,anxiety!$AT$44,"")))))</f>
        <v/>
      </c>
      <c r="AY28" s="90" t="str">
        <f>IF(IF($B$9=($I$1),anxiety!$Y$45,IF($B$9=$I$6,anxiety!$AF$45,IF($B$9=$I$7,anxiety!$AM$45,IF($B$9=$I$8,anxiety!$AT$45,""))))=0,"",IF($B$9=($I$1),anxiety!$Y$45,IF($B$9=$I$6,anxiety!$AF$45,IF($B$9=$I$7,anxiety!$AM$45,IF($B$9=$I$8,anxiety!$AT$45,"")))))</f>
        <v/>
      </c>
      <c r="AZ28" s="90" t="str">
        <f>IF(IF($B$9=($I$1),anxiety!$Y$46,IF($B$9=$I$6,anxiety!$AF$46,IF($B$9=$I$7,anxiety!$AM$46,IF($B$9=$I$8,anxiety!$AT$46,""))))=0,"",IF($B$9=($I$1),anxiety!$Y$46,IF($B$9=$I$6,anxiety!$AF$46,IF($B$9=$I$7,anxiety!$AM$46,IF($B$9=$I$8,anxiety!$AT$46,"")))))</f>
        <v/>
      </c>
      <c r="BA28" s="90" t="str">
        <f>IF(IF($B$9=($I$1),anxiety!$Y$47,IF($B$9=$I$6,anxiety!$AF$47,IF($B$9=$I$7,anxiety!$AM$47,IF($B$9=$I$8,anxiety!$AT$47,""))))=0,"",IF($B$9=($I$1),anxiety!$Y$47,IF($B$9=$I$6,anxiety!$AF$47,IF($B$9=$I$7,anxiety!$AM$47,IF($B$9=$I$8,anxiety!$AT$47,"")))))</f>
        <v/>
      </c>
      <c r="BB28" s="90" t="str">
        <f>IF(IF($B$9=($I$1),anxiety!$Y$48,IF($B$9=$I$6,anxiety!$AF$48,IF($B$9=$I$7,anxiety!$AM$48,IF($B$9=$I$8,anxiety!$AT$48,""))))=0,"",IF($B$9=($I$1),anxiety!$Y$48,IF($B$9=$I$6,anxiety!$AF$48,IF($B$9=$I$7,anxiety!$AM$48,IF($B$9=$I$8,anxiety!$AT$48,"")))))</f>
        <v/>
      </c>
      <c r="BC28" s="90" t="str">
        <f>IF(IF($B$9=($I$1),anxiety!$Y$49,IF($B$9=$I$6,anxiety!$AF$49,IF($B$9=$I$7,anxiety!$AM$49,IF($B$9=$I$8,anxiety!$AT$49,""))))=0,"",IF($B$9=($I$1),anxiety!$Y$49,IF($B$9=$I$6,anxiety!$AF$49,IF($B$9=$I$7,anxiety!$AM$49,IF($B$9=$I$8,anxiety!$AT$49,"")))))</f>
        <v/>
      </c>
      <c r="BD28" s="90" t="str">
        <f>IF(IF($B$9=($I$1),anxiety!$Y$50,IF($B$9=$I$6,anxiety!$AF$50,IF($B$9=$I$7,anxiety!$AM$50,IF($B$9=$I$8,anxiety!$AT$50,""))))=0,"",IF($B$9=($I$1),anxiety!$Y$50,IF($B$9=$I$6,anxiety!$AF$50,IF($B$9=$I$7,anxiety!$AM$50,IF($B$9=$I$8,anxiety!$AT$50,"")))))</f>
        <v/>
      </c>
      <c r="BE28" s="90" t="str">
        <f>IF(IF($B$9=($I$1),anxiety!$Y$51,IF($B$9=$I$6,anxiety!$AF$51,IF($B$9=$I$7,anxiety!$AM$51,IF($B$9=$I$8,anxiety!$AT$51,""))))=0,"",IF($B$9=($I$1),anxiety!$Y$51,IF($B$9=$I$6,anxiety!$AF$51,IF($B$9=$I$7,anxiety!$AM$51,IF($B$9=$I$8,anxiety!$AT$51,"")))))</f>
        <v/>
      </c>
      <c r="BF28" s="90" t="str">
        <f>IF(IF($B$9=($I$1),anxiety!$Y$52,IF($B$9=$I$6,anxiety!$AF$52,IF($B$9=$I$7,anxiety!$AM$52,IF($B$9=$I$8,anxiety!$AT$52,""))))=0,"",IF($B$9=($I$1),anxiety!$Y$52,IF($B$9=$I$6,anxiety!$AF$52,IF($B$9=$I$7,anxiety!$AM$52,IF($B$9=$I$8,anxiety!$AT$52,"")))))</f>
        <v/>
      </c>
      <c r="BG28" s="90" t="str">
        <f>IF(IF($B$9=($I$1),anxiety!$Y$53,IF($B$9=$I$6,anxiety!$AF$53,IF($B$9=$I$7,anxiety!$AM$53,IF($B$9=$I$8,anxiety!$AT$53,""))))=0,"",IF($B$9=($I$1),anxiety!$Y$53,IF($B$9=$I$6,anxiety!$AF$53,IF($B$9=$I$7,anxiety!$AM$53,IF($B$9=$I$8,anxiety!$AT$53,"")))))</f>
        <v/>
      </c>
      <c r="BH28" s="90" t="str">
        <f>IF(IF($B$9=($I$1),anxiety!$Y$54,IF($B$9=$I$6,anxiety!$AF$54,IF($B$9=$I$7,anxiety!$AM$54,IF($B$9=$I$8,anxiety!$AT$54,""))))=0,"",IF($B$9=($I$1),anxiety!$Y$54,IF($B$9=$I$6,anxiety!$AF$54,IF($B$9=$I$7,anxiety!$AM$54,IF($B$9=$I$8,anxiety!$AT$54,"")))))</f>
        <v/>
      </c>
      <c r="BI28" s="90" t="str">
        <f>IF(IF($B$9=($I$1),anxiety!$Y$55,IF($B$9=$I$6,anxiety!$AF$55,IF($B$9=$I$7,anxiety!$AM$55,IF($B$9=$I$8,anxiety!$AT$55,""))))=0,"",IF($B$9=($I$1),anxiety!$Y$55,IF($B$9=$I$6,anxiety!$AF$55,IF($B$9=$I$7,anxiety!$AM$55,IF($B$9=$I$8,anxiety!$AT$55,"")))))</f>
        <v/>
      </c>
      <c r="BJ28" s="90" t="str">
        <f>IF(IF($B$9=($I$1),anxiety!$Y$56,IF($B$9=$I$6,anxiety!$AF$56,IF($B$9=$I$7,anxiety!$AM$56,IF($B$9=$I$8,anxiety!$AT$56,""))))=0,"",IF($B$9=($I$1),anxiety!$Y$56,IF($B$9=$I$6,anxiety!$AF$56,IF($B$9=$I$7,anxiety!$AM$56,IF($B$9=$I$8,anxiety!$AT$56,"")))))</f>
        <v/>
      </c>
      <c r="BK28" s="90" t="str">
        <f>IF(IF($B$9=($I$1),anxiety!$Y$57,IF($B$9=$I$6,anxiety!$AF$57,IF($B$9=$I$7,anxiety!$AM$57,IF($B$9=$I$8,anxiety!$AT$57,""))))=0,"",IF($B$9=($I$1),anxiety!$Y$57,IF($B$9=$I$6,anxiety!$AF$57,IF($B$9=$I$7,anxiety!$AM$57,IF($B$9=$I$8,anxiety!$AT$57,"")))))</f>
        <v/>
      </c>
      <c r="BL28" s="90" t="str">
        <f>IF(IF($B$9=($I$1),anxiety!$Y$58,IF($B$9=$I$6,anxiety!$AF$58,IF($B$9=$I$7,anxiety!$AM$58,IF($B$9=$I$8,anxiety!$AT$58,""))))=0,"",IF($B$9=($I$1),anxiety!$Y$58,IF($B$9=$I$6,anxiety!$AF$58,IF($B$9=$I$7,anxiety!$AM$58,IF($B$9=$I$8,anxiety!$AT$58,"")))))</f>
        <v/>
      </c>
      <c r="BM28" s="90" t="str">
        <f>IF(IF($B$9=($I$1),anxiety!$Y$59,IF($B$9=$I$6,anxiety!$AF$59,IF($B$9=$I$7,anxiety!$AM$59,IF($B$9=$I$8,anxiety!$AT$59,""))))=0,"",IF($B$9=($I$1),anxiety!$Y$59,IF($B$9=$I$6,anxiety!$AF$59,IF($B$9=$I$7,anxiety!$AM$59,IF($B$9=$I$8,anxiety!$AT$59,"")))))</f>
        <v/>
      </c>
      <c r="BN28" s="90" t="str">
        <f>IF(IF($B$9=($I$1),anxiety!$Y$60,IF($B$9=$I$6,anxiety!$AF$60,IF($B$9=$I$7,anxiety!$AM$60,IF($B$9=$I$8,anxiety!$AT$60,""))))=0,"",IF($B$9=($I$1),anxiety!$Y$60,IF($B$9=$I$6,anxiety!$AF$60,IF($B$9=$I$7,anxiety!$AM$60,IF($B$9=$I$8,anxiety!$AT$60,"")))))</f>
        <v/>
      </c>
      <c r="BO28" s="90" t="str">
        <f>IF(IF($B$9=($I$1),anxiety!$Y$61,IF($B$9=$I$6,anxiety!$AF$61,IF($B$9=$I$7,anxiety!$AM$61,IF($B$9=$I$8,anxiety!$AT$61,""))))=0,"",IF($B$9=($I$1),anxiety!$Y$61,IF($B$9=$I$6,anxiety!$AF$61,IF($B$9=$I$7,anxiety!$AM$61,IF($B$9=$I$8,anxiety!$AT$61,"")))))</f>
        <v/>
      </c>
      <c r="BP28" s="90" t="str">
        <f>IF(IF($B$9=($I$1),anxiety!$Y$62,IF($B$9=$I$6,anxiety!$AF$62,IF($B$9=$I$7,anxiety!$AM$62,IF($B$9=$I$8,anxiety!$AT$62,""))))=0,"",IF($B$9=($I$1),anxiety!$Y$62,IF($B$9=$I$6,anxiety!$AF$62,IF($B$9=$I$7,anxiety!$AM$62,IF($B$9=$I$8,anxiety!$AT$62,"")))))</f>
        <v/>
      </c>
      <c r="BQ28" s="90" t="str">
        <f>IF(IF($B$9=($I$1),anxiety!$Y$63,IF($B$9=$I$6,anxiety!$AF$63,IF($B$9=$I$7,anxiety!$AM$63,IF($B$9=$I$8,anxiety!$AT$63,""))))=0,"",IF($B$9=($I$1),anxiety!$Y$63,IF($B$9=$I$6,anxiety!$AF$63,IF($B$9=$I$7,anxiety!$AM$63,IF($B$9=$I$8,anxiety!$AT$63,"")))))</f>
        <v/>
      </c>
      <c r="BR28" s="90" t="str">
        <f>IF(IF($B$9=($I$1),anxiety!$Y$64,IF($B$9=$I$6,anxiety!$AF$64,IF($B$9=$I$7,anxiety!$AM$64,IF($B$9=$I$8,anxiety!$AT$64,""))))=0,"",IF($B$9=($I$1),anxiety!$Y$64,IF($B$9=$I$6,anxiety!$AF$64,IF($B$9=$I$7,anxiety!$AM$64,IF($B$9=$I$8,anxiety!$AT$64,"")))))</f>
        <v/>
      </c>
      <c r="BS28" s="90" t="str">
        <f>IF(IF($B$9=($I$1),anxiety!$Y$65,IF($B$9=$I$6,anxiety!$AF$65,IF($B$9=$I$7,anxiety!$AM$65,IF($B$9=$I$8,anxiety!$AT$65,""))))=0,"",IF($B$9=($I$1),anxiety!$Y$65,IF($B$9=$I$6,anxiety!$AF$65,IF($B$9=$I$7,anxiety!$AM$65,IF($B$9=$I$8,anxiety!$AT$65,"")))))</f>
        <v/>
      </c>
      <c r="BT28" s="90" t="str">
        <f>IF(IF($B$9=($I$1),anxiety!$Y$66,IF($B$9=$I$6,anxiety!$AF$66,IF($B$9=$I$7,anxiety!$AM$66,IF($B$9=$I$8,anxiety!$AT$66,""))))=0,"",IF($B$9=($I$1),anxiety!$Y$66,IF($B$9=$I$6,anxiety!$AF$66,IF($B$9=$I$7,anxiety!$AM$66,IF($B$9=$I$8,anxiety!$AT$66,"")))))</f>
        <v/>
      </c>
      <c r="BU28" s="90" t="str">
        <f>IF(IF($B$9=($I$1),anxiety!$Y$67,IF($B$9=$I$6,anxiety!$AF$67,IF($B$9=$I$7,anxiety!$AM$67,IF($B$9=$I$8,anxiety!$AT$67,""))))=0,"",IF($B$9=($I$1),anxiety!$Y$67,IF($B$9=$I$6,anxiety!$AF$67,IF($B$9=$I$7,anxiety!$AM$67,IF($B$9=$I$8,anxiety!$AT$67,"")))))</f>
        <v/>
      </c>
      <c r="BV28" s="90" t="str">
        <f>IF(IF($B$9=($I$1),anxiety!$Y$68,IF($B$9=$I$6,anxiety!$AF$68,IF($B$9=$I$7,anxiety!$AM$68,IF($B$9=$I$8,anxiety!$AT$68,""))))=0,"",IF($B$9=($I$1),anxiety!$Y$68,IF($B$9=$I$6,anxiety!$AF$68,IF($B$9=$I$7,anxiety!$AM$68,IF($B$9=$I$8,anxiety!$AT$68,"")))))</f>
        <v/>
      </c>
      <c r="BW28" s="90" t="str">
        <f>IF(IF($B$9=($I$1),anxiety!$Y$69,IF($B$9=$I$6,anxiety!$AF$69,IF($B$9=$I$7,anxiety!$AM$69,IF($B$9=$I$8,anxiety!$AT$69,""))))=0,"",IF($B$9=($I$1),anxiety!$Y$69,IF($B$9=$I$6,anxiety!$AF$69,IF($B$9=$I$7,anxiety!$AM$69,IF($B$9=$I$8,anxiety!$AT$69,"")))))</f>
        <v/>
      </c>
      <c r="BX28" s="90" t="str">
        <f>IF(IF($B$9=($I$1),anxiety!$Y$70,IF($B$9=$I$6,anxiety!$AF$70,IF($B$9=$I$7,anxiety!$AM$70,IF($B$9=$I$8,anxiety!$AT$70,""))))=0,"",IF($B$9=($I$1),anxiety!$Y$70,IF($B$9=$I$6,anxiety!$AF$70,IF($B$9=$I$7,anxiety!$AM$70,IF($B$9=$I$8,anxiety!$AT$70,"")))))</f>
        <v/>
      </c>
      <c r="BY28" s="90" t="str">
        <f>IF(IF($B$9=($I$1),anxiety!$Y$71,IF($B$9=$I$6,anxiety!$AF$71,IF($B$9=$I$7,anxiety!$AM$71,IF($B$9=$I$8,anxiety!$AT$71,""))))=0,"",IF($B$9=($I$1),anxiety!$Y$71,IF($B$9=$I$6,anxiety!$AF$71,IF($B$9=$I$7,anxiety!$AM$71,IF($B$9=$I$8,anxiety!$AT$71,"")))))</f>
        <v/>
      </c>
      <c r="BZ28" s="90" t="str">
        <f>IF(IF($B$9=($I$1),anxiety!$Y$72,IF($B$9=$I$6,anxiety!$AF$72,IF($B$9=$I$7,anxiety!$AM$72,IF($B$9=$I$8,anxiety!$AT$72,""))))=0,"",IF($B$9=($I$1),anxiety!$Y$72,IF($B$9=$I$6,anxiety!$AF$72,IF($B$9=$I$7,anxiety!$AM$72,IF($B$9=$I$8,anxiety!$AT$72,"")))))</f>
        <v/>
      </c>
      <c r="CA28" s="90" t="str">
        <f>IF(IF($B$9=($I$1),anxiety!$Y$73,IF($B$9=$I$6,anxiety!$AF$73,IF($B$9=$I$7,anxiety!$AM$73,IF($B$9=$I$8,anxiety!$AT$73,""))))=0,"",IF($B$9=($I$1),anxiety!$Y$73,IF($B$9=$I$6,anxiety!$AF$73,IF($B$9=$I$7,anxiety!$AM$73,IF($B$9=$I$8,anxiety!$AT$73,"")))))</f>
        <v/>
      </c>
      <c r="CB28" s="90" t="str">
        <f>IF(IF($B$9=($I$1),anxiety!$Y$74,IF($B$9=$I$6,anxiety!$AF$74,IF($B$9=$I$7,anxiety!$AM$74,IF($B$9=$I$8,anxiety!$AT$74,""))))=0,"",IF($B$9=($I$1),anxiety!$Y$74,IF($B$9=$I$6,anxiety!$AF$74,IF($B$9=$I$7,anxiety!$AM$74,IF($B$9=$I$8,anxiety!$AT$74,"")))))</f>
        <v/>
      </c>
      <c r="CC28" s="90" t="str">
        <f>IF(IF($B$9=($I$1),anxiety!$Y$75,IF($B$9=$I$6,anxiety!$AF$75,IF($B$9=$I$7,anxiety!$AM$75,IF($B$9=$I$8,anxiety!$AT$75,""))))=0,"",IF($B$9=($I$1),anxiety!$Y$75,IF($B$9=$I$6,anxiety!$AF$75,IF($B$9=$I$7,anxiety!$AM$75,IF($B$9=$I$8,anxiety!$AT$75,"")))))</f>
        <v/>
      </c>
      <c r="CD28" s="90" t="str">
        <f>IF(IF($B$9=($I$1),anxiety!$Y$76,IF($B$9=$I$6,anxiety!$AF$76,IF($B$9=$I$7,anxiety!$AM$76,IF($B$9=$I$8,anxiety!$AT$76,""))))=0,"",IF($B$9=($I$1),anxiety!$Y$76,IF($B$9=$I$6,anxiety!$AF$76,IF($B$9=$I$7,anxiety!$AM$76,IF($B$9=$I$8,anxiety!$AT$76,"")))))</f>
        <v/>
      </c>
      <c r="CE28" s="90" t="str">
        <f>IF(IF($B$9=($I$1),anxiety!$Y$77,IF($B$9=$I$6,anxiety!$AF$77,IF($B$9=$I$7,anxiety!$AM$77,IF($B$9=$I$8,anxiety!$AT$77,""))))=0,"",IF($B$9=($I$1),anxiety!$Y$77,IF($B$9=$I$6,anxiety!$AF$77,IF($B$9=$I$7,anxiety!$AM$77,IF($B$9=$I$8,anxiety!$AT$77,"")))))</f>
        <v/>
      </c>
      <c r="CF28" s="90" t="str">
        <f>IF(IF($B$9=($I$1),anxiety!$Y$78,IF($B$9=$I$6,anxiety!$AF$78,IF($B$9=$I$7,anxiety!$AM$78,IF($B$9=$I$8,anxiety!$AT$78,""))))=0,"",IF($B$9=($I$1),anxiety!$Y$78,IF($B$9=$I$6,anxiety!$AF$78,IF($B$9=$I$7,anxiety!$AM$78,IF($B$9=$I$8,anxiety!$AT$78,"")))))</f>
        <v/>
      </c>
      <c r="CG28" s="90" t="str">
        <f>IF(IF($B$9=($I$1),anxiety!$Y$79,IF($B$9=$I$6,anxiety!$AF$79,IF($B$9=$I$7,anxiety!$AM$79,IF($B$9=$I$8,anxiety!$AT$79,""))))=0,"",IF($B$9=($I$1),anxiety!$Y$79,IF($B$9=$I$6,anxiety!$AF$79,IF($B$9=$I$7,anxiety!$AM$79,IF($B$9=$I$8,anxiety!$AT$79,"")))))</f>
        <v/>
      </c>
      <c r="CH28" s="90" t="str">
        <f>IF(IF($B$9=($I$1),anxiety!$Y$80,IF($B$9=$I$6,anxiety!$AF$80,IF($B$9=$I$7,anxiety!$AM$80,IF($B$9=$I$8,anxiety!$AT$80,""))))=0,"",IF($B$9=($I$1),anxiety!$Y$80,IF($B$9=$I$6,anxiety!$AF$80,IF($B$9=$I$7,anxiety!$AM$80,IF($B$9=$I$8,anxiety!$AT$80,"")))))</f>
        <v/>
      </c>
      <c r="CI28" s="90" t="str">
        <f>IF(IF($B$9=($I$1),anxiety!$Y$81,IF($B$9=$I$6,anxiety!$AF$81,IF($B$9=$I$7,anxiety!$AM$81,IF($B$9=$I$8,anxiety!$AT$81,""))))=0,"",IF($B$9=($I$1),anxiety!$Y$81,IF($B$9=$I$6,anxiety!$AF$81,IF($B$9=$I$7,anxiety!$AM$81,IF($B$9=$I$8,anxiety!$AT$81,"")))))</f>
        <v/>
      </c>
      <c r="CJ28" s="90" t="str">
        <f>IF(IF($B$9=($I$1),anxiety!$Y$82,IF($B$9=$I$6,anxiety!$AF$82,IF($B$9=$I$7,anxiety!$AM$82,IF($B$9=$I$8,anxiety!$AT$82,""))))=0,"",IF($B$9=($I$1),anxiety!$Y$82,IF($B$9=$I$6,anxiety!$AF$82,IF($B$9=$I$7,anxiety!$AM$82,IF($B$9=$I$8,anxiety!$AT$82,"")))))</f>
        <v/>
      </c>
      <c r="CK28" s="90" t="str">
        <f>IF(IF($B$9=($I$1),anxiety!$Y$83,IF($B$9=$I$6,anxiety!$AF$83,IF($B$9=$I$7,anxiety!$AM$83,IF($B$9=$I$8,anxiety!$AT$83,""))))=0,"",IF($B$9=($I$1),anxiety!$Y$83,IF($B$9=$I$6,anxiety!$AF$83,IF($B$9=$I$7,anxiety!$AM$83,IF($B$9=$I$8,anxiety!$AT$83,"")))))</f>
        <v/>
      </c>
      <c r="CL28" s="90" t="str">
        <f>IF(IF($B$9=($I$1),anxiety!$Y$84,IF($B$9=$I$6,anxiety!$AF$84,IF($B$9=$I$7,anxiety!$AM$84,IF($B$9=$I$8,anxiety!$AT$84,""))))=0,"",IF($B$9=($I$1),anxiety!$Y$84,IF($B$9=$I$6,anxiety!$AF$84,IF($B$9=$I$7,anxiety!$AM$84,IF($B$9=$I$8,anxiety!$AT$84,"")))))</f>
        <v/>
      </c>
      <c r="CM28" s="90" t="str">
        <f>IF(IF($B$9=($I$1),anxiety!$Y$85,IF($B$9=$I$6,anxiety!$AF$85,IF($B$9=$I$7,anxiety!$AM$85,IF($B$9=$I$8,anxiety!$AT$85,""))))=0,"",IF($B$9=($I$1),anxiety!$Y$85,IF($B$9=$I$6,anxiety!$AF$85,IF($B$9=$I$7,anxiety!$AM$85,IF($B$9=$I$8,anxiety!$AT$85,"")))))</f>
        <v/>
      </c>
      <c r="CN28" s="90" t="str">
        <f>IF(IF($B$9=($I$1),anxiety!$Y$86,IF($B$9=$I$6,anxiety!$AF$86,IF($B$9=$I$7,anxiety!$AM$86,IF($B$9=$I$8,anxiety!$AT$86,""))))=0,"",IF($B$9=($I$1),anxiety!$Y$86,IF($B$9=$I$6,anxiety!$AF$86,IF($B$9=$I$7,anxiety!$AM$86,IF($B$9=$I$8,anxiety!$AT$86,"")))))</f>
        <v/>
      </c>
      <c r="CO28" s="90" t="str">
        <f>IF(IF($B$9=($I$1),anxiety!$Y$87,IF($B$9=$I$6,anxiety!$AF$87,IF($B$9=$I$7,anxiety!$AM$87,IF($B$9=$I$8,anxiety!$AT$87,""))))=0,"",IF($B$9=($I$1),anxiety!$Y$87,IF($B$9=$I$6,anxiety!$AF$87,IF($B$9=$I$7,anxiety!$AM$87,IF($B$9=$I$8,anxiety!$AT$87,"")))))</f>
        <v/>
      </c>
      <c r="CP28" s="90" t="str">
        <f>IF(IF($B$9=($I$1),anxiety!$Y$88,IF($B$9=$I$6,anxiety!$AF$88,IF($B$9=$I$7,anxiety!$AM$88,IF($B$9=$I$8,anxiety!$AT$88,""))))=0,"",IF($B$9=($I$1),anxiety!$Y$88,IF($B$9=$I$6,anxiety!$AF$88,IF($B$9=$I$7,anxiety!$AM$88,IF($B$9=$I$8,anxiety!$AT$88,"")))))</f>
        <v/>
      </c>
      <c r="CQ28" s="90" t="str">
        <f>IF(IF($B$9=($I$1),anxiety!$Y$89,IF($B$9=$I$6,anxiety!$AF$89,IF($B$9=$I$7,anxiety!$AM$89,IF($B$9=$I$8,anxiety!$AT$89,""))))=0,"",IF($B$9=($I$1),anxiety!$Y$89,IF($B$9=$I$6,anxiety!$AF$89,IF($B$9=$I$7,anxiety!$AM$89,IF($B$9=$I$8,anxiety!$AT$89,"")))))</f>
        <v/>
      </c>
      <c r="CR28" s="90" t="str">
        <f>IF(IF($B$9=($I$1),anxiety!$Y$90,IF($B$9=$I$6,anxiety!$AF$90,IF($B$9=$I$7,anxiety!$AM$90,IF($B$9=$I$8,anxiety!$AT$90,""))))=0,"",IF($B$9=($I$1),anxiety!$Y$90,IF($B$9=$I$6,anxiety!$AF$90,IF($B$9=$I$7,anxiety!$AM$90,IF($B$9=$I$8,anxiety!$AT$90,"")))))</f>
        <v/>
      </c>
      <c r="CS28" s="90" t="str">
        <f>IF(IF($B$9=($I$1),anxiety!$Y$91,IF($B$9=$I$6,anxiety!$AF$91,IF($B$9=$I$7,anxiety!$AM$91,IF($B$9=$I$8,anxiety!$AT$91,""))))=0,"",IF($B$9=($I$1),anxiety!$Y$91,IF($B$9=$I$6,anxiety!$AF$91,IF($B$9=$I$7,anxiety!$AM$91,IF($B$9=$I$8,anxiety!$AT$91,"")))))</f>
        <v/>
      </c>
      <c r="CT28" s="90" t="str">
        <f>IF(IF($B$9=($I$1),anxiety!$Y$92,IF($B$9=$I$6,anxiety!$AF$92,IF($B$9=$I$7,anxiety!$AM$92,IF($B$9=$I$8,anxiety!$AT$92,""))))=0,"",IF($B$9=($I$1),anxiety!$Y$92,IF($B$9=$I$6,anxiety!$AF$92,IF($B$9=$I$7,anxiety!$AM$92,IF($B$9=$I$8,anxiety!$AT$92,"")))))</f>
        <v/>
      </c>
      <c r="CU28" s="90" t="str">
        <f>IF(IF($B$9=($I$1),anxiety!$Y$93,IF($B$9=$I$6,anxiety!$AF$93,IF($B$9=$I$7,anxiety!$AM$93,IF($B$9=$I$8,anxiety!$AT$93,""))))=0,"",IF($B$9=($I$1),anxiety!$Y$93,IF($B$9=$I$6,anxiety!$AF$93,IF($B$9=$I$7,anxiety!$AM$93,IF($B$9=$I$8,anxiety!$AT$93,"")))))</f>
        <v/>
      </c>
      <c r="CV28" s="90" t="str">
        <f>IF(IF($B$9=($I$1),anxiety!$Y$94,IF($B$9=$I$6,anxiety!$AF$94,IF($B$9=$I$7,anxiety!$AM$94,IF($B$9=$I$8,anxiety!$AT$94,""))))=0,"",IF($B$9=($I$1),anxiety!$Y$94,IF($B$9=$I$6,anxiety!$AF$94,IF($B$9=$I$7,anxiety!$AM$94,IF($B$9=$I$8,anxiety!$AT$94,"")))))</f>
        <v/>
      </c>
      <c r="CW28" s="90" t="str">
        <f>IF(IF($B$9=($I$1),anxiety!$Y$95,IF($B$9=$I$6,anxiety!$AF$95,IF($B$9=$I$7,anxiety!$AM$95,IF($B$9=$I$8,anxiety!$AT$95,""))))=0,"",IF($B$9=($I$1),anxiety!$Y$95,IF($B$9=$I$6,anxiety!$AF$95,IF($B$9=$I$7,anxiety!$AM$95,IF($B$9=$I$8,anxiety!$AT$95,"")))))</f>
        <v/>
      </c>
      <c r="CX28" s="90" t="str">
        <f>IF(IF($B$9=($I$1),anxiety!$Y$96,IF($B$9=$I$6,anxiety!$AF$96,IF($B$9=$I$7,anxiety!$AM$96,IF($B$9=$I$8,anxiety!$AT$96,""))))=0,"",IF($B$9=($I$1),anxiety!$Y$96,IF($B$9=$I$6,anxiety!$AF$96,IF($B$9=$I$7,anxiety!$AM$96,IF($B$9=$I$8,anxiety!$AT$96,"")))))</f>
        <v/>
      </c>
      <c r="CY28" s="90" t="str">
        <f>IF(IF($B$9=($I$1),anxiety!$Y$97,IF($B$9=$I$6,anxiety!$AF$97,IF($B$9=$I$7,anxiety!$AM$97,IF($B$9=$I$8,anxiety!$AT$97,""))))=0,"",IF($B$9=($I$1),anxiety!$Y$97,IF($B$9=$I$6,anxiety!$AF$97,IF($B$9=$I$7,anxiety!$AM$97,IF($B$9=$I$8,anxiety!$AT$97,"")))))</f>
        <v/>
      </c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0"/>
      <c r="GG28" s="70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  <c r="KH28" s="70"/>
      <c r="KI28" s="70"/>
      <c r="KJ28" s="70"/>
      <c r="KK28" s="70"/>
      <c r="KL28" s="70"/>
      <c r="KM28" s="70"/>
      <c r="KN28" s="70"/>
      <c r="KO28" s="70"/>
      <c r="KP28" s="70"/>
      <c r="KQ28" s="70"/>
      <c r="KR28" s="70"/>
      <c r="KS28" s="70"/>
      <c r="KT28" s="70"/>
      <c r="KU28" s="70"/>
      <c r="KV28" s="70"/>
      <c r="KW28" s="70"/>
      <c r="KX28" s="70"/>
      <c r="KY28" s="70"/>
      <c r="KZ28" s="70"/>
      <c r="LA28" s="70"/>
      <c r="LB28" s="70"/>
      <c r="LC28" s="70"/>
      <c r="LD28" s="70"/>
      <c r="LE28" s="70"/>
      <c r="LF28" s="70"/>
      <c r="LG28" s="70"/>
      <c r="LH28" s="70"/>
      <c r="LI28" s="70"/>
      <c r="LJ28" s="70"/>
      <c r="LK28" s="70"/>
      <c r="LL28" s="70"/>
      <c r="LM28" s="70"/>
      <c r="LN28" s="70"/>
      <c r="LO28" s="70"/>
      <c r="LP28" s="70"/>
      <c r="LQ28" s="70"/>
      <c r="LR28" s="70"/>
      <c r="LS28" s="70"/>
      <c r="LT28" s="70"/>
      <c r="LU28" s="70"/>
      <c r="LV28" s="70"/>
      <c r="LW28" s="70"/>
      <c r="LX28" s="70"/>
      <c r="LY28" s="70"/>
      <c r="LZ28" s="70"/>
      <c r="MA28" s="70"/>
      <c r="MB28" s="70"/>
      <c r="MC28" s="70"/>
      <c r="MD28" s="70"/>
      <c r="ME28" s="70"/>
      <c r="MF28" s="70"/>
      <c r="MG28" s="70"/>
      <c r="MH28" s="70"/>
      <c r="MI28" s="70"/>
      <c r="MJ28" s="70"/>
      <c r="MK28" s="70"/>
      <c r="ML28" s="70"/>
      <c r="MM28" s="70"/>
      <c r="MN28" s="70"/>
      <c r="MO28" s="70"/>
      <c r="MP28" s="70"/>
      <c r="MQ28" s="70"/>
      <c r="MR28" s="70"/>
      <c r="MS28" s="70"/>
      <c r="MT28" s="70"/>
      <c r="MU28" s="70"/>
      <c r="MV28" s="70"/>
      <c r="MW28" s="70"/>
      <c r="MX28" s="70"/>
      <c r="MY28" s="70"/>
      <c r="MZ28" s="70"/>
      <c r="NA28" s="70"/>
      <c r="NB28" s="70"/>
      <c r="NC28" s="70"/>
      <c r="ND28" s="70"/>
      <c r="NE28" s="70"/>
      <c r="NF28" s="70"/>
      <c r="NG28" s="70"/>
      <c r="NH28" s="70"/>
      <c r="NI28" s="70"/>
      <c r="NJ28" s="70"/>
      <c r="NK28" s="70"/>
      <c r="NL28" s="70"/>
      <c r="NM28" s="70"/>
      <c r="NN28" s="70"/>
      <c r="NO28" s="70"/>
      <c r="NP28" s="70"/>
      <c r="NQ28" s="70"/>
      <c r="NR28" s="70"/>
      <c r="NS28" s="70"/>
      <c r="NT28" s="70"/>
      <c r="NU28" s="70"/>
      <c r="NV28" s="70"/>
      <c r="NW28" s="70"/>
      <c r="NX28" s="70"/>
      <c r="NY28" s="70"/>
      <c r="NZ28" s="70"/>
      <c r="OA28" s="70"/>
      <c r="OB28" s="70"/>
      <c r="OC28" s="70"/>
      <c r="OD28" s="70"/>
      <c r="OE28" s="70"/>
      <c r="OF28" s="70"/>
      <c r="OG28" s="70"/>
      <c r="OH28" s="70"/>
      <c r="OI28" s="70"/>
      <c r="OJ28" s="70"/>
      <c r="OK28" s="70"/>
      <c r="OL28" s="70"/>
      <c r="OM28" s="70"/>
      <c r="ON28" s="70"/>
      <c r="OO28" s="70"/>
      <c r="OP28" s="70"/>
      <c r="OQ28" s="70"/>
      <c r="OR28" s="70"/>
      <c r="OS28" s="70"/>
      <c r="OT28" s="70"/>
      <c r="OU28" s="70"/>
      <c r="OV28" s="70"/>
      <c r="OW28" s="70"/>
      <c r="OX28" s="70"/>
      <c r="OY28" s="70"/>
      <c r="OZ28" s="70"/>
      <c r="PA28" s="70"/>
      <c r="PB28" s="70"/>
      <c r="PC28" s="70"/>
      <c r="PD28" s="70"/>
      <c r="PE28" s="70"/>
      <c r="PF28" s="70"/>
      <c r="PG28" s="70"/>
      <c r="PH28" s="70"/>
      <c r="PI28" s="70"/>
      <c r="PJ28" s="70"/>
      <c r="PK28" s="70"/>
      <c r="PL28" s="70"/>
      <c r="PM28" s="70"/>
      <c r="PN28" s="70"/>
      <c r="PO28" s="70"/>
      <c r="PP28" s="70"/>
      <c r="PQ28" s="70"/>
      <c r="PR28" s="70"/>
      <c r="PS28" s="70"/>
      <c r="PT28" s="70"/>
      <c r="PU28" s="70"/>
      <c r="PV28" s="70"/>
      <c r="PW28" s="70"/>
      <c r="PX28" s="70"/>
      <c r="PY28" s="70"/>
      <c r="PZ28" s="70"/>
      <c r="QA28" s="70"/>
      <c r="QB28" s="70"/>
      <c r="QC28" s="70"/>
      <c r="QD28" s="70"/>
      <c r="QE28" s="70"/>
      <c r="QF28" s="70"/>
      <c r="QG28" s="70"/>
      <c r="QH28" s="70"/>
      <c r="QI28" s="70"/>
      <c r="QJ28" s="70"/>
      <c r="QK28" s="70"/>
      <c r="QL28" s="70"/>
      <c r="QM28" s="70"/>
      <c r="QN28" s="70"/>
      <c r="QO28" s="70"/>
      <c r="QP28" s="70"/>
      <c r="QQ28" s="70"/>
      <c r="QR28" s="70"/>
      <c r="QS28" s="70"/>
      <c r="QT28" s="70"/>
      <c r="QU28" s="70"/>
      <c r="QV28" s="70"/>
      <c r="QW28" s="70"/>
      <c r="QX28" s="70"/>
      <c r="QY28" s="70"/>
      <c r="QZ28" s="70"/>
      <c r="RA28" s="70"/>
      <c r="RB28" s="70"/>
      <c r="RC28" s="70"/>
      <c r="RD28" s="70"/>
      <c r="RE28" s="70"/>
      <c r="RF28" s="70"/>
      <c r="RG28" s="70"/>
      <c r="RH28" s="70"/>
      <c r="RI28" s="70"/>
      <c r="RJ28" s="70"/>
      <c r="RK28" s="70"/>
      <c r="RL28" s="70"/>
      <c r="RM28" s="70"/>
      <c r="RN28" s="70"/>
      <c r="RO28" s="70"/>
      <c r="RP28" s="70"/>
      <c r="RQ28" s="70"/>
      <c r="RR28" s="70"/>
      <c r="RS28" s="70"/>
      <c r="RT28" s="70"/>
      <c r="RU28" s="70"/>
      <c r="RV28" s="70"/>
      <c r="RW28" s="70"/>
      <c r="RX28" s="70"/>
      <c r="RY28" s="70"/>
      <c r="RZ28" s="70"/>
      <c r="SA28" s="70"/>
      <c r="SB28" s="70"/>
      <c r="SC28" s="70"/>
      <c r="SD28" s="70"/>
      <c r="SE28" s="70"/>
      <c r="SF28" s="70"/>
      <c r="SG28" s="70"/>
      <c r="SH28" s="70"/>
      <c r="SI28" s="70"/>
      <c r="SJ28" s="70"/>
      <c r="SK28" s="70"/>
      <c r="SL28" s="70"/>
      <c r="SM28" s="70"/>
      <c r="SN28" s="70"/>
      <c r="SO28" s="70"/>
      <c r="SP28" s="70"/>
      <c r="SQ28" s="70"/>
      <c r="SR28" s="70"/>
      <c r="SS28" s="70"/>
      <c r="ST28" s="70"/>
      <c r="SU28" s="70"/>
      <c r="SV28" s="70"/>
      <c r="SW28" s="70"/>
      <c r="SX28" s="70"/>
      <c r="SY28" s="70"/>
      <c r="SZ28" s="70"/>
      <c r="TA28" s="70"/>
      <c r="TB28" s="70"/>
      <c r="TC28" s="70"/>
      <c r="TD28" s="70"/>
      <c r="TE28" s="70"/>
      <c r="TF28" s="70"/>
      <c r="TG28" s="70"/>
      <c r="TH28" s="70"/>
      <c r="TI28" s="70"/>
      <c r="TJ28" s="70"/>
      <c r="TK28" s="70"/>
      <c r="TL28" s="70"/>
      <c r="TM28" s="70"/>
      <c r="TN28" s="70"/>
      <c r="TO28" s="70"/>
      <c r="TP28" s="70"/>
      <c r="TQ28" s="70"/>
      <c r="TR28" s="70"/>
      <c r="TS28" s="70"/>
      <c r="TT28" s="70"/>
      <c r="TU28" s="70"/>
      <c r="TV28" s="70"/>
      <c r="TW28" s="70"/>
      <c r="TX28" s="70"/>
      <c r="TY28" s="70"/>
      <c r="TZ28" s="70"/>
      <c r="UA28" s="70"/>
      <c r="UB28" s="70"/>
      <c r="UC28" s="70"/>
      <c r="UD28" s="70"/>
      <c r="UE28" s="70"/>
      <c r="UF28" s="70"/>
      <c r="UG28" s="70"/>
      <c r="UH28" s="70"/>
      <c r="UI28" s="70"/>
      <c r="UJ28" s="70"/>
      <c r="UK28" s="70"/>
      <c r="UL28" s="70"/>
      <c r="UM28" s="70"/>
      <c r="UN28" s="70"/>
      <c r="UO28" s="70"/>
      <c r="UP28" s="70"/>
      <c r="UQ28" s="70"/>
      <c r="UR28" s="70"/>
      <c r="US28" s="70"/>
      <c r="UT28" s="70"/>
      <c r="UU28" s="70"/>
      <c r="UV28" s="70"/>
      <c r="UW28" s="70"/>
      <c r="UX28" s="70"/>
      <c r="UY28" s="70"/>
      <c r="UZ28" s="70"/>
      <c r="VA28" s="70"/>
      <c r="VB28" s="70"/>
      <c r="VC28" s="70"/>
      <c r="VD28" s="70"/>
      <c r="VE28" s="70"/>
      <c r="VF28" s="70"/>
      <c r="VG28" s="70"/>
      <c r="VH28" s="70"/>
      <c r="VI28" s="70"/>
      <c r="VJ28" s="70"/>
      <c r="VK28" s="70"/>
      <c r="VL28" s="70"/>
      <c r="VM28" s="70"/>
      <c r="VN28" s="70"/>
      <c r="VO28" s="70"/>
      <c r="VP28" s="70"/>
      <c r="VQ28" s="70"/>
      <c r="VR28" s="70"/>
      <c r="VS28" s="70"/>
      <c r="VT28" s="70"/>
      <c r="VU28" s="70"/>
      <c r="VV28" s="70"/>
      <c r="VW28" s="70"/>
      <c r="VX28" s="70"/>
      <c r="VY28" s="70"/>
      <c r="VZ28" s="70"/>
      <c r="WA28" s="70"/>
      <c r="WB28" s="70"/>
      <c r="WC28" s="70"/>
      <c r="WD28" s="70"/>
      <c r="WE28" s="70"/>
      <c r="WF28" s="70"/>
      <c r="WG28" s="70"/>
      <c r="WH28" s="70"/>
      <c r="WI28" s="70"/>
      <c r="WJ28" s="70"/>
      <c r="WK28" s="70"/>
      <c r="WL28" s="70"/>
      <c r="WM28" s="70"/>
      <c r="WN28" s="70"/>
      <c r="WO28" s="70"/>
      <c r="WP28" s="70"/>
      <c r="WQ28" s="70"/>
      <c r="WR28" s="70"/>
      <c r="WS28" s="70"/>
      <c r="WT28" s="70"/>
      <c r="WU28" s="70"/>
      <c r="WV28" s="70"/>
      <c r="WW28" s="70"/>
      <c r="WX28" s="70"/>
      <c r="WY28" s="70"/>
      <c r="WZ28" s="70"/>
      <c r="XA28" s="70"/>
      <c r="XB28" s="70"/>
      <c r="XC28" s="70"/>
      <c r="XD28" s="70"/>
      <c r="XE28" s="70"/>
      <c r="XF28" s="70"/>
      <c r="XG28" s="70"/>
      <c r="XH28" s="70"/>
      <c r="XI28" s="70"/>
      <c r="XJ28" s="70"/>
      <c r="XK28" s="70"/>
      <c r="XL28" s="70"/>
      <c r="XM28" s="70"/>
      <c r="XN28" s="70"/>
      <c r="XO28" s="70"/>
      <c r="XP28" s="70"/>
      <c r="XQ28" s="70"/>
      <c r="XR28" s="70"/>
      <c r="XS28" s="70"/>
      <c r="XT28" s="70"/>
      <c r="XU28" s="70"/>
      <c r="XV28" s="70"/>
      <c r="XW28" s="70"/>
      <c r="XX28" s="70"/>
      <c r="XY28" s="70"/>
      <c r="XZ28" s="70"/>
      <c r="YA28" s="70"/>
      <c r="YB28" s="70"/>
      <c r="YC28" s="70"/>
      <c r="YD28" s="70"/>
      <c r="YE28" s="70"/>
      <c r="YF28" s="70"/>
      <c r="YG28" s="70"/>
      <c r="YH28" s="70"/>
      <c r="YI28" s="70"/>
      <c r="YJ28" s="70"/>
      <c r="YK28" s="70"/>
      <c r="YL28" s="70"/>
      <c r="YM28" s="70"/>
      <c r="YN28" s="70"/>
      <c r="YO28" s="70"/>
      <c r="YP28" s="70"/>
      <c r="YQ28" s="70"/>
      <c r="YR28" s="70"/>
      <c r="YS28" s="70"/>
      <c r="YT28" s="70"/>
      <c r="YU28" s="70"/>
      <c r="YV28" s="70"/>
      <c r="YW28" s="70"/>
      <c r="YX28" s="70"/>
      <c r="YY28" s="70"/>
      <c r="YZ28" s="70"/>
      <c r="ZA28" s="70"/>
      <c r="ZB28" s="70"/>
      <c r="ZC28" s="70"/>
      <c r="ZD28" s="70"/>
      <c r="ZE28" s="70"/>
      <c r="ZF28" s="70"/>
      <c r="ZG28" s="70"/>
      <c r="ZH28" s="70"/>
      <c r="ZI28" s="70"/>
      <c r="ZJ28" s="70"/>
      <c r="ZK28" s="70"/>
      <c r="ZL28" s="70"/>
      <c r="ZM28" s="70"/>
      <c r="ZN28" s="70"/>
      <c r="ZO28" s="70"/>
      <c r="ZP28" s="70"/>
      <c r="ZQ28" s="70"/>
      <c r="ZR28" s="70"/>
      <c r="ZS28" s="70"/>
      <c r="ZT28" s="70"/>
      <c r="ZU28" s="70"/>
      <c r="ZV28" s="70"/>
      <c r="ZW28" s="70"/>
      <c r="ZX28" s="70"/>
      <c r="ZY28" s="70"/>
      <c r="ZZ28" s="70"/>
      <c r="AAA28" s="70"/>
      <c r="AAB28" s="70"/>
      <c r="AAC28" s="70"/>
      <c r="AAD28" s="70"/>
      <c r="AAE28" s="70"/>
      <c r="AAF28" s="70"/>
      <c r="AAG28" s="70"/>
      <c r="AAH28" s="70"/>
      <c r="AAI28" s="70"/>
      <c r="AAJ28" s="70"/>
      <c r="AAK28" s="70"/>
      <c r="AAL28" s="70"/>
      <c r="AAM28" s="70"/>
      <c r="AAN28" s="70"/>
      <c r="AAO28" s="70"/>
      <c r="AAP28" s="70"/>
      <c r="AAQ28" s="70"/>
      <c r="AAR28" s="70"/>
      <c r="AAS28" s="70"/>
      <c r="AAT28" s="70"/>
      <c r="AAU28" s="70"/>
      <c r="AAV28" s="70"/>
      <c r="AAW28" s="70"/>
      <c r="AAX28" s="70"/>
      <c r="AAY28" s="70"/>
      <c r="AAZ28" s="70"/>
      <c r="ABA28" s="70"/>
      <c r="ABB28" s="70"/>
      <c r="ABC28" s="70"/>
      <c r="ABD28" s="70"/>
      <c r="ABE28" s="70"/>
      <c r="ABF28" s="70"/>
      <c r="ABG28" s="70"/>
      <c r="ABH28" s="70"/>
      <c r="ABI28" s="70"/>
      <c r="ABJ28" s="70"/>
      <c r="ABK28" s="70"/>
      <c r="ABL28" s="70"/>
      <c r="ABM28" s="70"/>
      <c r="ABN28" s="70"/>
      <c r="ABO28" s="70"/>
      <c r="ABP28" s="70"/>
      <c r="ABQ28" s="70"/>
      <c r="ABR28" s="70"/>
      <c r="ABS28" s="70"/>
      <c r="ABT28" s="70"/>
      <c r="ABU28" s="70"/>
      <c r="ABV28" s="70"/>
      <c r="ABW28" s="70"/>
      <c r="ABX28" s="70"/>
      <c r="ABY28" s="70"/>
      <c r="ABZ28" s="70"/>
      <c r="ACA28" s="70"/>
      <c r="ACB28" s="70"/>
      <c r="ACC28" s="70"/>
      <c r="ACD28" s="70"/>
      <c r="ACE28" s="70"/>
      <c r="ACF28" s="70"/>
      <c r="ACG28" s="70"/>
      <c r="ACH28" s="70"/>
      <c r="ACI28" s="70"/>
      <c r="ACJ28" s="70"/>
      <c r="ACK28" s="70"/>
      <c r="ACL28" s="70"/>
      <c r="ACM28" s="70"/>
      <c r="ACN28" s="70"/>
      <c r="ACO28" s="70"/>
      <c r="ACP28" s="70"/>
      <c r="ACQ28" s="70"/>
      <c r="ACR28" s="70"/>
      <c r="ACS28" s="70"/>
      <c r="ACT28" s="70"/>
      <c r="ACU28" s="70"/>
      <c r="ACV28" s="70"/>
      <c r="ACW28" s="70"/>
      <c r="ACX28" s="70"/>
      <c r="ACY28" s="70"/>
      <c r="ACZ28" s="70"/>
      <c r="ADA28" s="70"/>
      <c r="ADB28" s="70"/>
      <c r="ADC28" s="70"/>
      <c r="ADD28" s="70"/>
      <c r="ADE28" s="70"/>
      <c r="ADF28" s="70"/>
      <c r="ADG28" s="70"/>
      <c r="ADH28" s="70"/>
      <c r="ADI28" s="70"/>
      <c r="ADJ28" s="70"/>
      <c r="ADK28" s="70"/>
      <c r="ADL28" s="70"/>
      <c r="ADM28" s="70"/>
      <c r="ADN28" s="70"/>
      <c r="ADO28" s="70"/>
      <c r="ADP28" s="70"/>
      <c r="ADQ28" s="70"/>
      <c r="ADR28" s="70"/>
      <c r="ADS28" s="70"/>
      <c r="ADT28" s="70"/>
      <c r="ADU28" s="70"/>
      <c r="ADV28" s="70"/>
      <c r="ADW28" s="70"/>
      <c r="ADX28" s="70"/>
      <c r="ADY28" s="70"/>
      <c r="ADZ28" s="70"/>
      <c r="AEA28" s="70"/>
      <c r="AEB28" s="70"/>
      <c r="AEC28" s="70"/>
      <c r="AED28" s="70"/>
      <c r="AEE28" s="70"/>
      <c r="AEF28" s="70"/>
      <c r="AEG28" s="70"/>
      <c r="AEH28" s="70"/>
      <c r="AEI28" s="70"/>
      <c r="AEJ28" s="70"/>
      <c r="AEK28" s="70"/>
      <c r="AEL28" s="70"/>
      <c r="AEM28" s="70"/>
      <c r="AEN28" s="70"/>
      <c r="AEO28" s="70"/>
      <c r="AEP28" s="70"/>
      <c r="AEQ28" s="70"/>
      <c r="AER28" s="70"/>
      <c r="AES28" s="70"/>
      <c r="AET28" s="70"/>
      <c r="AEU28" s="70"/>
      <c r="AEV28" s="70"/>
      <c r="AEW28" s="70"/>
      <c r="AEX28" s="70"/>
      <c r="AEY28" s="70"/>
      <c r="AEZ28" s="70"/>
      <c r="AFA28" s="70"/>
      <c r="AFB28" s="70"/>
      <c r="AFC28" s="70"/>
      <c r="AFD28" s="70"/>
      <c r="AFE28" s="70"/>
      <c r="AFF28" s="70"/>
      <c r="AFG28" s="70"/>
      <c r="AFH28" s="70"/>
      <c r="AFI28" s="70"/>
      <c r="AFJ28" s="70"/>
      <c r="AFK28" s="70"/>
      <c r="AFL28" s="70"/>
      <c r="AFM28" s="70"/>
      <c r="AFN28" s="70"/>
      <c r="AFO28" s="70"/>
      <c r="AFP28" s="70"/>
      <c r="AFQ28" s="70"/>
      <c r="AFR28" s="70"/>
      <c r="AFS28" s="70"/>
      <c r="AFT28" s="70"/>
      <c r="AFU28" s="70"/>
      <c r="AFV28" s="70"/>
      <c r="AFW28" s="70"/>
      <c r="AFX28" s="70"/>
      <c r="AFY28" s="70"/>
      <c r="AFZ28" s="70"/>
      <c r="AGA28" s="70"/>
      <c r="AGB28" s="70"/>
      <c r="AGC28" s="70"/>
      <c r="AGD28" s="70"/>
      <c r="AGE28" s="70"/>
      <c r="AGF28" s="70"/>
      <c r="AGG28" s="70"/>
      <c r="AGH28" s="70"/>
      <c r="AGI28" s="70"/>
      <c r="AGJ28" s="70"/>
      <c r="AGK28" s="70"/>
      <c r="AGL28" s="70"/>
      <c r="AGM28" s="70"/>
      <c r="AGN28" s="70"/>
      <c r="AGO28" s="70"/>
      <c r="AGP28" s="70"/>
      <c r="AGQ28" s="70"/>
      <c r="AGR28" s="70"/>
      <c r="AGS28" s="70"/>
      <c r="AGT28" s="70"/>
      <c r="AGU28" s="70"/>
      <c r="AGV28" s="70"/>
      <c r="AGW28" s="70"/>
      <c r="AGX28" s="70"/>
      <c r="AGY28" s="70"/>
      <c r="AGZ28" s="70"/>
      <c r="AHA28" s="70"/>
      <c r="AHB28" s="70"/>
      <c r="AHC28" s="70"/>
      <c r="AHD28" s="70"/>
      <c r="AHE28" s="70"/>
      <c r="AHF28" s="70"/>
      <c r="AHG28" s="70"/>
      <c r="AHH28" s="70"/>
      <c r="AHI28" s="70"/>
      <c r="AHJ28" s="70"/>
      <c r="AHK28" s="70"/>
      <c r="AHL28" s="70"/>
      <c r="AHM28" s="70"/>
      <c r="AHN28" s="70"/>
      <c r="AHO28" s="70"/>
      <c r="AHP28" s="70"/>
      <c r="AHQ28" s="70"/>
      <c r="AHR28" s="70"/>
      <c r="AHS28" s="70"/>
      <c r="AHT28" s="70"/>
      <c r="AHU28" s="70"/>
      <c r="AHV28" s="70"/>
      <c r="AHW28" s="70"/>
      <c r="AHX28" s="70"/>
      <c r="AHY28" s="70"/>
      <c r="AHZ28" s="70"/>
      <c r="AIA28" s="70"/>
      <c r="AIB28" s="70"/>
      <c r="AIC28" s="70"/>
      <c r="AID28" s="70"/>
      <c r="AIE28" s="70"/>
      <c r="AIF28" s="70"/>
      <c r="AIG28" s="70"/>
      <c r="AIH28" s="70"/>
      <c r="AII28" s="70"/>
      <c r="AIJ28" s="70"/>
      <c r="AIK28" s="70"/>
      <c r="AIL28" s="70"/>
      <c r="AIM28" s="70"/>
      <c r="AIN28" s="70"/>
      <c r="AIO28" s="70"/>
      <c r="AIP28" s="70"/>
      <c r="AIQ28" s="70"/>
      <c r="AIR28" s="70"/>
      <c r="AIS28" s="70"/>
      <c r="AIT28" s="70"/>
      <c r="AIU28" s="70"/>
      <c r="AIV28" s="70"/>
      <c r="AIW28" s="70"/>
      <c r="AIX28" s="70"/>
      <c r="AIY28" s="70"/>
      <c r="AIZ28" s="70"/>
      <c r="AJA28" s="70"/>
      <c r="AJB28" s="70"/>
      <c r="AJC28" s="70"/>
      <c r="AJD28" s="70"/>
      <c r="AJE28" s="70"/>
      <c r="AJF28" s="70"/>
      <c r="AJG28" s="70"/>
      <c r="AJH28" s="70"/>
      <c r="AJI28" s="70"/>
      <c r="AJJ28" s="70"/>
      <c r="AJK28" s="70"/>
      <c r="AJL28" s="70"/>
      <c r="AJM28" s="70"/>
      <c r="AJN28" s="70"/>
      <c r="AJO28" s="70"/>
      <c r="AJP28" s="70"/>
      <c r="AJQ28" s="70"/>
      <c r="AJR28" s="70"/>
      <c r="AJS28" s="70"/>
      <c r="AJT28" s="70"/>
      <c r="AJU28" s="70"/>
      <c r="AJV28" s="70"/>
      <c r="AJW28" s="70"/>
      <c r="AJX28" s="70"/>
      <c r="AJY28" s="70"/>
      <c r="AJZ28" s="70"/>
      <c r="AKA28" s="70"/>
      <c r="AKB28" s="70"/>
      <c r="AKC28" s="70"/>
      <c r="AKD28" s="70"/>
      <c r="AKE28" s="70"/>
      <c r="AKF28" s="70"/>
      <c r="AKG28" s="70"/>
      <c r="AKH28" s="70"/>
      <c r="AKI28" s="70"/>
      <c r="AKJ28" s="70"/>
      <c r="AKK28" s="70"/>
      <c r="AKL28" s="70"/>
      <c r="AKM28" s="70"/>
      <c r="AKN28" s="70"/>
      <c r="AKO28" s="70"/>
      <c r="AKP28" s="70"/>
      <c r="AKQ28" s="70"/>
      <c r="AKR28" s="70"/>
      <c r="AKS28" s="70"/>
      <c r="AKT28" s="70"/>
      <c r="AKU28" s="70"/>
      <c r="AKV28" s="70"/>
      <c r="AKW28" s="70"/>
      <c r="AKX28" s="70"/>
      <c r="AKY28" s="70"/>
      <c r="AKZ28" s="70"/>
      <c r="ALA28" s="70"/>
      <c r="ALB28" s="70"/>
      <c r="ALC28" s="70"/>
      <c r="ALD28" s="70"/>
      <c r="ALE28" s="70"/>
      <c r="ALF28" s="70"/>
      <c r="ALG28" s="70"/>
      <c r="ALH28" s="70"/>
      <c r="ALI28" s="70"/>
      <c r="ALJ28" s="70"/>
      <c r="ALK28" s="70"/>
      <c r="ALL28" s="70"/>
      <c r="ALM28" s="70"/>
      <c r="ALN28" s="70"/>
      <c r="ALO28" s="70"/>
      <c r="ALP28" s="70"/>
      <c r="ALQ28" s="70"/>
      <c r="ALR28" s="70"/>
      <c r="ALS28" s="70"/>
      <c r="ALT28" s="70"/>
      <c r="ALU28" s="70"/>
      <c r="ALV28" s="70"/>
      <c r="ALW28" s="70"/>
      <c r="ALX28" s="70"/>
      <c r="ALY28" s="70"/>
      <c r="ALZ28" s="70"/>
      <c r="AMA28" s="70"/>
      <c r="AMB28" s="70"/>
      <c r="AMC28" s="70"/>
      <c r="AMD28" s="70"/>
      <c r="AME28" s="70"/>
      <c r="AMF28" s="70"/>
      <c r="AMG28" s="70"/>
      <c r="AMH28" s="70"/>
      <c r="AMI28" s="70"/>
      <c r="AMJ28" s="70"/>
      <c r="AMK28" s="70"/>
      <c r="AML28" s="70"/>
      <c r="AMM28" s="70"/>
      <c r="AMN28" s="70"/>
      <c r="AMO28" s="70"/>
      <c r="AMP28" s="70"/>
      <c r="AMQ28" s="70"/>
      <c r="AMR28" s="70"/>
      <c r="AMS28" s="70"/>
      <c r="AMT28" s="70"/>
      <c r="AMU28" s="70"/>
      <c r="AMV28" s="70"/>
      <c r="AMW28" s="70"/>
      <c r="AMX28" s="70"/>
      <c r="AMY28" s="70"/>
      <c r="AMZ28" s="70"/>
      <c r="ANA28" s="70"/>
      <c r="ANB28" s="70"/>
      <c r="ANC28" s="70"/>
      <c r="AND28" s="70"/>
      <c r="ANE28" s="70"/>
      <c r="ANF28" s="70"/>
      <c r="ANG28" s="70"/>
      <c r="ANH28" s="70"/>
      <c r="ANI28" s="70"/>
      <c r="ANJ28" s="70"/>
      <c r="ANK28" s="70"/>
      <c r="ANL28" s="70"/>
      <c r="ANM28" s="70"/>
      <c r="ANN28" s="70"/>
      <c r="ANO28" s="70"/>
      <c r="ANP28" s="70"/>
      <c r="ANQ28" s="70"/>
      <c r="ANR28" s="70"/>
      <c r="ANS28" s="70"/>
      <c r="ANT28" s="70"/>
      <c r="ANU28" s="70"/>
      <c r="ANV28" s="70"/>
      <c r="ANW28" s="70"/>
      <c r="ANX28" s="70"/>
      <c r="ANY28" s="70"/>
      <c r="ANZ28" s="70"/>
      <c r="AOA28" s="70"/>
      <c r="AOB28" s="70"/>
      <c r="AOC28" s="70"/>
      <c r="AOD28" s="70"/>
      <c r="AOE28" s="70"/>
      <c r="AOF28" s="70"/>
      <c r="AOG28" s="70"/>
      <c r="AOH28" s="70"/>
      <c r="AOI28" s="70"/>
      <c r="AOJ28" s="70"/>
      <c r="AOK28" s="70"/>
      <c r="AOL28" s="70"/>
      <c r="AOM28" s="70"/>
      <c r="AON28" s="70"/>
      <c r="AOO28" s="70"/>
      <c r="AOP28" s="70"/>
      <c r="AOQ28" s="70"/>
      <c r="AOR28" s="70"/>
      <c r="AOS28" s="70"/>
      <c r="AOT28" s="70"/>
      <c r="AOU28" s="70"/>
      <c r="AOV28" s="70"/>
      <c r="AOW28" s="70"/>
      <c r="AOX28" s="70"/>
      <c r="AOY28" s="70"/>
      <c r="AOZ28" s="70"/>
      <c r="APA28" s="70"/>
      <c r="APB28" s="70"/>
      <c r="APC28" s="70"/>
      <c r="APD28" s="70"/>
      <c r="APE28" s="70"/>
      <c r="APF28" s="70"/>
      <c r="APG28" s="70"/>
      <c r="APH28" s="70"/>
      <c r="API28" s="70"/>
      <c r="APJ28" s="70"/>
      <c r="APK28" s="70"/>
      <c r="APL28" s="70"/>
      <c r="APM28" s="70"/>
      <c r="APN28" s="70"/>
      <c r="APO28" s="70"/>
      <c r="APP28" s="70"/>
      <c r="APQ28" s="70"/>
      <c r="APR28" s="70"/>
      <c r="APS28" s="70"/>
      <c r="APT28" s="70"/>
      <c r="APU28" s="70"/>
      <c r="APV28" s="70"/>
      <c r="APW28" s="70"/>
      <c r="APX28" s="70"/>
      <c r="APY28" s="70"/>
      <c r="APZ28" s="70"/>
      <c r="AQA28" s="70"/>
      <c r="AQB28" s="70"/>
      <c r="AQC28" s="70"/>
      <c r="AQD28" s="70"/>
      <c r="AQE28" s="70"/>
      <c r="AQF28" s="70"/>
      <c r="AQG28" s="70"/>
      <c r="AQH28" s="70"/>
      <c r="AQI28" s="70"/>
      <c r="AQJ28" s="70"/>
      <c r="AQK28" s="70"/>
      <c r="AQL28" s="70"/>
      <c r="AQM28" s="70"/>
      <c r="AQN28" s="70"/>
      <c r="AQO28" s="70"/>
      <c r="AQP28" s="70"/>
      <c r="AQQ28" s="70"/>
      <c r="AQR28" s="70"/>
      <c r="AQS28" s="70"/>
      <c r="AQT28" s="70"/>
      <c r="AQU28" s="70"/>
      <c r="AQV28" s="70"/>
      <c r="AQW28" s="70"/>
      <c r="AQX28" s="70"/>
      <c r="AQY28" s="70"/>
      <c r="AQZ28" s="70"/>
      <c r="ARA28" s="70"/>
      <c r="ARB28" s="70"/>
      <c r="ARC28" s="70"/>
      <c r="ARD28" s="70"/>
      <c r="ARE28" s="70"/>
      <c r="ARF28" s="70"/>
      <c r="ARG28" s="70"/>
      <c r="ARH28" s="70"/>
      <c r="ARI28" s="70"/>
      <c r="ARJ28" s="70"/>
      <c r="ARK28" s="70"/>
      <c r="ARL28" s="70"/>
      <c r="ARM28" s="70"/>
      <c r="ARN28" s="70"/>
      <c r="ARO28" s="70"/>
      <c r="ARP28" s="70"/>
      <c r="ARQ28" s="70"/>
      <c r="ARR28" s="70"/>
      <c r="ARS28" s="70"/>
      <c r="ART28" s="70"/>
      <c r="ARU28" s="70"/>
      <c r="ARV28" s="70"/>
      <c r="ARW28" s="70"/>
      <c r="ARX28" s="70"/>
      <c r="ARY28" s="70"/>
      <c r="ARZ28" s="70"/>
      <c r="ASA28" s="70"/>
      <c r="ASB28" s="70"/>
      <c r="ASC28" s="70"/>
      <c r="ASD28" s="70"/>
      <c r="ASE28" s="70"/>
      <c r="ASF28" s="70"/>
      <c r="ASG28" s="70"/>
      <c r="ASH28" s="70"/>
      <c r="ASI28" s="70"/>
      <c r="ASJ28" s="70"/>
      <c r="ASK28" s="70"/>
      <c r="ASL28" s="70"/>
      <c r="ASM28" s="70"/>
      <c r="ASN28" s="70"/>
      <c r="ASO28" s="70"/>
      <c r="ASP28" s="70"/>
      <c r="ASQ28" s="70"/>
      <c r="ASR28" s="70"/>
      <c r="ASS28" s="70"/>
      <c r="AST28" s="70"/>
      <c r="ASU28" s="70"/>
      <c r="ASV28" s="70"/>
      <c r="ASW28" s="70"/>
      <c r="ASX28" s="70"/>
      <c r="ASY28" s="70"/>
      <c r="ASZ28" s="70"/>
      <c r="ATA28" s="70"/>
      <c r="ATB28" s="70"/>
      <c r="ATC28" s="70"/>
      <c r="ATD28" s="70"/>
      <c r="ATE28" s="70"/>
      <c r="ATF28" s="70"/>
      <c r="ATG28" s="70"/>
      <c r="ATH28" s="70"/>
      <c r="ATI28" s="70"/>
      <c r="ATJ28" s="70"/>
      <c r="ATK28" s="70"/>
      <c r="ATL28" s="70"/>
      <c r="ATM28" s="70"/>
      <c r="ATN28" s="70"/>
      <c r="ATO28" s="70"/>
      <c r="ATP28" s="70"/>
      <c r="ATQ28" s="70"/>
      <c r="ATR28" s="70"/>
      <c r="ATS28" s="70"/>
      <c r="ATT28" s="70"/>
      <c r="ATU28" s="70"/>
      <c r="ATV28" s="70"/>
      <c r="ATW28" s="70"/>
      <c r="ATX28" s="70"/>
      <c r="ATY28" s="70"/>
      <c r="ATZ28" s="70"/>
      <c r="AUA28" s="70"/>
      <c r="AUB28" s="70"/>
      <c r="AUC28" s="70"/>
      <c r="AUD28" s="70"/>
      <c r="AUE28" s="70"/>
      <c r="AUF28" s="70"/>
      <c r="AUG28" s="70"/>
      <c r="AUH28" s="70"/>
      <c r="AUI28" s="70"/>
      <c r="AUJ28" s="70"/>
      <c r="AUK28" s="70"/>
      <c r="AUL28" s="70"/>
      <c r="AUM28" s="70"/>
      <c r="AUN28" s="70"/>
      <c r="AUO28" s="70"/>
      <c r="AUP28" s="70"/>
      <c r="AUQ28" s="70"/>
      <c r="AUR28" s="70"/>
      <c r="AUS28" s="70"/>
      <c r="AUT28" s="70"/>
      <c r="AUU28" s="70"/>
      <c r="AUV28" s="70"/>
      <c r="AUW28" s="70"/>
      <c r="AUX28" s="70"/>
      <c r="AUY28" s="70"/>
      <c r="AUZ28" s="70"/>
      <c r="AVA28" s="70"/>
      <c r="AVB28" s="70"/>
      <c r="AVC28" s="70"/>
      <c r="AVD28" s="70"/>
      <c r="AVE28" s="70"/>
      <c r="AVF28" s="70"/>
      <c r="AVG28" s="70"/>
      <c r="AVH28" s="70"/>
      <c r="AVI28" s="70"/>
      <c r="AVJ28" s="70"/>
      <c r="AVK28" s="70"/>
      <c r="AVL28" s="70"/>
      <c r="AVM28" s="70"/>
      <c r="AVN28" s="70"/>
      <c r="AVO28" s="70"/>
      <c r="AVP28" s="70"/>
      <c r="AVQ28" s="70"/>
      <c r="AVR28" s="70"/>
      <c r="AVS28" s="70"/>
      <c r="AVT28" s="70"/>
      <c r="AVU28" s="70"/>
      <c r="AVV28" s="70"/>
      <c r="AVW28" s="70"/>
      <c r="AVX28" s="70"/>
      <c r="AVY28" s="70"/>
      <c r="AVZ28" s="70"/>
      <c r="AWA28" s="70"/>
      <c r="AWB28" s="70"/>
      <c r="AWC28" s="70"/>
      <c r="AWD28" s="70"/>
      <c r="AWE28" s="70"/>
      <c r="AWF28" s="70"/>
      <c r="AWG28" s="70"/>
      <c r="AWH28" s="70"/>
      <c r="AWI28" s="70"/>
      <c r="AWJ28" s="70"/>
      <c r="AWK28" s="70"/>
      <c r="AWL28" s="70"/>
      <c r="AWM28" s="70"/>
      <c r="AWN28" s="70"/>
      <c r="AWO28" s="70"/>
      <c r="AWP28" s="70"/>
      <c r="AWQ28" s="70"/>
      <c r="AWR28" s="70"/>
      <c r="AWS28" s="70"/>
      <c r="AWT28" s="70"/>
      <c r="AWU28" s="70"/>
      <c r="AWV28" s="70"/>
      <c r="AWW28" s="70"/>
      <c r="AWX28" s="70"/>
      <c r="AWY28" s="70"/>
      <c r="AWZ28" s="70"/>
      <c r="AXA28" s="70"/>
      <c r="AXB28" s="70"/>
      <c r="AXC28" s="70"/>
      <c r="AXD28" s="70"/>
      <c r="AXE28" s="70"/>
      <c r="AXF28" s="70"/>
      <c r="AXG28" s="70"/>
      <c r="AXH28" s="70"/>
      <c r="AXI28" s="70"/>
      <c r="AXJ28" s="70"/>
      <c r="AXK28" s="70"/>
      <c r="AXL28" s="70"/>
      <c r="AXM28" s="70"/>
      <c r="AXN28" s="70"/>
      <c r="AXO28" s="70"/>
      <c r="AXP28" s="70"/>
      <c r="AXQ28" s="70"/>
      <c r="AXR28" s="70"/>
      <c r="AXS28" s="70"/>
      <c r="AXT28" s="70"/>
      <c r="AXU28" s="70"/>
      <c r="AXV28" s="70"/>
      <c r="AXW28" s="70"/>
      <c r="AXX28" s="70"/>
      <c r="AXY28" s="70"/>
      <c r="AXZ28" s="70"/>
      <c r="AYA28" s="70"/>
      <c r="AYB28" s="70"/>
      <c r="AYC28" s="70"/>
      <c r="AYD28" s="70"/>
      <c r="AYE28" s="70"/>
      <c r="AYF28" s="70"/>
      <c r="AYG28" s="70"/>
      <c r="AYH28" s="70"/>
      <c r="AYI28" s="70"/>
      <c r="AYJ28" s="70"/>
      <c r="AYK28" s="70"/>
      <c r="AYL28" s="70"/>
      <c r="AYM28" s="70"/>
      <c r="AYN28" s="70"/>
      <c r="AYO28" s="70"/>
      <c r="AYP28" s="70"/>
      <c r="AYQ28" s="70"/>
      <c r="AYR28" s="70"/>
      <c r="AYS28" s="70"/>
      <c r="AYT28" s="70"/>
      <c r="AYU28" s="70"/>
      <c r="AYV28" s="70"/>
      <c r="AYW28" s="70"/>
      <c r="AYX28" s="70"/>
      <c r="AYY28" s="70"/>
      <c r="AYZ28" s="70"/>
      <c r="AZA28" s="70"/>
      <c r="AZB28" s="70"/>
      <c r="AZC28" s="70"/>
      <c r="AZD28" s="70"/>
      <c r="AZE28" s="70"/>
      <c r="AZF28" s="70"/>
      <c r="AZG28" s="70"/>
      <c r="AZH28" s="70"/>
      <c r="AZI28" s="70"/>
      <c r="AZJ28" s="70"/>
      <c r="AZK28" s="70"/>
      <c r="AZL28" s="70"/>
      <c r="AZM28" s="70"/>
      <c r="AZN28" s="70"/>
      <c r="AZO28" s="70"/>
      <c r="AZP28" s="70"/>
      <c r="AZQ28" s="70"/>
      <c r="AZR28" s="70"/>
      <c r="AZS28" s="70"/>
      <c r="AZT28" s="70"/>
      <c r="AZU28" s="70"/>
      <c r="AZV28" s="70"/>
      <c r="AZW28" s="70"/>
      <c r="AZX28" s="70"/>
      <c r="AZY28" s="70"/>
      <c r="AZZ28" s="70"/>
      <c r="BAA28" s="70"/>
      <c r="BAB28" s="70"/>
      <c r="BAC28" s="70"/>
      <c r="BAD28" s="70"/>
      <c r="BAE28" s="70"/>
      <c r="BAF28" s="70"/>
      <c r="BAG28" s="70"/>
      <c r="BAH28" s="70"/>
      <c r="BAI28" s="70"/>
      <c r="BAJ28" s="70"/>
      <c r="BAK28" s="70"/>
      <c r="BAL28" s="70"/>
      <c r="BAM28" s="70"/>
      <c r="BAN28" s="70"/>
      <c r="BAO28" s="70"/>
      <c r="BAP28" s="70"/>
      <c r="BAQ28" s="70"/>
      <c r="BAR28" s="70"/>
      <c r="BAS28" s="70"/>
      <c r="BAT28" s="70"/>
      <c r="BAU28" s="70"/>
      <c r="BAV28" s="70"/>
      <c r="BAW28" s="70"/>
      <c r="BAX28" s="70"/>
      <c r="BAY28" s="70"/>
      <c r="BAZ28" s="70"/>
      <c r="BBA28" s="70"/>
      <c r="BBB28" s="70"/>
      <c r="BBC28" s="70"/>
      <c r="BBD28" s="70"/>
      <c r="BBE28" s="70"/>
      <c r="BBF28" s="70"/>
      <c r="BBG28" s="70"/>
      <c r="BBH28" s="70"/>
      <c r="BBI28" s="70"/>
      <c r="BBJ28" s="70"/>
      <c r="BBK28" s="70"/>
      <c r="BBL28" s="70"/>
      <c r="BBM28" s="70"/>
      <c r="BBN28" s="70"/>
      <c r="BBO28" s="70"/>
      <c r="BBP28" s="70"/>
      <c r="BBQ28" s="70"/>
      <c r="BBR28" s="70"/>
      <c r="BBS28" s="70"/>
      <c r="BBT28" s="70"/>
      <c r="BBU28" s="70"/>
      <c r="BBV28" s="70"/>
      <c r="BBW28" s="70"/>
      <c r="BBX28" s="70"/>
      <c r="BBY28" s="70"/>
      <c r="BBZ28" s="70"/>
      <c r="BCA28" s="70"/>
      <c r="BCB28" s="70"/>
      <c r="BCC28" s="70"/>
      <c r="BCD28" s="70"/>
      <c r="BCE28" s="70"/>
      <c r="BCF28" s="70"/>
      <c r="BCG28" s="70"/>
      <c r="BCH28" s="70"/>
      <c r="BCI28" s="70"/>
      <c r="BCJ28" s="70"/>
      <c r="BCK28" s="70"/>
      <c r="BCL28" s="70"/>
      <c r="BCM28" s="70"/>
      <c r="BCN28" s="70"/>
      <c r="BCO28" s="70"/>
      <c r="BCP28" s="70"/>
      <c r="BCQ28" s="70"/>
      <c r="BCR28" s="70"/>
      <c r="BCS28" s="70"/>
      <c r="BCT28" s="70"/>
      <c r="BCU28" s="70"/>
      <c r="BCV28" s="70"/>
      <c r="BCW28" s="70"/>
      <c r="BCX28" s="70"/>
      <c r="BCY28" s="70"/>
      <c r="BCZ28" s="70"/>
      <c r="BDA28" s="70"/>
      <c r="BDB28" s="70"/>
      <c r="BDC28" s="70"/>
      <c r="BDD28" s="70"/>
      <c r="BDE28" s="70"/>
      <c r="BDF28" s="70"/>
      <c r="BDG28" s="70"/>
      <c r="BDH28" s="70"/>
      <c r="BDI28" s="70"/>
      <c r="BDJ28" s="70"/>
      <c r="BDK28" s="70"/>
      <c r="BDL28" s="70"/>
      <c r="BDM28" s="70"/>
      <c r="BDN28" s="70"/>
      <c r="BDO28" s="70"/>
      <c r="BDP28" s="70"/>
      <c r="BDQ28" s="70"/>
      <c r="BDR28" s="70"/>
      <c r="BDS28" s="70"/>
      <c r="BDT28" s="70"/>
      <c r="BDU28" s="70"/>
      <c r="BDV28" s="70"/>
      <c r="BDW28" s="70"/>
      <c r="BDX28" s="70"/>
      <c r="BDY28" s="70"/>
      <c r="BDZ28" s="70"/>
      <c r="BEA28" s="70"/>
      <c r="BEB28" s="70"/>
      <c r="BEC28" s="70"/>
      <c r="BED28" s="70"/>
      <c r="BEE28" s="70"/>
      <c r="BEF28" s="70"/>
      <c r="BEG28" s="70"/>
      <c r="BEH28" s="70"/>
      <c r="BEI28" s="70"/>
      <c r="BEJ28" s="70"/>
      <c r="BEK28" s="70"/>
      <c r="BEL28" s="70"/>
      <c r="BEM28" s="70"/>
      <c r="BEN28" s="70"/>
      <c r="BEO28" s="70"/>
      <c r="BEP28" s="70"/>
      <c r="BEQ28" s="70"/>
      <c r="BER28" s="70"/>
      <c r="BES28" s="70"/>
      <c r="BET28" s="70"/>
      <c r="BEU28" s="70"/>
      <c r="BEV28" s="70"/>
      <c r="BEW28" s="70"/>
      <c r="BEX28" s="70"/>
      <c r="BEY28" s="70"/>
      <c r="BEZ28" s="70"/>
      <c r="BFA28" s="70"/>
      <c r="BFB28" s="70"/>
      <c r="BFC28" s="70"/>
      <c r="BFD28" s="70"/>
      <c r="BFE28" s="70"/>
      <c r="BFF28" s="70"/>
      <c r="BFG28" s="70"/>
      <c r="BFH28" s="70"/>
      <c r="BFI28" s="70"/>
      <c r="BFJ28" s="70"/>
      <c r="BFK28" s="70"/>
      <c r="BFL28" s="70"/>
      <c r="BFM28" s="70"/>
      <c r="BFN28" s="70"/>
      <c r="BFO28" s="70"/>
      <c r="BFP28" s="70"/>
      <c r="BFQ28" s="70"/>
      <c r="BFR28" s="70"/>
      <c r="BFS28" s="70"/>
      <c r="BFT28" s="70"/>
      <c r="BFU28" s="70"/>
      <c r="BFV28" s="70"/>
      <c r="BFW28" s="70"/>
      <c r="BFX28" s="70"/>
      <c r="BFY28" s="70"/>
      <c r="BFZ28" s="70"/>
      <c r="BGA28" s="70"/>
      <c r="BGB28" s="70"/>
      <c r="BGC28" s="70"/>
      <c r="BGD28" s="70"/>
      <c r="BGE28" s="70"/>
      <c r="BGF28" s="70"/>
      <c r="BGG28" s="70"/>
      <c r="BGH28" s="70"/>
      <c r="BGI28" s="70"/>
      <c r="BGJ28" s="70"/>
      <c r="BGK28" s="70"/>
      <c r="BGL28" s="70"/>
      <c r="BGM28" s="70"/>
      <c r="BGN28" s="70"/>
      <c r="BGO28" s="70"/>
      <c r="BGP28" s="70"/>
      <c r="BGQ28" s="70"/>
      <c r="BGR28" s="70"/>
      <c r="BGS28" s="70"/>
      <c r="BGT28" s="70"/>
      <c r="BGU28" s="70"/>
      <c r="BGV28" s="70"/>
      <c r="BGW28" s="70"/>
      <c r="BGX28" s="70"/>
      <c r="BGY28" s="70"/>
      <c r="BGZ28" s="70"/>
      <c r="BHA28" s="70"/>
      <c r="BHB28" s="70"/>
      <c r="BHC28" s="70"/>
      <c r="BHD28" s="70"/>
      <c r="BHE28" s="70"/>
      <c r="BHF28" s="70"/>
      <c r="BHG28" s="70"/>
      <c r="BHH28" s="70"/>
      <c r="BHI28" s="70"/>
      <c r="BHJ28" s="70"/>
      <c r="BHK28" s="70"/>
      <c r="BHL28" s="70"/>
      <c r="BHM28" s="70"/>
      <c r="BHN28" s="70"/>
      <c r="BHO28" s="70"/>
      <c r="BHP28" s="70"/>
      <c r="BHQ28" s="70"/>
      <c r="BHR28" s="70"/>
      <c r="BHS28" s="70"/>
      <c r="BHT28" s="70"/>
      <c r="BHU28" s="70"/>
      <c r="BHV28" s="70"/>
      <c r="BHW28" s="70"/>
      <c r="BHX28" s="70"/>
      <c r="BHY28" s="70"/>
      <c r="BHZ28" s="70"/>
      <c r="BIA28" s="70"/>
      <c r="BIB28" s="70"/>
      <c r="BIC28" s="70"/>
      <c r="BID28" s="70"/>
      <c r="BIE28" s="70"/>
      <c r="BIF28" s="70"/>
      <c r="BIG28" s="70"/>
      <c r="BIH28" s="70"/>
      <c r="BII28" s="70"/>
      <c r="BIJ28" s="70"/>
      <c r="BIK28" s="70"/>
      <c r="BIL28" s="70"/>
      <c r="BIM28" s="70"/>
      <c r="BIN28" s="70"/>
      <c r="BIO28" s="70"/>
      <c r="BIP28" s="70"/>
      <c r="BIQ28" s="70"/>
      <c r="BIR28" s="70"/>
      <c r="BIS28" s="70"/>
      <c r="BIT28" s="70"/>
      <c r="BIU28" s="70"/>
      <c r="BIV28" s="70"/>
      <c r="BIW28" s="70"/>
      <c r="BIX28" s="70"/>
      <c r="BIY28" s="70"/>
      <c r="BIZ28" s="70"/>
      <c r="BJA28" s="70"/>
      <c r="BJB28" s="70"/>
      <c r="BJC28" s="70"/>
      <c r="BJD28" s="70"/>
      <c r="BJE28" s="70"/>
      <c r="BJF28" s="70"/>
      <c r="BJG28" s="70"/>
      <c r="BJH28" s="70"/>
      <c r="BJI28" s="70"/>
      <c r="BJJ28" s="70"/>
      <c r="BJK28" s="70"/>
      <c r="BJL28" s="70"/>
      <c r="BJM28" s="70"/>
      <c r="BJN28" s="70"/>
      <c r="BJO28" s="70"/>
      <c r="BJP28" s="70"/>
      <c r="BJQ28" s="70"/>
      <c r="BJR28" s="70"/>
      <c r="BJS28" s="70"/>
      <c r="BJT28" s="70"/>
      <c r="BJU28" s="70"/>
      <c r="BJV28" s="70"/>
      <c r="BJW28" s="70"/>
      <c r="BJX28" s="70"/>
      <c r="BJY28" s="70"/>
      <c r="BJZ28" s="70"/>
      <c r="BKA28" s="70"/>
      <c r="BKB28" s="70"/>
      <c r="BKC28" s="70"/>
      <c r="BKD28" s="70"/>
      <c r="BKE28" s="70"/>
      <c r="BKF28" s="70"/>
      <c r="BKG28" s="70"/>
      <c r="BKH28" s="70"/>
      <c r="BKI28" s="70"/>
      <c r="BKJ28" s="70"/>
      <c r="BKK28" s="70"/>
      <c r="BKL28" s="70"/>
      <c r="BKM28" s="70"/>
      <c r="BKN28" s="70"/>
      <c r="BKO28" s="70"/>
      <c r="BKP28" s="70"/>
      <c r="BKQ28" s="70"/>
      <c r="BKR28" s="70"/>
      <c r="BKS28" s="70"/>
      <c r="BKT28" s="70"/>
      <c r="BKU28" s="70"/>
      <c r="BKV28" s="70"/>
      <c r="BKW28" s="70"/>
      <c r="BKX28" s="70"/>
      <c r="BKY28" s="70"/>
      <c r="BKZ28" s="70"/>
      <c r="BLA28" s="70"/>
      <c r="BLB28" s="70"/>
      <c r="BLC28" s="70"/>
      <c r="BLD28" s="70"/>
      <c r="BLE28" s="70"/>
      <c r="BLF28" s="70"/>
      <c r="BLG28" s="70"/>
      <c r="BLH28" s="70"/>
      <c r="BLI28" s="70"/>
      <c r="BLJ28" s="70"/>
      <c r="BLK28" s="70"/>
      <c r="BLL28" s="70"/>
      <c r="BLM28" s="70"/>
      <c r="BLN28" s="70"/>
      <c r="BLO28" s="70"/>
      <c r="BLP28" s="70"/>
      <c r="BLQ28" s="70"/>
      <c r="BLR28" s="70"/>
      <c r="BLS28" s="70"/>
      <c r="BLT28" s="70"/>
      <c r="BLU28" s="70"/>
      <c r="BLV28" s="70"/>
      <c r="BLW28" s="70"/>
      <c r="BLX28" s="70"/>
      <c r="BLY28" s="70"/>
      <c r="BLZ28" s="70"/>
      <c r="BMA28" s="70"/>
      <c r="BMB28" s="70"/>
      <c r="BMC28" s="70"/>
      <c r="BMD28" s="70"/>
      <c r="BME28" s="70"/>
      <c r="BMF28" s="70"/>
      <c r="BMG28" s="70"/>
      <c r="BMH28" s="70"/>
      <c r="BMI28" s="70"/>
      <c r="BMJ28" s="70"/>
      <c r="BMK28" s="70"/>
      <c r="BML28" s="70"/>
      <c r="BMM28" s="70"/>
      <c r="BMN28" s="70"/>
      <c r="BMO28" s="70"/>
      <c r="BMP28" s="70"/>
      <c r="BMQ28" s="70"/>
      <c r="BMR28" s="70"/>
      <c r="BMS28" s="70"/>
      <c r="BMT28" s="70"/>
      <c r="BMU28" s="70"/>
      <c r="BMV28" s="70"/>
      <c r="BMW28" s="70"/>
      <c r="BMX28" s="70"/>
      <c r="BMY28" s="70"/>
      <c r="BMZ28" s="70"/>
      <c r="BNA28" s="70"/>
      <c r="BNB28" s="70"/>
      <c r="BNC28" s="70"/>
      <c r="BND28" s="70"/>
      <c r="BNE28" s="70"/>
      <c r="BNF28" s="70"/>
      <c r="BNG28" s="70"/>
      <c r="BNH28" s="70"/>
      <c r="BNI28" s="70"/>
      <c r="BNJ28" s="70"/>
      <c r="BNK28" s="70"/>
      <c r="BNL28" s="70"/>
      <c r="BNM28" s="70"/>
      <c r="BNN28" s="70"/>
      <c r="BNO28" s="70"/>
      <c r="BNP28" s="70"/>
      <c r="BNQ28" s="70"/>
      <c r="BNR28" s="70"/>
      <c r="BNS28" s="70"/>
      <c r="BNT28" s="70"/>
      <c r="BNU28" s="70"/>
      <c r="BNV28" s="70"/>
      <c r="BNW28" s="70"/>
      <c r="BNX28" s="70"/>
      <c r="BNY28" s="70"/>
      <c r="BNZ28" s="70"/>
      <c r="BOA28" s="70"/>
      <c r="BOB28" s="70"/>
      <c r="BOC28" s="70"/>
      <c r="BOD28" s="70"/>
      <c r="BOE28" s="70"/>
      <c r="BOF28" s="70"/>
      <c r="BOG28" s="70"/>
      <c r="BOH28" s="70"/>
      <c r="BOI28" s="70"/>
      <c r="BOJ28" s="70"/>
      <c r="BOK28" s="70"/>
      <c r="BOL28" s="70"/>
      <c r="BOM28" s="70"/>
      <c r="BON28" s="70"/>
      <c r="BOO28" s="70"/>
      <c r="BOP28" s="70"/>
      <c r="BOQ28" s="70"/>
      <c r="BOR28" s="70"/>
      <c r="BOS28" s="70"/>
      <c r="BOT28" s="70"/>
      <c r="BOU28" s="70"/>
      <c r="BOV28" s="70"/>
      <c r="BOW28" s="70"/>
      <c r="BOX28" s="70"/>
      <c r="BOY28" s="70"/>
      <c r="BOZ28" s="70"/>
      <c r="BPA28" s="70"/>
      <c r="BPB28" s="70"/>
      <c r="BPC28" s="70"/>
      <c r="BPD28" s="70"/>
      <c r="BPE28" s="70"/>
      <c r="BPF28" s="70"/>
      <c r="BPG28" s="70"/>
      <c r="BPH28" s="70"/>
      <c r="BPI28" s="70"/>
      <c r="BPJ28" s="70"/>
      <c r="BPK28" s="70"/>
      <c r="BPL28" s="70"/>
      <c r="BPM28" s="70"/>
      <c r="BPN28" s="70"/>
      <c r="BPO28" s="70"/>
      <c r="BPP28" s="70"/>
      <c r="BPQ28" s="70"/>
      <c r="BPR28" s="70"/>
      <c r="BPS28" s="70"/>
      <c r="BPT28" s="70"/>
      <c r="BPU28" s="70"/>
      <c r="BPV28" s="70"/>
      <c r="BPW28" s="70"/>
      <c r="BPX28" s="70"/>
      <c r="BPY28" s="70"/>
      <c r="BPZ28" s="70"/>
      <c r="BQA28" s="70"/>
      <c r="BQB28" s="70"/>
      <c r="BQC28" s="70"/>
      <c r="BQD28" s="70"/>
      <c r="BQE28" s="70"/>
      <c r="BQF28" s="70"/>
      <c r="BQG28" s="70"/>
      <c r="BQH28" s="70"/>
      <c r="BQI28" s="70"/>
      <c r="BQJ28" s="70"/>
      <c r="BQK28" s="70"/>
      <c r="BQL28" s="70"/>
      <c r="BQM28" s="70"/>
      <c r="BQN28" s="70"/>
      <c r="BQO28" s="70"/>
      <c r="BQP28" s="70"/>
      <c r="BQQ28" s="70"/>
      <c r="BQR28" s="70"/>
      <c r="BQS28" s="70"/>
      <c r="BQT28" s="70"/>
      <c r="BQU28" s="70"/>
      <c r="BQV28" s="70"/>
      <c r="BQW28" s="70"/>
      <c r="BQX28" s="70"/>
      <c r="BQY28" s="70"/>
      <c r="BQZ28" s="70"/>
      <c r="BRA28" s="70"/>
      <c r="BRB28" s="70"/>
      <c r="BRC28" s="70"/>
      <c r="BRD28" s="70"/>
      <c r="BRE28" s="70"/>
      <c r="BRF28" s="70"/>
      <c r="BRG28" s="70"/>
      <c r="BRH28" s="70"/>
      <c r="BRI28" s="70"/>
      <c r="BRJ28" s="70"/>
      <c r="BRK28" s="70"/>
      <c r="BRL28" s="70"/>
      <c r="BRM28" s="70"/>
      <c r="BRN28" s="70"/>
      <c r="BRO28" s="70"/>
      <c r="BRP28" s="70"/>
      <c r="BRQ28" s="70"/>
      <c r="BRR28" s="70"/>
      <c r="BRS28" s="70"/>
      <c r="BRT28" s="70"/>
      <c r="BRU28" s="70"/>
      <c r="BRV28" s="70"/>
      <c r="BRW28" s="70"/>
      <c r="BRX28" s="70"/>
      <c r="BRY28" s="70"/>
      <c r="BRZ28" s="70"/>
      <c r="BSA28" s="70"/>
      <c r="BSB28" s="70"/>
      <c r="BSC28" s="70"/>
      <c r="BSD28" s="70"/>
      <c r="BSE28" s="70"/>
      <c r="BSF28" s="70"/>
      <c r="BSG28" s="70"/>
      <c r="BSH28" s="70"/>
      <c r="BSI28" s="70"/>
      <c r="BSJ28" s="70"/>
      <c r="BSK28" s="70"/>
      <c r="BSL28" s="70"/>
      <c r="BSM28" s="70"/>
      <c r="BSN28" s="70"/>
      <c r="BSO28" s="70"/>
      <c r="BSP28" s="70"/>
      <c r="BSQ28" s="70"/>
      <c r="BSR28" s="70"/>
      <c r="BSS28" s="70"/>
      <c r="BST28" s="70"/>
      <c r="BSU28" s="70"/>
      <c r="BSV28" s="70"/>
      <c r="BSW28" s="70"/>
      <c r="BSX28" s="70"/>
      <c r="BSY28" s="70"/>
      <c r="BSZ28" s="70"/>
      <c r="BTA28" s="70"/>
      <c r="BTB28" s="70"/>
      <c r="BTC28" s="70"/>
      <c r="BTD28" s="70"/>
      <c r="BTE28" s="70"/>
      <c r="BTF28" s="70"/>
      <c r="BTG28" s="70"/>
      <c r="BTH28" s="70"/>
      <c r="BTI28" s="70"/>
      <c r="BTJ28" s="70"/>
      <c r="BTK28" s="70"/>
      <c r="BTL28" s="70"/>
      <c r="BTM28" s="70"/>
      <c r="BTN28" s="70"/>
      <c r="BTO28" s="70"/>
      <c r="BTP28" s="70"/>
      <c r="BTQ28" s="70"/>
      <c r="BTR28" s="70"/>
      <c r="BTS28" s="70"/>
      <c r="BTT28" s="70"/>
      <c r="BTU28" s="70"/>
      <c r="BTV28" s="70"/>
      <c r="BTW28" s="70"/>
      <c r="BTX28" s="70"/>
      <c r="BTY28" s="70"/>
      <c r="BTZ28" s="70"/>
      <c r="BUA28" s="70"/>
      <c r="BUB28" s="70"/>
      <c r="BUC28" s="70"/>
      <c r="BUD28" s="70"/>
      <c r="BUE28" s="70"/>
      <c r="BUF28" s="70"/>
      <c r="BUG28" s="70"/>
      <c r="BUH28" s="70"/>
      <c r="BUI28" s="70"/>
      <c r="BUJ28" s="70"/>
      <c r="BUK28" s="70"/>
      <c r="BUL28" s="70"/>
      <c r="BUM28" s="70"/>
      <c r="BUN28" s="70"/>
      <c r="BUO28" s="70"/>
      <c r="BUP28" s="70"/>
      <c r="BUQ28" s="70"/>
      <c r="BUR28" s="70"/>
      <c r="BUS28" s="70"/>
      <c r="BUT28" s="70"/>
      <c r="BUU28" s="70"/>
      <c r="BUV28" s="70"/>
      <c r="BUW28" s="70"/>
      <c r="BUX28" s="70"/>
      <c r="BUY28" s="70"/>
      <c r="BUZ28" s="70"/>
      <c r="BVA28" s="70"/>
      <c r="BVB28" s="70"/>
      <c r="BVC28" s="70"/>
      <c r="BVD28" s="70"/>
      <c r="BVE28" s="70"/>
      <c r="BVF28" s="70"/>
      <c r="BVG28" s="70"/>
      <c r="BVH28" s="70"/>
      <c r="BVI28" s="70"/>
      <c r="BVJ28" s="70"/>
      <c r="BVK28" s="70"/>
      <c r="BVL28" s="70"/>
      <c r="BVM28" s="70"/>
      <c r="BVN28" s="70"/>
      <c r="BVO28" s="70"/>
      <c r="BVP28" s="70"/>
      <c r="BVQ28" s="70"/>
      <c r="BVR28" s="70"/>
      <c r="BVS28" s="70"/>
      <c r="BVT28" s="70"/>
      <c r="BVU28" s="70"/>
      <c r="BVV28" s="70"/>
      <c r="BVW28" s="70"/>
      <c r="BVX28" s="70"/>
      <c r="BVY28" s="70"/>
      <c r="BVZ28" s="70"/>
      <c r="BWA28" s="70"/>
      <c r="BWB28" s="70"/>
      <c r="BWC28" s="70"/>
      <c r="BWD28" s="70"/>
      <c r="BWE28" s="70"/>
      <c r="BWF28" s="70"/>
      <c r="BWG28" s="70"/>
      <c r="BWH28" s="70"/>
      <c r="BWI28" s="70"/>
      <c r="BWJ28" s="70"/>
      <c r="BWK28" s="70"/>
      <c r="BWL28" s="70"/>
      <c r="BWM28" s="70"/>
      <c r="BWN28" s="70"/>
      <c r="BWO28" s="70"/>
      <c r="BWP28" s="70"/>
      <c r="BWQ28" s="70"/>
      <c r="BWR28" s="70"/>
      <c r="BWS28" s="70"/>
      <c r="BWT28" s="70"/>
      <c r="BWU28" s="70"/>
      <c r="BWV28" s="70"/>
      <c r="BWW28" s="70"/>
      <c r="BWX28" s="70"/>
      <c r="BWY28" s="70"/>
      <c r="BWZ28" s="70"/>
      <c r="BXA28" s="70"/>
      <c r="BXB28" s="70"/>
      <c r="BXC28" s="70"/>
      <c r="BXD28" s="70"/>
      <c r="BXE28" s="70"/>
      <c r="BXF28" s="70"/>
      <c r="BXG28" s="70"/>
      <c r="BXH28" s="70"/>
      <c r="BXI28" s="70"/>
      <c r="BXJ28" s="70"/>
      <c r="BXK28" s="70"/>
      <c r="BXL28" s="70"/>
      <c r="BXM28" s="70"/>
      <c r="BXN28" s="70"/>
      <c r="BXO28" s="70"/>
      <c r="BXP28" s="70"/>
      <c r="BXQ28" s="70"/>
      <c r="BXR28" s="70"/>
      <c r="BXS28" s="70"/>
      <c r="BXT28" s="70"/>
      <c r="BXU28" s="70"/>
      <c r="BXV28" s="70"/>
      <c r="BXW28" s="70"/>
      <c r="BXX28" s="70"/>
      <c r="BXY28" s="70"/>
      <c r="BXZ28" s="70"/>
      <c r="BYA28" s="70"/>
      <c r="BYB28" s="70"/>
      <c r="BYC28" s="70"/>
      <c r="BYD28" s="70"/>
      <c r="BYE28" s="70"/>
      <c r="BYF28" s="70"/>
      <c r="BYG28" s="70"/>
      <c r="BYH28" s="70"/>
      <c r="BYI28" s="70"/>
      <c r="BYJ28" s="70"/>
      <c r="BYK28" s="70"/>
      <c r="BYL28" s="70"/>
      <c r="BYM28" s="70"/>
      <c r="BYN28" s="70"/>
      <c r="BYO28" s="70"/>
      <c r="BYP28" s="70"/>
      <c r="BYQ28" s="70"/>
      <c r="BYR28" s="70"/>
      <c r="BYS28" s="70"/>
      <c r="BYT28" s="70"/>
      <c r="BYU28" s="70"/>
      <c r="BYV28" s="70"/>
      <c r="BYW28" s="70"/>
      <c r="BYX28" s="70"/>
      <c r="BYY28" s="70"/>
      <c r="BYZ28" s="70"/>
      <c r="BZA28" s="70"/>
      <c r="BZB28" s="70"/>
      <c r="BZC28" s="70"/>
      <c r="BZD28" s="70"/>
      <c r="BZE28" s="70"/>
      <c r="BZF28" s="70"/>
      <c r="BZG28" s="70"/>
      <c r="BZH28" s="70"/>
      <c r="BZI28" s="70"/>
      <c r="BZJ28" s="70"/>
      <c r="BZK28" s="70"/>
      <c r="BZL28" s="70"/>
      <c r="BZM28" s="70"/>
      <c r="BZN28" s="70"/>
      <c r="BZO28" s="70"/>
      <c r="BZP28" s="70"/>
      <c r="BZQ28" s="70"/>
      <c r="BZR28" s="70"/>
      <c r="BZS28" s="70"/>
      <c r="BZT28" s="70"/>
      <c r="BZU28" s="70"/>
      <c r="BZV28" s="70"/>
      <c r="BZW28" s="70"/>
      <c r="BZX28" s="70"/>
      <c r="BZY28" s="70"/>
      <c r="BZZ28" s="70"/>
      <c r="CAA28" s="70"/>
      <c r="CAB28" s="70"/>
      <c r="CAC28" s="70"/>
      <c r="CAD28" s="70"/>
      <c r="CAE28" s="70"/>
      <c r="CAF28" s="70"/>
      <c r="CAG28" s="70"/>
      <c r="CAH28" s="70"/>
      <c r="CAI28" s="70"/>
      <c r="CAJ28" s="70"/>
      <c r="CAK28" s="70"/>
      <c r="CAL28" s="70"/>
      <c r="CAM28" s="70"/>
      <c r="CAN28" s="70"/>
      <c r="CAO28" s="70"/>
      <c r="CAP28" s="70"/>
      <c r="CAQ28" s="70"/>
      <c r="CAR28" s="70"/>
      <c r="CAS28" s="70"/>
      <c r="CAT28" s="70"/>
      <c r="CAU28" s="70"/>
      <c r="CAV28" s="70"/>
      <c r="CAW28" s="70"/>
      <c r="CAX28" s="70"/>
      <c r="CAY28" s="70"/>
      <c r="CAZ28" s="70"/>
      <c r="CBA28" s="70"/>
      <c r="CBB28" s="70"/>
      <c r="CBC28" s="70"/>
      <c r="CBD28" s="70"/>
      <c r="CBE28" s="70"/>
      <c r="CBF28" s="70"/>
      <c r="CBG28" s="70"/>
      <c r="CBH28" s="70"/>
      <c r="CBI28" s="70"/>
      <c r="CBJ28" s="70"/>
      <c r="CBK28" s="70"/>
      <c r="CBL28" s="70"/>
      <c r="CBM28" s="70"/>
      <c r="CBN28" s="70"/>
      <c r="CBO28" s="70"/>
      <c r="CBP28" s="70"/>
      <c r="CBQ28" s="70"/>
      <c r="CBR28" s="70"/>
      <c r="CBS28" s="70"/>
      <c r="CBT28" s="70"/>
      <c r="CBU28" s="70"/>
      <c r="CBV28" s="70"/>
      <c r="CBW28" s="70"/>
      <c r="CBX28" s="70"/>
      <c r="CBY28" s="70"/>
      <c r="CBZ28" s="70"/>
      <c r="CCA28" s="70"/>
      <c r="CCB28" s="70"/>
      <c r="CCC28" s="70"/>
      <c r="CCD28" s="70"/>
      <c r="CCE28" s="70"/>
      <c r="CCF28" s="70"/>
      <c r="CCG28" s="70"/>
      <c r="CCH28" s="70"/>
      <c r="CCI28" s="70"/>
      <c r="CCJ28" s="70"/>
      <c r="CCK28" s="70"/>
      <c r="CCL28" s="70"/>
      <c r="CCM28" s="70"/>
      <c r="CCN28" s="70"/>
      <c r="CCO28" s="70"/>
      <c r="CCP28" s="70"/>
      <c r="CCQ28" s="70"/>
      <c r="CCR28" s="70"/>
      <c r="CCS28" s="70"/>
      <c r="CCT28" s="70"/>
      <c r="CCU28" s="70"/>
      <c r="CCV28" s="70"/>
      <c r="CCW28" s="70"/>
      <c r="CCX28" s="70"/>
      <c r="CCY28" s="70"/>
      <c r="CCZ28" s="70"/>
      <c r="CDA28" s="70"/>
      <c r="CDB28" s="70"/>
      <c r="CDC28" s="70"/>
      <c r="CDD28" s="70"/>
      <c r="CDE28" s="70"/>
      <c r="CDF28" s="70"/>
      <c r="CDG28" s="70"/>
      <c r="CDH28" s="70"/>
      <c r="CDI28" s="70"/>
      <c r="CDJ28" s="70"/>
      <c r="CDK28" s="70"/>
      <c r="CDL28" s="70"/>
      <c r="CDM28" s="70"/>
      <c r="CDN28" s="70"/>
      <c r="CDO28" s="70"/>
      <c r="CDP28" s="70"/>
      <c r="CDQ28" s="70"/>
      <c r="CDR28" s="70"/>
      <c r="CDS28" s="70"/>
      <c r="CDT28" s="70"/>
      <c r="CDU28" s="70"/>
      <c r="CDV28" s="70"/>
      <c r="CDW28" s="70"/>
      <c r="CDX28" s="70"/>
      <c r="CDY28" s="70"/>
      <c r="CDZ28" s="70"/>
      <c r="CEA28" s="70"/>
      <c r="CEB28" s="70"/>
      <c r="CEC28" s="70"/>
      <c r="CED28" s="70"/>
      <c r="CEE28" s="70"/>
      <c r="CEF28" s="70"/>
      <c r="CEG28" s="70"/>
      <c r="CEH28" s="70"/>
      <c r="CEI28" s="70"/>
      <c r="CEJ28" s="70"/>
      <c r="CEK28" s="70"/>
      <c r="CEL28" s="70"/>
      <c r="CEM28" s="70"/>
      <c r="CEN28" s="70"/>
      <c r="CEO28" s="70"/>
      <c r="CEP28" s="70"/>
      <c r="CEQ28" s="70"/>
      <c r="CER28" s="70"/>
      <c r="CES28" s="70"/>
      <c r="CET28" s="70"/>
      <c r="CEU28" s="70"/>
      <c r="CEV28" s="70"/>
      <c r="CEW28" s="70"/>
      <c r="CEX28" s="70"/>
      <c r="CEY28" s="70"/>
      <c r="CEZ28" s="70"/>
      <c r="CFA28" s="70"/>
      <c r="CFB28" s="70"/>
      <c r="CFC28" s="70"/>
      <c r="CFD28" s="70"/>
      <c r="CFE28" s="70"/>
      <c r="CFF28" s="70"/>
      <c r="CFG28" s="70"/>
      <c r="CFH28" s="70"/>
      <c r="CFI28" s="70"/>
      <c r="CFJ28" s="70"/>
      <c r="CFK28" s="70"/>
      <c r="CFL28" s="70"/>
      <c r="CFM28" s="70"/>
      <c r="CFN28" s="70"/>
      <c r="CFO28" s="70"/>
      <c r="CFP28" s="70"/>
      <c r="CFQ28" s="70"/>
      <c r="CFR28" s="70"/>
      <c r="CFS28" s="70"/>
      <c r="CFT28" s="70"/>
      <c r="CFU28" s="70"/>
      <c r="CFV28" s="70"/>
      <c r="CFW28" s="70"/>
      <c r="CFX28" s="70"/>
      <c r="CFY28" s="70"/>
      <c r="CFZ28" s="70"/>
      <c r="CGA28" s="70"/>
      <c r="CGB28" s="70"/>
      <c r="CGC28" s="70"/>
      <c r="CGD28" s="70"/>
      <c r="CGE28" s="70"/>
      <c r="CGF28" s="70"/>
      <c r="CGG28" s="70"/>
      <c r="CGH28" s="70"/>
      <c r="CGI28" s="70"/>
      <c r="CGJ28" s="70"/>
      <c r="CGK28" s="70"/>
      <c r="CGL28" s="70"/>
      <c r="CGM28" s="70"/>
      <c r="CGN28" s="70"/>
      <c r="CGO28" s="70"/>
      <c r="CGP28" s="70"/>
      <c r="CGQ28" s="70"/>
      <c r="CGR28" s="70"/>
      <c r="CGS28" s="70"/>
      <c r="CGT28" s="70"/>
      <c r="CGU28" s="70"/>
      <c r="CGV28" s="70"/>
      <c r="CGW28" s="70"/>
      <c r="CGX28" s="70"/>
      <c r="CGY28" s="70"/>
      <c r="CGZ28" s="70"/>
      <c r="CHA28" s="70"/>
      <c r="CHB28" s="70"/>
      <c r="CHC28" s="70"/>
      <c r="CHD28" s="70"/>
      <c r="CHE28" s="70"/>
      <c r="CHF28" s="70"/>
      <c r="CHG28" s="70"/>
      <c r="CHH28" s="70"/>
      <c r="CHI28" s="70"/>
      <c r="CHJ28" s="70"/>
      <c r="CHK28" s="70"/>
      <c r="CHL28" s="70"/>
      <c r="CHM28" s="70"/>
      <c r="CHN28" s="70"/>
      <c r="CHO28" s="70"/>
      <c r="CHP28" s="70"/>
      <c r="CHQ28" s="70"/>
      <c r="CHR28" s="70"/>
      <c r="CHS28" s="70"/>
      <c r="CHT28" s="70"/>
      <c r="CHU28" s="70"/>
      <c r="CHV28" s="70"/>
      <c r="CHW28" s="70"/>
      <c r="CHX28" s="70"/>
      <c r="CHY28" s="70"/>
      <c r="CHZ28" s="70"/>
      <c r="CIA28" s="70"/>
      <c r="CIB28" s="70"/>
      <c r="CIC28" s="70"/>
      <c r="CID28" s="70"/>
      <c r="CIE28" s="70"/>
      <c r="CIF28" s="70"/>
      <c r="CIG28" s="70"/>
      <c r="CIH28" s="70"/>
      <c r="CII28" s="70"/>
      <c r="CIJ28" s="70"/>
      <c r="CIK28" s="70"/>
      <c r="CIL28" s="70"/>
      <c r="CIM28" s="70"/>
      <c r="CIN28" s="70"/>
      <c r="CIO28" s="70"/>
      <c r="CIP28" s="70"/>
      <c r="CIQ28" s="70"/>
      <c r="CIR28" s="70"/>
      <c r="CIS28" s="70"/>
      <c r="CIT28" s="70"/>
      <c r="CIU28" s="70"/>
      <c r="CIV28" s="70"/>
      <c r="CIW28" s="70"/>
      <c r="CIX28" s="70"/>
      <c r="CIY28" s="70"/>
      <c r="CIZ28" s="70"/>
      <c r="CJA28" s="70"/>
      <c r="CJB28" s="70"/>
      <c r="CJC28" s="70"/>
      <c r="CJD28" s="70"/>
      <c r="CJE28" s="70"/>
      <c r="CJF28" s="70"/>
      <c r="CJG28" s="70"/>
      <c r="CJH28" s="70"/>
      <c r="CJI28" s="70"/>
      <c r="CJJ28" s="70"/>
      <c r="CJK28" s="70"/>
      <c r="CJL28" s="70"/>
      <c r="CJM28" s="70"/>
      <c r="CJN28" s="70"/>
      <c r="CJO28" s="70"/>
      <c r="CJP28" s="70"/>
      <c r="CJQ28" s="70"/>
      <c r="CJR28" s="70"/>
      <c r="CJS28" s="70"/>
      <c r="CJT28" s="70"/>
      <c r="CJU28" s="70"/>
      <c r="CJV28" s="70"/>
      <c r="CJW28" s="70"/>
      <c r="CJX28" s="70"/>
      <c r="CJY28" s="70"/>
      <c r="CJZ28" s="70"/>
      <c r="CKA28" s="70"/>
      <c r="CKB28" s="70"/>
      <c r="CKC28" s="70"/>
      <c r="CKD28" s="70"/>
      <c r="CKE28" s="70"/>
      <c r="CKF28" s="70"/>
      <c r="CKG28" s="70"/>
      <c r="CKH28" s="70"/>
      <c r="CKI28" s="70"/>
      <c r="CKJ28" s="70"/>
      <c r="CKK28" s="70"/>
      <c r="CKL28" s="70"/>
      <c r="CKM28" s="70"/>
      <c r="CKN28" s="70"/>
      <c r="CKO28" s="70"/>
      <c r="CKP28" s="70"/>
      <c r="CKQ28" s="70"/>
      <c r="CKR28" s="70"/>
      <c r="CKS28" s="70"/>
      <c r="CKT28" s="70"/>
      <c r="CKU28" s="70"/>
      <c r="CKV28" s="70"/>
      <c r="CKW28" s="70"/>
      <c r="CKX28" s="70"/>
      <c r="CKY28" s="70"/>
      <c r="CKZ28" s="70"/>
      <c r="CLA28" s="70"/>
      <c r="CLB28" s="70"/>
      <c r="CLC28" s="70"/>
      <c r="CLD28" s="70"/>
      <c r="CLE28" s="70"/>
      <c r="CLF28" s="70"/>
      <c r="CLG28" s="70"/>
      <c r="CLH28" s="70"/>
      <c r="CLI28" s="70"/>
      <c r="CLJ28" s="70"/>
      <c r="CLK28" s="70"/>
      <c r="CLL28" s="70"/>
      <c r="CLM28" s="70"/>
      <c r="CLN28" s="70"/>
      <c r="CLO28" s="70"/>
      <c r="CLP28" s="70"/>
      <c r="CLQ28" s="70"/>
      <c r="CLR28" s="70"/>
      <c r="CLS28" s="70"/>
      <c r="CLT28" s="70"/>
      <c r="CLU28" s="70"/>
      <c r="CLV28" s="70"/>
      <c r="CLW28" s="70"/>
      <c r="CLX28" s="70"/>
      <c r="CLY28" s="70"/>
      <c r="CLZ28" s="70"/>
      <c r="CMA28" s="70"/>
      <c r="CMB28" s="70"/>
      <c r="CMC28" s="70"/>
      <c r="CMD28" s="70"/>
      <c r="CME28" s="70"/>
      <c r="CMF28" s="70"/>
      <c r="CMG28" s="70"/>
      <c r="CMH28" s="70"/>
      <c r="CMI28" s="70"/>
      <c r="CMJ28" s="70"/>
      <c r="CMK28" s="70"/>
      <c r="CML28" s="70"/>
      <c r="CMM28" s="70"/>
      <c r="CMN28" s="70"/>
      <c r="CMO28" s="70"/>
      <c r="CMP28" s="70"/>
      <c r="CMQ28" s="70"/>
      <c r="CMR28" s="70"/>
      <c r="CMS28" s="70"/>
      <c r="CMT28" s="70"/>
      <c r="CMU28" s="70"/>
      <c r="CMV28" s="70"/>
      <c r="CMW28" s="70"/>
      <c r="CMX28" s="70"/>
      <c r="CMY28" s="70"/>
      <c r="CMZ28" s="70"/>
      <c r="CNA28" s="70"/>
      <c r="CNB28" s="70"/>
      <c r="CNC28" s="70"/>
      <c r="CND28" s="70"/>
      <c r="CNE28" s="70"/>
      <c r="CNF28" s="70"/>
      <c r="CNG28" s="70"/>
      <c r="CNH28" s="70"/>
      <c r="CNI28" s="70"/>
      <c r="CNJ28" s="70"/>
      <c r="CNK28" s="70"/>
      <c r="CNL28" s="70"/>
      <c r="CNM28" s="70"/>
      <c r="CNN28" s="70"/>
      <c r="CNO28" s="70"/>
      <c r="CNP28" s="70"/>
      <c r="CNQ28" s="70"/>
      <c r="CNR28" s="70"/>
      <c r="CNS28" s="70"/>
      <c r="CNT28" s="70"/>
      <c r="CNU28" s="70"/>
      <c r="CNV28" s="70"/>
      <c r="CNW28" s="70"/>
      <c r="CNX28" s="70"/>
      <c r="CNY28" s="70"/>
      <c r="CNZ28" s="70"/>
      <c r="COA28" s="70"/>
      <c r="COB28" s="70"/>
      <c r="COC28" s="70"/>
      <c r="COD28" s="70"/>
      <c r="COE28" s="70"/>
      <c r="COF28" s="70"/>
      <c r="COG28" s="70"/>
      <c r="COH28" s="70"/>
      <c r="COI28" s="70"/>
      <c r="COJ28" s="70"/>
      <c r="COK28" s="70"/>
      <c r="COL28" s="70"/>
      <c r="COM28" s="70"/>
      <c r="CON28" s="70"/>
      <c r="COO28" s="70"/>
      <c r="COP28" s="70"/>
      <c r="COQ28" s="70"/>
      <c r="COR28" s="70"/>
      <c r="COS28" s="70"/>
      <c r="COT28" s="70"/>
      <c r="COU28" s="70"/>
      <c r="COV28" s="70"/>
      <c r="COW28" s="70"/>
      <c r="COX28" s="70"/>
      <c r="COY28" s="70"/>
      <c r="COZ28" s="70"/>
      <c r="CPA28" s="70"/>
      <c r="CPB28" s="70"/>
      <c r="CPC28" s="70"/>
      <c r="CPD28" s="70"/>
      <c r="CPE28" s="70"/>
      <c r="CPF28" s="70"/>
      <c r="CPG28" s="70"/>
      <c r="CPH28" s="70"/>
      <c r="CPI28" s="70"/>
      <c r="CPJ28" s="70"/>
      <c r="CPK28" s="70"/>
      <c r="CPL28" s="70"/>
      <c r="CPM28" s="70"/>
      <c r="CPN28" s="70"/>
      <c r="CPO28" s="70"/>
      <c r="CPP28" s="70"/>
      <c r="CPQ28" s="70"/>
      <c r="CPR28" s="70"/>
      <c r="CPS28" s="70"/>
      <c r="CPT28" s="70"/>
      <c r="CPU28" s="70"/>
      <c r="CPV28" s="70"/>
      <c r="CPW28" s="70"/>
      <c r="CPX28" s="70"/>
      <c r="CPY28" s="70"/>
      <c r="CPZ28" s="70"/>
      <c r="CQA28" s="70"/>
      <c r="CQB28" s="70"/>
      <c r="CQC28" s="70"/>
      <c r="CQD28" s="70"/>
      <c r="CQE28" s="70"/>
      <c r="CQF28" s="70"/>
      <c r="CQG28" s="70"/>
      <c r="CQH28" s="70"/>
      <c r="CQI28" s="70"/>
      <c r="CQJ28" s="70"/>
      <c r="CQK28" s="70"/>
      <c r="CQL28" s="70"/>
      <c r="CQM28" s="70"/>
      <c r="CQN28" s="70"/>
      <c r="CQO28" s="70"/>
      <c r="CQP28" s="70"/>
      <c r="CQQ28" s="70"/>
      <c r="CQR28" s="70"/>
      <c r="CQS28" s="70"/>
      <c r="CQT28" s="70"/>
      <c r="CQU28" s="70"/>
      <c r="CQV28" s="70"/>
      <c r="CQW28" s="70"/>
      <c r="CQX28" s="70"/>
      <c r="CQY28" s="70"/>
      <c r="CQZ28" s="70"/>
      <c r="CRA28" s="70"/>
      <c r="CRB28" s="70"/>
      <c r="CRC28" s="70"/>
      <c r="CRD28" s="70"/>
      <c r="CRE28" s="70"/>
      <c r="CRF28" s="70"/>
      <c r="CRG28" s="70"/>
      <c r="CRH28" s="70"/>
      <c r="CRI28" s="70"/>
      <c r="CRJ28" s="70"/>
      <c r="CRK28" s="70"/>
      <c r="CRL28" s="70"/>
      <c r="CRM28" s="70"/>
      <c r="CRN28" s="70"/>
      <c r="CRO28" s="70"/>
      <c r="CRP28" s="70"/>
      <c r="CRQ28" s="70"/>
      <c r="CRR28" s="70"/>
      <c r="CRS28" s="70"/>
      <c r="CRT28" s="70"/>
      <c r="CRU28" s="70"/>
      <c r="CRV28" s="70"/>
      <c r="CRW28" s="70"/>
      <c r="CRX28" s="70"/>
      <c r="CRY28" s="70"/>
      <c r="CRZ28" s="70"/>
      <c r="CSA28" s="70"/>
      <c r="CSB28" s="70"/>
      <c r="CSC28" s="70"/>
      <c r="CSD28" s="70"/>
      <c r="CSE28" s="70"/>
      <c r="CSF28" s="70"/>
      <c r="CSG28" s="70"/>
      <c r="CSH28" s="70"/>
      <c r="CSI28" s="70"/>
      <c r="CSJ28" s="70"/>
      <c r="CSK28" s="70"/>
      <c r="CSL28" s="70"/>
      <c r="CSM28" s="70"/>
      <c r="CSN28" s="70"/>
      <c r="CSO28" s="70"/>
      <c r="CSP28" s="70"/>
      <c r="CSQ28" s="70"/>
      <c r="CSR28" s="70"/>
      <c r="CSS28" s="70"/>
      <c r="CST28" s="70"/>
      <c r="CSU28" s="70"/>
      <c r="CSV28" s="70"/>
      <c r="CSW28" s="70"/>
      <c r="CSX28" s="70"/>
      <c r="CSY28" s="70"/>
      <c r="CSZ28" s="70"/>
      <c r="CTA28" s="70"/>
      <c r="CTB28" s="70"/>
      <c r="CTC28" s="70"/>
      <c r="CTD28" s="70"/>
      <c r="CTE28" s="70"/>
      <c r="CTF28" s="70"/>
      <c r="CTG28" s="70"/>
      <c r="CTH28" s="70"/>
      <c r="CTI28" s="70"/>
      <c r="CTJ28" s="70"/>
      <c r="CTK28" s="70"/>
      <c r="CTL28" s="70"/>
      <c r="CTM28" s="70"/>
      <c r="CTN28" s="70"/>
      <c r="CTO28" s="70"/>
      <c r="CTP28" s="70"/>
      <c r="CTQ28" s="70"/>
      <c r="CTR28" s="70"/>
      <c r="CTS28" s="70"/>
      <c r="CTT28" s="70"/>
      <c r="CTU28" s="70"/>
      <c r="CTV28" s="70"/>
      <c r="CTW28" s="70"/>
      <c r="CTX28" s="70"/>
      <c r="CTY28" s="70"/>
      <c r="CTZ28" s="70"/>
      <c r="CUA28" s="70"/>
      <c r="CUB28" s="70"/>
      <c r="CUC28" s="70"/>
      <c r="CUD28" s="70"/>
      <c r="CUE28" s="70"/>
      <c r="CUF28" s="70"/>
      <c r="CUG28" s="70"/>
      <c r="CUH28" s="70"/>
      <c r="CUI28" s="70"/>
      <c r="CUJ28" s="70"/>
      <c r="CUK28" s="70"/>
      <c r="CUL28" s="70"/>
      <c r="CUM28" s="70"/>
      <c r="CUN28" s="70"/>
      <c r="CUO28" s="70"/>
      <c r="CUP28" s="70"/>
      <c r="CUQ28" s="70"/>
      <c r="CUR28" s="70"/>
      <c r="CUS28" s="70"/>
      <c r="CUT28" s="70"/>
      <c r="CUU28" s="70"/>
      <c r="CUV28" s="70"/>
      <c r="CUW28" s="70"/>
      <c r="CUX28" s="70"/>
      <c r="CUY28" s="70"/>
      <c r="CUZ28" s="70"/>
      <c r="CVA28" s="70"/>
      <c r="CVB28" s="70"/>
      <c r="CVC28" s="70"/>
      <c r="CVD28" s="70"/>
      <c r="CVE28" s="70"/>
      <c r="CVF28" s="70"/>
      <c r="CVG28" s="70"/>
      <c r="CVH28" s="70"/>
      <c r="CVI28" s="70"/>
      <c r="CVJ28" s="70"/>
      <c r="CVK28" s="70"/>
      <c r="CVL28" s="70"/>
      <c r="CVM28" s="70"/>
      <c r="CVN28" s="70"/>
      <c r="CVO28" s="70"/>
      <c r="CVP28" s="70"/>
      <c r="CVQ28" s="70"/>
      <c r="CVR28" s="70"/>
      <c r="CVS28" s="70"/>
      <c r="CVT28" s="70"/>
      <c r="CVU28" s="70"/>
      <c r="CVV28" s="70"/>
      <c r="CVW28" s="70"/>
      <c r="CVX28" s="70"/>
      <c r="CVY28" s="70"/>
      <c r="CVZ28" s="70"/>
      <c r="CWA28" s="70"/>
      <c r="CWB28" s="70"/>
      <c r="CWC28" s="70"/>
      <c r="CWD28" s="70"/>
      <c r="CWE28" s="70"/>
      <c r="CWF28" s="70"/>
      <c r="CWG28" s="70"/>
      <c r="CWH28" s="70"/>
      <c r="CWI28" s="70"/>
      <c r="CWJ28" s="70"/>
      <c r="CWK28" s="70"/>
      <c r="CWL28" s="70"/>
      <c r="CWM28" s="70"/>
      <c r="CWN28" s="70"/>
      <c r="CWO28" s="70"/>
      <c r="CWP28" s="70"/>
      <c r="CWQ28" s="70"/>
      <c r="CWR28" s="70"/>
      <c r="CWS28" s="70"/>
      <c r="CWT28" s="70"/>
      <c r="CWU28" s="70"/>
      <c r="CWV28" s="70"/>
      <c r="CWW28" s="70"/>
      <c r="CWX28" s="70"/>
      <c r="CWY28" s="70"/>
      <c r="CWZ28" s="70"/>
      <c r="CXA28" s="70"/>
      <c r="CXB28" s="70"/>
      <c r="CXC28" s="70"/>
      <c r="CXD28" s="70"/>
      <c r="CXE28" s="70"/>
      <c r="CXF28" s="70"/>
      <c r="CXG28" s="70"/>
      <c r="CXH28" s="70"/>
      <c r="CXI28" s="70"/>
      <c r="CXJ28" s="70"/>
      <c r="CXK28" s="70"/>
      <c r="CXL28" s="70"/>
      <c r="CXM28" s="70"/>
      <c r="CXN28" s="70"/>
      <c r="CXO28" s="70"/>
      <c r="CXP28" s="70"/>
      <c r="CXQ28" s="70"/>
      <c r="CXR28" s="70"/>
      <c r="CXS28" s="70"/>
      <c r="CXT28" s="70"/>
      <c r="CXU28" s="70"/>
      <c r="CXV28" s="70"/>
      <c r="CXW28" s="70"/>
      <c r="CXX28" s="70"/>
      <c r="CXY28" s="70"/>
      <c r="CXZ28" s="70"/>
      <c r="CYA28" s="70"/>
      <c r="CYB28" s="70"/>
      <c r="CYC28" s="70"/>
      <c r="CYD28" s="70"/>
      <c r="CYE28" s="70"/>
      <c r="CYF28" s="70"/>
      <c r="CYG28" s="70"/>
      <c r="CYH28" s="70"/>
      <c r="CYI28" s="70"/>
      <c r="CYJ28" s="70"/>
      <c r="CYK28" s="70"/>
      <c r="CYL28" s="70"/>
      <c r="CYM28" s="70"/>
      <c r="CYN28" s="70"/>
      <c r="CYO28" s="70"/>
      <c r="CYP28" s="70"/>
      <c r="CYQ28" s="70"/>
      <c r="CYR28" s="70"/>
      <c r="CYS28" s="70"/>
      <c r="CYT28" s="70"/>
      <c r="CYU28" s="70"/>
      <c r="CYV28" s="70"/>
      <c r="CYW28" s="70"/>
      <c r="CYX28" s="70"/>
      <c r="CYY28" s="70"/>
      <c r="CYZ28" s="70"/>
      <c r="CZA28" s="70"/>
      <c r="CZB28" s="70"/>
      <c r="CZC28" s="70"/>
      <c r="CZD28" s="70"/>
      <c r="CZE28" s="70"/>
      <c r="CZF28" s="70"/>
      <c r="CZG28" s="70"/>
      <c r="CZH28" s="70"/>
      <c r="CZI28" s="70"/>
      <c r="CZJ28" s="70"/>
      <c r="CZK28" s="70"/>
      <c r="CZL28" s="70"/>
      <c r="CZM28" s="70"/>
      <c r="CZN28" s="70"/>
      <c r="CZO28" s="70"/>
      <c r="CZP28" s="70"/>
      <c r="CZQ28" s="70"/>
      <c r="CZR28" s="70"/>
      <c r="CZS28" s="70"/>
      <c r="CZT28" s="70"/>
      <c r="CZU28" s="70"/>
      <c r="CZV28" s="70"/>
      <c r="CZW28" s="70"/>
      <c r="CZX28" s="70"/>
      <c r="CZY28" s="70"/>
      <c r="CZZ28" s="70"/>
      <c r="DAA28" s="70"/>
      <c r="DAB28" s="70"/>
      <c r="DAC28" s="70"/>
      <c r="DAD28" s="70"/>
      <c r="DAE28" s="70"/>
      <c r="DAF28" s="70"/>
      <c r="DAG28" s="70"/>
      <c r="DAH28" s="70"/>
      <c r="DAI28" s="70"/>
      <c r="DAJ28" s="70"/>
      <c r="DAK28" s="70"/>
      <c r="DAL28" s="70"/>
      <c r="DAM28" s="70"/>
      <c r="DAN28" s="70"/>
      <c r="DAO28" s="70"/>
      <c r="DAP28" s="70"/>
      <c r="DAQ28" s="70"/>
      <c r="DAR28" s="70"/>
      <c r="DAS28" s="70"/>
      <c r="DAT28" s="70"/>
      <c r="DAU28" s="70"/>
      <c r="DAV28" s="70"/>
      <c r="DAW28" s="70"/>
      <c r="DAX28" s="70"/>
      <c r="DAY28" s="70"/>
      <c r="DAZ28" s="70"/>
      <c r="DBA28" s="70"/>
      <c r="DBB28" s="70"/>
      <c r="DBC28" s="70"/>
      <c r="DBD28" s="70"/>
      <c r="DBE28" s="70"/>
      <c r="DBF28" s="70"/>
      <c r="DBG28" s="70"/>
      <c r="DBH28" s="70"/>
      <c r="DBI28" s="70"/>
      <c r="DBJ28" s="70"/>
      <c r="DBK28" s="70"/>
      <c r="DBL28" s="70"/>
      <c r="DBM28" s="70"/>
      <c r="DBN28" s="70"/>
      <c r="DBO28" s="70"/>
      <c r="DBP28" s="70"/>
      <c r="DBQ28" s="70"/>
      <c r="DBR28" s="70"/>
      <c r="DBS28" s="70"/>
      <c r="DBT28" s="70"/>
      <c r="DBU28" s="70"/>
      <c r="DBV28" s="70"/>
      <c r="DBW28" s="70"/>
      <c r="DBX28" s="70"/>
      <c r="DBY28" s="70"/>
      <c r="DBZ28" s="70"/>
      <c r="DCA28" s="70"/>
      <c r="DCB28" s="70"/>
      <c r="DCC28" s="70"/>
      <c r="DCD28" s="70"/>
      <c r="DCE28" s="70"/>
      <c r="DCF28" s="70"/>
      <c r="DCG28" s="70"/>
      <c r="DCH28" s="70"/>
      <c r="DCI28" s="70"/>
      <c r="DCJ28" s="70"/>
      <c r="DCK28" s="70"/>
      <c r="DCL28" s="70"/>
      <c r="DCM28" s="70"/>
      <c r="DCN28" s="70"/>
      <c r="DCO28" s="70"/>
      <c r="DCP28" s="70"/>
      <c r="DCQ28" s="70"/>
      <c r="DCR28" s="70"/>
      <c r="DCS28" s="70"/>
      <c r="DCT28" s="70"/>
      <c r="DCU28" s="70"/>
      <c r="DCV28" s="70"/>
      <c r="DCW28" s="70"/>
      <c r="DCX28" s="70"/>
      <c r="DCY28" s="70"/>
      <c r="DCZ28" s="70"/>
      <c r="DDA28" s="70"/>
      <c r="DDB28" s="70"/>
      <c r="DDC28" s="70"/>
      <c r="DDD28" s="70"/>
      <c r="DDE28" s="70"/>
      <c r="DDF28" s="70"/>
      <c r="DDG28" s="70"/>
      <c r="DDH28" s="70"/>
      <c r="DDI28" s="70"/>
      <c r="DDJ28" s="70"/>
      <c r="DDK28" s="70"/>
      <c r="DDL28" s="70"/>
      <c r="DDM28" s="70"/>
      <c r="DDN28" s="70"/>
      <c r="DDO28" s="70"/>
      <c r="DDP28" s="70"/>
      <c r="DDQ28" s="70"/>
      <c r="DDR28" s="70"/>
      <c r="DDS28" s="70"/>
      <c r="DDT28" s="70"/>
      <c r="DDU28" s="70"/>
      <c r="DDV28" s="70"/>
      <c r="DDW28" s="70"/>
      <c r="DDX28" s="70"/>
      <c r="DDY28" s="70"/>
      <c r="DDZ28" s="70"/>
      <c r="DEA28" s="70"/>
      <c r="DEB28" s="70"/>
      <c r="DEC28" s="70"/>
      <c r="DED28" s="70"/>
      <c r="DEE28" s="70"/>
      <c r="DEF28" s="70"/>
      <c r="DEG28" s="70"/>
      <c r="DEH28" s="70"/>
      <c r="DEI28" s="70"/>
      <c r="DEJ28" s="70"/>
      <c r="DEK28" s="70"/>
      <c r="DEL28" s="70"/>
      <c r="DEM28" s="70"/>
      <c r="DEN28" s="70"/>
      <c r="DEO28" s="70"/>
      <c r="DEP28" s="70"/>
      <c r="DEQ28" s="70"/>
      <c r="DER28" s="70"/>
      <c r="DES28" s="70"/>
      <c r="DET28" s="70"/>
      <c r="DEU28" s="70"/>
      <c r="DEV28" s="70"/>
      <c r="DEW28" s="70"/>
      <c r="DEX28" s="70"/>
      <c r="DEY28" s="70"/>
      <c r="DEZ28" s="70"/>
      <c r="DFA28" s="70"/>
      <c r="DFB28" s="70"/>
      <c r="DFC28" s="70"/>
      <c r="DFD28" s="70"/>
      <c r="DFE28" s="70"/>
      <c r="DFF28" s="70"/>
      <c r="DFG28" s="70"/>
      <c r="DFH28" s="70"/>
      <c r="DFI28" s="70"/>
      <c r="DFJ28" s="70"/>
      <c r="DFK28" s="70"/>
      <c r="DFL28" s="70"/>
      <c r="DFM28" s="70"/>
      <c r="DFN28" s="70"/>
      <c r="DFO28" s="70"/>
      <c r="DFP28" s="70"/>
      <c r="DFQ28" s="70"/>
      <c r="DFR28" s="70"/>
      <c r="DFS28" s="70"/>
      <c r="DFT28" s="70"/>
      <c r="DFU28" s="70"/>
      <c r="DFV28" s="70"/>
      <c r="DFW28" s="70"/>
      <c r="DFX28" s="70"/>
      <c r="DFY28" s="70"/>
      <c r="DFZ28" s="70"/>
      <c r="DGA28" s="70"/>
      <c r="DGB28" s="70"/>
      <c r="DGC28" s="70"/>
      <c r="DGD28" s="70"/>
      <c r="DGE28" s="70"/>
      <c r="DGF28" s="70"/>
      <c r="DGG28" s="70"/>
      <c r="DGH28" s="70"/>
      <c r="DGI28" s="70"/>
      <c r="DGJ28" s="70"/>
      <c r="DGK28" s="70"/>
      <c r="DGL28" s="70"/>
      <c r="DGM28" s="70"/>
      <c r="DGN28" s="70"/>
      <c r="DGO28" s="70"/>
      <c r="DGP28" s="70"/>
      <c r="DGQ28" s="70"/>
      <c r="DGR28" s="70"/>
      <c r="DGS28" s="70"/>
      <c r="DGT28" s="70"/>
      <c r="DGU28" s="70"/>
      <c r="DGV28" s="70"/>
      <c r="DGW28" s="70"/>
      <c r="DGX28" s="70"/>
      <c r="DGY28" s="70"/>
      <c r="DGZ28" s="70"/>
      <c r="DHA28" s="70"/>
      <c r="DHB28" s="70"/>
      <c r="DHC28" s="70"/>
      <c r="DHD28" s="70"/>
      <c r="DHE28" s="70"/>
      <c r="DHF28" s="70"/>
      <c r="DHG28" s="70"/>
      <c r="DHH28" s="70"/>
      <c r="DHI28" s="70"/>
      <c r="DHJ28" s="70"/>
      <c r="DHK28" s="70"/>
      <c r="DHL28" s="70"/>
      <c r="DHM28" s="70"/>
      <c r="DHN28" s="70"/>
      <c r="DHO28" s="70"/>
      <c r="DHP28" s="70"/>
      <c r="DHQ28" s="70"/>
      <c r="DHR28" s="70"/>
      <c r="DHS28" s="70"/>
      <c r="DHT28" s="70"/>
      <c r="DHU28" s="70"/>
      <c r="DHV28" s="70"/>
      <c r="DHW28" s="70"/>
      <c r="DHX28" s="70"/>
      <c r="DHY28" s="70"/>
      <c r="DHZ28" s="70"/>
      <c r="DIA28" s="70"/>
      <c r="DIB28" s="70"/>
      <c r="DIC28" s="70"/>
      <c r="DID28" s="70"/>
      <c r="DIE28" s="70"/>
      <c r="DIF28" s="70"/>
      <c r="DIG28" s="70"/>
      <c r="DIH28" s="70"/>
      <c r="DII28" s="70"/>
      <c r="DIJ28" s="70"/>
      <c r="DIK28" s="70"/>
      <c r="DIL28" s="70"/>
      <c r="DIM28" s="70"/>
      <c r="DIN28" s="70"/>
      <c r="DIO28" s="70"/>
      <c r="DIP28" s="70"/>
      <c r="DIQ28" s="70"/>
      <c r="DIR28" s="70"/>
      <c r="DIS28" s="70"/>
      <c r="DIT28" s="70"/>
      <c r="DIU28" s="70"/>
      <c r="DIV28" s="70"/>
      <c r="DIW28" s="70"/>
      <c r="DIX28" s="70"/>
      <c r="DIY28" s="70"/>
      <c r="DIZ28" s="70"/>
      <c r="DJA28" s="70"/>
      <c r="DJB28" s="70"/>
      <c r="DJC28" s="70"/>
      <c r="DJD28" s="70"/>
      <c r="DJE28" s="70"/>
      <c r="DJF28" s="70"/>
      <c r="DJG28" s="70"/>
      <c r="DJH28" s="70"/>
      <c r="DJI28" s="70"/>
      <c r="DJJ28" s="70"/>
      <c r="DJK28" s="70"/>
      <c r="DJL28" s="70"/>
      <c r="DJM28" s="70"/>
      <c r="DJN28" s="70"/>
      <c r="DJO28" s="70"/>
      <c r="DJP28" s="70"/>
      <c r="DJQ28" s="70"/>
      <c r="DJR28" s="70"/>
      <c r="DJS28" s="70"/>
      <c r="DJT28" s="70"/>
      <c r="DJU28" s="70"/>
      <c r="DJV28" s="70"/>
      <c r="DJW28" s="70"/>
      <c r="DJX28" s="70"/>
      <c r="DJY28" s="70"/>
      <c r="DJZ28" s="70"/>
      <c r="DKA28" s="70"/>
      <c r="DKB28" s="70"/>
      <c r="DKC28" s="70"/>
      <c r="DKD28" s="70"/>
      <c r="DKE28" s="70"/>
      <c r="DKF28" s="70"/>
      <c r="DKG28" s="70"/>
      <c r="DKH28" s="70"/>
      <c r="DKI28" s="70"/>
      <c r="DKJ28" s="70"/>
      <c r="DKK28" s="70"/>
      <c r="DKL28" s="70"/>
      <c r="DKM28" s="70"/>
      <c r="DKN28" s="70"/>
      <c r="DKO28" s="70"/>
      <c r="DKP28" s="70"/>
      <c r="DKQ28" s="70"/>
      <c r="DKR28" s="70"/>
      <c r="DKS28" s="70"/>
      <c r="DKT28" s="70"/>
      <c r="DKU28" s="70"/>
      <c r="DKV28" s="70"/>
      <c r="DKW28" s="70"/>
      <c r="DKX28" s="70"/>
      <c r="DKY28" s="70"/>
      <c r="DKZ28" s="70"/>
      <c r="DLA28" s="70"/>
      <c r="DLB28" s="70"/>
      <c r="DLC28" s="70"/>
      <c r="DLD28" s="70"/>
      <c r="DLE28" s="70"/>
      <c r="DLF28" s="70"/>
      <c r="DLG28" s="70"/>
      <c r="DLH28" s="70"/>
      <c r="DLI28" s="70"/>
      <c r="DLJ28" s="70"/>
      <c r="DLK28" s="70"/>
      <c r="DLL28" s="70"/>
      <c r="DLM28" s="70"/>
      <c r="DLN28" s="70"/>
      <c r="DLO28" s="70"/>
      <c r="DLP28" s="70"/>
      <c r="DLQ28" s="70"/>
      <c r="DLR28" s="70"/>
      <c r="DLS28" s="70"/>
      <c r="DLT28" s="70"/>
      <c r="DLU28" s="70"/>
      <c r="DLV28" s="70"/>
      <c r="DLW28" s="70"/>
      <c r="DLX28" s="70"/>
      <c r="DLY28" s="70"/>
      <c r="DLZ28" s="70"/>
      <c r="DMA28" s="70"/>
      <c r="DMB28" s="70"/>
      <c r="DMC28" s="70"/>
      <c r="DMD28" s="70"/>
      <c r="DME28" s="70"/>
      <c r="DMF28" s="70"/>
      <c r="DMG28" s="70"/>
      <c r="DMH28" s="70"/>
      <c r="DMI28" s="70"/>
      <c r="DMJ28" s="70"/>
      <c r="DMK28" s="70"/>
      <c r="DML28" s="70"/>
      <c r="DMM28" s="70"/>
      <c r="DMN28" s="70"/>
      <c r="DMO28" s="70"/>
      <c r="DMP28" s="70"/>
      <c r="DMQ28" s="70"/>
      <c r="DMR28" s="70"/>
      <c r="DMS28" s="70"/>
      <c r="DMT28" s="70"/>
      <c r="DMU28" s="70"/>
      <c r="DMV28" s="70"/>
      <c r="DMW28" s="70"/>
      <c r="DMX28" s="70"/>
      <c r="DMY28" s="70"/>
      <c r="DMZ28" s="70"/>
      <c r="DNA28" s="70"/>
      <c r="DNB28" s="70"/>
      <c r="DNC28" s="70"/>
      <c r="DND28" s="70"/>
      <c r="DNE28" s="70"/>
      <c r="DNF28" s="70"/>
      <c r="DNG28" s="70"/>
      <c r="DNH28" s="70"/>
      <c r="DNI28" s="70"/>
      <c r="DNJ28" s="70"/>
      <c r="DNK28" s="70"/>
      <c r="DNL28" s="70"/>
      <c r="DNM28" s="70"/>
      <c r="DNN28" s="70"/>
      <c r="DNO28" s="70"/>
      <c r="DNP28" s="70"/>
      <c r="DNQ28" s="70"/>
      <c r="DNR28" s="70"/>
      <c r="DNS28" s="70"/>
      <c r="DNT28" s="70"/>
      <c r="DNU28" s="70"/>
      <c r="DNV28" s="70"/>
      <c r="DNW28" s="70"/>
      <c r="DNX28" s="70"/>
      <c r="DNY28" s="70"/>
      <c r="DNZ28" s="70"/>
      <c r="DOA28" s="70"/>
      <c r="DOB28" s="70"/>
      <c r="DOC28" s="70"/>
      <c r="DOD28" s="70"/>
      <c r="DOE28" s="70"/>
      <c r="DOF28" s="70"/>
      <c r="DOG28" s="70"/>
      <c r="DOH28" s="70"/>
      <c r="DOI28" s="70"/>
      <c r="DOJ28" s="70"/>
      <c r="DOK28" s="70"/>
      <c r="DOL28" s="70"/>
      <c r="DOM28" s="70"/>
      <c r="DON28" s="70"/>
      <c r="DOO28" s="70"/>
      <c r="DOP28" s="70"/>
      <c r="DOQ28" s="70"/>
      <c r="DOR28" s="70"/>
      <c r="DOS28" s="70"/>
      <c r="DOT28" s="70"/>
      <c r="DOU28" s="70"/>
      <c r="DOV28" s="70"/>
      <c r="DOW28" s="70"/>
      <c r="DOX28" s="70"/>
      <c r="DOY28" s="70"/>
      <c r="DOZ28" s="70"/>
      <c r="DPA28" s="70"/>
      <c r="DPB28" s="70"/>
      <c r="DPC28" s="70"/>
      <c r="DPD28" s="70"/>
      <c r="DPE28" s="70"/>
      <c r="DPF28" s="70"/>
      <c r="DPG28" s="70"/>
      <c r="DPH28" s="70"/>
      <c r="DPI28" s="70"/>
      <c r="DPJ28" s="70"/>
      <c r="DPK28" s="70"/>
      <c r="DPL28" s="70"/>
      <c r="DPM28" s="70"/>
      <c r="DPN28" s="70"/>
      <c r="DPO28" s="70"/>
      <c r="DPP28" s="70"/>
      <c r="DPQ28" s="70"/>
      <c r="DPR28" s="70"/>
      <c r="DPS28" s="70"/>
      <c r="DPT28" s="70"/>
      <c r="DPU28" s="70"/>
      <c r="DPV28" s="70"/>
      <c r="DPW28" s="70"/>
      <c r="DPX28" s="70"/>
      <c r="DPY28" s="70"/>
      <c r="DPZ28" s="70"/>
      <c r="DQA28" s="70"/>
      <c r="DQB28" s="70"/>
      <c r="DQC28" s="70"/>
      <c r="DQD28" s="70"/>
      <c r="DQE28" s="70"/>
      <c r="DQF28" s="70"/>
      <c r="DQG28" s="70"/>
      <c r="DQH28" s="70"/>
      <c r="DQI28" s="70"/>
      <c r="DQJ28" s="70"/>
      <c r="DQK28" s="70"/>
      <c r="DQL28" s="70"/>
      <c r="DQM28" s="70"/>
      <c r="DQN28" s="70"/>
      <c r="DQO28" s="70"/>
      <c r="DQP28" s="70"/>
      <c r="DQQ28" s="70"/>
      <c r="DQR28" s="70"/>
      <c r="DQS28" s="70"/>
      <c r="DQT28" s="70"/>
      <c r="DQU28" s="70"/>
      <c r="DQV28" s="70"/>
      <c r="DQW28" s="70"/>
      <c r="DQX28" s="70"/>
      <c r="DQY28" s="70"/>
      <c r="DQZ28" s="70"/>
      <c r="DRA28" s="70"/>
      <c r="DRB28" s="70"/>
      <c r="DRC28" s="70"/>
      <c r="DRD28" s="70"/>
      <c r="DRE28" s="70"/>
      <c r="DRF28" s="70"/>
      <c r="DRG28" s="70"/>
      <c r="DRH28" s="70"/>
      <c r="DRI28" s="70"/>
      <c r="DRJ28" s="70"/>
      <c r="DRK28" s="70"/>
      <c r="DRL28" s="70"/>
      <c r="DRM28" s="70"/>
      <c r="DRN28" s="70"/>
      <c r="DRO28" s="70"/>
      <c r="DRP28" s="70"/>
      <c r="DRQ28" s="70"/>
      <c r="DRR28" s="70"/>
      <c r="DRS28" s="70"/>
      <c r="DRT28" s="70"/>
      <c r="DRU28" s="70"/>
      <c r="DRV28" s="70"/>
      <c r="DRW28" s="70"/>
      <c r="DRX28" s="70"/>
      <c r="DRY28" s="70"/>
      <c r="DRZ28" s="70"/>
      <c r="DSA28" s="70"/>
      <c r="DSB28" s="70"/>
      <c r="DSC28" s="70"/>
      <c r="DSD28" s="70"/>
      <c r="DSE28" s="70"/>
      <c r="DSF28" s="70"/>
      <c r="DSG28" s="70"/>
      <c r="DSH28" s="70"/>
      <c r="DSI28" s="70"/>
      <c r="DSJ28" s="70"/>
      <c r="DSK28" s="70"/>
      <c r="DSL28" s="70"/>
      <c r="DSM28" s="70"/>
      <c r="DSN28" s="70"/>
      <c r="DSO28" s="70"/>
      <c r="DSP28" s="70"/>
      <c r="DSQ28" s="70"/>
      <c r="DSR28" s="70"/>
      <c r="DSS28" s="70"/>
      <c r="DST28" s="70"/>
      <c r="DSU28" s="70"/>
      <c r="DSV28" s="70"/>
      <c r="DSW28" s="70"/>
      <c r="DSX28" s="70"/>
      <c r="DSY28" s="70"/>
      <c r="DSZ28" s="70"/>
      <c r="DTA28" s="70"/>
      <c r="DTB28" s="70"/>
      <c r="DTC28" s="70"/>
      <c r="DTD28" s="70"/>
      <c r="DTE28" s="70"/>
      <c r="DTF28" s="70"/>
      <c r="DTG28" s="70"/>
      <c r="DTH28" s="70"/>
      <c r="DTI28" s="70"/>
      <c r="DTJ28" s="70"/>
      <c r="DTK28" s="70"/>
      <c r="DTL28" s="70"/>
      <c r="DTM28" s="70"/>
      <c r="DTN28" s="70"/>
      <c r="DTO28" s="70"/>
      <c r="DTP28" s="70"/>
      <c r="DTQ28" s="70"/>
      <c r="DTR28" s="70"/>
      <c r="DTS28" s="70"/>
      <c r="DTT28" s="70"/>
      <c r="DTU28" s="70"/>
      <c r="DTV28" s="70"/>
      <c r="DTW28" s="70"/>
      <c r="DTX28" s="70"/>
      <c r="DTY28" s="70"/>
      <c r="DTZ28" s="70"/>
      <c r="DUA28" s="70"/>
      <c r="DUB28" s="70"/>
      <c r="DUC28" s="70"/>
      <c r="DUD28" s="70"/>
      <c r="DUE28" s="70"/>
      <c r="DUF28" s="70"/>
      <c r="DUG28" s="70"/>
      <c r="DUH28" s="70"/>
      <c r="DUI28" s="70"/>
      <c r="DUJ28" s="70"/>
      <c r="DUK28" s="70"/>
      <c r="DUL28" s="70"/>
      <c r="DUM28" s="70"/>
      <c r="DUN28" s="70"/>
      <c r="DUO28" s="70"/>
      <c r="DUP28" s="70"/>
      <c r="DUQ28" s="70"/>
      <c r="DUR28" s="70"/>
      <c r="DUS28" s="70"/>
      <c r="DUT28" s="70"/>
      <c r="DUU28" s="70"/>
      <c r="DUV28" s="70"/>
      <c r="DUW28" s="70"/>
      <c r="DUX28" s="70"/>
      <c r="DUY28" s="70"/>
      <c r="DUZ28" s="70"/>
      <c r="DVA28" s="70"/>
      <c r="DVB28" s="70"/>
      <c r="DVC28" s="70"/>
      <c r="DVD28" s="70"/>
      <c r="DVE28" s="70"/>
      <c r="DVF28" s="70"/>
      <c r="DVG28" s="70"/>
      <c r="DVH28" s="70"/>
      <c r="DVI28" s="70"/>
      <c r="DVJ28" s="70"/>
      <c r="DVK28" s="70"/>
      <c r="DVL28" s="70"/>
      <c r="DVM28" s="70"/>
      <c r="DVN28" s="70"/>
      <c r="DVO28" s="70"/>
      <c r="DVP28" s="70"/>
      <c r="DVQ28" s="70"/>
      <c r="DVR28" s="70"/>
      <c r="DVS28" s="70"/>
      <c r="DVT28" s="70"/>
      <c r="DVU28" s="70"/>
      <c r="DVV28" s="70"/>
      <c r="DVW28" s="70"/>
      <c r="DVX28" s="70"/>
      <c r="DVY28" s="70"/>
      <c r="DVZ28" s="70"/>
      <c r="DWA28" s="70"/>
      <c r="DWB28" s="70"/>
      <c r="DWC28" s="70"/>
      <c r="DWD28" s="70"/>
      <c r="DWE28" s="70"/>
      <c r="DWF28" s="70"/>
      <c r="DWG28" s="70"/>
      <c r="DWH28" s="70"/>
      <c r="DWI28" s="70"/>
      <c r="DWJ28" s="70"/>
      <c r="DWK28" s="70"/>
      <c r="DWL28" s="70"/>
      <c r="DWM28" s="70"/>
      <c r="DWN28" s="70"/>
      <c r="DWO28" s="70"/>
      <c r="DWP28" s="70"/>
      <c r="DWQ28" s="70"/>
      <c r="DWR28" s="70"/>
      <c r="DWS28" s="70"/>
      <c r="DWT28" s="70"/>
      <c r="DWU28" s="70"/>
      <c r="DWV28" s="70"/>
      <c r="DWW28" s="70"/>
      <c r="DWX28" s="70"/>
      <c r="DWY28" s="70"/>
      <c r="DWZ28" s="70"/>
      <c r="DXA28" s="70"/>
      <c r="DXB28" s="70"/>
      <c r="DXC28" s="70"/>
      <c r="DXD28" s="70"/>
      <c r="DXE28" s="70"/>
      <c r="DXF28" s="70"/>
      <c r="DXG28" s="70"/>
      <c r="DXH28" s="70"/>
      <c r="DXI28" s="70"/>
      <c r="DXJ28" s="70"/>
      <c r="DXK28" s="70"/>
      <c r="DXL28" s="70"/>
      <c r="DXM28" s="70"/>
      <c r="DXN28" s="70"/>
      <c r="DXO28" s="70"/>
      <c r="DXP28" s="70"/>
      <c r="DXQ28" s="70"/>
      <c r="DXR28" s="70"/>
      <c r="DXS28" s="70"/>
      <c r="DXT28" s="70"/>
      <c r="DXU28" s="70"/>
      <c r="DXV28" s="70"/>
      <c r="DXW28" s="70"/>
      <c r="DXX28" s="70"/>
      <c r="DXY28" s="70"/>
      <c r="DXZ28" s="70"/>
      <c r="DYA28" s="70"/>
      <c r="DYB28" s="70"/>
      <c r="DYC28" s="70"/>
      <c r="DYD28" s="70"/>
      <c r="DYE28" s="70"/>
      <c r="DYF28" s="70"/>
      <c r="DYG28" s="70"/>
      <c r="DYH28" s="70"/>
      <c r="DYI28" s="70"/>
      <c r="DYJ28" s="70"/>
      <c r="DYK28" s="70"/>
      <c r="DYL28" s="70"/>
      <c r="DYM28" s="70"/>
      <c r="DYN28" s="70"/>
      <c r="DYO28" s="70"/>
      <c r="DYP28" s="70"/>
      <c r="DYQ28" s="70"/>
      <c r="DYR28" s="70"/>
      <c r="DYS28" s="70"/>
      <c r="DYT28" s="70"/>
      <c r="DYU28" s="70"/>
      <c r="DYV28" s="70"/>
      <c r="DYW28" s="70"/>
      <c r="DYX28" s="70"/>
      <c r="DYY28" s="70"/>
      <c r="DYZ28" s="70"/>
      <c r="DZA28" s="70"/>
      <c r="DZB28" s="70"/>
      <c r="DZC28" s="70"/>
      <c r="DZD28" s="70"/>
      <c r="DZE28" s="70"/>
      <c r="DZF28" s="70"/>
      <c r="DZG28" s="70"/>
      <c r="DZH28" s="70"/>
      <c r="DZI28" s="70"/>
      <c r="DZJ28" s="70"/>
      <c r="DZK28" s="70"/>
      <c r="DZL28" s="70"/>
      <c r="DZM28" s="70"/>
      <c r="DZN28" s="70"/>
      <c r="DZO28" s="70"/>
      <c r="DZP28" s="70"/>
      <c r="DZQ28" s="70"/>
      <c r="DZR28" s="70"/>
      <c r="DZS28" s="70"/>
      <c r="DZT28" s="70"/>
      <c r="DZU28" s="70"/>
      <c r="DZV28" s="70"/>
      <c r="DZW28" s="70"/>
      <c r="DZX28" s="70"/>
      <c r="DZY28" s="70"/>
      <c r="DZZ28" s="70"/>
      <c r="EAA28" s="70"/>
      <c r="EAB28" s="70"/>
      <c r="EAC28" s="70"/>
      <c r="EAD28" s="70"/>
      <c r="EAE28" s="70"/>
      <c r="EAF28" s="70"/>
      <c r="EAG28" s="70"/>
      <c r="EAH28" s="70"/>
      <c r="EAI28" s="70"/>
      <c r="EAJ28" s="70"/>
      <c r="EAK28" s="70"/>
      <c r="EAL28" s="70"/>
      <c r="EAM28" s="70"/>
      <c r="EAN28" s="70"/>
      <c r="EAO28" s="70"/>
      <c r="EAP28" s="70"/>
      <c r="EAQ28" s="70"/>
      <c r="EAR28" s="70"/>
      <c r="EAS28" s="70"/>
      <c r="EAT28" s="70"/>
      <c r="EAU28" s="70"/>
      <c r="EAV28" s="70"/>
      <c r="EAW28" s="70"/>
      <c r="EAX28" s="70"/>
      <c r="EAY28" s="70"/>
      <c r="EAZ28" s="70"/>
      <c r="EBA28" s="70"/>
      <c r="EBB28" s="70"/>
      <c r="EBC28" s="70"/>
      <c r="EBD28" s="70"/>
      <c r="EBE28" s="70"/>
      <c r="EBF28" s="70"/>
      <c r="EBG28" s="70"/>
      <c r="EBH28" s="70"/>
      <c r="EBI28" s="70"/>
      <c r="EBJ28" s="70"/>
      <c r="EBK28" s="70"/>
      <c r="EBL28" s="70"/>
      <c r="EBM28" s="70"/>
      <c r="EBN28" s="70"/>
      <c r="EBO28" s="70"/>
      <c r="EBP28" s="70"/>
      <c r="EBQ28" s="70"/>
      <c r="EBR28" s="70"/>
      <c r="EBS28" s="70"/>
      <c r="EBT28" s="70"/>
      <c r="EBU28" s="70"/>
      <c r="EBV28" s="70"/>
      <c r="EBW28" s="70"/>
      <c r="EBX28" s="70"/>
      <c r="EBY28" s="70"/>
      <c r="EBZ28" s="70"/>
      <c r="ECA28" s="70"/>
      <c r="ECB28" s="70"/>
      <c r="ECC28" s="70"/>
      <c r="ECD28" s="70"/>
      <c r="ECE28" s="70"/>
      <c r="ECF28" s="70"/>
      <c r="ECG28" s="70"/>
      <c r="ECH28" s="70"/>
      <c r="ECI28" s="70"/>
      <c r="ECJ28" s="70"/>
      <c r="ECK28" s="70"/>
      <c r="ECL28" s="70"/>
      <c r="ECM28" s="70"/>
      <c r="ECN28" s="70"/>
      <c r="ECO28" s="70"/>
      <c r="ECP28" s="70"/>
      <c r="ECQ28" s="70"/>
      <c r="ECR28" s="70"/>
      <c r="ECS28" s="70"/>
      <c r="ECT28" s="70"/>
      <c r="ECU28" s="70"/>
      <c r="ECV28" s="70"/>
      <c r="ECW28" s="70"/>
      <c r="ECX28" s="70"/>
      <c r="ECY28" s="70"/>
      <c r="ECZ28" s="70"/>
      <c r="EDA28" s="70"/>
      <c r="EDB28" s="70"/>
      <c r="EDC28" s="70"/>
      <c r="EDD28" s="70"/>
      <c r="EDE28" s="70"/>
      <c r="EDF28" s="70"/>
      <c r="EDG28" s="70"/>
      <c r="EDH28" s="70"/>
      <c r="EDI28" s="70"/>
      <c r="EDJ28" s="70"/>
      <c r="EDK28" s="70"/>
      <c r="EDL28" s="70"/>
      <c r="EDM28" s="70"/>
      <c r="EDN28" s="70"/>
      <c r="EDO28" s="70"/>
      <c r="EDP28" s="70"/>
      <c r="EDQ28" s="70"/>
      <c r="EDR28" s="70"/>
      <c r="EDS28" s="70"/>
      <c r="EDT28" s="70"/>
      <c r="EDU28" s="70"/>
      <c r="EDV28" s="70"/>
      <c r="EDW28" s="70"/>
      <c r="EDX28" s="70"/>
      <c r="EDY28" s="70"/>
      <c r="EDZ28" s="70"/>
      <c r="EEA28" s="70"/>
      <c r="EEB28" s="70"/>
      <c r="EEC28" s="70"/>
      <c r="EED28" s="70"/>
      <c r="EEE28" s="70"/>
      <c r="EEF28" s="70"/>
      <c r="EEG28" s="70"/>
      <c r="EEH28" s="70"/>
      <c r="EEI28" s="70"/>
      <c r="EEJ28" s="70"/>
      <c r="EEK28" s="70"/>
      <c r="EEL28" s="70"/>
      <c r="EEM28" s="70"/>
      <c r="EEN28" s="70"/>
      <c r="EEO28" s="70"/>
      <c r="EEP28" s="70"/>
      <c r="EEQ28" s="70"/>
      <c r="EER28" s="70"/>
      <c r="EES28" s="70"/>
      <c r="EET28" s="70"/>
      <c r="EEU28" s="70"/>
      <c r="EEV28" s="70"/>
      <c r="EEW28" s="70"/>
      <c r="EEX28" s="70"/>
      <c r="EEY28" s="70"/>
      <c r="EEZ28" s="70"/>
      <c r="EFA28" s="70"/>
      <c r="EFB28" s="70"/>
      <c r="EFC28" s="70"/>
      <c r="EFD28" s="70"/>
      <c r="EFE28" s="70"/>
      <c r="EFF28" s="70"/>
      <c r="EFG28" s="70"/>
      <c r="EFH28" s="70"/>
      <c r="EFI28" s="70"/>
      <c r="EFJ28" s="70"/>
      <c r="EFK28" s="70"/>
      <c r="EFL28" s="70"/>
      <c r="EFM28" s="70"/>
      <c r="EFN28" s="70"/>
      <c r="EFO28" s="70"/>
      <c r="EFP28" s="70"/>
      <c r="EFQ28" s="70"/>
      <c r="EFR28" s="70"/>
      <c r="EFS28" s="70"/>
      <c r="EFT28" s="70"/>
      <c r="EFU28" s="70"/>
      <c r="EFV28" s="70"/>
      <c r="EFW28" s="70"/>
      <c r="EFX28" s="70"/>
      <c r="EFY28" s="70"/>
      <c r="EFZ28" s="70"/>
      <c r="EGA28" s="70"/>
      <c r="EGB28" s="70"/>
      <c r="EGC28" s="70"/>
      <c r="EGD28" s="70"/>
      <c r="EGE28" s="70"/>
      <c r="EGF28" s="70"/>
      <c r="EGG28" s="70"/>
      <c r="EGH28" s="70"/>
      <c r="EGI28" s="70"/>
      <c r="EGJ28" s="70"/>
      <c r="EGK28" s="70"/>
      <c r="EGL28" s="70"/>
      <c r="EGM28" s="70"/>
      <c r="EGN28" s="70"/>
      <c r="EGO28" s="70"/>
      <c r="EGP28" s="70"/>
      <c r="EGQ28" s="70"/>
      <c r="EGR28" s="70"/>
      <c r="EGS28" s="70"/>
      <c r="EGT28" s="70"/>
      <c r="EGU28" s="70"/>
      <c r="EGV28" s="70"/>
      <c r="EGW28" s="70"/>
      <c r="EGX28" s="70"/>
      <c r="EGY28" s="70"/>
      <c r="EGZ28" s="70"/>
      <c r="EHA28" s="70"/>
      <c r="EHB28" s="70"/>
      <c r="EHC28" s="70"/>
      <c r="EHD28" s="70"/>
      <c r="EHE28" s="70"/>
      <c r="EHF28" s="70"/>
      <c r="EHG28" s="70"/>
      <c r="EHH28" s="70"/>
      <c r="EHI28" s="70"/>
      <c r="EHJ28" s="70"/>
      <c r="EHK28" s="70"/>
      <c r="EHL28" s="70"/>
      <c r="EHM28" s="70"/>
      <c r="EHN28" s="70"/>
      <c r="EHO28" s="70"/>
      <c r="EHP28" s="70"/>
      <c r="EHQ28" s="70"/>
      <c r="EHR28" s="70"/>
      <c r="EHS28" s="70"/>
      <c r="EHT28" s="70"/>
      <c r="EHU28" s="70"/>
      <c r="EHV28" s="70"/>
      <c r="EHW28" s="70"/>
      <c r="EHX28" s="70"/>
      <c r="EHY28" s="70"/>
      <c r="EHZ28" s="70"/>
      <c r="EIA28" s="70"/>
      <c r="EIB28" s="70"/>
      <c r="EIC28" s="70"/>
      <c r="EID28" s="70"/>
      <c r="EIE28" s="70"/>
      <c r="EIF28" s="70"/>
      <c r="EIG28" s="70"/>
      <c r="EIH28" s="70"/>
      <c r="EII28" s="70"/>
      <c r="EIJ28" s="70"/>
      <c r="EIK28" s="70"/>
      <c r="EIL28" s="70"/>
      <c r="EIM28" s="70"/>
      <c r="EIN28" s="70"/>
      <c r="EIO28" s="70"/>
      <c r="EIP28" s="70"/>
      <c r="EIQ28" s="70"/>
      <c r="EIR28" s="70"/>
      <c r="EIS28" s="70"/>
      <c r="EIT28" s="70"/>
      <c r="EIU28" s="70"/>
      <c r="EIV28" s="70"/>
      <c r="EIW28" s="70"/>
      <c r="EIX28" s="70"/>
      <c r="EIY28" s="70"/>
      <c r="EIZ28" s="70"/>
      <c r="EJA28" s="70"/>
      <c r="EJB28" s="70"/>
      <c r="EJC28" s="70"/>
      <c r="EJD28" s="70"/>
      <c r="EJE28" s="70"/>
      <c r="EJF28" s="70"/>
      <c r="EJG28" s="70"/>
      <c r="EJH28" s="70"/>
      <c r="EJI28" s="70"/>
      <c r="EJJ28" s="70"/>
      <c r="EJK28" s="70"/>
      <c r="EJL28" s="70"/>
      <c r="EJM28" s="70"/>
      <c r="EJN28" s="70"/>
      <c r="EJO28" s="70"/>
      <c r="EJP28" s="70"/>
      <c r="EJQ28" s="70"/>
      <c r="EJR28" s="70"/>
      <c r="EJS28" s="70"/>
      <c r="EJT28" s="70"/>
      <c r="EJU28" s="70"/>
      <c r="EJV28" s="70"/>
      <c r="EJW28" s="70"/>
      <c r="EJX28" s="70"/>
      <c r="EJY28" s="70"/>
      <c r="EJZ28" s="70"/>
      <c r="EKA28" s="70"/>
      <c r="EKB28" s="70"/>
      <c r="EKC28" s="70"/>
      <c r="EKD28" s="70"/>
      <c r="EKE28" s="70"/>
      <c r="EKF28" s="70"/>
      <c r="EKG28" s="70"/>
      <c r="EKH28" s="70"/>
      <c r="EKI28" s="70"/>
      <c r="EKJ28" s="70"/>
      <c r="EKK28" s="70"/>
      <c r="EKL28" s="70"/>
      <c r="EKM28" s="70"/>
      <c r="EKN28" s="70"/>
      <c r="EKO28" s="70"/>
      <c r="EKP28" s="70"/>
      <c r="EKQ28" s="70"/>
      <c r="EKR28" s="70"/>
      <c r="EKS28" s="70"/>
      <c r="EKT28" s="70"/>
      <c r="EKU28" s="70"/>
      <c r="EKV28" s="70"/>
      <c r="EKW28" s="70"/>
      <c r="EKX28" s="70"/>
      <c r="EKY28" s="70"/>
      <c r="EKZ28" s="70"/>
      <c r="ELA28" s="70"/>
      <c r="ELB28" s="70"/>
      <c r="ELC28" s="70"/>
      <c r="ELD28" s="70"/>
      <c r="ELE28" s="70"/>
      <c r="ELF28" s="70"/>
      <c r="ELG28" s="70"/>
      <c r="ELH28" s="70"/>
      <c r="ELI28" s="70"/>
      <c r="ELJ28" s="70"/>
      <c r="ELK28" s="70"/>
      <c r="ELL28" s="70"/>
      <c r="ELM28" s="70"/>
      <c r="ELN28" s="70"/>
      <c r="ELO28" s="70"/>
      <c r="ELP28" s="70"/>
      <c r="ELQ28" s="70"/>
      <c r="ELR28" s="70"/>
      <c r="ELS28" s="70"/>
      <c r="ELT28" s="70"/>
      <c r="ELU28" s="70"/>
      <c r="ELV28" s="70"/>
      <c r="ELW28" s="70"/>
      <c r="ELX28" s="70"/>
      <c r="ELY28" s="70"/>
      <c r="ELZ28" s="70"/>
      <c r="EMA28" s="70"/>
      <c r="EMB28" s="70"/>
      <c r="EMC28" s="70"/>
      <c r="EMD28" s="70"/>
      <c r="EME28" s="70"/>
      <c r="EMF28" s="70"/>
      <c r="EMG28" s="70"/>
      <c r="EMH28" s="70"/>
      <c r="EMI28" s="70"/>
      <c r="EMJ28" s="70"/>
      <c r="EMK28" s="70"/>
      <c r="EML28" s="70"/>
      <c r="EMM28" s="70"/>
      <c r="EMN28" s="70"/>
      <c r="EMO28" s="70"/>
      <c r="EMP28" s="70"/>
      <c r="EMQ28" s="70"/>
      <c r="EMR28" s="70"/>
      <c r="EMS28" s="70"/>
      <c r="EMT28" s="70"/>
      <c r="EMU28" s="70"/>
      <c r="EMV28" s="70"/>
      <c r="EMW28" s="70"/>
      <c r="EMX28" s="70"/>
      <c r="EMY28" s="70"/>
      <c r="EMZ28" s="70"/>
      <c r="ENA28" s="70"/>
      <c r="ENB28" s="70"/>
      <c r="ENC28" s="70"/>
      <c r="END28" s="70"/>
      <c r="ENE28" s="70"/>
      <c r="ENF28" s="70"/>
      <c r="ENG28" s="70"/>
      <c r="ENH28" s="70"/>
      <c r="ENI28" s="70"/>
      <c r="ENJ28" s="70"/>
      <c r="ENK28" s="70"/>
      <c r="ENL28" s="70"/>
      <c r="ENM28" s="70"/>
      <c r="ENN28" s="70"/>
      <c r="ENO28" s="70"/>
      <c r="ENP28" s="70"/>
      <c r="ENQ28" s="70"/>
      <c r="ENR28" s="70"/>
      <c r="ENS28" s="70"/>
      <c r="ENT28" s="70"/>
      <c r="ENU28" s="70"/>
      <c r="ENV28" s="70"/>
      <c r="ENW28" s="70"/>
      <c r="ENX28" s="70"/>
      <c r="ENY28" s="70"/>
      <c r="ENZ28" s="70"/>
      <c r="EOA28" s="70"/>
      <c r="EOB28" s="70"/>
      <c r="EOC28" s="70"/>
      <c r="EOD28" s="70"/>
      <c r="EOE28" s="70"/>
      <c r="EOF28" s="70"/>
      <c r="EOG28" s="70"/>
      <c r="EOH28" s="70"/>
      <c r="EOI28" s="70"/>
      <c r="EOJ28" s="70"/>
      <c r="EOK28" s="70"/>
      <c r="EOL28" s="70"/>
      <c r="EOM28" s="70"/>
      <c r="EON28" s="70"/>
      <c r="EOO28" s="70"/>
      <c r="EOP28" s="70"/>
      <c r="EOQ28" s="70"/>
      <c r="EOR28" s="70"/>
      <c r="EOS28" s="70"/>
      <c r="EOT28" s="70"/>
      <c r="EOU28" s="70"/>
      <c r="EOV28" s="70"/>
      <c r="EOW28" s="70"/>
      <c r="EOX28" s="70"/>
      <c r="EOY28" s="70"/>
      <c r="EOZ28" s="70"/>
      <c r="EPA28" s="70"/>
      <c r="EPB28" s="70"/>
      <c r="EPC28" s="70"/>
      <c r="EPD28" s="70"/>
      <c r="EPE28" s="70"/>
      <c r="EPF28" s="70"/>
      <c r="EPG28" s="70"/>
      <c r="EPH28" s="70"/>
      <c r="EPI28" s="70"/>
      <c r="EPJ28" s="70"/>
      <c r="EPK28" s="70"/>
      <c r="EPL28" s="70"/>
      <c r="EPM28" s="70"/>
      <c r="EPN28" s="70"/>
      <c r="EPO28" s="70"/>
      <c r="EPP28" s="70"/>
      <c r="EPQ28" s="70"/>
      <c r="EPR28" s="70"/>
      <c r="EPS28" s="70"/>
      <c r="EPT28" s="70"/>
      <c r="EPU28" s="70"/>
      <c r="EPV28" s="70"/>
      <c r="EPW28" s="70"/>
      <c r="EPX28" s="70"/>
      <c r="EPY28" s="70"/>
      <c r="EPZ28" s="70"/>
      <c r="EQA28" s="70"/>
      <c r="EQB28" s="70"/>
      <c r="EQC28" s="70"/>
      <c r="EQD28" s="70"/>
      <c r="EQE28" s="70"/>
      <c r="EQF28" s="70"/>
      <c r="EQG28" s="70"/>
      <c r="EQH28" s="70"/>
      <c r="EQI28" s="70"/>
      <c r="EQJ28" s="70"/>
      <c r="EQK28" s="70"/>
      <c r="EQL28" s="70"/>
      <c r="EQM28" s="70"/>
      <c r="EQN28" s="70"/>
      <c r="EQO28" s="70"/>
      <c r="EQP28" s="70"/>
      <c r="EQQ28" s="70"/>
      <c r="EQR28" s="70"/>
      <c r="EQS28" s="70"/>
      <c r="EQT28" s="70"/>
      <c r="EQU28" s="70"/>
      <c r="EQV28" s="70"/>
      <c r="EQW28" s="70"/>
      <c r="EQX28" s="70"/>
      <c r="EQY28" s="70"/>
      <c r="EQZ28" s="70"/>
      <c r="ERA28" s="70"/>
      <c r="ERB28" s="70"/>
      <c r="ERC28" s="70"/>
      <c r="ERD28" s="70"/>
      <c r="ERE28" s="70"/>
      <c r="ERF28" s="70"/>
      <c r="ERG28" s="70"/>
      <c r="ERH28" s="70"/>
      <c r="ERI28" s="70"/>
      <c r="ERJ28" s="70"/>
      <c r="ERK28" s="70"/>
      <c r="ERL28" s="70"/>
      <c r="ERM28" s="70"/>
      <c r="ERN28" s="70"/>
      <c r="ERO28" s="70"/>
      <c r="ERP28" s="70"/>
      <c r="ERQ28" s="70"/>
      <c r="ERR28" s="70"/>
      <c r="ERS28" s="70"/>
      <c r="ERT28" s="70"/>
      <c r="ERU28" s="70"/>
      <c r="ERV28" s="70"/>
      <c r="ERW28" s="70"/>
      <c r="ERX28" s="70"/>
      <c r="ERY28" s="70"/>
      <c r="ERZ28" s="70"/>
      <c r="ESA28" s="70"/>
      <c r="ESB28" s="70"/>
      <c r="ESC28" s="70"/>
      <c r="ESD28" s="70"/>
      <c r="ESE28" s="70"/>
      <c r="ESF28" s="70"/>
      <c r="ESG28" s="70"/>
      <c r="ESH28" s="70"/>
      <c r="ESI28" s="70"/>
      <c r="ESJ28" s="70"/>
      <c r="ESK28" s="70"/>
      <c r="ESL28" s="70"/>
      <c r="ESM28" s="70"/>
      <c r="ESN28" s="70"/>
      <c r="ESO28" s="70"/>
      <c r="ESP28" s="70"/>
      <c r="ESQ28" s="70"/>
      <c r="ESR28" s="70"/>
      <c r="ESS28" s="70"/>
      <c r="EST28" s="70"/>
      <c r="ESU28" s="70"/>
      <c r="ESV28" s="70"/>
      <c r="ESW28" s="70"/>
      <c r="ESX28" s="70"/>
      <c r="ESY28" s="70"/>
      <c r="ESZ28" s="70"/>
      <c r="ETA28" s="70"/>
      <c r="ETB28" s="70"/>
      <c r="ETC28" s="70"/>
      <c r="ETD28" s="70"/>
      <c r="ETE28" s="70"/>
      <c r="ETF28" s="70"/>
      <c r="ETG28" s="70"/>
      <c r="ETH28" s="70"/>
      <c r="ETI28" s="70"/>
      <c r="ETJ28" s="70"/>
      <c r="ETK28" s="70"/>
      <c r="ETL28" s="70"/>
      <c r="ETM28" s="70"/>
      <c r="ETN28" s="70"/>
      <c r="ETO28" s="70"/>
      <c r="ETP28" s="70"/>
      <c r="ETQ28" s="70"/>
      <c r="ETR28" s="70"/>
      <c r="ETS28" s="70"/>
      <c r="ETT28" s="70"/>
      <c r="ETU28" s="70"/>
      <c r="ETV28" s="70"/>
      <c r="ETW28" s="70"/>
      <c r="ETX28" s="70"/>
      <c r="ETY28" s="70"/>
      <c r="ETZ28" s="70"/>
      <c r="EUA28" s="70"/>
      <c r="EUB28" s="70"/>
      <c r="EUC28" s="70"/>
      <c r="EUD28" s="70"/>
      <c r="EUE28" s="70"/>
      <c r="EUF28" s="70"/>
      <c r="EUG28" s="70"/>
      <c r="EUH28" s="70"/>
      <c r="EUI28" s="70"/>
      <c r="EUJ28" s="70"/>
      <c r="EUK28" s="70"/>
      <c r="EUL28" s="70"/>
      <c r="EUM28" s="70"/>
      <c r="EUN28" s="70"/>
      <c r="EUO28" s="70"/>
      <c r="EUP28" s="70"/>
      <c r="EUQ28" s="70"/>
      <c r="EUR28" s="70"/>
      <c r="EUS28" s="70"/>
      <c r="EUT28" s="70"/>
      <c r="EUU28" s="70"/>
      <c r="EUV28" s="70"/>
      <c r="EUW28" s="70"/>
      <c r="EUX28" s="70"/>
      <c r="EUY28" s="70"/>
      <c r="EUZ28" s="70"/>
      <c r="EVA28" s="70"/>
      <c r="EVB28" s="70"/>
      <c r="EVC28" s="70"/>
      <c r="EVD28" s="70"/>
      <c r="EVE28" s="70"/>
      <c r="EVF28" s="70"/>
      <c r="EVG28" s="70"/>
      <c r="EVH28" s="70"/>
      <c r="EVI28" s="70"/>
      <c r="EVJ28" s="70"/>
      <c r="EVK28" s="70"/>
      <c r="EVL28" s="70"/>
      <c r="EVM28" s="70"/>
      <c r="EVN28" s="70"/>
      <c r="EVO28" s="70"/>
      <c r="EVP28" s="70"/>
      <c r="EVQ28" s="70"/>
      <c r="EVR28" s="70"/>
      <c r="EVS28" s="70"/>
      <c r="EVT28" s="70"/>
      <c r="EVU28" s="70"/>
      <c r="EVV28" s="70"/>
      <c r="EVW28" s="70"/>
      <c r="EVX28" s="70"/>
      <c r="EVY28" s="70"/>
      <c r="EVZ28" s="70"/>
      <c r="EWA28" s="70"/>
      <c r="EWB28" s="70"/>
      <c r="EWC28" s="70"/>
      <c r="EWD28" s="70"/>
      <c r="EWE28" s="70"/>
      <c r="EWF28" s="70"/>
      <c r="EWG28" s="70"/>
      <c r="EWH28" s="70"/>
      <c r="EWI28" s="70"/>
      <c r="EWJ28" s="70"/>
      <c r="EWK28" s="70"/>
      <c r="EWL28" s="70"/>
      <c r="EWM28" s="70"/>
      <c r="EWN28" s="70"/>
      <c r="EWO28" s="70"/>
      <c r="EWP28" s="70"/>
      <c r="EWQ28" s="70"/>
      <c r="EWR28" s="70"/>
      <c r="EWS28" s="70"/>
      <c r="EWT28" s="70"/>
      <c r="EWU28" s="70"/>
      <c r="EWV28" s="70"/>
      <c r="EWW28" s="70"/>
      <c r="EWX28" s="70"/>
      <c r="EWY28" s="70"/>
      <c r="EWZ28" s="70"/>
      <c r="EXA28" s="70"/>
      <c r="EXB28" s="70"/>
      <c r="EXC28" s="70"/>
      <c r="EXD28" s="70"/>
      <c r="EXE28" s="70"/>
      <c r="EXF28" s="70"/>
      <c r="EXG28" s="70"/>
      <c r="EXH28" s="70"/>
      <c r="EXI28" s="70"/>
      <c r="EXJ28" s="70"/>
      <c r="EXK28" s="70"/>
      <c r="EXL28" s="70"/>
      <c r="EXM28" s="70"/>
      <c r="EXN28" s="70"/>
      <c r="EXO28" s="70"/>
      <c r="EXP28" s="70"/>
      <c r="EXQ28" s="70"/>
      <c r="EXR28" s="70"/>
      <c r="EXS28" s="70"/>
      <c r="EXT28" s="70"/>
      <c r="EXU28" s="70"/>
      <c r="EXV28" s="70"/>
      <c r="EXW28" s="70"/>
      <c r="EXX28" s="70"/>
      <c r="EXY28" s="70"/>
      <c r="EXZ28" s="70"/>
      <c r="EYA28" s="70"/>
      <c r="EYB28" s="70"/>
      <c r="EYC28" s="70"/>
      <c r="EYD28" s="70"/>
      <c r="EYE28" s="70"/>
      <c r="EYF28" s="70"/>
      <c r="EYG28" s="70"/>
      <c r="EYH28" s="70"/>
      <c r="EYI28" s="70"/>
      <c r="EYJ28" s="70"/>
      <c r="EYK28" s="70"/>
      <c r="EYL28" s="70"/>
      <c r="EYM28" s="70"/>
      <c r="EYN28" s="70"/>
      <c r="EYO28" s="70"/>
      <c r="EYP28" s="70"/>
      <c r="EYQ28" s="70"/>
      <c r="EYR28" s="70"/>
      <c r="EYS28" s="70"/>
      <c r="EYT28" s="70"/>
      <c r="EYU28" s="70"/>
      <c r="EYV28" s="70"/>
      <c r="EYW28" s="70"/>
      <c r="EYX28" s="70"/>
      <c r="EYY28" s="70"/>
      <c r="EYZ28" s="70"/>
      <c r="EZA28" s="70"/>
      <c r="EZB28" s="70"/>
      <c r="EZC28" s="70"/>
      <c r="EZD28" s="70"/>
      <c r="EZE28" s="70"/>
      <c r="EZF28" s="70"/>
      <c r="EZG28" s="70"/>
      <c r="EZH28" s="70"/>
      <c r="EZI28" s="70"/>
      <c r="EZJ28" s="70"/>
      <c r="EZK28" s="70"/>
      <c r="EZL28" s="70"/>
      <c r="EZM28" s="70"/>
      <c r="EZN28" s="70"/>
      <c r="EZO28" s="70"/>
      <c r="EZP28" s="70"/>
      <c r="EZQ28" s="70"/>
      <c r="EZR28" s="70"/>
      <c r="EZS28" s="70"/>
      <c r="EZT28" s="70"/>
      <c r="EZU28" s="70"/>
      <c r="EZV28" s="70"/>
      <c r="EZW28" s="70"/>
      <c r="EZX28" s="70"/>
      <c r="EZY28" s="70"/>
      <c r="EZZ28" s="70"/>
      <c r="FAA28" s="70"/>
      <c r="FAB28" s="70"/>
      <c r="FAC28" s="70"/>
      <c r="FAD28" s="70"/>
      <c r="FAE28" s="70"/>
      <c r="FAF28" s="70"/>
      <c r="FAG28" s="70"/>
      <c r="FAH28" s="70"/>
      <c r="FAI28" s="70"/>
      <c r="FAJ28" s="70"/>
      <c r="FAK28" s="70"/>
      <c r="FAL28" s="70"/>
      <c r="FAM28" s="70"/>
      <c r="FAN28" s="70"/>
      <c r="FAO28" s="70"/>
      <c r="FAP28" s="70"/>
      <c r="FAQ28" s="70"/>
      <c r="FAR28" s="70"/>
      <c r="FAS28" s="70"/>
      <c r="FAT28" s="70"/>
      <c r="FAU28" s="70"/>
      <c r="FAV28" s="70"/>
      <c r="FAW28" s="70"/>
      <c r="FAX28" s="70"/>
      <c r="FAY28" s="70"/>
      <c r="FAZ28" s="70"/>
      <c r="FBA28" s="70"/>
      <c r="FBB28" s="70"/>
      <c r="FBC28" s="70"/>
      <c r="FBD28" s="70"/>
      <c r="FBE28" s="70"/>
      <c r="FBF28" s="70"/>
      <c r="FBG28" s="70"/>
      <c r="FBH28" s="70"/>
      <c r="FBI28" s="70"/>
      <c r="FBJ28" s="70"/>
      <c r="FBK28" s="70"/>
      <c r="FBL28" s="70"/>
      <c r="FBM28" s="70"/>
      <c r="FBN28" s="70"/>
      <c r="FBO28" s="70"/>
      <c r="FBP28" s="70"/>
      <c r="FBQ28" s="70"/>
      <c r="FBR28" s="70"/>
      <c r="FBS28" s="70"/>
      <c r="FBT28" s="70"/>
      <c r="FBU28" s="70"/>
      <c r="FBV28" s="70"/>
      <c r="FBW28" s="70"/>
      <c r="FBX28" s="70"/>
      <c r="FBY28" s="70"/>
      <c r="FBZ28" s="70"/>
      <c r="FCA28" s="70"/>
      <c r="FCB28" s="70"/>
      <c r="FCC28" s="70"/>
      <c r="FCD28" s="70"/>
      <c r="FCE28" s="70"/>
      <c r="FCF28" s="70"/>
      <c r="FCG28" s="70"/>
      <c r="FCH28" s="70"/>
      <c r="FCI28" s="70"/>
      <c r="FCJ28" s="70"/>
      <c r="FCK28" s="70"/>
      <c r="FCL28" s="70"/>
      <c r="FCM28" s="70"/>
      <c r="FCN28" s="70"/>
      <c r="FCO28" s="70"/>
      <c r="FCP28" s="70"/>
      <c r="FCQ28" s="70"/>
      <c r="FCR28" s="70"/>
      <c r="FCS28" s="70"/>
      <c r="FCT28" s="70"/>
      <c r="FCU28" s="70"/>
      <c r="FCV28" s="70"/>
      <c r="FCW28" s="70"/>
      <c r="FCX28" s="70"/>
      <c r="FCY28" s="70"/>
      <c r="FCZ28" s="70"/>
      <c r="FDA28" s="70"/>
      <c r="FDB28" s="70"/>
      <c r="FDC28" s="70"/>
      <c r="FDD28" s="70"/>
      <c r="FDE28" s="70"/>
      <c r="FDF28" s="70"/>
      <c r="FDG28" s="70"/>
      <c r="FDH28" s="70"/>
      <c r="FDI28" s="70"/>
      <c r="FDJ28" s="70"/>
      <c r="FDK28" s="70"/>
      <c r="FDL28" s="70"/>
      <c r="FDM28" s="70"/>
      <c r="FDN28" s="70"/>
      <c r="FDO28" s="70"/>
      <c r="FDP28" s="70"/>
      <c r="FDQ28" s="70"/>
      <c r="FDR28" s="70"/>
      <c r="FDS28" s="70"/>
      <c r="FDT28" s="70"/>
      <c r="FDU28" s="70"/>
      <c r="FDV28" s="70"/>
      <c r="FDW28" s="70"/>
      <c r="FDX28" s="70"/>
      <c r="FDY28" s="70"/>
      <c r="FDZ28" s="70"/>
      <c r="FEA28" s="70"/>
      <c r="FEB28" s="70"/>
      <c r="FEC28" s="70"/>
      <c r="FED28" s="70"/>
      <c r="FEE28" s="70"/>
      <c r="FEF28" s="70"/>
      <c r="FEG28" s="70"/>
      <c r="FEH28" s="70"/>
      <c r="FEI28" s="70"/>
      <c r="FEJ28" s="70"/>
      <c r="FEK28" s="70"/>
      <c r="FEL28" s="70"/>
      <c r="FEM28" s="70"/>
      <c r="FEN28" s="70"/>
      <c r="FEO28" s="70"/>
      <c r="FEP28" s="70"/>
      <c r="FEQ28" s="70"/>
      <c r="FER28" s="70"/>
      <c r="FES28" s="70"/>
      <c r="FET28" s="70"/>
      <c r="FEU28" s="70"/>
      <c r="FEV28" s="70"/>
      <c r="FEW28" s="70"/>
      <c r="FEX28" s="70"/>
      <c r="FEY28" s="70"/>
      <c r="FEZ28" s="70"/>
      <c r="FFA28" s="70"/>
      <c r="FFB28" s="70"/>
      <c r="FFC28" s="70"/>
      <c r="FFD28" s="70"/>
      <c r="FFE28" s="70"/>
      <c r="FFF28" s="70"/>
      <c r="FFG28" s="70"/>
      <c r="FFH28" s="70"/>
      <c r="FFI28" s="70"/>
      <c r="FFJ28" s="70"/>
      <c r="FFK28" s="70"/>
      <c r="FFL28" s="70"/>
      <c r="FFM28" s="70"/>
      <c r="FFN28" s="70"/>
      <c r="FFO28" s="70"/>
      <c r="FFP28" s="70"/>
      <c r="FFQ28" s="70"/>
      <c r="FFR28" s="70"/>
      <c r="FFS28" s="70"/>
      <c r="FFT28" s="70"/>
      <c r="FFU28" s="70"/>
      <c r="FFV28" s="70"/>
      <c r="FFW28" s="70"/>
      <c r="FFX28" s="70"/>
      <c r="FFY28" s="70"/>
      <c r="FFZ28" s="70"/>
      <c r="FGA28" s="70"/>
      <c r="FGB28" s="70"/>
      <c r="FGC28" s="70"/>
      <c r="FGD28" s="70"/>
      <c r="FGE28" s="70"/>
      <c r="FGF28" s="70"/>
      <c r="FGG28" s="70"/>
      <c r="FGH28" s="70"/>
      <c r="FGI28" s="70"/>
      <c r="FGJ28" s="70"/>
      <c r="FGK28" s="70"/>
      <c r="FGL28" s="70"/>
      <c r="FGM28" s="70"/>
      <c r="FGN28" s="70"/>
      <c r="FGO28" s="70"/>
      <c r="FGP28" s="70"/>
      <c r="FGQ28" s="70"/>
      <c r="FGR28" s="70"/>
      <c r="FGS28" s="70"/>
      <c r="FGT28" s="70"/>
      <c r="FGU28" s="70"/>
      <c r="FGV28" s="70"/>
      <c r="FGW28" s="70"/>
      <c r="FGX28" s="70"/>
      <c r="FGY28" s="70"/>
      <c r="FGZ28" s="70"/>
      <c r="FHA28" s="70"/>
      <c r="FHB28" s="70"/>
      <c r="FHC28" s="70"/>
      <c r="FHD28" s="70"/>
      <c r="FHE28" s="70"/>
      <c r="FHF28" s="70"/>
      <c r="FHG28" s="70"/>
      <c r="FHH28" s="70"/>
      <c r="FHI28" s="70"/>
      <c r="FHJ28" s="70"/>
      <c r="FHK28" s="70"/>
      <c r="FHL28" s="70"/>
      <c r="FHM28" s="70"/>
      <c r="FHN28" s="70"/>
      <c r="FHO28" s="70"/>
      <c r="FHP28" s="70"/>
      <c r="FHQ28" s="70"/>
      <c r="FHR28" s="70"/>
      <c r="FHS28" s="70"/>
      <c r="FHT28" s="70"/>
      <c r="FHU28" s="70"/>
      <c r="FHV28" s="70"/>
      <c r="FHW28" s="70"/>
      <c r="FHX28" s="70"/>
      <c r="FHY28" s="70"/>
      <c r="FHZ28" s="70"/>
      <c r="FIA28" s="70"/>
      <c r="FIB28" s="70"/>
      <c r="FIC28" s="70"/>
      <c r="FID28" s="70"/>
      <c r="FIE28" s="70"/>
      <c r="FIF28" s="70"/>
      <c r="FIG28" s="70"/>
      <c r="FIH28" s="70"/>
      <c r="FII28" s="70"/>
      <c r="FIJ28" s="70"/>
      <c r="FIK28" s="70"/>
      <c r="FIL28" s="70"/>
      <c r="FIM28" s="70"/>
      <c r="FIN28" s="70"/>
      <c r="FIO28" s="70"/>
      <c r="FIP28" s="70"/>
      <c r="FIQ28" s="70"/>
      <c r="FIR28" s="70"/>
      <c r="FIS28" s="70"/>
      <c r="FIT28" s="70"/>
      <c r="FIU28" s="70"/>
      <c r="FIV28" s="70"/>
      <c r="FIW28" s="70"/>
      <c r="FIX28" s="70"/>
      <c r="FIY28" s="70"/>
      <c r="FIZ28" s="70"/>
      <c r="FJA28" s="70"/>
      <c r="FJB28" s="70"/>
      <c r="FJC28" s="70"/>
      <c r="FJD28" s="70"/>
      <c r="FJE28" s="70"/>
      <c r="FJF28" s="70"/>
      <c r="FJG28" s="70"/>
      <c r="FJH28" s="70"/>
      <c r="FJI28" s="70"/>
      <c r="FJJ28" s="70"/>
      <c r="FJK28" s="70"/>
      <c r="FJL28" s="70"/>
      <c r="FJM28" s="70"/>
      <c r="FJN28" s="70"/>
      <c r="FJO28" s="70"/>
      <c r="FJP28" s="70"/>
      <c r="FJQ28" s="70"/>
      <c r="FJR28" s="70"/>
      <c r="FJS28" s="70"/>
      <c r="FJT28" s="70"/>
      <c r="FJU28" s="70"/>
      <c r="FJV28" s="70"/>
      <c r="FJW28" s="70"/>
      <c r="FJX28" s="70"/>
      <c r="FJY28" s="70"/>
      <c r="FJZ28" s="70"/>
      <c r="FKA28" s="70"/>
      <c r="FKB28" s="70"/>
      <c r="FKC28" s="70"/>
      <c r="FKD28" s="70"/>
      <c r="FKE28" s="70"/>
      <c r="FKF28" s="70"/>
      <c r="FKG28" s="70"/>
      <c r="FKH28" s="70"/>
      <c r="FKI28" s="70"/>
      <c r="FKJ28" s="70"/>
      <c r="FKK28" s="70"/>
      <c r="FKL28" s="70"/>
      <c r="FKM28" s="70"/>
      <c r="FKN28" s="70"/>
      <c r="FKO28" s="70"/>
      <c r="FKP28" s="70"/>
      <c r="FKQ28" s="70"/>
      <c r="FKR28" s="70"/>
      <c r="FKS28" s="70"/>
      <c r="FKT28" s="70"/>
      <c r="FKU28" s="70"/>
      <c r="FKV28" s="70"/>
      <c r="FKW28" s="70"/>
      <c r="FKX28" s="70"/>
      <c r="FKY28" s="70"/>
      <c r="FKZ28" s="70"/>
      <c r="FLA28" s="70"/>
      <c r="FLB28" s="70"/>
      <c r="FLC28" s="70"/>
      <c r="FLD28" s="70"/>
      <c r="FLE28" s="70"/>
      <c r="FLF28" s="70"/>
      <c r="FLG28" s="70"/>
      <c r="FLH28" s="70"/>
      <c r="FLI28" s="70"/>
      <c r="FLJ28" s="70"/>
      <c r="FLK28" s="70"/>
      <c r="FLL28" s="70"/>
      <c r="FLM28" s="70"/>
      <c r="FLN28" s="70"/>
      <c r="FLO28" s="70"/>
      <c r="FLP28" s="70"/>
      <c r="FLQ28" s="70"/>
      <c r="FLR28" s="70"/>
      <c r="FLS28" s="70"/>
      <c r="FLT28" s="70"/>
      <c r="FLU28" s="70"/>
      <c r="FLV28" s="70"/>
      <c r="FLW28" s="70"/>
      <c r="FLX28" s="70"/>
      <c r="FLY28" s="70"/>
      <c r="FLZ28" s="70"/>
      <c r="FMA28" s="70"/>
      <c r="FMB28" s="70"/>
      <c r="FMC28" s="70"/>
      <c r="FMD28" s="70"/>
      <c r="FME28" s="70"/>
      <c r="FMF28" s="70"/>
      <c r="FMG28" s="70"/>
      <c r="FMH28" s="70"/>
      <c r="FMI28" s="70"/>
      <c r="FMJ28" s="70"/>
      <c r="FMK28" s="70"/>
      <c r="FML28" s="70"/>
      <c r="FMM28" s="70"/>
      <c r="FMN28" s="70"/>
      <c r="FMO28" s="70"/>
      <c r="FMP28" s="70"/>
      <c r="FMQ28" s="70"/>
      <c r="FMR28" s="70"/>
      <c r="FMS28" s="70"/>
      <c r="FMT28" s="70"/>
      <c r="FMU28" s="70"/>
      <c r="FMV28" s="70"/>
      <c r="FMW28" s="70"/>
      <c r="FMX28" s="70"/>
      <c r="FMY28" s="70"/>
      <c r="FMZ28" s="70"/>
      <c r="FNA28" s="70"/>
      <c r="FNB28" s="70"/>
      <c r="FNC28" s="70"/>
      <c r="FND28" s="70"/>
      <c r="FNE28" s="70"/>
      <c r="FNF28" s="70"/>
      <c r="FNG28" s="70"/>
      <c r="FNH28" s="70"/>
      <c r="FNI28" s="70"/>
      <c r="FNJ28" s="70"/>
      <c r="FNK28" s="70"/>
      <c r="FNL28" s="70"/>
      <c r="FNM28" s="70"/>
      <c r="FNN28" s="70"/>
      <c r="FNO28" s="70"/>
      <c r="FNP28" s="70"/>
      <c r="FNQ28" s="70"/>
      <c r="FNR28" s="70"/>
      <c r="FNS28" s="70"/>
      <c r="FNT28" s="70"/>
      <c r="FNU28" s="70"/>
      <c r="FNV28" s="70"/>
      <c r="FNW28" s="70"/>
      <c r="FNX28" s="70"/>
      <c r="FNY28" s="70"/>
      <c r="FNZ28" s="70"/>
      <c r="FOA28" s="70"/>
      <c r="FOB28" s="70"/>
      <c r="FOC28" s="70"/>
      <c r="FOD28" s="70"/>
      <c r="FOE28" s="70"/>
      <c r="FOF28" s="70"/>
      <c r="FOG28" s="70"/>
      <c r="FOH28" s="70"/>
      <c r="FOI28" s="70"/>
      <c r="FOJ28" s="70"/>
      <c r="FOK28" s="70"/>
      <c r="FOL28" s="70"/>
      <c r="FOM28" s="70"/>
      <c r="FON28" s="70"/>
      <c r="FOO28" s="70"/>
      <c r="FOP28" s="70"/>
      <c r="FOQ28" s="70"/>
      <c r="FOR28" s="70"/>
      <c r="FOS28" s="70"/>
      <c r="FOT28" s="70"/>
      <c r="FOU28" s="70"/>
      <c r="FOV28" s="70"/>
      <c r="FOW28" s="70"/>
      <c r="FOX28" s="70"/>
      <c r="FOY28" s="70"/>
      <c r="FOZ28" s="70"/>
      <c r="FPA28" s="70"/>
      <c r="FPB28" s="70"/>
      <c r="FPC28" s="70"/>
      <c r="FPD28" s="70"/>
      <c r="FPE28" s="70"/>
      <c r="FPF28" s="70"/>
      <c r="FPG28" s="70"/>
      <c r="FPH28" s="70"/>
      <c r="FPI28" s="70"/>
      <c r="FPJ28" s="70"/>
      <c r="FPK28" s="70"/>
      <c r="FPL28" s="70"/>
      <c r="FPM28" s="70"/>
      <c r="FPN28" s="70"/>
      <c r="FPO28" s="70"/>
      <c r="FPP28" s="70"/>
      <c r="FPQ28" s="70"/>
      <c r="FPR28" s="70"/>
      <c r="FPS28" s="70"/>
      <c r="FPT28" s="70"/>
      <c r="FPU28" s="70"/>
      <c r="FPV28" s="70"/>
      <c r="FPW28" s="70"/>
      <c r="FPX28" s="70"/>
      <c r="FPY28" s="70"/>
      <c r="FPZ28" s="70"/>
      <c r="FQA28" s="70"/>
      <c r="FQB28" s="70"/>
      <c r="FQC28" s="70"/>
      <c r="FQD28" s="70"/>
      <c r="FQE28" s="70"/>
      <c r="FQF28" s="70"/>
      <c r="FQG28" s="70"/>
      <c r="FQH28" s="70"/>
      <c r="FQI28" s="70"/>
      <c r="FQJ28" s="70"/>
      <c r="FQK28" s="70"/>
      <c r="FQL28" s="70"/>
      <c r="FQM28" s="70"/>
      <c r="FQN28" s="70"/>
      <c r="FQO28" s="70"/>
      <c r="FQP28" s="70"/>
      <c r="FQQ28" s="70"/>
      <c r="FQR28" s="70"/>
      <c r="FQS28" s="70"/>
      <c r="FQT28" s="70"/>
      <c r="FQU28" s="70"/>
      <c r="FQV28" s="70"/>
      <c r="FQW28" s="70"/>
      <c r="FQX28" s="70"/>
      <c r="FQY28" s="70"/>
      <c r="FQZ28" s="70"/>
      <c r="FRA28" s="70"/>
      <c r="FRB28" s="70"/>
      <c r="FRC28" s="70"/>
      <c r="FRD28" s="70"/>
      <c r="FRE28" s="70"/>
      <c r="FRF28" s="70"/>
      <c r="FRG28" s="70"/>
      <c r="FRH28" s="70"/>
      <c r="FRI28" s="70"/>
      <c r="FRJ28" s="70"/>
      <c r="FRK28" s="70"/>
      <c r="FRL28" s="70"/>
      <c r="FRM28" s="70"/>
      <c r="FRN28" s="70"/>
      <c r="FRO28" s="70"/>
      <c r="FRP28" s="70"/>
      <c r="FRQ28" s="70"/>
      <c r="FRR28" s="70"/>
      <c r="FRS28" s="70"/>
      <c r="FRT28" s="70"/>
      <c r="FRU28" s="70"/>
      <c r="FRV28" s="70"/>
      <c r="FRW28" s="70"/>
      <c r="FRX28" s="70"/>
      <c r="FRY28" s="70"/>
      <c r="FRZ28" s="70"/>
      <c r="FSA28" s="70"/>
      <c r="FSB28" s="70"/>
      <c r="FSC28" s="70"/>
      <c r="FSD28" s="70"/>
      <c r="FSE28" s="70"/>
      <c r="FSF28" s="70"/>
      <c r="FSG28" s="70"/>
      <c r="FSH28" s="70"/>
      <c r="FSI28" s="70"/>
      <c r="FSJ28" s="70"/>
      <c r="FSK28" s="70"/>
      <c r="FSL28" s="70"/>
      <c r="FSM28" s="70"/>
      <c r="FSN28" s="70"/>
      <c r="FSO28" s="70"/>
      <c r="FSP28" s="70"/>
      <c r="FSQ28" s="70"/>
      <c r="FSR28" s="70"/>
      <c r="FSS28" s="70"/>
      <c r="FST28" s="70"/>
      <c r="FSU28" s="70"/>
      <c r="FSV28" s="70"/>
      <c r="FSW28" s="70"/>
      <c r="FSX28" s="70"/>
      <c r="FSY28" s="70"/>
      <c r="FSZ28" s="70"/>
      <c r="FTA28" s="70"/>
      <c r="FTB28" s="70"/>
      <c r="FTC28" s="70"/>
      <c r="FTD28" s="70"/>
      <c r="FTE28" s="70"/>
      <c r="FTF28" s="70"/>
      <c r="FTG28" s="70"/>
      <c r="FTH28" s="70"/>
      <c r="FTI28" s="70"/>
      <c r="FTJ28" s="70"/>
      <c r="FTK28" s="70"/>
      <c r="FTL28" s="70"/>
      <c r="FTM28" s="70"/>
      <c r="FTN28" s="70"/>
      <c r="FTO28" s="70"/>
      <c r="FTP28" s="70"/>
      <c r="FTQ28" s="70"/>
      <c r="FTR28" s="70"/>
      <c r="FTS28" s="70"/>
      <c r="FTT28" s="70"/>
      <c r="FTU28" s="70"/>
      <c r="FTV28" s="70"/>
      <c r="FTW28" s="70"/>
      <c r="FTX28" s="70"/>
      <c r="FTY28" s="70"/>
      <c r="FTZ28" s="70"/>
      <c r="FUA28" s="70"/>
      <c r="FUB28" s="70"/>
      <c r="FUC28" s="70"/>
      <c r="FUD28" s="70"/>
      <c r="FUE28" s="70"/>
      <c r="FUF28" s="70"/>
      <c r="FUG28" s="70"/>
      <c r="FUH28" s="70"/>
      <c r="FUI28" s="70"/>
      <c r="FUJ28" s="70"/>
      <c r="FUK28" s="70"/>
      <c r="FUL28" s="70"/>
      <c r="FUM28" s="70"/>
      <c r="FUN28" s="70"/>
      <c r="FUO28" s="70"/>
      <c r="FUP28" s="70"/>
      <c r="FUQ28" s="70"/>
      <c r="FUR28" s="70"/>
      <c r="FUS28" s="70"/>
      <c r="FUT28" s="70"/>
      <c r="FUU28" s="70"/>
      <c r="FUV28" s="70"/>
      <c r="FUW28" s="70"/>
      <c r="FUX28" s="70"/>
      <c r="FUY28" s="70"/>
      <c r="FUZ28" s="70"/>
      <c r="FVA28" s="70"/>
      <c r="FVB28" s="70"/>
      <c r="FVC28" s="70"/>
      <c r="FVD28" s="70"/>
      <c r="FVE28" s="70"/>
      <c r="FVF28" s="70"/>
      <c r="FVG28" s="70"/>
      <c r="FVH28" s="70"/>
      <c r="FVI28" s="70"/>
      <c r="FVJ28" s="70"/>
      <c r="FVK28" s="70"/>
      <c r="FVL28" s="70"/>
      <c r="FVM28" s="70"/>
      <c r="FVN28" s="70"/>
      <c r="FVO28" s="70"/>
      <c r="FVP28" s="70"/>
      <c r="FVQ28" s="70"/>
      <c r="FVR28" s="70"/>
      <c r="FVS28" s="70"/>
      <c r="FVT28" s="70"/>
      <c r="FVU28" s="70"/>
      <c r="FVV28" s="70"/>
      <c r="FVW28" s="70"/>
      <c r="FVX28" s="70"/>
      <c r="FVY28" s="70"/>
      <c r="FVZ28" s="70"/>
      <c r="FWA28" s="70"/>
      <c r="FWB28" s="70"/>
      <c r="FWC28" s="70"/>
      <c r="FWD28" s="70"/>
      <c r="FWE28" s="70"/>
      <c r="FWF28" s="70"/>
      <c r="FWG28" s="70"/>
      <c r="FWH28" s="70"/>
      <c r="FWI28" s="70"/>
      <c r="FWJ28" s="70"/>
      <c r="FWK28" s="70"/>
      <c r="FWL28" s="70"/>
      <c r="FWM28" s="70"/>
      <c r="FWN28" s="70"/>
      <c r="FWO28" s="70"/>
      <c r="FWP28" s="70"/>
      <c r="FWQ28" s="70"/>
      <c r="FWR28" s="70"/>
      <c r="FWS28" s="70"/>
      <c r="FWT28" s="70"/>
      <c r="FWU28" s="70"/>
      <c r="FWV28" s="70"/>
      <c r="FWW28" s="70"/>
      <c r="FWX28" s="70"/>
      <c r="FWY28" s="70"/>
      <c r="FWZ28" s="70"/>
      <c r="FXA28" s="70"/>
      <c r="FXB28" s="70"/>
      <c r="FXC28" s="70"/>
      <c r="FXD28" s="70"/>
      <c r="FXE28" s="70"/>
      <c r="FXF28" s="70"/>
      <c r="FXG28" s="70"/>
      <c r="FXH28" s="70"/>
      <c r="FXI28" s="70"/>
      <c r="FXJ28" s="70"/>
      <c r="FXK28" s="70"/>
      <c r="FXL28" s="70"/>
      <c r="FXM28" s="70"/>
      <c r="FXN28" s="70"/>
      <c r="FXO28" s="70"/>
      <c r="FXP28" s="70"/>
      <c r="FXQ28" s="70"/>
      <c r="FXR28" s="70"/>
      <c r="FXS28" s="70"/>
      <c r="FXT28" s="70"/>
      <c r="FXU28" s="70"/>
      <c r="FXV28" s="70"/>
      <c r="FXW28" s="70"/>
      <c r="FXX28" s="70"/>
      <c r="FXY28" s="70"/>
      <c r="FXZ28" s="70"/>
      <c r="FYA28" s="70"/>
      <c r="FYB28" s="70"/>
      <c r="FYC28" s="70"/>
      <c r="FYD28" s="70"/>
      <c r="FYE28" s="70"/>
      <c r="FYF28" s="70"/>
      <c r="FYG28" s="70"/>
      <c r="FYH28" s="70"/>
      <c r="FYI28" s="70"/>
      <c r="FYJ28" s="70"/>
      <c r="FYK28" s="70"/>
      <c r="FYL28" s="70"/>
      <c r="FYM28" s="70"/>
      <c r="FYN28" s="70"/>
      <c r="FYO28" s="70"/>
      <c r="FYP28" s="70"/>
      <c r="FYQ28" s="70"/>
      <c r="FYR28" s="70"/>
      <c r="FYS28" s="70"/>
      <c r="FYT28" s="70"/>
      <c r="FYU28" s="70"/>
      <c r="FYV28" s="70"/>
      <c r="FYW28" s="70"/>
      <c r="FYX28" s="70"/>
      <c r="FYY28" s="70"/>
      <c r="FYZ28" s="70"/>
      <c r="FZA28" s="70"/>
      <c r="FZB28" s="70"/>
      <c r="FZC28" s="70"/>
      <c r="FZD28" s="70"/>
      <c r="FZE28" s="70"/>
      <c r="FZF28" s="70"/>
      <c r="FZG28" s="70"/>
      <c r="FZH28" s="70"/>
      <c r="FZI28" s="70"/>
      <c r="FZJ28" s="70"/>
      <c r="FZK28" s="70"/>
      <c r="FZL28" s="70"/>
      <c r="FZM28" s="70"/>
      <c r="FZN28" s="70"/>
      <c r="FZO28" s="70"/>
      <c r="FZP28" s="70"/>
      <c r="FZQ28" s="70"/>
      <c r="FZR28" s="70"/>
      <c r="FZS28" s="70"/>
      <c r="FZT28" s="70"/>
      <c r="FZU28" s="70"/>
      <c r="FZV28" s="70"/>
      <c r="FZW28" s="70"/>
      <c r="FZX28" s="70"/>
      <c r="FZY28" s="70"/>
      <c r="FZZ28" s="70"/>
      <c r="GAA28" s="70"/>
      <c r="GAB28" s="70"/>
      <c r="GAC28" s="70"/>
      <c r="GAD28" s="70"/>
      <c r="GAE28" s="70"/>
      <c r="GAF28" s="70"/>
      <c r="GAG28" s="70"/>
      <c r="GAH28" s="70"/>
      <c r="GAI28" s="70"/>
      <c r="GAJ28" s="70"/>
      <c r="GAK28" s="70"/>
      <c r="GAL28" s="70"/>
      <c r="GAM28" s="70"/>
      <c r="GAN28" s="70"/>
      <c r="GAO28" s="70"/>
      <c r="GAP28" s="70"/>
      <c r="GAQ28" s="70"/>
      <c r="GAR28" s="70"/>
      <c r="GAS28" s="70"/>
      <c r="GAT28" s="70"/>
      <c r="GAU28" s="70"/>
      <c r="GAV28" s="70"/>
      <c r="GAW28" s="70"/>
      <c r="GAX28" s="70"/>
      <c r="GAY28" s="70"/>
      <c r="GAZ28" s="70"/>
      <c r="GBA28" s="70"/>
      <c r="GBB28" s="70"/>
      <c r="GBC28" s="70"/>
      <c r="GBD28" s="70"/>
      <c r="GBE28" s="70"/>
      <c r="GBF28" s="70"/>
      <c r="GBG28" s="70"/>
      <c r="GBH28" s="70"/>
      <c r="GBI28" s="70"/>
      <c r="GBJ28" s="70"/>
      <c r="GBK28" s="70"/>
      <c r="GBL28" s="70"/>
      <c r="GBM28" s="70"/>
      <c r="GBN28" s="70"/>
      <c r="GBO28" s="70"/>
      <c r="GBP28" s="70"/>
      <c r="GBQ28" s="70"/>
      <c r="GBR28" s="70"/>
      <c r="GBS28" s="70"/>
      <c r="GBT28" s="70"/>
      <c r="GBU28" s="70"/>
      <c r="GBV28" s="70"/>
      <c r="GBW28" s="70"/>
      <c r="GBX28" s="70"/>
      <c r="GBY28" s="70"/>
      <c r="GBZ28" s="70"/>
      <c r="GCA28" s="70"/>
      <c r="GCB28" s="70"/>
      <c r="GCC28" s="70"/>
      <c r="GCD28" s="70"/>
      <c r="GCE28" s="70"/>
      <c r="GCF28" s="70"/>
      <c r="GCG28" s="70"/>
      <c r="GCH28" s="70"/>
      <c r="GCI28" s="70"/>
      <c r="GCJ28" s="70"/>
      <c r="GCK28" s="70"/>
      <c r="GCL28" s="70"/>
      <c r="GCM28" s="70"/>
      <c r="GCN28" s="70"/>
      <c r="GCO28" s="70"/>
      <c r="GCP28" s="70"/>
      <c r="GCQ28" s="70"/>
      <c r="GCR28" s="70"/>
      <c r="GCS28" s="70"/>
      <c r="GCT28" s="70"/>
      <c r="GCU28" s="70"/>
      <c r="GCV28" s="70"/>
      <c r="GCW28" s="70"/>
      <c r="GCX28" s="70"/>
      <c r="GCY28" s="70"/>
      <c r="GCZ28" s="70"/>
      <c r="GDA28" s="70"/>
      <c r="GDB28" s="70"/>
      <c r="GDC28" s="70"/>
      <c r="GDD28" s="70"/>
      <c r="GDE28" s="70"/>
      <c r="GDF28" s="70"/>
      <c r="GDG28" s="70"/>
      <c r="GDH28" s="70"/>
      <c r="GDI28" s="70"/>
      <c r="GDJ28" s="70"/>
      <c r="GDK28" s="70"/>
      <c r="GDL28" s="70"/>
      <c r="GDM28" s="70"/>
      <c r="GDN28" s="70"/>
      <c r="GDO28" s="70"/>
      <c r="GDP28" s="70"/>
      <c r="GDQ28" s="70"/>
      <c r="GDR28" s="70"/>
      <c r="GDS28" s="70"/>
      <c r="GDT28" s="70"/>
      <c r="GDU28" s="70"/>
      <c r="GDV28" s="70"/>
      <c r="GDW28" s="70"/>
      <c r="GDX28" s="70"/>
      <c r="GDY28" s="70"/>
      <c r="GDZ28" s="70"/>
      <c r="GEA28" s="70"/>
      <c r="GEB28" s="70"/>
      <c r="GEC28" s="70"/>
      <c r="GED28" s="70"/>
      <c r="GEE28" s="70"/>
      <c r="GEF28" s="70"/>
      <c r="GEG28" s="70"/>
      <c r="GEH28" s="70"/>
      <c r="GEI28" s="70"/>
      <c r="GEJ28" s="70"/>
      <c r="GEK28" s="70"/>
      <c r="GEL28" s="70"/>
      <c r="GEM28" s="70"/>
      <c r="GEN28" s="70"/>
      <c r="GEO28" s="70"/>
      <c r="GEP28" s="70"/>
      <c r="GEQ28" s="70"/>
      <c r="GER28" s="70"/>
      <c r="GES28" s="70"/>
      <c r="GET28" s="70"/>
      <c r="GEU28" s="70"/>
      <c r="GEV28" s="70"/>
      <c r="GEW28" s="70"/>
      <c r="GEX28" s="70"/>
      <c r="GEY28" s="70"/>
      <c r="GEZ28" s="70"/>
      <c r="GFA28" s="70"/>
      <c r="GFB28" s="70"/>
      <c r="GFC28" s="70"/>
      <c r="GFD28" s="70"/>
      <c r="GFE28" s="70"/>
      <c r="GFF28" s="70"/>
      <c r="GFG28" s="70"/>
      <c r="GFH28" s="70"/>
      <c r="GFI28" s="70"/>
      <c r="GFJ28" s="70"/>
      <c r="GFK28" s="70"/>
      <c r="GFL28" s="70"/>
      <c r="GFM28" s="70"/>
      <c r="GFN28" s="70"/>
      <c r="GFO28" s="70"/>
      <c r="GFP28" s="70"/>
      <c r="GFQ28" s="70"/>
      <c r="GFR28" s="70"/>
      <c r="GFS28" s="70"/>
      <c r="GFT28" s="70"/>
      <c r="GFU28" s="70"/>
      <c r="GFV28" s="70"/>
      <c r="GFW28" s="70"/>
      <c r="GFX28" s="70"/>
      <c r="GFY28" s="70"/>
      <c r="GFZ28" s="70"/>
      <c r="GGA28" s="70"/>
      <c r="GGB28" s="70"/>
      <c r="GGC28" s="70"/>
      <c r="GGD28" s="70"/>
      <c r="GGE28" s="70"/>
      <c r="GGF28" s="70"/>
      <c r="GGG28" s="70"/>
      <c r="GGH28" s="70"/>
      <c r="GGI28" s="70"/>
      <c r="GGJ28" s="70"/>
      <c r="GGK28" s="70"/>
      <c r="GGL28" s="70"/>
      <c r="GGM28" s="70"/>
      <c r="GGN28" s="70"/>
      <c r="GGO28" s="70"/>
      <c r="GGP28" s="70"/>
      <c r="GGQ28" s="70"/>
      <c r="GGR28" s="70"/>
      <c r="GGS28" s="70"/>
      <c r="GGT28" s="70"/>
      <c r="GGU28" s="70"/>
      <c r="GGV28" s="70"/>
      <c r="GGW28" s="70"/>
      <c r="GGX28" s="70"/>
      <c r="GGY28" s="70"/>
      <c r="GGZ28" s="70"/>
      <c r="GHA28" s="70"/>
      <c r="GHB28" s="70"/>
      <c r="GHC28" s="70"/>
      <c r="GHD28" s="70"/>
      <c r="GHE28" s="70"/>
      <c r="GHF28" s="70"/>
      <c r="GHG28" s="70"/>
      <c r="GHH28" s="70"/>
      <c r="GHI28" s="70"/>
      <c r="GHJ28" s="70"/>
      <c r="GHK28" s="70"/>
      <c r="GHL28" s="70"/>
      <c r="GHM28" s="70"/>
      <c r="GHN28" s="70"/>
      <c r="GHO28" s="70"/>
      <c r="GHP28" s="70"/>
      <c r="GHQ28" s="70"/>
      <c r="GHR28" s="70"/>
      <c r="GHS28" s="70"/>
      <c r="GHT28" s="70"/>
      <c r="GHU28" s="70"/>
      <c r="GHV28" s="70"/>
      <c r="GHW28" s="70"/>
      <c r="GHX28" s="70"/>
      <c r="GHY28" s="70"/>
      <c r="GHZ28" s="70"/>
      <c r="GIA28" s="70"/>
      <c r="GIB28" s="70"/>
      <c r="GIC28" s="70"/>
      <c r="GID28" s="70"/>
      <c r="GIE28" s="70"/>
      <c r="GIF28" s="70"/>
      <c r="GIG28" s="70"/>
      <c r="GIH28" s="70"/>
      <c r="GII28" s="70"/>
      <c r="GIJ28" s="70"/>
      <c r="GIK28" s="70"/>
      <c r="GIL28" s="70"/>
      <c r="GIM28" s="70"/>
      <c r="GIN28" s="70"/>
      <c r="GIO28" s="70"/>
      <c r="GIP28" s="70"/>
      <c r="GIQ28" s="70"/>
      <c r="GIR28" s="70"/>
      <c r="GIS28" s="70"/>
      <c r="GIT28" s="70"/>
      <c r="GIU28" s="70"/>
      <c r="GIV28" s="70"/>
      <c r="GIW28" s="70"/>
      <c r="GIX28" s="70"/>
      <c r="GIY28" s="70"/>
      <c r="GIZ28" s="70"/>
      <c r="GJA28" s="70"/>
      <c r="GJB28" s="70"/>
      <c r="GJC28" s="70"/>
      <c r="GJD28" s="70"/>
      <c r="GJE28" s="70"/>
      <c r="GJF28" s="70"/>
      <c r="GJG28" s="70"/>
      <c r="GJH28" s="70"/>
      <c r="GJI28" s="70"/>
      <c r="GJJ28" s="70"/>
      <c r="GJK28" s="70"/>
      <c r="GJL28" s="70"/>
      <c r="GJM28" s="70"/>
      <c r="GJN28" s="70"/>
      <c r="GJO28" s="70"/>
      <c r="GJP28" s="70"/>
      <c r="GJQ28" s="70"/>
      <c r="GJR28" s="70"/>
      <c r="GJS28" s="70"/>
      <c r="GJT28" s="70"/>
      <c r="GJU28" s="70"/>
      <c r="GJV28" s="70"/>
      <c r="GJW28" s="70"/>
      <c r="GJX28" s="70"/>
      <c r="GJY28" s="70"/>
      <c r="GJZ28" s="70"/>
      <c r="GKA28" s="70"/>
      <c r="GKB28" s="70"/>
      <c r="GKC28" s="70"/>
      <c r="GKD28" s="70"/>
      <c r="GKE28" s="70"/>
      <c r="GKF28" s="70"/>
      <c r="GKG28" s="70"/>
      <c r="GKH28" s="70"/>
      <c r="GKI28" s="70"/>
      <c r="GKJ28" s="70"/>
      <c r="GKK28" s="70"/>
      <c r="GKL28" s="70"/>
      <c r="GKM28" s="70"/>
      <c r="GKN28" s="70"/>
      <c r="GKO28" s="70"/>
      <c r="GKP28" s="70"/>
      <c r="GKQ28" s="70"/>
      <c r="GKR28" s="70"/>
      <c r="GKS28" s="70"/>
      <c r="GKT28" s="70"/>
      <c r="GKU28" s="70"/>
      <c r="GKV28" s="70"/>
      <c r="GKW28" s="70"/>
      <c r="GKX28" s="70"/>
      <c r="GKY28" s="70"/>
      <c r="GKZ28" s="70"/>
      <c r="GLA28" s="70"/>
      <c r="GLB28" s="70"/>
      <c r="GLC28" s="70"/>
      <c r="GLD28" s="70"/>
      <c r="GLE28" s="70"/>
      <c r="GLF28" s="70"/>
      <c r="GLG28" s="70"/>
      <c r="GLH28" s="70"/>
      <c r="GLI28" s="70"/>
      <c r="GLJ28" s="70"/>
      <c r="GLK28" s="70"/>
      <c r="GLL28" s="70"/>
      <c r="GLM28" s="70"/>
      <c r="GLN28" s="70"/>
      <c r="GLO28" s="70"/>
      <c r="GLP28" s="70"/>
      <c r="GLQ28" s="70"/>
      <c r="GLR28" s="70"/>
      <c r="GLS28" s="70"/>
      <c r="GLT28" s="70"/>
      <c r="GLU28" s="70"/>
      <c r="GLV28" s="70"/>
      <c r="GLW28" s="70"/>
      <c r="GLX28" s="70"/>
      <c r="GLY28" s="70"/>
      <c r="GLZ28" s="70"/>
      <c r="GMA28" s="70"/>
      <c r="GMB28" s="70"/>
      <c r="GMC28" s="70"/>
      <c r="GMD28" s="70"/>
      <c r="GME28" s="70"/>
      <c r="GMF28" s="70"/>
      <c r="GMG28" s="70"/>
      <c r="GMH28" s="70"/>
      <c r="GMI28" s="70"/>
      <c r="GMJ28" s="70"/>
      <c r="GMK28" s="70"/>
      <c r="GML28" s="70"/>
      <c r="GMM28" s="70"/>
      <c r="GMN28" s="70"/>
      <c r="GMO28" s="70"/>
      <c r="GMP28" s="70"/>
      <c r="GMQ28" s="70"/>
      <c r="GMR28" s="70"/>
      <c r="GMS28" s="70"/>
      <c r="GMT28" s="70"/>
      <c r="GMU28" s="70"/>
      <c r="GMV28" s="70"/>
      <c r="GMW28" s="70"/>
      <c r="GMX28" s="70"/>
      <c r="GMY28" s="70"/>
      <c r="GMZ28" s="70"/>
      <c r="GNA28" s="70"/>
      <c r="GNB28" s="70"/>
      <c r="GNC28" s="70"/>
      <c r="GND28" s="70"/>
      <c r="GNE28" s="70"/>
      <c r="GNF28" s="70"/>
      <c r="GNG28" s="70"/>
      <c r="GNH28" s="70"/>
      <c r="GNI28" s="70"/>
      <c r="GNJ28" s="70"/>
      <c r="GNK28" s="70"/>
      <c r="GNL28" s="70"/>
      <c r="GNM28" s="70"/>
      <c r="GNN28" s="70"/>
      <c r="GNO28" s="70"/>
      <c r="GNP28" s="70"/>
      <c r="GNQ28" s="70"/>
      <c r="GNR28" s="70"/>
      <c r="GNS28" s="70"/>
      <c r="GNT28" s="70"/>
      <c r="GNU28" s="70"/>
      <c r="GNV28" s="70"/>
      <c r="GNW28" s="70"/>
      <c r="GNX28" s="70"/>
      <c r="GNY28" s="70"/>
      <c r="GNZ28" s="70"/>
      <c r="GOA28" s="70"/>
      <c r="GOB28" s="70"/>
      <c r="GOC28" s="70"/>
      <c r="GOD28" s="70"/>
      <c r="GOE28" s="70"/>
      <c r="GOF28" s="70"/>
      <c r="GOG28" s="70"/>
      <c r="GOH28" s="70"/>
      <c r="GOI28" s="70"/>
      <c r="GOJ28" s="70"/>
      <c r="GOK28" s="70"/>
      <c r="GOL28" s="70"/>
      <c r="GOM28" s="70"/>
      <c r="GON28" s="70"/>
      <c r="GOO28" s="70"/>
      <c r="GOP28" s="70"/>
      <c r="GOQ28" s="70"/>
      <c r="GOR28" s="70"/>
      <c r="GOS28" s="70"/>
      <c r="GOT28" s="70"/>
      <c r="GOU28" s="70"/>
      <c r="GOV28" s="70"/>
      <c r="GOW28" s="70"/>
      <c r="GOX28" s="70"/>
      <c r="GOY28" s="70"/>
      <c r="GOZ28" s="70"/>
      <c r="GPA28" s="70"/>
      <c r="GPB28" s="70"/>
      <c r="GPC28" s="70"/>
      <c r="GPD28" s="70"/>
      <c r="GPE28" s="70"/>
      <c r="GPF28" s="70"/>
      <c r="GPG28" s="70"/>
      <c r="GPH28" s="70"/>
      <c r="GPI28" s="70"/>
      <c r="GPJ28" s="70"/>
      <c r="GPK28" s="70"/>
      <c r="GPL28" s="70"/>
      <c r="GPM28" s="70"/>
      <c r="GPN28" s="70"/>
      <c r="GPO28" s="70"/>
      <c r="GPP28" s="70"/>
      <c r="GPQ28" s="70"/>
      <c r="GPR28" s="70"/>
      <c r="GPS28" s="70"/>
      <c r="GPT28" s="70"/>
      <c r="GPU28" s="70"/>
      <c r="GPV28" s="70"/>
      <c r="GPW28" s="70"/>
      <c r="GPX28" s="70"/>
      <c r="GPY28" s="70"/>
      <c r="GPZ28" s="70"/>
      <c r="GQA28" s="70"/>
      <c r="GQB28" s="70"/>
      <c r="GQC28" s="70"/>
      <c r="GQD28" s="70"/>
      <c r="GQE28" s="70"/>
      <c r="GQF28" s="70"/>
      <c r="GQG28" s="70"/>
      <c r="GQH28" s="70"/>
      <c r="GQI28" s="70"/>
      <c r="GQJ28" s="70"/>
      <c r="GQK28" s="70"/>
      <c r="GQL28" s="70"/>
      <c r="GQM28" s="70"/>
      <c r="GQN28" s="70"/>
      <c r="GQO28" s="70"/>
      <c r="GQP28" s="70"/>
      <c r="GQQ28" s="70"/>
      <c r="GQR28" s="70"/>
      <c r="GQS28" s="70"/>
      <c r="GQT28" s="70"/>
      <c r="GQU28" s="70"/>
      <c r="GQV28" s="70"/>
      <c r="GQW28" s="70"/>
      <c r="GQX28" s="70"/>
      <c r="GQY28" s="70"/>
      <c r="GQZ28" s="70"/>
      <c r="GRA28" s="70"/>
      <c r="GRB28" s="70"/>
      <c r="GRC28" s="70"/>
      <c r="GRD28" s="70"/>
      <c r="GRE28" s="70"/>
      <c r="GRF28" s="70"/>
      <c r="GRG28" s="70"/>
      <c r="GRH28" s="70"/>
      <c r="GRI28" s="70"/>
      <c r="GRJ28" s="70"/>
      <c r="GRK28" s="70"/>
      <c r="GRL28" s="70"/>
      <c r="GRM28" s="70"/>
      <c r="GRN28" s="70"/>
      <c r="GRO28" s="70"/>
      <c r="GRP28" s="70"/>
      <c r="GRQ28" s="70"/>
      <c r="GRR28" s="70"/>
      <c r="GRS28" s="70"/>
      <c r="GRT28" s="70"/>
      <c r="GRU28" s="70"/>
      <c r="GRV28" s="70"/>
      <c r="GRW28" s="70"/>
      <c r="GRX28" s="70"/>
      <c r="GRY28" s="70"/>
      <c r="GRZ28" s="70"/>
      <c r="GSA28" s="70"/>
      <c r="GSB28" s="70"/>
      <c r="GSC28" s="70"/>
      <c r="GSD28" s="70"/>
      <c r="GSE28" s="70"/>
      <c r="GSF28" s="70"/>
      <c r="GSG28" s="70"/>
      <c r="GSH28" s="70"/>
      <c r="GSI28" s="70"/>
      <c r="GSJ28" s="70"/>
      <c r="GSK28" s="70"/>
      <c r="GSL28" s="70"/>
      <c r="GSM28" s="70"/>
      <c r="GSN28" s="70"/>
      <c r="GSO28" s="70"/>
      <c r="GSP28" s="70"/>
      <c r="GSQ28" s="70"/>
      <c r="GSR28" s="70"/>
      <c r="GSS28" s="70"/>
      <c r="GST28" s="70"/>
      <c r="GSU28" s="70"/>
      <c r="GSV28" s="70"/>
      <c r="GSW28" s="70"/>
      <c r="GSX28" s="70"/>
      <c r="GSY28" s="70"/>
      <c r="GSZ28" s="70"/>
      <c r="GTA28" s="70"/>
      <c r="GTB28" s="70"/>
      <c r="GTC28" s="70"/>
      <c r="GTD28" s="70"/>
      <c r="GTE28" s="70"/>
      <c r="GTF28" s="70"/>
      <c r="GTG28" s="70"/>
      <c r="GTH28" s="70"/>
      <c r="GTI28" s="70"/>
      <c r="GTJ28" s="70"/>
      <c r="GTK28" s="70"/>
      <c r="GTL28" s="70"/>
      <c r="GTM28" s="70"/>
      <c r="GTN28" s="70"/>
      <c r="GTO28" s="70"/>
      <c r="GTP28" s="70"/>
      <c r="GTQ28" s="70"/>
      <c r="GTR28" s="70"/>
      <c r="GTS28" s="70"/>
      <c r="GTT28" s="70"/>
      <c r="GTU28" s="70"/>
      <c r="GTV28" s="70"/>
      <c r="GTW28" s="70"/>
      <c r="GTX28" s="70"/>
      <c r="GTY28" s="70"/>
      <c r="GTZ28" s="70"/>
      <c r="GUA28" s="70"/>
      <c r="GUB28" s="70"/>
      <c r="GUC28" s="70"/>
      <c r="GUD28" s="70"/>
      <c r="GUE28" s="70"/>
      <c r="GUF28" s="70"/>
      <c r="GUG28" s="70"/>
      <c r="GUH28" s="70"/>
      <c r="GUI28" s="70"/>
      <c r="GUJ28" s="70"/>
      <c r="GUK28" s="70"/>
      <c r="GUL28" s="70"/>
      <c r="GUM28" s="70"/>
      <c r="GUN28" s="70"/>
      <c r="GUO28" s="70"/>
      <c r="GUP28" s="70"/>
      <c r="GUQ28" s="70"/>
      <c r="GUR28" s="70"/>
      <c r="GUS28" s="70"/>
      <c r="GUT28" s="70"/>
      <c r="GUU28" s="70"/>
      <c r="GUV28" s="70"/>
      <c r="GUW28" s="70"/>
      <c r="GUX28" s="70"/>
      <c r="GUY28" s="70"/>
      <c r="GUZ28" s="70"/>
      <c r="GVA28" s="70"/>
      <c r="GVB28" s="70"/>
      <c r="GVC28" s="70"/>
      <c r="GVD28" s="70"/>
      <c r="GVE28" s="70"/>
      <c r="GVF28" s="70"/>
      <c r="GVG28" s="70"/>
      <c r="GVH28" s="70"/>
      <c r="GVI28" s="70"/>
      <c r="GVJ28" s="70"/>
      <c r="GVK28" s="70"/>
      <c r="GVL28" s="70"/>
      <c r="GVM28" s="70"/>
      <c r="GVN28" s="70"/>
      <c r="GVO28" s="70"/>
      <c r="GVP28" s="70"/>
      <c r="GVQ28" s="70"/>
      <c r="GVR28" s="70"/>
      <c r="GVS28" s="70"/>
      <c r="GVT28" s="70"/>
      <c r="GVU28" s="70"/>
      <c r="GVV28" s="70"/>
      <c r="GVW28" s="70"/>
      <c r="GVX28" s="70"/>
      <c r="GVY28" s="70"/>
      <c r="GVZ28" s="70"/>
      <c r="GWA28" s="70"/>
      <c r="GWB28" s="70"/>
      <c r="GWC28" s="70"/>
      <c r="GWD28" s="70"/>
      <c r="GWE28" s="70"/>
      <c r="GWF28" s="70"/>
      <c r="GWG28" s="70"/>
      <c r="GWH28" s="70"/>
      <c r="GWI28" s="70"/>
      <c r="GWJ28" s="70"/>
      <c r="GWK28" s="70"/>
      <c r="GWL28" s="70"/>
      <c r="GWM28" s="70"/>
      <c r="GWN28" s="70"/>
      <c r="GWO28" s="70"/>
      <c r="GWP28" s="70"/>
      <c r="GWQ28" s="70"/>
      <c r="GWR28" s="70"/>
      <c r="GWS28" s="70"/>
      <c r="GWT28" s="70"/>
      <c r="GWU28" s="70"/>
      <c r="GWV28" s="70"/>
      <c r="GWW28" s="70"/>
      <c r="GWX28" s="70"/>
      <c r="GWY28" s="70"/>
      <c r="GWZ28" s="70"/>
      <c r="GXA28" s="70"/>
      <c r="GXB28" s="70"/>
      <c r="GXC28" s="70"/>
      <c r="GXD28" s="70"/>
      <c r="GXE28" s="70"/>
      <c r="GXF28" s="70"/>
      <c r="GXG28" s="70"/>
      <c r="GXH28" s="70"/>
      <c r="GXI28" s="70"/>
      <c r="GXJ28" s="70"/>
      <c r="GXK28" s="70"/>
      <c r="GXL28" s="70"/>
      <c r="GXM28" s="70"/>
      <c r="GXN28" s="70"/>
      <c r="GXO28" s="70"/>
      <c r="GXP28" s="70"/>
      <c r="GXQ28" s="70"/>
      <c r="GXR28" s="70"/>
      <c r="GXS28" s="70"/>
      <c r="GXT28" s="70"/>
      <c r="GXU28" s="70"/>
      <c r="GXV28" s="70"/>
      <c r="GXW28" s="70"/>
      <c r="GXX28" s="70"/>
      <c r="GXY28" s="70"/>
      <c r="GXZ28" s="70"/>
      <c r="GYA28" s="70"/>
      <c r="GYB28" s="70"/>
      <c r="GYC28" s="70"/>
      <c r="GYD28" s="70"/>
      <c r="GYE28" s="70"/>
      <c r="GYF28" s="70"/>
      <c r="GYG28" s="70"/>
      <c r="GYH28" s="70"/>
      <c r="GYI28" s="70"/>
      <c r="GYJ28" s="70"/>
      <c r="GYK28" s="70"/>
      <c r="GYL28" s="70"/>
      <c r="GYM28" s="70"/>
      <c r="GYN28" s="70"/>
      <c r="GYO28" s="70"/>
      <c r="GYP28" s="70"/>
      <c r="GYQ28" s="70"/>
      <c r="GYR28" s="70"/>
      <c r="GYS28" s="70"/>
      <c r="GYT28" s="70"/>
      <c r="GYU28" s="70"/>
      <c r="GYV28" s="70"/>
      <c r="GYW28" s="70"/>
      <c r="GYX28" s="70"/>
      <c r="GYY28" s="70"/>
      <c r="GYZ28" s="70"/>
      <c r="GZA28" s="70"/>
      <c r="GZB28" s="70"/>
      <c r="GZC28" s="70"/>
      <c r="GZD28" s="70"/>
      <c r="GZE28" s="70"/>
      <c r="GZF28" s="70"/>
      <c r="GZG28" s="70"/>
      <c r="GZH28" s="70"/>
      <c r="GZI28" s="70"/>
      <c r="GZJ28" s="70"/>
      <c r="GZK28" s="70"/>
      <c r="GZL28" s="70"/>
      <c r="GZM28" s="70"/>
      <c r="GZN28" s="70"/>
      <c r="GZO28" s="70"/>
      <c r="GZP28" s="70"/>
      <c r="GZQ28" s="70"/>
      <c r="GZR28" s="70"/>
      <c r="GZS28" s="70"/>
      <c r="GZT28" s="70"/>
      <c r="GZU28" s="70"/>
      <c r="GZV28" s="70"/>
      <c r="GZW28" s="70"/>
      <c r="GZX28" s="70"/>
      <c r="GZY28" s="70"/>
      <c r="GZZ28" s="70"/>
      <c r="HAA28" s="70"/>
      <c r="HAB28" s="70"/>
      <c r="HAC28" s="70"/>
      <c r="HAD28" s="70"/>
      <c r="HAE28" s="70"/>
      <c r="HAF28" s="70"/>
      <c r="HAG28" s="70"/>
      <c r="HAH28" s="70"/>
      <c r="HAI28" s="70"/>
      <c r="HAJ28" s="70"/>
      <c r="HAK28" s="70"/>
      <c r="HAL28" s="70"/>
      <c r="HAM28" s="70"/>
      <c r="HAN28" s="70"/>
      <c r="HAO28" s="70"/>
      <c r="HAP28" s="70"/>
      <c r="HAQ28" s="70"/>
      <c r="HAR28" s="70"/>
      <c r="HAS28" s="70"/>
      <c r="HAT28" s="70"/>
      <c r="HAU28" s="70"/>
      <c r="HAV28" s="70"/>
      <c r="HAW28" s="70"/>
      <c r="HAX28" s="70"/>
      <c r="HAY28" s="70"/>
      <c r="HAZ28" s="70"/>
      <c r="HBA28" s="70"/>
      <c r="HBB28" s="70"/>
      <c r="HBC28" s="70"/>
      <c r="HBD28" s="70"/>
      <c r="HBE28" s="70"/>
      <c r="HBF28" s="70"/>
      <c r="HBG28" s="70"/>
      <c r="HBH28" s="70"/>
      <c r="HBI28" s="70"/>
      <c r="HBJ28" s="70"/>
      <c r="HBK28" s="70"/>
      <c r="HBL28" s="70"/>
      <c r="HBM28" s="70"/>
      <c r="HBN28" s="70"/>
      <c r="HBO28" s="70"/>
      <c r="HBP28" s="70"/>
      <c r="HBQ28" s="70"/>
      <c r="HBR28" s="70"/>
      <c r="HBS28" s="70"/>
      <c r="HBT28" s="70"/>
      <c r="HBU28" s="70"/>
      <c r="HBV28" s="70"/>
      <c r="HBW28" s="70"/>
      <c r="HBX28" s="70"/>
      <c r="HBY28" s="70"/>
      <c r="HBZ28" s="70"/>
      <c r="HCA28" s="70"/>
      <c r="HCB28" s="70"/>
      <c r="HCC28" s="70"/>
      <c r="HCD28" s="70"/>
      <c r="HCE28" s="70"/>
      <c r="HCF28" s="70"/>
      <c r="HCG28" s="70"/>
      <c r="HCH28" s="70"/>
      <c r="HCI28" s="70"/>
      <c r="HCJ28" s="70"/>
      <c r="HCK28" s="70"/>
      <c r="HCL28" s="70"/>
      <c r="HCM28" s="70"/>
      <c r="HCN28" s="70"/>
      <c r="HCO28" s="70"/>
      <c r="HCP28" s="70"/>
      <c r="HCQ28" s="70"/>
      <c r="HCR28" s="70"/>
      <c r="HCS28" s="70"/>
      <c r="HCT28" s="70"/>
      <c r="HCU28" s="70"/>
      <c r="HCV28" s="70"/>
      <c r="HCW28" s="70"/>
      <c r="HCX28" s="70"/>
      <c r="HCY28" s="70"/>
      <c r="HCZ28" s="70"/>
      <c r="HDA28" s="70"/>
      <c r="HDB28" s="70"/>
      <c r="HDC28" s="70"/>
      <c r="HDD28" s="70"/>
      <c r="HDE28" s="70"/>
      <c r="HDF28" s="70"/>
      <c r="HDG28" s="70"/>
      <c r="HDH28" s="70"/>
      <c r="HDI28" s="70"/>
      <c r="HDJ28" s="70"/>
      <c r="HDK28" s="70"/>
      <c r="HDL28" s="70"/>
      <c r="HDM28" s="70"/>
      <c r="HDN28" s="70"/>
      <c r="HDO28" s="70"/>
      <c r="HDP28" s="70"/>
      <c r="HDQ28" s="70"/>
      <c r="HDR28" s="70"/>
      <c r="HDS28" s="70"/>
      <c r="HDT28" s="70"/>
      <c r="HDU28" s="70"/>
      <c r="HDV28" s="70"/>
      <c r="HDW28" s="70"/>
      <c r="HDX28" s="70"/>
      <c r="HDY28" s="70"/>
      <c r="HDZ28" s="70"/>
      <c r="HEA28" s="70"/>
      <c r="HEB28" s="70"/>
      <c r="HEC28" s="70"/>
      <c r="HED28" s="70"/>
      <c r="HEE28" s="70"/>
      <c r="HEF28" s="70"/>
      <c r="HEG28" s="70"/>
      <c r="HEH28" s="70"/>
      <c r="HEI28" s="70"/>
      <c r="HEJ28" s="70"/>
      <c r="HEK28" s="70"/>
      <c r="HEL28" s="70"/>
      <c r="HEM28" s="70"/>
      <c r="HEN28" s="70"/>
      <c r="HEO28" s="70"/>
      <c r="HEP28" s="70"/>
      <c r="HEQ28" s="70"/>
      <c r="HER28" s="70"/>
      <c r="HES28" s="70"/>
      <c r="HET28" s="70"/>
      <c r="HEU28" s="70"/>
      <c r="HEV28" s="70"/>
      <c r="HEW28" s="70"/>
      <c r="HEX28" s="70"/>
      <c r="HEY28" s="70"/>
      <c r="HEZ28" s="70"/>
      <c r="HFA28" s="70"/>
      <c r="HFB28" s="70"/>
      <c r="HFC28" s="70"/>
      <c r="HFD28" s="70"/>
      <c r="HFE28" s="70"/>
      <c r="HFF28" s="70"/>
      <c r="HFG28" s="70"/>
      <c r="HFH28" s="70"/>
      <c r="HFI28" s="70"/>
      <c r="HFJ28" s="70"/>
      <c r="HFK28" s="70"/>
      <c r="HFL28" s="70"/>
      <c r="HFM28" s="70"/>
      <c r="HFN28" s="70"/>
      <c r="HFO28" s="70"/>
      <c r="HFP28" s="70"/>
      <c r="HFQ28" s="70"/>
      <c r="HFR28" s="70"/>
      <c r="HFS28" s="70"/>
      <c r="HFT28" s="70"/>
      <c r="HFU28" s="70"/>
      <c r="HFV28" s="70"/>
      <c r="HFW28" s="70"/>
      <c r="HFX28" s="70"/>
      <c r="HFY28" s="70"/>
      <c r="HFZ28" s="70"/>
      <c r="HGA28" s="70"/>
      <c r="HGB28" s="70"/>
      <c r="HGC28" s="70"/>
      <c r="HGD28" s="70"/>
      <c r="HGE28" s="70"/>
      <c r="HGF28" s="70"/>
      <c r="HGG28" s="70"/>
      <c r="HGH28" s="70"/>
      <c r="HGI28" s="70"/>
      <c r="HGJ28" s="70"/>
      <c r="HGK28" s="70"/>
      <c r="HGL28" s="70"/>
      <c r="HGM28" s="70"/>
      <c r="HGN28" s="70"/>
      <c r="HGO28" s="70"/>
      <c r="HGP28" s="70"/>
      <c r="HGQ28" s="70"/>
      <c r="HGR28" s="70"/>
      <c r="HGS28" s="70"/>
      <c r="HGT28" s="70"/>
      <c r="HGU28" s="70"/>
      <c r="HGV28" s="70"/>
      <c r="HGW28" s="70"/>
      <c r="HGX28" s="70"/>
      <c r="HGY28" s="70"/>
      <c r="HGZ28" s="70"/>
      <c r="HHA28" s="70"/>
      <c r="HHB28" s="70"/>
      <c r="HHC28" s="70"/>
      <c r="HHD28" s="70"/>
      <c r="HHE28" s="70"/>
      <c r="HHF28" s="70"/>
      <c r="HHG28" s="70"/>
      <c r="HHH28" s="70"/>
      <c r="HHI28" s="70"/>
      <c r="HHJ28" s="70"/>
      <c r="HHK28" s="70"/>
      <c r="HHL28" s="70"/>
      <c r="HHM28" s="70"/>
      <c r="HHN28" s="70"/>
      <c r="HHO28" s="70"/>
      <c r="HHP28" s="70"/>
      <c r="HHQ28" s="70"/>
      <c r="HHR28" s="70"/>
      <c r="HHS28" s="70"/>
      <c r="HHT28" s="70"/>
      <c r="HHU28" s="70"/>
      <c r="HHV28" s="70"/>
      <c r="HHW28" s="70"/>
      <c r="HHX28" s="70"/>
      <c r="HHY28" s="70"/>
      <c r="HHZ28" s="70"/>
      <c r="HIA28" s="70"/>
      <c r="HIB28" s="70"/>
      <c r="HIC28" s="70"/>
      <c r="HID28" s="70"/>
      <c r="HIE28" s="70"/>
      <c r="HIF28" s="70"/>
      <c r="HIG28" s="70"/>
      <c r="HIH28" s="70"/>
      <c r="HII28" s="70"/>
      <c r="HIJ28" s="70"/>
      <c r="HIK28" s="70"/>
      <c r="HIL28" s="70"/>
      <c r="HIM28" s="70"/>
      <c r="HIN28" s="70"/>
      <c r="HIO28" s="70"/>
      <c r="HIP28" s="70"/>
      <c r="HIQ28" s="70"/>
      <c r="HIR28" s="70"/>
      <c r="HIS28" s="70"/>
      <c r="HIT28" s="70"/>
      <c r="HIU28" s="70"/>
      <c r="HIV28" s="70"/>
      <c r="HIW28" s="70"/>
      <c r="HIX28" s="70"/>
      <c r="HIY28" s="70"/>
      <c r="HIZ28" s="70"/>
      <c r="HJA28" s="70"/>
      <c r="HJB28" s="70"/>
      <c r="HJC28" s="70"/>
      <c r="HJD28" s="70"/>
      <c r="HJE28" s="70"/>
      <c r="HJF28" s="70"/>
      <c r="HJG28" s="70"/>
      <c r="HJH28" s="70"/>
      <c r="HJI28" s="70"/>
      <c r="HJJ28" s="70"/>
      <c r="HJK28" s="70"/>
      <c r="HJL28" s="70"/>
      <c r="HJM28" s="70"/>
      <c r="HJN28" s="70"/>
      <c r="HJO28" s="70"/>
      <c r="HJP28" s="70"/>
      <c r="HJQ28" s="70"/>
      <c r="HJR28" s="70"/>
      <c r="HJS28" s="70"/>
      <c r="HJT28" s="70"/>
      <c r="HJU28" s="70"/>
      <c r="HJV28" s="70"/>
      <c r="HJW28" s="70"/>
      <c r="HJX28" s="70"/>
      <c r="HJY28" s="70"/>
      <c r="HJZ28" s="70"/>
      <c r="HKA28" s="70"/>
      <c r="HKB28" s="70"/>
      <c r="HKC28" s="70"/>
      <c r="HKD28" s="70"/>
      <c r="HKE28" s="70"/>
      <c r="HKF28" s="70"/>
      <c r="HKG28" s="70"/>
      <c r="HKH28" s="70"/>
      <c r="HKI28" s="70"/>
      <c r="HKJ28" s="70"/>
      <c r="HKK28" s="70"/>
      <c r="HKL28" s="70"/>
      <c r="HKM28" s="70"/>
      <c r="HKN28" s="70"/>
      <c r="HKO28" s="70"/>
      <c r="HKP28" s="70"/>
      <c r="HKQ28" s="70"/>
      <c r="HKR28" s="70"/>
      <c r="HKS28" s="70"/>
      <c r="HKT28" s="70"/>
      <c r="HKU28" s="70"/>
      <c r="HKV28" s="70"/>
      <c r="HKW28" s="70"/>
      <c r="HKX28" s="70"/>
      <c r="HKY28" s="70"/>
      <c r="HKZ28" s="70"/>
      <c r="HLA28" s="70"/>
      <c r="HLB28" s="70"/>
      <c r="HLC28" s="70"/>
      <c r="HLD28" s="70"/>
      <c r="HLE28" s="70"/>
      <c r="HLF28" s="70"/>
      <c r="HLG28" s="70"/>
      <c r="HLH28" s="70"/>
      <c r="HLI28" s="70"/>
      <c r="HLJ28" s="70"/>
      <c r="HLK28" s="70"/>
      <c r="HLL28" s="70"/>
      <c r="HLM28" s="70"/>
      <c r="HLN28" s="70"/>
      <c r="HLO28" s="70"/>
      <c r="HLP28" s="70"/>
      <c r="HLQ28" s="70"/>
      <c r="HLR28" s="70"/>
      <c r="HLS28" s="70"/>
      <c r="HLT28" s="70"/>
      <c r="HLU28" s="70"/>
      <c r="HLV28" s="70"/>
      <c r="HLW28" s="70"/>
      <c r="HLX28" s="70"/>
      <c r="HLY28" s="70"/>
      <c r="HLZ28" s="70"/>
      <c r="HMA28" s="70"/>
      <c r="HMB28" s="70"/>
      <c r="HMC28" s="70"/>
      <c r="HMD28" s="70"/>
      <c r="HME28" s="70"/>
      <c r="HMF28" s="70"/>
      <c r="HMG28" s="70"/>
      <c r="HMH28" s="70"/>
      <c r="HMI28" s="70"/>
      <c r="HMJ28" s="70"/>
      <c r="HMK28" s="70"/>
      <c r="HML28" s="70"/>
      <c r="HMM28" s="70"/>
      <c r="HMN28" s="70"/>
      <c r="HMO28" s="70"/>
      <c r="HMP28" s="70"/>
      <c r="HMQ28" s="70"/>
      <c r="HMR28" s="70"/>
      <c r="HMS28" s="70"/>
      <c r="HMT28" s="70"/>
      <c r="HMU28" s="70"/>
      <c r="HMV28" s="70"/>
      <c r="HMW28" s="70"/>
      <c r="HMX28" s="70"/>
      <c r="HMY28" s="70"/>
      <c r="HMZ28" s="70"/>
      <c r="HNA28" s="70"/>
      <c r="HNB28" s="70"/>
      <c r="HNC28" s="70"/>
      <c r="HND28" s="70"/>
      <c r="HNE28" s="70"/>
      <c r="HNF28" s="70"/>
      <c r="HNG28" s="70"/>
      <c r="HNH28" s="70"/>
      <c r="HNI28" s="70"/>
      <c r="HNJ28" s="70"/>
      <c r="HNK28" s="70"/>
      <c r="HNL28" s="70"/>
      <c r="HNM28" s="70"/>
      <c r="HNN28" s="70"/>
      <c r="HNO28" s="70"/>
      <c r="HNP28" s="70"/>
      <c r="HNQ28" s="70"/>
      <c r="HNR28" s="70"/>
      <c r="HNS28" s="70"/>
      <c r="HNT28" s="70"/>
      <c r="HNU28" s="70"/>
      <c r="HNV28" s="70"/>
      <c r="HNW28" s="70"/>
      <c r="HNX28" s="70"/>
      <c r="HNY28" s="70"/>
      <c r="HNZ28" s="70"/>
      <c r="HOA28" s="70"/>
      <c r="HOB28" s="70"/>
      <c r="HOC28" s="70"/>
      <c r="HOD28" s="70"/>
      <c r="HOE28" s="70"/>
      <c r="HOF28" s="70"/>
      <c r="HOG28" s="70"/>
      <c r="HOH28" s="70"/>
      <c r="HOI28" s="70"/>
      <c r="HOJ28" s="70"/>
      <c r="HOK28" s="70"/>
      <c r="HOL28" s="70"/>
      <c r="HOM28" s="70"/>
      <c r="HON28" s="70"/>
      <c r="HOO28" s="70"/>
      <c r="HOP28" s="70"/>
      <c r="HOQ28" s="70"/>
      <c r="HOR28" s="70"/>
      <c r="HOS28" s="70"/>
      <c r="HOT28" s="70"/>
      <c r="HOU28" s="70"/>
      <c r="HOV28" s="70"/>
      <c r="HOW28" s="70"/>
      <c r="HOX28" s="70"/>
      <c r="HOY28" s="70"/>
      <c r="HOZ28" s="70"/>
      <c r="HPA28" s="70"/>
      <c r="HPB28" s="70"/>
      <c r="HPC28" s="70"/>
      <c r="HPD28" s="70"/>
      <c r="HPE28" s="70"/>
      <c r="HPF28" s="70"/>
      <c r="HPG28" s="70"/>
      <c r="HPH28" s="70"/>
      <c r="HPI28" s="70"/>
      <c r="HPJ28" s="70"/>
      <c r="HPK28" s="70"/>
      <c r="HPL28" s="70"/>
      <c r="HPM28" s="70"/>
      <c r="HPN28" s="70"/>
      <c r="HPO28" s="70"/>
      <c r="HPP28" s="70"/>
      <c r="HPQ28" s="70"/>
      <c r="HPR28" s="70"/>
      <c r="HPS28" s="70"/>
      <c r="HPT28" s="70"/>
      <c r="HPU28" s="70"/>
      <c r="HPV28" s="70"/>
      <c r="HPW28" s="70"/>
      <c r="HPX28" s="70"/>
      <c r="HPY28" s="70"/>
      <c r="HPZ28" s="70"/>
      <c r="HQA28" s="70"/>
      <c r="HQB28" s="70"/>
      <c r="HQC28" s="70"/>
      <c r="HQD28" s="70"/>
      <c r="HQE28" s="70"/>
      <c r="HQF28" s="70"/>
      <c r="HQG28" s="70"/>
      <c r="HQH28" s="70"/>
      <c r="HQI28" s="70"/>
      <c r="HQJ28" s="70"/>
      <c r="HQK28" s="70"/>
      <c r="HQL28" s="70"/>
      <c r="HQM28" s="70"/>
      <c r="HQN28" s="70"/>
      <c r="HQO28" s="70"/>
      <c r="HQP28" s="70"/>
      <c r="HQQ28" s="70"/>
      <c r="HQR28" s="70"/>
      <c r="HQS28" s="70"/>
      <c r="HQT28" s="70"/>
      <c r="HQU28" s="70"/>
      <c r="HQV28" s="70"/>
      <c r="HQW28" s="70"/>
      <c r="HQX28" s="70"/>
      <c r="HQY28" s="70"/>
      <c r="HQZ28" s="70"/>
      <c r="HRA28" s="70"/>
      <c r="HRB28" s="70"/>
      <c r="HRC28" s="70"/>
      <c r="HRD28" s="70"/>
      <c r="HRE28" s="70"/>
      <c r="HRF28" s="70"/>
      <c r="HRG28" s="70"/>
      <c r="HRH28" s="70"/>
      <c r="HRI28" s="70"/>
      <c r="HRJ28" s="70"/>
      <c r="HRK28" s="70"/>
      <c r="HRL28" s="70"/>
      <c r="HRM28" s="70"/>
      <c r="HRN28" s="70"/>
      <c r="HRO28" s="70"/>
      <c r="HRP28" s="70"/>
      <c r="HRQ28" s="70"/>
      <c r="HRR28" s="70"/>
      <c r="HRS28" s="70"/>
      <c r="HRT28" s="70"/>
      <c r="HRU28" s="70"/>
      <c r="HRV28" s="70"/>
      <c r="HRW28" s="70"/>
      <c r="HRX28" s="70"/>
      <c r="HRY28" s="70"/>
      <c r="HRZ28" s="70"/>
      <c r="HSA28" s="70"/>
      <c r="HSB28" s="70"/>
      <c r="HSC28" s="70"/>
      <c r="HSD28" s="70"/>
      <c r="HSE28" s="70"/>
      <c r="HSF28" s="70"/>
      <c r="HSG28" s="70"/>
      <c r="HSH28" s="70"/>
      <c r="HSI28" s="70"/>
      <c r="HSJ28" s="70"/>
      <c r="HSK28" s="70"/>
      <c r="HSL28" s="70"/>
      <c r="HSM28" s="70"/>
      <c r="HSN28" s="70"/>
      <c r="HSO28" s="70"/>
      <c r="HSP28" s="70"/>
      <c r="HSQ28" s="70"/>
      <c r="HSR28" s="70"/>
      <c r="HSS28" s="70"/>
      <c r="HST28" s="70"/>
      <c r="HSU28" s="70"/>
      <c r="HSV28" s="70"/>
      <c r="HSW28" s="70"/>
      <c r="HSX28" s="70"/>
      <c r="HSY28" s="70"/>
      <c r="HSZ28" s="70"/>
      <c r="HTA28" s="70"/>
      <c r="HTB28" s="70"/>
      <c r="HTC28" s="70"/>
      <c r="HTD28" s="70"/>
      <c r="HTE28" s="70"/>
      <c r="HTF28" s="70"/>
      <c r="HTG28" s="70"/>
      <c r="HTH28" s="70"/>
      <c r="HTI28" s="70"/>
      <c r="HTJ28" s="70"/>
      <c r="HTK28" s="70"/>
      <c r="HTL28" s="70"/>
      <c r="HTM28" s="70"/>
      <c r="HTN28" s="70"/>
      <c r="HTO28" s="70"/>
      <c r="HTP28" s="70"/>
      <c r="HTQ28" s="70"/>
      <c r="HTR28" s="70"/>
      <c r="HTS28" s="70"/>
      <c r="HTT28" s="70"/>
      <c r="HTU28" s="70"/>
      <c r="HTV28" s="70"/>
      <c r="HTW28" s="70"/>
      <c r="HTX28" s="70"/>
      <c r="HTY28" s="70"/>
      <c r="HTZ28" s="70"/>
      <c r="HUA28" s="70"/>
      <c r="HUB28" s="70"/>
      <c r="HUC28" s="70"/>
      <c r="HUD28" s="70"/>
      <c r="HUE28" s="70"/>
      <c r="HUF28" s="70"/>
      <c r="HUG28" s="70"/>
      <c r="HUH28" s="70"/>
      <c r="HUI28" s="70"/>
      <c r="HUJ28" s="70"/>
      <c r="HUK28" s="70"/>
      <c r="HUL28" s="70"/>
      <c r="HUM28" s="70"/>
      <c r="HUN28" s="70"/>
      <c r="HUO28" s="70"/>
      <c r="HUP28" s="70"/>
      <c r="HUQ28" s="70"/>
      <c r="HUR28" s="70"/>
      <c r="HUS28" s="70"/>
      <c r="HUT28" s="70"/>
      <c r="HUU28" s="70"/>
      <c r="HUV28" s="70"/>
      <c r="HUW28" s="70"/>
      <c r="HUX28" s="70"/>
      <c r="HUY28" s="70"/>
      <c r="HUZ28" s="70"/>
      <c r="HVA28" s="70"/>
      <c r="HVB28" s="70"/>
      <c r="HVC28" s="70"/>
      <c r="HVD28" s="70"/>
      <c r="HVE28" s="70"/>
      <c r="HVF28" s="70"/>
      <c r="HVG28" s="70"/>
      <c r="HVH28" s="70"/>
      <c r="HVI28" s="70"/>
      <c r="HVJ28" s="70"/>
      <c r="HVK28" s="70"/>
      <c r="HVL28" s="70"/>
      <c r="HVM28" s="70"/>
      <c r="HVN28" s="70"/>
      <c r="HVO28" s="70"/>
      <c r="HVP28" s="70"/>
      <c r="HVQ28" s="70"/>
      <c r="HVR28" s="70"/>
      <c r="HVS28" s="70"/>
      <c r="HVT28" s="70"/>
      <c r="HVU28" s="70"/>
      <c r="HVV28" s="70"/>
      <c r="HVW28" s="70"/>
      <c r="HVX28" s="70"/>
      <c r="HVY28" s="70"/>
      <c r="HVZ28" s="70"/>
      <c r="HWA28" s="70"/>
      <c r="HWB28" s="70"/>
      <c r="HWC28" s="70"/>
      <c r="HWD28" s="70"/>
      <c r="HWE28" s="70"/>
      <c r="HWF28" s="70"/>
      <c r="HWG28" s="70"/>
      <c r="HWH28" s="70"/>
      <c r="HWI28" s="70"/>
      <c r="HWJ28" s="70"/>
      <c r="HWK28" s="70"/>
      <c r="HWL28" s="70"/>
      <c r="HWM28" s="70"/>
      <c r="HWN28" s="70"/>
      <c r="HWO28" s="70"/>
      <c r="HWP28" s="70"/>
      <c r="HWQ28" s="70"/>
      <c r="HWR28" s="70"/>
      <c r="HWS28" s="70"/>
      <c r="HWT28" s="70"/>
      <c r="HWU28" s="70"/>
      <c r="HWV28" s="70"/>
      <c r="HWW28" s="70"/>
      <c r="HWX28" s="70"/>
      <c r="HWY28" s="70"/>
      <c r="HWZ28" s="70"/>
      <c r="HXA28" s="70"/>
      <c r="HXB28" s="70"/>
      <c r="HXC28" s="70"/>
      <c r="HXD28" s="70"/>
      <c r="HXE28" s="70"/>
      <c r="HXF28" s="70"/>
      <c r="HXG28" s="70"/>
      <c r="HXH28" s="70"/>
      <c r="HXI28" s="70"/>
      <c r="HXJ28" s="70"/>
      <c r="HXK28" s="70"/>
      <c r="HXL28" s="70"/>
      <c r="HXM28" s="70"/>
      <c r="HXN28" s="70"/>
      <c r="HXO28" s="70"/>
      <c r="HXP28" s="70"/>
      <c r="HXQ28" s="70"/>
      <c r="HXR28" s="70"/>
      <c r="HXS28" s="70"/>
      <c r="HXT28" s="70"/>
      <c r="HXU28" s="70"/>
      <c r="HXV28" s="70"/>
      <c r="HXW28" s="70"/>
      <c r="HXX28" s="70"/>
      <c r="HXY28" s="70"/>
      <c r="HXZ28" s="70"/>
      <c r="HYA28" s="70"/>
      <c r="HYB28" s="70"/>
      <c r="HYC28" s="70"/>
      <c r="HYD28" s="70"/>
      <c r="HYE28" s="70"/>
      <c r="HYF28" s="70"/>
      <c r="HYG28" s="70"/>
      <c r="HYH28" s="70"/>
      <c r="HYI28" s="70"/>
      <c r="HYJ28" s="70"/>
      <c r="HYK28" s="70"/>
      <c r="HYL28" s="70"/>
      <c r="HYM28" s="70"/>
      <c r="HYN28" s="70"/>
      <c r="HYO28" s="70"/>
      <c r="HYP28" s="70"/>
      <c r="HYQ28" s="70"/>
      <c r="HYR28" s="70"/>
      <c r="HYS28" s="70"/>
      <c r="HYT28" s="70"/>
      <c r="HYU28" s="70"/>
      <c r="HYV28" s="70"/>
      <c r="HYW28" s="70"/>
      <c r="HYX28" s="70"/>
      <c r="HYY28" s="70"/>
      <c r="HYZ28" s="70"/>
      <c r="HZA28" s="70"/>
      <c r="HZB28" s="70"/>
      <c r="HZC28" s="70"/>
      <c r="HZD28" s="70"/>
      <c r="HZE28" s="70"/>
      <c r="HZF28" s="70"/>
      <c r="HZG28" s="70"/>
      <c r="HZH28" s="70"/>
      <c r="HZI28" s="70"/>
      <c r="HZJ28" s="70"/>
      <c r="HZK28" s="70"/>
      <c r="HZL28" s="70"/>
      <c r="HZM28" s="70"/>
      <c r="HZN28" s="70"/>
      <c r="HZO28" s="70"/>
      <c r="HZP28" s="70"/>
      <c r="HZQ28" s="70"/>
      <c r="HZR28" s="70"/>
      <c r="HZS28" s="70"/>
      <c r="HZT28" s="70"/>
      <c r="HZU28" s="70"/>
      <c r="HZV28" s="70"/>
      <c r="HZW28" s="70"/>
      <c r="HZX28" s="70"/>
      <c r="HZY28" s="70"/>
      <c r="HZZ28" s="70"/>
      <c r="IAA28" s="70"/>
      <c r="IAB28" s="70"/>
      <c r="IAC28" s="70"/>
      <c r="IAD28" s="70"/>
      <c r="IAE28" s="70"/>
      <c r="IAF28" s="70"/>
      <c r="IAG28" s="70"/>
      <c r="IAH28" s="70"/>
      <c r="IAI28" s="70"/>
      <c r="IAJ28" s="70"/>
      <c r="IAK28" s="70"/>
      <c r="IAL28" s="70"/>
      <c r="IAM28" s="70"/>
      <c r="IAN28" s="70"/>
      <c r="IAO28" s="70"/>
      <c r="IAP28" s="70"/>
      <c r="IAQ28" s="70"/>
      <c r="IAR28" s="70"/>
      <c r="IAS28" s="70"/>
      <c r="IAT28" s="70"/>
      <c r="IAU28" s="70"/>
      <c r="IAV28" s="70"/>
      <c r="IAW28" s="70"/>
      <c r="IAX28" s="70"/>
      <c r="IAY28" s="70"/>
      <c r="IAZ28" s="70"/>
      <c r="IBA28" s="70"/>
      <c r="IBB28" s="70"/>
      <c r="IBC28" s="70"/>
      <c r="IBD28" s="70"/>
      <c r="IBE28" s="70"/>
      <c r="IBF28" s="70"/>
      <c r="IBG28" s="70"/>
      <c r="IBH28" s="70"/>
      <c r="IBI28" s="70"/>
      <c r="IBJ28" s="70"/>
      <c r="IBK28" s="70"/>
      <c r="IBL28" s="70"/>
      <c r="IBM28" s="70"/>
      <c r="IBN28" s="70"/>
      <c r="IBO28" s="70"/>
      <c r="IBP28" s="70"/>
      <c r="IBQ28" s="70"/>
      <c r="IBR28" s="70"/>
      <c r="IBS28" s="70"/>
      <c r="IBT28" s="70"/>
      <c r="IBU28" s="70"/>
      <c r="IBV28" s="70"/>
      <c r="IBW28" s="70"/>
      <c r="IBX28" s="70"/>
      <c r="IBY28" s="70"/>
      <c r="IBZ28" s="70"/>
      <c r="ICA28" s="70"/>
      <c r="ICB28" s="70"/>
      <c r="ICC28" s="70"/>
      <c r="ICD28" s="70"/>
      <c r="ICE28" s="70"/>
      <c r="ICF28" s="70"/>
      <c r="ICG28" s="70"/>
      <c r="ICH28" s="70"/>
      <c r="ICI28" s="70"/>
      <c r="ICJ28" s="70"/>
      <c r="ICK28" s="70"/>
      <c r="ICL28" s="70"/>
      <c r="ICM28" s="70"/>
      <c r="ICN28" s="70"/>
      <c r="ICO28" s="70"/>
      <c r="ICP28" s="70"/>
      <c r="ICQ28" s="70"/>
      <c r="ICR28" s="70"/>
      <c r="ICS28" s="70"/>
      <c r="ICT28" s="70"/>
      <c r="ICU28" s="70"/>
      <c r="ICV28" s="70"/>
      <c r="ICW28" s="70"/>
      <c r="ICX28" s="70"/>
      <c r="ICY28" s="70"/>
      <c r="ICZ28" s="70"/>
      <c r="IDA28" s="70"/>
      <c r="IDB28" s="70"/>
      <c r="IDC28" s="70"/>
      <c r="IDD28" s="70"/>
      <c r="IDE28" s="70"/>
      <c r="IDF28" s="70"/>
      <c r="IDG28" s="70"/>
      <c r="IDH28" s="70"/>
      <c r="IDI28" s="70"/>
      <c r="IDJ28" s="70"/>
      <c r="IDK28" s="70"/>
      <c r="IDL28" s="70"/>
      <c r="IDM28" s="70"/>
      <c r="IDN28" s="70"/>
      <c r="IDO28" s="70"/>
      <c r="IDP28" s="70"/>
      <c r="IDQ28" s="70"/>
      <c r="IDR28" s="70"/>
      <c r="IDS28" s="70"/>
      <c r="IDT28" s="70"/>
      <c r="IDU28" s="70"/>
      <c r="IDV28" s="70"/>
      <c r="IDW28" s="70"/>
      <c r="IDX28" s="70"/>
      <c r="IDY28" s="70"/>
      <c r="IDZ28" s="70"/>
      <c r="IEA28" s="70"/>
      <c r="IEB28" s="70"/>
      <c r="IEC28" s="70"/>
      <c r="IED28" s="70"/>
      <c r="IEE28" s="70"/>
      <c r="IEF28" s="70"/>
      <c r="IEG28" s="70"/>
      <c r="IEH28" s="70"/>
      <c r="IEI28" s="70"/>
      <c r="IEJ28" s="70"/>
      <c r="IEK28" s="70"/>
      <c r="IEL28" s="70"/>
      <c r="IEM28" s="70"/>
      <c r="IEN28" s="70"/>
      <c r="IEO28" s="70"/>
      <c r="IEP28" s="70"/>
      <c r="IEQ28" s="70"/>
      <c r="IER28" s="70"/>
      <c r="IES28" s="70"/>
      <c r="IET28" s="70"/>
      <c r="IEU28" s="70"/>
      <c r="IEV28" s="70"/>
      <c r="IEW28" s="70"/>
      <c r="IEX28" s="70"/>
      <c r="IEY28" s="70"/>
      <c r="IEZ28" s="70"/>
      <c r="IFA28" s="70"/>
      <c r="IFB28" s="70"/>
      <c r="IFC28" s="70"/>
      <c r="IFD28" s="70"/>
      <c r="IFE28" s="70"/>
      <c r="IFF28" s="70"/>
      <c r="IFG28" s="70"/>
      <c r="IFH28" s="70"/>
      <c r="IFI28" s="70"/>
      <c r="IFJ28" s="70"/>
      <c r="IFK28" s="70"/>
      <c r="IFL28" s="70"/>
      <c r="IFM28" s="70"/>
      <c r="IFN28" s="70"/>
      <c r="IFO28" s="70"/>
      <c r="IFP28" s="70"/>
      <c r="IFQ28" s="70"/>
      <c r="IFR28" s="70"/>
      <c r="IFS28" s="70"/>
      <c r="IFT28" s="70"/>
      <c r="IFU28" s="70"/>
      <c r="IFV28" s="70"/>
      <c r="IFW28" s="70"/>
      <c r="IFX28" s="70"/>
      <c r="IFY28" s="70"/>
      <c r="IFZ28" s="70"/>
      <c r="IGA28" s="70"/>
      <c r="IGB28" s="70"/>
      <c r="IGC28" s="70"/>
      <c r="IGD28" s="70"/>
      <c r="IGE28" s="70"/>
      <c r="IGF28" s="70"/>
      <c r="IGG28" s="70"/>
      <c r="IGH28" s="70"/>
      <c r="IGI28" s="70"/>
      <c r="IGJ28" s="70"/>
      <c r="IGK28" s="70"/>
      <c r="IGL28" s="70"/>
      <c r="IGM28" s="70"/>
      <c r="IGN28" s="70"/>
      <c r="IGO28" s="70"/>
      <c r="IGP28" s="70"/>
      <c r="IGQ28" s="70"/>
      <c r="IGR28" s="70"/>
      <c r="IGS28" s="70"/>
      <c r="IGT28" s="70"/>
      <c r="IGU28" s="70"/>
      <c r="IGV28" s="70"/>
      <c r="IGW28" s="70"/>
      <c r="IGX28" s="70"/>
      <c r="IGY28" s="70"/>
      <c r="IGZ28" s="70"/>
      <c r="IHA28" s="70"/>
      <c r="IHB28" s="70"/>
      <c r="IHC28" s="70"/>
      <c r="IHD28" s="70"/>
      <c r="IHE28" s="70"/>
      <c r="IHF28" s="70"/>
      <c r="IHG28" s="70"/>
      <c r="IHH28" s="70"/>
      <c r="IHI28" s="70"/>
      <c r="IHJ28" s="70"/>
      <c r="IHK28" s="70"/>
      <c r="IHL28" s="70"/>
      <c r="IHM28" s="70"/>
      <c r="IHN28" s="70"/>
      <c r="IHO28" s="70"/>
      <c r="IHP28" s="70"/>
      <c r="IHQ28" s="70"/>
      <c r="IHR28" s="70"/>
      <c r="IHS28" s="70"/>
      <c r="IHT28" s="70"/>
      <c r="IHU28" s="70"/>
      <c r="IHV28" s="70"/>
      <c r="IHW28" s="70"/>
      <c r="IHX28" s="70"/>
      <c r="IHY28" s="70"/>
      <c r="IHZ28" s="70"/>
      <c r="IIA28" s="70"/>
      <c r="IIB28" s="70"/>
      <c r="IIC28" s="70"/>
      <c r="IID28" s="70"/>
      <c r="IIE28" s="70"/>
      <c r="IIF28" s="70"/>
      <c r="IIG28" s="70"/>
      <c r="IIH28" s="70"/>
      <c r="III28" s="70"/>
      <c r="IIJ28" s="70"/>
      <c r="IIK28" s="70"/>
      <c r="IIL28" s="70"/>
      <c r="IIM28" s="70"/>
      <c r="IIN28" s="70"/>
      <c r="IIO28" s="70"/>
      <c r="IIP28" s="70"/>
      <c r="IIQ28" s="70"/>
      <c r="IIR28" s="70"/>
      <c r="IIS28" s="70"/>
      <c r="IIT28" s="70"/>
      <c r="IIU28" s="70"/>
      <c r="IIV28" s="70"/>
      <c r="IIW28" s="70"/>
      <c r="IIX28" s="70"/>
      <c r="IIY28" s="70"/>
      <c r="IIZ28" s="70"/>
      <c r="IJA28" s="70"/>
      <c r="IJB28" s="70"/>
      <c r="IJC28" s="70"/>
      <c r="IJD28" s="70"/>
      <c r="IJE28" s="70"/>
      <c r="IJF28" s="70"/>
      <c r="IJG28" s="70"/>
      <c r="IJH28" s="70"/>
      <c r="IJI28" s="70"/>
      <c r="IJJ28" s="70"/>
      <c r="IJK28" s="70"/>
      <c r="IJL28" s="70"/>
      <c r="IJM28" s="70"/>
      <c r="IJN28" s="70"/>
      <c r="IJO28" s="70"/>
      <c r="IJP28" s="70"/>
      <c r="IJQ28" s="70"/>
      <c r="IJR28" s="70"/>
      <c r="IJS28" s="70"/>
      <c r="IJT28" s="70"/>
      <c r="IJU28" s="70"/>
      <c r="IJV28" s="70"/>
      <c r="IJW28" s="70"/>
      <c r="IJX28" s="70"/>
      <c r="IJY28" s="70"/>
      <c r="IJZ28" s="70"/>
      <c r="IKA28" s="70"/>
      <c r="IKB28" s="70"/>
      <c r="IKC28" s="70"/>
      <c r="IKD28" s="70"/>
      <c r="IKE28" s="70"/>
      <c r="IKF28" s="70"/>
      <c r="IKG28" s="70"/>
      <c r="IKH28" s="70"/>
      <c r="IKI28" s="70"/>
      <c r="IKJ28" s="70"/>
      <c r="IKK28" s="70"/>
      <c r="IKL28" s="70"/>
      <c r="IKM28" s="70"/>
      <c r="IKN28" s="70"/>
      <c r="IKO28" s="70"/>
      <c r="IKP28" s="70"/>
      <c r="IKQ28" s="70"/>
      <c r="IKR28" s="70"/>
      <c r="IKS28" s="70"/>
      <c r="IKT28" s="70"/>
      <c r="IKU28" s="70"/>
      <c r="IKV28" s="70"/>
      <c r="IKW28" s="70"/>
      <c r="IKX28" s="70"/>
      <c r="IKY28" s="70"/>
      <c r="IKZ28" s="70"/>
      <c r="ILA28" s="70"/>
      <c r="ILB28" s="70"/>
      <c r="ILC28" s="70"/>
      <c r="ILD28" s="70"/>
      <c r="ILE28" s="70"/>
      <c r="ILF28" s="70"/>
      <c r="ILG28" s="70"/>
      <c r="ILH28" s="70"/>
      <c r="ILI28" s="70"/>
      <c r="ILJ28" s="70"/>
      <c r="ILK28" s="70"/>
      <c r="ILL28" s="70"/>
      <c r="ILM28" s="70"/>
      <c r="ILN28" s="70"/>
      <c r="ILO28" s="70"/>
      <c r="ILP28" s="70"/>
      <c r="ILQ28" s="70"/>
      <c r="ILR28" s="70"/>
      <c r="ILS28" s="70"/>
      <c r="ILT28" s="70"/>
      <c r="ILU28" s="70"/>
      <c r="ILV28" s="70"/>
      <c r="ILW28" s="70"/>
      <c r="ILX28" s="70"/>
      <c r="ILY28" s="70"/>
      <c r="ILZ28" s="70"/>
      <c r="IMA28" s="70"/>
      <c r="IMB28" s="70"/>
      <c r="IMC28" s="70"/>
      <c r="IMD28" s="70"/>
      <c r="IME28" s="70"/>
      <c r="IMF28" s="70"/>
      <c r="IMG28" s="70"/>
      <c r="IMH28" s="70"/>
      <c r="IMI28" s="70"/>
      <c r="IMJ28" s="70"/>
      <c r="IMK28" s="70"/>
      <c r="IML28" s="70"/>
      <c r="IMM28" s="70"/>
      <c r="IMN28" s="70"/>
      <c r="IMO28" s="70"/>
      <c r="IMP28" s="70"/>
      <c r="IMQ28" s="70"/>
      <c r="IMR28" s="70"/>
      <c r="IMS28" s="70"/>
      <c r="IMT28" s="70"/>
      <c r="IMU28" s="70"/>
      <c r="IMV28" s="70"/>
      <c r="IMW28" s="70"/>
      <c r="IMX28" s="70"/>
      <c r="IMY28" s="70"/>
      <c r="IMZ28" s="70"/>
      <c r="INA28" s="70"/>
      <c r="INB28" s="70"/>
      <c r="INC28" s="70"/>
      <c r="IND28" s="70"/>
      <c r="INE28" s="70"/>
      <c r="INF28" s="70"/>
      <c r="ING28" s="70"/>
      <c r="INH28" s="70"/>
      <c r="INI28" s="70"/>
      <c r="INJ28" s="70"/>
      <c r="INK28" s="70"/>
      <c r="INL28" s="70"/>
      <c r="INM28" s="70"/>
      <c r="INN28" s="70"/>
      <c r="INO28" s="70"/>
      <c r="INP28" s="70"/>
      <c r="INQ28" s="70"/>
      <c r="INR28" s="70"/>
      <c r="INS28" s="70"/>
      <c r="INT28" s="70"/>
      <c r="INU28" s="70"/>
      <c r="INV28" s="70"/>
      <c r="INW28" s="70"/>
      <c r="INX28" s="70"/>
      <c r="INY28" s="70"/>
      <c r="INZ28" s="70"/>
      <c r="IOA28" s="70"/>
      <c r="IOB28" s="70"/>
      <c r="IOC28" s="70"/>
      <c r="IOD28" s="70"/>
      <c r="IOE28" s="70"/>
      <c r="IOF28" s="70"/>
      <c r="IOG28" s="70"/>
      <c r="IOH28" s="70"/>
      <c r="IOI28" s="70"/>
      <c r="IOJ28" s="70"/>
      <c r="IOK28" s="70"/>
      <c r="IOL28" s="70"/>
      <c r="IOM28" s="70"/>
      <c r="ION28" s="70"/>
      <c r="IOO28" s="70"/>
      <c r="IOP28" s="70"/>
      <c r="IOQ28" s="70"/>
      <c r="IOR28" s="70"/>
      <c r="IOS28" s="70"/>
      <c r="IOT28" s="70"/>
      <c r="IOU28" s="70"/>
      <c r="IOV28" s="70"/>
      <c r="IOW28" s="70"/>
      <c r="IOX28" s="70"/>
      <c r="IOY28" s="70"/>
      <c r="IOZ28" s="70"/>
      <c r="IPA28" s="70"/>
      <c r="IPB28" s="70"/>
      <c r="IPC28" s="70"/>
      <c r="IPD28" s="70"/>
      <c r="IPE28" s="70"/>
      <c r="IPF28" s="70"/>
      <c r="IPG28" s="70"/>
      <c r="IPH28" s="70"/>
      <c r="IPI28" s="70"/>
      <c r="IPJ28" s="70"/>
      <c r="IPK28" s="70"/>
      <c r="IPL28" s="70"/>
      <c r="IPM28" s="70"/>
      <c r="IPN28" s="70"/>
      <c r="IPO28" s="70"/>
      <c r="IPP28" s="70"/>
      <c r="IPQ28" s="70"/>
      <c r="IPR28" s="70"/>
      <c r="IPS28" s="70"/>
      <c r="IPT28" s="70"/>
      <c r="IPU28" s="70"/>
      <c r="IPV28" s="70"/>
      <c r="IPW28" s="70"/>
      <c r="IPX28" s="70"/>
      <c r="IPY28" s="70"/>
      <c r="IPZ28" s="70"/>
      <c r="IQA28" s="70"/>
      <c r="IQB28" s="70"/>
      <c r="IQC28" s="70"/>
      <c r="IQD28" s="70"/>
      <c r="IQE28" s="70"/>
      <c r="IQF28" s="70"/>
      <c r="IQG28" s="70"/>
      <c r="IQH28" s="70"/>
      <c r="IQI28" s="70"/>
      <c r="IQJ28" s="70"/>
      <c r="IQK28" s="70"/>
      <c r="IQL28" s="70"/>
      <c r="IQM28" s="70"/>
      <c r="IQN28" s="70"/>
      <c r="IQO28" s="70"/>
      <c r="IQP28" s="70"/>
      <c r="IQQ28" s="70"/>
      <c r="IQR28" s="70"/>
      <c r="IQS28" s="70"/>
      <c r="IQT28" s="70"/>
      <c r="IQU28" s="70"/>
      <c r="IQV28" s="70"/>
      <c r="IQW28" s="70"/>
      <c r="IQX28" s="70"/>
      <c r="IQY28" s="70"/>
      <c r="IQZ28" s="70"/>
      <c r="IRA28" s="70"/>
      <c r="IRB28" s="70"/>
      <c r="IRC28" s="70"/>
      <c r="IRD28" s="70"/>
      <c r="IRE28" s="70"/>
      <c r="IRF28" s="70"/>
      <c r="IRG28" s="70"/>
      <c r="IRH28" s="70"/>
      <c r="IRI28" s="70"/>
      <c r="IRJ28" s="70"/>
      <c r="IRK28" s="70"/>
      <c r="IRL28" s="70"/>
      <c r="IRM28" s="70"/>
      <c r="IRN28" s="70"/>
      <c r="IRO28" s="70"/>
      <c r="IRP28" s="70"/>
      <c r="IRQ28" s="70"/>
      <c r="IRR28" s="70"/>
      <c r="IRS28" s="70"/>
      <c r="IRT28" s="70"/>
      <c r="IRU28" s="70"/>
      <c r="IRV28" s="70"/>
      <c r="IRW28" s="70"/>
      <c r="IRX28" s="70"/>
      <c r="IRY28" s="70"/>
      <c r="IRZ28" s="70"/>
      <c r="ISA28" s="70"/>
      <c r="ISB28" s="70"/>
      <c r="ISC28" s="70"/>
      <c r="ISD28" s="70"/>
      <c r="ISE28" s="70"/>
      <c r="ISF28" s="70"/>
      <c r="ISG28" s="70"/>
      <c r="ISH28" s="70"/>
      <c r="ISI28" s="70"/>
      <c r="ISJ28" s="70"/>
      <c r="ISK28" s="70"/>
      <c r="ISL28" s="70"/>
      <c r="ISM28" s="70"/>
      <c r="ISN28" s="70"/>
      <c r="ISO28" s="70"/>
      <c r="ISP28" s="70"/>
      <c r="ISQ28" s="70"/>
      <c r="ISR28" s="70"/>
      <c r="ISS28" s="70"/>
      <c r="IST28" s="70"/>
      <c r="ISU28" s="70"/>
      <c r="ISV28" s="70"/>
      <c r="ISW28" s="70"/>
      <c r="ISX28" s="70"/>
      <c r="ISY28" s="70"/>
      <c r="ISZ28" s="70"/>
      <c r="ITA28" s="70"/>
      <c r="ITB28" s="70"/>
      <c r="ITC28" s="70"/>
      <c r="ITD28" s="70"/>
      <c r="ITE28" s="70"/>
      <c r="ITF28" s="70"/>
      <c r="ITG28" s="70"/>
      <c r="ITH28" s="70"/>
      <c r="ITI28" s="70"/>
      <c r="ITJ28" s="70"/>
      <c r="ITK28" s="70"/>
      <c r="ITL28" s="70"/>
      <c r="ITM28" s="70"/>
      <c r="ITN28" s="70"/>
      <c r="ITO28" s="70"/>
      <c r="ITP28" s="70"/>
      <c r="ITQ28" s="70"/>
      <c r="ITR28" s="70"/>
      <c r="ITS28" s="70"/>
      <c r="ITT28" s="70"/>
      <c r="ITU28" s="70"/>
      <c r="ITV28" s="70"/>
      <c r="ITW28" s="70"/>
      <c r="ITX28" s="70"/>
      <c r="ITY28" s="70"/>
      <c r="ITZ28" s="70"/>
      <c r="IUA28" s="70"/>
      <c r="IUB28" s="70"/>
      <c r="IUC28" s="70"/>
      <c r="IUD28" s="70"/>
      <c r="IUE28" s="70"/>
      <c r="IUF28" s="70"/>
      <c r="IUG28" s="70"/>
      <c r="IUH28" s="70"/>
      <c r="IUI28" s="70"/>
      <c r="IUJ28" s="70"/>
      <c r="IUK28" s="70"/>
      <c r="IUL28" s="70"/>
      <c r="IUM28" s="70"/>
      <c r="IUN28" s="70"/>
      <c r="IUO28" s="70"/>
      <c r="IUP28" s="70"/>
      <c r="IUQ28" s="70"/>
      <c r="IUR28" s="70"/>
      <c r="IUS28" s="70"/>
      <c r="IUT28" s="70"/>
      <c r="IUU28" s="70"/>
      <c r="IUV28" s="70"/>
      <c r="IUW28" s="70"/>
      <c r="IUX28" s="70"/>
      <c r="IUY28" s="70"/>
      <c r="IUZ28" s="70"/>
      <c r="IVA28" s="70"/>
      <c r="IVB28" s="70"/>
      <c r="IVC28" s="70"/>
      <c r="IVD28" s="70"/>
      <c r="IVE28" s="70"/>
      <c r="IVF28" s="70"/>
      <c r="IVG28" s="70"/>
      <c r="IVH28" s="70"/>
      <c r="IVI28" s="70"/>
      <c r="IVJ28" s="70"/>
      <c r="IVK28" s="70"/>
      <c r="IVL28" s="70"/>
      <c r="IVM28" s="70"/>
      <c r="IVN28" s="70"/>
      <c r="IVO28" s="70"/>
      <c r="IVP28" s="70"/>
      <c r="IVQ28" s="70"/>
      <c r="IVR28" s="70"/>
      <c r="IVS28" s="70"/>
      <c r="IVT28" s="70"/>
      <c r="IVU28" s="70"/>
      <c r="IVV28" s="70"/>
      <c r="IVW28" s="70"/>
      <c r="IVX28" s="70"/>
      <c r="IVY28" s="70"/>
      <c r="IVZ28" s="70"/>
      <c r="IWA28" s="70"/>
      <c r="IWB28" s="70"/>
      <c r="IWC28" s="70"/>
      <c r="IWD28" s="70"/>
      <c r="IWE28" s="70"/>
      <c r="IWF28" s="70"/>
      <c r="IWG28" s="70"/>
      <c r="IWH28" s="70"/>
      <c r="IWI28" s="70"/>
      <c r="IWJ28" s="70"/>
      <c r="IWK28" s="70"/>
      <c r="IWL28" s="70"/>
      <c r="IWM28" s="70"/>
      <c r="IWN28" s="70"/>
      <c r="IWO28" s="70"/>
      <c r="IWP28" s="70"/>
      <c r="IWQ28" s="70"/>
      <c r="IWR28" s="70"/>
      <c r="IWS28" s="70"/>
      <c r="IWT28" s="70"/>
      <c r="IWU28" s="70"/>
      <c r="IWV28" s="70"/>
      <c r="IWW28" s="70"/>
      <c r="IWX28" s="70"/>
      <c r="IWY28" s="70"/>
      <c r="IWZ28" s="70"/>
      <c r="IXA28" s="70"/>
      <c r="IXB28" s="70"/>
      <c r="IXC28" s="70"/>
      <c r="IXD28" s="70"/>
      <c r="IXE28" s="70"/>
      <c r="IXF28" s="70"/>
      <c r="IXG28" s="70"/>
      <c r="IXH28" s="70"/>
      <c r="IXI28" s="70"/>
      <c r="IXJ28" s="70"/>
      <c r="IXK28" s="70"/>
      <c r="IXL28" s="70"/>
      <c r="IXM28" s="70"/>
      <c r="IXN28" s="70"/>
      <c r="IXO28" s="70"/>
      <c r="IXP28" s="70"/>
      <c r="IXQ28" s="70"/>
      <c r="IXR28" s="70"/>
      <c r="IXS28" s="70"/>
      <c r="IXT28" s="70"/>
      <c r="IXU28" s="70"/>
      <c r="IXV28" s="70"/>
      <c r="IXW28" s="70"/>
      <c r="IXX28" s="70"/>
      <c r="IXY28" s="70"/>
      <c r="IXZ28" s="70"/>
      <c r="IYA28" s="70"/>
      <c r="IYB28" s="70"/>
      <c r="IYC28" s="70"/>
      <c r="IYD28" s="70"/>
      <c r="IYE28" s="70"/>
      <c r="IYF28" s="70"/>
      <c r="IYG28" s="70"/>
      <c r="IYH28" s="70"/>
      <c r="IYI28" s="70"/>
      <c r="IYJ28" s="70"/>
      <c r="IYK28" s="70"/>
      <c r="IYL28" s="70"/>
      <c r="IYM28" s="70"/>
      <c r="IYN28" s="70"/>
      <c r="IYO28" s="70"/>
      <c r="IYP28" s="70"/>
      <c r="IYQ28" s="70"/>
      <c r="IYR28" s="70"/>
      <c r="IYS28" s="70"/>
      <c r="IYT28" s="70"/>
      <c r="IYU28" s="70"/>
      <c r="IYV28" s="70"/>
      <c r="IYW28" s="70"/>
      <c r="IYX28" s="70"/>
      <c r="IYY28" s="70"/>
      <c r="IYZ28" s="70"/>
      <c r="IZA28" s="70"/>
      <c r="IZB28" s="70"/>
      <c r="IZC28" s="70"/>
      <c r="IZD28" s="70"/>
      <c r="IZE28" s="70"/>
      <c r="IZF28" s="70"/>
      <c r="IZG28" s="70"/>
      <c r="IZH28" s="70"/>
      <c r="IZI28" s="70"/>
      <c r="IZJ28" s="70"/>
      <c r="IZK28" s="70"/>
      <c r="IZL28" s="70"/>
      <c r="IZM28" s="70"/>
      <c r="IZN28" s="70"/>
      <c r="IZO28" s="70"/>
      <c r="IZP28" s="70"/>
      <c r="IZQ28" s="70"/>
      <c r="IZR28" s="70"/>
      <c r="IZS28" s="70"/>
      <c r="IZT28" s="70"/>
      <c r="IZU28" s="70"/>
      <c r="IZV28" s="70"/>
      <c r="IZW28" s="70"/>
      <c r="IZX28" s="70"/>
      <c r="IZY28" s="70"/>
      <c r="IZZ28" s="70"/>
      <c r="JAA28" s="70"/>
      <c r="JAB28" s="70"/>
      <c r="JAC28" s="70"/>
      <c r="JAD28" s="70"/>
      <c r="JAE28" s="70"/>
      <c r="JAF28" s="70"/>
      <c r="JAG28" s="70"/>
      <c r="JAH28" s="70"/>
      <c r="JAI28" s="70"/>
      <c r="JAJ28" s="70"/>
      <c r="JAK28" s="70"/>
      <c r="JAL28" s="70"/>
      <c r="JAM28" s="70"/>
      <c r="JAN28" s="70"/>
      <c r="JAO28" s="70"/>
      <c r="JAP28" s="70"/>
      <c r="JAQ28" s="70"/>
      <c r="JAR28" s="70"/>
      <c r="JAS28" s="70"/>
      <c r="JAT28" s="70"/>
      <c r="JAU28" s="70"/>
      <c r="JAV28" s="70"/>
      <c r="JAW28" s="70"/>
      <c r="JAX28" s="70"/>
      <c r="JAY28" s="70"/>
      <c r="JAZ28" s="70"/>
      <c r="JBA28" s="70"/>
      <c r="JBB28" s="70"/>
      <c r="JBC28" s="70"/>
      <c r="JBD28" s="70"/>
      <c r="JBE28" s="70"/>
      <c r="JBF28" s="70"/>
      <c r="JBG28" s="70"/>
      <c r="JBH28" s="70"/>
      <c r="JBI28" s="70"/>
      <c r="JBJ28" s="70"/>
      <c r="JBK28" s="70"/>
      <c r="JBL28" s="70"/>
      <c r="JBM28" s="70"/>
      <c r="JBN28" s="70"/>
      <c r="JBO28" s="70"/>
      <c r="JBP28" s="70"/>
      <c r="JBQ28" s="70"/>
      <c r="JBR28" s="70"/>
      <c r="JBS28" s="70"/>
      <c r="JBT28" s="70"/>
      <c r="JBU28" s="70"/>
      <c r="JBV28" s="70"/>
      <c r="JBW28" s="70"/>
      <c r="JBX28" s="70"/>
      <c r="JBY28" s="70"/>
      <c r="JBZ28" s="70"/>
      <c r="JCA28" s="70"/>
      <c r="JCB28" s="70"/>
      <c r="JCC28" s="70"/>
      <c r="JCD28" s="70"/>
      <c r="JCE28" s="70"/>
      <c r="JCF28" s="70"/>
      <c r="JCG28" s="70"/>
      <c r="JCH28" s="70"/>
      <c r="JCI28" s="70"/>
      <c r="JCJ28" s="70"/>
      <c r="JCK28" s="70"/>
      <c r="JCL28" s="70"/>
      <c r="JCM28" s="70"/>
      <c r="JCN28" s="70"/>
      <c r="JCO28" s="70"/>
      <c r="JCP28" s="70"/>
      <c r="JCQ28" s="70"/>
      <c r="JCR28" s="70"/>
      <c r="JCS28" s="70"/>
      <c r="JCT28" s="70"/>
      <c r="JCU28" s="70"/>
      <c r="JCV28" s="70"/>
      <c r="JCW28" s="70"/>
      <c r="JCX28" s="70"/>
      <c r="JCY28" s="70"/>
      <c r="JCZ28" s="70"/>
      <c r="JDA28" s="70"/>
      <c r="JDB28" s="70"/>
      <c r="JDC28" s="70"/>
      <c r="JDD28" s="70"/>
      <c r="JDE28" s="70"/>
      <c r="JDF28" s="70"/>
      <c r="JDG28" s="70"/>
      <c r="JDH28" s="70"/>
      <c r="JDI28" s="70"/>
      <c r="JDJ28" s="70"/>
      <c r="JDK28" s="70"/>
      <c r="JDL28" s="70"/>
      <c r="JDM28" s="70"/>
      <c r="JDN28" s="70"/>
      <c r="JDO28" s="70"/>
      <c r="JDP28" s="70"/>
      <c r="JDQ28" s="70"/>
      <c r="JDR28" s="70"/>
      <c r="JDS28" s="70"/>
      <c r="JDT28" s="70"/>
      <c r="JDU28" s="70"/>
      <c r="JDV28" s="70"/>
      <c r="JDW28" s="70"/>
      <c r="JDX28" s="70"/>
      <c r="JDY28" s="70"/>
      <c r="JDZ28" s="70"/>
      <c r="JEA28" s="70"/>
      <c r="JEB28" s="70"/>
      <c r="JEC28" s="70"/>
      <c r="JED28" s="70"/>
      <c r="JEE28" s="70"/>
      <c r="JEF28" s="70"/>
      <c r="JEG28" s="70"/>
      <c r="JEH28" s="70"/>
      <c r="JEI28" s="70"/>
      <c r="JEJ28" s="70"/>
      <c r="JEK28" s="70"/>
      <c r="JEL28" s="70"/>
      <c r="JEM28" s="70"/>
      <c r="JEN28" s="70"/>
      <c r="JEO28" s="70"/>
      <c r="JEP28" s="70"/>
      <c r="JEQ28" s="70"/>
      <c r="JER28" s="70"/>
      <c r="JES28" s="70"/>
      <c r="JET28" s="70"/>
      <c r="JEU28" s="70"/>
      <c r="JEV28" s="70"/>
      <c r="JEW28" s="70"/>
      <c r="JEX28" s="70"/>
      <c r="JEY28" s="70"/>
      <c r="JEZ28" s="70"/>
      <c r="JFA28" s="70"/>
      <c r="JFB28" s="70"/>
      <c r="JFC28" s="70"/>
      <c r="JFD28" s="70"/>
      <c r="JFE28" s="70"/>
      <c r="JFF28" s="70"/>
      <c r="JFG28" s="70"/>
      <c r="JFH28" s="70"/>
      <c r="JFI28" s="70"/>
      <c r="JFJ28" s="70"/>
      <c r="JFK28" s="70"/>
      <c r="JFL28" s="70"/>
      <c r="JFM28" s="70"/>
      <c r="JFN28" s="70"/>
      <c r="JFO28" s="70"/>
      <c r="JFP28" s="70"/>
      <c r="JFQ28" s="70"/>
      <c r="JFR28" s="70"/>
      <c r="JFS28" s="70"/>
      <c r="JFT28" s="70"/>
      <c r="JFU28" s="70"/>
      <c r="JFV28" s="70"/>
      <c r="JFW28" s="70"/>
      <c r="JFX28" s="70"/>
      <c r="JFY28" s="70"/>
      <c r="JFZ28" s="70"/>
      <c r="JGA28" s="70"/>
      <c r="JGB28" s="70"/>
      <c r="JGC28" s="70"/>
      <c r="JGD28" s="70"/>
      <c r="JGE28" s="70"/>
      <c r="JGF28" s="70"/>
      <c r="JGG28" s="70"/>
      <c r="JGH28" s="70"/>
      <c r="JGI28" s="70"/>
      <c r="JGJ28" s="70"/>
      <c r="JGK28" s="70"/>
      <c r="JGL28" s="70"/>
      <c r="JGM28" s="70"/>
      <c r="JGN28" s="70"/>
      <c r="JGO28" s="70"/>
      <c r="JGP28" s="70"/>
      <c r="JGQ28" s="70"/>
      <c r="JGR28" s="70"/>
      <c r="JGS28" s="70"/>
      <c r="JGT28" s="70"/>
      <c r="JGU28" s="70"/>
      <c r="JGV28" s="70"/>
      <c r="JGW28" s="70"/>
      <c r="JGX28" s="70"/>
      <c r="JGY28" s="70"/>
      <c r="JGZ28" s="70"/>
      <c r="JHA28" s="70"/>
      <c r="JHB28" s="70"/>
      <c r="JHC28" s="70"/>
      <c r="JHD28" s="70"/>
      <c r="JHE28" s="70"/>
      <c r="JHF28" s="70"/>
      <c r="JHG28" s="70"/>
      <c r="JHH28" s="70"/>
      <c r="JHI28" s="70"/>
      <c r="JHJ28" s="70"/>
      <c r="JHK28" s="70"/>
      <c r="JHL28" s="70"/>
      <c r="JHM28" s="70"/>
      <c r="JHN28" s="70"/>
      <c r="JHO28" s="70"/>
      <c r="JHP28" s="70"/>
      <c r="JHQ28" s="70"/>
      <c r="JHR28" s="70"/>
      <c r="JHS28" s="70"/>
      <c r="JHT28" s="70"/>
      <c r="JHU28" s="70"/>
      <c r="JHV28" s="70"/>
      <c r="JHW28" s="70"/>
      <c r="JHX28" s="70"/>
      <c r="JHY28" s="70"/>
      <c r="JHZ28" s="70"/>
      <c r="JIA28" s="70"/>
      <c r="JIB28" s="70"/>
      <c r="JIC28" s="70"/>
      <c r="JID28" s="70"/>
      <c r="JIE28" s="70"/>
      <c r="JIF28" s="70"/>
      <c r="JIG28" s="70"/>
      <c r="JIH28" s="70"/>
      <c r="JII28" s="70"/>
      <c r="JIJ28" s="70"/>
      <c r="JIK28" s="70"/>
      <c r="JIL28" s="70"/>
      <c r="JIM28" s="70"/>
      <c r="JIN28" s="70"/>
      <c r="JIO28" s="70"/>
      <c r="JIP28" s="70"/>
      <c r="JIQ28" s="70"/>
      <c r="JIR28" s="70"/>
      <c r="JIS28" s="70"/>
      <c r="JIT28" s="70"/>
      <c r="JIU28" s="70"/>
      <c r="JIV28" s="70"/>
      <c r="JIW28" s="70"/>
      <c r="JIX28" s="70"/>
      <c r="JIY28" s="70"/>
      <c r="JIZ28" s="70"/>
      <c r="JJA28" s="70"/>
      <c r="JJB28" s="70"/>
      <c r="JJC28" s="70"/>
      <c r="JJD28" s="70"/>
      <c r="JJE28" s="70"/>
      <c r="JJF28" s="70"/>
      <c r="JJG28" s="70"/>
      <c r="JJH28" s="70"/>
      <c r="JJI28" s="70"/>
      <c r="JJJ28" s="70"/>
      <c r="JJK28" s="70"/>
      <c r="JJL28" s="70"/>
      <c r="JJM28" s="70"/>
      <c r="JJN28" s="70"/>
      <c r="JJO28" s="70"/>
      <c r="JJP28" s="70"/>
      <c r="JJQ28" s="70"/>
      <c r="JJR28" s="70"/>
      <c r="JJS28" s="70"/>
      <c r="JJT28" s="70"/>
      <c r="JJU28" s="70"/>
      <c r="JJV28" s="70"/>
      <c r="JJW28" s="70"/>
      <c r="JJX28" s="70"/>
      <c r="JJY28" s="70"/>
      <c r="JJZ28" s="70"/>
      <c r="JKA28" s="70"/>
      <c r="JKB28" s="70"/>
      <c r="JKC28" s="70"/>
      <c r="JKD28" s="70"/>
      <c r="JKE28" s="70"/>
      <c r="JKF28" s="70"/>
      <c r="JKG28" s="70"/>
      <c r="JKH28" s="70"/>
      <c r="JKI28" s="70"/>
      <c r="JKJ28" s="70"/>
      <c r="JKK28" s="70"/>
      <c r="JKL28" s="70"/>
      <c r="JKM28" s="70"/>
      <c r="JKN28" s="70"/>
      <c r="JKO28" s="70"/>
      <c r="JKP28" s="70"/>
      <c r="JKQ28" s="70"/>
      <c r="JKR28" s="70"/>
      <c r="JKS28" s="70"/>
      <c r="JKT28" s="70"/>
      <c r="JKU28" s="70"/>
      <c r="JKV28" s="70"/>
      <c r="JKW28" s="70"/>
      <c r="JKX28" s="70"/>
      <c r="JKY28" s="70"/>
      <c r="JKZ28" s="70"/>
      <c r="JLA28" s="70"/>
      <c r="JLB28" s="70"/>
      <c r="JLC28" s="70"/>
      <c r="JLD28" s="70"/>
      <c r="JLE28" s="70"/>
      <c r="JLF28" s="70"/>
      <c r="JLG28" s="70"/>
      <c r="JLH28" s="70"/>
      <c r="JLI28" s="70"/>
      <c r="JLJ28" s="70"/>
      <c r="JLK28" s="70"/>
      <c r="JLL28" s="70"/>
      <c r="JLM28" s="70"/>
      <c r="JLN28" s="70"/>
      <c r="JLO28" s="70"/>
      <c r="JLP28" s="70"/>
      <c r="JLQ28" s="70"/>
      <c r="JLR28" s="70"/>
      <c r="JLS28" s="70"/>
      <c r="JLT28" s="70"/>
      <c r="JLU28" s="70"/>
      <c r="JLV28" s="70"/>
      <c r="JLW28" s="70"/>
      <c r="JLX28" s="70"/>
      <c r="JLY28" s="70"/>
      <c r="JLZ28" s="70"/>
      <c r="JMA28" s="70"/>
      <c r="JMB28" s="70"/>
      <c r="JMC28" s="70"/>
      <c r="JMD28" s="70"/>
      <c r="JME28" s="70"/>
      <c r="JMF28" s="70"/>
      <c r="JMG28" s="70"/>
      <c r="JMH28" s="70"/>
      <c r="JMI28" s="70"/>
      <c r="JMJ28" s="70"/>
      <c r="JMK28" s="70"/>
      <c r="JML28" s="70"/>
      <c r="JMM28" s="70"/>
      <c r="JMN28" s="70"/>
      <c r="JMO28" s="70"/>
      <c r="JMP28" s="70"/>
      <c r="JMQ28" s="70"/>
      <c r="JMR28" s="70"/>
      <c r="JMS28" s="70"/>
      <c r="JMT28" s="70"/>
      <c r="JMU28" s="70"/>
      <c r="JMV28" s="70"/>
      <c r="JMW28" s="70"/>
      <c r="JMX28" s="70"/>
      <c r="JMY28" s="70"/>
      <c r="JMZ28" s="70"/>
      <c r="JNA28" s="70"/>
      <c r="JNB28" s="70"/>
      <c r="JNC28" s="70"/>
      <c r="JND28" s="70"/>
      <c r="JNE28" s="70"/>
      <c r="JNF28" s="70"/>
      <c r="JNG28" s="70"/>
      <c r="JNH28" s="70"/>
      <c r="JNI28" s="70"/>
      <c r="JNJ28" s="70"/>
      <c r="JNK28" s="70"/>
      <c r="JNL28" s="70"/>
      <c r="JNM28" s="70"/>
      <c r="JNN28" s="70"/>
      <c r="JNO28" s="70"/>
      <c r="JNP28" s="70"/>
      <c r="JNQ28" s="70"/>
      <c r="JNR28" s="70"/>
      <c r="JNS28" s="70"/>
      <c r="JNT28" s="70"/>
      <c r="JNU28" s="70"/>
      <c r="JNV28" s="70"/>
      <c r="JNW28" s="70"/>
      <c r="JNX28" s="70"/>
      <c r="JNY28" s="70"/>
      <c r="JNZ28" s="70"/>
      <c r="JOA28" s="70"/>
      <c r="JOB28" s="70"/>
      <c r="JOC28" s="70"/>
      <c r="JOD28" s="70"/>
      <c r="JOE28" s="70"/>
      <c r="JOF28" s="70"/>
      <c r="JOG28" s="70"/>
      <c r="JOH28" s="70"/>
      <c r="JOI28" s="70"/>
      <c r="JOJ28" s="70"/>
      <c r="JOK28" s="70"/>
      <c r="JOL28" s="70"/>
      <c r="JOM28" s="70"/>
      <c r="JON28" s="70"/>
      <c r="JOO28" s="70"/>
      <c r="JOP28" s="70"/>
      <c r="JOQ28" s="70"/>
      <c r="JOR28" s="70"/>
      <c r="JOS28" s="70"/>
      <c r="JOT28" s="70"/>
      <c r="JOU28" s="70"/>
      <c r="JOV28" s="70"/>
      <c r="JOW28" s="70"/>
      <c r="JOX28" s="70"/>
      <c r="JOY28" s="70"/>
      <c r="JOZ28" s="70"/>
      <c r="JPA28" s="70"/>
      <c r="JPB28" s="70"/>
      <c r="JPC28" s="70"/>
      <c r="JPD28" s="70"/>
      <c r="JPE28" s="70"/>
      <c r="JPF28" s="70"/>
      <c r="JPG28" s="70"/>
      <c r="JPH28" s="70"/>
      <c r="JPI28" s="70"/>
      <c r="JPJ28" s="70"/>
      <c r="JPK28" s="70"/>
      <c r="JPL28" s="70"/>
      <c r="JPM28" s="70"/>
      <c r="JPN28" s="70"/>
      <c r="JPO28" s="70"/>
      <c r="JPP28" s="70"/>
      <c r="JPQ28" s="70"/>
      <c r="JPR28" s="70"/>
      <c r="JPS28" s="70"/>
      <c r="JPT28" s="70"/>
      <c r="JPU28" s="70"/>
      <c r="JPV28" s="70"/>
      <c r="JPW28" s="70"/>
      <c r="JPX28" s="70"/>
      <c r="JPY28" s="70"/>
      <c r="JPZ28" s="70"/>
      <c r="JQA28" s="70"/>
      <c r="JQB28" s="70"/>
      <c r="JQC28" s="70"/>
      <c r="JQD28" s="70"/>
      <c r="JQE28" s="70"/>
      <c r="JQF28" s="70"/>
      <c r="JQG28" s="70"/>
      <c r="JQH28" s="70"/>
      <c r="JQI28" s="70"/>
      <c r="JQJ28" s="70"/>
      <c r="JQK28" s="70"/>
      <c r="JQL28" s="70"/>
      <c r="JQM28" s="70"/>
      <c r="JQN28" s="70"/>
      <c r="JQO28" s="70"/>
      <c r="JQP28" s="70"/>
      <c r="JQQ28" s="70"/>
      <c r="JQR28" s="70"/>
      <c r="JQS28" s="70"/>
      <c r="JQT28" s="70"/>
      <c r="JQU28" s="70"/>
      <c r="JQV28" s="70"/>
      <c r="JQW28" s="70"/>
      <c r="JQX28" s="70"/>
      <c r="JQY28" s="70"/>
      <c r="JQZ28" s="70"/>
      <c r="JRA28" s="70"/>
      <c r="JRB28" s="70"/>
      <c r="JRC28" s="70"/>
      <c r="JRD28" s="70"/>
      <c r="JRE28" s="70"/>
      <c r="JRF28" s="70"/>
      <c r="JRG28" s="70"/>
      <c r="JRH28" s="70"/>
      <c r="JRI28" s="70"/>
      <c r="JRJ28" s="70"/>
      <c r="JRK28" s="70"/>
      <c r="JRL28" s="70"/>
      <c r="JRM28" s="70"/>
      <c r="JRN28" s="70"/>
      <c r="JRO28" s="70"/>
      <c r="JRP28" s="70"/>
      <c r="JRQ28" s="70"/>
      <c r="JRR28" s="70"/>
      <c r="JRS28" s="70"/>
      <c r="JRT28" s="70"/>
      <c r="JRU28" s="70"/>
      <c r="JRV28" s="70"/>
      <c r="JRW28" s="70"/>
      <c r="JRX28" s="70"/>
      <c r="JRY28" s="70"/>
      <c r="JRZ28" s="70"/>
      <c r="JSA28" s="70"/>
      <c r="JSB28" s="70"/>
      <c r="JSC28" s="70"/>
      <c r="JSD28" s="70"/>
      <c r="JSE28" s="70"/>
      <c r="JSF28" s="70"/>
      <c r="JSG28" s="70"/>
      <c r="JSH28" s="70"/>
      <c r="JSI28" s="70"/>
      <c r="JSJ28" s="70"/>
      <c r="JSK28" s="70"/>
      <c r="JSL28" s="70"/>
      <c r="JSM28" s="70"/>
      <c r="JSN28" s="70"/>
      <c r="JSO28" s="70"/>
      <c r="JSP28" s="70"/>
      <c r="JSQ28" s="70"/>
      <c r="JSR28" s="70"/>
      <c r="JSS28" s="70"/>
      <c r="JST28" s="70"/>
      <c r="JSU28" s="70"/>
      <c r="JSV28" s="70"/>
      <c r="JSW28" s="70"/>
      <c r="JSX28" s="70"/>
      <c r="JSY28" s="70"/>
      <c r="JSZ28" s="70"/>
      <c r="JTA28" s="70"/>
      <c r="JTB28" s="70"/>
      <c r="JTC28" s="70"/>
      <c r="JTD28" s="70"/>
      <c r="JTE28" s="70"/>
      <c r="JTF28" s="70"/>
      <c r="JTG28" s="70"/>
      <c r="JTH28" s="70"/>
      <c r="JTI28" s="70"/>
      <c r="JTJ28" s="70"/>
      <c r="JTK28" s="70"/>
      <c r="JTL28" s="70"/>
      <c r="JTM28" s="70"/>
      <c r="JTN28" s="70"/>
      <c r="JTO28" s="70"/>
      <c r="JTP28" s="70"/>
      <c r="JTQ28" s="70"/>
      <c r="JTR28" s="70"/>
      <c r="JTS28" s="70"/>
      <c r="JTT28" s="70"/>
      <c r="JTU28" s="70"/>
      <c r="JTV28" s="70"/>
      <c r="JTW28" s="70"/>
      <c r="JTX28" s="70"/>
      <c r="JTY28" s="70"/>
      <c r="JTZ28" s="70"/>
      <c r="JUA28" s="70"/>
      <c r="JUB28" s="70"/>
      <c r="JUC28" s="70"/>
      <c r="JUD28" s="70"/>
      <c r="JUE28" s="70"/>
      <c r="JUF28" s="70"/>
      <c r="JUG28" s="70"/>
      <c r="JUH28" s="70"/>
      <c r="JUI28" s="70"/>
      <c r="JUJ28" s="70"/>
      <c r="JUK28" s="70"/>
      <c r="JUL28" s="70"/>
      <c r="JUM28" s="70"/>
      <c r="JUN28" s="70"/>
      <c r="JUO28" s="70"/>
      <c r="JUP28" s="70"/>
      <c r="JUQ28" s="70"/>
      <c r="JUR28" s="70"/>
      <c r="JUS28" s="70"/>
      <c r="JUT28" s="70"/>
      <c r="JUU28" s="70"/>
      <c r="JUV28" s="70"/>
      <c r="JUW28" s="70"/>
      <c r="JUX28" s="70"/>
      <c r="JUY28" s="70"/>
      <c r="JUZ28" s="70"/>
      <c r="JVA28" s="70"/>
      <c r="JVB28" s="70"/>
      <c r="JVC28" s="70"/>
      <c r="JVD28" s="70"/>
      <c r="JVE28" s="70"/>
      <c r="JVF28" s="70"/>
      <c r="JVG28" s="70"/>
      <c r="JVH28" s="70"/>
      <c r="JVI28" s="70"/>
      <c r="JVJ28" s="70"/>
      <c r="JVK28" s="70"/>
      <c r="JVL28" s="70"/>
      <c r="JVM28" s="70"/>
      <c r="JVN28" s="70"/>
      <c r="JVO28" s="70"/>
      <c r="JVP28" s="70"/>
      <c r="JVQ28" s="70"/>
      <c r="JVR28" s="70"/>
      <c r="JVS28" s="70"/>
      <c r="JVT28" s="70"/>
      <c r="JVU28" s="70"/>
      <c r="JVV28" s="70"/>
      <c r="JVW28" s="70"/>
      <c r="JVX28" s="70"/>
      <c r="JVY28" s="70"/>
      <c r="JVZ28" s="70"/>
      <c r="JWA28" s="70"/>
      <c r="JWB28" s="70"/>
      <c r="JWC28" s="70"/>
      <c r="JWD28" s="70"/>
      <c r="JWE28" s="70"/>
      <c r="JWF28" s="70"/>
      <c r="JWG28" s="70"/>
      <c r="JWH28" s="70"/>
      <c r="JWI28" s="70"/>
      <c r="JWJ28" s="70"/>
      <c r="JWK28" s="70"/>
      <c r="JWL28" s="70"/>
      <c r="JWM28" s="70"/>
      <c r="JWN28" s="70"/>
      <c r="JWO28" s="70"/>
      <c r="JWP28" s="70"/>
      <c r="JWQ28" s="70"/>
      <c r="JWR28" s="70"/>
      <c r="JWS28" s="70"/>
      <c r="JWT28" s="70"/>
      <c r="JWU28" s="70"/>
      <c r="JWV28" s="70"/>
      <c r="JWW28" s="70"/>
      <c r="JWX28" s="70"/>
      <c r="JWY28" s="70"/>
      <c r="JWZ28" s="70"/>
      <c r="JXA28" s="70"/>
      <c r="JXB28" s="70"/>
      <c r="JXC28" s="70"/>
      <c r="JXD28" s="70"/>
      <c r="JXE28" s="70"/>
      <c r="JXF28" s="70"/>
      <c r="JXG28" s="70"/>
      <c r="JXH28" s="70"/>
      <c r="JXI28" s="70"/>
      <c r="JXJ28" s="70"/>
      <c r="JXK28" s="70"/>
      <c r="JXL28" s="70"/>
      <c r="JXM28" s="70"/>
      <c r="JXN28" s="70"/>
      <c r="JXO28" s="70"/>
      <c r="JXP28" s="70"/>
      <c r="JXQ28" s="70"/>
      <c r="JXR28" s="70"/>
      <c r="JXS28" s="70"/>
      <c r="JXT28" s="70"/>
      <c r="JXU28" s="70"/>
      <c r="JXV28" s="70"/>
      <c r="JXW28" s="70"/>
      <c r="JXX28" s="70"/>
      <c r="JXY28" s="70"/>
      <c r="JXZ28" s="70"/>
      <c r="JYA28" s="70"/>
      <c r="JYB28" s="70"/>
      <c r="JYC28" s="70"/>
      <c r="JYD28" s="70"/>
      <c r="JYE28" s="70"/>
      <c r="JYF28" s="70"/>
      <c r="JYG28" s="70"/>
      <c r="JYH28" s="70"/>
      <c r="JYI28" s="70"/>
      <c r="JYJ28" s="70"/>
      <c r="JYK28" s="70"/>
      <c r="JYL28" s="70"/>
      <c r="JYM28" s="70"/>
      <c r="JYN28" s="70"/>
      <c r="JYO28" s="70"/>
      <c r="JYP28" s="70"/>
      <c r="JYQ28" s="70"/>
      <c r="JYR28" s="70"/>
      <c r="JYS28" s="70"/>
      <c r="JYT28" s="70"/>
      <c r="JYU28" s="70"/>
      <c r="JYV28" s="70"/>
      <c r="JYW28" s="70"/>
      <c r="JYX28" s="70"/>
      <c r="JYY28" s="70"/>
      <c r="JYZ28" s="70"/>
      <c r="JZA28" s="70"/>
      <c r="JZB28" s="70"/>
      <c r="JZC28" s="70"/>
      <c r="JZD28" s="70"/>
      <c r="JZE28" s="70"/>
      <c r="JZF28" s="70"/>
      <c r="JZG28" s="70"/>
      <c r="JZH28" s="70"/>
      <c r="JZI28" s="70"/>
      <c r="JZJ28" s="70"/>
      <c r="JZK28" s="70"/>
      <c r="JZL28" s="70"/>
      <c r="JZM28" s="70"/>
      <c r="JZN28" s="70"/>
      <c r="JZO28" s="70"/>
      <c r="JZP28" s="70"/>
      <c r="JZQ28" s="70"/>
      <c r="JZR28" s="70"/>
      <c r="JZS28" s="70"/>
      <c r="JZT28" s="70"/>
      <c r="JZU28" s="70"/>
      <c r="JZV28" s="70"/>
      <c r="JZW28" s="70"/>
      <c r="JZX28" s="70"/>
      <c r="JZY28" s="70"/>
      <c r="JZZ28" s="70"/>
      <c r="KAA28" s="70"/>
      <c r="KAB28" s="70"/>
      <c r="KAC28" s="70"/>
      <c r="KAD28" s="70"/>
      <c r="KAE28" s="70"/>
      <c r="KAF28" s="70"/>
      <c r="KAG28" s="70"/>
      <c r="KAH28" s="70"/>
      <c r="KAI28" s="70"/>
      <c r="KAJ28" s="70"/>
      <c r="KAK28" s="70"/>
      <c r="KAL28" s="70"/>
      <c r="KAM28" s="70"/>
      <c r="KAN28" s="70"/>
      <c r="KAO28" s="70"/>
      <c r="KAP28" s="70"/>
      <c r="KAQ28" s="70"/>
      <c r="KAR28" s="70"/>
      <c r="KAS28" s="70"/>
      <c r="KAT28" s="70"/>
      <c r="KAU28" s="70"/>
      <c r="KAV28" s="70"/>
      <c r="KAW28" s="70"/>
      <c r="KAX28" s="70"/>
      <c r="KAY28" s="70"/>
      <c r="KAZ28" s="70"/>
      <c r="KBA28" s="70"/>
      <c r="KBB28" s="70"/>
      <c r="KBC28" s="70"/>
      <c r="KBD28" s="70"/>
      <c r="KBE28" s="70"/>
      <c r="KBF28" s="70"/>
      <c r="KBG28" s="70"/>
      <c r="KBH28" s="70"/>
      <c r="KBI28" s="70"/>
      <c r="KBJ28" s="70"/>
      <c r="KBK28" s="70"/>
      <c r="KBL28" s="70"/>
      <c r="KBM28" s="70"/>
      <c r="KBN28" s="70"/>
      <c r="KBO28" s="70"/>
      <c r="KBP28" s="70"/>
      <c r="KBQ28" s="70"/>
      <c r="KBR28" s="70"/>
      <c r="KBS28" s="70"/>
      <c r="KBT28" s="70"/>
      <c r="KBU28" s="70"/>
      <c r="KBV28" s="70"/>
      <c r="KBW28" s="70"/>
      <c r="KBX28" s="70"/>
      <c r="KBY28" s="70"/>
      <c r="KBZ28" s="70"/>
      <c r="KCA28" s="70"/>
      <c r="KCB28" s="70"/>
      <c r="KCC28" s="70"/>
      <c r="KCD28" s="70"/>
      <c r="KCE28" s="70"/>
      <c r="KCF28" s="70"/>
      <c r="KCG28" s="70"/>
      <c r="KCH28" s="70"/>
      <c r="KCI28" s="70"/>
      <c r="KCJ28" s="70"/>
      <c r="KCK28" s="70"/>
      <c r="KCL28" s="70"/>
      <c r="KCM28" s="70"/>
      <c r="KCN28" s="70"/>
      <c r="KCO28" s="70"/>
      <c r="KCP28" s="70"/>
      <c r="KCQ28" s="70"/>
      <c r="KCR28" s="70"/>
      <c r="KCS28" s="70"/>
      <c r="KCT28" s="70"/>
      <c r="KCU28" s="70"/>
      <c r="KCV28" s="70"/>
      <c r="KCW28" s="70"/>
      <c r="KCX28" s="70"/>
      <c r="KCY28" s="70"/>
      <c r="KCZ28" s="70"/>
      <c r="KDA28" s="70"/>
      <c r="KDB28" s="70"/>
      <c r="KDC28" s="70"/>
      <c r="KDD28" s="70"/>
      <c r="KDE28" s="70"/>
      <c r="KDF28" s="70"/>
      <c r="KDG28" s="70"/>
      <c r="KDH28" s="70"/>
      <c r="KDI28" s="70"/>
      <c r="KDJ28" s="70"/>
      <c r="KDK28" s="70"/>
      <c r="KDL28" s="70"/>
      <c r="KDM28" s="70"/>
      <c r="KDN28" s="70"/>
      <c r="KDO28" s="70"/>
      <c r="KDP28" s="70"/>
      <c r="KDQ28" s="70"/>
      <c r="KDR28" s="70"/>
      <c r="KDS28" s="70"/>
      <c r="KDT28" s="70"/>
      <c r="KDU28" s="70"/>
      <c r="KDV28" s="70"/>
      <c r="KDW28" s="70"/>
      <c r="KDX28" s="70"/>
      <c r="KDY28" s="70"/>
      <c r="KDZ28" s="70"/>
      <c r="KEA28" s="70"/>
      <c r="KEB28" s="70"/>
      <c r="KEC28" s="70"/>
      <c r="KED28" s="70"/>
      <c r="KEE28" s="70"/>
      <c r="KEF28" s="70"/>
      <c r="KEG28" s="70"/>
      <c r="KEH28" s="70"/>
      <c r="KEI28" s="70"/>
      <c r="KEJ28" s="70"/>
      <c r="KEK28" s="70"/>
      <c r="KEL28" s="70"/>
      <c r="KEM28" s="70"/>
      <c r="KEN28" s="70"/>
      <c r="KEO28" s="70"/>
      <c r="KEP28" s="70"/>
      <c r="KEQ28" s="70"/>
      <c r="KER28" s="70"/>
      <c r="KES28" s="70"/>
      <c r="KET28" s="70"/>
      <c r="KEU28" s="70"/>
      <c r="KEV28" s="70"/>
      <c r="KEW28" s="70"/>
      <c r="KEX28" s="70"/>
      <c r="KEY28" s="70"/>
      <c r="KEZ28" s="70"/>
      <c r="KFA28" s="70"/>
      <c r="KFB28" s="70"/>
      <c r="KFC28" s="70"/>
      <c r="KFD28" s="70"/>
      <c r="KFE28" s="70"/>
      <c r="KFF28" s="70"/>
      <c r="KFG28" s="70"/>
      <c r="KFH28" s="70"/>
      <c r="KFI28" s="70"/>
      <c r="KFJ28" s="70"/>
      <c r="KFK28" s="70"/>
      <c r="KFL28" s="70"/>
      <c r="KFM28" s="70"/>
      <c r="KFN28" s="70"/>
      <c r="KFO28" s="70"/>
      <c r="KFP28" s="70"/>
      <c r="KFQ28" s="70"/>
      <c r="KFR28" s="70"/>
      <c r="KFS28" s="70"/>
      <c r="KFT28" s="70"/>
      <c r="KFU28" s="70"/>
      <c r="KFV28" s="70"/>
      <c r="KFW28" s="70"/>
      <c r="KFX28" s="70"/>
      <c r="KFY28" s="70"/>
      <c r="KFZ28" s="70"/>
      <c r="KGA28" s="70"/>
      <c r="KGB28" s="70"/>
      <c r="KGC28" s="70"/>
      <c r="KGD28" s="70"/>
      <c r="KGE28" s="70"/>
      <c r="KGF28" s="70"/>
      <c r="KGG28" s="70"/>
      <c r="KGH28" s="70"/>
      <c r="KGI28" s="70"/>
      <c r="KGJ28" s="70"/>
      <c r="KGK28" s="70"/>
      <c r="KGL28" s="70"/>
      <c r="KGM28" s="70"/>
      <c r="KGN28" s="70"/>
      <c r="KGO28" s="70"/>
      <c r="KGP28" s="70"/>
      <c r="KGQ28" s="70"/>
      <c r="KGR28" s="70"/>
      <c r="KGS28" s="70"/>
      <c r="KGT28" s="70"/>
      <c r="KGU28" s="70"/>
      <c r="KGV28" s="70"/>
      <c r="KGW28" s="70"/>
      <c r="KGX28" s="70"/>
      <c r="KGY28" s="70"/>
      <c r="KGZ28" s="70"/>
      <c r="KHA28" s="70"/>
      <c r="KHB28" s="70"/>
      <c r="KHC28" s="70"/>
      <c r="KHD28" s="70"/>
      <c r="KHE28" s="70"/>
      <c r="KHF28" s="70"/>
      <c r="KHG28" s="70"/>
      <c r="KHH28" s="70"/>
      <c r="KHI28" s="70"/>
      <c r="KHJ28" s="70"/>
      <c r="KHK28" s="70"/>
      <c r="KHL28" s="70"/>
      <c r="KHM28" s="70"/>
      <c r="KHN28" s="70"/>
      <c r="KHO28" s="70"/>
      <c r="KHP28" s="70"/>
      <c r="KHQ28" s="70"/>
      <c r="KHR28" s="70"/>
      <c r="KHS28" s="70"/>
      <c r="KHT28" s="70"/>
      <c r="KHU28" s="70"/>
      <c r="KHV28" s="70"/>
      <c r="KHW28" s="70"/>
      <c r="KHX28" s="70"/>
      <c r="KHY28" s="70"/>
      <c r="KHZ28" s="70"/>
      <c r="KIA28" s="70"/>
      <c r="KIB28" s="70"/>
      <c r="KIC28" s="70"/>
      <c r="KID28" s="70"/>
      <c r="KIE28" s="70"/>
      <c r="KIF28" s="70"/>
      <c r="KIG28" s="70"/>
      <c r="KIH28" s="70"/>
      <c r="KII28" s="70"/>
      <c r="KIJ28" s="70"/>
      <c r="KIK28" s="70"/>
      <c r="KIL28" s="70"/>
      <c r="KIM28" s="70"/>
      <c r="KIN28" s="70"/>
      <c r="KIO28" s="70"/>
      <c r="KIP28" s="70"/>
      <c r="KIQ28" s="70"/>
      <c r="KIR28" s="70"/>
      <c r="KIS28" s="70"/>
      <c r="KIT28" s="70"/>
      <c r="KIU28" s="70"/>
      <c r="KIV28" s="70"/>
      <c r="KIW28" s="70"/>
      <c r="KIX28" s="70"/>
      <c r="KIY28" s="70"/>
      <c r="KIZ28" s="70"/>
      <c r="KJA28" s="70"/>
      <c r="KJB28" s="70"/>
      <c r="KJC28" s="70"/>
      <c r="KJD28" s="70"/>
      <c r="KJE28" s="70"/>
      <c r="KJF28" s="70"/>
      <c r="KJG28" s="70"/>
      <c r="KJH28" s="70"/>
      <c r="KJI28" s="70"/>
      <c r="KJJ28" s="70"/>
      <c r="KJK28" s="70"/>
      <c r="KJL28" s="70"/>
      <c r="KJM28" s="70"/>
      <c r="KJN28" s="70"/>
      <c r="KJO28" s="70"/>
      <c r="KJP28" s="70"/>
      <c r="KJQ28" s="70"/>
      <c r="KJR28" s="70"/>
      <c r="KJS28" s="70"/>
      <c r="KJT28" s="70"/>
      <c r="KJU28" s="70"/>
      <c r="KJV28" s="70"/>
      <c r="KJW28" s="70"/>
      <c r="KJX28" s="70"/>
      <c r="KJY28" s="70"/>
      <c r="KJZ28" s="70"/>
      <c r="KKA28" s="70"/>
      <c r="KKB28" s="70"/>
      <c r="KKC28" s="70"/>
      <c r="KKD28" s="70"/>
      <c r="KKE28" s="70"/>
      <c r="KKF28" s="70"/>
      <c r="KKG28" s="70"/>
      <c r="KKH28" s="70"/>
      <c r="KKI28" s="70"/>
      <c r="KKJ28" s="70"/>
      <c r="KKK28" s="70"/>
      <c r="KKL28" s="70"/>
      <c r="KKM28" s="70"/>
      <c r="KKN28" s="70"/>
      <c r="KKO28" s="70"/>
      <c r="KKP28" s="70"/>
      <c r="KKQ28" s="70"/>
      <c r="KKR28" s="70"/>
      <c r="KKS28" s="70"/>
      <c r="KKT28" s="70"/>
      <c r="KKU28" s="70"/>
      <c r="KKV28" s="70"/>
      <c r="KKW28" s="70"/>
      <c r="KKX28" s="70"/>
      <c r="KKY28" s="70"/>
      <c r="KKZ28" s="70"/>
      <c r="KLA28" s="70"/>
      <c r="KLB28" s="70"/>
      <c r="KLC28" s="70"/>
      <c r="KLD28" s="70"/>
      <c r="KLE28" s="70"/>
      <c r="KLF28" s="70"/>
      <c r="KLG28" s="70"/>
      <c r="KLH28" s="70"/>
      <c r="KLI28" s="70"/>
      <c r="KLJ28" s="70"/>
      <c r="KLK28" s="70"/>
      <c r="KLL28" s="70"/>
      <c r="KLM28" s="70"/>
      <c r="KLN28" s="70"/>
      <c r="KLO28" s="70"/>
      <c r="KLP28" s="70"/>
      <c r="KLQ28" s="70"/>
      <c r="KLR28" s="70"/>
      <c r="KLS28" s="70"/>
      <c r="KLT28" s="70"/>
      <c r="KLU28" s="70"/>
      <c r="KLV28" s="70"/>
      <c r="KLW28" s="70"/>
      <c r="KLX28" s="70"/>
      <c r="KLY28" s="70"/>
      <c r="KLZ28" s="70"/>
      <c r="KMA28" s="70"/>
      <c r="KMB28" s="70"/>
      <c r="KMC28" s="70"/>
      <c r="KMD28" s="70"/>
      <c r="KME28" s="70"/>
      <c r="KMF28" s="70"/>
      <c r="KMG28" s="70"/>
      <c r="KMH28" s="70"/>
      <c r="KMI28" s="70"/>
      <c r="KMJ28" s="70"/>
      <c r="KMK28" s="70"/>
      <c r="KML28" s="70"/>
      <c r="KMM28" s="70"/>
      <c r="KMN28" s="70"/>
      <c r="KMO28" s="70"/>
      <c r="KMP28" s="70"/>
      <c r="KMQ28" s="70"/>
      <c r="KMR28" s="70"/>
      <c r="KMS28" s="70"/>
      <c r="KMT28" s="70"/>
      <c r="KMU28" s="70"/>
      <c r="KMV28" s="70"/>
      <c r="KMW28" s="70"/>
      <c r="KMX28" s="70"/>
      <c r="KMY28" s="70"/>
      <c r="KMZ28" s="70"/>
      <c r="KNA28" s="70"/>
      <c r="KNB28" s="70"/>
      <c r="KNC28" s="70"/>
      <c r="KND28" s="70"/>
      <c r="KNE28" s="70"/>
      <c r="KNF28" s="70"/>
      <c r="KNG28" s="70"/>
      <c r="KNH28" s="70"/>
      <c r="KNI28" s="70"/>
      <c r="KNJ28" s="70"/>
      <c r="KNK28" s="70"/>
      <c r="KNL28" s="70"/>
      <c r="KNM28" s="70"/>
      <c r="KNN28" s="70"/>
      <c r="KNO28" s="70"/>
      <c r="KNP28" s="70"/>
      <c r="KNQ28" s="70"/>
      <c r="KNR28" s="70"/>
      <c r="KNS28" s="70"/>
      <c r="KNT28" s="70"/>
      <c r="KNU28" s="70"/>
      <c r="KNV28" s="70"/>
      <c r="KNW28" s="70"/>
      <c r="KNX28" s="70"/>
      <c r="KNY28" s="70"/>
      <c r="KNZ28" s="70"/>
      <c r="KOA28" s="70"/>
      <c r="KOB28" s="70"/>
      <c r="KOC28" s="70"/>
      <c r="KOD28" s="70"/>
      <c r="KOE28" s="70"/>
      <c r="KOF28" s="70"/>
      <c r="KOG28" s="70"/>
      <c r="KOH28" s="70"/>
      <c r="KOI28" s="70"/>
      <c r="KOJ28" s="70"/>
      <c r="KOK28" s="70"/>
      <c r="KOL28" s="70"/>
      <c r="KOM28" s="70"/>
      <c r="KON28" s="70"/>
      <c r="KOO28" s="70"/>
      <c r="KOP28" s="70"/>
      <c r="KOQ28" s="70"/>
      <c r="KOR28" s="70"/>
      <c r="KOS28" s="70"/>
      <c r="KOT28" s="70"/>
      <c r="KOU28" s="70"/>
      <c r="KOV28" s="70"/>
      <c r="KOW28" s="70"/>
      <c r="KOX28" s="70"/>
      <c r="KOY28" s="70"/>
      <c r="KOZ28" s="70"/>
      <c r="KPA28" s="70"/>
      <c r="KPB28" s="70"/>
      <c r="KPC28" s="70"/>
      <c r="KPD28" s="70"/>
      <c r="KPE28" s="70"/>
      <c r="KPF28" s="70"/>
      <c r="KPG28" s="70"/>
      <c r="KPH28" s="70"/>
      <c r="KPI28" s="70"/>
      <c r="KPJ28" s="70"/>
      <c r="KPK28" s="70"/>
      <c r="KPL28" s="70"/>
      <c r="KPM28" s="70"/>
      <c r="KPN28" s="70"/>
      <c r="KPO28" s="70"/>
      <c r="KPP28" s="70"/>
      <c r="KPQ28" s="70"/>
      <c r="KPR28" s="70"/>
      <c r="KPS28" s="70"/>
      <c r="KPT28" s="70"/>
      <c r="KPU28" s="70"/>
      <c r="KPV28" s="70"/>
      <c r="KPW28" s="70"/>
      <c r="KPX28" s="70"/>
      <c r="KPY28" s="70"/>
      <c r="KPZ28" s="70"/>
      <c r="KQA28" s="70"/>
      <c r="KQB28" s="70"/>
      <c r="KQC28" s="70"/>
      <c r="KQD28" s="70"/>
      <c r="KQE28" s="70"/>
      <c r="KQF28" s="70"/>
      <c r="KQG28" s="70"/>
      <c r="KQH28" s="70"/>
      <c r="KQI28" s="70"/>
      <c r="KQJ28" s="70"/>
      <c r="KQK28" s="70"/>
      <c r="KQL28" s="70"/>
      <c r="KQM28" s="70"/>
      <c r="KQN28" s="70"/>
      <c r="KQO28" s="70"/>
      <c r="KQP28" s="70"/>
      <c r="KQQ28" s="70"/>
      <c r="KQR28" s="70"/>
      <c r="KQS28" s="70"/>
      <c r="KQT28" s="70"/>
      <c r="KQU28" s="70"/>
      <c r="KQV28" s="70"/>
      <c r="KQW28" s="70"/>
      <c r="KQX28" s="70"/>
      <c r="KQY28" s="70"/>
      <c r="KQZ28" s="70"/>
      <c r="KRA28" s="70"/>
      <c r="KRB28" s="70"/>
      <c r="KRC28" s="70"/>
      <c r="KRD28" s="70"/>
      <c r="KRE28" s="70"/>
      <c r="KRF28" s="70"/>
      <c r="KRG28" s="70"/>
      <c r="KRH28" s="70"/>
      <c r="KRI28" s="70"/>
      <c r="KRJ28" s="70"/>
      <c r="KRK28" s="70"/>
      <c r="KRL28" s="70"/>
      <c r="KRM28" s="70"/>
      <c r="KRN28" s="70"/>
      <c r="KRO28" s="70"/>
      <c r="KRP28" s="70"/>
      <c r="KRQ28" s="70"/>
      <c r="KRR28" s="70"/>
      <c r="KRS28" s="70"/>
      <c r="KRT28" s="70"/>
      <c r="KRU28" s="70"/>
      <c r="KRV28" s="70"/>
      <c r="KRW28" s="70"/>
      <c r="KRX28" s="70"/>
      <c r="KRY28" s="70"/>
      <c r="KRZ28" s="70"/>
      <c r="KSA28" s="70"/>
      <c r="KSB28" s="70"/>
      <c r="KSC28" s="70"/>
      <c r="KSD28" s="70"/>
      <c r="KSE28" s="70"/>
      <c r="KSF28" s="70"/>
      <c r="KSG28" s="70"/>
      <c r="KSH28" s="70"/>
      <c r="KSI28" s="70"/>
      <c r="KSJ28" s="70"/>
      <c r="KSK28" s="70"/>
      <c r="KSL28" s="70"/>
      <c r="KSM28" s="70"/>
      <c r="KSN28" s="70"/>
      <c r="KSO28" s="70"/>
      <c r="KSP28" s="70"/>
      <c r="KSQ28" s="70"/>
      <c r="KSR28" s="70"/>
      <c r="KSS28" s="70"/>
      <c r="KST28" s="70"/>
      <c r="KSU28" s="70"/>
      <c r="KSV28" s="70"/>
      <c r="KSW28" s="70"/>
      <c r="KSX28" s="70"/>
      <c r="KSY28" s="70"/>
      <c r="KSZ28" s="70"/>
      <c r="KTA28" s="70"/>
      <c r="KTB28" s="70"/>
      <c r="KTC28" s="70"/>
      <c r="KTD28" s="70"/>
      <c r="KTE28" s="70"/>
      <c r="KTF28" s="70"/>
      <c r="KTG28" s="70"/>
      <c r="KTH28" s="70"/>
      <c r="KTI28" s="70"/>
      <c r="KTJ28" s="70"/>
      <c r="KTK28" s="70"/>
      <c r="KTL28" s="70"/>
      <c r="KTM28" s="70"/>
      <c r="KTN28" s="70"/>
      <c r="KTO28" s="70"/>
      <c r="KTP28" s="70"/>
      <c r="KTQ28" s="70"/>
      <c r="KTR28" s="70"/>
      <c r="KTS28" s="70"/>
      <c r="KTT28" s="70"/>
      <c r="KTU28" s="70"/>
      <c r="KTV28" s="70"/>
      <c r="KTW28" s="70"/>
      <c r="KTX28" s="70"/>
      <c r="KTY28" s="70"/>
      <c r="KTZ28" s="70"/>
      <c r="KUA28" s="70"/>
      <c r="KUB28" s="70"/>
      <c r="KUC28" s="70"/>
      <c r="KUD28" s="70"/>
      <c r="KUE28" s="70"/>
      <c r="KUF28" s="70"/>
      <c r="KUG28" s="70"/>
      <c r="KUH28" s="70"/>
      <c r="KUI28" s="70"/>
      <c r="KUJ28" s="70"/>
      <c r="KUK28" s="70"/>
      <c r="KUL28" s="70"/>
      <c r="KUM28" s="70"/>
      <c r="KUN28" s="70"/>
      <c r="KUO28" s="70"/>
      <c r="KUP28" s="70"/>
      <c r="KUQ28" s="70"/>
      <c r="KUR28" s="70"/>
      <c r="KUS28" s="70"/>
      <c r="KUT28" s="70"/>
      <c r="KUU28" s="70"/>
      <c r="KUV28" s="70"/>
      <c r="KUW28" s="70"/>
      <c r="KUX28" s="70"/>
      <c r="KUY28" s="70"/>
      <c r="KUZ28" s="70"/>
      <c r="KVA28" s="70"/>
      <c r="KVB28" s="70"/>
      <c r="KVC28" s="70"/>
      <c r="KVD28" s="70"/>
      <c r="KVE28" s="70"/>
      <c r="KVF28" s="70"/>
      <c r="KVG28" s="70"/>
      <c r="KVH28" s="70"/>
      <c r="KVI28" s="70"/>
      <c r="KVJ28" s="70"/>
      <c r="KVK28" s="70"/>
      <c r="KVL28" s="70"/>
      <c r="KVM28" s="70"/>
      <c r="KVN28" s="70"/>
      <c r="KVO28" s="70"/>
      <c r="KVP28" s="70"/>
      <c r="KVQ28" s="70"/>
      <c r="KVR28" s="70"/>
      <c r="KVS28" s="70"/>
      <c r="KVT28" s="70"/>
      <c r="KVU28" s="70"/>
      <c r="KVV28" s="70"/>
      <c r="KVW28" s="70"/>
      <c r="KVX28" s="70"/>
      <c r="KVY28" s="70"/>
      <c r="KVZ28" s="70"/>
      <c r="KWA28" s="70"/>
      <c r="KWB28" s="70"/>
      <c r="KWC28" s="70"/>
      <c r="KWD28" s="70"/>
      <c r="KWE28" s="70"/>
      <c r="KWF28" s="70"/>
      <c r="KWG28" s="70"/>
      <c r="KWH28" s="70"/>
      <c r="KWI28" s="70"/>
      <c r="KWJ28" s="70"/>
      <c r="KWK28" s="70"/>
      <c r="KWL28" s="70"/>
      <c r="KWM28" s="70"/>
      <c r="KWN28" s="70"/>
      <c r="KWO28" s="70"/>
      <c r="KWP28" s="70"/>
      <c r="KWQ28" s="70"/>
      <c r="KWR28" s="70"/>
      <c r="KWS28" s="70"/>
      <c r="KWT28" s="70"/>
      <c r="KWU28" s="70"/>
      <c r="KWV28" s="70"/>
      <c r="KWW28" s="70"/>
      <c r="KWX28" s="70"/>
      <c r="KWY28" s="70"/>
      <c r="KWZ28" s="70"/>
      <c r="KXA28" s="70"/>
      <c r="KXB28" s="70"/>
      <c r="KXC28" s="70"/>
      <c r="KXD28" s="70"/>
      <c r="KXE28" s="70"/>
      <c r="KXF28" s="70"/>
      <c r="KXG28" s="70"/>
      <c r="KXH28" s="70"/>
      <c r="KXI28" s="70"/>
      <c r="KXJ28" s="70"/>
      <c r="KXK28" s="70"/>
      <c r="KXL28" s="70"/>
      <c r="KXM28" s="70"/>
      <c r="KXN28" s="70"/>
      <c r="KXO28" s="70"/>
      <c r="KXP28" s="70"/>
      <c r="KXQ28" s="70"/>
      <c r="KXR28" s="70"/>
      <c r="KXS28" s="70"/>
      <c r="KXT28" s="70"/>
      <c r="KXU28" s="70"/>
      <c r="KXV28" s="70"/>
      <c r="KXW28" s="70"/>
      <c r="KXX28" s="70"/>
      <c r="KXY28" s="70"/>
      <c r="KXZ28" s="70"/>
      <c r="KYA28" s="70"/>
      <c r="KYB28" s="70"/>
      <c r="KYC28" s="70"/>
      <c r="KYD28" s="70"/>
      <c r="KYE28" s="70"/>
      <c r="KYF28" s="70"/>
      <c r="KYG28" s="70"/>
      <c r="KYH28" s="70"/>
      <c r="KYI28" s="70"/>
      <c r="KYJ28" s="70"/>
      <c r="KYK28" s="70"/>
      <c r="KYL28" s="70"/>
      <c r="KYM28" s="70"/>
      <c r="KYN28" s="70"/>
      <c r="KYO28" s="70"/>
      <c r="KYP28" s="70"/>
      <c r="KYQ28" s="70"/>
      <c r="KYR28" s="70"/>
      <c r="KYS28" s="70"/>
      <c r="KYT28" s="70"/>
      <c r="KYU28" s="70"/>
      <c r="KYV28" s="70"/>
      <c r="KYW28" s="70"/>
      <c r="KYX28" s="70"/>
      <c r="KYY28" s="70"/>
      <c r="KYZ28" s="70"/>
      <c r="KZA28" s="70"/>
      <c r="KZB28" s="70"/>
      <c r="KZC28" s="70"/>
      <c r="KZD28" s="70"/>
      <c r="KZE28" s="70"/>
      <c r="KZF28" s="70"/>
      <c r="KZG28" s="70"/>
      <c r="KZH28" s="70"/>
      <c r="KZI28" s="70"/>
      <c r="KZJ28" s="70"/>
      <c r="KZK28" s="70"/>
      <c r="KZL28" s="70"/>
      <c r="KZM28" s="70"/>
      <c r="KZN28" s="70"/>
      <c r="KZO28" s="70"/>
      <c r="KZP28" s="70"/>
      <c r="KZQ28" s="70"/>
      <c r="KZR28" s="70"/>
      <c r="KZS28" s="70"/>
      <c r="KZT28" s="70"/>
      <c r="KZU28" s="70"/>
      <c r="KZV28" s="70"/>
      <c r="KZW28" s="70"/>
      <c r="KZX28" s="70"/>
      <c r="KZY28" s="70"/>
      <c r="KZZ28" s="70"/>
      <c r="LAA28" s="70"/>
      <c r="LAB28" s="70"/>
      <c r="LAC28" s="70"/>
      <c r="LAD28" s="70"/>
      <c r="LAE28" s="70"/>
      <c r="LAF28" s="70"/>
      <c r="LAG28" s="70"/>
      <c r="LAH28" s="70"/>
      <c r="LAI28" s="70"/>
      <c r="LAJ28" s="70"/>
      <c r="LAK28" s="70"/>
      <c r="LAL28" s="70"/>
      <c r="LAM28" s="70"/>
      <c r="LAN28" s="70"/>
      <c r="LAO28" s="70"/>
      <c r="LAP28" s="70"/>
      <c r="LAQ28" s="70"/>
      <c r="LAR28" s="70"/>
      <c r="LAS28" s="70"/>
      <c r="LAT28" s="70"/>
      <c r="LAU28" s="70"/>
      <c r="LAV28" s="70"/>
      <c r="LAW28" s="70"/>
      <c r="LAX28" s="70"/>
      <c r="LAY28" s="70"/>
      <c r="LAZ28" s="70"/>
      <c r="LBA28" s="70"/>
      <c r="LBB28" s="70"/>
      <c r="LBC28" s="70"/>
      <c r="LBD28" s="70"/>
      <c r="LBE28" s="70"/>
      <c r="LBF28" s="70"/>
      <c r="LBG28" s="70"/>
      <c r="LBH28" s="70"/>
      <c r="LBI28" s="70"/>
      <c r="LBJ28" s="70"/>
      <c r="LBK28" s="70"/>
      <c r="LBL28" s="70"/>
      <c r="LBM28" s="70"/>
      <c r="LBN28" s="70"/>
      <c r="LBO28" s="70"/>
      <c r="LBP28" s="70"/>
      <c r="LBQ28" s="70"/>
      <c r="LBR28" s="70"/>
      <c r="LBS28" s="70"/>
      <c r="LBT28" s="70"/>
      <c r="LBU28" s="70"/>
      <c r="LBV28" s="70"/>
      <c r="LBW28" s="70"/>
      <c r="LBX28" s="70"/>
      <c r="LBY28" s="70"/>
      <c r="LBZ28" s="70"/>
      <c r="LCA28" s="70"/>
      <c r="LCB28" s="70"/>
      <c r="LCC28" s="70"/>
      <c r="LCD28" s="70"/>
      <c r="LCE28" s="70"/>
      <c r="LCF28" s="70"/>
      <c r="LCG28" s="70"/>
      <c r="LCH28" s="70"/>
      <c r="LCI28" s="70"/>
      <c r="LCJ28" s="70"/>
      <c r="LCK28" s="70"/>
      <c r="LCL28" s="70"/>
      <c r="LCM28" s="70"/>
      <c r="LCN28" s="70"/>
      <c r="LCO28" s="70"/>
      <c r="LCP28" s="70"/>
      <c r="LCQ28" s="70"/>
      <c r="LCR28" s="70"/>
      <c r="LCS28" s="70"/>
      <c r="LCT28" s="70"/>
      <c r="LCU28" s="70"/>
      <c r="LCV28" s="70"/>
      <c r="LCW28" s="70"/>
      <c r="LCX28" s="70"/>
      <c r="LCY28" s="70"/>
      <c r="LCZ28" s="70"/>
      <c r="LDA28" s="70"/>
      <c r="LDB28" s="70"/>
      <c r="LDC28" s="70"/>
      <c r="LDD28" s="70"/>
      <c r="LDE28" s="70"/>
      <c r="LDF28" s="70"/>
      <c r="LDG28" s="70"/>
      <c r="LDH28" s="70"/>
      <c r="LDI28" s="70"/>
      <c r="LDJ28" s="70"/>
      <c r="LDK28" s="70"/>
      <c r="LDL28" s="70"/>
      <c r="LDM28" s="70"/>
      <c r="LDN28" s="70"/>
      <c r="LDO28" s="70"/>
      <c r="LDP28" s="70"/>
      <c r="LDQ28" s="70"/>
      <c r="LDR28" s="70"/>
      <c r="LDS28" s="70"/>
      <c r="LDT28" s="70"/>
      <c r="LDU28" s="70"/>
      <c r="LDV28" s="70"/>
      <c r="LDW28" s="70"/>
      <c r="LDX28" s="70"/>
      <c r="LDY28" s="70"/>
      <c r="LDZ28" s="70"/>
      <c r="LEA28" s="70"/>
      <c r="LEB28" s="70"/>
      <c r="LEC28" s="70"/>
      <c r="LED28" s="70"/>
      <c r="LEE28" s="70"/>
      <c r="LEF28" s="70"/>
      <c r="LEG28" s="70"/>
      <c r="LEH28" s="70"/>
      <c r="LEI28" s="70"/>
      <c r="LEJ28" s="70"/>
      <c r="LEK28" s="70"/>
      <c r="LEL28" s="70"/>
      <c r="LEM28" s="70"/>
      <c r="LEN28" s="70"/>
      <c r="LEO28" s="70"/>
      <c r="LEP28" s="70"/>
      <c r="LEQ28" s="70"/>
      <c r="LER28" s="70"/>
      <c r="LES28" s="70"/>
      <c r="LET28" s="70"/>
      <c r="LEU28" s="70"/>
      <c r="LEV28" s="70"/>
      <c r="LEW28" s="70"/>
      <c r="LEX28" s="70"/>
      <c r="LEY28" s="70"/>
      <c r="LEZ28" s="70"/>
      <c r="LFA28" s="70"/>
      <c r="LFB28" s="70"/>
      <c r="LFC28" s="70"/>
      <c r="LFD28" s="70"/>
      <c r="LFE28" s="70"/>
      <c r="LFF28" s="70"/>
      <c r="LFG28" s="70"/>
      <c r="LFH28" s="70"/>
      <c r="LFI28" s="70"/>
      <c r="LFJ28" s="70"/>
      <c r="LFK28" s="70"/>
      <c r="LFL28" s="70"/>
      <c r="LFM28" s="70"/>
      <c r="LFN28" s="70"/>
      <c r="LFO28" s="70"/>
      <c r="LFP28" s="70"/>
      <c r="LFQ28" s="70"/>
      <c r="LFR28" s="70"/>
      <c r="LFS28" s="70"/>
      <c r="LFT28" s="70"/>
      <c r="LFU28" s="70"/>
      <c r="LFV28" s="70"/>
      <c r="LFW28" s="70"/>
      <c r="LFX28" s="70"/>
      <c r="LFY28" s="70"/>
      <c r="LFZ28" s="70"/>
      <c r="LGA28" s="70"/>
      <c r="LGB28" s="70"/>
      <c r="LGC28" s="70"/>
      <c r="LGD28" s="70"/>
      <c r="LGE28" s="70"/>
      <c r="LGF28" s="70"/>
      <c r="LGG28" s="70"/>
      <c r="LGH28" s="70"/>
      <c r="LGI28" s="70"/>
      <c r="LGJ28" s="70"/>
      <c r="LGK28" s="70"/>
      <c r="LGL28" s="70"/>
      <c r="LGM28" s="70"/>
      <c r="LGN28" s="70"/>
      <c r="LGO28" s="70"/>
      <c r="LGP28" s="70"/>
      <c r="LGQ28" s="70"/>
      <c r="LGR28" s="70"/>
      <c r="LGS28" s="70"/>
      <c r="LGT28" s="70"/>
      <c r="LGU28" s="70"/>
      <c r="LGV28" s="70"/>
      <c r="LGW28" s="70"/>
      <c r="LGX28" s="70"/>
      <c r="LGY28" s="70"/>
      <c r="LGZ28" s="70"/>
      <c r="LHA28" s="70"/>
      <c r="LHB28" s="70"/>
      <c r="LHC28" s="70"/>
      <c r="LHD28" s="70"/>
      <c r="LHE28" s="70"/>
      <c r="LHF28" s="70"/>
      <c r="LHG28" s="70"/>
      <c r="LHH28" s="70"/>
      <c r="LHI28" s="70"/>
      <c r="LHJ28" s="70"/>
      <c r="LHK28" s="70"/>
      <c r="LHL28" s="70"/>
      <c r="LHM28" s="70"/>
      <c r="LHN28" s="70"/>
      <c r="LHO28" s="70"/>
      <c r="LHP28" s="70"/>
      <c r="LHQ28" s="70"/>
      <c r="LHR28" s="70"/>
      <c r="LHS28" s="70"/>
      <c r="LHT28" s="70"/>
      <c r="LHU28" s="70"/>
      <c r="LHV28" s="70"/>
      <c r="LHW28" s="70"/>
      <c r="LHX28" s="70"/>
      <c r="LHY28" s="70"/>
      <c r="LHZ28" s="70"/>
      <c r="LIA28" s="70"/>
      <c r="LIB28" s="70"/>
      <c r="LIC28" s="70"/>
      <c r="LID28" s="70"/>
      <c r="LIE28" s="70"/>
      <c r="LIF28" s="70"/>
      <c r="LIG28" s="70"/>
      <c r="LIH28" s="70"/>
      <c r="LII28" s="70"/>
      <c r="LIJ28" s="70"/>
      <c r="LIK28" s="70"/>
      <c r="LIL28" s="70"/>
      <c r="LIM28" s="70"/>
      <c r="LIN28" s="70"/>
      <c r="LIO28" s="70"/>
      <c r="LIP28" s="70"/>
      <c r="LIQ28" s="70"/>
      <c r="LIR28" s="70"/>
      <c r="LIS28" s="70"/>
      <c r="LIT28" s="70"/>
      <c r="LIU28" s="70"/>
      <c r="LIV28" s="70"/>
      <c r="LIW28" s="70"/>
      <c r="LIX28" s="70"/>
      <c r="LIY28" s="70"/>
      <c r="LIZ28" s="70"/>
      <c r="LJA28" s="70"/>
      <c r="LJB28" s="70"/>
      <c r="LJC28" s="70"/>
      <c r="LJD28" s="70"/>
      <c r="LJE28" s="70"/>
      <c r="LJF28" s="70"/>
      <c r="LJG28" s="70"/>
      <c r="LJH28" s="70"/>
      <c r="LJI28" s="70"/>
      <c r="LJJ28" s="70"/>
      <c r="LJK28" s="70"/>
      <c r="LJL28" s="70"/>
      <c r="LJM28" s="70"/>
      <c r="LJN28" s="70"/>
      <c r="LJO28" s="70"/>
      <c r="LJP28" s="70"/>
      <c r="LJQ28" s="70"/>
      <c r="LJR28" s="70"/>
      <c r="LJS28" s="70"/>
      <c r="LJT28" s="70"/>
      <c r="LJU28" s="70"/>
      <c r="LJV28" s="70"/>
      <c r="LJW28" s="70"/>
      <c r="LJX28" s="70"/>
      <c r="LJY28" s="70"/>
      <c r="LJZ28" s="70"/>
      <c r="LKA28" s="70"/>
      <c r="LKB28" s="70"/>
      <c r="LKC28" s="70"/>
      <c r="LKD28" s="70"/>
      <c r="LKE28" s="70"/>
      <c r="LKF28" s="70"/>
      <c r="LKG28" s="70"/>
      <c r="LKH28" s="70"/>
      <c r="LKI28" s="70"/>
      <c r="LKJ28" s="70"/>
      <c r="LKK28" s="70"/>
      <c r="LKL28" s="70"/>
      <c r="LKM28" s="70"/>
      <c r="LKN28" s="70"/>
      <c r="LKO28" s="70"/>
      <c r="LKP28" s="70"/>
      <c r="LKQ28" s="70"/>
      <c r="LKR28" s="70"/>
      <c r="LKS28" s="70"/>
      <c r="LKT28" s="70"/>
      <c r="LKU28" s="70"/>
      <c r="LKV28" s="70"/>
      <c r="LKW28" s="70"/>
      <c r="LKX28" s="70"/>
      <c r="LKY28" s="70"/>
      <c r="LKZ28" s="70"/>
      <c r="LLA28" s="70"/>
      <c r="LLB28" s="70"/>
      <c r="LLC28" s="70"/>
      <c r="LLD28" s="70"/>
      <c r="LLE28" s="70"/>
      <c r="LLF28" s="70"/>
      <c r="LLG28" s="70"/>
      <c r="LLH28" s="70"/>
      <c r="LLI28" s="70"/>
      <c r="LLJ28" s="70"/>
      <c r="LLK28" s="70"/>
      <c r="LLL28" s="70"/>
      <c r="LLM28" s="70"/>
      <c r="LLN28" s="70"/>
      <c r="LLO28" s="70"/>
      <c r="LLP28" s="70"/>
      <c r="LLQ28" s="70"/>
      <c r="LLR28" s="70"/>
      <c r="LLS28" s="70"/>
      <c r="LLT28" s="70"/>
      <c r="LLU28" s="70"/>
      <c r="LLV28" s="70"/>
      <c r="LLW28" s="70"/>
      <c r="LLX28" s="70"/>
      <c r="LLY28" s="70"/>
      <c r="LLZ28" s="70"/>
      <c r="LMA28" s="70"/>
      <c r="LMB28" s="70"/>
      <c r="LMC28" s="70"/>
      <c r="LMD28" s="70"/>
      <c r="LME28" s="70"/>
      <c r="LMF28" s="70"/>
      <c r="LMG28" s="70"/>
      <c r="LMH28" s="70"/>
      <c r="LMI28" s="70"/>
      <c r="LMJ28" s="70"/>
      <c r="LMK28" s="70"/>
      <c r="LML28" s="70"/>
      <c r="LMM28" s="70"/>
      <c r="LMN28" s="70"/>
      <c r="LMO28" s="70"/>
      <c r="LMP28" s="70"/>
      <c r="LMQ28" s="70"/>
      <c r="LMR28" s="70"/>
      <c r="LMS28" s="70"/>
      <c r="LMT28" s="70"/>
      <c r="LMU28" s="70"/>
      <c r="LMV28" s="70"/>
      <c r="LMW28" s="70"/>
      <c r="LMX28" s="70"/>
      <c r="LMY28" s="70"/>
      <c r="LMZ28" s="70"/>
      <c r="LNA28" s="70"/>
      <c r="LNB28" s="70"/>
      <c r="LNC28" s="70"/>
      <c r="LND28" s="70"/>
      <c r="LNE28" s="70"/>
      <c r="LNF28" s="70"/>
      <c r="LNG28" s="70"/>
      <c r="LNH28" s="70"/>
      <c r="LNI28" s="70"/>
      <c r="LNJ28" s="70"/>
      <c r="LNK28" s="70"/>
      <c r="LNL28" s="70"/>
      <c r="LNM28" s="70"/>
      <c r="LNN28" s="70"/>
      <c r="LNO28" s="70"/>
      <c r="LNP28" s="70"/>
      <c r="LNQ28" s="70"/>
      <c r="LNR28" s="70"/>
      <c r="LNS28" s="70"/>
      <c r="LNT28" s="70"/>
      <c r="LNU28" s="70"/>
      <c r="LNV28" s="70"/>
      <c r="LNW28" s="70"/>
      <c r="LNX28" s="70"/>
      <c r="LNY28" s="70"/>
      <c r="LNZ28" s="70"/>
      <c r="LOA28" s="70"/>
      <c r="LOB28" s="70"/>
      <c r="LOC28" s="70"/>
      <c r="LOD28" s="70"/>
      <c r="LOE28" s="70"/>
      <c r="LOF28" s="70"/>
      <c r="LOG28" s="70"/>
      <c r="LOH28" s="70"/>
      <c r="LOI28" s="70"/>
      <c r="LOJ28" s="70"/>
      <c r="LOK28" s="70"/>
      <c r="LOL28" s="70"/>
      <c r="LOM28" s="70"/>
      <c r="LON28" s="70"/>
      <c r="LOO28" s="70"/>
      <c r="LOP28" s="70"/>
      <c r="LOQ28" s="70"/>
      <c r="LOR28" s="70"/>
      <c r="LOS28" s="70"/>
      <c r="LOT28" s="70"/>
      <c r="LOU28" s="70"/>
      <c r="LOV28" s="70"/>
      <c r="LOW28" s="70"/>
      <c r="LOX28" s="70"/>
      <c r="LOY28" s="70"/>
      <c r="LOZ28" s="70"/>
      <c r="LPA28" s="70"/>
      <c r="LPB28" s="70"/>
      <c r="LPC28" s="70"/>
      <c r="LPD28" s="70"/>
      <c r="LPE28" s="70"/>
      <c r="LPF28" s="70"/>
      <c r="LPG28" s="70"/>
      <c r="LPH28" s="70"/>
      <c r="LPI28" s="70"/>
      <c r="LPJ28" s="70"/>
      <c r="LPK28" s="70"/>
      <c r="LPL28" s="70"/>
      <c r="LPM28" s="70"/>
      <c r="LPN28" s="70"/>
      <c r="LPO28" s="70"/>
      <c r="LPP28" s="70"/>
      <c r="LPQ28" s="70"/>
      <c r="LPR28" s="70"/>
      <c r="LPS28" s="70"/>
      <c r="LPT28" s="70"/>
      <c r="LPU28" s="70"/>
      <c r="LPV28" s="70"/>
      <c r="LPW28" s="70"/>
      <c r="LPX28" s="70"/>
      <c r="LPY28" s="70"/>
      <c r="LPZ28" s="70"/>
      <c r="LQA28" s="70"/>
      <c r="LQB28" s="70"/>
      <c r="LQC28" s="70"/>
      <c r="LQD28" s="70"/>
      <c r="LQE28" s="70"/>
      <c r="LQF28" s="70"/>
      <c r="LQG28" s="70"/>
      <c r="LQH28" s="70"/>
      <c r="LQI28" s="70"/>
      <c r="LQJ28" s="70"/>
      <c r="LQK28" s="70"/>
      <c r="LQL28" s="70"/>
      <c r="LQM28" s="70"/>
      <c r="LQN28" s="70"/>
      <c r="LQO28" s="70"/>
      <c r="LQP28" s="70"/>
      <c r="LQQ28" s="70"/>
      <c r="LQR28" s="70"/>
      <c r="LQS28" s="70"/>
      <c r="LQT28" s="70"/>
      <c r="LQU28" s="70"/>
      <c r="LQV28" s="70"/>
      <c r="LQW28" s="70"/>
      <c r="LQX28" s="70"/>
      <c r="LQY28" s="70"/>
      <c r="LQZ28" s="70"/>
      <c r="LRA28" s="70"/>
      <c r="LRB28" s="70"/>
      <c r="LRC28" s="70"/>
      <c r="LRD28" s="70"/>
      <c r="LRE28" s="70"/>
      <c r="LRF28" s="70"/>
      <c r="LRG28" s="70"/>
      <c r="LRH28" s="70"/>
      <c r="LRI28" s="70"/>
      <c r="LRJ28" s="70"/>
      <c r="LRK28" s="70"/>
      <c r="LRL28" s="70"/>
      <c r="LRM28" s="70"/>
      <c r="LRN28" s="70"/>
      <c r="LRO28" s="70"/>
      <c r="LRP28" s="70"/>
      <c r="LRQ28" s="70"/>
      <c r="LRR28" s="70"/>
      <c r="LRS28" s="70"/>
      <c r="LRT28" s="70"/>
      <c r="LRU28" s="70"/>
      <c r="LRV28" s="70"/>
      <c r="LRW28" s="70"/>
      <c r="LRX28" s="70"/>
      <c r="LRY28" s="70"/>
      <c r="LRZ28" s="70"/>
      <c r="LSA28" s="70"/>
      <c r="LSB28" s="70"/>
      <c r="LSC28" s="70"/>
      <c r="LSD28" s="70"/>
      <c r="LSE28" s="70"/>
      <c r="LSF28" s="70"/>
      <c r="LSG28" s="70"/>
      <c r="LSH28" s="70"/>
      <c r="LSI28" s="70"/>
      <c r="LSJ28" s="70"/>
      <c r="LSK28" s="70"/>
      <c r="LSL28" s="70"/>
      <c r="LSM28" s="70"/>
      <c r="LSN28" s="70"/>
      <c r="LSO28" s="70"/>
      <c r="LSP28" s="70"/>
      <c r="LSQ28" s="70"/>
      <c r="LSR28" s="70"/>
      <c r="LSS28" s="70"/>
      <c r="LST28" s="70"/>
      <c r="LSU28" s="70"/>
      <c r="LSV28" s="70"/>
      <c r="LSW28" s="70"/>
      <c r="LSX28" s="70"/>
      <c r="LSY28" s="70"/>
      <c r="LSZ28" s="70"/>
      <c r="LTA28" s="70"/>
      <c r="LTB28" s="70"/>
      <c r="LTC28" s="70"/>
      <c r="LTD28" s="70"/>
      <c r="LTE28" s="70"/>
      <c r="LTF28" s="70"/>
      <c r="LTG28" s="70"/>
      <c r="LTH28" s="70"/>
      <c r="LTI28" s="70"/>
      <c r="LTJ28" s="70"/>
      <c r="LTK28" s="70"/>
      <c r="LTL28" s="70"/>
      <c r="LTM28" s="70"/>
      <c r="LTN28" s="70"/>
      <c r="LTO28" s="70"/>
      <c r="LTP28" s="70"/>
      <c r="LTQ28" s="70"/>
      <c r="LTR28" s="70"/>
      <c r="LTS28" s="70"/>
      <c r="LTT28" s="70"/>
      <c r="LTU28" s="70"/>
      <c r="LTV28" s="70"/>
      <c r="LTW28" s="70"/>
      <c r="LTX28" s="70"/>
      <c r="LTY28" s="70"/>
      <c r="LTZ28" s="70"/>
      <c r="LUA28" s="70"/>
      <c r="LUB28" s="70"/>
      <c r="LUC28" s="70"/>
      <c r="LUD28" s="70"/>
      <c r="LUE28" s="70"/>
      <c r="LUF28" s="70"/>
      <c r="LUG28" s="70"/>
      <c r="LUH28" s="70"/>
      <c r="LUI28" s="70"/>
      <c r="LUJ28" s="70"/>
      <c r="LUK28" s="70"/>
      <c r="LUL28" s="70"/>
      <c r="LUM28" s="70"/>
      <c r="LUN28" s="70"/>
      <c r="LUO28" s="70"/>
      <c r="LUP28" s="70"/>
      <c r="LUQ28" s="70"/>
      <c r="LUR28" s="70"/>
      <c r="LUS28" s="70"/>
      <c r="LUT28" s="70"/>
      <c r="LUU28" s="70"/>
      <c r="LUV28" s="70"/>
      <c r="LUW28" s="70"/>
      <c r="LUX28" s="70"/>
      <c r="LUY28" s="70"/>
      <c r="LUZ28" s="70"/>
      <c r="LVA28" s="70"/>
      <c r="LVB28" s="70"/>
      <c r="LVC28" s="70"/>
      <c r="LVD28" s="70"/>
      <c r="LVE28" s="70"/>
      <c r="LVF28" s="70"/>
      <c r="LVG28" s="70"/>
      <c r="LVH28" s="70"/>
      <c r="LVI28" s="70"/>
      <c r="LVJ28" s="70"/>
      <c r="LVK28" s="70"/>
      <c r="LVL28" s="70"/>
      <c r="LVM28" s="70"/>
      <c r="LVN28" s="70"/>
      <c r="LVO28" s="70"/>
      <c r="LVP28" s="70"/>
      <c r="LVQ28" s="70"/>
      <c r="LVR28" s="70"/>
      <c r="LVS28" s="70"/>
      <c r="LVT28" s="70"/>
      <c r="LVU28" s="70"/>
      <c r="LVV28" s="70"/>
      <c r="LVW28" s="70"/>
      <c r="LVX28" s="70"/>
      <c r="LVY28" s="70"/>
      <c r="LVZ28" s="70"/>
      <c r="LWA28" s="70"/>
      <c r="LWB28" s="70"/>
      <c r="LWC28" s="70"/>
      <c r="LWD28" s="70"/>
      <c r="LWE28" s="70"/>
      <c r="LWF28" s="70"/>
      <c r="LWG28" s="70"/>
      <c r="LWH28" s="70"/>
      <c r="LWI28" s="70"/>
      <c r="LWJ28" s="70"/>
      <c r="LWK28" s="70"/>
      <c r="LWL28" s="70"/>
      <c r="LWM28" s="70"/>
      <c r="LWN28" s="70"/>
      <c r="LWO28" s="70"/>
      <c r="LWP28" s="70"/>
      <c r="LWQ28" s="70"/>
      <c r="LWR28" s="70"/>
      <c r="LWS28" s="70"/>
      <c r="LWT28" s="70"/>
      <c r="LWU28" s="70"/>
      <c r="LWV28" s="70"/>
      <c r="LWW28" s="70"/>
      <c r="LWX28" s="70"/>
      <c r="LWY28" s="70"/>
      <c r="LWZ28" s="70"/>
      <c r="LXA28" s="70"/>
      <c r="LXB28" s="70"/>
      <c r="LXC28" s="70"/>
      <c r="LXD28" s="70"/>
      <c r="LXE28" s="70"/>
      <c r="LXF28" s="70"/>
      <c r="LXG28" s="70"/>
      <c r="LXH28" s="70"/>
      <c r="LXI28" s="70"/>
      <c r="LXJ28" s="70"/>
      <c r="LXK28" s="70"/>
      <c r="LXL28" s="70"/>
      <c r="LXM28" s="70"/>
      <c r="LXN28" s="70"/>
      <c r="LXO28" s="70"/>
      <c r="LXP28" s="70"/>
      <c r="LXQ28" s="70"/>
      <c r="LXR28" s="70"/>
      <c r="LXS28" s="70"/>
      <c r="LXT28" s="70"/>
      <c r="LXU28" s="70"/>
      <c r="LXV28" s="70"/>
      <c r="LXW28" s="70"/>
      <c r="LXX28" s="70"/>
      <c r="LXY28" s="70"/>
      <c r="LXZ28" s="70"/>
      <c r="LYA28" s="70"/>
      <c r="LYB28" s="70"/>
      <c r="LYC28" s="70"/>
      <c r="LYD28" s="70"/>
      <c r="LYE28" s="70"/>
      <c r="LYF28" s="70"/>
      <c r="LYG28" s="70"/>
      <c r="LYH28" s="70"/>
      <c r="LYI28" s="70"/>
      <c r="LYJ28" s="70"/>
      <c r="LYK28" s="70"/>
      <c r="LYL28" s="70"/>
      <c r="LYM28" s="70"/>
      <c r="LYN28" s="70"/>
      <c r="LYO28" s="70"/>
      <c r="LYP28" s="70"/>
      <c r="LYQ28" s="70"/>
      <c r="LYR28" s="70"/>
      <c r="LYS28" s="70"/>
      <c r="LYT28" s="70"/>
      <c r="LYU28" s="70"/>
      <c r="LYV28" s="70"/>
      <c r="LYW28" s="70"/>
      <c r="LYX28" s="70"/>
      <c r="LYY28" s="70"/>
      <c r="LYZ28" s="70"/>
      <c r="LZA28" s="70"/>
      <c r="LZB28" s="70"/>
      <c r="LZC28" s="70"/>
      <c r="LZD28" s="70"/>
      <c r="LZE28" s="70"/>
      <c r="LZF28" s="70"/>
      <c r="LZG28" s="70"/>
      <c r="LZH28" s="70"/>
      <c r="LZI28" s="70"/>
      <c r="LZJ28" s="70"/>
      <c r="LZK28" s="70"/>
      <c r="LZL28" s="70"/>
      <c r="LZM28" s="70"/>
      <c r="LZN28" s="70"/>
      <c r="LZO28" s="70"/>
      <c r="LZP28" s="70"/>
      <c r="LZQ28" s="70"/>
      <c r="LZR28" s="70"/>
      <c r="LZS28" s="70"/>
      <c r="LZT28" s="70"/>
      <c r="LZU28" s="70"/>
      <c r="LZV28" s="70"/>
      <c r="LZW28" s="70"/>
      <c r="LZX28" s="70"/>
      <c r="LZY28" s="70"/>
      <c r="LZZ28" s="70"/>
      <c r="MAA28" s="70"/>
      <c r="MAB28" s="70"/>
      <c r="MAC28" s="70"/>
      <c r="MAD28" s="70"/>
      <c r="MAE28" s="70"/>
      <c r="MAF28" s="70"/>
      <c r="MAG28" s="70"/>
      <c r="MAH28" s="70"/>
      <c r="MAI28" s="70"/>
      <c r="MAJ28" s="70"/>
      <c r="MAK28" s="70"/>
      <c r="MAL28" s="70"/>
      <c r="MAM28" s="70"/>
      <c r="MAN28" s="70"/>
      <c r="MAO28" s="70"/>
      <c r="MAP28" s="70"/>
      <c r="MAQ28" s="70"/>
      <c r="MAR28" s="70"/>
      <c r="MAS28" s="70"/>
      <c r="MAT28" s="70"/>
      <c r="MAU28" s="70"/>
      <c r="MAV28" s="70"/>
      <c r="MAW28" s="70"/>
      <c r="MAX28" s="70"/>
      <c r="MAY28" s="70"/>
      <c r="MAZ28" s="70"/>
      <c r="MBA28" s="70"/>
      <c r="MBB28" s="70"/>
      <c r="MBC28" s="70"/>
      <c r="MBD28" s="70"/>
      <c r="MBE28" s="70"/>
      <c r="MBF28" s="70"/>
      <c r="MBG28" s="70"/>
      <c r="MBH28" s="70"/>
      <c r="MBI28" s="70"/>
      <c r="MBJ28" s="70"/>
      <c r="MBK28" s="70"/>
      <c r="MBL28" s="70"/>
      <c r="MBM28" s="70"/>
      <c r="MBN28" s="70"/>
      <c r="MBO28" s="70"/>
      <c r="MBP28" s="70"/>
      <c r="MBQ28" s="70"/>
      <c r="MBR28" s="70"/>
      <c r="MBS28" s="70"/>
      <c r="MBT28" s="70"/>
      <c r="MBU28" s="70"/>
      <c r="MBV28" s="70"/>
      <c r="MBW28" s="70"/>
      <c r="MBX28" s="70"/>
      <c r="MBY28" s="70"/>
      <c r="MBZ28" s="70"/>
      <c r="MCA28" s="70"/>
      <c r="MCB28" s="70"/>
      <c r="MCC28" s="70"/>
      <c r="MCD28" s="70"/>
      <c r="MCE28" s="70"/>
      <c r="MCF28" s="70"/>
      <c r="MCG28" s="70"/>
      <c r="MCH28" s="70"/>
      <c r="MCI28" s="70"/>
      <c r="MCJ28" s="70"/>
      <c r="MCK28" s="70"/>
      <c r="MCL28" s="70"/>
      <c r="MCM28" s="70"/>
      <c r="MCN28" s="70"/>
      <c r="MCO28" s="70"/>
      <c r="MCP28" s="70"/>
      <c r="MCQ28" s="70"/>
      <c r="MCR28" s="70"/>
      <c r="MCS28" s="70"/>
      <c r="MCT28" s="70"/>
      <c r="MCU28" s="70"/>
      <c r="MCV28" s="70"/>
      <c r="MCW28" s="70"/>
      <c r="MCX28" s="70"/>
      <c r="MCY28" s="70"/>
      <c r="MCZ28" s="70"/>
      <c r="MDA28" s="70"/>
      <c r="MDB28" s="70"/>
      <c r="MDC28" s="70"/>
      <c r="MDD28" s="70"/>
      <c r="MDE28" s="70"/>
      <c r="MDF28" s="70"/>
      <c r="MDG28" s="70"/>
      <c r="MDH28" s="70"/>
      <c r="MDI28" s="70"/>
      <c r="MDJ28" s="70"/>
      <c r="MDK28" s="70"/>
      <c r="MDL28" s="70"/>
      <c r="MDM28" s="70"/>
      <c r="MDN28" s="70"/>
      <c r="MDO28" s="70"/>
      <c r="MDP28" s="70"/>
      <c r="MDQ28" s="70"/>
      <c r="MDR28" s="70"/>
      <c r="MDS28" s="70"/>
      <c r="MDT28" s="70"/>
      <c r="MDU28" s="70"/>
      <c r="MDV28" s="70"/>
      <c r="MDW28" s="70"/>
      <c r="MDX28" s="70"/>
      <c r="MDY28" s="70"/>
      <c r="MDZ28" s="70"/>
      <c r="MEA28" s="70"/>
      <c r="MEB28" s="70"/>
      <c r="MEC28" s="70"/>
      <c r="MED28" s="70"/>
      <c r="MEE28" s="70"/>
      <c r="MEF28" s="70"/>
      <c r="MEG28" s="70"/>
      <c r="MEH28" s="70"/>
      <c r="MEI28" s="70"/>
      <c r="MEJ28" s="70"/>
      <c r="MEK28" s="70"/>
      <c r="MEL28" s="70"/>
      <c r="MEM28" s="70"/>
      <c r="MEN28" s="70"/>
      <c r="MEO28" s="70"/>
      <c r="MEP28" s="70"/>
      <c r="MEQ28" s="70"/>
      <c r="MER28" s="70"/>
      <c r="MES28" s="70"/>
      <c r="MET28" s="70"/>
      <c r="MEU28" s="70"/>
      <c r="MEV28" s="70"/>
      <c r="MEW28" s="70"/>
      <c r="MEX28" s="70"/>
      <c r="MEY28" s="70"/>
      <c r="MEZ28" s="70"/>
      <c r="MFA28" s="70"/>
      <c r="MFB28" s="70"/>
      <c r="MFC28" s="70"/>
      <c r="MFD28" s="70"/>
      <c r="MFE28" s="70"/>
      <c r="MFF28" s="70"/>
      <c r="MFG28" s="70"/>
      <c r="MFH28" s="70"/>
      <c r="MFI28" s="70"/>
      <c r="MFJ28" s="70"/>
      <c r="MFK28" s="70"/>
      <c r="MFL28" s="70"/>
      <c r="MFM28" s="70"/>
      <c r="MFN28" s="70"/>
      <c r="MFO28" s="70"/>
      <c r="MFP28" s="70"/>
      <c r="MFQ28" s="70"/>
      <c r="MFR28" s="70"/>
      <c r="MFS28" s="70"/>
      <c r="MFT28" s="70"/>
      <c r="MFU28" s="70"/>
      <c r="MFV28" s="70"/>
      <c r="MFW28" s="70"/>
      <c r="MFX28" s="70"/>
      <c r="MFY28" s="70"/>
      <c r="MFZ28" s="70"/>
      <c r="MGA28" s="70"/>
      <c r="MGB28" s="70"/>
      <c r="MGC28" s="70"/>
      <c r="MGD28" s="70"/>
      <c r="MGE28" s="70"/>
      <c r="MGF28" s="70"/>
      <c r="MGG28" s="70"/>
      <c r="MGH28" s="70"/>
      <c r="MGI28" s="70"/>
      <c r="MGJ28" s="70"/>
      <c r="MGK28" s="70"/>
      <c r="MGL28" s="70"/>
      <c r="MGM28" s="70"/>
      <c r="MGN28" s="70"/>
      <c r="MGO28" s="70"/>
      <c r="MGP28" s="70"/>
      <c r="MGQ28" s="70"/>
      <c r="MGR28" s="70"/>
      <c r="MGS28" s="70"/>
      <c r="MGT28" s="70"/>
      <c r="MGU28" s="70"/>
      <c r="MGV28" s="70"/>
      <c r="MGW28" s="70"/>
      <c r="MGX28" s="70"/>
      <c r="MGY28" s="70"/>
      <c r="MGZ28" s="70"/>
      <c r="MHA28" s="70"/>
      <c r="MHB28" s="70"/>
      <c r="MHC28" s="70"/>
      <c r="MHD28" s="70"/>
      <c r="MHE28" s="70"/>
      <c r="MHF28" s="70"/>
      <c r="MHG28" s="70"/>
      <c r="MHH28" s="70"/>
      <c r="MHI28" s="70"/>
      <c r="MHJ28" s="70"/>
      <c r="MHK28" s="70"/>
      <c r="MHL28" s="70"/>
      <c r="MHM28" s="70"/>
      <c r="MHN28" s="70"/>
      <c r="MHO28" s="70"/>
      <c r="MHP28" s="70"/>
      <c r="MHQ28" s="70"/>
      <c r="MHR28" s="70"/>
      <c r="MHS28" s="70"/>
      <c r="MHT28" s="70"/>
      <c r="MHU28" s="70"/>
      <c r="MHV28" s="70"/>
      <c r="MHW28" s="70"/>
      <c r="MHX28" s="70"/>
      <c r="MHY28" s="70"/>
      <c r="MHZ28" s="70"/>
      <c r="MIA28" s="70"/>
      <c r="MIB28" s="70"/>
      <c r="MIC28" s="70"/>
      <c r="MID28" s="70"/>
      <c r="MIE28" s="70"/>
      <c r="MIF28" s="70"/>
      <c r="MIG28" s="70"/>
      <c r="MIH28" s="70"/>
      <c r="MII28" s="70"/>
      <c r="MIJ28" s="70"/>
      <c r="MIK28" s="70"/>
      <c r="MIL28" s="70"/>
      <c r="MIM28" s="70"/>
      <c r="MIN28" s="70"/>
      <c r="MIO28" s="70"/>
      <c r="MIP28" s="70"/>
      <c r="MIQ28" s="70"/>
      <c r="MIR28" s="70"/>
      <c r="MIS28" s="70"/>
      <c r="MIT28" s="70"/>
      <c r="MIU28" s="70"/>
      <c r="MIV28" s="70"/>
      <c r="MIW28" s="70"/>
      <c r="MIX28" s="70"/>
      <c r="MIY28" s="70"/>
      <c r="MIZ28" s="70"/>
      <c r="MJA28" s="70"/>
      <c r="MJB28" s="70"/>
      <c r="MJC28" s="70"/>
      <c r="MJD28" s="70"/>
      <c r="MJE28" s="70"/>
      <c r="MJF28" s="70"/>
      <c r="MJG28" s="70"/>
      <c r="MJH28" s="70"/>
      <c r="MJI28" s="70"/>
      <c r="MJJ28" s="70"/>
      <c r="MJK28" s="70"/>
      <c r="MJL28" s="70"/>
      <c r="MJM28" s="70"/>
      <c r="MJN28" s="70"/>
      <c r="MJO28" s="70"/>
      <c r="MJP28" s="70"/>
      <c r="MJQ28" s="70"/>
      <c r="MJR28" s="70"/>
      <c r="MJS28" s="70"/>
      <c r="MJT28" s="70"/>
      <c r="MJU28" s="70"/>
      <c r="MJV28" s="70"/>
      <c r="MJW28" s="70"/>
      <c r="MJX28" s="70"/>
      <c r="MJY28" s="70"/>
      <c r="MJZ28" s="70"/>
      <c r="MKA28" s="70"/>
      <c r="MKB28" s="70"/>
      <c r="MKC28" s="70"/>
      <c r="MKD28" s="70"/>
      <c r="MKE28" s="70"/>
      <c r="MKF28" s="70"/>
      <c r="MKG28" s="70"/>
      <c r="MKH28" s="70"/>
      <c r="MKI28" s="70"/>
      <c r="MKJ28" s="70"/>
      <c r="MKK28" s="70"/>
      <c r="MKL28" s="70"/>
      <c r="MKM28" s="70"/>
      <c r="MKN28" s="70"/>
      <c r="MKO28" s="70"/>
      <c r="MKP28" s="70"/>
      <c r="MKQ28" s="70"/>
      <c r="MKR28" s="70"/>
      <c r="MKS28" s="70"/>
      <c r="MKT28" s="70"/>
      <c r="MKU28" s="70"/>
      <c r="MKV28" s="70"/>
      <c r="MKW28" s="70"/>
      <c r="MKX28" s="70"/>
      <c r="MKY28" s="70"/>
      <c r="MKZ28" s="70"/>
      <c r="MLA28" s="70"/>
      <c r="MLB28" s="70"/>
      <c r="MLC28" s="70"/>
      <c r="MLD28" s="70"/>
      <c r="MLE28" s="70"/>
      <c r="MLF28" s="70"/>
      <c r="MLG28" s="70"/>
      <c r="MLH28" s="70"/>
      <c r="MLI28" s="70"/>
      <c r="MLJ28" s="70"/>
      <c r="MLK28" s="70"/>
      <c r="MLL28" s="70"/>
      <c r="MLM28" s="70"/>
      <c r="MLN28" s="70"/>
      <c r="MLO28" s="70"/>
      <c r="MLP28" s="70"/>
      <c r="MLQ28" s="70"/>
      <c r="MLR28" s="70"/>
      <c r="MLS28" s="70"/>
      <c r="MLT28" s="70"/>
      <c r="MLU28" s="70"/>
      <c r="MLV28" s="70"/>
      <c r="MLW28" s="70"/>
      <c r="MLX28" s="70"/>
      <c r="MLY28" s="70"/>
      <c r="MLZ28" s="70"/>
      <c r="MMA28" s="70"/>
      <c r="MMB28" s="70"/>
      <c r="MMC28" s="70"/>
      <c r="MMD28" s="70"/>
      <c r="MME28" s="70"/>
      <c r="MMF28" s="70"/>
      <c r="MMG28" s="70"/>
      <c r="MMH28" s="70"/>
      <c r="MMI28" s="70"/>
      <c r="MMJ28" s="70"/>
      <c r="MMK28" s="70"/>
      <c r="MML28" s="70"/>
      <c r="MMM28" s="70"/>
      <c r="MMN28" s="70"/>
      <c r="MMO28" s="70"/>
      <c r="MMP28" s="70"/>
      <c r="MMQ28" s="70"/>
      <c r="MMR28" s="70"/>
      <c r="MMS28" s="70"/>
      <c r="MMT28" s="70"/>
      <c r="MMU28" s="70"/>
      <c r="MMV28" s="70"/>
      <c r="MMW28" s="70"/>
      <c r="MMX28" s="70"/>
      <c r="MMY28" s="70"/>
      <c r="MMZ28" s="70"/>
      <c r="MNA28" s="70"/>
      <c r="MNB28" s="70"/>
      <c r="MNC28" s="70"/>
      <c r="MND28" s="70"/>
      <c r="MNE28" s="70"/>
      <c r="MNF28" s="70"/>
      <c r="MNG28" s="70"/>
      <c r="MNH28" s="70"/>
      <c r="MNI28" s="70"/>
      <c r="MNJ28" s="70"/>
      <c r="MNK28" s="70"/>
      <c r="MNL28" s="70"/>
      <c r="MNM28" s="70"/>
      <c r="MNN28" s="70"/>
      <c r="MNO28" s="70"/>
      <c r="MNP28" s="70"/>
      <c r="MNQ28" s="70"/>
      <c r="MNR28" s="70"/>
      <c r="MNS28" s="70"/>
      <c r="MNT28" s="70"/>
      <c r="MNU28" s="70"/>
      <c r="MNV28" s="70"/>
      <c r="MNW28" s="70"/>
      <c r="MNX28" s="70"/>
      <c r="MNY28" s="70"/>
      <c r="MNZ28" s="70"/>
      <c r="MOA28" s="70"/>
      <c r="MOB28" s="70"/>
      <c r="MOC28" s="70"/>
      <c r="MOD28" s="70"/>
      <c r="MOE28" s="70"/>
      <c r="MOF28" s="70"/>
      <c r="MOG28" s="70"/>
      <c r="MOH28" s="70"/>
      <c r="MOI28" s="70"/>
      <c r="MOJ28" s="70"/>
      <c r="MOK28" s="70"/>
      <c r="MOL28" s="70"/>
      <c r="MOM28" s="70"/>
      <c r="MON28" s="70"/>
      <c r="MOO28" s="70"/>
      <c r="MOP28" s="70"/>
      <c r="MOQ28" s="70"/>
      <c r="MOR28" s="70"/>
      <c r="MOS28" s="70"/>
      <c r="MOT28" s="70"/>
      <c r="MOU28" s="70"/>
      <c r="MOV28" s="70"/>
      <c r="MOW28" s="70"/>
      <c r="MOX28" s="70"/>
      <c r="MOY28" s="70"/>
      <c r="MOZ28" s="70"/>
      <c r="MPA28" s="70"/>
      <c r="MPB28" s="70"/>
      <c r="MPC28" s="70"/>
      <c r="MPD28" s="70"/>
      <c r="MPE28" s="70"/>
      <c r="MPF28" s="70"/>
      <c r="MPG28" s="70"/>
      <c r="MPH28" s="70"/>
      <c r="MPI28" s="70"/>
      <c r="MPJ28" s="70"/>
      <c r="MPK28" s="70"/>
      <c r="MPL28" s="70"/>
      <c r="MPM28" s="70"/>
      <c r="MPN28" s="70"/>
      <c r="MPO28" s="70"/>
      <c r="MPP28" s="70"/>
      <c r="MPQ28" s="70"/>
      <c r="MPR28" s="70"/>
      <c r="MPS28" s="70"/>
      <c r="MPT28" s="70"/>
      <c r="MPU28" s="70"/>
      <c r="MPV28" s="70"/>
      <c r="MPW28" s="70"/>
      <c r="MPX28" s="70"/>
      <c r="MPY28" s="70"/>
      <c r="MPZ28" s="70"/>
      <c r="MQA28" s="70"/>
      <c r="MQB28" s="70"/>
      <c r="MQC28" s="70"/>
      <c r="MQD28" s="70"/>
      <c r="MQE28" s="70"/>
      <c r="MQF28" s="70"/>
      <c r="MQG28" s="70"/>
      <c r="MQH28" s="70"/>
      <c r="MQI28" s="70"/>
      <c r="MQJ28" s="70"/>
      <c r="MQK28" s="70"/>
      <c r="MQL28" s="70"/>
      <c r="MQM28" s="70"/>
      <c r="MQN28" s="70"/>
      <c r="MQO28" s="70"/>
      <c r="MQP28" s="70"/>
      <c r="MQQ28" s="70"/>
      <c r="MQR28" s="70"/>
      <c r="MQS28" s="70"/>
      <c r="MQT28" s="70"/>
      <c r="MQU28" s="70"/>
      <c r="MQV28" s="70"/>
      <c r="MQW28" s="70"/>
      <c r="MQX28" s="70"/>
      <c r="MQY28" s="70"/>
      <c r="MQZ28" s="70"/>
      <c r="MRA28" s="70"/>
      <c r="MRB28" s="70"/>
      <c r="MRC28" s="70"/>
      <c r="MRD28" s="70"/>
      <c r="MRE28" s="70"/>
      <c r="MRF28" s="70"/>
      <c r="MRG28" s="70"/>
      <c r="MRH28" s="70"/>
      <c r="MRI28" s="70"/>
      <c r="MRJ28" s="70"/>
      <c r="MRK28" s="70"/>
      <c r="MRL28" s="70"/>
      <c r="MRM28" s="70"/>
      <c r="MRN28" s="70"/>
      <c r="MRO28" s="70"/>
      <c r="MRP28" s="70"/>
      <c r="MRQ28" s="70"/>
      <c r="MRR28" s="70"/>
      <c r="MRS28" s="70"/>
      <c r="MRT28" s="70"/>
      <c r="MRU28" s="70"/>
      <c r="MRV28" s="70"/>
      <c r="MRW28" s="70"/>
      <c r="MRX28" s="70"/>
      <c r="MRY28" s="70"/>
      <c r="MRZ28" s="70"/>
      <c r="MSA28" s="70"/>
      <c r="MSB28" s="70"/>
      <c r="MSC28" s="70"/>
      <c r="MSD28" s="70"/>
      <c r="MSE28" s="70"/>
      <c r="MSF28" s="70"/>
      <c r="MSG28" s="70"/>
      <c r="MSH28" s="70"/>
      <c r="MSI28" s="70"/>
      <c r="MSJ28" s="70"/>
      <c r="MSK28" s="70"/>
      <c r="MSL28" s="70"/>
      <c r="MSM28" s="70"/>
      <c r="MSN28" s="70"/>
      <c r="MSO28" s="70"/>
      <c r="MSP28" s="70"/>
      <c r="MSQ28" s="70"/>
      <c r="MSR28" s="70"/>
      <c r="MSS28" s="70"/>
      <c r="MST28" s="70"/>
      <c r="MSU28" s="70"/>
      <c r="MSV28" s="70"/>
      <c r="MSW28" s="70"/>
      <c r="MSX28" s="70"/>
      <c r="MSY28" s="70"/>
      <c r="MSZ28" s="70"/>
      <c r="MTA28" s="70"/>
      <c r="MTB28" s="70"/>
      <c r="MTC28" s="70"/>
      <c r="MTD28" s="70"/>
      <c r="MTE28" s="70"/>
      <c r="MTF28" s="70"/>
      <c r="MTG28" s="70"/>
      <c r="MTH28" s="70"/>
      <c r="MTI28" s="70"/>
      <c r="MTJ28" s="70"/>
      <c r="MTK28" s="70"/>
      <c r="MTL28" s="70"/>
      <c r="MTM28" s="70"/>
      <c r="MTN28" s="70"/>
      <c r="MTO28" s="70"/>
      <c r="MTP28" s="70"/>
      <c r="MTQ28" s="70"/>
      <c r="MTR28" s="70"/>
      <c r="MTS28" s="70"/>
      <c r="MTT28" s="70"/>
      <c r="MTU28" s="70"/>
      <c r="MTV28" s="70"/>
      <c r="MTW28" s="70"/>
      <c r="MTX28" s="70"/>
      <c r="MTY28" s="70"/>
      <c r="MTZ28" s="70"/>
      <c r="MUA28" s="70"/>
      <c r="MUB28" s="70"/>
      <c r="MUC28" s="70"/>
      <c r="MUD28" s="70"/>
      <c r="MUE28" s="70"/>
      <c r="MUF28" s="70"/>
      <c r="MUG28" s="70"/>
      <c r="MUH28" s="70"/>
      <c r="MUI28" s="70"/>
      <c r="MUJ28" s="70"/>
      <c r="MUK28" s="70"/>
      <c r="MUL28" s="70"/>
      <c r="MUM28" s="70"/>
      <c r="MUN28" s="70"/>
      <c r="MUO28" s="70"/>
      <c r="MUP28" s="70"/>
      <c r="MUQ28" s="70"/>
      <c r="MUR28" s="70"/>
      <c r="MUS28" s="70"/>
      <c r="MUT28" s="70"/>
      <c r="MUU28" s="70"/>
      <c r="MUV28" s="70"/>
      <c r="MUW28" s="70"/>
      <c r="MUX28" s="70"/>
      <c r="MUY28" s="70"/>
      <c r="MUZ28" s="70"/>
      <c r="MVA28" s="70"/>
      <c r="MVB28" s="70"/>
      <c r="MVC28" s="70"/>
      <c r="MVD28" s="70"/>
      <c r="MVE28" s="70"/>
      <c r="MVF28" s="70"/>
      <c r="MVG28" s="70"/>
      <c r="MVH28" s="70"/>
      <c r="MVI28" s="70"/>
      <c r="MVJ28" s="70"/>
      <c r="MVK28" s="70"/>
      <c r="MVL28" s="70"/>
      <c r="MVM28" s="70"/>
      <c r="MVN28" s="70"/>
      <c r="MVO28" s="70"/>
      <c r="MVP28" s="70"/>
      <c r="MVQ28" s="70"/>
      <c r="MVR28" s="70"/>
      <c r="MVS28" s="70"/>
      <c r="MVT28" s="70"/>
      <c r="MVU28" s="70"/>
      <c r="MVV28" s="70"/>
      <c r="MVW28" s="70"/>
      <c r="MVX28" s="70"/>
      <c r="MVY28" s="70"/>
      <c r="MVZ28" s="70"/>
      <c r="MWA28" s="70"/>
      <c r="MWB28" s="70"/>
      <c r="MWC28" s="70"/>
      <c r="MWD28" s="70"/>
      <c r="MWE28" s="70"/>
      <c r="MWF28" s="70"/>
      <c r="MWG28" s="70"/>
      <c r="MWH28" s="70"/>
      <c r="MWI28" s="70"/>
      <c r="MWJ28" s="70"/>
      <c r="MWK28" s="70"/>
      <c r="MWL28" s="70"/>
      <c r="MWM28" s="70"/>
      <c r="MWN28" s="70"/>
      <c r="MWO28" s="70"/>
      <c r="MWP28" s="70"/>
      <c r="MWQ28" s="70"/>
      <c r="MWR28" s="70"/>
      <c r="MWS28" s="70"/>
      <c r="MWT28" s="70"/>
      <c r="MWU28" s="70"/>
      <c r="MWV28" s="70"/>
      <c r="MWW28" s="70"/>
      <c r="MWX28" s="70"/>
      <c r="MWY28" s="70"/>
      <c r="MWZ28" s="70"/>
      <c r="MXA28" s="70"/>
      <c r="MXB28" s="70"/>
      <c r="MXC28" s="70"/>
      <c r="MXD28" s="70"/>
      <c r="MXE28" s="70"/>
      <c r="MXF28" s="70"/>
      <c r="MXG28" s="70"/>
      <c r="MXH28" s="70"/>
      <c r="MXI28" s="70"/>
      <c r="MXJ28" s="70"/>
      <c r="MXK28" s="70"/>
      <c r="MXL28" s="70"/>
      <c r="MXM28" s="70"/>
      <c r="MXN28" s="70"/>
      <c r="MXO28" s="70"/>
      <c r="MXP28" s="70"/>
      <c r="MXQ28" s="70"/>
      <c r="MXR28" s="70"/>
      <c r="MXS28" s="70"/>
      <c r="MXT28" s="70"/>
      <c r="MXU28" s="70"/>
      <c r="MXV28" s="70"/>
      <c r="MXW28" s="70"/>
      <c r="MXX28" s="70"/>
      <c r="MXY28" s="70"/>
      <c r="MXZ28" s="70"/>
      <c r="MYA28" s="70"/>
      <c r="MYB28" s="70"/>
      <c r="MYC28" s="70"/>
      <c r="MYD28" s="70"/>
      <c r="MYE28" s="70"/>
      <c r="MYF28" s="70"/>
      <c r="MYG28" s="70"/>
      <c r="MYH28" s="70"/>
      <c r="MYI28" s="70"/>
      <c r="MYJ28" s="70"/>
      <c r="MYK28" s="70"/>
      <c r="MYL28" s="70"/>
      <c r="MYM28" s="70"/>
      <c r="MYN28" s="70"/>
      <c r="MYO28" s="70"/>
      <c r="MYP28" s="70"/>
      <c r="MYQ28" s="70"/>
      <c r="MYR28" s="70"/>
      <c r="MYS28" s="70"/>
      <c r="MYT28" s="70"/>
      <c r="MYU28" s="70"/>
      <c r="MYV28" s="70"/>
      <c r="MYW28" s="70"/>
      <c r="MYX28" s="70"/>
      <c r="MYY28" s="70"/>
      <c r="MYZ28" s="70"/>
      <c r="MZA28" s="70"/>
      <c r="MZB28" s="70"/>
      <c r="MZC28" s="70"/>
      <c r="MZD28" s="70"/>
      <c r="MZE28" s="70"/>
      <c r="MZF28" s="70"/>
      <c r="MZG28" s="70"/>
      <c r="MZH28" s="70"/>
      <c r="MZI28" s="70"/>
      <c r="MZJ28" s="70"/>
      <c r="MZK28" s="70"/>
      <c r="MZL28" s="70"/>
      <c r="MZM28" s="70"/>
      <c r="MZN28" s="70"/>
      <c r="MZO28" s="70"/>
      <c r="MZP28" s="70"/>
      <c r="MZQ28" s="70"/>
      <c r="MZR28" s="70"/>
      <c r="MZS28" s="70"/>
      <c r="MZT28" s="70"/>
      <c r="MZU28" s="70"/>
      <c r="MZV28" s="70"/>
      <c r="MZW28" s="70"/>
      <c r="MZX28" s="70"/>
      <c r="MZY28" s="70"/>
      <c r="MZZ28" s="70"/>
      <c r="NAA28" s="70"/>
      <c r="NAB28" s="70"/>
      <c r="NAC28" s="70"/>
      <c r="NAD28" s="70"/>
      <c r="NAE28" s="70"/>
      <c r="NAF28" s="70"/>
      <c r="NAG28" s="70"/>
      <c r="NAH28" s="70"/>
      <c r="NAI28" s="70"/>
      <c r="NAJ28" s="70"/>
      <c r="NAK28" s="70"/>
      <c r="NAL28" s="70"/>
      <c r="NAM28" s="70"/>
      <c r="NAN28" s="70"/>
      <c r="NAO28" s="70"/>
      <c r="NAP28" s="70"/>
      <c r="NAQ28" s="70"/>
      <c r="NAR28" s="70"/>
      <c r="NAS28" s="70"/>
      <c r="NAT28" s="70"/>
      <c r="NAU28" s="70"/>
      <c r="NAV28" s="70"/>
      <c r="NAW28" s="70"/>
      <c r="NAX28" s="70"/>
      <c r="NAY28" s="70"/>
      <c r="NAZ28" s="70"/>
      <c r="NBA28" s="70"/>
      <c r="NBB28" s="70"/>
      <c r="NBC28" s="70"/>
      <c r="NBD28" s="70"/>
      <c r="NBE28" s="70"/>
      <c r="NBF28" s="70"/>
      <c r="NBG28" s="70"/>
      <c r="NBH28" s="70"/>
      <c r="NBI28" s="70"/>
      <c r="NBJ28" s="70"/>
      <c r="NBK28" s="70"/>
      <c r="NBL28" s="70"/>
      <c r="NBM28" s="70"/>
      <c r="NBN28" s="70"/>
      <c r="NBO28" s="70"/>
      <c r="NBP28" s="70"/>
      <c r="NBQ28" s="70"/>
      <c r="NBR28" s="70"/>
      <c r="NBS28" s="70"/>
      <c r="NBT28" s="70"/>
      <c r="NBU28" s="70"/>
      <c r="NBV28" s="70"/>
      <c r="NBW28" s="70"/>
      <c r="NBX28" s="70"/>
      <c r="NBY28" s="70"/>
      <c r="NBZ28" s="70"/>
      <c r="NCA28" s="70"/>
      <c r="NCB28" s="70"/>
      <c r="NCC28" s="70"/>
      <c r="NCD28" s="70"/>
      <c r="NCE28" s="70"/>
      <c r="NCF28" s="70"/>
      <c r="NCG28" s="70"/>
      <c r="NCH28" s="70"/>
      <c r="NCI28" s="70"/>
      <c r="NCJ28" s="70"/>
      <c r="NCK28" s="70"/>
      <c r="NCL28" s="70"/>
      <c r="NCM28" s="70"/>
      <c r="NCN28" s="70"/>
      <c r="NCO28" s="70"/>
      <c r="NCP28" s="70"/>
      <c r="NCQ28" s="70"/>
      <c r="NCR28" s="70"/>
      <c r="NCS28" s="70"/>
      <c r="NCT28" s="70"/>
      <c r="NCU28" s="70"/>
      <c r="NCV28" s="70"/>
      <c r="NCW28" s="70"/>
      <c r="NCX28" s="70"/>
      <c r="NCY28" s="70"/>
      <c r="NCZ28" s="70"/>
      <c r="NDA28" s="70"/>
      <c r="NDB28" s="70"/>
      <c r="NDC28" s="70"/>
      <c r="NDD28" s="70"/>
      <c r="NDE28" s="70"/>
      <c r="NDF28" s="70"/>
      <c r="NDG28" s="70"/>
      <c r="NDH28" s="70"/>
      <c r="NDI28" s="70"/>
      <c r="NDJ28" s="70"/>
      <c r="NDK28" s="70"/>
      <c r="NDL28" s="70"/>
      <c r="NDM28" s="70"/>
      <c r="NDN28" s="70"/>
      <c r="NDO28" s="70"/>
      <c r="NDP28" s="70"/>
      <c r="NDQ28" s="70"/>
      <c r="NDR28" s="70"/>
      <c r="NDS28" s="70"/>
      <c r="NDT28" s="70"/>
      <c r="NDU28" s="70"/>
      <c r="NDV28" s="70"/>
      <c r="NDW28" s="70"/>
      <c r="NDX28" s="70"/>
      <c r="NDY28" s="70"/>
      <c r="NDZ28" s="70"/>
      <c r="NEA28" s="70"/>
      <c r="NEB28" s="70"/>
      <c r="NEC28" s="70"/>
      <c r="NED28" s="70"/>
      <c r="NEE28" s="70"/>
      <c r="NEF28" s="70"/>
      <c r="NEG28" s="70"/>
      <c r="NEH28" s="70"/>
      <c r="NEI28" s="70"/>
      <c r="NEJ28" s="70"/>
      <c r="NEK28" s="70"/>
      <c r="NEL28" s="70"/>
      <c r="NEM28" s="70"/>
      <c r="NEN28" s="70"/>
      <c r="NEO28" s="70"/>
      <c r="NEP28" s="70"/>
      <c r="NEQ28" s="70"/>
      <c r="NER28" s="70"/>
      <c r="NES28" s="70"/>
      <c r="NET28" s="70"/>
      <c r="NEU28" s="70"/>
      <c r="NEV28" s="70"/>
      <c r="NEW28" s="70"/>
      <c r="NEX28" s="70"/>
      <c r="NEY28" s="70"/>
      <c r="NEZ28" s="70"/>
      <c r="NFA28" s="70"/>
      <c r="NFB28" s="70"/>
      <c r="NFC28" s="70"/>
      <c r="NFD28" s="70"/>
      <c r="NFE28" s="70"/>
      <c r="NFF28" s="70"/>
      <c r="NFG28" s="70"/>
      <c r="NFH28" s="70"/>
      <c r="NFI28" s="70"/>
      <c r="NFJ28" s="70"/>
      <c r="NFK28" s="70"/>
      <c r="NFL28" s="70"/>
      <c r="NFM28" s="70"/>
      <c r="NFN28" s="70"/>
      <c r="NFO28" s="70"/>
      <c r="NFP28" s="70"/>
      <c r="NFQ28" s="70"/>
      <c r="NFR28" s="70"/>
      <c r="NFS28" s="70"/>
      <c r="NFT28" s="70"/>
      <c r="NFU28" s="70"/>
      <c r="NFV28" s="70"/>
      <c r="NFW28" s="70"/>
      <c r="NFX28" s="70"/>
      <c r="NFY28" s="70"/>
      <c r="NFZ28" s="70"/>
      <c r="NGA28" s="70"/>
      <c r="NGB28" s="70"/>
      <c r="NGC28" s="70"/>
      <c r="NGD28" s="70"/>
      <c r="NGE28" s="70"/>
      <c r="NGF28" s="70"/>
      <c r="NGG28" s="70"/>
      <c r="NGH28" s="70"/>
      <c r="NGI28" s="70"/>
      <c r="NGJ28" s="70"/>
      <c r="NGK28" s="70"/>
      <c r="NGL28" s="70"/>
      <c r="NGM28" s="70"/>
      <c r="NGN28" s="70"/>
      <c r="NGO28" s="70"/>
      <c r="NGP28" s="70"/>
      <c r="NGQ28" s="70"/>
      <c r="NGR28" s="70"/>
      <c r="NGS28" s="70"/>
      <c r="NGT28" s="70"/>
      <c r="NGU28" s="70"/>
      <c r="NGV28" s="70"/>
      <c r="NGW28" s="70"/>
      <c r="NGX28" s="70"/>
      <c r="NGY28" s="70"/>
      <c r="NGZ28" s="70"/>
      <c r="NHA28" s="70"/>
      <c r="NHB28" s="70"/>
      <c r="NHC28" s="70"/>
      <c r="NHD28" s="70"/>
      <c r="NHE28" s="70"/>
      <c r="NHF28" s="70"/>
      <c r="NHG28" s="70"/>
      <c r="NHH28" s="70"/>
      <c r="NHI28" s="70"/>
      <c r="NHJ28" s="70"/>
      <c r="NHK28" s="70"/>
      <c r="NHL28" s="70"/>
      <c r="NHM28" s="70"/>
      <c r="NHN28" s="70"/>
      <c r="NHO28" s="70"/>
      <c r="NHP28" s="70"/>
      <c r="NHQ28" s="70"/>
      <c r="NHR28" s="70"/>
      <c r="NHS28" s="70"/>
      <c r="NHT28" s="70"/>
      <c r="NHU28" s="70"/>
      <c r="NHV28" s="70"/>
      <c r="NHW28" s="70"/>
      <c r="NHX28" s="70"/>
      <c r="NHY28" s="70"/>
      <c r="NHZ28" s="70"/>
      <c r="NIA28" s="70"/>
      <c r="NIB28" s="70"/>
      <c r="NIC28" s="70"/>
      <c r="NID28" s="70"/>
      <c r="NIE28" s="70"/>
      <c r="NIF28" s="70"/>
      <c r="NIG28" s="70"/>
      <c r="NIH28" s="70"/>
      <c r="NII28" s="70"/>
      <c r="NIJ28" s="70"/>
      <c r="NIK28" s="70"/>
      <c r="NIL28" s="70"/>
      <c r="NIM28" s="70"/>
      <c r="NIN28" s="70"/>
      <c r="NIO28" s="70"/>
      <c r="NIP28" s="70"/>
      <c r="NIQ28" s="70"/>
      <c r="NIR28" s="70"/>
      <c r="NIS28" s="70"/>
      <c r="NIT28" s="70"/>
      <c r="NIU28" s="70"/>
      <c r="NIV28" s="70"/>
      <c r="NIW28" s="70"/>
      <c r="NIX28" s="70"/>
      <c r="NIY28" s="70"/>
      <c r="NIZ28" s="70"/>
      <c r="NJA28" s="70"/>
      <c r="NJB28" s="70"/>
      <c r="NJC28" s="70"/>
      <c r="NJD28" s="70"/>
      <c r="NJE28" s="70"/>
      <c r="NJF28" s="70"/>
      <c r="NJG28" s="70"/>
      <c r="NJH28" s="70"/>
      <c r="NJI28" s="70"/>
      <c r="NJJ28" s="70"/>
      <c r="NJK28" s="70"/>
      <c r="NJL28" s="70"/>
      <c r="NJM28" s="70"/>
      <c r="NJN28" s="70"/>
      <c r="NJO28" s="70"/>
      <c r="NJP28" s="70"/>
      <c r="NJQ28" s="70"/>
      <c r="NJR28" s="70"/>
      <c r="NJS28" s="70"/>
      <c r="NJT28" s="70"/>
      <c r="NJU28" s="70"/>
      <c r="NJV28" s="70"/>
      <c r="NJW28" s="70"/>
      <c r="NJX28" s="70"/>
      <c r="NJY28" s="70"/>
      <c r="NJZ28" s="70"/>
      <c r="NKA28" s="70"/>
      <c r="NKB28" s="70"/>
      <c r="NKC28" s="70"/>
      <c r="NKD28" s="70"/>
      <c r="NKE28" s="70"/>
      <c r="NKF28" s="70"/>
      <c r="NKG28" s="70"/>
      <c r="NKH28" s="70"/>
      <c r="NKI28" s="70"/>
      <c r="NKJ28" s="70"/>
      <c r="NKK28" s="70"/>
      <c r="NKL28" s="70"/>
      <c r="NKM28" s="70"/>
      <c r="NKN28" s="70"/>
      <c r="NKO28" s="70"/>
      <c r="NKP28" s="70"/>
      <c r="NKQ28" s="70"/>
      <c r="NKR28" s="70"/>
      <c r="NKS28" s="70"/>
      <c r="NKT28" s="70"/>
      <c r="NKU28" s="70"/>
      <c r="NKV28" s="70"/>
      <c r="NKW28" s="70"/>
      <c r="NKX28" s="70"/>
      <c r="NKY28" s="70"/>
      <c r="NKZ28" s="70"/>
      <c r="NLA28" s="70"/>
      <c r="NLB28" s="70"/>
      <c r="NLC28" s="70"/>
      <c r="NLD28" s="70"/>
      <c r="NLE28" s="70"/>
      <c r="NLF28" s="70"/>
      <c r="NLG28" s="70"/>
      <c r="NLH28" s="70"/>
      <c r="NLI28" s="70"/>
      <c r="NLJ28" s="70"/>
      <c r="NLK28" s="70"/>
      <c r="NLL28" s="70"/>
      <c r="NLM28" s="70"/>
      <c r="NLN28" s="70"/>
      <c r="NLO28" s="70"/>
      <c r="NLP28" s="70"/>
      <c r="NLQ28" s="70"/>
      <c r="NLR28" s="70"/>
      <c r="NLS28" s="70"/>
      <c r="NLT28" s="70"/>
      <c r="NLU28" s="70"/>
      <c r="NLV28" s="70"/>
      <c r="NLW28" s="70"/>
      <c r="NLX28" s="70"/>
      <c r="NLY28" s="70"/>
      <c r="NLZ28" s="70"/>
      <c r="NMA28" s="70"/>
      <c r="NMB28" s="70"/>
      <c r="NMC28" s="70"/>
      <c r="NMD28" s="70"/>
      <c r="NME28" s="70"/>
      <c r="NMF28" s="70"/>
      <c r="NMG28" s="70"/>
      <c r="NMH28" s="70"/>
      <c r="NMI28" s="70"/>
      <c r="NMJ28" s="70"/>
      <c r="NMK28" s="70"/>
      <c r="NML28" s="70"/>
      <c r="NMM28" s="70"/>
      <c r="NMN28" s="70"/>
      <c r="NMO28" s="70"/>
      <c r="NMP28" s="70"/>
      <c r="NMQ28" s="70"/>
      <c r="NMR28" s="70"/>
      <c r="NMS28" s="70"/>
      <c r="NMT28" s="70"/>
      <c r="NMU28" s="70"/>
      <c r="NMV28" s="70"/>
      <c r="NMW28" s="70"/>
      <c r="NMX28" s="70"/>
      <c r="NMY28" s="70"/>
      <c r="NMZ28" s="70"/>
      <c r="NNA28" s="70"/>
      <c r="NNB28" s="70"/>
      <c r="NNC28" s="70"/>
      <c r="NND28" s="70"/>
      <c r="NNE28" s="70"/>
      <c r="NNF28" s="70"/>
      <c r="NNG28" s="70"/>
      <c r="NNH28" s="70"/>
      <c r="NNI28" s="70"/>
      <c r="NNJ28" s="70"/>
      <c r="NNK28" s="70"/>
      <c r="NNL28" s="70"/>
      <c r="NNM28" s="70"/>
      <c r="NNN28" s="70"/>
      <c r="NNO28" s="70"/>
      <c r="NNP28" s="70"/>
      <c r="NNQ28" s="70"/>
      <c r="NNR28" s="70"/>
      <c r="NNS28" s="70"/>
      <c r="NNT28" s="70"/>
      <c r="NNU28" s="70"/>
      <c r="NNV28" s="70"/>
      <c r="NNW28" s="70"/>
      <c r="NNX28" s="70"/>
      <c r="NNY28" s="70"/>
      <c r="NNZ28" s="70"/>
      <c r="NOA28" s="70"/>
      <c r="NOB28" s="70"/>
      <c r="NOC28" s="70"/>
      <c r="NOD28" s="70"/>
      <c r="NOE28" s="70"/>
      <c r="NOF28" s="70"/>
      <c r="NOG28" s="70"/>
      <c r="NOH28" s="70"/>
      <c r="NOI28" s="70"/>
      <c r="NOJ28" s="70"/>
      <c r="NOK28" s="70"/>
      <c r="NOL28" s="70"/>
      <c r="NOM28" s="70"/>
      <c r="NON28" s="70"/>
      <c r="NOO28" s="70"/>
      <c r="NOP28" s="70"/>
      <c r="NOQ28" s="70"/>
      <c r="NOR28" s="70"/>
      <c r="NOS28" s="70"/>
      <c r="NOT28" s="70"/>
      <c r="NOU28" s="70"/>
      <c r="NOV28" s="70"/>
      <c r="NOW28" s="70"/>
      <c r="NOX28" s="70"/>
      <c r="NOY28" s="70"/>
      <c r="NOZ28" s="70"/>
      <c r="NPA28" s="70"/>
      <c r="NPB28" s="70"/>
      <c r="NPC28" s="70"/>
      <c r="NPD28" s="70"/>
      <c r="NPE28" s="70"/>
      <c r="NPF28" s="70"/>
      <c r="NPG28" s="70"/>
      <c r="NPH28" s="70"/>
      <c r="NPI28" s="70"/>
      <c r="NPJ28" s="70"/>
      <c r="NPK28" s="70"/>
      <c r="NPL28" s="70"/>
      <c r="NPM28" s="70"/>
      <c r="NPN28" s="70"/>
      <c r="NPO28" s="70"/>
      <c r="NPP28" s="70"/>
      <c r="NPQ28" s="70"/>
      <c r="NPR28" s="70"/>
      <c r="NPS28" s="70"/>
      <c r="NPT28" s="70"/>
      <c r="NPU28" s="70"/>
      <c r="NPV28" s="70"/>
      <c r="NPW28" s="70"/>
      <c r="NPX28" s="70"/>
      <c r="NPY28" s="70"/>
      <c r="NPZ28" s="70"/>
      <c r="NQA28" s="70"/>
      <c r="NQB28" s="70"/>
      <c r="NQC28" s="70"/>
      <c r="NQD28" s="70"/>
      <c r="NQE28" s="70"/>
      <c r="NQF28" s="70"/>
      <c r="NQG28" s="70"/>
      <c r="NQH28" s="70"/>
      <c r="NQI28" s="70"/>
      <c r="NQJ28" s="70"/>
      <c r="NQK28" s="70"/>
      <c r="NQL28" s="70"/>
      <c r="NQM28" s="70"/>
      <c r="NQN28" s="70"/>
      <c r="NQO28" s="70"/>
      <c r="NQP28" s="70"/>
      <c r="NQQ28" s="70"/>
      <c r="NQR28" s="70"/>
      <c r="NQS28" s="70"/>
      <c r="NQT28" s="70"/>
      <c r="NQU28" s="70"/>
      <c r="NQV28" s="70"/>
      <c r="NQW28" s="70"/>
      <c r="NQX28" s="70"/>
      <c r="NQY28" s="70"/>
      <c r="NQZ28" s="70"/>
      <c r="NRA28" s="70"/>
      <c r="NRB28" s="70"/>
      <c r="NRC28" s="70"/>
      <c r="NRD28" s="70"/>
      <c r="NRE28" s="70"/>
      <c r="NRF28" s="70"/>
      <c r="NRG28" s="70"/>
      <c r="NRH28" s="70"/>
      <c r="NRI28" s="70"/>
      <c r="NRJ28" s="70"/>
      <c r="NRK28" s="70"/>
      <c r="NRL28" s="70"/>
      <c r="NRM28" s="70"/>
      <c r="NRN28" s="70"/>
      <c r="NRO28" s="70"/>
      <c r="NRP28" s="70"/>
      <c r="NRQ28" s="70"/>
      <c r="NRR28" s="70"/>
      <c r="NRS28" s="70"/>
      <c r="NRT28" s="70"/>
      <c r="NRU28" s="70"/>
      <c r="NRV28" s="70"/>
      <c r="NRW28" s="70"/>
      <c r="NRX28" s="70"/>
      <c r="NRY28" s="70"/>
      <c r="NRZ28" s="70"/>
      <c r="NSA28" s="70"/>
      <c r="NSB28" s="70"/>
      <c r="NSC28" s="70"/>
      <c r="NSD28" s="70"/>
      <c r="NSE28" s="70"/>
      <c r="NSF28" s="70"/>
      <c r="NSG28" s="70"/>
      <c r="NSH28" s="70"/>
      <c r="NSI28" s="70"/>
      <c r="NSJ28" s="70"/>
      <c r="NSK28" s="70"/>
      <c r="NSL28" s="70"/>
      <c r="NSM28" s="70"/>
      <c r="NSN28" s="70"/>
      <c r="NSO28" s="70"/>
      <c r="NSP28" s="70"/>
      <c r="NSQ28" s="70"/>
      <c r="NSR28" s="70"/>
      <c r="NSS28" s="70"/>
      <c r="NST28" s="70"/>
      <c r="NSU28" s="70"/>
      <c r="NSV28" s="70"/>
      <c r="NSW28" s="70"/>
      <c r="NSX28" s="70"/>
      <c r="NSY28" s="70"/>
      <c r="NSZ28" s="70"/>
      <c r="NTA28" s="70"/>
      <c r="NTB28" s="70"/>
      <c r="NTC28" s="70"/>
      <c r="NTD28" s="70"/>
      <c r="NTE28" s="70"/>
      <c r="NTF28" s="70"/>
      <c r="NTG28" s="70"/>
      <c r="NTH28" s="70"/>
      <c r="NTI28" s="70"/>
      <c r="NTJ28" s="70"/>
      <c r="NTK28" s="70"/>
      <c r="NTL28" s="70"/>
      <c r="NTM28" s="70"/>
      <c r="NTN28" s="70"/>
      <c r="NTO28" s="70"/>
      <c r="NTP28" s="70"/>
      <c r="NTQ28" s="70"/>
      <c r="NTR28" s="70"/>
      <c r="NTS28" s="70"/>
      <c r="NTT28" s="70"/>
      <c r="NTU28" s="70"/>
      <c r="NTV28" s="70"/>
      <c r="NTW28" s="70"/>
      <c r="NTX28" s="70"/>
      <c r="NTY28" s="70"/>
      <c r="NTZ28" s="70"/>
      <c r="NUA28" s="70"/>
      <c r="NUB28" s="70"/>
      <c r="NUC28" s="70"/>
      <c r="NUD28" s="70"/>
      <c r="NUE28" s="70"/>
      <c r="NUF28" s="70"/>
      <c r="NUG28" s="70"/>
      <c r="NUH28" s="70"/>
      <c r="NUI28" s="70"/>
      <c r="NUJ28" s="70"/>
      <c r="NUK28" s="70"/>
      <c r="NUL28" s="70"/>
      <c r="NUM28" s="70"/>
      <c r="NUN28" s="70"/>
      <c r="NUO28" s="70"/>
      <c r="NUP28" s="70"/>
      <c r="NUQ28" s="70"/>
      <c r="NUR28" s="70"/>
      <c r="NUS28" s="70"/>
      <c r="NUT28" s="70"/>
      <c r="NUU28" s="70"/>
      <c r="NUV28" s="70"/>
      <c r="NUW28" s="70"/>
      <c r="NUX28" s="70"/>
      <c r="NUY28" s="70"/>
      <c r="NUZ28" s="70"/>
      <c r="NVA28" s="70"/>
      <c r="NVB28" s="70"/>
      <c r="NVC28" s="70"/>
      <c r="NVD28" s="70"/>
      <c r="NVE28" s="70"/>
      <c r="NVF28" s="70"/>
      <c r="NVG28" s="70"/>
      <c r="NVH28" s="70"/>
      <c r="NVI28" s="70"/>
      <c r="NVJ28" s="70"/>
      <c r="NVK28" s="70"/>
      <c r="NVL28" s="70"/>
      <c r="NVM28" s="70"/>
      <c r="NVN28" s="70"/>
      <c r="NVO28" s="70"/>
      <c r="NVP28" s="70"/>
      <c r="NVQ28" s="70"/>
      <c r="NVR28" s="70"/>
      <c r="NVS28" s="70"/>
      <c r="NVT28" s="70"/>
      <c r="NVU28" s="70"/>
      <c r="NVV28" s="70"/>
      <c r="NVW28" s="70"/>
      <c r="NVX28" s="70"/>
      <c r="NVY28" s="70"/>
      <c r="NVZ28" s="70"/>
      <c r="NWA28" s="70"/>
      <c r="NWB28" s="70"/>
      <c r="NWC28" s="70"/>
      <c r="NWD28" s="70"/>
      <c r="NWE28" s="70"/>
      <c r="NWF28" s="70"/>
      <c r="NWG28" s="70"/>
      <c r="NWH28" s="70"/>
      <c r="NWI28" s="70"/>
      <c r="NWJ28" s="70"/>
      <c r="NWK28" s="70"/>
      <c r="NWL28" s="70"/>
      <c r="NWM28" s="70"/>
      <c r="NWN28" s="70"/>
      <c r="NWO28" s="70"/>
      <c r="NWP28" s="70"/>
      <c r="NWQ28" s="70"/>
      <c r="NWR28" s="70"/>
      <c r="NWS28" s="70"/>
      <c r="NWT28" s="70"/>
      <c r="NWU28" s="70"/>
      <c r="NWV28" s="70"/>
      <c r="NWW28" s="70"/>
      <c r="NWX28" s="70"/>
      <c r="NWY28" s="70"/>
      <c r="NWZ28" s="70"/>
      <c r="NXA28" s="70"/>
      <c r="NXB28" s="70"/>
      <c r="NXC28" s="70"/>
      <c r="NXD28" s="70"/>
      <c r="NXE28" s="70"/>
      <c r="NXF28" s="70"/>
      <c r="NXG28" s="70"/>
      <c r="NXH28" s="70"/>
      <c r="NXI28" s="70"/>
      <c r="NXJ28" s="70"/>
      <c r="NXK28" s="70"/>
      <c r="NXL28" s="70"/>
      <c r="NXM28" s="70"/>
      <c r="NXN28" s="70"/>
      <c r="NXO28" s="70"/>
      <c r="NXP28" s="70"/>
      <c r="NXQ28" s="70"/>
      <c r="NXR28" s="70"/>
      <c r="NXS28" s="70"/>
      <c r="NXT28" s="70"/>
      <c r="NXU28" s="70"/>
      <c r="NXV28" s="70"/>
      <c r="NXW28" s="70"/>
      <c r="NXX28" s="70"/>
      <c r="NXY28" s="70"/>
      <c r="NXZ28" s="70"/>
      <c r="NYA28" s="70"/>
      <c r="NYB28" s="70"/>
      <c r="NYC28" s="70"/>
      <c r="NYD28" s="70"/>
      <c r="NYE28" s="70"/>
      <c r="NYF28" s="70"/>
      <c r="NYG28" s="70"/>
      <c r="NYH28" s="70"/>
      <c r="NYI28" s="70"/>
      <c r="NYJ28" s="70"/>
      <c r="NYK28" s="70"/>
      <c r="NYL28" s="70"/>
      <c r="NYM28" s="70"/>
      <c r="NYN28" s="70"/>
      <c r="NYO28" s="70"/>
      <c r="NYP28" s="70"/>
      <c r="NYQ28" s="70"/>
      <c r="NYR28" s="70"/>
      <c r="NYS28" s="70"/>
      <c r="NYT28" s="70"/>
      <c r="NYU28" s="70"/>
      <c r="NYV28" s="70"/>
      <c r="NYW28" s="70"/>
      <c r="NYX28" s="70"/>
      <c r="NYY28" s="70"/>
      <c r="NYZ28" s="70"/>
      <c r="NZA28" s="70"/>
      <c r="NZB28" s="70"/>
      <c r="NZC28" s="70"/>
      <c r="NZD28" s="70"/>
      <c r="NZE28" s="70"/>
      <c r="NZF28" s="70"/>
      <c r="NZG28" s="70"/>
      <c r="NZH28" s="70"/>
      <c r="NZI28" s="70"/>
      <c r="NZJ28" s="70"/>
      <c r="NZK28" s="70"/>
      <c r="NZL28" s="70"/>
      <c r="NZM28" s="70"/>
      <c r="NZN28" s="70"/>
      <c r="NZO28" s="70"/>
      <c r="NZP28" s="70"/>
      <c r="NZQ28" s="70"/>
      <c r="NZR28" s="70"/>
      <c r="NZS28" s="70"/>
      <c r="NZT28" s="70"/>
      <c r="NZU28" s="70"/>
      <c r="NZV28" s="70"/>
      <c r="NZW28" s="70"/>
      <c r="NZX28" s="70"/>
      <c r="NZY28" s="70"/>
      <c r="NZZ28" s="70"/>
      <c r="OAA28" s="70"/>
      <c r="OAB28" s="70"/>
      <c r="OAC28" s="70"/>
      <c r="OAD28" s="70"/>
      <c r="OAE28" s="70"/>
      <c r="OAF28" s="70"/>
      <c r="OAG28" s="70"/>
      <c r="OAH28" s="70"/>
      <c r="OAI28" s="70"/>
      <c r="OAJ28" s="70"/>
      <c r="OAK28" s="70"/>
      <c r="OAL28" s="70"/>
      <c r="OAM28" s="70"/>
      <c r="OAN28" s="70"/>
      <c r="OAO28" s="70"/>
      <c r="OAP28" s="70"/>
      <c r="OAQ28" s="70"/>
      <c r="OAR28" s="70"/>
      <c r="OAS28" s="70"/>
      <c r="OAT28" s="70"/>
      <c r="OAU28" s="70"/>
      <c r="OAV28" s="70"/>
      <c r="OAW28" s="70"/>
      <c r="OAX28" s="70"/>
      <c r="OAY28" s="70"/>
      <c r="OAZ28" s="70"/>
      <c r="OBA28" s="70"/>
      <c r="OBB28" s="70"/>
      <c r="OBC28" s="70"/>
      <c r="OBD28" s="70"/>
      <c r="OBE28" s="70"/>
      <c r="OBF28" s="70"/>
      <c r="OBG28" s="70"/>
      <c r="OBH28" s="70"/>
      <c r="OBI28" s="70"/>
      <c r="OBJ28" s="70"/>
      <c r="OBK28" s="70"/>
      <c r="OBL28" s="70"/>
      <c r="OBM28" s="70"/>
      <c r="OBN28" s="70"/>
      <c r="OBO28" s="70"/>
      <c r="OBP28" s="70"/>
      <c r="OBQ28" s="70"/>
      <c r="OBR28" s="70"/>
      <c r="OBS28" s="70"/>
      <c r="OBT28" s="70"/>
      <c r="OBU28" s="70"/>
      <c r="OBV28" s="70"/>
      <c r="OBW28" s="70"/>
      <c r="OBX28" s="70"/>
      <c r="OBY28" s="70"/>
      <c r="OBZ28" s="70"/>
      <c r="OCA28" s="70"/>
      <c r="OCB28" s="70"/>
      <c r="OCC28" s="70"/>
      <c r="OCD28" s="70"/>
      <c r="OCE28" s="70"/>
      <c r="OCF28" s="70"/>
      <c r="OCG28" s="70"/>
      <c r="OCH28" s="70"/>
      <c r="OCI28" s="70"/>
      <c r="OCJ28" s="70"/>
      <c r="OCK28" s="70"/>
      <c r="OCL28" s="70"/>
      <c r="OCM28" s="70"/>
      <c r="OCN28" s="70"/>
      <c r="OCO28" s="70"/>
      <c r="OCP28" s="70"/>
      <c r="OCQ28" s="70"/>
      <c r="OCR28" s="70"/>
      <c r="OCS28" s="70"/>
      <c r="OCT28" s="70"/>
      <c r="OCU28" s="70"/>
      <c r="OCV28" s="70"/>
      <c r="OCW28" s="70"/>
      <c r="OCX28" s="70"/>
      <c r="OCY28" s="70"/>
      <c r="OCZ28" s="70"/>
      <c r="ODA28" s="70"/>
      <c r="ODB28" s="70"/>
      <c r="ODC28" s="70"/>
      <c r="ODD28" s="70"/>
      <c r="ODE28" s="70"/>
      <c r="ODF28" s="70"/>
      <c r="ODG28" s="70"/>
      <c r="ODH28" s="70"/>
      <c r="ODI28" s="70"/>
      <c r="ODJ28" s="70"/>
      <c r="ODK28" s="70"/>
      <c r="ODL28" s="70"/>
      <c r="ODM28" s="70"/>
      <c r="ODN28" s="70"/>
      <c r="ODO28" s="70"/>
      <c r="ODP28" s="70"/>
      <c r="ODQ28" s="70"/>
      <c r="ODR28" s="70"/>
      <c r="ODS28" s="70"/>
      <c r="ODT28" s="70"/>
      <c r="ODU28" s="70"/>
      <c r="ODV28" s="70"/>
      <c r="ODW28" s="70"/>
      <c r="ODX28" s="70"/>
      <c r="ODY28" s="70"/>
      <c r="ODZ28" s="70"/>
      <c r="OEA28" s="70"/>
      <c r="OEB28" s="70"/>
      <c r="OEC28" s="70"/>
      <c r="OED28" s="70"/>
      <c r="OEE28" s="70"/>
      <c r="OEF28" s="70"/>
      <c r="OEG28" s="70"/>
      <c r="OEH28" s="70"/>
      <c r="OEI28" s="70"/>
      <c r="OEJ28" s="70"/>
      <c r="OEK28" s="70"/>
      <c r="OEL28" s="70"/>
      <c r="OEM28" s="70"/>
      <c r="OEN28" s="70"/>
      <c r="OEO28" s="70"/>
      <c r="OEP28" s="70"/>
      <c r="OEQ28" s="70"/>
      <c r="OER28" s="70"/>
      <c r="OES28" s="70"/>
      <c r="OET28" s="70"/>
      <c r="OEU28" s="70"/>
      <c r="OEV28" s="70"/>
      <c r="OEW28" s="70"/>
      <c r="OEX28" s="70"/>
      <c r="OEY28" s="70"/>
      <c r="OEZ28" s="70"/>
      <c r="OFA28" s="70"/>
      <c r="OFB28" s="70"/>
      <c r="OFC28" s="70"/>
      <c r="OFD28" s="70"/>
      <c r="OFE28" s="70"/>
      <c r="OFF28" s="70"/>
      <c r="OFG28" s="70"/>
      <c r="OFH28" s="70"/>
      <c r="OFI28" s="70"/>
      <c r="OFJ28" s="70"/>
      <c r="OFK28" s="70"/>
      <c r="OFL28" s="70"/>
      <c r="OFM28" s="70"/>
      <c r="OFN28" s="70"/>
      <c r="OFO28" s="70"/>
      <c r="OFP28" s="70"/>
      <c r="OFQ28" s="70"/>
      <c r="OFR28" s="70"/>
      <c r="OFS28" s="70"/>
      <c r="OFT28" s="70"/>
      <c r="OFU28" s="70"/>
      <c r="OFV28" s="70"/>
      <c r="OFW28" s="70"/>
      <c r="OFX28" s="70"/>
      <c r="OFY28" s="70"/>
      <c r="OFZ28" s="70"/>
      <c r="OGA28" s="70"/>
      <c r="OGB28" s="70"/>
      <c r="OGC28" s="70"/>
      <c r="OGD28" s="70"/>
      <c r="OGE28" s="70"/>
      <c r="OGF28" s="70"/>
      <c r="OGG28" s="70"/>
      <c r="OGH28" s="70"/>
      <c r="OGI28" s="70"/>
      <c r="OGJ28" s="70"/>
      <c r="OGK28" s="70"/>
      <c r="OGL28" s="70"/>
      <c r="OGM28" s="70"/>
      <c r="OGN28" s="70"/>
      <c r="OGO28" s="70"/>
      <c r="OGP28" s="70"/>
      <c r="OGQ28" s="70"/>
      <c r="OGR28" s="70"/>
      <c r="OGS28" s="70"/>
      <c r="OGT28" s="70"/>
      <c r="OGU28" s="70"/>
      <c r="OGV28" s="70"/>
      <c r="OGW28" s="70"/>
      <c r="OGX28" s="70"/>
      <c r="OGY28" s="70"/>
      <c r="OGZ28" s="70"/>
      <c r="OHA28" s="70"/>
      <c r="OHB28" s="70"/>
      <c r="OHC28" s="70"/>
      <c r="OHD28" s="70"/>
      <c r="OHE28" s="70"/>
      <c r="OHF28" s="70"/>
      <c r="OHG28" s="70"/>
      <c r="OHH28" s="70"/>
      <c r="OHI28" s="70"/>
      <c r="OHJ28" s="70"/>
      <c r="OHK28" s="70"/>
      <c r="OHL28" s="70"/>
      <c r="OHM28" s="70"/>
      <c r="OHN28" s="70"/>
      <c r="OHO28" s="70"/>
      <c r="OHP28" s="70"/>
      <c r="OHQ28" s="70"/>
      <c r="OHR28" s="70"/>
      <c r="OHS28" s="70"/>
      <c r="OHT28" s="70"/>
      <c r="OHU28" s="70"/>
      <c r="OHV28" s="70"/>
      <c r="OHW28" s="70"/>
      <c r="OHX28" s="70"/>
      <c r="OHY28" s="70"/>
      <c r="OHZ28" s="70"/>
      <c r="OIA28" s="70"/>
      <c r="OIB28" s="70"/>
      <c r="OIC28" s="70"/>
      <c r="OID28" s="70"/>
      <c r="OIE28" s="70"/>
      <c r="OIF28" s="70"/>
      <c r="OIG28" s="70"/>
      <c r="OIH28" s="70"/>
      <c r="OII28" s="70"/>
      <c r="OIJ28" s="70"/>
      <c r="OIK28" s="70"/>
      <c r="OIL28" s="70"/>
      <c r="OIM28" s="70"/>
      <c r="OIN28" s="70"/>
      <c r="OIO28" s="70"/>
      <c r="OIP28" s="70"/>
      <c r="OIQ28" s="70"/>
      <c r="OIR28" s="70"/>
      <c r="OIS28" s="70"/>
      <c r="OIT28" s="70"/>
      <c r="OIU28" s="70"/>
      <c r="OIV28" s="70"/>
      <c r="OIW28" s="70"/>
      <c r="OIX28" s="70"/>
      <c r="OIY28" s="70"/>
      <c r="OIZ28" s="70"/>
      <c r="OJA28" s="70"/>
      <c r="OJB28" s="70"/>
      <c r="OJC28" s="70"/>
      <c r="OJD28" s="70"/>
      <c r="OJE28" s="70"/>
      <c r="OJF28" s="70"/>
      <c r="OJG28" s="70"/>
      <c r="OJH28" s="70"/>
      <c r="OJI28" s="70"/>
      <c r="OJJ28" s="70"/>
      <c r="OJK28" s="70"/>
      <c r="OJL28" s="70"/>
      <c r="OJM28" s="70"/>
      <c r="OJN28" s="70"/>
      <c r="OJO28" s="70"/>
      <c r="OJP28" s="70"/>
      <c r="OJQ28" s="70"/>
      <c r="OJR28" s="70"/>
      <c r="OJS28" s="70"/>
      <c r="OJT28" s="70"/>
      <c r="OJU28" s="70"/>
      <c r="OJV28" s="70"/>
      <c r="OJW28" s="70"/>
      <c r="OJX28" s="70"/>
      <c r="OJY28" s="70"/>
      <c r="OJZ28" s="70"/>
      <c r="OKA28" s="70"/>
      <c r="OKB28" s="70"/>
      <c r="OKC28" s="70"/>
      <c r="OKD28" s="70"/>
      <c r="OKE28" s="70"/>
      <c r="OKF28" s="70"/>
      <c r="OKG28" s="70"/>
      <c r="OKH28" s="70"/>
      <c r="OKI28" s="70"/>
      <c r="OKJ28" s="70"/>
      <c r="OKK28" s="70"/>
      <c r="OKL28" s="70"/>
      <c r="OKM28" s="70"/>
      <c r="OKN28" s="70"/>
      <c r="OKO28" s="70"/>
      <c r="OKP28" s="70"/>
      <c r="OKQ28" s="70"/>
      <c r="OKR28" s="70"/>
      <c r="OKS28" s="70"/>
      <c r="OKT28" s="70"/>
      <c r="OKU28" s="70"/>
      <c r="OKV28" s="70"/>
      <c r="OKW28" s="70"/>
      <c r="OKX28" s="70"/>
      <c r="OKY28" s="70"/>
      <c r="OKZ28" s="70"/>
      <c r="OLA28" s="70"/>
      <c r="OLB28" s="70"/>
      <c r="OLC28" s="70"/>
      <c r="OLD28" s="70"/>
      <c r="OLE28" s="70"/>
      <c r="OLF28" s="70"/>
      <c r="OLG28" s="70"/>
      <c r="OLH28" s="70"/>
      <c r="OLI28" s="70"/>
      <c r="OLJ28" s="70"/>
      <c r="OLK28" s="70"/>
      <c r="OLL28" s="70"/>
      <c r="OLM28" s="70"/>
      <c r="OLN28" s="70"/>
      <c r="OLO28" s="70"/>
      <c r="OLP28" s="70"/>
      <c r="OLQ28" s="70"/>
      <c r="OLR28" s="70"/>
      <c r="OLS28" s="70"/>
      <c r="OLT28" s="70"/>
      <c r="OLU28" s="70"/>
      <c r="OLV28" s="70"/>
      <c r="OLW28" s="70"/>
      <c r="OLX28" s="70"/>
      <c r="OLY28" s="70"/>
      <c r="OLZ28" s="70"/>
      <c r="OMA28" s="70"/>
      <c r="OMB28" s="70"/>
      <c r="OMC28" s="70"/>
      <c r="OMD28" s="70"/>
      <c r="OME28" s="70"/>
      <c r="OMF28" s="70"/>
      <c r="OMG28" s="70"/>
      <c r="OMH28" s="70"/>
      <c r="OMI28" s="70"/>
      <c r="OMJ28" s="70"/>
      <c r="OMK28" s="70"/>
      <c r="OML28" s="70"/>
      <c r="OMM28" s="70"/>
      <c r="OMN28" s="70"/>
      <c r="OMO28" s="70"/>
      <c r="OMP28" s="70"/>
      <c r="OMQ28" s="70"/>
      <c r="OMR28" s="70"/>
      <c r="OMS28" s="70"/>
      <c r="OMT28" s="70"/>
      <c r="OMU28" s="70"/>
      <c r="OMV28" s="70"/>
      <c r="OMW28" s="70"/>
      <c r="OMX28" s="70"/>
      <c r="OMY28" s="70"/>
      <c r="OMZ28" s="70"/>
      <c r="ONA28" s="70"/>
      <c r="ONB28" s="70"/>
      <c r="ONC28" s="70"/>
      <c r="OND28" s="70"/>
      <c r="ONE28" s="70"/>
      <c r="ONF28" s="70"/>
      <c r="ONG28" s="70"/>
      <c r="ONH28" s="70"/>
      <c r="ONI28" s="70"/>
      <c r="ONJ28" s="70"/>
      <c r="ONK28" s="70"/>
      <c r="ONL28" s="70"/>
      <c r="ONM28" s="70"/>
      <c r="ONN28" s="70"/>
      <c r="ONO28" s="70"/>
      <c r="ONP28" s="70"/>
      <c r="ONQ28" s="70"/>
      <c r="ONR28" s="70"/>
      <c r="ONS28" s="70"/>
      <c r="ONT28" s="70"/>
      <c r="ONU28" s="70"/>
      <c r="ONV28" s="70"/>
      <c r="ONW28" s="70"/>
      <c r="ONX28" s="70"/>
      <c r="ONY28" s="70"/>
      <c r="ONZ28" s="70"/>
      <c r="OOA28" s="70"/>
      <c r="OOB28" s="70"/>
      <c r="OOC28" s="70"/>
      <c r="OOD28" s="70"/>
      <c r="OOE28" s="70"/>
      <c r="OOF28" s="70"/>
      <c r="OOG28" s="70"/>
      <c r="OOH28" s="70"/>
      <c r="OOI28" s="70"/>
      <c r="OOJ28" s="70"/>
      <c r="OOK28" s="70"/>
      <c r="OOL28" s="70"/>
      <c r="OOM28" s="70"/>
      <c r="OON28" s="70"/>
      <c r="OOO28" s="70"/>
      <c r="OOP28" s="70"/>
      <c r="OOQ28" s="70"/>
      <c r="OOR28" s="70"/>
      <c r="OOS28" s="70"/>
      <c r="OOT28" s="70"/>
      <c r="OOU28" s="70"/>
      <c r="OOV28" s="70"/>
      <c r="OOW28" s="70"/>
      <c r="OOX28" s="70"/>
      <c r="OOY28" s="70"/>
      <c r="OOZ28" s="70"/>
      <c r="OPA28" s="70"/>
      <c r="OPB28" s="70"/>
      <c r="OPC28" s="70"/>
      <c r="OPD28" s="70"/>
      <c r="OPE28" s="70"/>
      <c r="OPF28" s="70"/>
      <c r="OPG28" s="70"/>
      <c r="OPH28" s="70"/>
      <c r="OPI28" s="70"/>
      <c r="OPJ28" s="70"/>
      <c r="OPK28" s="70"/>
      <c r="OPL28" s="70"/>
      <c r="OPM28" s="70"/>
      <c r="OPN28" s="70"/>
      <c r="OPO28" s="70"/>
      <c r="OPP28" s="70"/>
      <c r="OPQ28" s="70"/>
      <c r="OPR28" s="70"/>
      <c r="OPS28" s="70"/>
      <c r="OPT28" s="70"/>
      <c r="OPU28" s="70"/>
      <c r="OPV28" s="70"/>
      <c r="OPW28" s="70"/>
      <c r="OPX28" s="70"/>
      <c r="OPY28" s="70"/>
      <c r="OPZ28" s="70"/>
      <c r="OQA28" s="70"/>
      <c r="OQB28" s="70"/>
      <c r="OQC28" s="70"/>
      <c r="OQD28" s="70"/>
      <c r="OQE28" s="70"/>
      <c r="OQF28" s="70"/>
      <c r="OQG28" s="70"/>
      <c r="OQH28" s="70"/>
      <c r="OQI28" s="70"/>
      <c r="OQJ28" s="70"/>
      <c r="OQK28" s="70"/>
      <c r="OQL28" s="70"/>
      <c r="OQM28" s="70"/>
      <c r="OQN28" s="70"/>
      <c r="OQO28" s="70"/>
      <c r="OQP28" s="70"/>
      <c r="OQQ28" s="70"/>
      <c r="OQR28" s="70"/>
      <c r="OQS28" s="70"/>
      <c r="OQT28" s="70"/>
      <c r="OQU28" s="70"/>
      <c r="OQV28" s="70"/>
      <c r="OQW28" s="70"/>
      <c r="OQX28" s="70"/>
      <c r="OQY28" s="70"/>
      <c r="OQZ28" s="70"/>
      <c r="ORA28" s="70"/>
      <c r="ORB28" s="70"/>
      <c r="ORC28" s="70"/>
      <c r="ORD28" s="70"/>
      <c r="ORE28" s="70"/>
      <c r="ORF28" s="70"/>
      <c r="ORG28" s="70"/>
      <c r="ORH28" s="70"/>
      <c r="ORI28" s="70"/>
      <c r="ORJ28" s="70"/>
      <c r="ORK28" s="70"/>
      <c r="ORL28" s="70"/>
      <c r="ORM28" s="70"/>
      <c r="ORN28" s="70"/>
      <c r="ORO28" s="70"/>
      <c r="ORP28" s="70"/>
      <c r="ORQ28" s="70"/>
      <c r="ORR28" s="70"/>
      <c r="ORS28" s="70"/>
      <c r="ORT28" s="70"/>
      <c r="ORU28" s="70"/>
      <c r="ORV28" s="70"/>
      <c r="ORW28" s="70"/>
      <c r="ORX28" s="70"/>
      <c r="ORY28" s="70"/>
      <c r="ORZ28" s="70"/>
      <c r="OSA28" s="70"/>
      <c r="OSB28" s="70"/>
      <c r="OSC28" s="70"/>
      <c r="OSD28" s="70"/>
      <c r="OSE28" s="70"/>
      <c r="OSF28" s="70"/>
      <c r="OSG28" s="70"/>
      <c r="OSH28" s="70"/>
      <c r="OSI28" s="70"/>
      <c r="OSJ28" s="70"/>
      <c r="OSK28" s="70"/>
      <c r="OSL28" s="70"/>
      <c r="OSM28" s="70"/>
      <c r="OSN28" s="70"/>
      <c r="OSO28" s="70"/>
      <c r="OSP28" s="70"/>
      <c r="OSQ28" s="70"/>
      <c r="OSR28" s="70"/>
      <c r="OSS28" s="70"/>
      <c r="OST28" s="70"/>
      <c r="OSU28" s="70"/>
      <c r="OSV28" s="70"/>
      <c r="OSW28" s="70"/>
      <c r="OSX28" s="70"/>
      <c r="OSY28" s="70"/>
      <c r="OSZ28" s="70"/>
      <c r="OTA28" s="70"/>
      <c r="OTB28" s="70"/>
      <c r="OTC28" s="70"/>
      <c r="OTD28" s="70"/>
      <c r="OTE28" s="70"/>
      <c r="OTF28" s="70"/>
      <c r="OTG28" s="70"/>
      <c r="OTH28" s="70"/>
      <c r="OTI28" s="70"/>
      <c r="OTJ28" s="70"/>
      <c r="OTK28" s="70"/>
      <c r="OTL28" s="70"/>
      <c r="OTM28" s="70"/>
      <c r="OTN28" s="70"/>
      <c r="OTO28" s="70"/>
      <c r="OTP28" s="70"/>
      <c r="OTQ28" s="70"/>
      <c r="OTR28" s="70"/>
      <c r="OTS28" s="70"/>
      <c r="OTT28" s="70"/>
      <c r="OTU28" s="70"/>
      <c r="OTV28" s="70"/>
      <c r="OTW28" s="70"/>
      <c r="OTX28" s="70"/>
      <c r="OTY28" s="70"/>
      <c r="OTZ28" s="70"/>
      <c r="OUA28" s="70"/>
      <c r="OUB28" s="70"/>
      <c r="OUC28" s="70"/>
      <c r="OUD28" s="70"/>
      <c r="OUE28" s="70"/>
      <c r="OUF28" s="70"/>
      <c r="OUG28" s="70"/>
      <c r="OUH28" s="70"/>
      <c r="OUI28" s="70"/>
      <c r="OUJ28" s="70"/>
      <c r="OUK28" s="70"/>
      <c r="OUL28" s="70"/>
      <c r="OUM28" s="70"/>
      <c r="OUN28" s="70"/>
      <c r="OUO28" s="70"/>
      <c r="OUP28" s="70"/>
      <c r="OUQ28" s="70"/>
      <c r="OUR28" s="70"/>
      <c r="OUS28" s="70"/>
      <c r="OUT28" s="70"/>
      <c r="OUU28" s="70"/>
      <c r="OUV28" s="70"/>
      <c r="OUW28" s="70"/>
      <c r="OUX28" s="70"/>
      <c r="OUY28" s="70"/>
      <c r="OUZ28" s="70"/>
      <c r="OVA28" s="70"/>
      <c r="OVB28" s="70"/>
      <c r="OVC28" s="70"/>
      <c r="OVD28" s="70"/>
      <c r="OVE28" s="70"/>
      <c r="OVF28" s="70"/>
      <c r="OVG28" s="70"/>
      <c r="OVH28" s="70"/>
      <c r="OVI28" s="70"/>
      <c r="OVJ28" s="70"/>
      <c r="OVK28" s="70"/>
      <c r="OVL28" s="70"/>
      <c r="OVM28" s="70"/>
      <c r="OVN28" s="70"/>
      <c r="OVO28" s="70"/>
      <c r="OVP28" s="70"/>
      <c r="OVQ28" s="70"/>
      <c r="OVR28" s="70"/>
      <c r="OVS28" s="70"/>
      <c r="OVT28" s="70"/>
      <c r="OVU28" s="70"/>
      <c r="OVV28" s="70"/>
      <c r="OVW28" s="70"/>
      <c r="OVX28" s="70"/>
      <c r="OVY28" s="70"/>
      <c r="OVZ28" s="70"/>
      <c r="OWA28" s="70"/>
      <c r="OWB28" s="70"/>
      <c r="OWC28" s="70"/>
      <c r="OWD28" s="70"/>
      <c r="OWE28" s="70"/>
      <c r="OWF28" s="70"/>
      <c r="OWG28" s="70"/>
      <c r="OWH28" s="70"/>
      <c r="OWI28" s="70"/>
      <c r="OWJ28" s="70"/>
      <c r="OWK28" s="70"/>
      <c r="OWL28" s="70"/>
      <c r="OWM28" s="70"/>
      <c r="OWN28" s="70"/>
      <c r="OWO28" s="70"/>
      <c r="OWP28" s="70"/>
      <c r="OWQ28" s="70"/>
      <c r="OWR28" s="70"/>
      <c r="OWS28" s="70"/>
      <c r="OWT28" s="70"/>
      <c r="OWU28" s="70"/>
      <c r="OWV28" s="70"/>
      <c r="OWW28" s="70"/>
      <c r="OWX28" s="70"/>
      <c r="OWY28" s="70"/>
      <c r="OWZ28" s="70"/>
      <c r="OXA28" s="70"/>
      <c r="OXB28" s="70"/>
      <c r="OXC28" s="70"/>
      <c r="OXD28" s="70"/>
      <c r="OXE28" s="70"/>
      <c r="OXF28" s="70"/>
      <c r="OXG28" s="70"/>
      <c r="OXH28" s="70"/>
      <c r="OXI28" s="70"/>
      <c r="OXJ28" s="70"/>
      <c r="OXK28" s="70"/>
      <c r="OXL28" s="70"/>
      <c r="OXM28" s="70"/>
      <c r="OXN28" s="70"/>
      <c r="OXO28" s="70"/>
      <c r="OXP28" s="70"/>
      <c r="OXQ28" s="70"/>
      <c r="OXR28" s="70"/>
      <c r="OXS28" s="70"/>
      <c r="OXT28" s="70"/>
      <c r="OXU28" s="70"/>
      <c r="OXV28" s="70"/>
      <c r="OXW28" s="70"/>
      <c r="OXX28" s="70"/>
      <c r="OXY28" s="70"/>
      <c r="OXZ28" s="70"/>
      <c r="OYA28" s="70"/>
      <c r="OYB28" s="70"/>
      <c r="OYC28" s="70"/>
      <c r="OYD28" s="70"/>
      <c r="OYE28" s="70"/>
      <c r="OYF28" s="70"/>
      <c r="OYG28" s="70"/>
      <c r="OYH28" s="70"/>
      <c r="OYI28" s="70"/>
      <c r="OYJ28" s="70"/>
      <c r="OYK28" s="70"/>
      <c r="OYL28" s="70"/>
      <c r="OYM28" s="70"/>
      <c r="OYN28" s="70"/>
      <c r="OYO28" s="70"/>
      <c r="OYP28" s="70"/>
      <c r="OYQ28" s="70"/>
      <c r="OYR28" s="70"/>
      <c r="OYS28" s="70"/>
      <c r="OYT28" s="70"/>
      <c r="OYU28" s="70"/>
      <c r="OYV28" s="70"/>
      <c r="OYW28" s="70"/>
      <c r="OYX28" s="70"/>
      <c r="OYY28" s="70"/>
      <c r="OYZ28" s="70"/>
      <c r="OZA28" s="70"/>
      <c r="OZB28" s="70"/>
      <c r="OZC28" s="70"/>
      <c r="OZD28" s="70"/>
      <c r="OZE28" s="70"/>
      <c r="OZF28" s="70"/>
      <c r="OZG28" s="70"/>
      <c r="OZH28" s="70"/>
      <c r="OZI28" s="70"/>
      <c r="OZJ28" s="70"/>
      <c r="OZK28" s="70"/>
      <c r="OZL28" s="70"/>
      <c r="OZM28" s="70"/>
      <c r="OZN28" s="70"/>
      <c r="OZO28" s="70"/>
      <c r="OZP28" s="70"/>
      <c r="OZQ28" s="70"/>
      <c r="OZR28" s="70"/>
      <c r="OZS28" s="70"/>
      <c r="OZT28" s="70"/>
      <c r="OZU28" s="70"/>
      <c r="OZV28" s="70"/>
      <c r="OZW28" s="70"/>
      <c r="OZX28" s="70"/>
      <c r="OZY28" s="70"/>
      <c r="OZZ28" s="70"/>
      <c r="PAA28" s="70"/>
      <c r="PAB28" s="70"/>
      <c r="PAC28" s="70"/>
      <c r="PAD28" s="70"/>
      <c r="PAE28" s="70"/>
      <c r="PAF28" s="70"/>
      <c r="PAG28" s="70"/>
      <c r="PAH28" s="70"/>
      <c r="PAI28" s="70"/>
      <c r="PAJ28" s="70"/>
      <c r="PAK28" s="70"/>
      <c r="PAL28" s="70"/>
      <c r="PAM28" s="70"/>
      <c r="PAN28" s="70"/>
      <c r="PAO28" s="70"/>
      <c r="PAP28" s="70"/>
      <c r="PAQ28" s="70"/>
      <c r="PAR28" s="70"/>
      <c r="PAS28" s="70"/>
      <c r="PAT28" s="70"/>
      <c r="PAU28" s="70"/>
      <c r="PAV28" s="70"/>
      <c r="PAW28" s="70"/>
      <c r="PAX28" s="70"/>
      <c r="PAY28" s="70"/>
      <c r="PAZ28" s="70"/>
      <c r="PBA28" s="70"/>
      <c r="PBB28" s="70"/>
      <c r="PBC28" s="70"/>
      <c r="PBD28" s="70"/>
      <c r="PBE28" s="70"/>
      <c r="PBF28" s="70"/>
      <c r="PBG28" s="70"/>
      <c r="PBH28" s="70"/>
      <c r="PBI28" s="70"/>
      <c r="PBJ28" s="70"/>
      <c r="PBK28" s="70"/>
      <c r="PBL28" s="70"/>
      <c r="PBM28" s="70"/>
      <c r="PBN28" s="70"/>
      <c r="PBO28" s="70"/>
      <c r="PBP28" s="70"/>
      <c r="PBQ28" s="70"/>
      <c r="PBR28" s="70"/>
      <c r="PBS28" s="70"/>
      <c r="PBT28" s="70"/>
      <c r="PBU28" s="70"/>
      <c r="PBV28" s="70"/>
      <c r="PBW28" s="70"/>
      <c r="PBX28" s="70"/>
      <c r="PBY28" s="70"/>
      <c r="PBZ28" s="70"/>
      <c r="PCA28" s="70"/>
      <c r="PCB28" s="70"/>
      <c r="PCC28" s="70"/>
      <c r="PCD28" s="70"/>
      <c r="PCE28" s="70"/>
      <c r="PCF28" s="70"/>
      <c r="PCG28" s="70"/>
      <c r="PCH28" s="70"/>
      <c r="PCI28" s="70"/>
      <c r="PCJ28" s="70"/>
      <c r="PCK28" s="70"/>
      <c r="PCL28" s="70"/>
      <c r="PCM28" s="70"/>
      <c r="PCN28" s="70"/>
      <c r="PCO28" s="70"/>
      <c r="PCP28" s="70"/>
      <c r="PCQ28" s="70"/>
      <c r="PCR28" s="70"/>
      <c r="PCS28" s="70"/>
      <c r="PCT28" s="70"/>
      <c r="PCU28" s="70"/>
      <c r="PCV28" s="70"/>
      <c r="PCW28" s="70"/>
      <c r="PCX28" s="70"/>
      <c r="PCY28" s="70"/>
      <c r="PCZ28" s="70"/>
      <c r="PDA28" s="70"/>
      <c r="PDB28" s="70"/>
      <c r="PDC28" s="70"/>
      <c r="PDD28" s="70"/>
      <c r="PDE28" s="70"/>
      <c r="PDF28" s="70"/>
      <c r="PDG28" s="70"/>
      <c r="PDH28" s="70"/>
      <c r="PDI28" s="70"/>
      <c r="PDJ28" s="70"/>
      <c r="PDK28" s="70"/>
      <c r="PDL28" s="70"/>
      <c r="PDM28" s="70"/>
      <c r="PDN28" s="70"/>
      <c r="PDO28" s="70"/>
      <c r="PDP28" s="70"/>
      <c r="PDQ28" s="70"/>
      <c r="PDR28" s="70"/>
      <c r="PDS28" s="70"/>
      <c r="PDT28" s="70"/>
      <c r="PDU28" s="70"/>
      <c r="PDV28" s="70"/>
      <c r="PDW28" s="70"/>
      <c r="PDX28" s="70"/>
      <c r="PDY28" s="70"/>
      <c r="PDZ28" s="70"/>
      <c r="PEA28" s="70"/>
      <c r="PEB28" s="70"/>
      <c r="PEC28" s="70"/>
      <c r="PED28" s="70"/>
      <c r="PEE28" s="70"/>
      <c r="PEF28" s="70"/>
      <c r="PEG28" s="70"/>
      <c r="PEH28" s="70"/>
      <c r="PEI28" s="70"/>
      <c r="PEJ28" s="70"/>
      <c r="PEK28" s="70"/>
      <c r="PEL28" s="70"/>
      <c r="PEM28" s="70"/>
      <c r="PEN28" s="70"/>
      <c r="PEO28" s="70"/>
      <c r="PEP28" s="70"/>
      <c r="PEQ28" s="70"/>
      <c r="PER28" s="70"/>
      <c r="PES28" s="70"/>
      <c r="PET28" s="70"/>
      <c r="PEU28" s="70"/>
      <c r="PEV28" s="70"/>
      <c r="PEW28" s="70"/>
      <c r="PEX28" s="70"/>
      <c r="PEY28" s="70"/>
      <c r="PEZ28" s="70"/>
      <c r="PFA28" s="70"/>
      <c r="PFB28" s="70"/>
      <c r="PFC28" s="70"/>
      <c r="PFD28" s="70"/>
      <c r="PFE28" s="70"/>
      <c r="PFF28" s="70"/>
      <c r="PFG28" s="70"/>
      <c r="PFH28" s="70"/>
      <c r="PFI28" s="70"/>
      <c r="PFJ28" s="70"/>
      <c r="PFK28" s="70"/>
      <c r="PFL28" s="70"/>
      <c r="PFM28" s="70"/>
      <c r="PFN28" s="70"/>
      <c r="PFO28" s="70"/>
      <c r="PFP28" s="70"/>
      <c r="PFQ28" s="70"/>
      <c r="PFR28" s="70"/>
      <c r="PFS28" s="70"/>
      <c r="PFT28" s="70"/>
      <c r="PFU28" s="70"/>
      <c r="PFV28" s="70"/>
      <c r="PFW28" s="70"/>
      <c r="PFX28" s="70"/>
      <c r="PFY28" s="70"/>
      <c r="PFZ28" s="70"/>
      <c r="PGA28" s="70"/>
      <c r="PGB28" s="70"/>
      <c r="PGC28" s="70"/>
      <c r="PGD28" s="70"/>
      <c r="PGE28" s="70"/>
      <c r="PGF28" s="70"/>
      <c r="PGG28" s="70"/>
      <c r="PGH28" s="70"/>
      <c r="PGI28" s="70"/>
      <c r="PGJ28" s="70"/>
      <c r="PGK28" s="70"/>
      <c r="PGL28" s="70"/>
      <c r="PGM28" s="70"/>
      <c r="PGN28" s="70"/>
      <c r="PGO28" s="70"/>
      <c r="PGP28" s="70"/>
      <c r="PGQ28" s="70"/>
      <c r="PGR28" s="70"/>
      <c r="PGS28" s="70"/>
      <c r="PGT28" s="70"/>
      <c r="PGU28" s="70"/>
      <c r="PGV28" s="70"/>
      <c r="PGW28" s="70"/>
      <c r="PGX28" s="70"/>
      <c r="PGY28" s="70"/>
      <c r="PGZ28" s="70"/>
      <c r="PHA28" s="70"/>
      <c r="PHB28" s="70"/>
      <c r="PHC28" s="70"/>
      <c r="PHD28" s="70"/>
      <c r="PHE28" s="70"/>
      <c r="PHF28" s="70"/>
      <c r="PHG28" s="70"/>
      <c r="PHH28" s="70"/>
      <c r="PHI28" s="70"/>
      <c r="PHJ28" s="70"/>
      <c r="PHK28" s="70"/>
      <c r="PHL28" s="70"/>
      <c r="PHM28" s="70"/>
      <c r="PHN28" s="70"/>
      <c r="PHO28" s="70"/>
      <c r="PHP28" s="70"/>
      <c r="PHQ28" s="70"/>
      <c r="PHR28" s="70"/>
      <c r="PHS28" s="70"/>
      <c r="PHT28" s="70"/>
      <c r="PHU28" s="70"/>
      <c r="PHV28" s="70"/>
      <c r="PHW28" s="70"/>
      <c r="PHX28" s="70"/>
      <c r="PHY28" s="70"/>
      <c r="PHZ28" s="70"/>
      <c r="PIA28" s="70"/>
      <c r="PIB28" s="70"/>
      <c r="PIC28" s="70"/>
      <c r="PID28" s="70"/>
      <c r="PIE28" s="70"/>
      <c r="PIF28" s="70"/>
      <c r="PIG28" s="70"/>
      <c r="PIH28" s="70"/>
      <c r="PII28" s="70"/>
      <c r="PIJ28" s="70"/>
      <c r="PIK28" s="70"/>
      <c r="PIL28" s="70"/>
      <c r="PIM28" s="70"/>
      <c r="PIN28" s="70"/>
      <c r="PIO28" s="70"/>
      <c r="PIP28" s="70"/>
      <c r="PIQ28" s="70"/>
      <c r="PIR28" s="70"/>
      <c r="PIS28" s="70"/>
      <c r="PIT28" s="70"/>
      <c r="PIU28" s="70"/>
      <c r="PIV28" s="70"/>
      <c r="PIW28" s="70"/>
      <c r="PIX28" s="70"/>
      <c r="PIY28" s="70"/>
      <c r="PIZ28" s="70"/>
      <c r="PJA28" s="70"/>
      <c r="PJB28" s="70"/>
      <c r="PJC28" s="70"/>
      <c r="PJD28" s="70"/>
      <c r="PJE28" s="70"/>
      <c r="PJF28" s="70"/>
      <c r="PJG28" s="70"/>
      <c r="PJH28" s="70"/>
      <c r="PJI28" s="70"/>
      <c r="PJJ28" s="70"/>
      <c r="PJK28" s="70"/>
      <c r="PJL28" s="70"/>
      <c r="PJM28" s="70"/>
      <c r="PJN28" s="70"/>
      <c r="PJO28" s="70"/>
      <c r="PJP28" s="70"/>
      <c r="PJQ28" s="70"/>
      <c r="PJR28" s="70"/>
      <c r="PJS28" s="70"/>
      <c r="PJT28" s="70"/>
      <c r="PJU28" s="70"/>
      <c r="PJV28" s="70"/>
      <c r="PJW28" s="70"/>
      <c r="PJX28" s="70"/>
      <c r="PJY28" s="70"/>
      <c r="PJZ28" s="70"/>
      <c r="PKA28" s="70"/>
      <c r="PKB28" s="70"/>
      <c r="PKC28" s="70"/>
      <c r="PKD28" s="70"/>
      <c r="PKE28" s="70"/>
      <c r="PKF28" s="70"/>
      <c r="PKG28" s="70"/>
      <c r="PKH28" s="70"/>
      <c r="PKI28" s="70"/>
      <c r="PKJ28" s="70"/>
      <c r="PKK28" s="70"/>
      <c r="PKL28" s="70"/>
      <c r="PKM28" s="70"/>
      <c r="PKN28" s="70"/>
      <c r="PKO28" s="70"/>
      <c r="PKP28" s="70"/>
      <c r="PKQ28" s="70"/>
      <c r="PKR28" s="70"/>
      <c r="PKS28" s="70"/>
      <c r="PKT28" s="70"/>
      <c r="PKU28" s="70"/>
      <c r="PKV28" s="70"/>
      <c r="PKW28" s="70"/>
      <c r="PKX28" s="70"/>
      <c r="PKY28" s="70"/>
      <c r="PKZ28" s="70"/>
      <c r="PLA28" s="70"/>
      <c r="PLB28" s="70"/>
      <c r="PLC28" s="70"/>
      <c r="PLD28" s="70"/>
      <c r="PLE28" s="70"/>
      <c r="PLF28" s="70"/>
      <c r="PLG28" s="70"/>
      <c r="PLH28" s="70"/>
      <c r="PLI28" s="70"/>
      <c r="PLJ28" s="70"/>
      <c r="PLK28" s="70"/>
      <c r="PLL28" s="70"/>
      <c r="PLM28" s="70"/>
      <c r="PLN28" s="70"/>
      <c r="PLO28" s="70"/>
      <c r="PLP28" s="70"/>
      <c r="PLQ28" s="70"/>
      <c r="PLR28" s="70"/>
      <c r="PLS28" s="70"/>
      <c r="PLT28" s="70"/>
      <c r="PLU28" s="70"/>
      <c r="PLV28" s="70"/>
      <c r="PLW28" s="70"/>
      <c r="PLX28" s="70"/>
      <c r="PLY28" s="70"/>
      <c r="PLZ28" s="70"/>
      <c r="PMA28" s="70"/>
      <c r="PMB28" s="70"/>
      <c r="PMC28" s="70"/>
      <c r="PMD28" s="70"/>
      <c r="PME28" s="70"/>
      <c r="PMF28" s="70"/>
      <c r="PMG28" s="70"/>
      <c r="PMH28" s="70"/>
      <c r="PMI28" s="70"/>
      <c r="PMJ28" s="70"/>
      <c r="PMK28" s="70"/>
      <c r="PML28" s="70"/>
      <c r="PMM28" s="70"/>
      <c r="PMN28" s="70"/>
      <c r="PMO28" s="70"/>
      <c r="PMP28" s="70"/>
      <c r="PMQ28" s="70"/>
      <c r="PMR28" s="70"/>
      <c r="PMS28" s="70"/>
      <c r="PMT28" s="70"/>
      <c r="PMU28" s="70"/>
      <c r="PMV28" s="70"/>
      <c r="PMW28" s="70"/>
      <c r="PMX28" s="70"/>
      <c r="PMY28" s="70"/>
      <c r="PMZ28" s="70"/>
      <c r="PNA28" s="70"/>
      <c r="PNB28" s="70"/>
      <c r="PNC28" s="70"/>
      <c r="PND28" s="70"/>
      <c r="PNE28" s="70"/>
      <c r="PNF28" s="70"/>
      <c r="PNG28" s="70"/>
      <c r="PNH28" s="70"/>
      <c r="PNI28" s="70"/>
      <c r="PNJ28" s="70"/>
      <c r="PNK28" s="70"/>
      <c r="PNL28" s="70"/>
      <c r="PNM28" s="70"/>
      <c r="PNN28" s="70"/>
      <c r="PNO28" s="70"/>
      <c r="PNP28" s="70"/>
      <c r="PNQ28" s="70"/>
      <c r="PNR28" s="70"/>
      <c r="PNS28" s="70"/>
      <c r="PNT28" s="70"/>
      <c r="PNU28" s="70"/>
      <c r="PNV28" s="70"/>
      <c r="PNW28" s="70"/>
      <c r="PNX28" s="70"/>
      <c r="PNY28" s="70"/>
      <c r="PNZ28" s="70"/>
      <c r="POA28" s="70"/>
      <c r="POB28" s="70"/>
      <c r="POC28" s="70"/>
      <c r="POD28" s="70"/>
      <c r="POE28" s="70"/>
      <c r="POF28" s="70"/>
      <c r="POG28" s="70"/>
      <c r="POH28" s="70"/>
      <c r="POI28" s="70"/>
      <c r="POJ28" s="70"/>
      <c r="POK28" s="70"/>
      <c r="POL28" s="70"/>
      <c r="POM28" s="70"/>
      <c r="PON28" s="70"/>
      <c r="POO28" s="70"/>
      <c r="POP28" s="70"/>
      <c r="POQ28" s="70"/>
      <c r="POR28" s="70"/>
      <c r="POS28" s="70"/>
      <c r="POT28" s="70"/>
      <c r="POU28" s="70"/>
      <c r="POV28" s="70"/>
      <c r="POW28" s="70"/>
      <c r="POX28" s="70"/>
      <c r="POY28" s="70"/>
      <c r="POZ28" s="70"/>
      <c r="PPA28" s="70"/>
      <c r="PPB28" s="70"/>
      <c r="PPC28" s="70"/>
      <c r="PPD28" s="70"/>
      <c r="PPE28" s="70"/>
      <c r="PPF28" s="70"/>
      <c r="PPG28" s="70"/>
      <c r="PPH28" s="70"/>
      <c r="PPI28" s="70"/>
      <c r="PPJ28" s="70"/>
      <c r="PPK28" s="70"/>
      <c r="PPL28" s="70"/>
      <c r="PPM28" s="70"/>
      <c r="PPN28" s="70"/>
      <c r="PPO28" s="70"/>
      <c r="PPP28" s="70"/>
      <c r="PPQ28" s="70"/>
      <c r="PPR28" s="70"/>
      <c r="PPS28" s="70"/>
      <c r="PPT28" s="70"/>
      <c r="PPU28" s="70"/>
      <c r="PPV28" s="70"/>
      <c r="PPW28" s="70"/>
      <c r="PPX28" s="70"/>
      <c r="PPY28" s="70"/>
      <c r="PPZ28" s="70"/>
      <c r="PQA28" s="70"/>
      <c r="PQB28" s="70"/>
      <c r="PQC28" s="70"/>
      <c r="PQD28" s="70"/>
      <c r="PQE28" s="70"/>
      <c r="PQF28" s="70"/>
      <c r="PQG28" s="70"/>
      <c r="PQH28" s="70"/>
      <c r="PQI28" s="70"/>
      <c r="PQJ28" s="70"/>
      <c r="PQK28" s="70"/>
      <c r="PQL28" s="70"/>
      <c r="PQM28" s="70"/>
      <c r="PQN28" s="70"/>
      <c r="PQO28" s="70"/>
      <c r="PQP28" s="70"/>
      <c r="PQQ28" s="70"/>
      <c r="PQR28" s="70"/>
      <c r="PQS28" s="70"/>
      <c r="PQT28" s="70"/>
      <c r="PQU28" s="70"/>
      <c r="PQV28" s="70"/>
      <c r="PQW28" s="70"/>
      <c r="PQX28" s="70"/>
      <c r="PQY28" s="70"/>
      <c r="PQZ28" s="70"/>
      <c r="PRA28" s="70"/>
      <c r="PRB28" s="70"/>
      <c r="PRC28" s="70"/>
      <c r="PRD28" s="70"/>
      <c r="PRE28" s="70"/>
      <c r="PRF28" s="70"/>
      <c r="PRG28" s="70"/>
      <c r="PRH28" s="70"/>
      <c r="PRI28" s="70"/>
      <c r="PRJ28" s="70"/>
      <c r="PRK28" s="70"/>
      <c r="PRL28" s="70"/>
      <c r="PRM28" s="70"/>
      <c r="PRN28" s="70"/>
      <c r="PRO28" s="70"/>
      <c r="PRP28" s="70"/>
      <c r="PRQ28" s="70"/>
      <c r="PRR28" s="70"/>
      <c r="PRS28" s="70"/>
      <c r="PRT28" s="70"/>
      <c r="PRU28" s="70"/>
      <c r="PRV28" s="70"/>
      <c r="PRW28" s="70"/>
      <c r="PRX28" s="70"/>
      <c r="PRY28" s="70"/>
      <c r="PRZ28" s="70"/>
      <c r="PSA28" s="70"/>
      <c r="PSB28" s="70"/>
      <c r="PSC28" s="70"/>
      <c r="PSD28" s="70"/>
      <c r="PSE28" s="70"/>
      <c r="PSF28" s="70"/>
      <c r="PSG28" s="70"/>
      <c r="PSH28" s="70"/>
      <c r="PSI28" s="70"/>
      <c r="PSJ28" s="70"/>
      <c r="PSK28" s="70"/>
      <c r="PSL28" s="70"/>
      <c r="PSM28" s="70"/>
      <c r="PSN28" s="70"/>
      <c r="PSO28" s="70"/>
      <c r="PSP28" s="70"/>
      <c r="PSQ28" s="70"/>
      <c r="PSR28" s="70"/>
      <c r="PSS28" s="70"/>
      <c r="PST28" s="70"/>
      <c r="PSU28" s="70"/>
      <c r="PSV28" s="70"/>
      <c r="PSW28" s="70"/>
      <c r="PSX28" s="70"/>
      <c r="PSY28" s="70"/>
      <c r="PSZ28" s="70"/>
      <c r="PTA28" s="70"/>
      <c r="PTB28" s="70"/>
      <c r="PTC28" s="70"/>
      <c r="PTD28" s="70"/>
      <c r="PTE28" s="70"/>
      <c r="PTF28" s="70"/>
      <c r="PTG28" s="70"/>
      <c r="PTH28" s="70"/>
      <c r="PTI28" s="70"/>
      <c r="PTJ28" s="70"/>
      <c r="PTK28" s="70"/>
      <c r="PTL28" s="70"/>
      <c r="PTM28" s="70"/>
      <c r="PTN28" s="70"/>
      <c r="PTO28" s="70"/>
      <c r="PTP28" s="70"/>
      <c r="PTQ28" s="70"/>
      <c r="PTR28" s="70"/>
      <c r="PTS28" s="70"/>
      <c r="PTT28" s="70"/>
      <c r="PTU28" s="70"/>
      <c r="PTV28" s="70"/>
      <c r="PTW28" s="70"/>
      <c r="PTX28" s="70"/>
      <c r="PTY28" s="70"/>
      <c r="PTZ28" s="70"/>
      <c r="PUA28" s="70"/>
      <c r="PUB28" s="70"/>
      <c r="PUC28" s="70"/>
      <c r="PUD28" s="70"/>
      <c r="PUE28" s="70"/>
      <c r="PUF28" s="70"/>
      <c r="PUG28" s="70"/>
      <c r="PUH28" s="70"/>
      <c r="PUI28" s="70"/>
      <c r="PUJ28" s="70"/>
      <c r="PUK28" s="70"/>
      <c r="PUL28" s="70"/>
      <c r="PUM28" s="70"/>
      <c r="PUN28" s="70"/>
      <c r="PUO28" s="70"/>
      <c r="PUP28" s="70"/>
      <c r="PUQ28" s="70"/>
      <c r="PUR28" s="70"/>
      <c r="PUS28" s="70"/>
      <c r="PUT28" s="70"/>
      <c r="PUU28" s="70"/>
      <c r="PUV28" s="70"/>
      <c r="PUW28" s="70"/>
      <c r="PUX28" s="70"/>
      <c r="PUY28" s="70"/>
      <c r="PUZ28" s="70"/>
      <c r="PVA28" s="70"/>
      <c r="PVB28" s="70"/>
      <c r="PVC28" s="70"/>
      <c r="PVD28" s="70"/>
      <c r="PVE28" s="70"/>
      <c r="PVF28" s="70"/>
      <c r="PVG28" s="70"/>
      <c r="PVH28" s="70"/>
      <c r="PVI28" s="70"/>
      <c r="PVJ28" s="70"/>
      <c r="PVK28" s="70"/>
      <c r="PVL28" s="70"/>
      <c r="PVM28" s="70"/>
      <c r="PVN28" s="70"/>
      <c r="PVO28" s="70"/>
      <c r="PVP28" s="70"/>
      <c r="PVQ28" s="70"/>
      <c r="PVR28" s="70"/>
      <c r="PVS28" s="70"/>
      <c r="PVT28" s="70"/>
      <c r="PVU28" s="70"/>
      <c r="PVV28" s="70"/>
      <c r="PVW28" s="70"/>
      <c r="PVX28" s="70"/>
      <c r="PVY28" s="70"/>
      <c r="PVZ28" s="70"/>
      <c r="PWA28" s="70"/>
      <c r="PWB28" s="70"/>
      <c r="PWC28" s="70"/>
      <c r="PWD28" s="70"/>
      <c r="PWE28" s="70"/>
      <c r="PWF28" s="70"/>
      <c r="PWG28" s="70"/>
      <c r="PWH28" s="70"/>
      <c r="PWI28" s="70"/>
      <c r="PWJ28" s="70"/>
      <c r="PWK28" s="70"/>
      <c r="PWL28" s="70"/>
      <c r="PWM28" s="70"/>
      <c r="PWN28" s="70"/>
      <c r="PWO28" s="70"/>
      <c r="PWP28" s="70"/>
      <c r="PWQ28" s="70"/>
      <c r="PWR28" s="70"/>
      <c r="PWS28" s="70"/>
      <c r="PWT28" s="70"/>
      <c r="PWU28" s="70"/>
      <c r="PWV28" s="70"/>
      <c r="PWW28" s="70"/>
      <c r="PWX28" s="70"/>
      <c r="PWY28" s="70"/>
      <c r="PWZ28" s="70"/>
      <c r="PXA28" s="70"/>
      <c r="PXB28" s="70"/>
      <c r="PXC28" s="70"/>
      <c r="PXD28" s="70"/>
      <c r="PXE28" s="70"/>
      <c r="PXF28" s="70"/>
      <c r="PXG28" s="70"/>
      <c r="PXH28" s="70"/>
      <c r="PXI28" s="70"/>
      <c r="PXJ28" s="70"/>
      <c r="PXK28" s="70"/>
      <c r="PXL28" s="70"/>
      <c r="PXM28" s="70"/>
      <c r="PXN28" s="70"/>
      <c r="PXO28" s="70"/>
      <c r="PXP28" s="70"/>
      <c r="PXQ28" s="70"/>
      <c r="PXR28" s="70"/>
      <c r="PXS28" s="70"/>
      <c r="PXT28" s="70"/>
      <c r="PXU28" s="70"/>
      <c r="PXV28" s="70"/>
      <c r="PXW28" s="70"/>
      <c r="PXX28" s="70"/>
      <c r="PXY28" s="70"/>
      <c r="PXZ28" s="70"/>
      <c r="PYA28" s="70"/>
      <c r="PYB28" s="70"/>
      <c r="PYC28" s="70"/>
      <c r="PYD28" s="70"/>
      <c r="PYE28" s="70"/>
      <c r="PYF28" s="70"/>
      <c r="PYG28" s="70"/>
      <c r="PYH28" s="70"/>
      <c r="PYI28" s="70"/>
      <c r="PYJ28" s="70"/>
      <c r="PYK28" s="70"/>
      <c r="PYL28" s="70"/>
      <c r="PYM28" s="70"/>
      <c r="PYN28" s="70"/>
      <c r="PYO28" s="70"/>
      <c r="PYP28" s="70"/>
      <c r="PYQ28" s="70"/>
      <c r="PYR28" s="70"/>
      <c r="PYS28" s="70"/>
      <c r="PYT28" s="70"/>
      <c r="PYU28" s="70"/>
      <c r="PYV28" s="70"/>
      <c r="PYW28" s="70"/>
      <c r="PYX28" s="70"/>
      <c r="PYY28" s="70"/>
      <c r="PYZ28" s="70"/>
      <c r="PZA28" s="70"/>
      <c r="PZB28" s="70"/>
      <c r="PZC28" s="70"/>
      <c r="PZD28" s="70"/>
      <c r="PZE28" s="70"/>
      <c r="PZF28" s="70"/>
      <c r="PZG28" s="70"/>
      <c r="PZH28" s="70"/>
      <c r="PZI28" s="70"/>
      <c r="PZJ28" s="70"/>
      <c r="PZK28" s="70"/>
      <c r="PZL28" s="70"/>
      <c r="PZM28" s="70"/>
      <c r="PZN28" s="70"/>
      <c r="PZO28" s="70"/>
      <c r="PZP28" s="70"/>
      <c r="PZQ28" s="70"/>
      <c r="PZR28" s="70"/>
      <c r="PZS28" s="70"/>
      <c r="PZT28" s="70"/>
      <c r="PZU28" s="70"/>
      <c r="PZV28" s="70"/>
      <c r="PZW28" s="70"/>
      <c r="PZX28" s="70"/>
      <c r="PZY28" s="70"/>
      <c r="PZZ28" s="70"/>
      <c r="QAA28" s="70"/>
      <c r="QAB28" s="70"/>
      <c r="QAC28" s="70"/>
      <c r="QAD28" s="70"/>
      <c r="QAE28" s="70"/>
      <c r="QAF28" s="70"/>
      <c r="QAG28" s="70"/>
      <c r="QAH28" s="70"/>
      <c r="QAI28" s="70"/>
      <c r="QAJ28" s="70"/>
      <c r="QAK28" s="70"/>
      <c r="QAL28" s="70"/>
      <c r="QAM28" s="70"/>
      <c r="QAN28" s="70"/>
      <c r="QAO28" s="70"/>
      <c r="QAP28" s="70"/>
      <c r="QAQ28" s="70"/>
      <c r="QAR28" s="70"/>
      <c r="QAS28" s="70"/>
      <c r="QAT28" s="70"/>
      <c r="QAU28" s="70"/>
      <c r="QAV28" s="70"/>
      <c r="QAW28" s="70"/>
      <c r="QAX28" s="70"/>
      <c r="QAY28" s="70"/>
      <c r="QAZ28" s="70"/>
      <c r="QBA28" s="70"/>
      <c r="QBB28" s="70"/>
      <c r="QBC28" s="70"/>
      <c r="QBD28" s="70"/>
      <c r="QBE28" s="70"/>
      <c r="QBF28" s="70"/>
      <c r="QBG28" s="70"/>
      <c r="QBH28" s="70"/>
      <c r="QBI28" s="70"/>
      <c r="QBJ28" s="70"/>
      <c r="QBK28" s="70"/>
      <c r="QBL28" s="70"/>
      <c r="QBM28" s="70"/>
      <c r="QBN28" s="70"/>
      <c r="QBO28" s="70"/>
      <c r="QBP28" s="70"/>
      <c r="QBQ28" s="70"/>
      <c r="QBR28" s="70"/>
      <c r="QBS28" s="70"/>
      <c r="QBT28" s="70"/>
      <c r="QBU28" s="70"/>
      <c r="QBV28" s="70"/>
      <c r="QBW28" s="70"/>
      <c r="QBX28" s="70"/>
      <c r="QBY28" s="70"/>
      <c r="QBZ28" s="70"/>
      <c r="QCA28" s="70"/>
      <c r="QCB28" s="70"/>
      <c r="QCC28" s="70"/>
      <c r="QCD28" s="70"/>
      <c r="QCE28" s="70"/>
      <c r="QCF28" s="70"/>
      <c r="QCG28" s="70"/>
      <c r="QCH28" s="70"/>
      <c r="QCI28" s="70"/>
      <c r="QCJ28" s="70"/>
      <c r="QCK28" s="70"/>
      <c r="QCL28" s="70"/>
      <c r="QCM28" s="70"/>
      <c r="QCN28" s="70"/>
      <c r="QCO28" s="70"/>
      <c r="QCP28" s="70"/>
      <c r="QCQ28" s="70"/>
      <c r="QCR28" s="70"/>
      <c r="QCS28" s="70"/>
      <c r="QCT28" s="70"/>
      <c r="QCU28" s="70"/>
      <c r="QCV28" s="70"/>
      <c r="QCW28" s="70"/>
      <c r="QCX28" s="70"/>
      <c r="QCY28" s="70"/>
      <c r="QCZ28" s="70"/>
      <c r="QDA28" s="70"/>
      <c r="QDB28" s="70"/>
      <c r="QDC28" s="70"/>
      <c r="QDD28" s="70"/>
      <c r="QDE28" s="70"/>
      <c r="QDF28" s="70"/>
      <c r="QDG28" s="70"/>
      <c r="QDH28" s="70"/>
      <c r="QDI28" s="70"/>
      <c r="QDJ28" s="70"/>
      <c r="QDK28" s="70"/>
      <c r="QDL28" s="70"/>
      <c r="QDM28" s="70"/>
      <c r="QDN28" s="70"/>
      <c r="QDO28" s="70"/>
      <c r="QDP28" s="70"/>
      <c r="QDQ28" s="70"/>
      <c r="QDR28" s="70"/>
      <c r="QDS28" s="70"/>
      <c r="QDT28" s="70"/>
      <c r="QDU28" s="70"/>
      <c r="QDV28" s="70"/>
      <c r="QDW28" s="70"/>
      <c r="QDX28" s="70"/>
      <c r="QDY28" s="70"/>
      <c r="QDZ28" s="70"/>
      <c r="QEA28" s="70"/>
      <c r="QEB28" s="70"/>
      <c r="QEC28" s="70"/>
      <c r="QED28" s="70"/>
      <c r="QEE28" s="70"/>
      <c r="QEF28" s="70"/>
      <c r="QEG28" s="70"/>
      <c r="QEH28" s="70"/>
      <c r="QEI28" s="70"/>
      <c r="QEJ28" s="70"/>
      <c r="QEK28" s="70"/>
      <c r="QEL28" s="70"/>
      <c r="QEM28" s="70"/>
      <c r="QEN28" s="70"/>
      <c r="QEO28" s="70"/>
      <c r="QEP28" s="70"/>
      <c r="QEQ28" s="70"/>
      <c r="QER28" s="70"/>
      <c r="QES28" s="70"/>
      <c r="QET28" s="70"/>
      <c r="QEU28" s="70"/>
      <c r="QEV28" s="70"/>
      <c r="QEW28" s="70"/>
      <c r="QEX28" s="70"/>
      <c r="QEY28" s="70"/>
      <c r="QEZ28" s="70"/>
      <c r="QFA28" s="70"/>
      <c r="QFB28" s="70"/>
      <c r="QFC28" s="70"/>
      <c r="QFD28" s="70"/>
      <c r="QFE28" s="70"/>
      <c r="QFF28" s="70"/>
      <c r="QFG28" s="70"/>
      <c r="QFH28" s="70"/>
      <c r="QFI28" s="70"/>
      <c r="QFJ28" s="70"/>
      <c r="QFK28" s="70"/>
      <c r="QFL28" s="70"/>
      <c r="QFM28" s="70"/>
      <c r="QFN28" s="70"/>
      <c r="QFO28" s="70"/>
      <c r="QFP28" s="70"/>
      <c r="QFQ28" s="70"/>
      <c r="QFR28" s="70"/>
      <c r="QFS28" s="70"/>
      <c r="QFT28" s="70"/>
      <c r="QFU28" s="70"/>
      <c r="QFV28" s="70"/>
      <c r="QFW28" s="70"/>
      <c r="QFX28" s="70"/>
      <c r="QFY28" s="70"/>
      <c r="QFZ28" s="70"/>
      <c r="QGA28" s="70"/>
      <c r="QGB28" s="70"/>
      <c r="QGC28" s="70"/>
      <c r="QGD28" s="70"/>
      <c r="QGE28" s="70"/>
      <c r="QGF28" s="70"/>
      <c r="QGG28" s="70"/>
      <c r="QGH28" s="70"/>
      <c r="QGI28" s="70"/>
      <c r="QGJ28" s="70"/>
      <c r="QGK28" s="70"/>
      <c r="QGL28" s="70"/>
      <c r="QGM28" s="70"/>
      <c r="QGN28" s="70"/>
      <c r="QGO28" s="70"/>
      <c r="QGP28" s="70"/>
      <c r="QGQ28" s="70"/>
      <c r="QGR28" s="70"/>
      <c r="QGS28" s="70"/>
      <c r="QGT28" s="70"/>
      <c r="QGU28" s="70"/>
      <c r="QGV28" s="70"/>
      <c r="QGW28" s="70"/>
      <c r="QGX28" s="70"/>
      <c r="QGY28" s="70"/>
      <c r="QGZ28" s="70"/>
      <c r="QHA28" s="70"/>
      <c r="QHB28" s="70"/>
      <c r="QHC28" s="70"/>
      <c r="QHD28" s="70"/>
      <c r="QHE28" s="70"/>
      <c r="QHF28" s="70"/>
      <c r="QHG28" s="70"/>
      <c r="QHH28" s="70"/>
      <c r="QHI28" s="70"/>
      <c r="QHJ28" s="70"/>
      <c r="QHK28" s="70"/>
      <c r="QHL28" s="70"/>
      <c r="QHM28" s="70"/>
      <c r="QHN28" s="70"/>
      <c r="QHO28" s="70"/>
      <c r="QHP28" s="70"/>
      <c r="QHQ28" s="70"/>
      <c r="QHR28" s="70"/>
      <c r="QHS28" s="70"/>
      <c r="QHT28" s="70"/>
      <c r="QHU28" s="70"/>
      <c r="QHV28" s="70"/>
      <c r="QHW28" s="70"/>
      <c r="QHX28" s="70"/>
      <c r="QHY28" s="70"/>
      <c r="QHZ28" s="70"/>
      <c r="QIA28" s="70"/>
      <c r="QIB28" s="70"/>
      <c r="QIC28" s="70"/>
      <c r="QID28" s="70"/>
      <c r="QIE28" s="70"/>
      <c r="QIF28" s="70"/>
      <c r="QIG28" s="70"/>
      <c r="QIH28" s="70"/>
      <c r="QII28" s="70"/>
      <c r="QIJ28" s="70"/>
      <c r="QIK28" s="70"/>
      <c r="QIL28" s="70"/>
      <c r="QIM28" s="70"/>
      <c r="QIN28" s="70"/>
      <c r="QIO28" s="70"/>
      <c r="QIP28" s="70"/>
      <c r="QIQ28" s="70"/>
      <c r="QIR28" s="70"/>
      <c r="QIS28" s="70"/>
      <c r="QIT28" s="70"/>
      <c r="QIU28" s="70"/>
      <c r="QIV28" s="70"/>
      <c r="QIW28" s="70"/>
      <c r="QIX28" s="70"/>
      <c r="QIY28" s="70"/>
      <c r="QIZ28" s="70"/>
      <c r="QJA28" s="70"/>
      <c r="QJB28" s="70"/>
      <c r="QJC28" s="70"/>
      <c r="QJD28" s="70"/>
      <c r="QJE28" s="70"/>
      <c r="QJF28" s="70"/>
      <c r="QJG28" s="70"/>
      <c r="QJH28" s="70"/>
      <c r="QJI28" s="70"/>
      <c r="QJJ28" s="70"/>
      <c r="QJK28" s="70"/>
      <c r="QJL28" s="70"/>
      <c r="QJM28" s="70"/>
      <c r="QJN28" s="70"/>
      <c r="QJO28" s="70"/>
      <c r="QJP28" s="70"/>
      <c r="QJQ28" s="70"/>
      <c r="QJR28" s="70"/>
      <c r="QJS28" s="70"/>
      <c r="QJT28" s="70"/>
      <c r="QJU28" s="70"/>
      <c r="QJV28" s="70"/>
      <c r="QJW28" s="70"/>
      <c r="QJX28" s="70"/>
      <c r="QJY28" s="70"/>
      <c r="QJZ28" s="70"/>
      <c r="QKA28" s="70"/>
      <c r="QKB28" s="70"/>
      <c r="QKC28" s="70"/>
      <c r="QKD28" s="70"/>
      <c r="QKE28" s="70"/>
      <c r="QKF28" s="70"/>
      <c r="QKG28" s="70"/>
      <c r="QKH28" s="70"/>
      <c r="QKI28" s="70"/>
      <c r="QKJ28" s="70"/>
      <c r="QKK28" s="70"/>
      <c r="QKL28" s="70"/>
      <c r="QKM28" s="70"/>
      <c r="QKN28" s="70"/>
      <c r="QKO28" s="70"/>
      <c r="QKP28" s="70"/>
      <c r="QKQ28" s="70"/>
      <c r="QKR28" s="70"/>
      <c r="QKS28" s="70"/>
      <c r="QKT28" s="70"/>
      <c r="QKU28" s="70"/>
      <c r="QKV28" s="70"/>
      <c r="QKW28" s="70"/>
      <c r="QKX28" s="70"/>
      <c r="QKY28" s="70"/>
      <c r="QKZ28" s="70"/>
      <c r="QLA28" s="70"/>
      <c r="QLB28" s="70"/>
      <c r="QLC28" s="70"/>
      <c r="QLD28" s="70"/>
      <c r="QLE28" s="70"/>
      <c r="QLF28" s="70"/>
      <c r="QLG28" s="70"/>
      <c r="QLH28" s="70"/>
      <c r="QLI28" s="70"/>
      <c r="QLJ28" s="70"/>
      <c r="QLK28" s="70"/>
      <c r="QLL28" s="70"/>
      <c r="QLM28" s="70"/>
      <c r="QLN28" s="70"/>
      <c r="QLO28" s="70"/>
      <c r="QLP28" s="70"/>
      <c r="QLQ28" s="70"/>
      <c r="QLR28" s="70"/>
      <c r="QLS28" s="70"/>
      <c r="QLT28" s="70"/>
      <c r="QLU28" s="70"/>
      <c r="QLV28" s="70"/>
      <c r="QLW28" s="70"/>
      <c r="QLX28" s="70"/>
      <c r="QLY28" s="70"/>
      <c r="QLZ28" s="70"/>
      <c r="QMA28" s="70"/>
      <c r="QMB28" s="70"/>
      <c r="QMC28" s="70"/>
      <c r="QMD28" s="70"/>
      <c r="QME28" s="70"/>
      <c r="QMF28" s="70"/>
      <c r="QMG28" s="70"/>
      <c r="QMH28" s="70"/>
      <c r="QMI28" s="70"/>
      <c r="QMJ28" s="70"/>
      <c r="QMK28" s="70"/>
      <c r="QML28" s="70"/>
      <c r="QMM28" s="70"/>
      <c r="QMN28" s="70"/>
      <c r="QMO28" s="70"/>
      <c r="QMP28" s="70"/>
      <c r="QMQ28" s="70"/>
      <c r="QMR28" s="70"/>
      <c r="QMS28" s="70"/>
      <c r="QMT28" s="70"/>
      <c r="QMU28" s="70"/>
      <c r="QMV28" s="70"/>
      <c r="QMW28" s="70"/>
      <c r="QMX28" s="70"/>
      <c r="QMY28" s="70"/>
      <c r="QMZ28" s="70"/>
      <c r="QNA28" s="70"/>
      <c r="QNB28" s="70"/>
      <c r="QNC28" s="70"/>
      <c r="QND28" s="70"/>
      <c r="QNE28" s="70"/>
      <c r="QNF28" s="70"/>
      <c r="QNG28" s="70"/>
      <c r="QNH28" s="70"/>
      <c r="QNI28" s="70"/>
      <c r="QNJ28" s="70"/>
      <c r="QNK28" s="70"/>
      <c r="QNL28" s="70"/>
      <c r="QNM28" s="70"/>
      <c r="QNN28" s="70"/>
      <c r="QNO28" s="70"/>
      <c r="QNP28" s="70"/>
      <c r="QNQ28" s="70"/>
      <c r="QNR28" s="70"/>
      <c r="QNS28" s="70"/>
      <c r="QNT28" s="70"/>
      <c r="QNU28" s="70"/>
      <c r="QNV28" s="70"/>
      <c r="QNW28" s="70"/>
      <c r="QNX28" s="70"/>
      <c r="QNY28" s="70"/>
      <c r="QNZ28" s="70"/>
      <c r="QOA28" s="70"/>
      <c r="QOB28" s="70"/>
      <c r="QOC28" s="70"/>
      <c r="QOD28" s="70"/>
      <c r="QOE28" s="70"/>
      <c r="QOF28" s="70"/>
      <c r="QOG28" s="70"/>
      <c r="QOH28" s="70"/>
      <c r="QOI28" s="70"/>
      <c r="QOJ28" s="70"/>
      <c r="QOK28" s="70"/>
      <c r="QOL28" s="70"/>
      <c r="QOM28" s="70"/>
      <c r="QON28" s="70"/>
      <c r="QOO28" s="70"/>
      <c r="QOP28" s="70"/>
      <c r="QOQ28" s="70"/>
      <c r="QOR28" s="70"/>
      <c r="QOS28" s="70"/>
      <c r="QOT28" s="70"/>
      <c r="QOU28" s="70"/>
      <c r="QOV28" s="70"/>
      <c r="QOW28" s="70"/>
      <c r="QOX28" s="70"/>
      <c r="QOY28" s="70"/>
      <c r="QOZ28" s="70"/>
      <c r="QPA28" s="70"/>
      <c r="QPB28" s="70"/>
      <c r="QPC28" s="70"/>
      <c r="QPD28" s="70"/>
      <c r="QPE28" s="70"/>
      <c r="QPF28" s="70"/>
      <c r="QPG28" s="70"/>
      <c r="QPH28" s="70"/>
      <c r="QPI28" s="70"/>
      <c r="QPJ28" s="70"/>
      <c r="QPK28" s="70"/>
      <c r="QPL28" s="70"/>
      <c r="QPM28" s="70"/>
      <c r="QPN28" s="70"/>
      <c r="QPO28" s="70"/>
      <c r="QPP28" s="70"/>
      <c r="QPQ28" s="70"/>
      <c r="QPR28" s="70"/>
      <c r="QPS28" s="70"/>
      <c r="QPT28" s="70"/>
      <c r="QPU28" s="70"/>
      <c r="QPV28" s="70"/>
      <c r="QPW28" s="70"/>
      <c r="QPX28" s="70"/>
      <c r="QPY28" s="70"/>
      <c r="QPZ28" s="70"/>
      <c r="QQA28" s="70"/>
      <c r="QQB28" s="70"/>
      <c r="QQC28" s="70"/>
      <c r="QQD28" s="70"/>
      <c r="QQE28" s="70"/>
      <c r="QQF28" s="70"/>
      <c r="QQG28" s="70"/>
      <c r="QQH28" s="70"/>
      <c r="QQI28" s="70"/>
      <c r="QQJ28" s="70"/>
      <c r="QQK28" s="70"/>
      <c r="QQL28" s="70"/>
      <c r="QQM28" s="70"/>
      <c r="QQN28" s="70"/>
      <c r="QQO28" s="70"/>
      <c r="QQP28" s="70"/>
      <c r="QQQ28" s="70"/>
      <c r="QQR28" s="70"/>
      <c r="QQS28" s="70"/>
      <c r="QQT28" s="70"/>
      <c r="QQU28" s="70"/>
      <c r="QQV28" s="70"/>
      <c r="QQW28" s="70"/>
      <c r="QQX28" s="70"/>
      <c r="QQY28" s="70"/>
      <c r="QQZ28" s="70"/>
      <c r="QRA28" s="70"/>
      <c r="QRB28" s="70"/>
      <c r="QRC28" s="70"/>
      <c r="QRD28" s="70"/>
      <c r="QRE28" s="70"/>
      <c r="QRF28" s="70"/>
      <c r="QRG28" s="70"/>
      <c r="QRH28" s="70"/>
      <c r="QRI28" s="70"/>
      <c r="QRJ28" s="70"/>
      <c r="QRK28" s="70"/>
      <c r="QRL28" s="70"/>
      <c r="QRM28" s="70"/>
      <c r="QRN28" s="70"/>
      <c r="QRO28" s="70"/>
      <c r="QRP28" s="70"/>
      <c r="QRQ28" s="70"/>
      <c r="QRR28" s="70"/>
      <c r="QRS28" s="70"/>
      <c r="QRT28" s="70"/>
      <c r="QRU28" s="70"/>
      <c r="QRV28" s="70"/>
      <c r="QRW28" s="70"/>
      <c r="QRX28" s="70"/>
      <c r="QRY28" s="70"/>
      <c r="QRZ28" s="70"/>
      <c r="QSA28" s="70"/>
      <c r="QSB28" s="70"/>
      <c r="QSC28" s="70"/>
      <c r="QSD28" s="70"/>
      <c r="QSE28" s="70"/>
      <c r="QSF28" s="70"/>
      <c r="QSG28" s="70"/>
      <c r="QSH28" s="70"/>
      <c r="QSI28" s="70"/>
      <c r="QSJ28" s="70"/>
      <c r="QSK28" s="70"/>
      <c r="QSL28" s="70"/>
      <c r="QSM28" s="70"/>
      <c r="QSN28" s="70"/>
      <c r="QSO28" s="70"/>
      <c r="QSP28" s="70"/>
      <c r="QSQ28" s="70"/>
      <c r="QSR28" s="70"/>
      <c r="QSS28" s="70"/>
      <c r="QST28" s="70"/>
      <c r="QSU28" s="70"/>
      <c r="QSV28" s="70"/>
      <c r="QSW28" s="70"/>
      <c r="QSX28" s="70"/>
      <c r="QSY28" s="70"/>
      <c r="QSZ28" s="70"/>
      <c r="QTA28" s="70"/>
      <c r="QTB28" s="70"/>
      <c r="QTC28" s="70"/>
      <c r="QTD28" s="70"/>
      <c r="QTE28" s="70"/>
      <c r="QTF28" s="70"/>
      <c r="QTG28" s="70"/>
      <c r="QTH28" s="70"/>
      <c r="QTI28" s="70"/>
      <c r="QTJ28" s="70"/>
      <c r="QTK28" s="70"/>
      <c r="QTL28" s="70"/>
      <c r="QTM28" s="70"/>
      <c r="QTN28" s="70"/>
      <c r="QTO28" s="70"/>
      <c r="QTP28" s="70"/>
      <c r="QTQ28" s="70"/>
      <c r="QTR28" s="70"/>
      <c r="QTS28" s="70"/>
      <c r="QTT28" s="70"/>
      <c r="QTU28" s="70"/>
      <c r="QTV28" s="70"/>
      <c r="QTW28" s="70"/>
      <c r="QTX28" s="70"/>
      <c r="QTY28" s="70"/>
      <c r="QTZ28" s="70"/>
      <c r="QUA28" s="70"/>
      <c r="QUB28" s="70"/>
      <c r="QUC28" s="70"/>
      <c r="QUD28" s="70"/>
      <c r="QUE28" s="70"/>
      <c r="QUF28" s="70"/>
      <c r="QUG28" s="70"/>
      <c r="QUH28" s="70"/>
      <c r="QUI28" s="70"/>
      <c r="QUJ28" s="70"/>
      <c r="QUK28" s="70"/>
      <c r="QUL28" s="70"/>
      <c r="QUM28" s="70"/>
      <c r="QUN28" s="70"/>
      <c r="QUO28" s="70"/>
      <c r="QUP28" s="70"/>
      <c r="QUQ28" s="70"/>
      <c r="QUR28" s="70"/>
      <c r="QUS28" s="70"/>
      <c r="QUT28" s="70"/>
      <c r="QUU28" s="70"/>
      <c r="QUV28" s="70"/>
      <c r="QUW28" s="70"/>
      <c r="QUX28" s="70"/>
      <c r="QUY28" s="70"/>
      <c r="QUZ28" s="70"/>
      <c r="QVA28" s="70"/>
      <c r="QVB28" s="70"/>
      <c r="QVC28" s="70"/>
      <c r="QVD28" s="70"/>
      <c r="QVE28" s="70"/>
      <c r="QVF28" s="70"/>
      <c r="QVG28" s="70"/>
      <c r="QVH28" s="70"/>
      <c r="QVI28" s="70"/>
      <c r="QVJ28" s="70"/>
      <c r="QVK28" s="70"/>
      <c r="QVL28" s="70"/>
      <c r="QVM28" s="70"/>
      <c r="QVN28" s="70"/>
      <c r="QVO28" s="70"/>
      <c r="QVP28" s="70"/>
      <c r="QVQ28" s="70"/>
      <c r="QVR28" s="70"/>
      <c r="QVS28" s="70"/>
      <c r="QVT28" s="70"/>
      <c r="QVU28" s="70"/>
      <c r="QVV28" s="70"/>
      <c r="QVW28" s="70"/>
      <c r="QVX28" s="70"/>
      <c r="QVY28" s="70"/>
      <c r="QVZ28" s="70"/>
      <c r="QWA28" s="70"/>
      <c r="QWB28" s="70"/>
      <c r="QWC28" s="70"/>
      <c r="QWD28" s="70"/>
      <c r="QWE28" s="70"/>
      <c r="QWF28" s="70"/>
      <c r="QWG28" s="70"/>
      <c r="QWH28" s="70"/>
      <c r="QWI28" s="70"/>
      <c r="QWJ28" s="70"/>
      <c r="QWK28" s="70"/>
      <c r="QWL28" s="70"/>
      <c r="QWM28" s="70"/>
      <c r="QWN28" s="70"/>
      <c r="QWO28" s="70"/>
      <c r="QWP28" s="70"/>
      <c r="QWQ28" s="70"/>
      <c r="QWR28" s="70"/>
      <c r="QWS28" s="70"/>
      <c r="QWT28" s="70"/>
      <c r="QWU28" s="70"/>
      <c r="QWV28" s="70"/>
      <c r="QWW28" s="70"/>
      <c r="QWX28" s="70"/>
      <c r="QWY28" s="70"/>
      <c r="QWZ28" s="70"/>
      <c r="QXA28" s="70"/>
      <c r="QXB28" s="70"/>
      <c r="QXC28" s="70"/>
      <c r="QXD28" s="70"/>
      <c r="QXE28" s="70"/>
      <c r="QXF28" s="70"/>
      <c r="QXG28" s="70"/>
      <c r="QXH28" s="70"/>
      <c r="QXI28" s="70"/>
      <c r="QXJ28" s="70"/>
      <c r="QXK28" s="70"/>
      <c r="QXL28" s="70"/>
      <c r="QXM28" s="70"/>
      <c r="QXN28" s="70"/>
      <c r="QXO28" s="70"/>
      <c r="QXP28" s="70"/>
      <c r="QXQ28" s="70"/>
      <c r="QXR28" s="70"/>
      <c r="QXS28" s="70"/>
      <c r="QXT28" s="70"/>
      <c r="QXU28" s="70"/>
      <c r="QXV28" s="70"/>
      <c r="QXW28" s="70"/>
      <c r="QXX28" s="70"/>
      <c r="QXY28" s="70"/>
      <c r="QXZ28" s="70"/>
      <c r="QYA28" s="70"/>
      <c r="QYB28" s="70"/>
      <c r="QYC28" s="70"/>
      <c r="QYD28" s="70"/>
      <c r="QYE28" s="70"/>
      <c r="QYF28" s="70"/>
      <c r="QYG28" s="70"/>
      <c r="QYH28" s="70"/>
      <c r="QYI28" s="70"/>
      <c r="QYJ28" s="70"/>
      <c r="QYK28" s="70"/>
      <c r="QYL28" s="70"/>
      <c r="QYM28" s="70"/>
      <c r="QYN28" s="70"/>
      <c r="QYO28" s="70"/>
      <c r="QYP28" s="70"/>
      <c r="QYQ28" s="70"/>
      <c r="QYR28" s="70"/>
      <c r="QYS28" s="70"/>
      <c r="QYT28" s="70"/>
      <c r="QYU28" s="70"/>
      <c r="QYV28" s="70"/>
      <c r="QYW28" s="70"/>
      <c r="QYX28" s="70"/>
      <c r="QYY28" s="70"/>
      <c r="QYZ28" s="70"/>
      <c r="QZA28" s="70"/>
      <c r="QZB28" s="70"/>
      <c r="QZC28" s="70"/>
      <c r="QZD28" s="70"/>
      <c r="QZE28" s="70"/>
      <c r="QZF28" s="70"/>
      <c r="QZG28" s="70"/>
      <c r="QZH28" s="70"/>
      <c r="QZI28" s="70"/>
      <c r="QZJ28" s="70"/>
      <c r="QZK28" s="70"/>
      <c r="QZL28" s="70"/>
      <c r="QZM28" s="70"/>
      <c r="QZN28" s="70"/>
      <c r="QZO28" s="70"/>
      <c r="QZP28" s="70"/>
      <c r="QZQ28" s="70"/>
      <c r="QZR28" s="70"/>
      <c r="QZS28" s="70"/>
      <c r="QZT28" s="70"/>
      <c r="QZU28" s="70"/>
      <c r="QZV28" s="70"/>
      <c r="QZW28" s="70"/>
      <c r="QZX28" s="70"/>
      <c r="QZY28" s="70"/>
      <c r="QZZ28" s="70"/>
      <c r="RAA28" s="70"/>
      <c r="RAB28" s="70"/>
      <c r="RAC28" s="70"/>
      <c r="RAD28" s="70"/>
      <c r="RAE28" s="70"/>
      <c r="RAF28" s="70"/>
      <c r="RAG28" s="70"/>
      <c r="RAH28" s="70"/>
      <c r="RAI28" s="70"/>
      <c r="RAJ28" s="70"/>
      <c r="RAK28" s="70"/>
      <c r="RAL28" s="70"/>
      <c r="RAM28" s="70"/>
      <c r="RAN28" s="70"/>
      <c r="RAO28" s="70"/>
      <c r="RAP28" s="70"/>
      <c r="RAQ28" s="70"/>
      <c r="RAR28" s="70"/>
      <c r="RAS28" s="70"/>
      <c r="RAT28" s="70"/>
      <c r="RAU28" s="70"/>
      <c r="RAV28" s="70"/>
      <c r="RAW28" s="70"/>
      <c r="RAX28" s="70"/>
      <c r="RAY28" s="70"/>
      <c r="RAZ28" s="70"/>
      <c r="RBA28" s="70"/>
      <c r="RBB28" s="70"/>
      <c r="RBC28" s="70"/>
      <c r="RBD28" s="70"/>
      <c r="RBE28" s="70"/>
      <c r="RBF28" s="70"/>
      <c r="RBG28" s="70"/>
      <c r="RBH28" s="70"/>
      <c r="RBI28" s="70"/>
      <c r="RBJ28" s="70"/>
      <c r="RBK28" s="70"/>
      <c r="RBL28" s="70"/>
      <c r="RBM28" s="70"/>
      <c r="RBN28" s="70"/>
      <c r="RBO28" s="70"/>
      <c r="RBP28" s="70"/>
      <c r="RBQ28" s="70"/>
      <c r="RBR28" s="70"/>
      <c r="RBS28" s="70"/>
      <c r="RBT28" s="70"/>
      <c r="RBU28" s="70"/>
      <c r="RBV28" s="70"/>
      <c r="RBW28" s="70"/>
      <c r="RBX28" s="70"/>
      <c r="RBY28" s="70"/>
      <c r="RBZ28" s="70"/>
      <c r="RCA28" s="70"/>
      <c r="RCB28" s="70"/>
      <c r="RCC28" s="70"/>
      <c r="RCD28" s="70"/>
      <c r="RCE28" s="70"/>
      <c r="RCF28" s="70"/>
      <c r="RCG28" s="70"/>
      <c r="RCH28" s="70"/>
      <c r="RCI28" s="70"/>
      <c r="RCJ28" s="70"/>
      <c r="RCK28" s="70"/>
      <c r="RCL28" s="70"/>
      <c r="RCM28" s="70"/>
      <c r="RCN28" s="70"/>
      <c r="RCO28" s="70"/>
      <c r="RCP28" s="70"/>
      <c r="RCQ28" s="70"/>
      <c r="RCR28" s="70"/>
      <c r="RCS28" s="70"/>
      <c r="RCT28" s="70"/>
      <c r="RCU28" s="70"/>
      <c r="RCV28" s="70"/>
      <c r="RCW28" s="70"/>
      <c r="RCX28" s="70"/>
      <c r="RCY28" s="70"/>
      <c r="RCZ28" s="70"/>
      <c r="RDA28" s="70"/>
      <c r="RDB28" s="70"/>
      <c r="RDC28" s="70"/>
      <c r="RDD28" s="70"/>
      <c r="RDE28" s="70"/>
      <c r="RDF28" s="70"/>
      <c r="RDG28" s="70"/>
      <c r="RDH28" s="70"/>
      <c r="RDI28" s="70"/>
      <c r="RDJ28" s="70"/>
      <c r="RDK28" s="70"/>
      <c r="RDL28" s="70"/>
      <c r="RDM28" s="70"/>
      <c r="RDN28" s="70"/>
      <c r="RDO28" s="70"/>
      <c r="RDP28" s="70"/>
      <c r="RDQ28" s="70"/>
      <c r="RDR28" s="70"/>
      <c r="RDS28" s="70"/>
      <c r="RDT28" s="70"/>
      <c r="RDU28" s="70"/>
      <c r="RDV28" s="70"/>
      <c r="RDW28" s="70"/>
      <c r="RDX28" s="70"/>
      <c r="RDY28" s="70"/>
      <c r="RDZ28" s="70"/>
      <c r="REA28" s="70"/>
      <c r="REB28" s="70"/>
      <c r="REC28" s="70"/>
      <c r="RED28" s="70"/>
      <c r="REE28" s="70"/>
      <c r="REF28" s="70"/>
      <c r="REG28" s="70"/>
      <c r="REH28" s="70"/>
      <c r="REI28" s="70"/>
      <c r="REJ28" s="70"/>
      <c r="REK28" s="70"/>
      <c r="REL28" s="70"/>
      <c r="REM28" s="70"/>
      <c r="REN28" s="70"/>
      <c r="REO28" s="70"/>
      <c r="REP28" s="70"/>
      <c r="REQ28" s="70"/>
      <c r="RER28" s="70"/>
      <c r="RES28" s="70"/>
      <c r="RET28" s="70"/>
      <c r="REU28" s="70"/>
      <c r="REV28" s="70"/>
      <c r="REW28" s="70"/>
      <c r="REX28" s="70"/>
      <c r="REY28" s="70"/>
      <c r="REZ28" s="70"/>
      <c r="RFA28" s="70"/>
      <c r="RFB28" s="70"/>
      <c r="RFC28" s="70"/>
      <c r="RFD28" s="70"/>
      <c r="RFE28" s="70"/>
      <c r="RFF28" s="70"/>
      <c r="RFG28" s="70"/>
      <c r="RFH28" s="70"/>
      <c r="RFI28" s="70"/>
      <c r="RFJ28" s="70"/>
      <c r="RFK28" s="70"/>
      <c r="RFL28" s="70"/>
      <c r="RFM28" s="70"/>
      <c r="RFN28" s="70"/>
      <c r="RFO28" s="70"/>
      <c r="RFP28" s="70"/>
      <c r="RFQ28" s="70"/>
      <c r="RFR28" s="70"/>
      <c r="RFS28" s="70"/>
      <c r="RFT28" s="70"/>
      <c r="RFU28" s="70"/>
      <c r="RFV28" s="70"/>
      <c r="RFW28" s="70"/>
      <c r="RFX28" s="70"/>
      <c r="RFY28" s="70"/>
      <c r="RFZ28" s="70"/>
      <c r="RGA28" s="70"/>
      <c r="RGB28" s="70"/>
      <c r="RGC28" s="70"/>
      <c r="RGD28" s="70"/>
      <c r="RGE28" s="70"/>
      <c r="RGF28" s="70"/>
      <c r="RGG28" s="70"/>
      <c r="RGH28" s="70"/>
      <c r="RGI28" s="70"/>
      <c r="RGJ28" s="70"/>
      <c r="RGK28" s="70"/>
      <c r="RGL28" s="70"/>
      <c r="RGM28" s="70"/>
      <c r="RGN28" s="70"/>
      <c r="RGO28" s="70"/>
      <c r="RGP28" s="70"/>
      <c r="RGQ28" s="70"/>
      <c r="RGR28" s="70"/>
      <c r="RGS28" s="70"/>
      <c r="RGT28" s="70"/>
      <c r="RGU28" s="70"/>
      <c r="RGV28" s="70"/>
      <c r="RGW28" s="70"/>
      <c r="RGX28" s="70"/>
      <c r="RGY28" s="70"/>
      <c r="RGZ28" s="70"/>
      <c r="RHA28" s="70"/>
      <c r="RHB28" s="70"/>
      <c r="RHC28" s="70"/>
      <c r="RHD28" s="70"/>
      <c r="RHE28" s="70"/>
      <c r="RHF28" s="70"/>
      <c r="RHG28" s="70"/>
      <c r="RHH28" s="70"/>
      <c r="RHI28" s="70"/>
      <c r="RHJ28" s="70"/>
      <c r="RHK28" s="70"/>
      <c r="RHL28" s="70"/>
      <c r="RHM28" s="70"/>
      <c r="RHN28" s="70"/>
      <c r="RHO28" s="70"/>
      <c r="RHP28" s="70"/>
      <c r="RHQ28" s="70"/>
      <c r="RHR28" s="70"/>
      <c r="RHS28" s="70"/>
      <c r="RHT28" s="70"/>
      <c r="RHU28" s="70"/>
      <c r="RHV28" s="70"/>
      <c r="RHW28" s="70"/>
      <c r="RHX28" s="70"/>
      <c r="RHY28" s="70"/>
      <c r="RHZ28" s="70"/>
      <c r="RIA28" s="70"/>
      <c r="RIB28" s="70"/>
      <c r="RIC28" s="70"/>
      <c r="RID28" s="70"/>
      <c r="RIE28" s="70"/>
      <c r="RIF28" s="70"/>
      <c r="RIG28" s="70"/>
      <c r="RIH28" s="70"/>
      <c r="RII28" s="70"/>
      <c r="RIJ28" s="70"/>
      <c r="RIK28" s="70"/>
      <c r="RIL28" s="70"/>
      <c r="RIM28" s="70"/>
      <c r="RIN28" s="70"/>
      <c r="RIO28" s="70"/>
      <c r="RIP28" s="70"/>
      <c r="RIQ28" s="70"/>
      <c r="RIR28" s="70"/>
      <c r="RIS28" s="70"/>
      <c r="RIT28" s="70"/>
      <c r="RIU28" s="70"/>
      <c r="RIV28" s="70"/>
      <c r="RIW28" s="70"/>
      <c r="RIX28" s="70"/>
      <c r="RIY28" s="70"/>
      <c r="RIZ28" s="70"/>
      <c r="RJA28" s="70"/>
      <c r="RJB28" s="70"/>
      <c r="RJC28" s="70"/>
      <c r="RJD28" s="70"/>
      <c r="RJE28" s="70"/>
      <c r="RJF28" s="70"/>
      <c r="RJG28" s="70"/>
      <c r="RJH28" s="70"/>
      <c r="RJI28" s="70"/>
      <c r="RJJ28" s="70"/>
      <c r="RJK28" s="70"/>
      <c r="RJL28" s="70"/>
      <c r="RJM28" s="70"/>
      <c r="RJN28" s="70"/>
      <c r="RJO28" s="70"/>
      <c r="RJP28" s="70"/>
      <c r="RJQ28" s="70"/>
      <c r="RJR28" s="70"/>
      <c r="RJS28" s="70"/>
      <c r="RJT28" s="70"/>
      <c r="RJU28" s="70"/>
      <c r="RJV28" s="70"/>
      <c r="RJW28" s="70"/>
      <c r="RJX28" s="70"/>
      <c r="RJY28" s="70"/>
      <c r="RJZ28" s="70"/>
      <c r="RKA28" s="70"/>
      <c r="RKB28" s="70"/>
      <c r="RKC28" s="70"/>
      <c r="RKD28" s="70"/>
      <c r="RKE28" s="70"/>
      <c r="RKF28" s="70"/>
      <c r="RKG28" s="70"/>
      <c r="RKH28" s="70"/>
      <c r="RKI28" s="70"/>
      <c r="RKJ28" s="70"/>
      <c r="RKK28" s="70"/>
      <c r="RKL28" s="70"/>
      <c r="RKM28" s="70"/>
      <c r="RKN28" s="70"/>
      <c r="RKO28" s="70"/>
      <c r="RKP28" s="70"/>
      <c r="RKQ28" s="70"/>
      <c r="RKR28" s="70"/>
      <c r="RKS28" s="70"/>
      <c r="RKT28" s="70"/>
      <c r="RKU28" s="70"/>
      <c r="RKV28" s="70"/>
      <c r="RKW28" s="70"/>
      <c r="RKX28" s="70"/>
      <c r="RKY28" s="70"/>
      <c r="RKZ28" s="70"/>
      <c r="RLA28" s="70"/>
      <c r="RLB28" s="70"/>
      <c r="RLC28" s="70"/>
      <c r="RLD28" s="70"/>
      <c r="RLE28" s="70"/>
      <c r="RLF28" s="70"/>
      <c r="RLG28" s="70"/>
      <c r="RLH28" s="70"/>
      <c r="RLI28" s="70"/>
      <c r="RLJ28" s="70"/>
      <c r="RLK28" s="70"/>
      <c r="RLL28" s="70"/>
      <c r="RLM28" s="70"/>
      <c r="RLN28" s="70"/>
      <c r="RLO28" s="70"/>
      <c r="RLP28" s="70"/>
      <c r="RLQ28" s="70"/>
      <c r="RLR28" s="70"/>
      <c r="RLS28" s="70"/>
      <c r="RLT28" s="70"/>
      <c r="RLU28" s="70"/>
      <c r="RLV28" s="70"/>
      <c r="RLW28" s="70"/>
      <c r="RLX28" s="70"/>
      <c r="RLY28" s="70"/>
      <c r="RLZ28" s="70"/>
      <c r="RMA28" s="70"/>
      <c r="RMB28" s="70"/>
      <c r="RMC28" s="70"/>
      <c r="RMD28" s="70"/>
      <c r="RME28" s="70"/>
      <c r="RMF28" s="70"/>
      <c r="RMG28" s="70"/>
      <c r="RMH28" s="70"/>
      <c r="RMI28" s="70"/>
      <c r="RMJ28" s="70"/>
      <c r="RMK28" s="70"/>
      <c r="RML28" s="70"/>
      <c r="RMM28" s="70"/>
      <c r="RMN28" s="70"/>
      <c r="RMO28" s="70"/>
      <c r="RMP28" s="70"/>
      <c r="RMQ28" s="70"/>
      <c r="RMR28" s="70"/>
      <c r="RMS28" s="70"/>
      <c r="RMT28" s="70"/>
      <c r="RMU28" s="70"/>
      <c r="RMV28" s="70"/>
      <c r="RMW28" s="70"/>
      <c r="RMX28" s="70"/>
      <c r="RMY28" s="70"/>
      <c r="RMZ28" s="70"/>
      <c r="RNA28" s="70"/>
      <c r="RNB28" s="70"/>
      <c r="RNC28" s="70"/>
      <c r="RND28" s="70"/>
      <c r="RNE28" s="70"/>
      <c r="RNF28" s="70"/>
      <c r="RNG28" s="70"/>
      <c r="RNH28" s="70"/>
      <c r="RNI28" s="70"/>
      <c r="RNJ28" s="70"/>
      <c r="RNK28" s="70"/>
      <c r="RNL28" s="70"/>
      <c r="RNM28" s="70"/>
      <c r="RNN28" s="70"/>
      <c r="RNO28" s="70"/>
      <c r="RNP28" s="70"/>
      <c r="RNQ28" s="70"/>
      <c r="RNR28" s="70"/>
      <c r="RNS28" s="70"/>
      <c r="RNT28" s="70"/>
      <c r="RNU28" s="70"/>
      <c r="RNV28" s="70"/>
      <c r="RNW28" s="70"/>
      <c r="RNX28" s="70"/>
      <c r="RNY28" s="70"/>
      <c r="RNZ28" s="70"/>
      <c r="ROA28" s="70"/>
      <c r="ROB28" s="70"/>
      <c r="ROC28" s="70"/>
      <c r="ROD28" s="70"/>
      <c r="ROE28" s="70"/>
      <c r="ROF28" s="70"/>
      <c r="ROG28" s="70"/>
      <c r="ROH28" s="70"/>
      <c r="ROI28" s="70"/>
      <c r="ROJ28" s="70"/>
      <c r="ROK28" s="70"/>
      <c r="ROL28" s="70"/>
      <c r="ROM28" s="70"/>
      <c r="RON28" s="70"/>
      <c r="ROO28" s="70"/>
      <c r="ROP28" s="70"/>
      <c r="ROQ28" s="70"/>
      <c r="ROR28" s="70"/>
      <c r="ROS28" s="70"/>
      <c r="ROT28" s="70"/>
      <c r="ROU28" s="70"/>
      <c r="ROV28" s="70"/>
      <c r="ROW28" s="70"/>
      <c r="ROX28" s="70"/>
      <c r="ROY28" s="70"/>
      <c r="ROZ28" s="70"/>
      <c r="RPA28" s="70"/>
      <c r="RPB28" s="70"/>
      <c r="RPC28" s="70"/>
      <c r="RPD28" s="70"/>
      <c r="RPE28" s="70"/>
      <c r="RPF28" s="70"/>
      <c r="RPG28" s="70"/>
      <c r="RPH28" s="70"/>
      <c r="RPI28" s="70"/>
      <c r="RPJ28" s="70"/>
      <c r="RPK28" s="70"/>
      <c r="RPL28" s="70"/>
      <c r="RPM28" s="70"/>
      <c r="RPN28" s="70"/>
      <c r="RPO28" s="70"/>
      <c r="RPP28" s="70"/>
      <c r="RPQ28" s="70"/>
      <c r="RPR28" s="70"/>
      <c r="RPS28" s="70"/>
      <c r="RPT28" s="70"/>
      <c r="RPU28" s="70"/>
      <c r="RPV28" s="70"/>
      <c r="RPW28" s="70"/>
      <c r="RPX28" s="70"/>
      <c r="RPY28" s="70"/>
      <c r="RPZ28" s="70"/>
      <c r="RQA28" s="70"/>
      <c r="RQB28" s="70"/>
      <c r="RQC28" s="70"/>
      <c r="RQD28" s="70"/>
      <c r="RQE28" s="70"/>
      <c r="RQF28" s="70"/>
      <c r="RQG28" s="70"/>
      <c r="RQH28" s="70"/>
      <c r="RQI28" s="70"/>
      <c r="RQJ28" s="70"/>
      <c r="RQK28" s="70"/>
      <c r="RQL28" s="70"/>
      <c r="RQM28" s="70"/>
      <c r="RQN28" s="70"/>
      <c r="RQO28" s="70"/>
      <c r="RQP28" s="70"/>
      <c r="RQQ28" s="70"/>
      <c r="RQR28" s="70"/>
      <c r="RQS28" s="70"/>
      <c r="RQT28" s="70"/>
      <c r="RQU28" s="70"/>
      <c r="RQV28" s="70"/>
      <c r="RQW28" s="70"/>
      <c r="RQX28" s="70"/>
      <c r="RQY28" s="70"/>
      <c r="RQZ28" s="70"/>
      <c r="RRA28" s="70"/>
      <c r="RRB28" s="70"/>
      <c r="RRC28" s="70"/>
      <c r="RRD28" s="70"/>
      <c r="RRE28" s="70"/>
      <c r="RRF28" s="70"/>
      <c r="RRG28" s="70"/>
      <c r="RRH28" s="70"/>
      <c r="RRI28" s="70"/>
      <c r="RRJ28" s="70"/>
      <c r="RRK28" s="70"/>
      <c r="RRL28" s="70"/>
      <c r="RRM28" s="70"/>
      <c r="RRN28" s="70"/>
      <c r="RRO28" s="70"/>
      <c r="RRP28" s="70"/>
      <c r="RRQ28" s="70"/>
      <c r="RRR28" s="70"/>
      <c r="RRS28" s="70"/>
      <c r="RRT28" s="70"/>
      <c r="RRU28" s="70"/>
      <c r="RRV28" s="70"/>
      <c r="RRW28" s="70"/>
      <c r="RRX28" s="70"/>
      <c r="RRY28" s="70"/>
      <c r="RRZ28" s="70"/>
      <c r="RSA28" s="70"/>
      <c r="RSB28" s="70"/>
      <c r="RSC28" s="70"/>
      <c r="RSD28" s="70"/>
      <c r="RSE28" s="70"/>
      <c r="RSF28" s="70"/>
      <c r="RSG28" s="70"/>
      <c r="RSH28" s="70"/>
      <c r="RSI28" s="70"/>
      <c r="RSJ28" s="70"/>
      <c r="RSK28" s="70"/>
      <c r="RSL28" s="70"/>
      <c r="RSM28" s="70"/>
      <c r="RSN28" s="70"/>
      <c r="RSO28" s="70"/>
      <c r="RSP28" s="70"/>
      <c r="RSQ28" s="70"/>
      <c r="RSR28" s="70"/>
      <c r="RSS28" s="70"/>
      <c r="RST28" s="70"/>
      <c r="RSU28" s="70"/>
      <c r="RSV28" s="70"/>
      <c r="RSW28" s="70"/>
      <c r="RSX28" s="70"/>
      <c r="RSY28" s="70"/>
      <c r="RSZ28" s="70"/>
      <c r="RTA28" s="70"/>
      <c r="RTB28" s="70"/>
      <c r="RTC28" s="70"/>
      <c r="RTD28" s="70"/>
      <c r="RTE28" s="70"/>
      <c r="RTF28" s="70"/>
      <c r="RTG28" s="70"/>
      <c r="RTH28" s="70"/>
      <c r="RTI28" s="70"/>
      <c r="RTJ28" s="70"/>
      <c r="RTK28" s="70"/>
      <c r="RTL28" s="70"/>
      <c r="RTM28" s="70"/>
      <c r="RTN28" s="70"/>
      <c r="RTO28" s="70"/>
      <c r="RTP28" s="70"/>
      <c r="RTQ28" s="70"/>
      <c r="RTR28" s="70"/>
      <c r="RTS28" s="70"/>
      <c r="RTT28" s="70"/>
      <c r="RTU28" s="70"/>
      <c r="RTV28" s="70"/>
      <c r="RTW28" s="70"/>
      <c r="RTX28" s="70"/>
      <c r="RTY28" s="70"/>
      <c r="RTZ28" s="70"/>
      <c r="RUA28" s="70"/>
      <c r="RUB28" s="70"/>
      <c r="RUC28" s="70"/>
      <c r="RUD28" s="70"/>
      <c r="RUE28" s="70"/>
      <c r="RUF28" s="70"/>
      <c r="RUG28" s="70"/>
      <c r="RUH28" s="70"/>
      <c r="RUI28" s="70"/>
      <c r="RUJ28" s="70"/>
      <c r="RUK28" s="70"/>
      <c r="RUL28" s="70"/>
      <c r="RUM28" s="70"/>
      <c r="RUN28" s="70"/>
      <c r="RUO28" s="70"/>
      <c r="RUP28" s="70"/>
      <c r="RUQ28" s="70"/>
      <c r="RUR28" s="70"/>
      <c r="RUS28" s="70"/>
      <c r="RUT28" s="70"/>
      <c r="RUU28" s="70"/>
      <c r="RUV28" s="70"/>
      <c r="RUW28" s="70"/>
      <c r="RUX28" s="70"/>
      <c r="RUY28" s="70"/>
      <c r="RUZ28" s="70"/>
      <c r="RVA28" s="70"/>
      <c r="RVB28" s="70"/>
      <c r="RVC28" s="70"/>
      <c r="RVD28" s="70"/>
      <c r="RVE28" s="70"/>
      <c r="RVF28" s="70"/>
      <c r="RVG28" s="70"/>
      <c r="RVH28" s="70"/>
      <c r="RVI28" s="70"/>
      <c r="RVJ28" s="70"/>
      <c r="RVK28" s="70"/>
      <c r="RVL28" s="70"/>
      <c r="RVM28" s="70"/>
      <c r="RVN28" s="70"/>
      <c r="RVO28" s="70"/>
      <c r="RVP28" s="70"/>
      <c r="RVQ28" s="70"/>
      <c r="RVR28" s="70"/>
      <c r="RVS28" s="70"/>
      <c r="RVT28" s="70"/>
      <c r="RVU28" s="70"/>
      <c r="RVV28" s="70"/>
      <c r="RVW28" s="70"/>
      <c r="RVX28" s="70"/>
      <c r="RVY28" s="70"/>
      <c r="RVZ28" s="70"/>
      <c r="RWA28" s="70"/>
      <c r="RWB28" s="70"/>
      <c r="RWC28" s="70"/>
      <c r="RWD28" s="70"/>
      <c r="RWE28" s="70"/>
      <c r="RWF28" s="70"/>
      <c r="RWG28" s="70"/>
      <c r="RWH28" s="70"/>
      <c r="RWI28" s="70"/>
      <c r="RWJ28" s="70"/>
      <c r="RWK28" s="70"/>
      <c r="RWL28" s="70"/>
      <c r="RWM28" s="70"/>
      <c r="RWN28" s="70"/>
      <c r="RWO28" s="70"/>
      <c r="RWP28" s="70"/>
      <c r="RWQ28" s="70"/>
      <c r="RWR28" s="70"/>
      <c r="RWS28" s="70"/>
      <c r="RWT28" s="70"/>
      <c r="RWU28" s="70"/>
      <c r="RWV28" s="70"/>
      <c r="RWW28" s="70"/>
      <c r="RWX28" s="70"/>
      <c r="RWY28" s="70"/>
      <c r="RWZ28" s="70"/>
      <c r="RXA28" s="70"/>
      <c r="RXB28" s="70"/>
      <c r="RXC28" s="70"/>
      <c r="RXD28" s="70"/>
      <c r="RXE28" s="70"/>
      <c r="RXF28" s="70"/>
      <c r="RXG28" s="70"/>
      <c r="RXH28" s="70"/>
      <c r="RXI28" s="70"/>
      <c r="RXJ28" s="70"/>
      <c r="RXK28" s="70"/>
      <c r="RXL28" s="70"/>
      <c r="RXM28" s="70"/>
      <c r="RXN28" s="70"/>
      <c r="RXO28" s="70"/>
      <c r="RXP28" s="70"/>
      <c r="RXQ28" s="70"/>
      <c r="RXR28" s="70"/>
      <c r="RXS28" s="70"/>
      <c r="RXT28" s="70"/>
      <c r="RXU28" s="70"/>
      <c r="RXV28" s="70"/>
      <c r="RXW28" s="70"/>
      <c r="RXX28" s="70"/>
      <c r="RXY28" s="70"/>
      <c r="RXZ28" s="70"/>
      <c r="RYA28" s="70"/>
      <c r="RYB28" s="70"/>
      <c r="RYC28" s="70"/>
      <c r="RYD28" s="70"/>
      <c r="RYE28" s="70"/>
      <c r="RYF28" s="70"/>
      <c r="RYG28" s="70"/>
      <c r="RYH28" s="70"/>
      <c r="RYI28" s="70"/>
      <c r="RYJ28" s="70"/>
      <c r="RYK28" s="70"/>
      <c r="RYL28" s="70"/>
      <c r="RYM28" s="70"/>
      <c r="RYN28" s="70"/>
      <c r="RYO28" s="70"/>
      <c r="RYP28" s="70"/>
      <c r="RYQ28" s="70"/>
      <c r="RYR28" s="70"/>
      <c r="RYS28" s="70"/>
      <c r="RYT28" s="70"/>
      <c r="RYU28" s="70"/>
      <c r="RYV28" s="70"/>
      <c r="RYW28" s="70"/>
      <c r="RYX28" s="70"/>
      <c r="RYY28" s="70"/>
      <c r="RYZ28" s="70"/>
      <c r="RZA28" s="70"/>
      <c r="RZB28" s="70"/>
      <c r="RZC28" s="70"/>
      <c r="RZD28" s="70"/>
      <c r="RZE28" s="70"/>
      <c r="RZF28" s="70"/>
      <c r="RZG28" s="70"/>
      <c r="RZH28" s="70"/>
      <c r="RZI28" s="70"/>
      <c r="RZJ28" s="70"/>
      <c r="RZK28" s="70"/>
      <c r="RZL28" s="70"/>
      <c r="RZM28" s="70"/>
      <c r="RZN28" s="70"/>
      <c r="RZO28" s="70"/>
      <c r="RZP28" s="70"/>
      <c r="RZQ28" s="70"/>
      <c r="RZR28" s="70"/>
      <c r="RZS28" s="70"/>
      <c r="RZT28" s="70"/>
      <c r="RZU28" s="70"/>
      <c r="RZV28" s="70"/>
      <c r="RZW28" s="70"/>
      <c r="RZX28" s="70"/>
      <c r="RZY28" s="70"/>
      <c r="RZZ28" s="70"/>
      <c r="SAA28" s="70"/>
      <c r="SAB28" s="70"/>
      <c r="SAC28" s="70"/>
      <c r="SAD28" s="70"/>
      <c r="SAE28" s="70"/>
      <c r="SAF28" s="70"/>
      <c r="SAG28" s="70"/>
      <c r="SAH28" s="70"/>
      <c r="SAI28" s="70"/>
      <c r="SAJ28" s="70"/>
      <c r="SAK28" s="70"/>
      <c r="SAL28" s="70"/>
      <c r="SAM28" s="70"/>
      <c r="SAN28" s="70"/>
      <c r="SAO28" s="70"/>
      <c r="SAP28" s="70"/>
      <c r="SAQ28" s="70"/>
      <c r="SAR28" s="70"/>
      <c r="SAS28" s="70"/>
      <c r="SAT28" s="70"/>
      <c r="SAU28" s="70"/>
      <c r="SAV28" s="70"/>
      <c r="SAW28" s="70"/>
      <c r="SAX28" s="70"/>
      <c r="SAY28" s="70"/>
      <c r="SAZ28" s="70"/>
      <c r="SBA28" s="70"/>
      <c r="SBB28" s="70"/>
      <c r="SBC28" s="70"/>
      <c r="SBD28" s="70"/>
      <c r="SBE28" s="70"/>
      <c r="SBF28" s="70"/>
      <c r="SBG28" s="70"/>
      <c r="SBH28" s="70"/>
      <c r="SBI28" s="70"/>
      <c r="SBJ28" s="70"/>
      <c r="SBK28" s="70"/>
      <c r="SBL28" s="70"/>
      <c r="SBM28" s="70"/>
      <c r="SBN28" s="70"/>
      <c r="SBO28" s="70"/>
      <c r="SBP28" s="70"/>
      <c r="SBQ28" s="70"/>
      <c r="SBR28" s="70"/>
      <c r="SBS28" s="70"/>
      <c r="SBT28" s="70"/>
      <c r="SBU28" s="70"/>
      <c r="SBV28" s="70"/>
      <c r="SBW28" s="70"/>
      <c r="SBX28" s="70"/>
      <c r="SBY28" s="70"/>
      <c r="SBZ28" s="70"/>
      <c r="SCA28" s="70"/>
      <c r="SCB28" s="70"/>
      <c r="SCC28" s="70"/>
      <c r="SCD28" s="70"/>
      <c r="SCE28" s="70"/>
      <c r="SCF28" s="70"/>
      <c r="SCG28" s="70"/>
      <c r="SCH28" s="70"/>
      <c r="SCI28" s="70"/>
      <c r="SCJ28" s="70"/>
      <c r="SCK28" s="70"/>
      <c r="SCL28" s="70"/>
      <c r="SCM28" s="70"/>
      <c r="SCN28" s="70"/>
      <c r="SCO28" s="70"/>
      <c r="SCP28" s="70"/>
      <c r="SCQ28" s="70"/>
      <c r="SCR28" s="70"/>
      <c r="SCS28" s="70"/>
      <c r="SCT28" s="70"/>
      <c r="SCU28" s="70"/>
      <c r="SCV28" s="70"/>
      <c r="SCW28" s="70"/>
      <c r="SCX28" s="70"/>
      <c r="SCY28" s="70"/>
      <c r="SCZ28" s="70"/>
      <c r="SDA28" s="70"/>
      <c r="SDB28" s="70"/>
      <c r="SDC28" s="70"/>
      <c r="SDD28" s="70"/>
      <c r="SDE28" s="70"/>
      <c r="SDF28" s="70"/>
      <c r="SDG28" s="70"/>
      <c r="SDH28" s="70"/>
      <c r="SDI28" s="70"/>
      <c r="SDJ28" s="70"/>
      <c r="SDK28" s="70"/>
      <c r="SDL28" s="70"/>
      <c r="SDM28" s="70"/>
      <c r="SDN28" s="70"/>
      <c r="SDO28" s="70"/>
      <c r="SDP28" s="70"/>
      <c r="SDQ28" s="70"/>
      <c r="SDR28" s="70"/>
      <c r="SDS28" s="70"/>
      <c r="SDT28" s="70"/>
      <c r="SDU28" s="70"/>
      <c r="SDV28" s="70"/>
      <c r="SDW28" s="70"/>
      <c r="SDX28" s="70"/>
      <c r="SDY28" s="70"/>
      <c r="SDZ28" s="70"/>
      <c r="SEA28" s="70"/>
      <c r="SEB28" s="70"/>
      <c r="SEC28" s="70"/>
      <c r="SED28" s="70"/>
      <c r="SEE28" s="70"/>
      <c r="SEF28" s="70"/>
      <c r="SEG28" s="70"/>
      <c r="SEH28" s="70"/>
      <c r="SEI28" s="70"/>
      <c r="SEJ28" s="70"/>
      <c r="SEK28" s="70"/>
      <c r="SEL28" s="70"/>
      <c r="SEM28" s="70"/>
      <c r="SEN28" s="70"/>
      <c r="SEO28" s="70"/>
      <c r="SEP28" s="70"/>
      <c r="SEQ28" s="70"/>
      <c r="SER28" s="70"/>
      <c r="SES28" s="70"/>
      <c r="SET28" s="70"/>
      <c r="SEU28" s="70"/>
      <c r="SEV28" s="70"/>
      <c r="SEW28" s="70"/>
      <c r="SEX28" s="70"/>
      <c r="SEY28" s="70"/>
      <c r="SEZ28" s="70"/>
      <c r="SFA28" s="70"/>
      <c r="SFB28" s="70"/>
      <c r="SFC28" s="70"/>
      <c r="SFD28" s="70"/>
      <c r="SFE28" s="70"/>
      <c r="SFF28" s="70"/>
      <c r="SFG28" s="70"/>
      <c r="SFH28" s="70"/>
      <c r="SFI28" s="70"/>
      <c r="SFJ28" s="70"/>
      <c r="SFK28" s="70"/>
      <c r="SFL28" s="70"/>
      <c r="SFM28" s="70"/>
      <c r="SFN28" s="70"/>
      <c r="SFO28" s="70"/>
      <c r="SFP28" s="70"/>
      <c r="SFQ28" s="70"/>
      <c r="SFR28" s="70"/>
      <c r="SFS28" s="70"/>
      <c r="SFT28" s="70"/>
      <c r="SFU28" s="70"/>
      <c r="SFV28" s="70"/>
      <c r="SFW28" s="70"/>
      <c r="SFX28" s="70"/>
      <c r="SFY28" s="70"/>
      <c r="SFZ28" s="70"/>
      <c r="SGA28" s="70"/>
      <c r="SGB28" s="70"/>
      <c r="SGC28" s="70"/>
      <c r="SGD28" s="70"/>
      <c r="SGE28" s="70"/>
      <c r="SGF28" s="70"/>
      <c r="SGG28" s="70"/>
      <c r="SGH28" s="70"/>
      <c r="SGI28" s="70"/>
      <c r="SGJ28" s="70"/>
      <c r="SGK28" s="70"/>
      <c r="SGL28" s="70"/>
      <c r="SGM28" s="70"/>
      <c r="SGN28" s="70"/>
      <c r="SGO28" s="70"/>
      <c r="SGP28" s="70"/>
      <c r="SGQ28" s="70"/>
      <c r="SGR28" s="70"/>
      <c r="SGS28" s="70"/>
      <c r="SGT28" s="70"/>
      <c r="SGU28" s="70"/>
      <c r="SGV28" s="70"/>
      <c r="SGW28" s="70"/>
      <c r="SGX28" s="70"/>
      <c r="SGY28" s="70"/>
      <c r="SGZ28" s="70"/>
      <c r="SHA28" s="70"/>
      <c r="SHB28" s="70"/>
      <c r="SHC28" s="70"/>
      <c r="SHD28" s="70"/>
      <c r="SHE28" s="70"/>
      <c r="SHF28" s="70"/>
      <c r="SHG28" s="70"/>
      <c r="SHH28" s="70"/>
      <c r="SHI28" s="70"/>
      <c r="SHJ28" s="70"/>
      <c r="SHK28" s="70"/>
      <c r="SHL28" s="70"/>
      <c r="SHM28" s="70"/>
      <c r="SHN28" s="70"/>
      <c r="SHO28" s="70"/>
      <c r="SHP28" s="70"/>
      <c r="SHQ28" s="70"/>
      <c r="SHR28" s="70"/>
      <c r="SHS28" s="70"/>
      <c r="SHT28" s="70"/>
      <c r="SHU28" s="70"/>
      <c r="SHV28" s="70"/>
      <c r="SHW28" s="70"/>
      <c r="SHX28" s="70"/>
      <c r="SHY28" s="70"/>
      <c r="SHZ28" s="70"/>
      <c r="SIA28" s="70"/>
      <c r="SIB28" s="70"/>
      <c r="SIC28" s="70"/>
      <c r="SID28" s="70"/>
      <c r="SIE28" s="70"/>
      <c r="SIF28" s="70"/>
      <c r="SIG28" s="70"/>
      <c r="SIH28" s="70"/>
      <c r="SII28" s="70"/>
      <c r="SIJ28" s="70"/>
      <c r="SIK28" s="70"/>
      <c r="SIL28" s="70"/>
      <c r="SIM28" s="70"/>
      <c r="SIN28" s="70"/>
      <c r="SIO28" s="70"/>
      <c r="SIP28" s="70"/>
      <c r="SIQ28" s="70"/>
      <c r="SIR28" s="70"/>
      <c r="SIS28" s="70"/>
      <c r="SIT28" s="70"/>
      <c r="SIU28" s="70"/>
      <c r="SIV28" s="70"/>
      <c r="SIW28" s="70"/>
      <c r="SIX28" s="70"/>
      <c r="SIY28" s="70"/>
      <c r="SIZ28" s="70"/>
      <c r="SJA28" s="70"/>
      <c r="SJB28" s="70"/>
      <c r="SJC28" s="70"/>
      <c r="SJD28" s="70"/>
      <c r="SJE28" s="70"/>
      <c r="SJF28" s="70"/>
      <c r="SJG28" s="70"/>
      <c r="SJH28" s="70"/>
      <c r="SJI28" s="70"/>
      <c r="SJJ28" s="70"/>
      <c r="SJK28" s="70"/>
      <c r="SJL28" s="70"/>
      <c r="SJM28" s="70"/>
      <c r="SJN28" s="70"/>
      <c r="SJO28" s="70"/>
      <c r="SJP28" s="70"/>
      <c r="SJQ28" s="70"/>
      <c r="SJR28" s="70"/>
      <c r="SJS28" s="70"/>
      <c r="SJT28" s="70"/>
      <c r="SJU28" s="70"/>
      <c r="SJV28" s="70"/>
      <c r="SJW28" s="70"/>
      <c r="SJX28" s="70"/>
      <c r="SJY28" s="70"/>
      <c r="SJZ28" s="70"/>
      <c r="SKA28" s="70"/>
      <c r="SKB28" s="70"/>
      <c r="SKC28" s="70"/>
      <c r="SKD28" s="70"/>
      <c r="SKE28" s="70"/>
      <c r="SKF28" s="70"/>
      <c r="SKG28" s="70"/>
      <c r="SKH28" s="70"/>
      <c r="SKI28" s="70"/>
      <c r="SKJ28" s="70"/>
      <c r="SKK28" s="70"/>
      <c r="SKL28" s="70"/>
      <c r="SKM28" s="70"/>
      <c r="SKN28" s="70"/>
      <c r="SKO28" s="70"/>
      <c r="SKP28" s="70"/>
      <c r="SKQ28" s="70"/>
      <c r="SKR28" s="70"/>
      <c r="SKS28" s="70"/>
      <c r="SKT28" s="70"/>
      <c r="SKU28" s="70"/>
      <c r="SKV28" s="70"/>
      <c r="SKW28" s="70"/>
      <c r="SKX28" s="70"/>
      <c r="SKY28" s="70"/>
      <c r="SKZ28" s="70"/>
      <c r="SLA28" s="70"/>
      <c r="SLB28" s="70"/>
      <c r="SLC28" s="70"/>
      <c r="SLD28" s="70"/>
      <c r="SLE28" s="70"/>
      <c r="SLF28" s="70"/>
      <c r="SLG28" s="70"/>
      <c r="SLH28" s="70"/>
      <c r="SLI28" s="70"/>
      <c r="SLJ28" s="70"/>
      <c r="SLK28" s="70"/>
      <c r="SLL28" s="70"/>
      <c r="SLM28" s="70"/>
      <c r="SLN28" s="70"/>
      <c r="SLO28" s="70"/>
      <c r="SLP28" s="70"/>
      <c r="SLQ28" s="70"/>
      <c r="SLR28" s="70"/>
      <c r="SLS28" s="70"/>
      <c r="SLT28" s="70"/>
      <c r="SLU28" s="70"/>
      <c r="SLV28" s="70"/>
      <c r="SLW28" s="70"/>
      <c r="SLX28" s="70"/>
      <c r="SLY28" s="70"/>
      <c r="SLZ28" s="70"/>
      <c r="SMA28" s="70"/>
      <c r="SMB28" s="70"/>
      <c r="SMC28" s="70"/>
      <c r="SMD28" s="70"/>
      <c r="SME28" s="70"/>
      <c r="SMF28" s="70"/>
      <c r="SMG28" s="70"/>
      <c r="SMH28" s="70"/>
      <c r="SMI28" s="70"/>
      <c r="SMJ28" s="70"/>
      <c r="SMK28" s="70"/>
      <c r="SML28" s="70"/>
      <c r="SMM28" s="70"/>
      <c r="SMN28" s="70"/>
      <c r="SMO28" s="70"/>
      <c r="SMP28" s="70"/>
      <c r="SMQ28" s="70"/>
      <c r="SMR28" s="70"/>
      <c r="SMS28" s="70"/>
      <c r="SMT28" s="70"/>
      <c r="SMU28" s="70"/>
      <c r="SMV28" s="70"/>
      <c r="SMW28" s="70"/>
      <c r="SMX28" s="70"/>
      <c r="SMY28" s="70"/>
      <c r="SMZ28" s="70"/>
      <c r="SNA28" s="70"/>
      <c r="SNB28" s="70"/>
      <c r="SNC28" s="70"/>
      <c r="SND28" s="70"/>
      <c r="SNE28" s="70"/>
      <c r="SNF28" s="70"/>
      <c r="SNG28" s="70"/>
      <c r="SNH28" s="70"/>
      <c r="SNI28" s="70"/>
      <c r="SNJ28" s="70"/>
      <c r="SNK28" s="70"/>
      <c r="SNL28" s="70"/>
      <c r="SNM28" s="70"/>
      <c r="SNN28" s="70"/>
      <c r="SNO28" s="70"/>
      <c r="SNP28" s="70"/>
      <c r="SNQ28" s="70"/>
      <c r="SNR28" s="70"/>
      <c r="SNS28" s="70"/>
      <c r="SNT28" s="70"/>
      <c r="SNU28" s="70"/>
      <c r="SNV28" s="70"/>
      <c r="SNW28" s="70"/>
      <c r="SNX28" s="70"/>
      <c r="SNY28" s="70"/>
      <c r="SNZ28" s="70"/>
      <c r="SOA28" s="70"/>
      <c r="SOB28" s="70"/>
      <c r="SOC28" s="70"/>
      <c r="SOD28" s="70"/>
      <c r="SOE28" s="70"/>
      <c r="SOF28" s="70"/>
      <c r="SOG28" s="70"/>
      <c r="SOH28" s="70"/>
      <c r="SOI28" s="70"/>
      <c r="SOJ28" s="70"/>
      <c r="SOK28" s="70"/>
      <c r="SOL28" s="70"/>
      <c r="SOM28" s="70"/>
      <c r="SON28" s="70"/>
      <c r="SOO28" s="70"/>
      <c r="SOP28" s="70"/>
      <c r="SOQ28" s="70"/>
      <c r="SOR28" s="70"/>
      <c r="SOS28" s="70"/>
      <c r="SOT28" s="70"/>
      <c r="SOU28" s="70"/>
      <c r="SOV28" s="70"/>
      <c r="SOW28" s="70"/>
      <c r="SOX28" s="70"/>
      <c r="SOY28" s="70"/>
      <c r="SOZ28" s="70"/>
      <c r="SPA28" s="70"/>
      <c r="SPB28" s="70"/>
      <c r="SPC28" s="70"/>
      <c r="SPD28" s="70"/>
      <c r="SPE28" s="70"/>
      <c r="SPF28" s="70"/>
      <c r="SPG28" s="70"/>
      <c r="SPH28" s="70"/>
      <c r="SPI28" s="70"/>
      <c r="SPJ28" s="70"/>
      <c r="SPK28" s="70"/>
      <c r="SPL28" s="70"/>
      <c r="SPM28" s="70"/>
      <c r="SPN28" s="70"/>
      <c r="SPO28" s="70"/>
      <c r="SPP28" s="70"/>
      <c r="SPQ28" s="70"/>
      <c r="SPR28" s="70"/>
      <c r="SPS28" s="70"/>
      <c r="SPT28" s="70"/>
      <c r="SPU28" s="70"/>
      <c r="SPV28" s="70"/>
      <c r="SPW28" s="70"/>
      <c r="SPX28" s="70"/>
      <c r="SPY28" s="70"/>
      <c r="SPZ28" s="70"/>
      <c r="SQA28" s="70"/>
      <c r="SQB28" s="70"/>
      <c r="SQC28" s="70"/>
      <c r="SQD28" s="70"/>
      <c r="SQE28" s="70"/>
      <c r="SQF28" s="70"/>
      <c r="SQG28" s="70"/>
      <c r="SQH28" s="70"/>
      <c r="SQI28" s="70"/>
      <c r="SQJ28" s="70"/>
      <c r="SQK28" s="70"/>
      <c r="SQL28" s="70"/>
      <c r="SQM28" s="70"/>
      <c r="SQN28" s="70"/>
      <c r="SQO28" s="70"/>
      <c r="SQP28" s="70"/>
      <c r="SQQ28" s="70"/>
      <c r="SQR28" s="70"/>
      <c r="SQS28" s="70"/>
      <c r="SQT28" s="70"/>
      <c r="SQU28" s="70"/>
      <c r="SQV28" s="70"/>
      <c r="SQW28" s="70"/>
      <c r="SQX28" s="70"/>
      <c r="SQY28" s="70"/>
      <c r="SQZ28" s="70"/>
      <c r="SRA28" s="70"/>
      <c r="SRB28" s="70"/>
      <c r="SRC28" s="70"/>
      <c r="SRD28" s="70"/>
      <c r="SRE28" s="70"/>
      <c r="SRF28" s="70"/>
      <c r="SRG28" s="70"/>
      <c r="SRH28" s="70"/>
      <c r="SRI28" s="70"/>
      <c r="SRJ28" s="70"/>
      <c r="SRK28" s="70"/>
      <c r="SRL28" s="70"/>
      <c r="SRM28" s="70"/>
      <c r="SRN28" s="70"/>
      <c r="SRO28" s="70"/>
      <c r="SRP28" s="70"/>
      <c r="SRQ28" s="70"/>
      <c r="SRR28" s="70"/>
      <c r="SRS28" s="70"/>
      <c r="SRT28" s="70"/>
      <c r="SRU28" s="70"/>
      <c r="SRV28" s="70"/>
      <c r="SRW28" s="70"/>
      <c r="SRX28" s="70"/>
      <c r="SRY28" s="70"/>
      <c r="SRZ28" s="70"/>
      <c r="SSA28" s="70"/>
      <c r="SSB28" s="70"/>
      <c r="SSC28" s="70"/>
      <c r="SSD28" s="70"/>
      <c r="SSE28" s="70"/>
      <c r="SSF28" s="70"/>
      <c r="SSG28" s="70"/>
      <c r="SSH28" s="70"/>
      <c r="SSI28" s="70"/>
      <c r="SSJ28" s="70"/>
      <c r="SSK28" s="70"/>
      <c r="SSL28" s="70"/>
      <c r="SSM28" s="70"/>
      <c r="SSN28" s="70"/>
      <c r="SSO28" s="70"/>
      <c r="SSP28" s="70"/>
      <c r="SSQ28" s="70"/>
      <c r="SSR28" s="70"/>
      <c r="SSS28" s="70"/>
      <c r="SST28" s="70"/>
      <c r="SSU28" s="70"/>
      <c r="SSV28" s="70"/>
      <c r="SSW28" s="70"/>
      <c r="SSX28" s="70"/>
      <c r="SSY28" s="70"/>
      <c r="SSZ28" s="70"/>
      <c r="STA28" s="70"/>
      <c r="STB28" s="70"/>
      <c r="STC28" s="70"/>
      <c r="STD28" s="70"/>
      <c r="STE28" s="70"/>
      <c r="STF28" s="70"/>
      <c r="STG28" s="70"/>
      <c r="STH28" s="70"/>
      <c r="STI28" s="70"/>
      <c r="STJ28" s="70"/>
      <c r="STK28" s="70"/>
      <c r="STL28" s="70"/>
      <c r="STM28" s="70"/>
      <c r="STN28" s="70"/>
      <c r="STO28" s="70"/>
      <c r="STP28" s="70"/>
      <c r="STQ28" s="70"/>
      <c r="STR28" s="70"/>
      <c r="STS28" s="70"/>
      <c r="STT28" s="70"/>
      <c r="STU28" s="70"/>
      <c r="STV28" s="70"/>
      <c r="STW28" s="70"/>
      <c r="STX28" s="70"/>
      <c r="STY28" s="70"/>
      <c r="STZ28" s="70"/>
      <c r="SUA28" s="70"/>
      <c r="SUB28" s="70"/>
      <c r="SUC28" s="70"/>
      <c r="SUD28" s="70"/>
      <c r="SUE28" s="70"/>
      <c r="SUF28" s="70"/>
      <c r="SUG28" s="70"/>
      <c r="SUH28" s="70"/>
      <c r="SUI28" s="70"/>
      <c r="SUJ28" s="70"/>
      <c r="SUK28" s="70"/>
      <c r="SUL28" s="70"/>
      <c r="SUM28" s="70"/>
      <c r="SUN28" s="70"/>
      <c r="SUO28" s="70"/>
      <c r="SUP28" s="70"/>
      <c r="SUQ28" s="70"/>
      <c r="SUR28" s="70"/>
      <c r="SUS28" s="70"/>
      <c r="SUT28" s="70"/>
      <c r="SUU28" s="70"/>
      <c r="SUV28" s="70"/>
      <c r="SUW28" s="70"/>
      <c r="SUX28" s="70"/>
      <c r="SUY28" s="70"/>
      <c r="SUZ28" s="70"/>
      <c r="SVA28" s="70"/>
      <c r="SVB28" s="70"/>
      <c r="SVC28" s="70"/>
      <c r="SVD28" s="70"/>
      <c r="SVE28" s="70"/>
      <c r="SVF28" s="70"/>
      <c r="SVG28" s="70"/>
      <c r="SVH28" s="70"/>
      <c r="SVI28" s="70"/>
      <c r="SVJ28" s="70"/>
      <c r="SVK28" s="70"/>
      <c r="SVL28" s="70"/>
      <c r="SVM28" s="70"/>
      <c r="SVN28" s="70"/>
      <c r="SVO28" s="70"/>
      <c r="SVP28" s="70"/>
      <c r="SVQ28" s="70"/>
      <c r="SVR28" s="70"/>
      <c r="SVS28" s="70"/>
      <c r="SVT28" s="70"/>
      <c r="SVU28" s="70"/>
      <c r="SVV28" s="70"/>
      <c r="SVW28" s="70"/>
      <c r="SVX28" s="70"/>
      <c r="SVY28" s="70"/>
      <c r="SVZ28" s="70"/>
      <c r="SWA28" s="70"/>
      <c r="SWB28" s="70"/>
      <c r="SWC28" s="70"/>
      <c r="SWD28" s="70"/>
      <c r="SWE28" s="70"/>
      <c r="SWF28" s="70"/>
      <c r="SWG28" s="70"/>
      <c r="SWH28" s="70"/>
      <c r="SWI28" s="70"/>
      <c r="SWJ28" s="70"/>
      <c r="SWK28" s="70"/>
      <c r="SWL28" s="70"/>
      <c r="SWM28" s="70"/>
      <c r="SWN28" s="70"/>
      <c r="SWO28" s="70"/>
      <c r="SWP28" s="70"/>
      <c r="SWQ28" s="70"/>
      <c r="SWR28" s="70"/>
      <c r="SWS28" s="70"/>
      <c r="SWT28" s="70"/>
      <c r="SWU28" s="70"/>
      <c r="SWV28" s="70"/>
      <c r="SWW28" s="70"/>
      <c r="SWX28" s="70"/>
      <c r="SWY28" s="70"/>
      <c r="SWZ28" s="70"/>
      <c r="SXA28" s="70"/>
      <c r="SXB28" s="70"/>
      <c r="SXC28" s="70"/>
      <c r="SXD28" s="70"/>
      <c r="SXE28" s="70"/>
      <c r="SXF28" s="70"/>
      <c r="SXG28" s="70"/>
      <c r="SXH28" s="70"/>
      <c r="SXI28" s="70"/>
      <c r="SXJ28" s="70"/>
      <c r="SXK28" s="70"/>
      <c r="SXL28" s="70"/>
      <c r="SXM28" s="70"/>
      <c r="SXN28" s="70"/>
      <c r="SXO28" s="70"/>
      <c r="SXP28" s="70"/>
      <c r="SXQ28" s="70"/>
      <c r="SXR28" s="70"/>
      <c r="SXS28" s="70"/>
      <c r="SXT28" s="70"/>
      <c r="SXU28" s="70"/>
      <c r="SXV28" s="70"/>
      <c r="SXW28" s="70"/>
      <c r="SXX28" s="70"/>
      <c r="SXY28" s="70"/>
      <c r="SXZ28" s="70"/>
      <c r="SYA28" s="70"/>
      <c r="SYB28" s="70"/>
      <c r="SYC28" s="70"/>
      <c r="SYD28" s="70"/>
      <c r="SYE28" s="70"/>
      <c r="SYF28" s="70"/>
      <c r="SYG28" s="70"/>
      <c r="SYH28" s="70"/>
      <c r="SYI28" s="70"/>
      <c r="SYJ28" s="70"/>
      <c r="SYK28" s="70"/>
      <c r="SYL28" s="70"/>
      <c r="SYM28" s="70"/>
      <c r="SYN28" s="70"/>
      <c r="SYO28" s="70"/>
      <c r="SYP28" s="70"/>
      <c r="SYQ28" s="70"/>
      <c r="SYR28" s="70"/>
      <c r="SYS28" s="70"/>
      <c r="SYT28" s="70"/>
      <c r="SYU28" s="70"/>
      <c r="SYV28" s="70"/>
      <c r="SYW28" s="70"/>
      <c r="SYX28" s="70"/>
      <c r="SYY28" s="70"/>
      <c r="SYZ28" s="70"/>
      <c r="SZA28" s="70"/>
      <c r="SZB28" s="70"/>
      <c r="SZC28" s="70"/>
      <c r="SZD28" s="70"/>
      <c r="SZE28" s="70"/>
      <c r="SZF28" s="70"/>
      <c r="SZG28" s="70"/>
      <c r="SZH28" s="70"/>
      <c r="SZI28" s="70"/>
      <c r="SZJ28" s="70"/>
      <c r="SZK28" s="70"/>
      <c r="SZL28" s="70"/>
      <c r="SZM28" s="70"/>
      <c r="SZN28" s="70"/>
      <c r="SZO28" s="70"/>
      <c r="SZP28" s="70"/>
      <c r="SZQ28" s="70"/>
      <c r="SZR28" s="70"/>
      <c r="SZS28" s="70"/>
      <c r="SZT28" s="70"/>
      <c r="SZU28" s="70"/>
      <c r="SZV28" s="70"/>
      <c r="SZW28" s="70"/>
      <c r="SZX28" s="70"/>
      <c r="SZY28" s="70"/>
      <c r="SZZ28" s="70"/>
      <c r="TAA28" s="70"/>
      <c r="TAB28" s="70"/>
      <c r="TAC28" s="70"/>
      <c r="TAD28" s="70"/>
      <c r="TAE28" s="70"/>
      <c r="TAF28" s="70"/>
      <c r="TAG28" s="70"/>
      <c r="TAH28" s="70"/>
      <c r="TAI28" s="70"/>
      <c r="TAJ28" s="70"/>
      <c r="TAK28" s="70"/>
      <c r="TAL28" s="70"/>
      <c r="TAM28" s="70"/>
      <c r="TAN28" s="70"/>
      <c r="TAO28" s="70"/>
      <c r="TAP28" s="70"/>
      <c r="TAQ28" s="70"/>
      <c r="TAR28" s="70"/>
      <c r="TAS28" s="70"/>
      <c r="TAT28" s="70"/>
      <c r="TAU28" s="70"/>
      <c r="TAV28" s="70"/>
      <c r="TAW28" s="70"/>
      <c r="TAX28" s="70"/>
      <c r="TAY28" s="70"/>
      <c r="TAZ28" s="70"/>
      <c r="TBA28" s="70"/>
      <c r="TBB28" s="70"/>
      <c r="TBC28" s="70"/>
      <c r="TBD28" s="70"/>
      <c r="TBE28" s="70"/>
      <c r="TBF28" s="70"/>
      <c r="TBG28" s="70"/>
      <c r="TBH28" s="70"/>
      <c r="TBI28" s="70"/>
      <c r="TBJ28" s="70"/>
      <c r="TBK28" s="70"/>
      <c r="TBL28" s="70"/>
      <c r="TBM28" s="70"/>
      <c r="TBN28" s="70"/>
      <c r="TBO28" s="70"/>
      <c r="TBP28" s="70"/>
      <c r="TBQ28" s="70"/>
      <c r="TBR28" s="70"/>
      <c r="TBS28" s="70"/>
      <c r="TBT28" s="70"/>
      <c r="TBU28" s="70"/>
      <c r="TBV28" s="70"/>
      <c r="TBW28" s="70"/>
      <c r="TBX28" s="70"/>
      <c r="TBY28" s="70"/>
      <c r="TBZ28" s="70"/>
      <c r="TCA28" s="70"/>
      <c r="TCB28" s="70"/>
      <c r="TCC28" s="70"/>
      <c r="TCD28" s="70"/>
      <c r="TCE28" s="70"/>
      <c r="TCF28" s="70"/>
      <c r="TCG28" s="70"/>
      <c r="TCH28" s="70"/>
      <c r="TCI28" s="70"/>
      <c r="TCJ28" s="70"/>
      <c r="TCK28" s="70"/>
      <c r="TCL28" s="70"/>
      <c r="TCM28" s="70"/>
      <c r="TCN28" s="70"/>
      <c r="TCO28" s="70"/>
      <c r="TCP28" s="70"/>
      <c r="TCQ28" s="70"/>
      <c r="TCR28" s="70"/>
      <c r="TCS28" s="70"/>
      <c r="TCT28" s="70"/>
      <c r="TCU28" s="70"/>
      <c r="TCV28" s="70"/>
      <c r="TCW28" s="70"/>
      <c r="TCX28" s="70"/>
      <c r="TCY28" s="70"/>
      <c r="TCZ28" s="70"/>
      <c r="TDA28" s="70"/>
      <c r="TDB28" s="70"/>
      <c r="TDC28" s="70"/>
      <c r="TDD28" s="70"/>
      <c r="TDE28" s="70"/>
      <c r="TDF28" s="70"/>
      <c r="TDG28" s="70"/>
      <c r="TDH28" s="70"/>
      <c r="TDI28" s="70"/>
      <c r="TDJ28" s="70"/>
      <c r="TDK28" s="70"/>
      <c r="TDL28" s="70"/>
      <c r="TDM28" s="70"/>
      <c r="TDN28" s="70"/>
      <c r="TDO28" s="70"/>
      <c r="TDP28" s="70"/>
      <c r="TDQ28" s="70"/>
      <c r="TDR28" s="70"/>
      <c r="TDS28" s="70"/>
      <c r="TDT28" s="70"/>
      <c r="TDU28" s="70"/>
      <c r="TDV28" s="70"/>
      <c r="TDW28" s="70"/>
      <c r="TDX28" s="70"/>
      <c r="TDY28" s="70"/>
      <c r="TDZ28" s="70"/>
      <c r="TEA28" s="70"/>
      <c r="TEB28" s="70"/>
      <c r="TEC28" s="70"/>
      <c r="TED28" s="70"/>
      <c r="TEE28" s="70"/>
      <c r="TEF28" s="70"/>
      <c r="TEG28" s="70"/>
      <c r="TEH28" s="70"/>
      <c r="TEI28" s="70"/>
      <c r="TEJ28" s="70"/>
      <c r="TEK28" s="70"/>
      <c r="TEL28" s="70"/>
      <c r="TEM28" s="70"/>
      <c r="TEN28" s="70"/>
      <c r="TEO28" s="70"/>
      <c r="TEP28" s="70"/>
      <c r="TEQ28" s="70"/>
      <c r="TER28" s="70"/>
      <c r="TES28" s="70"/>
      <c r="TET28" s="70"/>
      <c r="TEU28" s="70"/>
      <c r="TEV28" s="70"/>
      <c r="TEW28" s="70"/>
      <c r="TEX28" s="70"/>
      <c r="TEY28" s="70"/>
      <c r="TEZ28" s="70"/>
      <c r="TFA28" s="70"/>
      <c r="TFB28" s="70"/>
      <c r="TFC28" s="70"/>
      <c r="TFD28" s="70"/>
      <c r="TFE28" s="70"/>
      <c r="TFF28" s="70"/>
      <c r="TFG28" s="70"/>
      <c r="TFH28" s="70"/>
      <c r="TFI28" s="70"/>
      <c r="TFJ28" s="70"/>
      <c r="TFK28" s="70"/>
      <c r="TFL28" s="70"/>
      <c r="TFM28" s="70"/>
      <c r="TFN28" s="70"/>
      <c r="TFO28" s="70"/>
      <c r="TFP28" s="70"/>
      <c r="TFQ28" s="70"/>
      <c r="TFR28" s="70"/>
      <c r="TFS28" s="70"/>
      <c r="TFT28" s="70"/>
      <c r="TFU28" s="70"/>
      <c r="TFV28" s="70"/>
      <c r="TFW28" s="70"/>
      <c r="TFX28" s="70"/>
      <c r="TFY28" s="70"/>
      <c r="TFZ28" s="70"/>
      <c r="TGA28" s="70"/>
      <c r="TGB28" s="70"/>
      <c r="TGC28" s="70"/>
      <c r="TGD28" s="70"/>
      <c r="TGE28" s="70"/>
      <c r="TGF28" s="70"/>
      <c r="TGG28" s="70"/>
      <c r="TGH28" s="70"/>
      <c r="TGI28" s="70"/>
      <c r="TGJ28" s="70"/>
      <c r="TGK28" s="70"/>
      <c r="TGL28" s="70"/>
      <c r="TGM28" s="70"/>
      <c r="TGN28" s="70"/>
      <c r="TGO28" s="70"/>
      <c r="TGP28" s="70"/>
      <c r="TGQ28" s="70"/>
      <c r="TGR28" s="70"/>
      <c r="TGS28" s="70"/>
      <c r="TGT28" s="70"/>
      <c r="TGU28" s="70"/>
      <c r="TGV28" s="70"/>
      <c r="TGW28" s="70"/>
      <c r="TGX28" s="70"/>
      <c r="TGY28" s="70"/>
      <c r="TGZ28" s="70"/>
      <c r="THA28" s="70"/>
      <c r="THB28" s="70"/>
      <c r="THC28" s="70"/>
      <c r="THD28" s="70"/>
      <c r="THE28" s="70"/>
      <c r="THF28" s="70"/>
      <c r="THG28" s="70"/>
      <c r="THH28" s="70"/>
      <c r="THI28" s="70"/>
      <c r="THJ28" s="70"/>
      <c r="THK28" s="70"/>
      <c r="THL28" s="70"/>
      <c r="THM28" s="70"/>
      <c r="THN28" s="70"/>
      <c r="THO28" s="70"/>
      <c r="THP28" s="70"/>
      <c r="THQ28" s="70"/>
      <c r="THR28" s="70"/>
      <c r="THS28" s="70"/>
      <c r="THT28" s="70"/>
      <c r="THU28" s="70"/>
      <c r="THV28" s="70"/>
      <c r="THW28" s="70"/>
      <c r="THX28" s="70"/>
      <c r="THY28" s="70"/>
      <c r="THZ28" s="70"/>
      <c r="TIA28" s="70"/>
      <c r="TIB28" s="70"/>
      <c r="TIC28" s="70"/>
      <c r="TID28" s="70"/>
      <c r="TIE28" s="70"/>
      <c r="TIF28" s="70"/>
      <c r="TIG28" s="70"/>
      <c r="TIH28" s="70"/>
      <c r="TII28" s="70"/>
      <c r="TIJ28" s="70"/>
      <c r="TIK28" s="70"/>
      <c r="TIL28" s="70"/>
      <c r="TIM28" s="70"/>
      <c r="TIN28" s="70"/>
      <c r="TIO28" s="70"/>
      <c r="TIP28" s="70"/>
      <c r="TIQ28" s="70"/>
      <c r="TIR28" s="70"/>
      <c r="TIS28" s="70"/>
      <c r="TIT28" s="70"/>
      <c r="TIU28" s="70"/>
      <c r="TIV28" s="70"/>
      <c r="TIW28" s="70"/>
      <c r="TIX28" s="70"/>
      <c r="TIY28" s="70"/>
      <c r="TIZ28" s="70"/>
      <c r="TJA28" s="70"/>
      <c r="TJB28" s="70"/>
      <c r="TJC28" s="70"/>
      <c r="TJD28" s="70"/>
      <c r="TJE28" s="70"/>
      <c r="TJF28" s="70"/>
      <c r="TJG28" s="70"/>
      <c r="TJH28" s="70"/>
      <c r="TJI28" s="70"/>
      <c r="TJJ28" s="70"/>
      <c r="TJK28" s="70"/>
      <c r="TJL28" s="70"/>
      <c r="TJM28" s="70"/>
      <c r="TJN28" s="70"/>
      <c r="TJO28" s="70"/>
      <c r="TJP28" s="70"/>
      <c r="TJQ28" s="70"/>
      <c r="TJR28" s="70"/>
      <c r="TJS28" s="70"/>
      <c r="TJT28" s="70"/>
      <c r="TJU28" s="70"/>
      <c r="TJV28" s="70"/>
      <c r="TJW28" s="70"/>
      <c r="TJX28" s="70"/>
      <c r="TJY28" s="70"/>
      <c r="TJZ28" s="70"/>
      <c r="TKA28" s="70"/>
      <c r="TKB28" s="70"/>
      <c r="TKC28" s="70"/>
      <c r="TKD28" s="70"/>
      <c r="TKE28" s="70"/>
      <c r="TKF28" s="70"/>
      <c r="TKG28" s="70"/>
      <c r="TKH28" s="70"/>
      <c r="TKI28" s="70"/>
      <c r="TKJ28" s="70"/>
      <c r="TKK28" s="70"/>
      <c r="TKL28" s="70"/>
      <c r="TKM28" s="70"/>
      <c r="TKN28" s="70"/>
      <c r="TKO28" s="70"/>
      <c r="TKP28" s="70"/>
      <c r="TKQ28" s="70"/>
      <c r="TKR28" s="70"/>
      <c r="TKS28" s="70"/>
      <c r="TKT28" s="70"/>
      <c r="TKU28" s="70"/>
      <c r="TKV28" s="70"/>
      <c r="TKW28" s="70"/>
      <c r="TKX28" s="70"/>
      <c r="TKY28" s="70"/>
      <c r="TKZ28" s="70"/>
      <c r="TLA28" s="70"/>
      <c r="TLB28" s="70"/>
      <c r="TLC28" s="70"/>
      <c r="TLD28" s="70"/>
      <c r="TLE28" s="70"/>
      <c r="TLF28" s="70"/>
      <c r="TLG28" s="70"/>
      <c r="TLH28" s="70"/>
      <c r="TLI28" s="70"/>
      <c r="TLJ28" s="70"/>
      <c r="TLK28" s="70"/>
      <c r="TLL28" s="70"/>
      <c r="TLM28" s="70"/>
      <c r="TLN28" s="70"/>
      <c r="TLO28" s="70"/>
      <c r="TLP28" s="70"/>
      <c r="TLQ28" s="70"/>
      <c r="TLR28" s="70"/>
      <c r="TLS28" s="70"/>
      <c r="TLT28" s="70"/>
      <c r="TLU28" s="70"/>
      <c r="TLV28" s="70"/>
      <c r="TLW28" s="70"/>
      <c r="TLX28" s="70"/>
      <c r="TLY28" s="70"/>
      <c r="TLZ28" s="70"/>
      <c r="TMA28" s="70"/>
      <c r="TMB28" s="70"/>
      <c r="TMC28" s="70"/>
      <c r="TMD28" s="70"/>
      <c r="TME28" s="70"/>
      <c r="TMF28" s="70"/>
      <c r="TMG28" s="70"/>
      <c r="TMH28" s="70"/>
      <c r="TMI28" s="70"/>
      <c r="TMJ28" s="70"/>
      <c r="TMK28" s="70"/>
      <c r="TML28" s="70"/>
      <c r="TMM28" s="70"/>
      <c r="TMN28" s="70"/>
      <c r="TMO28" s="70"/>
      <c r="TMP28" s="70"/>
      <c r="TMQ28" s="70"/>
      <c r="TMR28" s="70"/>
      <c r="TMS28" s="70"/>
      <c r="TMT28" s="70"/>
      <c r="TMU28" s="70"/>
      <c r="TMV28" s="70"/>
      <c r="TMW28" s="70"/>
      <c r="TMX28" s="70"/>
      <c r="TMY28" s="70"/>
      <c r="TMZ28" s="70"/>
      <c r="TNA28" s="70"/>
      <c r="TNB28" s="70"/>
      <c r="TNC28" s="70"/>
      <c r="TND28" s="70"/>
      <c r="TNE28" s="70"/>
      <c r="TNF28" s="70"/>
      <c r="TNG28" s="70"/>
      <c r="TNH28" s="70"/>
      <c r="TNI28" s="70"/>
      <c r="TNJ28" s="70"/>
      <c r="TNK28" s="70"/>
      <c r="TNL28" s="70"/>
      <c r="TNM28" s="70"/>
      <c r="TNN28" s="70"/>
      <c r="TNO28" s="70"/>
      <c r="TNP28" s="70"/>
      <c r="TNQ28" s="70"/>
      <c r="TNR28" s="70"/>
      <c r="TNS28" s="70"/>
      <c r="TNT28" s="70"/>
      <c r="TNU28" s="70"/>
      <c r="TNV28" s="70"/>
      <c r="TNW28" s="70"/>
      <c r="TNX28" s="70"/>
      <c r="TNY28" s="70"/>
      <c r="TNZ28" s="70"/>
      <c r="TOA28" s="70"/>
      <c r="TOB28" s="70"/>
      <c r="TOC28" s="70"/>
      <c r="TOD28" s="70"/>
      <c r="TOE28" s="70"/>
      <c r="TOF28" s="70"/>
      <c r="TOG28" s="70"/>
      <c r="TOH28" s="70"/>
      <c r="TOI28" s="70"/>
      <c r="TOJ28" s="70"/>
      <c r="TOK28" s="70"/>
      <c r="TOL28" s="70"/>
      <c r="TOM28" s="70"/>
      <c r="TON28" s="70"/>
      <c r="TOO28" s="70"/>
      <c r="TOP28" s="70"/>
      <c r="TOQ28" s="70"/>
      <c r="TOR28" s="70"/>
      <c r="TOS28" s="70"/>
      <c r="TOT28" s="70"/>
      <c r="TOU28" s="70"/>
      <c r="TOV28" s="70"/>
      <c r="TOW28" s="70"/>
      <c r="TOX28" s="70"/>
      <c r="TOY28" s="70"/>
      <c r="TOZ28" s="70"/>
      <c r="TPA28" s="70"/>
      <c r="TPB28" s="70"/>
      <c r="TPC28" s="70"/>
      <c r="TPD28" s="70"/>
      <c r="TPE28" s="70"/>
      <c r="TPF28" s="70"/>
      <c r="TPG28" s="70"/>
      <c r="TPH28" s="70"/>
      <c r="TPI28" s="70"/>
      <c r="TPJ28" s="70"/>
      <c r="TPK28" s="70"/>
      <c r="TPL28" s="70"/>
      <c r="TPM28" s="70"/>
      <c r="TPN28" s="70"/>
      <c r="TPO28" s="70"/>
      <c r="TPP28" s="70"/>
      <c r="TPQ28" s="70"/>
      <c r="TPR28" s="70"/>
      <c r="TPS28" s="70"/>
      <c r="TPT28" s="70"/>
      <c r="TPU28" s="70"/>
      <c r="TPV28" s="70"/>
      <c r="TPW28" s="70"/>
      <c r="TPX28" s="70"/>
      <c r="TPY28" s="70"/>
      <c r="TPZ28" s="70"/>
      <c r="TQA28" s="70"/>
      <c r="TQB28" s="70"/>
      <c r="TQC28" s="70"/>
      <c r="TQD28" s="70"/>
      <c r="TQE28" s="70"/>
      <c r="TQF28" s="70"/>
      <c r="TQG28" s="70"/>
      <c r="TQH28" s="70"/>
      <c r="TQI28" s="70"/>
      <c r="TQJ28" s="70"/>
      <c r="TQK28" s="70"/>
      <c r="TQL28" s="70"/>
      <c r="TQM28" s="70"/>
      <c r="TQN28" s="70"/>
      <c r="TQO28" s="70"/>
      <c r="TQP28" s="70"/>
      <c r="TQQ28" s="70"/>
      <c r="TQR28" s="70"/>
      <c r="TQS28" s="70"/>
      <c r="TQT28" s="70"/>
      <c r="TQU28" s="70"/>
      <c r="TQV28" s="70"/>
      <c r="TQW28" s="70"/>
      <c r="TQX28" s="70"/>
      <c r="TQY28" s="70"/>
      <c r="TQZ28" s="70"/>
      <c r="TRA28" s="70"/>
      <c r="TRB28" s="70"/>
      <c r="TRC28" s="70"/>
      <c r="TRD28" s="70"/>
      <c r="TRE28" s="70"/>
      <c r="TRF28" s="70"/>
      <c r="TRG28" s="70"/>
      <c r="TRH28" s="70"/>
      <c r="TRI28" s="70"/>
      <c r="TRJ28" s="70"/>
      <c r="TRK28" s="70"/>
      <c r="TRL28" s="70"/>
      <c r="TRM28" s="70"/>
      <c r="TRN28" s="70"/>
      <c r="TRO28" s="70"/>
      <c r="TRP28" s="70"/>
      <c r="TRQ28" s="70"/>
      <c r="TRR28" s="70"/>
      <c r="TRS28" s="70"/>
      <c r="TRT28" s="70"/>
      <c r="TRU28" s="70"/>
      <c r="TRV28" s="70"/>
      <c r="TRW28" s="70"/>
      <c r="TRX28" s="70"/>
      <c r="TRY28" s="70"/>
      <c r="TRZ28" s="70"/>
      <c r="TSA28" s="70"/>
      <c r="TSB28" s="70"/>
      <c r="TSC28" s="70"/>
      <c r="TSD28" s="70"/>
      <c r="TSE28" s="70"/>
      <c r="TSF28" s="70"/>
      <c r="TSG28" s="70"/>
      <c r="TSH28" s="70"/>
      <c r="TSI28" s="70"/>
      <c r="TSJ28" s="70"/>
      <c r="TSK28" s="70"/>
      <c r="TSL28" s="70"/>
      <c r="TSM28" s="70"/>
      <c r="TSN28" s="70"/>
      <c r="TSO28" s="70"/>
      <c r="TSP28" s="70"/>
      <c r="TSQ28" s="70"/>
      <c r="TSR28" s="70"/>
      <c r="TSS28" s="70"/>
      <c r="TST28" s="70"/>
      <c r="TSU28" s="70"/>
      <c r="TSV28" s="70"/>
      <c r="TSW28" s="70"/>
      <c r="TSX28" s="70"/>
      <c r="TSY28" s="70"/>
      <c r="TSZ28" s="70"/>
      <c r="TTA28" s="70"/>
      <c r="TTB28" s="70"/>
      <c r="TTC28" s="70"/>
      <c r="TTD28" s="70"/>
      <c r="TTE28" s="70"/>
      <c r="TTF28" s="70"/>
      <c r="TTG28" s="70"/>
      <c r="TTH28" s="70"/>
      <c r="TTI28" s="70"/>
      <c r="TTJ28" s="70"/>
      <c r="TTK28" s="70"/>
      <c r="TTL28" s="70"/>
      <c r="TTM28" s="70"/>
      <c r="TTN28" s="70"/>
      <c r="TTO28" s="70"/>
      <c r="TTP28" s="70"/>
      <c r="TTQ28" s="70"/>
      <c r="TTR28" s="70"/>
      <c r="TTS28" s="70"/>
      <c r="TTT28" s="70"/>
      <c r="TTU28" s="70"/>
      <c r="TTV28" s="70"/>
      <c r="TTW28" s="70"/>
      <c r="TTX28" s="70"/>
      <c r="TTY28" s="70"/>
      <c r="TTZ28" s="70"/>
      <c r="TUA28" s="70"/>
      <c r="TUB28" s="70"/>
      <c r="TUC28" s="70"/>
      <c r="TUD28" s="70"/>
      <c r="TUE28" s="70"/>
      <c r="TUF28" s="70"/>
      <c r="TUG28" s="70"/>
      <c r="TUH28" s="70"/>
      <c r="TUI28" s="70"/>
      <c r="TUJ28" s="70"/>
      <c r="TUK28" s="70"/>
      <c r="TUL28" s="70"/>
      <c r="TUM28" s="70"/>
      <c r="TUN28" s="70"/>
      <c r="TUO28" s="70"/>
      <c r="TUP28" s="70"/>
      <c r="TUQ28" s="70"/>
      <c r="TUR28" s="70"/>
      <c r="TUS28" s="70"/>
      <c r="TUT28" s="70"/>
      <c r="TUU28" s="70"/>
      <c r="TUV28" s="70"/>
      <c r="TUW28" s="70"/>
      <c r="TUX28" s="70"/>
      <c r="TUY28" s="70"/>
      <c r="TUZ28" s="70"/>
      <c r="TVA28" s="70"/>
      <c r="TVB28" s="70"/>
      <c r="TVC28" s="70"/>
      <c r="TVD28" s="70"/>
      <c r="TVE28" s="70"/>
      <c r="TVF28" s="70"/>
      <c r="TVG28" s="70"/>
      <c r="TVH28" s="70"/>
      <c r="TVI28" s="70"/>
      <c r="TVJ28" s="70"/>
      <c r="TVK28" s="70"/>
      <c r="TVL28" s="70"/>
      <c r="TVM28" s="70"/>
      <c r="TVN28" s="70"/>
      <c r="TVO28" s="70"/>
      <c r="TVP28" s="70"/>
      <c r="TVQ28" s="70"/>
      <c r="TVR28" s="70"/>
      <c r="TVS28" s="70"/>
      <c r="TVT28" s="70"/>
      <c r="TVU28" s="70"/>
      <c r="TVV28" s="70"/>
      <c r="TVW28" s="70"/>
      <c r="TVX28" s="70"/>
      <c r="TVY28" s="70"/>
      <c r="TVZ28" s="70"/>
      <c r="TWA28" s="70"/>
      <c r="TWB28" s="70"/>
      <c r="TWC28" s="70"/>
      <c r="TWD28" s="70"/>
      <c r="TWE28" s="70"/>
      <c r="TWF28" s="70"/>
      <c r="TWG28" s="70"/>
      <c r="TWH28" s="70"/>
      <c r="TWI28" s="70"/>
      <c r="TWJ28" s="70"/>
      <c r="TWK28" s="70"/>
      <c r="TWL28" s="70"/>
      <c r="TWM28" s="70"/>
      <c r="TWN28" s="70"/>
      <c r="TWO28" s="70"/>
      <c r="TWP28" s="70"/>
      <c r="TWQ28" s="70"/>
      <c r="TWR28" s="70"/>
      <c r="TWS28" s="70"/>
      <c r="TWT28" s="70"/>
      <c r="TWU28" s="70"/>
      <c r="TWV28" s="70"/>
      <c r="TWW28" s="70"/>
      <c r="TWX28" s="70"/>
      <c r="TWY28" s="70"/>
      <c r="TWZ28" s="70"/>
      <c r="TXA28" s="70"/>
      <c r="TXB28" s="70"/>
      <c r="TXC28" s="70"/>
      <c r="TXD28" s="70"/>
      <c r="TXE28" s="70"/>
      <c r="TXF28" s="70"/>
      <c r="TXG28" s="70"/>
      <c r="TXH28" s="70"/>
      <c r="TXI28" s="70"/>
      <c r="TXJ28" s="70"/>
      <c r="TXK28" s="70"/>
      <c r="TXL28" s="70"/>
      <c r="TXM28" s="70"/>
      <c r="TXN28" s="70"/>
      <c r="TXO28" s="70"/>
      <c r="TXP28" s="70"/>
      <c r="TXQ28" s="70"/>
      <c r="TXR28" s="70"/>
      <c r="TXS28" s="70"/>
      <c r="TXT28" s="70"/>
      <c r="TXU28" s="70"/>
      <c r="TXV28" s="70"/>
      <c r="TXW28" s="70"/>
      <c r="TXX28" s="70"/>
      <c r="TXY28" s="70"/>
      <c r="TXZ28" s="70"/>
      <c r="TYA28" s="70"/>
      <c r="TYB28" s="70"/>
      <c r="TYC28" s="70"/>
      <c r="TYD28" s="70"/>
      <c r="TYE28" s="70"/>
      <c r="TYF28" s="70"/>
      <c r="TYG28" s="70"/>
      <c r="TYH28" s="70"/>
      <c r="TYI28" s="70"/>
      <c r="TYJ28" s="70"/>
      <c r="TYK28" s="70"/>
      <c r="TYL28" s="70"/>
      <c r="TYM28" s="70"/>
      <c r="TYN28" s="70"/>
      <c r="TYO28" s="70"/>
      <c r="TYP28" s="70"/>
      <c r="TYQ28" s="70"/>
      <c r="TYR28" s="70"/>
      <c r="TYS28" s="70"/>
      <c r="TYT28" s="70"/>
      <c r="TYU28" s="70"/>
      <c r="TYV28" s="70"/>
      <c r="TYW28" s="70"/>
      <c r="TYX28" s="70"/>
      <c r="TYY28" s="70"/>
      <c r="TYZ28" s="70"/>
      <c r="TZA28" s="70"/>
      <c r="TZB28" s="70"/>
      <c r="TZC28" s="70"/>
      <c r="TZD28" s="70"/>
      <c r="TZE28" s="70"/>
      <c r="TZF28" s="70"/>
      <c r="TZG28" s="70"/>
      <c r="TZH28" s="70"/>
      <c r="TZI28" s="70"/>
      <c r="TZJ28" s="70"/>
      <c r="TZK28" s="70"/>
      <c r="TZL28" s="70"/>
      <c r="TZM28" s="70"/>
      <c r="TZN28" s="70"/>
      <c r="TZO28" s="70"/>
      <c r="TZP28" s="70"/>
      <c r="TZQ28" s="70"/>
      <c r="TZR28" s="70"/>
      <c r="TZS28" s="70"/>
      <c r="TZT28" s="70"/>
      <c r="TZU28" s="70"/>
      <c r="TZV28" s="70"/>
      <c r="TZW28" s="70"/>
      <c r="TZX28" s="70"/>
      <c r="TZY28" s="70"/>
      <c r="TZZ28" s="70"/>
      <c r="UAA28" s="70"/>
      <c r="UAB28" s="70"/>
      <c r="UAC28" s="70"/>
      <c r="UAD28" s="70"/>
      <c r="UAE28" s="70"/>
      <c r="UAF28" s="70"/>
      <c r="UAG28" s="70"/>
      <c r="UAH28" s="70"/>
      <c r="UAI28" s="70"/>
      <c r="UAJ28" s="70"/>
      <c r="UAK28" s="70"/>
      <c r="UAL28" s="70"/>
      <c r="UAM28" s="70"/>
      <c r="UAN28" s="70"/>
      <c r="UAO28" s="70"/>
      <c r="UAP28" s="70"/>
      <c r="UAQ28" s="70"/>
      <c r="UAR28" s="70"/>
      <c r="UAS28" s="70"/>
      <c r="UAT28" s="70"/>
      <c r="UAU28" s="70"/>
      <c r="UAV28" s="70"/>
      <c r="UAW28" s="70"/>
      <c r="UAX28" s="70"/>
      <c r="UAY28" s="70"/>
      <c r="UAZ28" s="70"/>
      <c r="UBA28" s="70"/>
      <c r="UBB28" s="70"/>
      <c r="UBC28" s="70"/>
      <c r="UBD28" s="70"/>
      <c r="UBE28" s="70"/>
      <c r="UBF28" s="70"/>
      <c r="UBG28" s="70"/>
      <c r="UBH28" s="70"/>
      <c r="UBI28" s="70"/>
      <c r="UBJ28" s="70"/>
      <c r="UBK28" s="70"/>
      <c r="UBL28" s="70"/>
      <c r="UBM28" s="70"/>
      <c r="UBN28" s="70"/>
      <c r="UBO28" s="70"/>
      <c r="UBP28" s="70"/>
      <c r="UBQ28" s="70"/>
      <c r="UBR28" s="70"/>
      <c r="UBS28" s="70"/>
      <c r="UBT28" s="70"/>
      <c r="UBU28" s="70"/>
      <c r="UBV28" s="70"/>
      <c r="UBW28" s="70"/>
      <c r="UBX28" s="70"/>
      <c r="UBY28" s="70"/>
      <c r="UBZ28" s="70"/>
      <c r="UCA28" s="70"/>
      <c r="UCB28" s="70"/>
      <c r="UCC28" s="70"/>
      <c r="UCD28" s="70"/>
      <c r="UCE28" s="70"/>
      <c r="UCF28" s="70"/>
      <c r="UCG28" s="70"/>
      <c r="UCH28" s="70"/>
      <c r="UCI28" s="70"/>
      <c r="UCJ28" s="70"/>
      <c r="UCK28" s="70"/>
      <c r="UCL28" s="70"/>
      <c r="UCM28" s="70"/>
      <c r="UCN28" s="70"/>
      <c r="UCO28" s="70"/>
      <c r="UCP28" s="70"/>
      <c r="UCQ28" s="70"/>
      <c r="UCR28" s="70"/>
      <c r="UCS28" s="70"/>
      <c r="UCT28" s="70"/>
      <c r="UCU28" s="70"/>
      <c r="UCV28" s="70"/>
      <c r="UCW28" s="70"/>
      <c r="UCX28" s="70"/>
      <c r="UCY28" s="70"/>
      <c r="UCZ28" s="70"/>
      <c r="UDA28" s="70"/>
      <c r="UDB28" s="70"/>
      <c r="UDC28" s="70"/>
      <c r="UDD28" s="70"/>
      <c r="UDE28" s="70"/>
      <c r="UDF28" s="70"/>
      <c r="UDG28" s="70"/>
      <c r="UDH28" s="70"/>
      <c r="UDI28" s="70"/>
      <c r="UDJ28" s="70"/>
      <c r="UDK28" s="70"/>
      <c r="UDL28" s="70"/>
      <c r="UDM28" s="70"/>
      <c r="UDN28" s="70"/>
      <c r="UDO28" s="70"/>
      <c r="UDP28" s="70"/>
      <c r="UDQ28" s="70"/>
      <c r="UDR28" s="70"/>
      <c r="UDS28" s="70"/>
      <c r="UDT28" s="70"/>
      <c r="UDU28" s="70"/>
      <c r="UDV28" s="70"/>
      <c r="UDW28" s="70"/>
      <c r="UDX28" s="70"/>
      <c r="UDY28" s="70"/>
      <c r="UDZ28" s="70"/>
      <c r="UEA28" s="70"/>
      <c r="UEB28" s="70"/>
      <c r="UEC28" s="70"/>
      <c r="UED28" s="70"/>
      <c r="UEE28" s="70"/>
      <c r="UEF28" s="70"/>
      <c r="UEG28" s="70"/>
      <c r="UEH28" s="70"/>
      <c r="UEI28" s="70"/>
      <c r="UEJ28" s="70"/>
      <c r="UEK28" s="70"/>
      <c r="UEL28" s="70"/>
      <c r="UEM28" s="70"/>
      <c r="UEN28" s="70"/>
      <c r="UEO28" s="70"/>
      <c r="UEP28" s="70"/>
      <c r="UEQ28" s="70"/>
      <c r="UER28" s="70"/>
      <c r="UES28" s="70"/>
      <c r="UET28" s="70"/>
      <c r="UEU28" s="70"/>
      <c r="UEV28" s="70"/>
      <c r="UEW28" s="70"/>
      <c r="UEX28" s="70"/>
      <c r="UEY28" s="70"/>
      <c r="UEZ28" s="70"/>
      <c r="UFA28" s="70"/>
      <c r="UFB28" s="70"/>
      <c r="UFC28" s="70"/>
      <c r="UFD28" s="70"/>
      <c r="UFE28" s="70"/>
      <c r="UFF28" s="70"/>
      <c r="UFG28" s="70"/>
      <c r="UFH28" s="70"/>
      <c r="UFI28" s="70"/>
      <c r="UFJ28" s="70"/>
      <c r="UFK28" s="70"/>
      <c r="UFL28" s="70"/>
      <c r="UFM28" s="70"/>
      <c r="UFN28" s="70"/>
      <c r="UFO28" s="70"/>
      <c r="UFP28" s="70"/>
      <c r="UFQ28" s="70"/>
      <c r="UFR28" s="70"/>
      <c r="UFS28" s="70"/>
      <c r="UFT28" s="70"/>
      <c r="UFU28" s="70"/>
      <c r="UFV28" s="70"/>
      <c r="UFW28" s="70"/>
      <c r="UFX28" s="70"/>
      <c r="UFY28" s="70"/>
      <c r="UFZ28" s="70"/>
      <c r="UGA28" s="70"/>
      <c r="UGB28" s="70"/>
      <c r="UGC28" s="70"/>
      <c r="UGD28" s="70"/>
      <c r="UGE28" s="70"/>
      <c r="UGF28" s="70"/>
      <c r="UGG28" s="70"/>
      <c r="UGH28" s="70"/>
      <c r="UGI28" s="70"/>
      <c r="UGJ28" s="70"/>
      <c r="UGK28" s="70"/>
      <c r="UGL28" s="70"/>
      <c r="UGM28" s="70"/>
      <c r="UGN28" s="70"/>
      <c r="UGO28" s="70"/>
      <c r="UGP28" s="70"/>
      <c r="UGQ28" s="70"/>
      <c r="UGR28" s="70"/>
      <c r="UGS28" s="70"/>
      <c r="UGT28" s="70"/>
      <c r="UGU28" s="70"/>
      <c r="UGV28" s="70"/>
      <c r="UGW28" s="70"/>
      <c r="UGX28" s="70"/>
      <c r="UGY28" s="70"/>
      <c r="UGZ28" s="70"/>
      <c r="UHA28" s="70"/>
      <c r="UHB28" s="70"/>
      <c r="UHC28" s="70"/>
      <c r="UHD28" s="70"/>
      <c r="UHE28" s="70"/>
      <c r="UHF28" s="70"/>
      <c r="UHG28" s="70"/>
      <c r="UHH28" s="70"/>
      <c r="UHI28" s="70"/>
      <c r="UHJ28" s="70"/>
      <c r="UHK28" s="70"/>
      <c r="UHL28" s="70"/>
      <c r="UHM28" s="70"/>
      <c r="UHN28" s="70"/>
      <c r="UHO28" s="70"/>
      <c r="UHP28" s="70"/>
      <c r="UHQ28" s="70"/>
      <c r="UHR28" s="70"/>
      <c r="UHS28" s="70"/>
      <c r="UHT28" s="70"/>
      <c r="UHU28" s="70"/>
      <c r="UHV28" s="70"/>
      <c r="UHW28" s="70"/>
      <c r="UHX28" s="70"/>
      <c r="UHY28" s="70"/>
      <c r="UHZ28" s="70"/>
      <c r="UIA28" s="70"/>
      <c r="UIB28" s="70"/>
      <c r="UIC28" s="70"/>
      <c r="UID28" s="70"/>
      <c r="UIE28" s="70"/>
      <c r="UIF28" s="70"/>
      <c r="UIG28" s="70"/>
      <c r="UIH28" s="70"/>
      <c r="UII28" s="70"/>
      <c r="UIJ28" s="70"/>
      <c r="UIK28" s="70"/>
      <c r="UIL28" s="70"/>
      <c r="UIM28" s="70"/>
      <c r="UIN28" s="70"/>
      <c r="UIO28" s="70"/>
      <c r="UIP28" s="70"/>
      <c r="UIQ28" s="70"/>
      <c r="UIR28" s="70"/>
      <c r="UIS28" s="70"/>
      <c r="UIT28" s="70"/>
      <c r="UIU28" s="70"/>
      <c r="UIV28" s="70"/>
      <c r="UIW28" s="70"/>
      <c r="UIX28" s="70"/>
      <c r="UIY28" s="70"/>
      <c r="UIZ28" s="70"/>
      <c r="UJA28" s="70"/>
      <c r="UJB28" s="70"/>
      <c r="UJC28" s="70"/>
      <c r="UJD28" s="70"/>
      <c r="UJE28" s="70"/>
      <c r="UJF28" s="70"/>
      <c r="UJG28" s="70"/>
      <c r="UJH28" s="70"/>
      <c r="UJI28" s="70"/>
      <c r="UJJ28" s="70"/>
      <c r="UJK28" s="70"/>
      <c r="UJL28" s="70"/>
      <c r="UJM28" s="70"/>
      <c r="UJN28" s="70"/>
      <c r="UJO28" s="70"/>
      <c r="UJP28" s="70"/>
      <c r="UJQ28" s="70"/>
      <c r="UJR28" s="70"/>
      <c r="UJS28" s="70"/>
      <c r="UJT28" s="70"/>
      <c r="UJU28" s="70"/>
      <c r="UJV28" s="70"/>
      <c r="UJW28" s="70"/>
      <c r="UJX28" s="70"/>
      <c r="UJY28" s="70"/>
      <c r="UJZ28" s="70"/>
      <c r="UKA28" s="70"/>
      <c r="UKB28" s="70"/>
      <c r="UKC28" s="70"/>
      <c r="UKD28" s="70"/>
      <c r="UKE28" s="70"/>
      <c r="UKF28" s="70"/>
      <c r="UKG28" s="70"/>
      <c r="UKH28" s="70"/>
      <c r="UKI28" s="70"/>
      <c r="UKJ28" s="70"/>
      <c r="UKK28" s="70"/>
      <c r="UKL28" s="70"/>
      <c r="UKM28" s="70"/>
      <c r="UKN28" s="70"/>
      <c r="UKO28" s="70"/>
      <c r="UKP28" s="70"/>
      <c r="UKQ28" s="70"/>
      <c r="UKR28" s="70"/>
      <c r="UKS28" s="70"/>
      <c r="UKT28" s="70"/>
      <c r="UKU28" s="70"/>
      <c r="UKV28" s="70"/>
      <c r="UKW28" s="70"/>
      <c r="UKX28" s="70"/>
      <c r="UKY28" s="70"/>
      <c r="UKZ28" s="70"/>
      <c r="ULA28" s="70"/>
      <c r="ULB28" s="70"/>
      <c r="ULC28" s="70"/>
      <c r="ULD28" s="70"/>
      <c r="ULE28" s="70"/>
      <c r="ULF28" s="70"/>
      <c r="ULG28" s="70"/>
      <c r="ULH28" s="70"/>
      <c r="ULI28" s="70"/>
      <c r="ULJ28" s="70"/>
      <c r="ULK28" s="70"/>
      <c r="ULL28" s="70"/>
      <c r="ULM28" s="70"/>
      <c r="ULN28" s="70"/>
      <c r="ULO28" s="70"/>
      <c r="ULP28" s="70"/>
      <c r="ULQ28" s="70"/>
      <c r="ULR28" s="70"/>
      <c r="ULS28" s="70"/>
      <c r="ULT28" s="70"/>
      <c r="ULU28" s="70"/>
      <c r="ULV28" s="70"/>
      <c r="ULW28" s="70"/>
      <c r="ULX28" s="70"/>
      <c r="ULY28" s="70"/>
      <c r="ULZ28" s="70"/>
      <c r="UMA28" s="70"/>
      <c r="UMB28" s="70"/>
      <c r="UMC28" s="70"/>
      <c r="UMD28" s="70"/>
      <c r="UME28" s="70"/>
      <c r="UMF28" s="70"/>
      <c r="UMG28" s="70"/>
      <c r="UMH28" s="70"/>
      <c r="UMI28" s="70"/>
      <c r="UMJ28" s="70"/>
      <c r="UMK28" s="70"/>
      <c r="UML28" s="70"/>
      <c r="UMM28" s="70"/>
      <c r="UMN28" s="70"/>
      <c r="UMO28" s="70"/>
      <c r="UMP28" s="70"/>
      <c r="UMQ28" s="70"/>
      <c r="UMR28" s="70"/>
      <c r="UMS28" s="70"/>
      <c r="UMT28" s="70"/>
      <c r="UMU28" s="70"/>
      <c r="UMV28" s="70"/>
      <c r="UMW28" s="70"/>
      <c r="UMX28" s="70"/>
      <c r="UMY28" s="70"/>
      <c r="UMZ28" s="70"/>
      <c r="UNA28" s="70"/>
      <c r="UNB28" s="70"/>
      <c r="UNC28" s="70"/>
      <c r="UND28" s="70"/>
      <c r="UNE28" s="70"/>
      <c r="UNF28" s="70"/>
      <c r="UNG28" s="70"/>
      <c r="UNH28" s="70"/>
      <c r="UNI28" s="70"/>
      <c r="UNJ28" s="70"/>
      <c r="UNK28" s="70"/>
      <c r="UNL28" s="70"/>
      <c r="UNM28" s="70"/>
      <c r="UNN28" s="70"/>
      <c r="UNO28" s="70"/>
      <c r="UNP28" s="70"/>
      <c r="UNQ28" s="70"/>
      <c r="UNR28" s="70"/>
      <c r="UNS28" s="70"/>
      <c r="UNT28" s="70"/>
      <c r="UNU28" s="70"/>
      <c r="UNV28" s="70"/>
      <c r="UNW28" s="70"/>
      <c r="UNX28" s="70"/>
      <c r="UNY28" s="70"/>
      <c r="UNZ28" s="70"/>
      <c r="UOA28" s="70"/>
      <c r="UOB28" s="70"/>
      <c r="UOC28" s="70"/>
      <c r="UOD28" s="70"/>
      <c r="UOE28" s="70"/>
      <c r="UOF28" s="70"/>
      <c r="UOG28" s="70"/>
      <c r="UOH28" s="70"/>
      <c r="UOI28" s="70"/>
      <c r="UOJ28" s="70"/>
      <c r="UOK28" s="70"/>
      <c r="UOL28" s="70"/>
      <c r="UOM28" s="70"/>
      <c r="UON28" s="70"/>
      <c r="UOO28" s="70"/>
      <c r="UOP28" s="70"/>
      <c r="UOQ28" s="70"/>
      <c r="UOR28" s="70"/>
      <c r="UOS28" s="70"/>
      <c r="UOT28" s="70"/>
      <c r="UOU28" s="70"/>
      <c r="UOV28" s="70"/>
      <c r="UOW28" s="70"/>
      <c r="UOX28" s="70"/>
      <c r="UOY28" s="70"/>
      <c r="UOZ28" s="70"/>
      <c r="UPA28" s="70"/>
      <c r="UPB28" s="70"/>
      <c r="UPC28" s="70"/>
      <c r="UPD28" s="70"/>
      <c r="UPE28" s="70"/>
      <c r="UPF28" s="70"/>
      <c r="UPG28" s="70"/>
      <c r="UPH28" s="70"/>
      <c r="UPI28" s="70"/>
      <c r="UPJ28" s="70"/>
      <c r="UPK28" s="70"/>
      <c r="UPL28" s="70"/>
      <c r="UPM28" s="70"/>
      <c r="UPN28" s="70"/>
      <c r="UPO28" s="70"/>
      <c r="UPP28" s="70"/>
      <c r="UPQ28" s="70"/>
      <c r="UPR28" s="70"/>
      <c r="UPS28" s="70"/>
      <c r="UPT28" s="70"/>
      <c r="UPU28" s="70"/>
      <c r="UPV28" s="70"/>
      <c r="UPW28" s="70"/>
      <c r="UPX28" s="70"/>
      <c r="UPY28" s="70"/>
      <c r="UPZ28" s="70"/>
      <c r="UQA28" s="70"/>
      <c r="UQB28" s="70"/>
      <c r="UQC28" s="70"/>
      <c r="UQD28" s="70"/>
      <c r="UQE28" s="70"/>
      <c r="UQF28" s="70"/>
      <c r="UQG28" s="70"/>
      <c r="UQH28" s="70"/>
      <c r="UQI28" s="70"/>
      <c r="UQJ28" s="70"/>
      <c r="UQK28" s="70"/>
      <c r="UQL28" s="70"/>
      <c r="UQM28" s="70"/>
      <c r="UQN28" s="70"/>
      <c r="UQO28" s="70"/>
      <c r="UQP28" s="70"/>
      <c r="UQQ28" s="70"/>
      <c r="UQR28" s="70"/>
      <c r="UQS28" s="70"/>
      <c r="UQT28" s="70"/>
      <c r="UQU28" s="70"/>
      <c r="UQV28" s="70"/>
      <c r="UQW28" s="70"/>
      <c r="UQX28" s="70"/>
      <c r="UQY28" s="70"/>
      <c r="UQZ28" s="70"/>
      <c r="URA28" s="70"/>
      <c r="URB28" s="70"/>
      <c r="URC28" s="70"/>
      <c r="URD28" s="70"/>
      <c r="URE28" s="70"/>
      <c r="URF28" s="70"/>
      <c r="URG28" s="70"/>
      <c r="URH28" s="70"/>
      <c r="URI28" s="70"/>
      <c r="URJ28" s="70"/>
      <c r="URK28" s="70"/>
      <c r="URL28" s="70"/>
      <c r="URM28" s="70"/>
      <c r="URN28" s="70"/>
      <c r="URO28" s="70"/>
      <c r="URP28" s="70"/>
      <c r="URQ28" s="70"/>
      <c r="URR28" s="70"/>
      <c r="URS28" s="70"/>
      <c r="URT28" s="70"/>
      <c r="URU28" s="70"/>
      <c r="URV28" s="70"/>
      <c r="URW28" s="70"/>
      <c r="URX28" s="70"/>
      <c r="URY28" s="70"/>
      <c r="URZ28" s="70"/>
      <c r="USA28" s="70"/>
      <c r="USB28" s="70"/>
      <c r="USC28" s="70"/>
      <c r="USD28" s="70"/>
      <c r="USE28" s="70"/>
      <c r="USF28" s="70"/>
      <c r="USG28" s="70"/>
      <c r="USH28" s="70"/>
      <c r="USI28" s="70"/>
      <c r="USJ28" s="70"/>
      <c r="USK28" s="70"/>
      <c r="USL28" s="70"/>
      <c r="USM28" s="70"/>
      <c r="USN28" s="70"/>
      <c r="USO28" s="70"/>
      <c r="USP28" s="70"/>
      <c r="USQ28" s="70"/>
      <c r="USR28" s="70"/>
      <c r="USS28" s="70"/>
      <c r="UST28" s="70"/>
      <c r="USU28" s="70"/>
      <c r="USV28" s="70"/>
      <c r="USW28" s="70"/>
      <c r="USX28" s="70"/>
      <c r="USY28" s="70"/>
      <c r="USZ28" s="70"/>
      <c r="UTA28" s="70"/>
      <c r="UTB28" s="70"/>
      <c r="UTC28" s="70"/>
      <c r="UTD28" s="70"/>
      <c r="UTE28" s="70"/>
      <c r="UTF28" s="70"/>
      <c r="UTG28" s="70"/>
      <c r="UTH28" s="70"/>
      <c r="UTI28" s="70"/>
      <c r="UTJ28" s="70"/>
      <c r="UTK28" s="70"/>
      <c r="UTL28" s="70"/>
      <c r="UTM28" s="70"/>
      <c r="UTN28" s="70"/>
      <c r="UTO28" s="70"/>
      <c r="UTP28" s="70"/>
      <c r="UTQ28" s="70"/>
      <c r="UTR28" s="70"/>
      <c r="UTS28" s="70"/>
      <c r="UTT28" s="70"/>
      <c r="UTU28" s="70"/>
      <c r="UTV28" s="70"/>
      <c r="UTW28" s="70"/>
      <c r="UTX28" s="70"/>
      <c r="UTY28" s="70"/>
      <c r="UTZ28" s="70"/>
      <c r="UUA28" s="70"/>
      <c r="UUB28" s="70"/>
      <c r="UUC28" s="70"/>
      <c r="UUD28" s="70"/>
      <c r="UUE28" s="70"/>
      <c r="UUF28" s="70"/>
      <c r="UUG28" s="70"/>
      <c r="UUH28" s="70"/>
      <c r="UUI28" s="70"/>
      <c r="UUJ28" s="70"/>
      <c r="UUK28" s="70"/>
      <c r="UUL28" s="70"/>
      <c r="UUM28" s="70"/>
      <c r="UUN28" s="70"/>
      <c r="UUO28" s="70"/>
      <c r="UUP28" s="70"/>
      <c r="UUQ28" s="70"/>
      <c r="UUR28" s="70"/>
      <c r="UUS28" s="70"/>
      <c r="UUT28" s="70"/>
      <c r="UUU28" s="70"/>
      <c r="UUV28" s="70"/>
      <c r="UUW28" s="70"/>
      <c r="UUX28" s="70"/>
      <c r="UUY28" s="70"/>
      <c r="UUZ28" s="70"/>
      <c r="UVA28" s="70"/>
      <c r="UVB28" s="70"/>
      <c r="UVC28" s="70"/>
      <c r="UVD28" s="70"/>
      <c r="UVE28" s="70"/>
      <c r="UVF28" s="70"/>
      <c r="UVG28" s="70"/>
      <c r="UVH28" s="70"/>
      <c r="UVI28" s="70"/>
      <c r="UVJ28" s="70"/>
      <c r="UVK28" s="70"/>
      <c r="UVL28" s="70"/>
      <c r="UVM28" s="70"/>
      <c r="UVN28" s="70"/>
      <c r="UVO28" s="70"/>
      <c r="UVP28" s="70"/>
      <c r="UVQ28" s="70"/>
      <c r="UVR28" s="70"/>
      <c r="UVS28" s="70"/>
      <c r="UVT28" s="70"/>
      <c r="UVU28" s="70"/>
      <c r="UVV28" s="70"/>
      <c r="UVW28" s="70"/>
      <c r="UVX28" s="70"/>
      <c r="UVY28" s="70"/>
      <c r="UVZ28" s="70"/>
      <c r="UWA28" s="70"/>
      <c r="UWB28" s="70"/>
      <c r="UWC28" s="70"/>
      <c r="UWD28" s="70"/>
      <c r="UWE28" s="70"/>
      <c r="UWF28" s="70"/>
      <c r="UWG28" s="70"/>
      <c r="UWH28" s="70"/>
      <c r="UWI28" s="70"/>
      <c r="UWJ28" s="70"/>
      <c r="UWK28" s="70"/>
      <c r="UWL28" s="70"/>
      <c r="UWM28" s="70"/>
      <c r="UWN28" s="70"/>
      <c r="UWO28" s="70"/>
      <c r="UWP28" s="70"/>
      <c r="UWQ28" s="70"/>
      <c r="UWR28" s="70"/>
      <c r="UWS28" s="70"/>
      <c r="UWT28" s="70"/>
      <c r="UWU28" s="70"/>
      <c r="UWV28" s="70"/>
      <c r="UWW28" s="70"/>
      <c r="UWX28" s="70"/>
      <c r="UWY28" s="70"/>
      <c r="UWZ28" s="70"/>
      <c r="UXA28" s="70"/>
      <c r="UXB28" s="70"/>
      <c r="UXC28" s="70"/>
      <c r="UXD28" s="70"/>
      <c r="UXE28" s="70"/>
      <c r="UXF28" s="70"/>
      <c r="UXG28" s="70"/>
      <c r="UXH28" s="70"/>
      <c r="UXI28" s="70"/>
      <c r="UXJ28" s="70"/>
      <c r="UXK28" s="70"/>
      <c r="UXL28" s="70"/>
      <c r="UXM28" s="70"/>
      <c r="UXN28" s="70"/>
      <c r="UXO28" s="70"/>
      <c r="UXP28" s="70"/>
      <c r="UXQ28" s="70"/>
      <c r="UXR28" s="70"/>
      <c r="UXS28" s="70"/>
      <c r="UXT28" s="70"/>
      <c r="UXU28" s="70"/>
      <c r="UXV28" s="70"/>
      <c r="UXW28" s="70"/>
      <c r="UXX28" s="70"/>
      <c r="UXY28" s="70"/>
      <c r="UXZ28" s="70"/>
      <c r="UYA28" s="70"/>
      <c r="UYB28" s="70"/>
      <c r="UYC28" s="70"/>
      <c r="UYD28" s="70"/>
      <c r="UYE28" s="70"/>
      <c r="UYF28" s="70"/>
      <c r="UYG28" s="70"/>
      <c r="UYH28" s="70"/>
      <c r="UYI28" s="70"/>
      <c r="UYJ28" s="70"/>
      <c r="UYK28" s="70"/>
      <c r="UYL28" s="70"/>
      <c r="UYM28" s="70"/>
      <c r="UYN28" s="70"/>
      <c r="UYO28" s="70"/>
      <c r="UYP28" s="70"/>
      <c r="UYQ28" s="70"/>
      <c r="UYR28" s="70"/>
      <c r="UYS28" s="70"/>
      <c r="UYT28" s="70"/>
      <c r="UYU28" s="70"/>
      <c r="UYV28" s="70"/>
      <c r="UYW28" s="70"/>
      <c r="UYX28" s="70"/>
      <c r="UYY28" s="70"/>
      <c r="UYZ28" s="70"/>
      <c r="UZA28" s="70"/>
      <c r="UZB28" s="70"/>
      <c r="UZC28" s="70"/>
      <c r="UZD28" s="70"/>
      <c r="UZE28" s="70"/>
      <c r="UZF28" s="70"/>
      <c r="UZG28" s="70"/>
      <c r="UZH28" s="70"/>
      <c r="UZI28" s="70"/>
      <c r="UZJ28" s="70"/>
      <c r="UZK28" s="70"/>
      <c r="UZL28" s="70"/>
      <c r="UZM28" s="70"/>
      <c r="UZN28" s="70"/>
      <c r="UZO28" s="70"/>
      <c r="UZP28" s="70"/>
      <c r="UZQ28" s="70"/>
      <c r="UZR28" s="70"/>
      <c r="UZS28" s="70"/>
      <c r="UZT28" s="70"/>
      <c r="UZU28" s="70"/>
      <c r="UZV28" s="70"/>
      <c r="UZW28" s="70"/>
      <c r="UZX28" s="70"/>
      <c r="UZY28" s="70"/>
      <c r="UZZ28" s="70"/>
      <c r="VAA28" s="70"/>
      <c r="VAB28" s="70"/>
      <c r="VAC28" s="70"/>
      <c r="VAD28" s="70"/>
      <c r="VAE28" s="70"/>
      <c r="VAF28" s="70"/>
      <c r="VAG28" s="70"/>
      <c r="VAH28" s="70"/>
      <c r="VAI28" s="70"/>
      <c r="VAJ28" s="70"/>
      <c r="VAK28" s="70"/>
      <c r="VAL28" s="70"/>
      <c r="VAM28" s="70"/>
      <c r="VAN28" s="70"/>
      <c r="VAO28" s="70"/>
      <c r="VAP28" s="70"/>
      <c r="VAQ28" s="70"/>
      <c r="VAR28" s="70"/>
      <c r="VAS28" s="70"/>
      <c r="VAT28" s="70"/>
      <c r="VAU28" s="70"/>
      <c r="VAV28" s="70"/>
      <c r="VAW28" s="70"/>
      <c r="VAX28" s="70"/>
      <c r="VAY28" s="70"/>
      <c r="VAZ28" s="70"/>
      <c r="VBA28" s="70"/>
      <c r="VBB28" s="70"/>
      <c r="VBC28" s="70"/>
      <c r="VBD28" s="70"/>
      <c r="VBE28" s="70"/>
      <c r="VBF28" s="70"/>
      <c r="VBG28" s="70"/>
      <c r="VBH28" s="70"/>
      <c r="VBI28" s="70"/>
      <c r="VBJ28" s="70"/>
      <c r="VBK28" s="70"/>
      <c r="VBL28" s="70"/>
      <c r="VBM28" s="70"/>
      <c r="VBN28" s="70"/>
      <c r="VBO28" s="70"/>
      <c r="VBP28" s="70"/>
      <c r="VBQ28" s="70"/>
      <c r="VBR28" s="70"/>
      <c r="VBS28" s="70"/>
      <c r="VBT28" s="70"/>
      <c r="VBU28" s="70"/>
      <c r="VBV28" s="70"/>
      <c r="VBW28" s="70"/>
      <c r="VBX28" s="70"/>
      <c r="VBY28" s="70"/>
      <c r="VBZ28" s="70"/>
      <c r="VCA28" s="70"/>
      <c r="VCB28" s="70"/>
      <c r="VCC28" s="70"/>
      <c r="VCD28" s="70"/>
      <c r="VCE28" s="70"/>
      <c r="VCF28" s="70"/>
      <c r="VCG28" s="70"/>
      <c r="VCH28" s="70"/>
      <c r="VCI28" s="70"/>
      <c r="VCJ28" s="70"/>
      <c r="VCK28" s="70"/>
      <c r="VCL28" s="70"/>
      <c r="VCM28" s="70"/>
      <c r="VCN28" s="70"/>
      <c r="VCO28" s="70"/>
      <c r="VCP28" s="70"/>
      <c r="VCQ28" s="70"/>
      <c r="VCR28" s="70"/>
      <c r="VCS28" s="70"/>
      <c r="VCT28" s="70"/>
      <c r="VCU28" s="70"/>
      <c r="VCV28" s="70"/>
      <c r="VCW28" s="70"/>
      <c r="VCX28" s="70"/>
      <c r="VCY28" s="70"/>
      <c r="VCZ28" s="70"/>
      <c r="VDA28" s="70"/>
      <c r="VDB28" s="70"/>
      <c r="VDC28" s="70"/>
      <c r="VDD28" s="70"/>
      <c r="VDE28" s="70"/>
      <c r="VDF28" s="70"/>
      <c r="VDG28" s="70"/>
      <c r="VDH28" s="70"/>
      <c r="VDI28" s="70"/>
      <c r="VDJ28" s="70"/>
      <c r="VDK28" s="70"/>
      <c r="VDL28" s="70"/>
      <c r="VDM28" s="70"/>
      <c r="VDN28" s="70"/>
      <c r="VDO28" s="70"/>
      <c r="VDP28" s="70"/>
      <c r="VDQ28" s="70"/>
      <c r="VDR28" s="70"/>
      <c r="VDS28" s="70"/>
      <c r="VDT28" s="70"/>
      <c r="VDU28" s="70"/>
      <c r="VDV28" s="70"/>
      <c r="VDW28" s="70"/>
      <c r="VDX28" s="70"/>
      <c r="VDY28" s="70"/>
      <c r="VDZ28" s="70"/>
      <c r="VEA28" s="70"/>
      <c r="VEB28" s="70"/>
      <c r="VEC28" s="70"/>
      <c r="VED28" s="70"/>
      <c r="VEE28" s="70"/>
      <c r="VEF28" s="70"/>
      <c r="VEG28" s="70"/>
      <c r="VEH28" s="70"/>
      <c r="VEI28" s="70"/>
      <c r="VEJ28" s="70"/>
      <c r="VEK28" s="70"/>
      <c r="VEL28" s="70"/>
      <c r="VEM28" s="70"/>
      <c r="VEN28" s="70"/>
      <c r="VEO28" s="70"/>
      <c r="VEP28" s="70"/>
      <c r="VEQ28" s="70"/>
      <c r="VER28" s="70"/>
      <c r="VES28" s="70"/>
      <c r="VET28" s="70"/>
      <c r="VEU28" s="70"/>
      <c r="VEV28" s="70"/>
      <c r="VEW28" s="70"/>
      <c r="VEX28" s="70"/>
      <c r="VEY28" s="70"/>
      <c r="VEZ28" s="70"/>
      <c r="VFA28" s="70"/>
      <c r="VFB28" s="70"/>
      <c r="VFC28" s="70"/>
      <c r="VFD28" s="70"/>
      <c r="VFE28" s="70"/>
      <c r="VFF28" s="70"/>
      <c r="VFG28" s="70"/>
      <c r="VFH28" s="70"/>
      <c r="VFI28" s="70"/>
      <c r="VFJ28" s="70"/>
      <c r="VFK28" s="70"/>
      <c r="VFL28" s="70"/>
      <c r="VFM28" s="70"/>
      <c r="VFN28" s="70"/>
      <c r="VFO28" s="70"/>
      <c r="VFP28" s="70"/>
      <c r="VFQ28" s="70"/>
      <c r="VFR28" s="70"/>
      <c r="VFS28" s="70"/>
      <c r="VFT28" s="70"/>
      <c r="VFU28" s="70"/>
      <c r="VFV28" s="70"/>
      <c r="VFW28" s="70"/>
      <c r="VFX28" s="70"/>
      <c r="VFY28" s="70"/>
      <c r="VFZ28" s="70"/>
      <c r="VGA28" s="70"/>
      <c r="VGB28" s="70"/>
      <c r="VGC28" s="70"/>
      <c r="VGD28" s="70"/>
      <c r="VGE28" s="70"/>
      <c r="VGF28" s="70"/>
      <c r="VGG28" s="70"/>
      <c r="VGH28" s="70"/>
      <c r="VGI28" s="70"/>
      <c r="VGJ28" s="70"/>
      <c r="VGK28" s="70"/>
      <c r="VGL28" s="70"/>
      <c r="VGM28" s="70"/>
      <c r="VGN28" s="70"/>
      <c r="VGO28" s="70"/>
      <c r="VGP28" s="70"/>
      <c r="VGQ28" s="70"/>
      <c r="VGR28" s="70"/>
      <c r="VGS28" s="70"/>
      <c r="VGT28" s="70"/>
      <c r="VGU28" s="70"/>
      <c r="VGV28" s="70"/>
      <c r="VGW28" s="70"/>
      <c r="VGX28" s="70"/>
      <c r="VGY28" s="70"/>
      <c r="VGZ28" s="70"/>
      <c r="VHA28" s="70"/>
      <c r="VHB28" s="70"/>
      <c r="VHC28" s="70"/>
      <c r="VHD28" s="70"/>
      <c r="VHE28" s="70"/>
      <c r="VHF28" s="70"/>
      <c r="VHG28" s="70"/>
      <c r="VHH28" s="70"/>
      <c r="VHI28" s="70"/>
      <c r="VHJ28" s="70"/>
      <c r="VHK28" s="70"/>
      <c r="VHL28" s="70"/>
      <c r="VHM28" s="70"/>
      <c r="VHN28" s="70"/>
      <c r="VHO28" s="70"/>
      <c r="VHP28" s="70"/>
      <c r="VHQ28" s="70"/>
      <c r="VHR28" s="70"/>
      <c r="VHS28" s="70"/>
      <c r="VHT28" s="70"/>
      <c r="VHU28" s="70"/>
      <c r="VHV28" s="70"/>
      <c r="VHW28" s="70"/>
      <c r="VHX28" s="70"/>
      <c r="VHY28" s="70"/>
      <c r="VHZ28" s="70"/>
      <c r="VIA28" s="70"/>
      <c r="VIB28" s="70"/>
      <c r="VIC28" s="70"/>
      <c r="VID28" s="70"/>
      <c r="VIE28" s="70"/>
      <c r="VIF28" s="70"/>
      <c r="VIG28" s="70"/>
      <c r="VIH28" s="70"/>
      <c r="VII28" s="70"/>
      <c r="VIJ28" s="70"/>
      <c r="VIK28" s="70"/>
      <c r="VIL28" s="70"/>
      <c r="VIM28" s="70"/>
      <c r="VIN28" s="70"/>
      <c r="VIO28" s="70"/>
      <c r="VIP28" s="70"/>
      <c r="VIQ28" s="70"/>
      <c r="VIR28" s="70"/>
      <c r="VIS28" s="70"/>
      <c r="VIT28" s="70"/>
      <c r="VIU28" s="70"/>
      <c r="VIV28" s="70"/>
      <c r="VIW28" s="70"/>
      <c r="VIX28" s="70"/>
      <c r="VIY28" s="70"/>
      <c r="VIZ28" s="70"/>
      <c r="VJA28" s="70"/>
      <c r="VJB28" s="70"/>
      <c r="VJC28" s="70"/>
      <c r="VJD28" s="70"/>
      <c r="VJE28" s="70"/>
      <c r="VJF28" s="70"/>
      <c r="VJG28" s="70"/>
      <c r="VJH28" s="70"/>
      <c r="VJI28" s="70"/>
      <c r="VJJ28" s="70"/>
      <c r="VJK28" s="70"/>
      <c r="VJL28" s="70"/>
      <c r="VJM28" s="70"/>
      <c r="VJN28" s="70"/>
      <c r="VJO28" s="70"/>
      <c r="VJP28" s="70"/>
      <c r="VJQ28" s="70"/>
      <c r="VJR28" s="70"/>
      <c r="VJS28" s="70"/>
      <c r="VJT28" s="70"/>
      <c r="VJU28" s="70"/>
      <c r="VJV28" s="70"/>
      <c r="VJW28" s="70"/>
      <c r="VJX28" s="70"/>
      <c r="VJY28" s="70"/>
      <c r="VJZ28" s="70"/>
      <c r="VKA28" s="70"/>
      <c r="VKB28" s="70"/>
      <c r="VKC28" s="70"/>
      <c r="VKD28" s="70"/>
      <c r="VKE28" s="70"/>
      <c r="VKF28" s="70"/>
      <c r="VKG28" s="70"/>
      <c r="VKH28" s="70"/>
      <c r="VKI28" s="70"/>
      <c r="VKJ28" s="70"/>
      <c r="VKK28" s="70"/>
      <c r="VKL28" s="70"/>
      <c r="VKM28" s="70"/>
      <c r="VKN28" s="70"/>
      <c r="VKO28" s="70"/>
      <c r="VKP28" s="70"/>
      <c r="VKQ28" s="70"/>
      <c r="VKR28" s="70"/>
      <c r="VKS28" s="70"/>
      <c r="VKT28" s="70"/>
      <c r="VKU28" s="70"/>
      <c r="VKV28" s="70"/>
      <c r="VKW28" s="70"/>
      <c r="VKX28" s="70"/>
      <c r="VKY28" s="70"/>
      <c r="VKZ28" s="70"/>
      <c r="VLA28" s="70"/>
      <c r="VLB28" s="70"/>
      <c r="VLC28" s="70"/>
      <c r="VLD28" s="70"/>
      <c r="VLE28" s="70"/>
      <c r="VLF28" s="70"/>
      <c r="VLG28" s="70"/>
      <c r="VLH28" s="70"/>
      <c r="VLI28" s="70"/>
      <c r="VLJ28" s="70"/>
      <c r="VLK28" s="70"/>
      <c r="VLL28" s="70"/>
      <c r="VLM28" s="70"/>
      <c r="VLN28" s="70"/>
      <c r="VLO28" s="70"/>
      <c r="VLP28" s="70"/>
      <c r="VLQ28" s="70"/>
      <c r="VLR28" s="70"/>
      <c r="VLS28" s="70"/>
      <c r="VLT28" s="70"/>
      <c r="VLU28" s="70"/>
      <c r="VLV28" s="70"/>
      <c r="VLW28" s="70"/>
      <c r="VLX28" s="70"/>
      <c r="VLY28" s="70"/>
      <c r="VLZ28" s="70"/>
      <c r="VMA28" s="70"/>
      <c r="VMB28" s="70"/>
      <c r="VMC28" s="70"/>
      <c r="VMD28" s="70"/>
      <c r="VME28" s="70"/>
      <c r="VMF28" s="70"/>
      <c r="VMG28" s="70"/>
      <c r="VMH28" s="70"/>
      <c r="VMI28" s="70"/>
      <c r="VMJ28" s="70"/>
      <c r="VMK28" s="70"/>
      <c r="VML28" s="70"/>
      <c r="VMM28" s="70"/>
      <c r="VMN28" s="70"/>
      <c r="VMO28" s="70"/>
      <c r="VMP28" s="70"/>
      <c r="VMQ28" s="70"/>
      <c r="VMR28" s="70"/>
      <c r="VMS28" s="70"/>
      <c r="VMT28" s="70"/>
      <c r="VMU28" s="70"/>
      <c r="VMV28" s="70"/>
      <c r="VMW28" s="70"/>
      <c r="VMX28" s="70"/>
      <c r="VMY28" s="70"/>
      <c r="VMZ28" s="70"/>
      <c r="VNA28" s="70"/>
      <c r="VNB28" s="70"/>
      <c r="VNC28" s="70"/>
      <c r="VND28" s="70"/>
      <c r="VNE28" s="70"/>
      <c r="VNF28" s="70"/>
      <c r="VNG28" s="70"/>
      <c r="VNH28" s="70"/>
      <c r="VNI28" s="70"/>
      <c r="VNJ28" s="70"/>
      <c r="VNK28" s="70"/>
      <c r="VNL28" s="70"/>
      <c r="VNM28" s="70"/>
      <c r="VNN28" s="70"/>
      <c r="VNO28" s="70"/>
      <c r="VNP28" s="70"/>
      <c r="VNQ28" s="70"/>
      <c r="VNR28" s="70"/>
      <c r="VNS28" s="70"/>
      <c r="VNT28" s="70"/>
      <c r="VNU28" s="70"/>
      <c r="VNV28" s="70"/>
      <c r="VNW28" s="70"/>
      <c r="VNX28" s="70"/>
      <c r="VNY28" s="70"/>
      <c r="VNZ28" s="70"/>
      <c r="VOA28" s="70"/>
      <c r="VOB28" s="70"/>
      <c r="VOC28" s="70"/>
      <c r="VOD28" s="70"/>
      <c r="VOE28" s="70"/>
      <c r="VOF28" s="70"/>
      <c r="VOG28" s="70"/>
      <c r="VOH28" s="70"/>
      <c r="VOI28" s="70"/>
      <c r="VOJ28" s="70"/>
      <c r="VOK28" s="70"/>
      <c r="VOL28" s="70"/>
      <c r="VOM28" s="70"/>
      <c r="VON28" s="70"/>
      <c r="VOO28" s="70"/>
      <c r="VOP28" s="70"/>
      <c r="VOQ28" s="70"/>
      <c r="VOR28" s="70"/>
      <c r="VOS28" s="70"/>
      <c r="VOT28" s="70"/>
      <c r="VOU28" s="70"/>
      <c r="VOV28" s="70"/>
      <c r="VOW28" s="70"/>
      <c r="VOX28" s="70"/>
      <c r="VOY28" s="70"/>
      <c r="VOZ28" s="70"/>
      <c r="VPA28" s="70"/>
      <c r="VPB28" s="70"/>
      <c r="VPC28" s="70"/>
      <c r="VPD28" s="70"/>
      <c r="VPE28" s="70"/>
      <c r="VPF28" s="70"/>
      <c r="VPG28" s="70"/>
      <c r="VPH28" s="70"/>
      <c r="VPI28" s="70"/>
      <c r="VPJ28" s="70"/>
      <c r="VPK28" s="70"/>
      <c r="VPL28" s="70"/>
      <c r="VPM28" s="70"/>
      <c r="VPN28" s="70"/>
      <c r="VPO28" s="70"/>
      <c r="VPP28" s="70"/>
      <c r="VPQ28" s="70"/>
      <c r="VPR28" s="70"/>
      <c r="VPS28" s="70"/>
      <c r="VPT28" s="70"/>
      <c r="VPU28" s="70"/>
      <c r="VPV28" s="70"/>
      <c r="VPW28" s="70"/>
      <c r="VPX28" s="70"/>
      <c r="VPY28" s="70"/>
      <c r="VPZ28" s="70"/>
      <c r="VQA28" s="70"/>
      <c r="VQB28" s="70"/>
      <c r="VQC28" s="70"/>
      <c r="VQD28" s="70"/>
      <c r="VQE28" s="70"/>
      <c r="VQF28" s="70"/>
      <c r="VQG28" s="70"/>
      <c r="VQH28" s="70"/>
      <c r="VQI28" s="70"/>
      <c r="VQJ28" s="70"/>
      <c r="VQK28" s="70"/>
      <c r="VQL28" s="70"/>
      <c r="VQM28" s="70"/>
      <c r="VQN28" s="70"/>
      <c r="VQO28" s="70"/>
      <c r="VQP28" s="70"/>
      <c r="VQQ28" s="70"/>
      <c r="VQR28" s="70"/>
      <c r="VQS28" s="70"/>
      <c r="VQT28" s="70"/>
      <c r="VQU28" s="70"/>
      <c r="VQV28" s="70"/>
      <c r="VQW28" s="70"/>
      <c r="VQX28" s="70"/>
      <c r="VQY28" s="70"/>
      <c r="VQZ28" s="70"/>
      <c r="VRA28" s="70"/>
      <c r="VRB28" s="70"/>
      <c r="VRC28" s="70"/>
      <c r="VRD28" s="70"/>
      <c r="VRE28" s="70"/>
      <c r="VRF28" s="70"/>
      <c r="VRG28" s="70"/>
      <c r="VRH28" s="70"/>
      <c r="VRI28" s="70"/>
      <c r="VRJ28" s="70"/>
      <c r="VRK28" s="70"/>
      <c r="VRL28" s="70"/>
      <c r="VRM28" s="70"/>
      <c r="VRN28" s="70"/>
      <c r="VRO28" s="70"/>
      <c r="VRP28" s="70"/>
      <c r="VRQ28" s="70"/>
      <c r="VRR28" s="70"/>
      <c r="VRS28" s="70"/>
      <c r="VRT28" s="70"/>
      <c r="VRU28" s="70"/>
      <c r="VRV28" s="70"/>
      <c r="VRW28" s="70"/>
      <c r="VRX28" s="70"/>
      <c r="VRY28" s="70"/>
      <c r="VRZ28" s="70"/>
      <c r="VSA28" s="70"/>
      <c r="VSB28" s="70"/>
      <c r="VSC28" s="70"/>
      <c r="VSD28" s="70"/>
      <c r="VSE28" s="70"/>
      <c r="VSF28" s="70"/>
      <c r="VSG28" s="70"/>
      <c r="VSH28" s="70"/>
      <c r="VSI28" s="70"/>
      <c r="VSJ28" s="70"/>
      <c r="VSK28" s="70"/>
      <c r="VSL28" s="70"/>
      <c r="VSM28" s="70"/>
      <c r="VSN28" s="70"/>
      <c r="VSO28" s="70"/>
      <c r="VSP28" s="70"/>
      <c r="VSQ28" s="70"/>
      <c r="VSR28" s="70"/>
      <c r="VSS28" s="70"/>
      <c r="VST28" s="70"/>
      <c r="VSU28" s="70"/>
      <c r="VSV28" s="70"/>
      <c r="VSW28" s="70"/>
      <c r="VSX28" s="70"/>
      <c r="VSY28" s="70"/>
      <c r="VSZ28" s="70"/>
      <c r="VTA28" s="70"/>
      <c r="VTB28" s="70"/>
      <c r="VTC28" s="70"/>
      <c r="VTD28" s="70"/>
      <c r="VTE28" s="70"/>
      <c r="VTF28" s="70"/>
      <c r="VTG28" s="70"/>
      <c r="VTH28" s="70"/>
      <c r="VTI28" s="70"/>
      <c r="VTJ28" s="70"/>
      <c r="VTK28" s="70"/>
      <c r="VTL28" s="70"/>
      <c r="VTM28" s="70"/>
      <c r="VTN28" s="70"/>
      <c r="VTO28" s="70"/>
      <c r="VTP28" s="70"/>
      <c r="VTQ28" s="70"/>
      <c r="VTR28" s="70"/>
      <c r="VTS28" s="70"/>
      <c r="VTT28" s="70"/>
      <c r="VTU28" s="70"/>
      <c r="VTV28" s="70"/>
      <c r="VTW28" s="70"/>
      <c r="VTX28" s="70"/>
      <c r="VTY28" s="70"/>
      <c r="VTZ28" s="70"/>
      <c r="VUA28" s="70"/>
      <c r="VUB28" s="70"/>
      <c r="VUC28" s="70"/>
      <c r="VUD28" s="70"/>
      <c r="VUE28" s="70"/>
      <c r="VUF28" s="70"/>
      <c r="VUG28" s="70"/>
      <c r="VUH28" s="70"/>
      <c r="VUI28" s="70"/>
      <c r="VUJ28" s="70"/>
      <c r="VUK28" s="70"/>
      <c r="VUL28" s="70"/>
      <c r="VUM28" s="70"/>
      <c r="VUN28" s="70"/>
      <c r="VUO28" s="70"/>
      <c r="VUP28" s="70"/>
      <c r="VUQ28" s="70"/>
      <c r="VUR28" s="70"/>
      <c r="VUS28" s="70"/>
      <c r="VUT28" s="70"/>
      <c r="VUU28" s="70"/>
      <c r="VUV28" s="70"/>
      <c r="VUW28" s="70"/>
      <c r="VUX28" s="70"/>
      <c r="VUY28" s="70"/>
      <c r="VUZ28" s="70"/>
      <c r="VVA28" s="70"/>
      <c r="VVB28" s="70"/>
      <c r="VVC28" s="70"/>
      <c r="VVD28" s="70"/>
      <c r="VVE28" s="70"/>
      <c r="VVF28" s="70"/>
      <c r="VVG28" s="70"/>
      <c r="VVH28" s="70"/>
      <c r="VVI28" s="70"/>
      <c r="VVJ28" s="70"/>
      <c r="VVK28" s="70"/>
      <c r="VVL28" s="70"/>
      <c r="VVM28" s="70"/>
      <c r="VVN28" s="70"/>
      <c r="VVO28" s="70"/>
      <c r="VVP28" s="70"/>
      <c r="VVQ28" s="70"/>
      <c r="VVR28" s="70"/>
      <c r="VVS28" s="70"/>
      <c r="VVT28" s="70"/>
      <c r="VVU28" s="70"/>
      <c r="VVV28" s="70"/>
      <c r="VVW28" s="70"/>
      <c r="VVX28" s="70"/>
      <c r="VVY28" s="70"/>
      <c r="VVZ28" s="70"/>
      <c r="VWA28" s="70"/>
      <c r="VWB28" s="70"/>
      <c r="VWC28" s="70"/>
      <c r="VWD28" s="70"/>
      <c r="VWE28" s="70"/>
      <c r="VWF28" s="70"/>
      <c r="VWG28" s="70"/>
      <c r="VWH28" s="70"/>
      <c r="VWI28" s="70"/>
      <c r="VWJ28" s="70"/>
      <c r="VWK28" s="70"/>
      <c r="VWL28" s="70"/>
      <c r="VWM28" s="70"/>
      <c r="VWN28" s="70"/>
      <c r="VWO28" s="70"/>
      <c r="VWP28" s="70"/>
      <c r="VWQ28" s="70"/>
      <c r="VWR28" s="70"/>
      <c r="VWS28" s="70"/>
      <c r="VWT28" s="70"/>
      <c r="VWU28" s="70"/>
      <c r="VWV28" s="70"/>
      <c r="VWW28" s="70"/>
      <c r="VWX28" s="70"/>
      <c r="VWY28" s="70"/>
      <c r="VWZ28" s="70"/>
      <c r="VXA28" s="70"/>
      <c r="VXB28" s="70"/>
      <c r="VXC28" s="70"/>
      <c r="VXD28" s="70"/>
      <c r="VXE28" s="70"/>
      <c r="VXF28" s="70"/>
      <c r="VXG28" s="70"/>
      <c r="VXH28" s="70"/>
      <c r="VXI28" s="70"/>
      <c r="VXJ28" s="70"/>
      <c r="VXK28" s="70"/>
      <c r="VXL28" s="70"/>
      <c r="VXM28" s="70"/>
      <c r="VXN28" s="70"/>
      <c r="VXO28" s="70"/>
      <c r="VXP28" s="70"/>
      <c r="VXQ28" s="70"/>
      <c r="VXR28" s="70"/>
      <c r="VXS28" s="70"/>
      <c r="VXT28" s="70"/>
      <c r="VXU28" s="70"/>
      <c r="VXV28" s="70"/>
      <c r="VXW28" s="70"/>
      <c r="VXX28" s="70"/>
      <c r="VXY28" s="70"/>
      <c r="VXZ28" s="70"/>
      <c r="VYA28" s="70"/>
      <c r="VYB28" s="70"/>
      <c r="VYC28" s="70"/>
      <c r="VYD28" s="70"/>
      <c r="VYE28" s="70"/>
      <c r="VYF28" s="70"/>
      <c r="VYG28" s="70"/>
      <c r="VYH28" s="70"/>
      <c r="VYI28" s="70"/>
      <c r="VYJ28" s="70"/>
      <c r="VYK28" s="70"/>
      <c r="VYL28" s="70"/>
      <c r="VYM28" s="70"/>
      <c r="VYN28" s="70"/>
      <c r="VYO28" s="70"/>
      <c r="VYP28" s="70"/>
      <c r="VYQ28" s="70"/>
      <c r="VYR28" s="70"/>
      <c r="VYS28" s="70"/>
      <c r="VYT28" s="70"/>
      <c r="VYU28" s="70"/>
      <c r="VYV28" s="70"/>
      <c r="VYW28" s="70"/>
      <c r="VYX28" s="70"/>
      <c r="VYY28" s="70"/>
      <c r="VYZ28" s="70"/>
      <c r="VZA28" s="70"/>
      <c r="VZB28" s="70"/>
      <c r="VZC28" s="70"/>
      <c r="VZD28" s="70"/>
      <c r="VZE28" s="70"/>
      <c r="VZF28" s="70"/>
      <c r="VZG28" s="70"/>
      <c r="VZH28" s="70"/>
      <c r="VZI28" s="70"/>
      <c r="VZJ28" s="70"/>
      <c r="VZK28" s="70"/>
      <c r="VZL28" s="70"/>
      <c r="VZM28" s="70"/>
      <c r="VZN28" s="70"/>
      <c r="VZO28" s="70"/>
      <c r="VZP28" s="70"/>
      <c r="VZQ28" s="70"/>
      <c r="VZR28" s="70"/>
      <c r="VZS28" s="70"/>
      <c r="VZT28" s="70"/>
      <c r="VZU28" s="70"/>
      <c r="VZV28" s="70"/>
      <c r="VZW28" s="70"/>
      <c r="VZX28" s="70"/>
      <c r="VZY28" s="70"/>
      <c r="VZZ28" s="70"/>
      <c r="WAA28" s="70"/>
      <c r="WAB28" s="70"/>
      <c r="WAC28" s="70"/>
      <c r="WAD28" s="70"/>
      <c r="WAE28" s="70"/>
      <c r="WAF28" s="70"/>
      <c r="WAG28" s="70"/>
      <c r="WAH28" s="70"/>
      <c r="WAI28" s="70"/>
      <c r="WAJ28" s="70"/>
      <c r="WAK28" s="70"/>
      <c r="WAL28" s="70"/>
      <c r="WAM28" s="70"/>
      <c r="WAN28" s="70"/>
      <c r="WAO28" s="70"/>
      <c r="WAP28" s="70"/>
      <c r="WAQ28" s="70"/>
      <c r="WAR28" s="70"/>
      <c r="WAS28" s="70"/>
      <c r="WAT28" s="70"/>
      <c r="WAU28" s="70"/>
      <c r="WAV28" s="70"/>
      <c r="WAW28" s="70"/>
      <c r="WAX28" s="70"/>
      <c r="WAY28" s="70"/>
      <c r="WAZ28" s="70"/>
      <c r="WBA28" s="70"/>
      <c r="WBB28" s="70"/>
      <c r="WBC28" s="70"/>
      <c r="WBD28" s="70"/>
      <c r="WBE28" s="70"/>
      <c r="WBF28" s="70"/>
      <c r="WBG28" s="70"/>
      <c r="WBH28" s="70"/>
      <c r="WBI28" s="70"/>
      <c r="WBJ28" s="70"/>
      <c r="WBK28" s="70"/>
      <c r="WBL28" s="70"/>
      <c r="WBM28" s="70"/>
      <c r="WBN28" s="70"/>
      <c r="WBO28" s="70"/>
      <c r="WBP28" s="70"/>
      <c r="WBQ28" s="70"/>
      <c r="WBR28" s="70"/>
      <c r="WBS28" s="70"/>
      <c r="WBT28" s="70"/>
      <c r="WBU28" s="70"/>
      <c r="WBV28" s="70"/>
      <c r="WBW28" s="70"/>
      <c r="WBX28" s="70"/>
      <c r="WBY28" s="70"/>
      <c r="WBZ28" s="70"/>
      <c r="WCA28" s="70"/>
      <c r="WCB28" s="70"/>
      <c r="WCC28" s="70"/>
      <c r="WCD28" s="70"/>
      <c r="WCE28" s="70"/>
      <c r="WCF28" s="70"/>
      <c r="WCG28" s="70"/>
      <c r="WCH28" s="70"/>
      <c r="WCI28" s="70"/>
      <c r="WCJ28" s="70"/>
      <c r="WCK28" s="70"/>
      <c r="WCL28" s="70"/>
      <c r="WCM28" s="70"/>
      <c r="WCN28" s="70"/>
      <c r="WCO28" s="70"/>
      <c r="WCP28" s="70"/>
      <c r="WCQ28" s="70"/>
      <c r="WCR28" s="70"/>
      <c r="WCS28" s="70"/>
      <c r="WCT28" s="70"/>
      <c r="WCU28" s="70"/>
      <c r="WCV28" s="70"/>
      <c r="WCW28" s="70"/>
      <c r="WCX28" s="70"/>
      <c r="WCY28" s="70"/>
      <c r="WCZ28" s="70"/>
      <c r="WDA28" s="70"/>
      <c r="WDB28" s="70"/>
      <c r="WDC28" s="70"/>
      <c r="WDD28" s="70"/>
      <c r="WDE28" s="70"/>
      <c r="WDF28" s="70"/>
      <c r="WDG28" s="70"/>
      <c r="WDH28" s="70"/>
      <c r="WDI28" s="70"/>
      <c r="WDJ28" s="70"/>
      <c r="WDK28" s="70"/>
      <c r="WDL28" s="70"/>
      <c r="WDM28" s="70"/>
      <c r="WDN28" s="70"/>
      <c r="WDO28" s="70"/>
      <c r="WDP28" s="70"/>
      <c r="WDQ28" s="70"/>
      <c r="WDR28" s="70"/>
      <c r="WDS28" s="70"/>
      <c r="WDT28" s="70"/>
      <c r="WDU28" s="70"/>
      <c r="WDV28" s="70"/>
      <c r="WDW28" s="70"/>
      <c r="WDX28" s="70"/>
      <c r="WDY28" s="70"/>
      <c r="WDZ28" s="70"/>
      <c r="WEA28" s="70"/>
      <c r="WEB28" s="70"/>
      <c r="WEC28" s="70"/>
      <c r="WED28" s="70"/>
      <c r="WEE28" s="70"/>
      <c r="WEF28" s="70"/>
      <c r="WEG28" s="70"/>
      <c r="WEH28" s="70"/>
      <c r="WEI28" s="70"/>
      <c r="WEJ28" s="70"/>
      <c r="WEK28" s="70"/>
      <c r="WEL28" s="70"/>
      <c r="WEM28" s="70"/>
      <c r="WEN28" s="70"/>
      <c r="WEO28" s="70"/>
      <c r="WEP28" s="70"/>
      <c r="WEQ28" s="70"/>
      <c r="WER28" s="70"/>
      <c r="WES28" s="70"/>
      <c r="WET28" s="70"/>
      <c r="WEU28" s="70"/>
      <c r="WEV28" s="70"/>
      <c r="WEW28" s="70"/>
      <c r="WEX28" s="70"/>
      <c r="WEY28" s="70"/>
      <c r="WEZ28" s="70"/>
      <c r="WFA28" s="70"/>
      <c r="WFB28" s="70"/>
      <c r="WFC28" s="70"/>
      <c r="WFD28" s="70"/>
      <c r="WFE28" s="70"/>
      <c r="WFF28" s="70"/>
      <c r="WFG28" s="70"/>
      <c r="WFH28" s="70"/>
      <c r="WFI28" s="70"/>
      <c r="WFJ28" s="70"/>
      <c r="WFK28" s="70"/>
      <c r="WFL28" s="70"/>
      <c r="WFM28" s="70"/>
      <c r="WFN28" s="70"/>
      <c r="WFO28" s="70"/>
      <c r="WFP28" s="70"/>
      <c r="WFQ28" s="70"/>
      <c r="WFR28" s="70"/>
      <c r="WFS28" s="70"/>
      <c r="WFT28" s="70"/>
      <c r="WFU28" s="70"/>
      <c r="WFV28" s="70"/>
      <c r="WFW28" s="70"/>
      <c r="WFX28" s="70"/>
      <c r="WFY28" s="70"/>
      <c r="WFZ28" s="70"/>
      <c r="WGA28" s="70"/>
      <c r="WGB28" s="70"/>
      <c r="WGC28" s="70"/>
      <c r="WGD28" s="70"/>
      <c r="WGE28" s="70"/>
      <c r="WGF28" s="70"/>
      <c r="WGG28" s="70"/>
      <c r="WGH28" s="70"/>
      <c r="WGI28" s="70"/>
      <c r="WGJ28" s="70"/>
      <c r="WGK28" s="70"/>
      <c r="WGL28" s="70"/>
      <c r="WGM28" s="70"/>
      <c r="WGN28" s="70"/>
      <c r="WGO28" s="70"/>
      <c r="WGP28" s="70"/>
      <c r="WGQ28" s="70"/>
      <c r="WGR28" s="70"/>
      <c r="WGS28" s="70"/>
      <c r="WGT28" s="70"/>
      <c r="WGU28" s="70"/>
      <c r="WGV28" s="70"/>
      <c r="WGW28" s="70"/>
      <c r="WGX28" s="70"/>
      <c r="WGY28" s="70"/>
      <c r="WGZ28" s="70"/>
      <c r="WHA28" s="70"/>
      <c r="WHB28" s="70"/>
      <c r="WHC28" s="70"/>
      <c r="WHD28" s="70"/>
      <c r="WHE28" s="70"/>
      <c r="WHF28" s="70"/>
      <c r="WHG28" s="70"/>
      <c r="WHH28" s="70"/>
      <c r="WHI28" s="70"/>
      <c r="WHJ28" s="70"/>
      <c r="WHK28" s="70"/>
      <c r="WHL28" s="70"/>
      <c r="WHM28" s="70"/>
      <c r="WHN28" s="70"/>
      <c r="WHO28" s="70"/>
      <c r="WHP28" s="70"/>
      <c r="WHQ28" s="70"/>
      <c r="WHR28" s="70"/>
      <c r="WHS28" s="70"/>
      <c r="WHT28" s="70"/>
      <c r="WHU28" s="70"/>
      <c r="WHV28" s="70"/>
      <c r="WHW28" s="70"/>
      <c r="WHX28" s="70"/>
      <c r="WHY28" s="70"/>
      <c r="WHZ28" s="70"/>
      <c r="WIA28" s="70"/>
      <c r="WIB28" s="70"/>
      <c r="WIC28" s="70"/>
      <c r="WID28" s="70"/>
      <c r="WIE28" s="70"/>
      <c r="WIF28" s="70"/>
      <c r="WIG28" s="70"/>
      <c r="WIH28" s="70"/>
      <c r="WII28" s="70"/>
      <c r="WIJ28" s="70"/>
      <c r="WIK28" s="70"/>
      <c r="WIL28" s="70"/>
      <c r="WIM28" s="70"/>
      <c r="WIN28" s="70"/>
      <c r="WIO28" s="70"/>
      <c r="WIP28" s="70"/>
      <c r="WIQ28" s="70"/>
      <c r="WIR28" s="70"/>
      <c r="WIS28" s="70"/>
      <c r="WIT28" s="70"/>
      <c r="WIU28" s="70"/>
      <c r="WIV28" s="70"/>
      <c r="WIW28" s="70"/>
      <c r="WIX28" s="70"/>
      <c r="WIY28" s="70"/>
      <c r="WIZ28" s="70"/>
      <c r="WJA28" s="70"/>
      <c r="WJB28" s="70"/>
      <c r="WJC28" s="70"/>
      <c r="WJD28" s="70"/>
      <c r="WJE28" s="70"/>
      <c r="WJF28" s="70"/>
      <c r="WJG28" s="70"/>
      <c r="WJH28" s="70"/>
      <c r="WJI28" s="70"/>
      <c r="WJJ28" s="70"/>
      <c r="WJK28" s="70"/>
      <c r="WJL28" s="70"/>
      <c r="WJM28" s="70"/>
      <c r="WJN28" s="70"/>
      <c r="WJO28" s="70"/>
      <c r="WJP28" s="70"/>
      <c r="WJQ28" s="70"/>
      <c r="WJR28" s="70"/>
      <c r="WJS28" s="70"/>
      <c r="WJT28" s="70"/>
      <c r="WJU28" s="70"/>
      <c r="WJV28" s="70"/>
      <c r="WJW28" s="70"/>
      <c r="WJX28" s="70"/>
      <c r="WJY28" s="70"/>
      <c r="WJZ28" s="70"/>
      <c r="WKA28" s="70"/>
      <c r="WKB28" s="70"/>
      <c r="WKC28" s="70"/>
      <c r="WKD28" s="70"/>
      <c r="WKE28" s="70"/>
      <c r="WKF28" s="70"/>
      <c r="WKG28" s="70"/>
      <c r="WKH28" s="70"/>
      <c r="WKI28" s="70"/>
      <c r="WKJ28" s="70"/>
      <c r="WKK28" s="70"/>
      <c r="WKL28" s="70"/>
      <c r="WKM28" s="70"/>
      <c r="WKN28" s="70"/>
      <c r="WKO28" s="70"/>
      <c r="WKP28" s="70"/>
      <c r="WKQ28" s="70"/>
      <c r="WKR28" s="70"/>
      <c r="WKS28" s="70"/>
      <c r="WKT28" s="70"/>
      <c r="WKU28" s="70"/>
      <c r="WKV28" s="70"/>
      <c r="WKW28" s="70"/>
      <c r="WKX28" s="70"/>
      <c r="WKY28" s="70"/>
      <c r="WKZ28" s="70"/>
      <c r="WLA28" s="70"/>
      <c r="WLB28" s="70"/>
      <c r="WLC28" s="70"/>
      <c r="WLD28" s="70"/>
      <c r="WLE28" s="70"/>
      <c r="WLF28" s="70"/>
      <c r="WLG28" s="70"/>
      <c r="WLH28" s="70"/>
      <c r="WLI28" s="70"/>
      <c r="WLJ28" s="70"/>
      <c r="WLK28" s="70"/>
      <c r="WLL28" s="70"/>
      <c r="WLM28" s="70"/>
      <c r="WLN28" s="70"/>
      <c r="WLO28" s="70"/>
      <c r="WLP28" s="70"/>
      <c r="WLQ28" s="70"/>
      <c r="WLR28" s="70"/>
      <c r="WLS28" s="70"/>
      <c r="WLT28" s="70"/>
      <c r="WLU28" s="70"/>
      <c r="WLV28" s="70"/>
      <c r="WLW28" s="70"/>
      <c r="WLX28" s="70"/>
      <c r="WLY28" s="70"/>
      <c r="WLZ28" s="70"/>
      <c r="WMA28" s="70"/>
      <c r="WMB28" s="70"/>
      <c r="WMC28" s="70"/>
      <c r="WMD28" s="70"/>
      <c r="WME28" s="70"/>
      <c r="WMF28" s="70"/>
      <c r="WMG28" s="70"/>
      <c r="WMH28" s="70"/>
      <c r="WMI28" s="70"/>
      <c r="WMJ28" s="70"/>
      <c r="WMK28" s="70"/>
      <c r="WML28" s="70"/>
      <c r="WMM28" s="70"/>
      <c r="WMN28" s="70"/>
      <c r="WMO28" s="70"/>
      <c r="WMP28" s="70"/>
      <c r="WMQ28" s="70"/>
      <c r="WMR28" s="70"/>
      <c r="WMS28" s="70"/>
      <c r="WMT28" s="70"/>
      <c r="WMU28" s="70"/>
      <c r="WMV28" s="70"/>
      <c r="WMW28" s="70"/>
      <c r="WMX28" s="70"/>
      <c r="WMY28" s="70"/>
      <c r="WMZ28" s="70"/>
      <c r="WNA28" s="70"/>
      <c r="WNB28" s="70"/>
      <c r="WNC28" s="70"/>
      <c r="WND28" s="70"/>
      <c r="WNE28" s="70"/>
      <c r="WNF28" s="70"/>
      <c r="WNG28" s="70"/>
      <c r="WNH28" s="70"/>
      <c r="WNI28" s="70"/>
      <c r="WNJ28" s="70"/>
      <c r="WNK28" s="70"/>
      <c r="WNL28" s="70"/>
      <c r="WNM28" s="70"/>
      <c r="WNN28" s="70"/>
      <c r="WNO28" s="70"/>
      <c r="WNP28" s="70"/>
      <c r="WNQ28" s="70"/>
      <c r="WNR28" s="70"/>
      <c r="WNS28" s="70"/>
      <c r="WNT28" s="70"/>
      <c r="WNU28" s="70"/>
      <c r="WNV28" s="70"/>
      <c r="WNW28" s="70"/>
      <c r="WNX28" s="70"/>
      <c r="WNY28" s="70"/>
      <c r="WNZ28" s="70"/>
      <c r="WOA28" s="70"/>
      <c r="WOB28" s="70"/>
      <c r="WOC28" s="70"/>
      <c r="WOD28" s="70"/>
      <c r="WOE28" s="70"/>
      <c r="WOF28" s="70"/>
      <c r="WOG28" s="70"/>
      <c r="WOH28" s="70"/>
      <c r="WOI28" s="70"/>
      <c r="WOJ28" s="70"/>
      <c r="WOK28" s="70"/>
      <c r="WOL28" s="70"/>
      <c r="WOM28" s="70"/>
      <c r="WON28" s="70"/>
      <c r="WOO28" s="70"/>
      <c r="WOP28" s="70"/>
      <c r="WOQ28" s="70"/>
      <c r="WOR28" s="70"/>
      <c r="WOS28" s="70"/>
      <c r="WOT28" s="70"/>
      <c r="WOU28" s="70"/>
      <c r="WOV28" s="70"/>
      <c r="WOW28" s="70"/>
      <c r="WOX28" s="70"/>
      <c r="WOY28" s="70"/>
      <c r="WOZ28" s="70"/>
      <c r="WPA28" s="70"/>
      <c r="WPB28" s="70"/>
      <c r="WPC28" s="70"/>
      <c r="WPD28" s="70"/>
      <c r="WPE28" s="70"/>
      <c r="WPF28" s="70"/>
      <c r="WPG28" s="70"/>
      <c r="WPH28" s="70"/>
      <c r="WPI28" s="70"/>
      <c r="WPJ28" s="70"/>
      <c r="WPK28" s="70"/>
      <c r="WPL28" s="70"/>
      <c r="WPM28" s="70"/>
      <c r="WPN28" s="70"/>
      <c r="WPO28" s="70"/>
      <c r="WPP28" s="70"/>
      <c r="WPQ28" s="70"/>
      <c r="WPR28" s="70"/>
      <c r="WPS28" s="70"/>
      <c r="WPT28" s="70"/>
      <c r="WPU28" s="70"/>
      <c r="WPV28" s="70"/>
      <c r="WPW28" s="70"/>
      <c r="WPX28" s="70"/>
      <c r="WPY28" s="70"/>
      <c r="WPZ28" s="70"/>
      <c r="WQA28" s="70"/>
      <c r="WQB28" s="70"/>
      <c r="WQC28" s="70"/>
      <c r="WQD28" s="70"/>
      <c r="WQE28" s="70"/>
      <c r="WQF28" s="70"/>
      <c r="WQG28" s="70"/>
      <c r="WQH28" s="70"/>
      <c r="WQI28" s="70"/>
      <c r="WQJ28" s="70"/>
      <c r="WQK28" s="70"/>
      <c r="WQL28" s="70"/>
      <c r="WQM28" s="70"/>
      <c r="WQN28" s="70"/>
      <c r="WQO28" s="70"/>
      <c r="WQP28" s="70"/>
      <c r="WQQ28" s="70"/>
      <c r="WQR28" s="70"/>
      <c r="WQS28" s="70"/>
      <c r="WQT28" s="70"/>
      <c r="WQU28" s="70"/>
      <c r="WQV28" s="70"/>
      <c r="WQW28" s="70"/>
      <c r="WQX28" s="70"/>
      <c r="WQY28" s="70"/>
      <c r="WQZ28" s="70"/>
      <c r="WRA28" s="70"/>
      <c r="WRB28" s="70"/>
      <c r="WRC28" s="70"/>
      <c r="WRD28" s="70"/>
      <c r="WRE28" s="70"/>
      <c r="WRF28" s="70"/>
      <c r="WRG28" s="70"/>
      <c r="WRH28" s="70"/>
      <c r="WRI28" s="70"/>
      <c r="WRJ28" s="70"/>
      <c r="WRK28" s="70"/>
      <c r="WRL28" s="70"/>
      <c r="WRM28" s="70"/>
      <c r="WRN28" s="70"/>
      <c r="WRO28" s="70"/>
      <c r="WRP28" s="70"/>
      <c r="WRQ28" s="70"/>
      <c r="WRR28" s="70"/>
      <c r="WRS28" s="70"/>
      <c r="WRT28" s="70"/>
      <c r="WRU28" s="70"/>
      <c r="WRV28" s="70"/>
      <c r="WRW28" s="70"/>
      <c r="WRX28" s="70"/>
      <c r="WRY28" s="70"/>
      <c r="WRZ28" s="70"/>
      <c r="WSA28" s="70"/>
      <c r="WSB28" s="70"/>
      <c r="WSC28" s="70"/>
      <c r="WSD28" s="70"/>
      <c r="WSE28" s="70"/>
      <c r="WSF28" s="70"/>
      <c r="WSG28" s="70"/>
      <c r="WSH28" s="70"/>
      <c r="WSI28" s="70"/>
      <c r="WSJ28" s="70"/>
      <c r="WSK28" s="70"/>
      <c r="WSL28" s="70"/>
      <c r="WSM28" s="70"/>
      <c r="WSN28" s="70"/>
      <c r="WSO28" s="70"/>
      <c r="WSP28" s="70"/>
      <c r="WSQ28" s="70"/>
      <c r="WSR28" s="70"/>
      <c r="WSS28" s="70"/>
      <c r="WST28" s="70"/>
      <c r="WSU28" s="70"/>
      <c r="WSV28" s="70"/>
      <c r="WSW28" s="70"/>
      <c r="WSX28" s="70"/>
      <c r="WSY28" s="70"/>
      <c r="WSZ28" s="70"/>
      <c r="WTA28" s="70"/>
      <c r="WTB28" s="70"/>
      <c r="WTC28" s="70"/>
      <c r="WTD28" s="70"/>
      <c r="WTE28" s="70"/>
      <c r="WTF28" s="70"/>
      <c r="WTG28" s="70"/>
      <c r="WTH28" s="70"/>
      <c r="WTI28" s="70"/>
      <c r="WTJ28" s="70"/>
      <c r="WTK28" s="70"/>
      <c r="WTL28" s="70"/>
      <c r="WTM28" s="70"/>
      <c r="WTN28" s="70"/>
      <c r="WTO28" s="70"/>
      <c r="WTP28" s="70"/>
      <c r="WTQ28" s="70"/>
      <c r="WTR28" s="70"/>
      <c r="WTS28" s="70"/>
      <c r="WTT28" s="70"/>
      <c r="WTU28" s="70"/>
      <c r="WTV28" s="70"/>
      <c r="WTW28" s="70"/>
      <c r="WTX28" s="70"/>
      <c r="WTY28" s="70"/>
      <c r="WTZ28" s="70"/>
      <c r="WUA28" s="70"/>
      <c r="WUB28" s="70"/>
      <c r="WUC28" s="70"/>
      <c r="WUD28" s="70"/>
      <c r="WUE28" s="70"/>
      <c r="WUF28" s="70"/>
      <c r="WUG28" s="70"/>
      <c r="WUH28" s="70"/>
      <c r="WUI28" s="70"/>
      <c r="WUJ28" s="70"/>
      <c r="WUK28" s="70"/>
      <c r="WUL28" s="70"/>
      <c r="WUM28" s="70"/>
      <c r="WUN28" s="70"/>
      <c r="WUO28" s="70"/>
      <c r="WUP28" s="70"/>
      <c r="WUQ28" s="70"/>
      <c r="WUR28" s="70"/>
      <c r="WUS28" s="70"/>
      <c r="WUT28" s="70"/>
      <c r="WUU28" s="70"/>
      <c r="WUV28" s="70"/>
      <c r="WUW28" s="70"/>
      <c r="WUX28" s="70"/>
      <c r="WUY28" s="70"/>
      <c r="WUZ28" s="70"/>
      <c r="WVA28" s="70"/>
      <c r="WVB28" s="70"/>
      <c r="WVC28" s="70"/>
      <c r="WVD28" s="70"/>
      <c r="WVE28" s="70"/>
      <c r="WVF28" s="70"/>
      <c r="WVG28" s="70"/>
      <c r="WVH28" s="70"/>
      <c r="WVI28" s="70"/>
      <c r="WVJ28" s="70"/>
      <c r="WVK28" s="70"/>
      <c r="WVL28" s="70"/>
      <c r="WVM28" s="70"/>
      <c r="WVN28" s="70"/>
      <c r="WVO28" s="70"/>
      <c r="WVP28" s="70"/>
      <c r="WVQ28" s="70"/>
      <c r="WVR28" s="70"/>
      <c r="WVS28" s="70"/>
      <c r="WVT28" s="70"/>
      <c r="WVU28" s="70"/>
      <c r="WVV28" s="70"/>
      <c r="WVW28" s="70"/>
      <c r="WVX28" s="70"/>
      <c r="WVY28" s="70"/>
      <c r="WVZ28" s="70"/>
      <c r="WWA28" s="70"/>
      <c r="WWB28" s="70"/>
      <c r="WWC28" s="70"/>
      <c r="WWD28" s="70"/>
      <c r="WWE28" s="70"/>
      <c r="WWF28" s="70"/>
      <c r="WWG28" s="70"/>
      <c r="WWH28" s="70"/>
      <c r="WWI28" s="70"/>
      <c r="WWJ28" s="70"/>
      <c r="WWK28" s="70"/>
      <c r="WWL28" s="70"/>
      <c r="WWM28" s="70"/>
      <c r="WWN28" s="70"/>
      <c r="WWO28" s="70"/>
      <c r="WWP28" s="70"/>
      <c r="WWQ28" s="70"/>
      <c r="WWR28" s="70"/>
      <c r="WWS28" s="70"/>
      <c r="WWT28" s="70"/>
      <c r="WWU28" s="70"/>
      <c r="WWV28" s="70"/>
      <c r="WWW28" s="70"/>
      <c r="WWX28" s="70"/>
      <c r="WWY28" s="70"/>
      <c r="WWZ28" s="70"/>
      <c r="WXA28" s="70"/>
      <c r="WXB28" s="70"/>
      <c r="WXC28" s="70"/>
      <c r="WXD28" s="70"/>
      <c r="WXE28" s="70"/>
      <c r="WXF28" s="70"/>
      <c r="WXG28" s="70"/>
      <c r="WXH28" s="70"/>
      <c r="WXI28" s="70"/>
      <c r="WXJ28" s="70"/>
      <c r="WXK28" s="70"/>
      <c r="WXL28" s="70"/>
      <c r="WXM28" s="70"/>
      <c r="WXN28" s="70"/>
      <c r="WXO28" s="70"/>
      <c r="WXP28" s="70"/>
      <c r="WXQ28" s="70"/>
      <c r="WXR28" s="70"/>
      <c r="WXS28" s="70"/>
      <c r="WXT28" s="70"/>
      <c r="WXU28" s="70"/>
      <c r="WXV28" s="70"/>
      <c r="WXW28" s="70"/>
      <c r="WXX28" s="70"/>
      <c r="WXY28" s="70"/>
      <c r="WXZ28" s="70"/>
      <c r="WYA28" s="70"/>
      <c r="WYB28" s="70"/>
      <c r="WYC28" s="70"/>
      <c r="WYD28" s="70"/>
      <c r="WYE28" s="70"/>
      <c r="WYF28" s="70"/>
      <c r="WYG28" s="70"/>
      <c r="WYH28" s="70"/>
      <c r="WYI28" s="70"/>
      <c r="WYJ28" s="70"/>
      <c r="WYK28" s="70"/>
      <c r="WYL28" s="70"/>
      <c r="WYM28" s="70"/>
      <c r="WYN28" s="70"/>
      <c r="WYO28" s="70"/>
      <c r="WYP28" s="70"/>
      <c r="WYQ28" s="70"/>
      <c r="WYR28" s="70"/>
      <c r="WYS28" s="70"/>
      <c r="WYT28" s="70"/>
      <c r="WYU28" s="70"/>
      <c r="WYV28" s="70"/>
      <c r="WYW28" s="70"/>
      <c r="WYX28" s="70"/>
      <c r="WYY28" s="70"/>
      <c r="WYZ28" s="70"/>
      <c r="WZA28" s="70"/>
      <c r="WZB28" s="70"/>
      <c r="WZC28" s="70"/>
      <c r="WZD28" s="70"/>
      <c r="WZE28" s="70"/>
      <c r="WZF28" s="70"/>
      <c r="WZG28" s="70"/>
      <c r="WZH28" s="70"/>
      <c r="WZI28" s="70"/>
      <c r="WZJ28" s="70"/>
      <c r="WZK28" s="70"/>
      <c r="WZL28" s="70"/>
      <c r="WZM28" s="70"/>
      <c r="WZN28" s="70"/>
      <c r="WZO28" s="70"/>
      <c r="WZP28" s="70"/>
      <c r="WZQ28" s="70"/>
      <c r="WZR28" s="70"/>
      <c r="WZS28" s="70"/>
      <c r="WZT28" s="70"/>
      <c r="WZU28" s="70"/>
      <c r="WZV28" s="70"/>
      <c r="WZW28" s="70"/>
      <c r="WZX28" s="70"/>
      <c r="WZY28" s="70"/>
      <c r="WZZ28" s="70"/>
      <c r="XAA28" s="70"/>
      <c r="XAB28" s="70"/>
      <c r="XAC28" s="70"/>
      <c r="XAD28" s="70"/>
      <c r="XAE28" s="70"/>
      <c r="XAF28" s="70"/>
      <c r="XAG28" s="70"/>
      <c r="XAH28" s="70"/>
      <c r="XAI28" s="70"/>
      <c r="XAJ28" s="70"/>
      <c r="XAK28" s="70"/>
      <c r="XAL28" s="70"/>
      <c r="XAM28" s="70"/>
      <c r="XAN28" s="70"/>
      <c r="XAO28" s="70"/>
      <c r="XAP28" s="70"/>
      <c r="XAQ28" s="70"/>
      <c r="XAR28" s="70"/>
      <c r="XAS28" s="70"/>
      <c r="XAT28" s="70"/>
      <c r="XAU28" s="70"/>
      <c r="XAV28" s="70"/>
      <c r="XAW28" s="70"/>
      <c r="XAX28" s="70"/>
      <c r="XAY28" s="70"/>
      <c r="XAZ28" s="70"/>
      <c r="XBA28" s="70"/>
      <c r="XBB28" s="70"/>
      <c r="XBC28" s="70"/>
      <c r="XBD28" s="70"/>
      <c r="XBE28" s="70"/>
      <c r="XBF28" s="70"/>
      <c r="XBG28" s="70"/>
      <c r="XBH28" s="70"/>
      <c r="XBI28" s="70"/>
      <c r="XBJ28" s="70"/>
      <c r="XBK28" s="70"/>
      <c r="XBL28" s="70"/>
      <c r="XBM28" s="70"/>
      <c r="XBN28" s="70"/>
      <c r="XBO28" s="70"/>
      <c r="XBP28" s="70"/>
      <c r="XBQ28" s="70"/>
      <c r="XBR28" s="70"/>
      <c r="XBS28" s="70"/>
      <c r="XBT28" s="70"/>
      <c r="XBU28" s="70"/>
      <c r="XBV28" s="70"/>
      <c r="XBW28" s="70"/>
      <c r="XBX28" s="70"/>
      <c r="XBY28" s="70"/>
      <c r="XBZ28" s="70"/>
      <c r="XCA28" s="70"/>
      <c r="XCB28" s="70"/>
      <c r="XCC28" s="70"/>
      <c r="XCD28" s="70"/>
      <c r="XCE28" s="70"/>
      <c r="XCF28" s="70"/>
      <c r="XCG28" s="70"/>
      <c r="XCH28" s="70"/>
      <c r="XCI28" s="70"/>
      <c r="XCJ28" s="70"/>
      <c r="XCK28" s="70"/>
      <c r="XCL28" s="70"/>
      <c r="XCM28" s="70"/>
      <c r="XCN28" s="70"/>
      <c r="XCO28" s="70"/>
      <c r="XCP28" s="70"/>
      <c r="XCQ28" s="70"/>
      <c r="XCR28" s="70"/>
      <c r="XCS28" s="70"/>
      <c r="XCT28" s="70"/>
      <c r="XCU28" s="70"/>
      <c r="XCV28" s="70"/>
      <c r="XCW28" s="70"/>
      <c r="XCX28" s="70"/>
      <c r="XCY28" s="70"/>
      <c r="XCZ28" s="70"/>
      <c r="XDA28" s="70"/>
      <c r="XDB28" s="70"/>
      <c r="XDC28" s="70"/>
      <c r="XDD28" s="70"/>
      <c r="XDE28" s="70"/>
      <c r="XDF28" s="70"/>
      <c r="XDG28" s="70"/>
      <c r="XDH28" s="70"/>
      <c r="XDI28" s="70"/>
      <c r="XDJ28" s="70"/>
      <c r="XDK28" s="70"/>
      <c r="XDL28" s="70"/>
      <c r="XDM28" s="70"/>
      <c r="XDN28" s="70"/>
      <c r="XDO28" s="70"/>
      <c r="XDP28" s="70"/>
      <c r="XDQ28" s="70"/>
      <c r="XDR28" s="70"/>
      <c r="XDS28" s="70"/>
      <c r="XDT28" s="70"/>
      <c r="XDU28" s="70"/>
      <c r="XDV28" s="70"/>
      <c r="XDW28" s="70"/>
      <c r="XDX28" s="70"/>
      <c r="XDY28" s="70"/>
      <c r="XDZ28" s="70"/>
      <c r="XEA28" s="70"/>
      <c r="XEB28" s="70"/>
      <c r="XEC28" s="70"/>
      <c r="XED28" s="70"/>
      <c r="XEE28" s="70"/>
      <c r="XEF28" s="70"/>
      <c r="XEG28" s="70"/>
      <c r="XEH28" s="70"/>
      <c r="XEI28" s="70"/>
      <c r="XEJ28" s="70"/>
      <c r="XEK28" s="70"/>
      <c r="XEL28" s="70"/>
      <c r="XEM28" s="70"/>
      <c r="XEN28" s="70"/>
      <c r="XEO28" s="70"/>
      <c r="XEP28" s="70"/>
      <c r="XEQ28" s="70"/>
      <c r="XER28" s="70"/>
      <c r="XES28" s="70"/>
      <c r="XET28" s="70"/>
      <c r="XEU28" s="70"/>
      <c r="XEV28" s="70"/>
      <c r="XEW28" s="70"/>
      <c r="XEX28" s="70"/>
      <c r="XEY28" s="70"/>
      <c r="XEZ28" s="70"/>
      <c r="XFA28" s="70"/>
      <c r="XFB28" s="70"/>
    </row>
    <row r="29" spans="1:16382" s="71" customFormat="1" x14ac:dyDescent="0.3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70"/>
      <c r="CW29" s="70"/>
      <c r="CX29" s="70"/>
      <c r="CY29" s="70"/>
      <c r="CZ29" s="70"/>
      <c r="DA29" s="70"/>
      <c r="DB29" s="70"/>
      <c r="DC29" s="70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0"/>
      <c r="DO29" s="70"/>
      <c r="DP29" s="70"/>
      <c r="DQ29" s="70"/>
      <c r="DR29" s="70"/>
      <c r="DS29" s="70"/>
      <c r="DT29" s="70"/>
      <c r="DU29" s="70"/>
      <c r="DV29" s="70"/>
      <c r="DW29" s="70"/>
      <c r="DX29" s="70"/>
      <c r="DY29" s="70"/>
      <c r="DZ29" s="70"/>
      <c r="EA29" s="70"/>
      <c r="EB29" s="70"/>
      <c r="EC29" s="70"/>
      <c r="ED29" s="70"/>
      <c r="EE29" s="70"/>
      <c r="EF29" s="70"/>
      <c r="EG29" s="70"/>
      <c r="EH29" s="70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0"/>
      <c r="ET29" s="70"/>
      <c r="EU29" s="70"/>
      <c r="EV29" s="70"/>
      <c r="EW29" s="70"/>
      <c r="EX29" s="70"/>
      <c r="EY29" s="70"/>
      <c r="EZ29" s="70"/>
      <c r="FA29" s="70"/>
      <c r="FB29" s="70"/>
      <c r="FC29" s="70"/>
      <c r="FD29" s="70"/>
      <c r="FE29" s="70"/>
      <c r="FF29" s="70"/>
      <c r="FG29" s="70"/>
      <c r="FH29" s="70"/>
      <c r="FI29" s="70"/>
      <c r="FJ29" s="70"/>
      <c r="FK29" s="70"/>
      <c r="FL29" s="70"/>
      <c r="FM29" s="70"/>
      <c r="FN29" s="70"/>
      <c r="FO29" s="70"/>
      <c r="FP29" s="70"/>
      <c r="FQ29" s="70"/>
      <c r="FR29" s="70"/>
      <c r="FS29" s="70"/>
      <c r="FT29" s="70"/>
      <c r="FU29" s="70"/>
      <c r="FV29" s="70"/>
      <c r="FW29" s="70"/>
      <c r="FX29" s="70"/>
      <c r="FY29" s="70"/>
      <c r="FZ29" s="70"/>
      <c r="GA29" s="70"/>
      <c r="GB29" s="70"/>
      <c r="GC29" s="70"/>
      <c r="GD29" s="70"/>
      <c r="GE29" s="70"/>
      <c r="GF29" s="70"/>
      <c r="GG29" s="70"/>
      <c r="GH29" s="70"/>
      <c r="GI29" s="70"/>
      <c r="GJ29" s="70"/>
      <c r="GK29" s="70"/>
      <c r="GL29" s="70"/>
      <c r="GM29" s="70"/>
      <c r="GN29" s="70"/>
      <c r="GO29" s="70"/>
      <c r="GP29" s="70"/>
      <c r="GQ29" s="70"/>
      <c r="GR29" s="70"/>
      <c r="GS29" s="70"/>
      <c r="GT29" s="70"/>
      <c r="GU29" s="70"/>
      <c r="GV29" s="70"/>
      <c r="GW29" s="70"/>
      <c r="GX29" s="70"/>
      <c r="GY29" s="70"/>
      <c r="GZ29" s="70"/>
      <c r="HA29" s="70"/>
      <c r="HB29" s="70"/>
      <c r="HC29" s="70"/>
      <c r="HD29" s="70"/>
      <c r="HE29" s="70"/>
      <c r="HF29" s="70"/>
      <c r="HG29" s="70"/>
      <c r="HH29" s="70"/>
      <c r="HI29" s="70"/>
      <c r="HJ29" s="70"/>
      <c r="HK29" s="70"/>
      <c r="HL29" s="70"/>
      <c r="HM29" s="70"/>
      <c r="HN29" s="70"/>
      <c r="HO29" s="70"/>
      <c r="HP29" s="70"/>
      <c r="HQ29" s="70"/>
      <c r="HR29" s="70"/>
      <c r="HS29" s="70"/>
      <c r="HT29" s="70"/>
      <c r="HU29" s="70"/>
      <c r="HV29" s="70"/>
      <c r="HW29" s="70"/>
      <c r="HX29" s="70"/>
      <c r="HY29" s="70"/>
      <c r="HZ29" s="70"/>
      <c r="IA29" s="70"/>
      <c r="IB29" s="70"/>
      <c r="IC29" s="70"/>
      <c r="ID29" s="70"/>
      <c r="IE29" s="70"/>
      <c r="IF29" s="70"/>
      <c r="IG29" s="70"/>
      <c r="IH29" s="70"/>
      <c r="II29" s="70"/>
      <c r="IJ29" s="70"/>
      <c r="IK29" s="70"/>
      <c r="IL29" s="70"/>
      <c r="IM29" s="70"/>
      <c r="IN29" s="70"/>
      <c r="IO29" s="70"/>
      <c r="IP29" s="70"/>
      <c r="IQ29" s="70"/>
      <c r="IR29" s="70"/>
      <c r="IS29" s="70"/>
      <c r="IT29" s="70"/>
      <c r="IU29" s="70"/>
      <c r="IV29" s="70"/>
      <c r="IW29" s="70"/>
      <c r="IX29" s="70"/>
      <c r="IY29" s="70"/>
      <c r="IZ29" s="70"/>
      <c r="JA29" s="70"/>
      <c r="JB29" s="70"/>
      <c r="JC29" s="70"/>
      <c r="JD29" s="70"/>
      <c r="JE29" s="70"/>
      <c r="JF29" s="70"/>
      <c r="JG29" s="70"/>
      <c r="JH29" s="70"/>
      <c r="JI29" s="70"/>
      <c r="JJ29" s="70"/>
      <c r="JK29" s="70"/>
      <c r="JL29" s="70"/>
      <c r="JM29" s="70"/>
      <c r="JN29" s="70"/>
      <c r="JO29" s="70"/>
      <c r="JP29" s="70"/>
      <c r="JQ29" s="70"/>
      <c r="JR29" s="70"/>
      <c r="JS29" s="70"/>
      <c r="JT29" s="70"/>
      <c r="JU29" s="70"/>
      <c r="JV29" s="70"/>
      <c r="JW29" s="70"/>
      <c r="JX29" s="70"/>
      <c r="JY29" s="70"/>
      <c r="JZ29" s="70"/>
      <c r="KA29" s="70"/>
      <c r="KB29" s="70"/>
      <c r="KC29" s="70"/>
      <c r="KD29" s="70"/>
      <c r="KE29" s="70"/>
      <c r="KF29" s="70"/>
      <c r="KG29" s="70"/>
      <c r="KH29" s="70"/>
      <c r="KI29" s="70"/>
      <c r="KJ29" s="70"/>
      <c r="KK29" s="70"/>
      <c r="KL29" s="70"/>
      <c r="KM29" s="70"/>
      <c r="KN29" s="70"/>
      <c r="KO29" s="70"/>
      <c r="KP29" s="70"/>
      <c r="KQ29" s="70"/>
      <c r="KR29" s="70"/>
      <c r="KS29" s="70"/>
      <c r="KT29" s="70"/>
      <c r="KU29" s="70"/>
      <c r="KV29" s="70"/>
      <c r="KW29" s="70"/>
      <c r="KX29" s="70"/>
      <c r="KY29" s="70"/>
      <c r="KZ29" s="70"/>
      <c r="LA29" s="70"/>
      <c r="LB29" s="70"/>
      <c r="LC29" s="70"/>
      <c r="LD29" s="70"/>
      <c r="LE29" s="70"/>
      <c r="LF29" s="70"/>
      <c r="LG29" s="70"/>
      <c r="LH29" s="70"/>
      <c r="LI29" s="70"/>
      <c r="LJ29" s="70"/>
      <c r="LK29" s="70"/>
      <c r="LL29" s="70"/>
      <c r="LM29" s="70"/>
      <c r="LN29" s="70"/>
      <c r="LO29" s="70"/>
      <c r="LP29" s="70"/>
      <c r="LQ29" s="70"/>
      <c r="LR29" s="70"/>
      <c r="LS29" s="70"/>
      <c r="LT29" s="70"/>
      <c r="LU29" s="70"/>
      <c r="LV29" s="70"/>
      <c r="LW29" s="70"/>
      <c r="LX29" s="70"/>
      <c r="LY29" s="70"/>
      <c r="LZ29" s="70"/>
      <c r="MA29" s="70"/>
      <c r="MB29" s="70"/>
      <c r="MC29" s="70"/>
      <c r="MD29" s="70"/>
      <c r="ME29" s="70"/>
      <c r="MF29" s="70"/>
      <c r="MG29" s="70"/>
      <c r="MH29" s="70"/>
      <c r="MI29" s="70"/>
      <c r="MJ29" s="70"/>
      <c r="MK29" s="70"/>
      <c r="ML29" s="70"/>
      <c r="MM29" s="70"/>
      <c r="MN29" s="70"/>
      <c r="MO29" s="70"/>
      <c r="MP29" s="70"/>
      <c r="MQ29" s="70"/>
      <c r="MR29" s="70"/>
      <c r="MS29" s="70"/>
      <c r="MT29" s="70"/>
      <c r="MU29" s="70"/>
      <c r="MV29" s="70"/>
      <c r="MW29" s="70"/>
      <c r="MX29" s="70"/>
      <c r="MY29" s="70"/>
      <c r="MZ29" s="70"/>
      <c r="NA29" s="70"/>
      <c r="NB29" s="70"/>
      <c r="NC29" s="70"/>
      <c r="ND29" s="70"/>
      <c r="NE29" s="70"/>
      <c r="NF29" s="70"/>
      <c r="NG29" s="70"/>
      <c r="NH29" s="70"/>
      <c r="NI29" s="70"/>
      <c r="NJ29" s="70"/>
      <c r="NK29" s="70"/>
      <c r="NL29" s="70"/>
      <c r="NM29" s="70"/>
      <c r="NN29" s="70"/>
      <c r="NO29" s="70"/>
      <c r="NP29" s="70"/>
      <c r="NQ29" s="70"/>
      <c r="NR29" s="70"/>
      <c r="NS29" s="70"/>
      <c r="NT29" s="70"/>
      <c r="NU29" s="70"/>
      <c r="NV29" s="70"/>
      <c r="NW29" s="70"/>
      <c r="NX29" s="70"/>
      <c r="NY29" s="70"/>
      <c r="NZ29" s="70"/>
      <c r="OA29" s="70"/>
      <c r="OB29" s="70"/>
      <c r="OC29" s="70"/>
      <c r="OD29" s="70"/>
      <c r="OE29" s="70"/>
      <c r="OF29" s="70"/>
      <c r="OG29" s="70"/>
      <c r="OH29" s="70"/>
      <c r="OI29" s="70"/>
      <c r="OJ29" s="70"/>
      <c r="OK29" s="70"/>
      <c r="OL29" s="70"/>
      <c r="OM29" s="70"/>
      <c r="ON29" s="70"/>
      <c r="OO29" s="70"/>
      <c r="OP29" s="70"/>
      <c r="OQ29" s="70"/>
      <c r="OR29" s="70"/>
      <c r="OS29" s="70"/>
      <c r="OT29" s="70"/>
      <c r="OU29" s="70"/>
      <c r="OV29" s="70"/>
      <c r="OW29" s="70"/>
      <c r="OX29" s="70"/>
      <c r="OY29" s="70"/>
      <c r="OZ29" s="70"/>
      <c r="PA29" s="70"/>
      <c r="PB29" s="70"/>
      <c r="PC29" s="70"/>
      <c r="PD29" s="70"/>
      <c r="PE29" s="70"/>
      <c r="PF29" s="70"/>
      <c r="PG29" s="70"/>
      <c r="PH29" s="70"/>
      <c r="PI29" s="70"/>
      <c r="PJ29" s="70"/>
      <c r="PK29" s="70"/>
      <c r="PL29" s="70"/>
      <c r="PM29" s="70"/>
      <c r="PN29" s="70"/>
      <c r="PO29" s="70"/>
      <c r="PP29" s="70"/>
      <c r="PQ29" s="70"/>
      <c r="PR29" s="70"/>
      <c r="PS29" s="70"/>
      <c r="PT29" s="70"/>
      <c r="PU29" s="70"/>
      <c r="PV29" s="70"/>
      <c r="PW29" s="70"/>
      <c r="PX29" s="70"/>
      <c r="PY29" s="70"/>
      <c r="PZ29" s="70"/>
      <c r="QA29" s="70"/>
      <c r="QB29" s="70"/>
      <c r="QC29" s="70"/>
      <c r="QD29" s="70"/>
      <c r="QE29" s="70"/>
      <c r="QF29" s="70"/>
      <c r="QG29" s="70"/>
      <c r="QH29" s="70"/>
      <c r="QI29" s="70"/>
      <c r="QJ29" s="70"/>
      <c r="QK29" s="70"/>
      <c r="QL29" s="70"/>
      <c r="QM29" s="70"/>
      <c r="QN29" s="70"/>
      <c r="QO29" s="70"/>
      <c r="QP29" s="70"/>
      <c r="QQ29" s="70"/>
      <c r="QR29" s="70"/>
      <c r="QS29" s="70"/>
      <c r="QT29" s="70"/>
      <c r="QU29" s="70"/>
      <c r="QV29" s="70"/>
      <c r="QW29" s="70"/>
      <c r="QX29" s="70"/>
      <c r="QY29" s="70"/>
      <c r="QZ29" s="70"/>
      <c r="RA29" s="70"/>
      <c r="RB29" s="70"/>
      <c r="RC29" s="70"/>
      <c r="RD29" s="70"/>
      <c r="RE29" s="70"/>
      <c r="RF29" s="70"/>
      <c r="RG29" s="70"/>
      <c r="RH29" s="70"/>
      <c r="RI29" s="70"/>
      <c r="RJ29" s="70"/>
      <c r="RK29" s="70"/>
      <c r="RL29" s="70"/>
      <c r="RM29" s="70"/>
      <c r="RN29" s="70"/>
      <c r="RO29" s="70"/>
      <c r="RP29" s="70"/>
      <c r="RQ29" s="70"/>
      <c r="RR29" s="70"/>
      <c r="RS29" s="70"/>
      <c r="RT29" s="70"/>
      <c r="RU29" s="70"/>
      <c r="RV29" s="70"/>
      <c r="RW29" s="70"/>
      <c r="RX29" s="70"/>
      <c r="RY29" s="70"/>
      <c r="RZ29" s="70"/>
      <c r="SA29" s="70"/>
      <c r="SB29" s="70"/>
      <c r="SC29" s="70"/>
      <c r="SD29" s="70"/>
      <c r="SE29" s="70"/>
      <c r="SF29" s="70"/>
      <c r="SG29" s="70"/>
      <c r="SH29" s="70"/>
      <c r="SI29" s="70"/>
      <c r="SJ29" s="70"/>
      <c r="SK29" s="70"/>
      <c r="SL29" s="70"/>
      <c r="SM29" s="70"/>
      <c r="SN29" s="70"/>
      <c r="SO29" s="70"/>
      <c r="SP29" s="70"/>
      <c r="SQ29" s="70"/>
      <c r="SR29" s="70"/>
      <c r="SS29" s="70"/>
      <c r="ST29" s="70"/>
      <c r="SU29" s="70"/>
      <c r="SV29" s="70"/>
      <c r="SW29" s="70"/>
      <c r="SX29" s="70"/>
      <c r="SY29" s="70"/>
      <c r="SZ29" s="70"/>
      <c r="TA29" s="70"/>
      <c r="TB29" s="70"/>
      <c r="TC29" s="70"/>
      <c r="TD29" s="70"/>
      <c r="TE29" s="70"/>
      <c r="TF29" s="70"/>
      <c r="TG29" s="70"/>
      <c r="TH29" s="70"/>
      <c r="TI29" s="70"/>
      <c r="TJ29" s="70"/>
      <c r="TK29" s="70"/>
      <c r="TL29" s="70"/>
      <c r="TM29" s="70"/>
      <c r="TN29" s="70"/>
      <c r="TO29" s="70"/>
      <c r="TP29" s="70"/>
      <c r="TQ29" s="70"/>
      <c r="TR29" s="70"/>
      <c r="TS29" s="70"/>
      <c r="TT29" s="70"/>
      <c r="TU29" s="70"/>
      <c r="TV29" s="70"/>
      <c r="TW29" s="70"/>
      <c r="TX29" s="70"/>
      <c r="TY29" s="70"/>
      <c r="TZ29" s="70"/>
      <c r="UA29" s="70"/>
      <c r="UB29" s="70"/>
      <c r="UC29" s="70"/>
      <c r="UD29" s="70"/>
      <c r="UE29" s="70"/>
      <c r="UF29" s="70"/>
      <c r="UG29" s="70"/>
      <c r="UH29" s="70"/>
      <c r="UI29" s="70"/>
      <c r="UJ29" s="70"/>
      <c r="UK29" s="70"/>
      <c r="UL29" s="70"/>
      <c r="UM29" s="70"/>
      <c r="UN29" s="70"/>
      <c r="UO29" s="70"/>
      <c r="UP29" s="70"/>
      <c r="UQ29" s="70"/>
      <c r="UR29" s="70"/>
      <c r="US29" s="70"/>
      <c r="UT29" s="70"/>
      <c r="UU29" s="70"/>
      <c r="UV29" s="70"/>
      <c r="UW29" s="70"/>
      <c r="UX29" s="70"/>
      <c r="UY29" s="70"/>
      <c r="UZ29" s="70"/>
      <c r="VA29" s="70"/>
      <c r="VB29" s="70"/>
      <c r="VC29" s="70"/>
      <c r="VD29" s="70"/>
      <c r="VE29" s="70"/>
      <c r="VF29" s="70"/>
      <c r="VG29" s="70"/>
      <c r="VH29" s="70"/>
      <c r="VI29" s="70"/>
      <c r="VJ29" s="70"/>
      <c r="VK29" s="70"/>
      <c r="VL29" s="70"/>
      <c r="VM29" s="70"/>
      <c r="VN29" s="70"/>
      <c r="VO29" s="70"/>
      <c r="VP29" s="70"/>
      <c r="VQ29" s="70"/>
      <c r="VR29" s="70"/>
      <c r="VS29" s="70"/>
      <c r="VT29" s="70"/>
      <c r="VU29" s="70"/>
      <c r="VV29" s="70"/>
      <c r="VW29" s="70"/>
      <c r="VX29" s="70"/>
      <c r="VY29" s="70"/>
      <c r="VZ29" s="70"/>
      <c r="WA29" s="70"/>
      <c r="WB29" s="70"/>
      <c r="WC29" s="70"/>
      <c r="WD29" s="70"/>
      <c r="WE29" s="70"/>
      <c r="WF29" s="70"/>
      <c r="WG29" s="70"/>
      <c r="WH29" s="70"/>
      <c r="WI29" s="70"/>
      <c r="WJ29" s="70"/>
      <c r="WK29" s="70"/>
      <c r="WL29" s="70"/>
      <c r="WM29" s="70"/>
      <c r="WN29" s="70"/>
      <c r="WO29" s="70"/>
      <c r="WP29" s="70"/>
      <c r="WQ29" s="70"/>
      <c r="WR29" s="70"/>
      <c r="WS29" s="70"/>
      <c r="WT29" s="70"/>
      <c r="WU29" s="70"/>
      <c r="WV29" s="70"/>
      <c r="WW29" s="70"/>
      <c r="WX29" s="70"/>
      <c r="WY29" s="70"/>
      <c r="WZ29" s="70"/>
      <c r="XA29" s="70"/>
      <c r="XB29" s="70"/>
      <c r="XC29" s="70"/>
      <c r="XD29" s="70"/>
      <c r="XE29" s="70"/>
      <c r="XF29" s="70"/>
      <c r="XG29" s="70"/>
      <c r="XH29" s="70"/>
      <c r="XI29" s="70"/>
      <c r="XJ29" s="70"/>
      <c r="XK29" s="70"/>
      <c r="XL29" s="70"/>
      <c r="XM29" s="70"/>
      <c r="XN29" s="70"/>
      <c r="XO29" s="70"/>
      <c r="XP29" s="70"/>
      <c r="XQ29" s="70"/>
      <c r="XR29" s="70"/>
      <c r="XS29" s="70"/>
      <c r="XT29" s="70"/>
      <c r="XU29" s="70"/>
      <c r="XV29" s="70"/>
      <c r="XW29" s="70"/>
      <c r="XX29" s="70"/>
      <c r="XY29" s="70"/>
      <c r="XZ29" s="70"/>
      <c r="YA29" s="70"/>
      <c r="YB29" s="70"/>
      <c r="YC29" s="70"/>
      <c r="YD29" s="70"/>
      <c r="YE29" s="70"/>
      <c r="YF29" s="70"/>
      <c r="YG29" s="70"/>
      <c r="YH29" s="70"/>
      <c r="YI29" s="70"/>
      <c r="YJ29" s="70"/>
      <c r="YK29" s="70"/>
      <c r="YL29" s="70"/>
      <c r="YM29" s="70"/>
      <c r="YN29" s="70"/>
      <c r="YO29" s="70"/>
      <c r="YP29" s="70"/>
      <c r="YQ29" s="70"/>
      <c r="YR29" s="70"/>
      <c r="YS29" s="70"/>
      <c r="YT29" s="70"/>
      <c r="YU29" s="70"/>
      <c r="YV29" s="70"/>
      <c r="YW29" s="70"/>
      <c r="YX29" s="70"/>
      <c r="YY29" s="70"/>
      <c r="YZ29" s="70"/>
      <c r="ZA29" s="70"/>
      <c r="ZB29" s="70"/>
      <c r="ZC29" s="70"/>
      <c r="ZD29" s="70"/>
      <c r="ZE29" s="70"/>
      <c r="ZF29" s="70"/>
      <c r="ZG29" s="70"/>
      <c r="ZH29" s="70"/>
      <c r="ZI29" s="70"/>
      <c r="ZJ29" s="70"/>
      <c r="ZK29" s="70"/>
      <c r="ZL29" s="70"/>
      <c r="ZM29" s="70"/>
      <c r="ZN29" s="70"/>
      <c r="ZO29" s="70"/>
      <c r="ZP29" s="70"/>
      <c r="ZQ29" s="70"/>
      <c r="ZR29" s="70"/>
      <c r="ZS29" s="70"/>
      <c r="ZT29" s="70"/>
      <c r="ZU29" s="70"/>
      <c r="ZV29" s="70"/>
      <c r="ZW29" s="70"/>
      <c r="ZX29" s="70"/>
      <c r="ZY29" s="70"/>
      <c r="ZZ29" s="70"/>
      <c r="AAA29" s="70"/>
      <c r="AAB29" s="70"/>
      <c r="AAC29" s="70"/>
      <c r="AAD29" s="70"/>
      <c r="AAE29" s="70"/>
      <c r="AAF29" s="70"/>
      <c r="AAG29" s="70"/>
      <c r="AAH29" s="70"/>
      <c r="AAI29" s="70"/>
      <c r="AAJ29" s="70"/>
      <c r="AAK29" s="70"/>
      <c r="AAL29" s="70"/>
      <c r="AAM29" s="70"/>
      <c r="AAN29" s="70"/>
      <c r="AAO29" s="70"/>
      <c r="AAP29" s="70"/>
      <c r="AAQ29" s="70"/>
      <c r="AAR29" s="70"/>
      <c r="AAS29" s="70"/>
      <c r="AAT29" s="70"/>
      <c r="AAU29" s="70"/>
      <c r="AAV29" s="70"/>
      <c r="AAW29" s="70"/>
      <c r="AAX29" s="70"/>
      <c r="AAY29" s="70"/>
      <c r="AAZ29" s="70"/>
      <c r="ABA29" s="70"/>
      <c r="ABB29" s="70"/>
      <c r="ABC29" s="70"/>
      <c r="ABD29" s="70"/>
      <c r="ABE29" s="70"/>
      <c r="ABF29" s="70"/>
      <c r="ABG29" s="70"/>
      <c r="ABH29" s="70"/>
      <c r="ABI29" s="70"/>
      <c r="ABJ29" s="70"/>
      <c r="ABK29" s="70"/>
      <c r="ABL29" s="70"/>
      <c r="ABM29" s="70"/>
      <c r="ABN29" s="70"/>
      <c r="ABO29" s="70"/>
      <c r="ABP29" s="70"/>
      <c r="ABQ29" s="70"/>
      <c r="ABR29" s="70"/>
      <c r="ABS29" s="70"/>
      <c r="ABT29" s="70"/>
      <c r="ABU29" s="70"/>
      <c r="ABV29" s="70"/>
      <c r="ABW29" s="70"/>
      <c r="ABX29" s="70"/>
      <c r="ABY29" s="70"/>
      <c r="ABZ29" s="70"/>
      <c r="ACA29" s="70"/>
      <c r="ACB29" s="70"/>
      <c r="ACC29" s="70"/>
      <c r="ACD29" s="70"/>
      <c r="ACE29" s="70"/>
      <c r="ACF29" s="70"/>
      <c r="ACG29" s="70"/>
      <c r="ACH29" s="70"/>
      <c r="ACI29" s="70"/>
      <c r="ACJ29" s="70"/>
      <c r="ACK29" s="70"/>
      <c r="ACL29" s="70"/>
      <c r="ACM29" s="70"/>
      <c r="ACN29" s="70"/>
      <c r="ACO29" s="70"/>
      <c r="ACP29" s="70"/>
      <c r="ACQ29" s="70"/>
      <c r="ACR29" s="70"/>
      <c r="ACS29" s="70"/>
      <c r="ACT29" s="70"/>
      <c r="ACU29" s="70"/>
      <c r="ACV29" s="70"/>
      <c r="ACW29" s="70"/>
      <c r="ACX29" s="70"/>
      <c r="ACY29" s="70"/>
      <c r="ACZ29" s="70"/>
      <c r="ADA29" s="70"/>
      <c r="ADB29" s="70"/>
      <c r="ADC29" s="70"/>
      <c r="ADD29" s="70"/>
      <c r="ADE29" s="70"/>
      <c r="ADF29" s="70"/>
      <c r="ADG29" s="70"/>
      <c r="ADH29" s="70"/>
      <c r="ADI29" s="70"/>
      <c r="ADJ29" s="70"/>
      <c r="ADK29" s="70"/>
      <c r="ADL29" s="70"/>
      <c r="ADM29" s="70"/>
      <c r="ADN29" s="70"/>
      <c r="ADO29" s="70"/>
      <c r="ADP29" s="70"/>
      <c r="ADQ29" s="70"/>
      <c r="ADR29" s="70"/>
      <c r="ADS29" s="70"/>
      <c r="ADT29" s="70"/>
      <c r="ADU29" s="70"/>
      <c r="ADV29" s="70"/>
      <c r="ADW29" s="70"/>
      <c r="ADX29" s="70"/>
      <c r="ADY29" s="70"/>
      <c r="ADZ29" s="70"/>
      <c r="AEA29" s="70"/>
      <c r="AEB29" s="70"/>
      <c r="AEC29" s="70"/>
      <c r="AED29" s="70"/>
      <c r="AEE29" s="70"/>
      <c r="AEF29" s="70"/>
      <c r="AEG29" s="70"/>
      <c r="AEH29" s="70"/>
      <c r="AEI29" s="70"/>
      <c r="AEJ29" s="70"/>
      <c r="AEK29" s="70"/>
      <c r="AEL29" s="70"/>
      <c r="AEM29" s="70"/>
      <c r="AEN29" s="70"/>
      <c r="AEO29" s="70"/>
      <c r="AEP29" s="70"/>
      <c r="AEQ29" s="70"/>
      <c r="AER29" s="70"/>
      <c r="AES29" s="70"/>
      <c r="AET29" s="70"/>
      <c r="AEU29" s="70"/>
      <c r="AEV29" s="70"/>
      <c r="AEW29" s="70"/>
      <c r="AEX29" s="70"/>
      <c r="AEY29" s="70"/>
      <c r="AEZ29" s="70"/>
      <c r="AFA29" s="70"/>
      <c r="AFB29" s="70"/>
      <c r="AFC29" s="70"/>
      <c r="AFD29" s="70"/>
      <c r="AFE29" s="70"/>
      <c r="AFF29" s="70"/>
      <c r="AFG29" s="70"/>
      <c r="AFH29" s="70"/>
      <c r="AFI29" s="70"/>
      <c r="AFJ29" s="70"/>
      <c r="AFK29" s="70"/>
      <c r="AFL29" s="70"/>
      <c r="AFM29" s="70"/>
      <c r="AFN29" s="70"/>
      <c r="AFO29" s="70"/>
      <c r="AFP29" s="70"/>
      <c r="AFQ29" s="70"/>
      <c r="AFR29" s="70"/>
      <c r="AFS29" s="70"/>
      <c r="AFT29" s="70"/>
      <c r="AFU29" s="70"/>
      <c r="AFV29" s="70"/>
      <c r="AFW29" s="70"/>
      <c r="AFX29" s="70"/>
      <c r="AFY29" s="70"/>
      <c r="AFZ29" s="70"/>
      <c r="AGA29" s="70"/>
      <c r="AGB29" s="70"/>
      <c r="AGC29" s="70"/>
      <c r="AGD29" s="70"/>
      <c r="AGE29" s="70"/>
      <c r="AGF29" s="70"/>
      <c r="AGG29" s="70"/>
      <c r="AGH29" s="70"/>
      <c r="AGI29" s="70"/>
      <c r="AGJ29" s="70"/>
      <c r="AGK29" s="70"/>
      <c r="AGL29" s="70"/>
      <c r="AGM29" s="70"/>
      <c r="AGN29" s="70"/>
      <c r="AGO29" s="70"/>
      <c r="AGP29" s="70"/>
      <c r="AGQ29" s="70"/>
      <c r="AGR29" s="70"/>
      <c r="AGS29" s="70"/>
      <c r="AGT29" s="70"/>
      <c r="AGU29" s="70"/>
      <c r="AGV29" s="70"/>
      <c r="AGW29" s="70"/>
      <c r="AGX29" s="70"/>
      <c r="AGY29" s="70"/>
      <c r="AGZ29" s="70"/>
      <c r="AHA29" s="70"/>
      <c r="AHB29" s="70"/>
      <c r="AHC29" s="70"/>
      <c r="AHD29" s="70"/>
      <c r="AHE29" s="70"/>
      <c r="AHF29" s="70"/>
      <c r="AHG29" s="70"/>
      <c r="AHH29" s="70"/>
      <c r="AHI29" s="70"/>
      <c r="AHJ29" s="70"/>
      <c r="AHK29" s="70"/>
      <c r="AHL29" s="70"/>
      <c r="AHM29" s="70"/>
      <c r="AHN29" s="70"/>
      <c r="AHO29" s="70"/>
      <c r="AHP29" s="70"/>
      <c r="AHQ29" s="70"/>
      <c r="AHR29" s="70"/>
      <c r="AHS29" s="70"/>
      <c r="AHT29" s="70"/>
      <c r="AHU29" s="70"/>
      <c r="AHV29" s="70"/>
      <c r="AHW29" s="70"/>
      <c r="AHX29" s="70"/>
      <c r="AHY29" s="70"/>
      <c r="AHZ29" s="70"/>
      <c r="AIA29" s="70"/>
      <c r="AIB29" s="70"/>
      <c r="AIC29" s="70"/>
      <c r="AID29" s="70"/>
      <c r="AIE29" s="70"/>
      <c r="AIF29" s="70"/>
      <c r="AIG29" s="70"/>
      <c r="AIH29" s="70"/>
      <c r="AII29" s="70"/>
      <c r="AIJ29" s="70"/>
      <c r="AIK29" s="70"/>
      <c r="AIL29" s="70"/>
      <c r="AIM29" s="70"/>
      <c r="AIN29" s="70"/>
      <c r="AIO29" s="70"/>
      <c r="AIP29" s="70"/>
      <c r="AIQ29" s="70"/>
      <c r="AIR29" s="70"/>
      <c r="AIS29" s="70"/>
      <c r="AIT29" s="70"/>
      <c r="AIU29" s="70"/>
      <c r="AIV29" s="70"/>
      <c r="AIW29" s="70"/>
      <c r="AIX29" s="70"/>
      <c r="AIY29" s="70"/>
      <c r="AIZ29" s="70"/>
      <c r="AJA29" s="70"/>
      <c r="AJB29" s="70"/>
      <c r="AJC29" s="70"/>
      <c r="AJD29" s="70"/>
      <c r="AJE29" s="70"/>
      <c r="AJF29" s="70"/>
      <c r="AJG29" s="70"/>
      <c r="AJH29" s="70"/>
      <c r="AJI29" s="70"/>
      <c r="AJJ29" s="70"/>
      <c r="AJK29" s="70"/>
      <c r="AJL29" s="70"/>
      <c r="AJM29" s="70"/>
      <c r="AJN29" s="70"/>
      <c r="AJO29" s="70"/>
      <c r="AJP29" s="70"/>
      <c r="AJQ29" s="70"/>
      <c r="AJR29" s="70"/>
      <c r="AJS29" s="70"/>
      <c r="AJT29" s="70"/>
      <c r="AJU29" s="70"/>
      <c r="AJV29" s="70"/>
      <c r="AJW29" s="70"/>
      <c r="AJX29" s="70"/>
      <c r="AJY29" s="70"/>
      <c r="AJZ29" s="70"/>
      <c r="AKA29" s="70"/>
      <c r="AKB29" s="70"/>
      <c r="AKC29" s="70"/>
      <c r="AKD29" s="70"/>
      <c r="AKE29" s="70"/>
      <c r="AKF29" s="70"/>
      <c r="AKG29" s="70"/>
      <c r="AKH29" s="70"/>
      <c r="AKI29" s="70"/>
      <c r="AKJ29" s="70"/>
      <c r="AKK29" s="70"/>
      <c r="AKL29" s="70"/>
      <c r="AKM29" s="70"/>
      <c r="AKN29" s="70"/>
      <c r="AKO29" s="70"/>
      <c r="AKP29" s="70"/>
      <c r="AKQ29" s="70"/>
      <c r="AKR29" s="70"/>
      <c r="AKS29" s="70"/>
      <c r="AKT29" s="70"/>
      <c r="AKU29" s="70"/>
      <c r="AKV29" s="70"/>
      <c r="AKW29" s="70"/>
      <c r="AKX29" s="70"/>
      <c r="AKY29" s="70"/>
      <c r="AKZ29" s="70"/>
      <c r="ALA29" s="70"/>
      <c r="ALB29" s="70"/>
      <c r="ALC29" s="70"/>
      <c r="ALD29" s="70"/>
      <c r="ALE29" s="70"/>
      <c r="ALF29" s="70"/>
      <c r="ALG29" s="70"/>
      <c r="ALH29" s="70"/>
      <c r="ALI29" s="70"/>
      <c r="ALJ29" s="70"/>
      <c r="ALK29" s="70"/>
      <c r="ALL29" s="70"/>
      <c r="ALM29" s="70"/>
      <c r="ALN29" s="70"/>
      <c r="ALO29" s="70"/>
      <c r="ALP29" s="70"/>
      <c r="ALQ29" s="70"/>
      <c r="ALR29" s="70"/>
      <c r="ALS29" s="70"/>
      <c r="ALT29" s="70"/>
      <c r="ALU29" s="70"/>
      <c r="ALV29" s="70"/>
      <c r="ALW29" s="70"/>
      <c r="ALX29" s="70"/>
      <c r="ALY29" s="70"/>
      <c r="ALZ29" s="70"/>
      <c r="AMA29" s="70"/>
      <c r="AMB29" s="70"/>
      <c r="AMC29" s="70"/>
      <c r="AMD29" s="70"/>
      <c r="AME29" s="70"/>
      <c r="AMF29" s="70"/>
      <c r="AMG29" s="70"/>
      <c r="AMH29" s="70"/>
      <c r="AMI29" s="70"/>
      <c r="AMJ29" s="70"/>
      <c r="AMK29" s="70"/>
      <c r="AML29" s="70"/>
      <c r="AMM29" s="70"/>
      <c r="AMN29" s="70"/>
      <c r="AMO29" s="70"/>
      <c r="AMP29" s="70"/>
      <c r="AMQ29" s="70"/>
      <c r="AMR29" s="70"/>
      <c r="AMS29" s="70"/>
      <c r="AMT29" s="70"/>
      <c r="AMU29" s="70"/>
      <c r="AMV29" s="70"/>
      <c r="AMW29" s="70"/>
      <c r="AMX29" s="70"/>
      <c r="AMY29" s="70"/>
      <c r="AMZ29" s="70"/>
      <c r="ANA29" s="70"/>
      <c r="ANB29" s="70"/>
      <c r="ANC29" s="70"/>
      <c r="AND29" s="70"/>
      <c r="ANE29" s="70"/>
      <c r="ANF29" s="70"/>
      <c r="ANG29" s="70"/>
      <c r="ANH29" s="70"/>
      <c r="ANI29" s="70"/>
      <c r="ANJ29" s="70"/>
      <c r="ANK29" s="70"/>
      <c r="ANL29" s="70"/>
      <c r="ANM29" s="70"/>
      <c r="ANN29" s="70"/>
      <c r="ANO29" s="70"/>
      <c r="ANP29" s="70"/>
      <c r="ANQ29" s="70"/>
      <c r="ANR29" s="70"/>
      <c r="ANS29" s="70"/>
      <c r="ANT29" s="70"/>
      <c r="ANU29" s="70"/>
      <c r="ANV29" s="70"/>
      <c r="ANW29" s="70"/>
      <c r="ANX29" s="70"/>
      <c r="ANY29" s="70"/>
      <c r="ANZ29" s="70"/>
      <c r="AOA29" s="70"/>
      <c r="AOB29" s="70"/>
      <c r="AOC29" s="70"/>
      <c r="AOD29" s="70"/>
      <c r="AOE29" s="70"/>
      <c r="AOF29" s="70"/>
      <c r="AOG29" s="70"/>
      <c r="AOH29" s="70"/>
      <c r="AOI29" s="70"/>
      <c r="AOJ29" s="70"/>
      <c r="AOK29" s="70"/>
      <c r="AOL29" s="70"/>
      <c r="AOM29" s="70"/>
      <c r="AON29" s="70"/>
      <c r="AOO29" s="70"/>
      <c r="AOP29" s="70"/>
      <c r="AOQ29" s="70"/>
      <c r="AOR29" s="70"/>
      <c r="AOS29" s="70"/>
      <c r="AOT29" s="70"/>
      <c r="AOU29" s="70"/>
      <c r="AOV29" s="70"/>
      <c r="AOW29" s="70"/>
      <c r="AOX29" s="70"/>
      <c r="AOY29" s="70"/>
      <c r="AOZ29" s="70"/>
      <c r="APA29" s="70"/>
      <c r="APB29" s="70"/>
      <c r="APC29" s="70"/>
      <c r="APD29" s="70"/>
      <c r="APE29" s="70"/>
      <c r="APF29" s="70"/>
      <c r="APG29" s="70"/>
      <c r="APH29" s="70"/>
      <c r="API29" s="70"/>
      <c r="APJ29" s="70"/>
      <c r="APK29" s="70"/>
      <c r="APL29" s="70"/>
      <c r="APM29" s="70"/>
      <c r="APN29" s="70"/>
      <c r="APO29" s="70"/>
      <c r="APP29" s="70"/>
      <c r="APQ29" s="70"/>
      <c r="APR29" s="70"/>
      <c r="APS29" s="70"/>
      <c r="APT29" s="70"/>
      <c r="APU29" s="70"/>
      <c r="APV29" s="70"/>
      <c r="APW29" s="70"/>
      <c r="APX29" s="70"/>
      <c r="APY29" s="70"/>
      <c r="APZ29" s="70"/>
      <c r="AQA29" s="70"/>
      <c r="AQB29" s="70"/>
      <c r="AQC29" s="70"/>
      <c r="AQD29" s="70"/>
      <c r="AQE29" s="70"/>
      <c r="AQF29" s="70"/>
      <c r="AQG29" s="70"/>
      <c r="AQH29" s="70"/>
      <c r="AQI29" s="70"/>
      <c r="AQJ29" s="70"/>
      <c r="AQK29" s="70"/>
      <c r="AQL29" s="70"/>
      <c r="AQM29" s="70"/>
      <c r="AQN29" s="70"/>
      <c r="AQO29" s="70"/>
      <c r="AQP29" s="70"/>
      <c r="AQQ29" s="70"/>
      <c r="AQR29" s="70"/>
      <c r="AQS29" s="70"/>
      <c r="AQT29" s="70"/>
      <c r="AQU29" s="70"/>
      <c r="AQV29" s="70"/>
      <c r="AQW29" s="70"/>
      <c r="AQX29" s="70"/>
      <c r="AQY29" s="70"/>
      <c r="AQZ29" s="70"/>
      <c r="ARA29" s="70"/>
      <c r="ARB29" s="70"/>
      <c r="ARC29" s="70"/>
      <c r="ARD29" s="70"/>
      <c r="ARE29" s="70"/>
      <c r="ARF29" s="70"/>
      <c r="ARG29" s="70"/>
      <c r="ARH29" s="70"/>
      <c r="ARI29" s="70"/>
      <c r="ARJ29" s="70"/>
      <c r="ARK29" s="70"/>
      <c r="ARL29" s="70"/>
      <c r="ARM29" s="70"/>
      <c r="ARN29" s="70"/>
      <c r="ARO29" s="70"/>
      <c r="ARP29" s="70"/>
      <c r="ARQ29" s="70"/>
      <c r="ARR29" s="70"/>
      <c r="ARS29" s="70"/>
      <c r="ART29" s="70"/>
      <c r="ARU29" s="70"/>
      <c r="ARV29" s="70"/>
      <c r="ARW29" s="70"/>
      <c r="ARX29" s="70"/>
      <c r="ARY29" s="70"/>
      <c r="ARZ29" s="70"/>
      <c r="ASA29" s="70"/>
      <c r="ASB29" s="70"/>
      <c r="ASC29" s="70"/>
      <c r="ASD29" s="70"/>
      <c r="ASE29" s="70"/>
      <c r="ASF29" s="70"/>
      <c r="ASG29" s="70"/>
      <c r="ASH29" s="70"/>
      <c r="ASI29" s="70"/>
      <c r="ASJ29" s="70"/>
      <c r="ASK29" s="70"/>
      <c r="ASL29" s="70"/>
      <c r="ASM29" s="70"/>
      <c r="ASN29" s="70"/>
      <c r="ASO29" s="70"/>
      <c r="ASP29" s="70"/>
      <c r="ASQ29" s="70"/>
      <c r="ASR29" s="70"/>
      <c r="ASS29" s="70"/>
      <c r="AST29" s="70"/>
      <c r="ASU29" s="70"/>
      <c r="ASV29" s="70"/>
      <c r="ASW29" s="70"/>
      <c r="ASX29" s="70"/>
      <c r="ASY29" s="70"/>
      <c r="ASZ29" s="70"/>
      <c r="ATA29" s="70"/>
      <c r="ATB29" s="70"/>
      <c r="ATC29" s="70"/>
      <c r="ATD29" s="70"/>
      <c r="ATE29" s="70"/>
      <c r="ATF29" s="70"/>
      <c r="ATG29" s="70"/>
      <c r="ATH29" s="70"/>
      <c r="ATI29" s="70"/>
      <c r="ATJ29" s="70"/>
      <c r="ATK29" s="70"/>
      <c r="ATL29" s="70"/>
      <c r="ATM29" s="70"/>
      <c r="ATN29" s="70"/>
      <c r="ATO29" s="70"/>
      <c r="ATP29" s="70"/>
      <c r="ATQ29" s="70"/>
      <c r="ATR29" s="70"/>
      <c r="ATS29" s="70"/>
      <c r="ATT29" s="70"/>
      <c r="ATU29" s="70"/>
      <c r="ATV29" s="70"/>
      <c r="ATW29" s="70"/>
      <c r="ATX29" s="70"/>
      <c r="ATY29" s="70"/>
      <c r="ATZ29" s="70"/>
      <c r="AUA29" s="70"/>
      <c r="AUB29" s="70"/>
      <c r="AUC29" s="70"/>
      <c r="AUD29" s="70"/>
      <c r="AUE29" s="70"/>
      <c r="AUF29" s="70"/>
      <c r="AUG29" s="70"/>
      <c r="AUH29" s="70"/>
      <c r="AUI29" s="70"/>
      <c r="AUJ29" s="70"/>
      <c r="AUK29" s="70"/>
      <c r="AUL29" s="70"/>
      <c r="AUM29" s="70"/>
      <c r="AUN29" s="70"/>
      <c r="AUO29" s="70"/>
      <c r="AUP29" s="70"/>
      <c r="AUQ29" s="70"/>
      <c r="AUR29" s="70"/>
      <c r="AUS29" s="70"/>
      <c r="AUT29" s="70"/>
      <c r="AUU29" s="70"/>
      <c r="AUV29" s="70"/>
      <c r="AUW29" s="70"/>
      <c r="AUX29" s="70"/>
      <c r="AUY29" s="70"/>
      <c r="AUZ29" s="70"/>
      <c r="AVA29" s="70"/>
      <c r="AVB29" s="70"/>
      <c r="AVC29" s="70"/>
      <c r="AVD29" s="70"/>
      <c r="AVE29" s="70"/>
      <c r="AVF29" s="70"/>
      <c r="AVG29" s="70"/>
      <c r="AVH29" s="70"/>
      <c r="AVI29" s="70"/>
      <c r="AVJ29" s="70"/>
      <c r="AVK29" s="70"/>
      <c r="AVL29" s="70"/>
      <c r="AVM29" s="70"/>
      <c r="AVN29" s="70"/>
      <c r="AVO29" s="70"/>
      <c r="AVP29" s="70"/>
      <c r="AVQ29" s="70"/>
      <c r="AVR29" s="70"/>
      <c r="AVS29" s="70"/>
      <c r="AVT29" s="70"/>
      <c r="AVU29" s="70"/>
      <c r="AVV29" s="70"/>
      <c r="AVW29" s="70"/>
      <c r="AVX29" s="70"/>
      <c r="AVY29" s="70"/>
      <c r="AVZ29" s="70"/>
      <c r="AWA29" s="70"/>
      <c r="AWB29" s="70"/>
      <c r="AWC29" s="70"/>
      <c r="AWD29" s="70"/>
      <c r="AWE29" s="70"/>
      <c r="AWF29" s="70"/>
      <c r="AWG29" s="70"/>
      <c r="AWH29" s="70"/>
      <c r="AWI29" s="70"/>
      <c r="AWJ29" s="70"/>
      <c r="AWK29" s="70"/>
      <c r="AWL29" s="70"/>
      <c r="AWM29" s="70"/>
      <c r="AWN29" s="70"/>
      <c r="AWO29" s="70"/>
      <c r="AWP29" s="70"/>
      <c r="AWQ29" s="70"/>
      <c r="AWR29" s="70"/>
      <c r="AWS29" s="70"/>
      <c r="AWT29" s="70"/>
      <c r="AWU29" s="70"/>
      <c r="AWV29" s="70"/>
      <c r="AWW29" s="70"/>
      <c r="AWX29" s="70"/>
      <c r="AWY29" s="70"/>
      <c r="AWZ29" s="70"/>
      <c r="AXA29" s="70"/>
      <c r="AXB29" s="70"/>
      <c r="AXC29" s="70"/>
      <c r="AXD29" s="70"/>
      <c r="AXE29" s="70"/>
      <c r="AXF29" s="70"/>
      <c r="AXG29" s="70"/>
      <c r="AXH29" s="70"/>
      <c r="AXI29" s="70"/>
      <c r="AXJ29" s="70"/>
      <c r="AXK29" s="70"/>
      <c r="AXL29" s="70"/>
      <c r="AXM29" s="70"/>
      <c r="AXN29" s="70"/>
      <c r="AXO29" s="70"/>
      <c r="AXP29" s="70"/>
      <c r="AXQ29" s="70"/>
      <c r="AXR29" s="70"/>
      <c r="AXS29" s="70"/>
      <c r="AXT29" s="70"/>
      <c r="AXU29" s="70"/>
      <c r="AXV29" s="70"/>
      <c r="AXW29" s="70"/>
      <c r="AXX29" s="70"/>
      <c r="AXY29" s="70"/>
      <c r="AXZ29" s="70"/>
      <c r="AYA29" s="70"/>
      <c r="AYB29" s="70"/>
      <c r="AYC29" s="70"/>
      <c r="AYD29" s="70"/>
      <c r="AYE29" s="70"/>
      <c r="AYF29" s="70"/>
      <c r="AYG29" s="70"/>
      <c r="AYH29" s="70"/>
      <c r="AYI29" s="70"/>
      <c r="AYJ29" s="70"/>
      <c r="AYK29" s="70"/>
      <c r="AYL29" s="70"/>
      <c r="AYM29" s="70"/>
      <c r="AYN29" s="70"/>
      <c r="AYO29" s="70"/>
      <c r="AYP29" s="70"/>
      <c r="AYQ29" s="70"/>
      <c r="AYR29" s="70"/>
      <c r="AYS29" s="70"/>
      <c r="AYT29" s="70"/>
      <c r="AYU29" s="70"/>
      <c r="AYV29" s="70"/>
      <c r="AYW29" s="70"/>
      <c r="AYX29" s="70"/>
      <c r="AYY29" s="70"/>
      <c r="AYZ29" s="70"/>
      <c r="AZA29" s="70"/>
      <c r="AZB29" s="70"/>
      <c r="AZC29" s="70"/>
      <c r="AZD29" s="70"/>
      <c r="AZE29" s="70"/>
      <c r="AZF29" s="70"/>
      <c r="AZG29" s="70"/>
      <c r="AZH29" s="70"/>
      <c r="AZI29" s="70"/>
      <c r="AZJ29" s="70"/>
      <c r="AZK29" s="70"/>
      <c r="AZL29" s="70"/>
      <c r="AZM29" s="70"/>
      <c r="AZN29" s="70"/>
      <c r="AZO29" s="70"/>
      <c r="AZP29" s="70"/>
      <c r="AZQ29" s="70"/>
      <c r="AZR29" s="70"/>
      <c r="AZS29" s="70"/>
      <c r="AZT29" s="70"/>
      <c r="AZU29" s="70"/>
      <c r="AZV29" s="70"/>
      <c r="AZW29" s="70"/>
      <c r="AZX29" s="70"/>
      <c r="AZY29" s="70"/>
      <c r="AZZ29" s="70"/>
      <c r="BAA29" s="70"/>
      <c r="BAB29" s="70"/>
      <c r="BAC29" s="70"/>
      <c r="BAD29" s="70"/>
      <c r="BAE29" s="70"/>
      <c r="BAF29" s="70"/>
      <c r="BAG29" s="70"/>
      <c r="BAH29" s="70"/>
      <c r="BAI29" s="70"/>
      <c r="BAJ29" s="70"/>
      <c r="BAK29" s="70"/>
      <c r="BAL29" s="70"/>
      <c r="BAM29" s="70"/>
      <c r="BAN29" s="70"/>
      <c r="BAO29" s="70"/>
      <c r="BAP29" s="70"/>
      <c r="BAQ29" s="70"/>
      <c r="BAR29" s="70"/>
      <c r="BAS29" s="70"/>
      <c r="BAT29" s="70"/>
      <c r="BAU29" s="70"/>
      <c r="BAV29" s="70"/>
      <c r="BAW29" s="70"/>
      <c r="BAX29" s="70"/>
      <c r="BAY29" s="70"/>
      <c r="BAZ29" s="70"/>
      <c r="BBA29" s="70"/>
      <c r="BBB29" s="70"/>
      <c r="BBC29" s="70"/>
      <c r="BBD29" s="70"/>
      <c r="BBE29" s="70"/>
      <c r="BBF29" s="70"/>
      <c r="BBG29" s="70"/>
      <c r="BBH29" s="70"/>
      <c r="BBI29" s="70"/>
      <c r="BBJ29" s="70"/>
      <c r="BBK29" s="70"/>
      <c r="BBL29" s="70"/>
      <c r="BBM29" s="70"/>
      <c r="BBN29" s="70"/>
      <c r="BBO29" s="70"/>
      <c r="BBP29" s="70"/>
      <c r="BBQ29" s="70"/>
      <c r="BBR29" s="70"/>
      <c r="BBS29" s="70"/>
      <c r="BBT29" s="70"/>
      <c r="BBU29" s="70"/>
      <c r="BBV29" s="70"/>
      <c r="BBW29" s="70"/>
      <c r="BBX29" s="70"/>
      <c r="BBY29" s="70"/>
      <c r="BBZ29" s="70"/>
      <c r="BCA29" s="70"/>
      <c r="BCB29" s="70"/>
      <c r="BCC29" s="70"/>
      <c r="BCD29" s="70"/>
      <c r="BCE29" s="70"/>
      <c r="BCF29" s="70"/>
      <c r="BCG29" s="70"/>
      <c r="BCH29" s="70"/>
      <c r="BCI29" s="70"/>
      <c r="BCJ29" s="70"/>
      <c r="BCK29" s="70"/>
      <c r="BCL29" s="70"/>
      <c r="BCM29" s="70"/>
      <c r="BCN29" s="70"/>
      <c r="BCO29" s="70"/>
      <c r="BCP29" s="70"/>
      <c r="BCQ29" s="70"/>
      <c r="BCR29" s="70"/>
      <c r="BCS29" s="70"/>
      <c r="BCT29" s="70"/>
      <c r="BCU29" s="70"/>
      <c r="BCV29" s="70"/>
      <c r="BCW29" s="70"/>
      <c r="BCX29" s="70"/>
      <c r="BCY29" s="70"/>
      <c r="BCZ29" s="70"/>
      <c r="BDA29" s="70"/>
      <c r="BDB29" s="70"/>
      <c r="BDC29" s="70"/>
      <c r="BDD29" s="70"/>
      <c r="BDE29" s="70"/>
      <c r="BDF29" s="70"/>
      <c r="BDG29" s="70"/>
      <c r="BDH29" s="70"/>
      <c r="BDI29" s="70"/>
      <c r="BDJ29" s="70"/>
      <c r="BDK29" s="70"/>
      <c r="BDL29" s="70"/>
      <c r="BDM29" s="70"/>
      <c r="BDN29" s="70"/>
      <c r="BDO29" s="70"/>
      <c r="BDP29" s="70"/>
      <c r="BDQ29" s="70"/>
      <c r="BDR29" s="70"/>
      <c r="BDS29" s="70"/>
      <c r="BDT29" s="70"/>
      <c r="BDU29" s="70"/>
      <c r="BDV29" s="70"/>
      <c r="BDW29" s="70"/>
      <c r="BDX29" s="70"/>
      <c r="BDY29" s="70"/>
      <c r="BDZ29" s="70"/>
      <c r="BEA29" s="70"/>
      <c r="BEB29" s="70"/>
      <c r="BEC29" s="70"/>
      <c r="BED29" s="70"/>
      <c r="BEE29" s="70"/>
      <c r="BEF29" s="70"/>
      <c r="BEG29" s="70"/>
      <c r="BEH29" s="70"/>
      <c r="BEI29" s="70"/>
      <c r="BEJ29" s="70"/>
      <c r="BEK29" s="70"/>
      <c r="BEL29" s="70"/>
      <c r="BEM29" s="70"/>
      <c r="BEN29" s="70"/>
      <c r="BEO29" s="70"/>
      <c r="BEP29" s="70"/>
      <c r="BEQ29" s="70"/>
      <c r="BER29" s="70"/>
      <c r="BES29" s="70"/>
      <c r="BET29" s="70"/>
      <c r="BEU29" s="70"/>
      <c r="BEV29" s="70"/>
      <c r="BEW29" s="70"/>
      <c r="BEX29" s="70"/>
      <c r="BEY29" s="70"/>
      <c r="BEZ29" s="70"/>
      <c r="BFA29" s="70"/>
      <c r="BFB29" s="70"/>
      <c r="BFC29" s="70"/>
      <c r="BFD29" s="70"/>
      <c r="BFE29" s="70"/>
      <c r="BFF29" s="70"/>
      <c r="BFG29" s="70"/>
      <c r="BFH29" s="70"/>
      <c r="BFI29" s="70"/>
      <c r="BFJ29" s="70"/>
      <c r="BFK29" s="70"/>
      <c r="BFL29" s="70"/>
      <c r="BFM29" s="70"/>
      <c r="BFN29" s="70"/>
      <c r="BFO29" s="70"/>
      <c r="BFP29" s="70"/>
      <c r="BFQ29" s="70"/>
      <c r="BFR29" s="70"/>
      <c r="BFS29" s="70"/>
      <c r="BFT29" s="70"/>
      <c r="BFU29" s="70"/>
      <c r="BFV29" s="70"/>
      <c r="BFW29" s="70"/>
      <c r="BFX29" s="70"/>
      <c r="BFY29" s="70"/>
      <c r="BFZ29" s="70"/>
      <c r="BGA29" s="70"/>
      <c r="BGB29" s="70"/>
      <c r="BGC29" s="70"/>
      <c r="BGD29" s="70"/>
      <c r="BGE29" s="70"/>
      <c r="BGF29" s="70"/>
      <c r="BGG29" s="70"/>
      <c r="BGH29" s="70"/>
      <c r="BGI29" s="70"/>
      <c r="BGJ29" s="70"/>
      <c r="BGK29" s="70"/>
      <c r="BGL29" s="70"/>
      <c r="BGM29" s="70"/>
      <c r="BGN29" s="70"/>
      <c r="BGO29" s="70"/>
      <c r="BGP29" s="70"/>
      <c r="BGQ29" s="70"/>
      <c r="BGR29" s="70"/>
      <c r="BGS29" s="70"/>
      <c r="BGT29" s="70"/>
      <c r="BGU29" s="70"/>
      <c r="BGV29" s="70"/>
      <c r="BGW29" s="70"/>
      <c r="BGX29" s="70"/>
      <c r="BGY29" s="70"/>
      <c r="BGZ29" s="70"/>
      <c r="BHA29" s="70"/>
      <c r="BHB29" s="70"/>
      <c r="BHC29" s="70"/>
      <c r="BHD29" s="70"/>
      <c r="BHE29" s="70"/>
      <c r="BHF29" s="70"/>
      <c r="BHG29" s="70"/>
      <c r="BHH29" s="70"/>
      <c r="BHI29" s="70"/>
      <c r="BHJ29" s="70"/>
      <c r="BHK29" s="70"/>
      <c r="BHL29" s="70"/>
      <c r="BHM29" s="70"/>
      <c r="BHN29" s="70"/>
      <c r="BHO29" s="70"/>
      <c r="BHP29" s="70"/>
      <c r="BHQ29" s="70"/>
      <c r="BHR29" s="70"/>
      <c r="BHS29" s="70"/>
      <c r="BHT29" s="70"/>
      <c r="BHU29" s="70"/>
      <c r="BHV29" s="70"/>
      <c r="BHW29" s="70"/>
      <c r="BHX29" s="70"/>
      <c r="BHY29" s="70"/>
      <c r="BHZ29" s="70"/>
      <c r="BIA29" s="70"/>
      <c r="BIB29" s="70"/>
      <c r="BIC29" s="70"/>
      <c r="BID29" s="70"/>
      <c r="BIE29" s="70"/>
      <c r="BIF29" s="70"/>
      <c r="BIG29" s="70"/>
      <c r="BIH29" s="70"/>
      <c r="BII29" s="70"/>
      <c r="BIJ29" s="70"/>
      <c r="BIK29" s="70"/>
      <c r="BIL29" s="70"/>
      <c r="BIM29" s="70"/>
      <c r="BIN29" s="70"/>
      <c r="BIO29" s="70"/>
      <c r="BIP29" s="70"/>
      <c r="BIQ29" s="70"/>
      <c r="BIR29" s="70"/>
      <c r="BIS29" s="70"/>
      <c r="BIT29" s="70"/>
      <c r="BIU29" s="70"/>
      <c r="BIV29" s="70"/>
      <c r="BIW29" s="70"/>
      <c r="BIX29" s="70"/>
      <c r="BIY29" s="70"/>
      <c r="BIZ29" s="70"/>
      <c r="BJA29" s="70"/>
      <c r="BJB29" s="70"/>
      <c r="BJC29" s="70"/>
      <c r="BJD29" s="70"/>
      <c r="BJE29" s="70"/>
      <c r="BJF29" s="70"/>
      <c r="BJG29" s="70"/>
      <c r="BJH29" s="70"/>
      <c r="BJI29" s="70"/>
      <c r="BJJ29" s="70"/>
      <c r="BJK29" s="70"/>
      <c r="BJL29" s="70"/>
      <c r="BJM29" s="70"/>
      <c r="BJN29" s="70"/>
      <c r="BJO29" s="70"/>
      <c r="BJP29" s="70"/>
      <c r="BJQ29" s="70"/>
      <c r="BJR29" s="70"/>
      <c r="BJS29" s="70"/>
      <c r="BJT29" s="70"/>
      <c r="BJU29" s="70"/>
      <c r="BJV29" s="70"/>
      <c r="BJW29" s="70"/>
      <c r="BJX29" s="70"/>
      <c r="BJY29" s="70"/>
      <c r="BJZ29" s="70"/>
      <c r="BKA29" s="70"/>
      <c r="BKB29" s="70"/>
      <c r="BKC29" s="70"/>
      <c r="BKD29" s="70"/>
      <c r="BKE29" s="70"/>
      <c r="BKF29" s="70"/>
      <c r="BKG29" s="70"/>
      <c r="BKH29" s="70"/>
      <c r="BKI29" s="70"/>
      <c r="BKJ29" s="70"/>
      <c r="BKK29" s="70"/>
      <c r="BKL29" s="70"/>
      <c r="BKM29" s="70"/>
      <c r="BKN29" s="70"/>
      <c r="BKO29" s="70"/>
      <c r="BKP29" s="70"/>
      <c r="BKQ29" s="70"/>
      <c r="BKR29" s="70"/>
      <c r="BKS29" s="70"/>
      <c r="BKT29" s="70"/>
      <c r="BKU29" s="70"/>
      <c r="BKV29" s="70"/>
      <c r="BKW29" s="70"/>
      <c r="BKX29" s="70"/>
      <c r="BKY29" s="70"/>
      <c r="BKZ29" s="70"/>
      <c r="BLA29" s="70"/>
      <c r="BLB29" s="70"/>
      <c r="BLC29" s="70"/>
      <c r="BLD29" s="70"/>
      <c r="BLE29" s="70"/>
      <c r="BLF29" s="70"/>
      <c r="BLG29" s="70"/>
      <c r="BLH29" s="70"/>
      <c r="BLI29" s="70"/>
      <c r="BLJ29" s="70"/>
      <c r="BLK29" s="70"/>
      <c r="BLL29" s="70"/>
      <c r="BLM29" s="70"/>
      <c r="BLN29" s="70"/>
      <c r="BLO29" s="70"/>
      <c r="BLP29" s="70"/>
      <c r="BLQ29" s="70"/>
      <c r="BLR29" s="70"/>
      <c r="BLS29" s="70"/>
      <c r="BLT29" s="70"/>
      <c r="BLU29" s="70"/>
      <c r="BLV29" s="70"/>
      <c r="BLW29" s="70"/>
      <c r="BLX29" s="70"/>
      <c r="BLY29" s="70"/>
      <c r="BLZ29" s="70"/>
      <c r="BMA29" s="70"/>
      <c r="BMB29" s="70"/>
      <c r="BMC29" s="70"/>
      <c r="BMD29" s="70"/>
      <c r="BME29" s="70"/>
      <c r="BMF29" s="70"/>
      <c r="BMG29" s="70"/>
      <c r="BMH29" s="70"/>
      <c r="BMI29" s="70"/>
      <c r="BMJ29" s="70"/>
      <c r="BMK29" s="70"/>
      <c r="BML29" s="70"/>
      <c r="BMM29" s="70"/>
      <c r="BMN29" s="70"/>
      <c r="BMO29" s="70"/>
      <c r="BMP29" s="70"/>
      <c r="BMQ29" s="70"/>
      <c r="BMR29" s="70"/>
      <c r="BMS29" s="70"/>
      <c r="BMT29" s="70"/>
      <c r="BMU29" s="70"/>
      <c r="BMV29" s="70"/>
      <c r="BMW29" s="70"/>
      <c r="BMX29" s="70"/>
      <c r="BMY29" s="70"/>
      <c r="BMZ29" s="70"/>
      <c r="BNA29" s="70"/>
      <c r="BNB29" s="70"/>
      <c r="BNC29" s="70"/>
      <c r="BND29" s="70"/>
      <c r="BNE29" s="70"/>
      <c r="BNF29" s="70"/>
      <c r="BNG29" s="70"/>
      <c r="BNH29" s="70"/>
      <c r="BNI29" s="70"/>
      <c r="BNJ29" s="70"/>
      <c r="BNK29" s="70"/>
      <c r="BNL29" s="70"/>
      <c r="BNM29" s="70"/>
      <c r="BNN29" s="70"/>
      <c r="BNO29" s="70"/>
      <c r="BNP29" s="70"/>
      <c r="BNQ29" s="70"/>
      <c r="BNR29" s="70"/>
      <c r="BNS29" s="70"/>
      <c r="BNT29" s="70"/>
      <c r="BNU29" s="70"/>
      <c r="BNV29" s="70"/>
      <c r="BNW29" s="70"/>
      <c r="BNX29" s="70"/>
      <c r="BNY29" s="70"/>
      <c r="BNZ29" s="70"/>
      <c r="BOA29" s="70"/>
      <c r="BOB29" s="70"/>
      <c r="BOC29" s="70"/>
      <c r="BOD29" s="70"/>
      <c r="BOE29" s="70"/>
      <c r="BOF29" s="70"/>
      <c r="BOG29" s="70"/>
      <c r="BOH29" s="70"/>
      <c r="BOI29" s="70"/>
      <c r="BOJ29" s="70"/>
      <c r="BOK29" s="70"/>
      <c r="BOL29" s="70"/>
      <c r="BOM29" s="70"/>
      <c r="BON29" s="70"/>
      <c r="BOO29" s="70"/>
      <c r="BOP29" s="70"/>
      <c r="BOQ29" s="70"/>
      <c r="BOR29" s="70"/>
      <c r="BOS29" s="70"/>
      <c r="BOT29" s="70"/>
      <c r="BOU29" s="70"/>
      <c r="BOV29" s="70"/>
      <c r="BOW29" s="70"/>
      <c r="BOX29" s="70"/>
      <c r="BOY29" s="70"/>
      <c r="BOZ29" s="70"/>
      <c r="BPA29" s="70"/>
      <c r="BPB29" s="70"/>
      <c r="BPC29" s="70"/>
      <c r="BPD29" s="70"/>
      <c r="BPE29" s="70"/>
      <c r="BPF29" s="70"/>
      <c r="BPG29" s="70"/>
      <c r="BPH29" s="70"/>
      <c r="BPI29" s="70"/>
      <c r="BPJ29" s="70"/>
      <c r="BPK29" s="70"/>
      <c r="BPL29" s="70"/>
      <c r="BPM29" s="70"/>
      <c r="BPN29" s="70"/>
      <c r="BPO29" s="70"/>
      <c r="BPP29" s="70"/>
      <c r="BPQ29" s="70"/>
      <c r="BPR29" s="70"/>
      <c r="BPS29" s="70"/>
      <c r="BPT29" s="70"/>
      <c r="BPU29" s="70"/>
      <c r="BPV29" s="70"/>
      <c r="BPW29" s="70"/>
      <c r="BPX29" s="70"/>
      <c r="BPY29" s="70"/>
      <c r="BPZ29" s="70"/>
      <c r="BQA29" s="70"/>
      <c r="BQB29" s="70"/>
      <c r="BQC29" s="70"/>
      <c r="BQD29" s="70"/>
      <c r="BQE29" s="70"/>
      <c r="BQF29" s="70"/>
      <c r="BQG29" s="70"/>
      <c r="BQH29" s="70"/>
      <c r="BQI29" s="70"/>
      <c r="BQJ29" s="70"/>
      <c r="BQK29" s="70"/>
      <c r="BQL29" s="70"/>
      <c r="BQM29" s="70"/>
      <c r="BQN29" s="70"/>
      <c r="BQO29" s="70"/>
      <c r="BQP29" s="70"/>
      <c r="BQQ29" s="70"/>
      <c r="BQR29" s="70"/>
      <c r="BQS29" s="70"/>
      <c r="BQT29" s="70"/>
      <c r="BQU29" s="70"/>
      <c r="BQV29" s="70"/>
      <c r="BQW29" s="70"/>
      <c r="BQX29" s="70"/>
      <c r="BQY29" s="70"/>
      <c r="BQZ29" s="70"/>
      <c r="BRA29" s="70"/>
      <c r="BRB29" s="70"/>
      <c r="BRC29" s="70"/>
      <c r="BRD29" s="70"/>
      <c r="BRE29" s="70"/>
      <c r="BRF29" s="70"/>
      <c r="BRG29" s="70"/>
      <c r="BRH29" s="70"/>
      <c r="BRI29" s="70"/>
      <c r="BRJ29" s="70"/>
      <c r="BRK29" s="70"/>
      <c r="BRL29" s="70"/>
      <c r="BRM29" s="70"/>
      <c r="BRN29" s="70"/>
      <c r="BRO29" s="70"/>
      <c r="BRP29" s="70"/>
      <c r="BRQ29" s="70"/>
      <c r="BRR29" s="70"/>
      <c r="BRS29" s="70"/>
      <c r="BRT29" s="70"/>
      <c r="BRU29" s="70"/>
      <c r="BRV29" s="70"/>
      <c r="BRW29" s="70"/>
      <c r="BRX29" s="70"/>
      <c r="BRY29" s="70"/>
      <c r="BRZ29" s="70"/>
      <c r="BSA29" s="70"/>
      <c r="BSB29" s="70"/>
      <c r="BSC29" s="70"/>
      <c r="BSD29" s="70"/>
      <c r="BSE29" s="70"/>
      <c r="BSF29" s="70"/>
      <c r="BSG29" s="70"/>
      <c r="BSH29" s="70"/>
      <c r="BSI29" s="70"/>
      <c r="BSJ29" s="70"/>
      <c r="BSK29" s="70"/>
      <c r="BSL29" s="70"/>
      <c r="BSM29" s="70"/>
      <c r="BSN29" s="70"/>
      <c r="BSO29" s="70"/>
      <c r="BSP29" s="70"/>
      <c r="BSQ29" s="70"/>
      <c r="BSR29" s="70"/>
      <c r="BSS29" s="70"/>
      <c r="BST29" s="70"/>
      <c r="BSU29" s="70"/>
      <c r="BSV29" s="70"/>
      <c r="BSW29" s="70"/>
      <c r="BSX29" s="70"/>
      <c r="BSY29" s="70"/>
      <c r="BSZ29" s="70"/>
      <c r="BTA29" s="70"/>
      <c r="BTB29" s="70"/>
      <c r="BTC29" s="70"/>
      <c r="BTD29" s="70"/>
      <c r="BTE29" s="70"/>
      <c r="BTF29" s="70"/>
      <c r="BTG29" s="70"/>
      <c r="BTH29" s="70"/>
      <c r="BTI29" s="70"/>
      <c r="BTJ29" s="70"/>
      <c r="BTK29" s="70"/>
      <c r="BTL29" s="70"/>
      <c r="BTM29" s="70"/>
      <c r="BTN29" s="70"/>
      <c r="BTO29" s="70"/>
      <c r="BTP29" s="70"/>
      <c r="BTQ29" s="70"/>
      <c r="BTR29" s="70"/>
      <c r="BTS29" s="70"/>
      <c r="BTT29" s="70"/>
      <c r="BTU29" s="70"/>
      <c r="BTV29" s="70"/>
      <c r="BTW29" s="70"/>
      <c r="BTX29" s="70"/>
      <c r="BTY29" s="70"/>
      <c r="BTZ29" s="70"/>
      <c r="BUA29" s="70"/>
      <c r="BUB29" s="70"/>
      <c r="BUC29" s="70"/>
      <c r="BUD29" s="70"/>
      <c r="BUE29" s="70"/>
      <c r="BUF29" s="70"/>
      <c r="BUG29" s="70"/>
      <c r="BUH29" s="70"/>
      <c r="BUI29" s="70"/>
      <c r="BUJ29" s="70"/>
      <c r="BUK29" s="70"/>
      <c r="BUL29" s="70"/>
      <c r="BUM29" s="70"/>
      <c r="BUN29" s="70"/>
      <c r="BUO29" s="70"/>
      <c r="BUP29" s="70"/>
      <c r="BUQ29" s="70"/>
      <c r="BUR29" s="70"/>
      <c r="BUS29" s="70"/>
      <c r="BUT29" s="70"/>
      <c r="BUU29" s="70"/>
      <c r="BUV29" s="70"/>
      <c r="BUW29" s="70"/>
      <c r="BUX29" s="70"/>
      <c r="BUY29" s="70"/>
      <c r="BUZ29" s="70"/>
      <c r="BVA29" s="70"/>
      <c r="BVB29" s="70"/>
      <c r="BVC29" s="70"/>
      <c r="BVD29" s="70"/>
      <c r="BVE29" s="70"/>
      <c r="BVF29" s="70"/>
      <c r="BVG29" s="70"/>
      <c r="BVH29" s="70"/>
      <c r="BVI29" s="70"/>
      <c r="BVJ29" s="70"/>
      <c r="BVK29" s="70"/>
      <c r="BVL29" s="70"/>
      <c r="BVM29" s="70"/>
      <c r="BVN29" s="70"/>
      <c r="BVO29" s="70"/>
      <c r="BVP29" s="70"/>
      <c r="BVQ29" s="70"/>
      <c r="BVR29" s="70"/>
      <c r="BVS29" s="70"/>
      <c r="BVT29" s="70"/>
      <c r="BVU29" s="70"/>
      <c r="BVV29" s="70"/>
      <c r="BVW29" s="70"/>
      <c r="BVX29" s="70"/>
      <c r="BVY29" s="70"/>
      <c r="BVZ29" s="70"/>
      <c r="BWA29" s="70"/>
      <c r="BWB29" s="70"/>
      <c r="BWC29" s="70"/>
      <c r="BWD29" s="70"/>
      <c r="BWE29" s="70"/>
      <c r="BWF29" s="70"/>
      <c r="BWG29" s="70"/>
      <c r="BWH29" s="70"/>
      <c r="BWI29" s="70"/>
      <c r="BWJ29" s="70"/>
      <c r="BWK29" s="70"/>
      <c r="BWL29" s="70"/>
      <c r="BWM29" s="70"/>
      <c r="BWN29" s="70"/>
      <c r="BWO29" s="70"/>
      <c r="BWP29" s="70"/>
      <c r="BWQ29" s="70"/>
      <c r="BWR29" s="70"/>
      <c r="BWS29" s="70"/>
      <c r="BWT29" s="70"/>
      <c r="BWU29" s="70"/>
      <c r="BWV29" s="70"/>
      <c r="BWW29" s="70"/>
      <c r="BWX29" s="70"/>
      <c r="BWY29" s="70"/>
      <c r="BWZ29" s="70"/>
      <c r="BXA29" s="70"/>
      <c r="BXB29" s="70"/>
      <c r="BXC29" s="70"/>
      <c r="BXD29" s="70"/>
      <c r="BXE29" s="70"/>
      <c r="BXF29" s="70"/>
      <c r="BXG29" s="70"/>
      <c r="BXH29" s="70"/>
      <c r="BXI29" s="70"/>
      <c r="BXJ29" s="70"/>
      <c r="BXK29" s="70"/>
      <c r="BXL29" s="70"/>
      <c r="BXM29" s="70"/>
      <c r="BXN29" s="70"/>
      <c r="BXO29" s="70"/>
      <c r="BXP29" s="70"/>
      <c r="BXQ29" s="70"/>
      <c r="BXR29" s="70"/>
      <c r="BXS29" s="70"/>
      <c r="BXT29" s="70"/>
      <c r="BXU29" s="70"/>
      <c r="BXV29" s="70"/>
      <c r="BXW29" s="70"/>
      <c r="BXX29" s="70"/>
      <c r="BXY29" s="70"/>
      <c r="BXZ29" s="70"/>
      <c r="BYA29" s="70"/>
      <c r="BYB29" s="70"/>
      <c r="BYC29" s="70"/>
      <c r="BYD29" s="70"/>
      <c r="BYE29" s="70"/>
      <c r="BYF29" s="70"/>
      <c r="BYG29" s="70"/>
      <c r="BYH29" s="70"/>
      <c r="BYI29" s="70"/>
      <c r="BYJ29" s="70"/>
      <c r="BYK29" s="70"/>
      <c r="BYL29" s="70"/>
      <c r="BYM29" s="70"/>
      <c r="BYN29" s="70"/>
      <c r="BYO29" s="70"/>
      <c r="BYP29" s="70"/>
      <c r="BYQ29" s="70"/>
      <c r="BYR29" s="70"/>
      <c r="BYS29" s="70"/>
      <c r="BYT29" s="70"/>
      <c r="BYU29" s="70"/>
      <c r="BYV29" s="70"/>
      <c r="BYW29" s="70"/>
      <c r="BYX29" s="70"/>
      <c r="BYY29" s="70"/>
      <c r="BYZ29" s="70"/>
      <c r="BZA29" s="70"/>
      <c r="BZB29" s="70"/>
      <c r="BZC29" s="70"/>
      <c r="BZD29" s="70"/>
      <c r="BZE29" s="70"/>
      <c r="BZF29" s="70"/>
      <c r="BZG29" s="70"/>
      <c r="BZH29" s="70"/>
      <c r="BZI29" s="70"/>
      <c r="BZJ29" s="70"/>
      <c r="BZK29" s="70"/>
      <c r="BZL29" s="70"/>
      <c r="BZM29" s="70"/>
      <c r="BZN29" s="70"/>
      <c r="BZO29" s="70"/>
      <c r="BZP29" s="70"/>
      <c r="BZQ29" s="70"/>
      <c r="BZR29" s="70"/>
      <c r="BZS29" s="70"/>
      <c r="BZT29" s="70"/>
      <c r="BZU29" s="70"/>
      <c r="BZV29" s="70"/>
      <c r="BZW29" s="70"/>
      <c r="BZX29" s="70"/>
      <c r="BZY29" s="70"/>
      <c r="BZZ29" s="70"/>
      <c r="CAA29" s="70"/>
      <c r="CAB29" s="70"/>
      <c r="CAC29" s="70"/>
      <c r="CAD29" s="70"/>
      <c r="CAE29" s="70"/>
      <c r="CAF29" s="70"/>
      <c r="CAG29" s="70"/>
      <c r="CAH29" s="70"/>
      <c r="CAI29" s="70"/>
      <c r="CAJ29" s="70"/>
      <c r="CAK29" s="70"/>
      <c r="CAL29" s="70"/>
      <c r="CAM29" s="70"/>
      <c r="CAN29" s="70"/>
      <c r="CAO29" s="70"/>
      <c r="CAP29" s="70"/>
      <c r="CAQ29" s="70"/>
      <c r="CAR29" s="70"/>
      <c r="CAS29" s="70"/>
      <c r="CAT29" s="70"/>
      <c r="CAU29" s="70"/>
      <c r="CAV29" s="70"/>
      <c r="CAW29" s="70"/>
      <c r="CAX29" s="70"/>
      <c r="CAY29" s="70"/>
      <c r="CAZ29" s="70"/>
      <c r="CBA29" s="70"/>
      <c r="CBB29" s="70"/>
      <c r="CBC29" s="70"/>
      <c r="CBD29" s="70"/>
      <c r="CBE29" s="70"/>
      <c r="CBF29" s="70"/>
      <c r="CBG29" s="70"/>
      <c r="CBH29" s="70"/>
      <c r="CBI29" s="70"/>
      <c r="CBJ29" s="70"/>
      <c r="CBK29" s="70"/>
      <c r="CBL29" s="70"/>
      <c r="CBM29" s="70"/>
      <c r="CBN29" s="70"/>
      <c r="CBO29" s="70"/>
      <c r="CBP29" s="70"/>
      <c r="CBQ29" s="70"/>
      <c r="CBR29" s="70"/>
      <c r="CBS29" s="70"/>
      <c r="CBT29" s="70"/>
      <c r="CBU29" s="70"/>
      <c r="CBV29" s="70"/>
      <c r="CBW29" s="70"/>
      <c r="CBX29" s="70"/>
      <c r="CBY29" s="70"/>
      <c r="CBZ29" s="70"/>
      <c r="CCA29" s="70"/>
      <c r="CCB29" s="70"/>
      <c r="CCC29" s="70"/>
      <c r="CCD29" s="70"/>
      <c r="CCE29" s="70"/>
      <c r="CCF29" s="70"/>
      <c r="CCG29" s="70"/>
      <c r="CCH29" s="70"/>
      <c r="CCI29" s="70"/>
      <c r="CCJ29" s="70"/>
      <c r="CCK29" s="70"/>
      <c r="CCL29" s="70"/>
      <c r="CCM29" s="70"/>
      <c r="CCN29" s="70"/>
      <c r="CCO29" s="70"/>
      <c r="CCP29" s="70"/>
      <c r="CCQ29" s="70"/>
      <c r="CCR29" s="70"/>
      <c r="CCS29" s="70"/>
      <c r="CCT29" s="70"/>
      <c r="CCU29" s="70"/>
      <c r="CCV29" s="70"/>
      <c r="CCW29" s="70"/>
      <c r="CCX29" s="70"/>
      <c r="CCY29" s="70"/>
      <c r="CCZ29" s="70"/>
      <c r="CDA29" s="70"/>
      <c r="CDB29" s="70"/>
      <c r="CDC29" s="70"/>
      <c r="CDD29" s="70"/>
      <c r="CDE29" s="70"/>
      <c r="CDF29" s="70"/>
      <c r="CDG29" s="70"/>
      <c r="CDH29" s="70"/>
      <c r="CDI29" s="70"/>
      <c r="CDJ29" s="70"/>
      <c r="CDK29" s="70"/>
      <c r="CDL29" s="70"/>
      <c r="CDM29" s="70"/>
      <c r="CDN29" s="70"/>
      <c r="CDO29" s="70"/>
      <c r="CDP29" s="70"/>
      <c r="CDQ29" s="70"/>
      <c r="CDR29" s="70"/>
      <c r="CDS29" s="70"/>
      <c r="CDT29" s="70"/>
      <c r="CDU29" s="70"/>
      <c r="CDV29" s="70"/>
      <c r="CDW29" s="70"/>
      <c r="CDX29" s="70"/>
      <c r="CDY29" s="70"/>
      <c r="CDZ29" s="70"/>
      <c r="CEA29" s="70"/>
      <c r="CEB29" s="70"/>
      <c r="CEC29" s="70"/>
      <c r="CED29" s="70"/>
      <c r="CEE29" s="70"/>
      <c r="CEF29" s="70"/>
      <c r="CEG29" s="70"/>
      <c r="CEH29" s="70"/>
      <c r="CEI29" s="70"/>
      <c r="CEJ29" s="70"/>
      <c r="CEK29" s="70"/>
      <c r="CEL29" s="70"/>
      <c r="CEM29" s="70"/>
      <c r="CEN29" s="70"/>
      <c r="CEO29" s="70"/>
      <c r="CEP29" s="70"/>
      <c r="CEQ29" s="70"/>
      <c r="CER29" s="70"/>
      <c r="CES29" s="70"/>
      <c r="CET29" s="70"/>
      <c r="CEU29" s="70"/>
      <c r="CEV29" s="70"/>
      <c r="CEW29" s="70"/>
      <c r="CEX29" s="70"/>
      <c r="CEY29" s="70"/>
      <c r="CEZ29" s="70"/>
      <c r="CFA29" s="70"/>
      <c r="CFB29" s="70"/>
      <c r="CFC29" s="70"/>
      <c r="CFD29" s="70"/>
      <c r="CFE29" s="70"/>
      <c r="CFF29" s="70"/>
      <c r="CFG29" s="70"/>
      <c r="CFH29" s="70"/>
      <c r="CFI29" s="70"/>
      <c r="CFJ29" s="70"/>
      <c r="CFK29" s="70"/>
      <c r="CFL29" s="70"/>
      <c r="CFM29" s="70"/>
      <c r="CFN29" s="70"/>
      <c r="CFO29" s="70"/>
      <c r="CFP29" s="70"/>
      <c r="CFQ29" s="70"/>
      <c r="CFR29" s="70"/>
      <c r="CFS29" s="70"/>
      <c r="CFT29" s="70"/>
      <c r="CFU29" s="70"/>
      <c r="CFV29" s="70"/>
      <c r="CFW29" s="70"/>
      <c r="CFX29" s="70"/>
      <c r="CFY29" s="70"/>
      <c r="CFZ29" s="70"/>
      <c r="CGA29" s="70"/>
      <c r="CGB29" s="70"/>
      <c r="CGC29" s="70"/>
      <c r="CGD29" s="70"/>
      <c r="CGE29" s="70"/>
      <c r="CGF29" s="70"/>
      <c r="CGG29" s="70"/>
      <c r="CGH29" s="70"/>
      <c r="CGI29" s="70"/>
      <c r="CGJ29" s="70"/>
      <c r="CGK29" s="70"/>
      <c r="CGL29" s="70"/>
      <c r="CGM29" s="70"/>
      <c r="CGN29" s="70"/>
      <c r="CGO29" s="70"/>
      <c r="CGP29" s="70"/>
      <c r="CGQ29" s="70"/>
      <c r="CGR29" s="70"/>
      <c r="CGS29" s="70"/>
      <c r="CGT29" s="70"/>
      <c r="CGU29" s="70"/>
      <c r="CGV29" s="70"/>
      <c r="CGW29" s="70"/>
      <c r="CGX29" s="70"/>
      <c r="CGY29" s="70"/>
      <c r="CGZ29" s="70"/>
      <c r="CHA29" s="70"/>
      <c r="CHB29" s="70"/>
      <c r="CHC29" s="70"/>
      <c r="CHD29" s="70"/>
      <c r="CHE29" s="70"/>
      <c r="CHF29" s="70"/>
      <c r="CHG29" s="70"/>
      <c r="CHH29" s="70"/>
      <c r="CHI29" s="70"/>
      <c r="CHJ29" s="70"/>
      <c r="CHK29" s="70"/>
      <c r="CHL29" s="70"/>
      <c r="CHM29" s="70"/>
      <c r="CHN29" s="70"/>
      <c r="CHO29" s="70"/>
      <c r="CHP29" s="70"/>
      <c r="CHQ29" s="70"/>
      <c r="CHR29" s="70"/>
      <c r="CHS29" s="70"/>
      <c r="CHT29" s="70"/>
      <c r="CHU29" s="70"/>
      <c r="CHV29" s="70"/>
      <c r="CHW29" s="70"/>
      <c r="CHX29" s="70"/>
      <c r="CHY29" s="70"/>
      <c r="CHZ29" s="70"/>
      <c r="CIA29" s="70"/>
      <c r="CIB29" s="70"/>
      <c r="CIC29" s="70"/>
      <c r="CID29" s="70"/>
      <c r="CIE29" s="70"/>
      <c r="CIF29" s="70"/>
      <c r="CIG29" s="70"/>
      <c r="CIH29" s="70"/>
      <c r="CII29" s="70"/>
      <c r="CIJ29" s="70"/>
      <c r="CIK29" s="70"/>
      <c r="CIL29" s="70"/>
      <c r="CIM29" s="70"/>
      <c r="CIN29" s="70"/>
      <c r="CIO29" s="70"/>
      <c r="CIP29" s="70"/>
      <c r="CIQ29" s="70"/>
      <c r="CIR29" s="70"/>
      <c r="CIS29" s="70"/>
      <c r="CIT29" s="70"/>
      <c r="CIU29" s="70"/>
      <c r="CIV29" s="70"/>
      <c r="CIW29" s="70"/>
      <c r="CIX29" s="70"/>
      <c r="CIY29" s="70"/>
      <c r="CIZ29" s="70"/>
      <c r="CJA29" s="70"/>
      <c r="CJB29" s="70"/>
      <c r="CJC29" s="70"/>
      <c r="CJD29" s="70"/>
      <c r="CJE29" s="70"/>
      <c r="CJF29" s="70"/>
      <c r="CJG29" s="70"/>
      <c r="CJH29" s="70"/>
      <c r="CJI29" s="70"/>
      <c r="CJJ29" s="70"/>
      <c r="CJK29" s="70"/>
      <c r="CJL29" s="70"/>
      <c r="CJM29" s="70"/>
      <c r="CJN29" s="70"/>
      <c r="CJO29" s="70"/>
      <c r="CJP29" s="70"/>
      <c r="CJQ29" s="70"/>
      <c r="CJR29" s="70"/>
      <c r="CJS29" s="70"/>
      <c r="CJT29" s="70"/>
      <c r="CJU29" s="70"/>
      <c r="CJV29" s="70"/>
      <c r="CJW29" s="70"/>
      <c r="CJX29" s="70"/>
      <c r="CJY29" s="70"/>
      <c r="CJZ29" s="70"/>
      <c r="CKA29" s="70"/>
      <c r="CKB29" s="70"/>
      <c r="CKC29" s="70"/>
      <c r="CKD29" s="70"/>
      <c r="CKE29" s="70"/>
      <c r="CKF29" s="70"/>
      <c r="CKG29" s="70"/>
      <c r="CKH29" s="70"/>
      <c r="CKI29" s="70"/>
      <c r="CKJ29" s="70"/>
      <c r="CKK29" s="70"/>
      <c r="CKL29" s="70"/>
      <c r="CKM29" s="70"/>
      <c r="CKN29" s="70"/>
      <c r="CKO29" s="70"/>
      <c r="CKP29" s="70"/>
      <c r="CKQ29" s="70"/>
      <c r="CKR29" s="70"/>
      <c r="CKS29" s="70"/>
      <c r="CKT29" s="70"/>
      <c r="CKU29" s="70"/>
      <c r="CKV29" s="70"/>
      <c r="CKW29" s="70"/>
      <c r="CKX29" s="70"/>
      <c r="CKY29" s="70"/>
      <c r="CKZ29" s="70"/>
      <c r="CLA29" s="70"/>
      <c r="CLB29" s="70"/>
      <c r="CLC29" s="70"/>
      <c r="CLD29" s="70"/>
      <c r="CLE29" s="70"/>
      <c r="CLF29" s="70"/>
      <c r="CLG29" s="70"/>
      <c r="CLH29" s="70"/>
      <c r="CLI29" s="70"/>
      <c r="CLJ29" s="70"/>
      <c r="CLK29" s="70"/>
      <c r="CLL29" s="70"/>
      <c r="CLM29" s="70"/>
      <c r="CLN29" s="70"/>
      <c r="CLO29" s="70"/>
      <c r="CLP29" s="70"/>
      <c r="CLQ29" s="70"/>
      <c r="CLR29" s="70"/>
      <c r="CLS29" s="70"/>
      <c r="CLT29" s="70"/>
      <c r="CLU29" s="70"/>
      <c r="CLV29" s="70"/>
      <c r="CLW29" s="70"/>
      <c r="CLX29" s="70"/>
      <c r="CLY29" s="70"/>
      <c r="CLZ29" s="70"/>
      <c r="CMA29" s="70"/>
      <c r="CMB29" s="70"/>
      <c r="CMC29" s="70"/>
      <c r="CMD29" s="70"/>
      <c r="CME29" s="70"/>
      <c r="CMF29" s="70"/>
      <c r="CMG29" s="70"/>
      <c r="CMH29" s="70"/>
      <c r="CMI29" s="70"/>
      <c r="CMJ29" s="70"/>
      <c r="CMK29" s="70"/>
      <c r="CML29" s="70"/>
      <c r="CMM29" s="70"/>
      <c r="CMN29" s="70"/>
      <c r="CMO29" s="70"/>
      <c r="CMP29" s="70"/>
      <c r="CMQ29" s="70"/>
      <c r="CMR29" s="70"/>
      <c r="CMS29" s="70"/>
      <c r="CMT29" s="70"/>
      <c r="CMU29" s="70"/>
      <c r="CMV29" s="70"/>
      <c r="CMW29" s="70"/>
      <c r="CMX29" s="70"/>
      <c r="CMY29" s="70"/>
      <c r="CMZ29" s="70"/>
      <c r="CNA29" s="70"/>
      <c r="CNB29" s="70"/>
      <c r="CNC29" s="70"/>
      <c r="CND29" s="70"/>
      <c r="CNE29" s="70"/>
      <c r="CNF29" s="70"/>
      <c r="CNG29" s="70"/>
      <c r="CNH29" s="70"/>
      <c r="CNI29" s="70"/>
      <c r="CNJ29" s="70"/>
      <c r="CNK29" s="70"/>
      <c r="CNL29" s="70"/>
      <c r="CNM29" s="70"/>
      <c r="CNN29" s="70"/>
      <c r="CNO29" s="70"/>
      <c r="CNP29" s="70"/>
      <c r="CNQ29" s="70"/>
      <c r="CNR29" s="70"/>
      <c r="CNS29" s="70"/>
      <c r="CNT29" s="70"/>
      <c r="CNU29" s="70"/>
      <c r="CNV29" s="70"/>
      <c r="CNW29" s="70"/>
      <c r="CNX29" s="70"/>
      <c r="CNY29" s="70"/>
      <c r="CNZ29" s="70"/>
      <c r="COA29" s="70"/>
      <c r="COB29" s="70"/>
      <c r="COC29" s="70"/>
      <c r="COD29" s="70"/>
      <c r="COE29" s="70"/>
      <c r="COF29" s="70"/>
      <c r="COG29" s="70"/>
      <c r="COH29" s="70"/>
      <c r="COI29" s="70"/>
      <c r="COJ29" s="70"/>
      <c r="COK29" s="70"/>
      <c r="COL29" s="70"/>
      <c r="COM29" s="70"/>
      <c r="CON29" s="70"/>
      <c r="COO29" s="70"/>
      <c r="COP29" s="70"/>
      <c r="COQ29" s="70"/>
      <c r="COR29" s="70"/>
      <c r="COS29" s="70"/>
      <c r="COT29" s="70"/>
      <c r="COU29" s="70"/>
      <c r="COV29" s="70"/>
      <c r="COW29" s="70"/>
      <c r="COX29" s="70"/>
      <c r="COY29" s="70"/>
      <c r="COZ29" s="70"/>
      <c r="CPA29" s="70"/>
      <c r="CPB29" s="70"/>
      <c r="CPC29" s="70"/>
      <c r="CPD29" s="70"/>
      <c r="CPE29" s="70"/>
      <c r="CPF29" s="70"/>
      <c r="CPG29" s="70"/>
      <c r="CPH29" s="70"/>
      <c r="CPI29" s="70"/>
      <c r="CPJ29" s="70"/>
      <c r="CPK29" s="70"/>
      <c r="CPL29" s="70"/>
      <c r="CPM29" s="70"/>
      <c r="CPN29" s="70"/>
      <c r="CPO29" s="70"/>
      <c r="CPP29" s="70"/>
      <c r="CPQ29" s="70"/>
      <c r="CPR29" s="70"/>
      <c r="CPS29" s="70"/>
      <c r="CPT29" s="70"/>
      <c r="CPU29" s="70"/>
      <c r="CPV29" s="70"/>
      <c r="CPW29" s="70"/>
      <c r="CPX29" s="70"/>
      <c r="CPY29" s="70"/>
      <c r="CPZ29" s="70"/>
      <c r="CQA29" s="70"/>
      <c r="CQB29" s="70"/>
      <c r="CQC29" s="70"/>
      <c r="CQD29" s="70"/>
      <c r="CQE29" s="70"/>
      <c r="CQF29" s="70"/>
      <c r="CQG29" s="70"/>
      <c r="CQH29" s="70"/>
      <c r="CQI29" s="70"/>
      <c r="CQJ29" s="70"/>
      <c r="CQK29" s="70"/>
      <c r="CQL29" s="70"/>
      <c r="CQM29" s="70"/>
      <c r="CQN29" s="70"/>
      <c r="CQO29" s="70"/>
      <c r="CQP29" s="70"/>
      <c r="CQQ29" s="70"/>
      <c r="CQR29" s="70"/>
      <c r="CQS29" s="70"/>
      <c r="CQT29" s="70"/>
      <c r="CQU29" s="70"/>
      <c r="CQV29" s="70"/>
      <c r="CQW29" s="70"/>
      <c r="CQX29" s="70"/>
      <c r="CQY29" s="70"/>
      <c r="CQZ29" s="70"/>
      <c r="CRA29" s="70"/>
      <c r="CRB29" s="70"/>
      <c r="CRC29" s="70"/>
      <c r="CRD29" s="70"/>
      <c r="CRE29" s="70"/>
      <c r="CRF29" s="70"/>
      <c r="CRG29" s="70"/>
      <c r="CRH29" s="70"/>
      <c r="CRI29" s="70"/>
      <c r="CRJ29" s="70"/>
      <c r="CRK29" s="70"/>
      <c r="CRL29" s="70"/>
      <c r="CRM29" s="70"/>
      <c r="CRN29" s="70"/>
      <c r="CRO29" s="70"/>
      <c r="CRP29" s="70"/>
      <c r="CRQ29" s="70"/>
      <c r="CRR29" s="70"/>
      <c r="CRS29" s="70"/>
      <c r="CRT29" s="70"/>
      <c r="CRU29" s="70"/>
      <c r="CRV29" s="70"/>
      <c r="CRW29" s="70"/>
      <c r="CRX29" s="70"/>
      <c r="CRY29" s="70"/>
      <c r="CRZ29" s="70"/>
      <c r="CSA29" s="70"/>
      <c r="CSB29" s="70"/>
      <c r="CSC29" s="70"/>
      <c r="CSD29" s="70"/>
      <c r="CSE29" s="70"/>
      <c r="CSF29" s="70"/>
      <c r="CSG29" s="70"/>
      <c r="CSH29" s="70"/>
      <c r="CSI29" s="70"/>
      <c r="CSJ29" s="70"/>
      <c r="CSK29" s="70"/>
      <c r="CSL29" s="70"/>
      <c r="CSM29" s="70"/>
      <c r="CSN29" s="70"/>
      <c r="CSO29" s="70"/>
      <c r="CSP29" s="70"/>
      <c r="CSQ29" s="70"/>
      <c r="CSR29" s="70"/>
      <c r="CSS29" s="70"/>
      <c r="CST29" s="70"/>
      <c r="CSU29" s="70"/>
      <c r="CSV29" s="70"/>
      <c r="CSW29" s="70"/>
      <c r="CSX29" s="70"/>
      <c r="CSY29" s="70"/>
      <c r="CSZ29" s="70"/>
      <c r="CTA29" s="70"/>
      <c r="CTB29" s="70"/>
      <c r="CTC29" s="70"/>
      <c r="CTD29" s="70"/>
      <c r="CTE29" s="70"/>
      <c r="CTF29" s="70"/>
      <c r="CTG29" s="70"/>
      <c r="CTH29" s="70"/>
      <c r="CTI29" s="70"/>
      <c r="CTJ29" s="70"/>
      <c r="CTK29" s="70"/>
      <c r="CTL29" s="70"/>
      <c r="CTM29" s="70"/>
      <c r="CTN29" s="70"/>
      <c r="CTO29" s="70"/>
      <c r="CTP29" s="70"/>
      <c r="CTQ29" s="70"/>
      <c r="CTR29" s="70"/>
      <c r="CTS29" s="70"/>
      <c r="CTT29" s="70"/>
      <c r="CTU29" s="70"/>
      <c r="CTV29" s="70"/>
      <c r="CTW29" s="70"/>
      <c r="CTX29" s="70"/>
      <c r="CTY29" s="70"/>
      <c r="CTZ29" s="70"/>
      <c r="CUA29" s="70"/>
      <c r="CUB29" s="70"/>
      <c r="CUC29" s="70"/>
      <c r="CUD29" s="70"/>
      <c r="CUE29" s="70"/>
      <c r="CUF29" s="70"/>
      <c r="CUG29" s="70"/>
      <c r="CUH29" s="70"/>
      <c r="CUI29" s="70"/>
      <c r="CUJ29" s="70"/>
      <c r="CUK29" s="70"/>
      <c r="CUL29" s="70"/>
      <c r="CUM29" s="70"/>
      <c r="CUN29" s="70"/>
      <c r="CUO29" s="70"/>
      <c r="CUP29" s="70"/>
      <c r="CUQ29" s="70"/>
      <c r="CUR29" s="70"/>
      <c r="CUS29" s="70"/>
      <c r="CUT29" s="70"/>
      <c r="CUU29" s="70"/>
      <c r="CUV29" s="70"/>
      <c r="CUW29" s="70"/>
      <c r="CUX29" s="70"/>
      <c r="CUY29" s="70"/>
      <c r="CUZ29" s="70"/>
      <c r="CVA29" s="70"/>
      <c r="CVB29" s="70"/>
      <c r="CVC29" s="70"/>
      <c r="CVD29" s="70"/>
      <c r="CVE29" s="70"/>
      <c r="CVF29" s="70"/>
      <c r="CVG29" s="70"/>
      <c r="CVH29" s="70"/>
      <c r="CVI29" s="70"/>
      <c r="CVJ29" s="70"/>
      <c r="CVK29" s="70"/>
      <c r="CVL29" s="70"/>
      <c r="CVM29" s="70"/>
      <c r="CVN29" s="70"/>
      <c r="CVO29" s="70"/>
      <c r="CVP29" s="70"/>
      <c r="CVQ29" s="70"/>
      <c r="CVR29" s="70"/>
      <c r="CVS29" s="70"/>
      <c r="CVT29" s="70"/>
      <c r="CVU29" s="70"/>
      <c r="CVV29" s="70"/>
      <c r="CVW29" s="70"/>
      <c r="CVX29" s="70"/>
      <c r="CVY29" s="70"/>
      <c r="CVZ29" s="70"/>
      <c r="CWA29" s="70"/>
      <c r="CWB29" s="70"/>
      <c r="CWC29" s="70"/>
      <c r="CWD29" s="70"/>
      <c r="CWE29" s="70"/>
      <c r="CWF29" s="70"/>
      <c r="CWG29" s="70"/>
      <c r="CWH29" s="70"/>
      <c r="CWI29" s="70"/>
      <c r="CWJ29" s="70"/>
      <c r="CWK29" s="70"/>
      <c r="CWL29" s="70"/>
      <c r="CWM29" s="70"/>
      <c r="CWN29" s="70"/>
      <c r="CWO29" s="70"/>
      <c r="CWP29" s="70"/>
      <c r="CWQ29" s="70"/>
      <c r="CWR29" s="70"/>
      <c r="CWS29" s="70"/>
      <c r="CWT29" s="70"/>
      <c r="CWU29" s="70"/>
      <c r="CWV29" s="70"/>
      <c r="CWW29" s="70"/>
      <c r="CWX29" s="70"/>
      <c r="CWY29" s="70"/>
      <c r="CWZ29" s="70"/>
      <c r="CXA29" s="70"/>
      <c r="CXB29" s="70"/>
      <c r="CXC29" s="70"/>
      <c r="CXD29" s="70"/>
      <c r="CXE29" s="70"/>
      <c r="CXF29" s="70"/>
      <c r="CXG29" s="70"/>
      <c r="CXH29" s="70"/>
      <c r="CXI29" s="70"/>
      <c r="CXJ29" s="70"/>
      <c r="CXK29" s="70"/>
      <c r="CXL29" s="70"/>
      <c r="CXM29" s="70"/>
      <c r="CXN29" s="70"/>
      <c r="CXO29" s="70"/>
      <c r="CXP29" s="70"/>
      <c r="CXQ29" s="70"/>
      <c r="CXR29" s="70"/>
      <c r="CXS29" s="70"/>
      <c r="CXT29" s="70"/>
      <c r="CXU29" s="70"/>
      <c r="CXV29" s="70"/>
      <c r="CXW29" s="70"/>
      <c r="CXX29" s="70"/>
      <c r="CXY29" s="70"/>
      <c r="CXZ29" s="70"/>
      <c r="CYA29" s="70"/>
      <c r="CYB29" s="70"/>
      <c r="CYC29" s="70"/>
      <c r="CYD29" s="70"/>
      <c r="CYE29" s="70"/>
      <c r="CYF29" s="70"/>
      <c r="CYG29" s="70"/>
      <c r="CYH29" s="70"/>
      <c r="CYI29" s="70"/>
      <c r="CYJ29" s="70"/>
      <c r="CYK29" s="70"/>
      <c r="CYL29" s="70"/>
      <c r="CYM29" s="70"/>
      <c r="CYN29" s="70"/>
      <c r="CYO29" s="70"/>
      <c r="CYP29" s="70"/>
      <c r="CYQ29" s="70"/>
      <c r="CYR29" s="70"/>
      <c r="CYS29" s="70"/>
      <c r="CYT29" s="70"/>
      <c r="CYU29" s="70"/>
      <c r="CYV29" s="70"/>
      <c r="CYW29" s="70"/>
      <c r="CYX29" s="70"/>
      <c r="CYY29" s="70"/>
      <c r="CYZ29" s="70"/>
      <c r="CZA29" s="70"/>
      <c r="CZB29" s="70"/>
      <c r="CZC29" s="70"/>
      <c r="CZD29" s="70"/>
      <c r="CZE29" s="70"/>
      <c r="CZF29" s="70"/>
      <c r="CZG29" s="70"/>
      <c r="CZH29" s="70"/>
      <c r="CZI29" s="70"/>
      <c r="CZJ29" s="70"/>
      <c r="CZK29" s="70"/>
      <c r="CZL29" s="70"/>
      <c r="CZM29" s="70"/>
      <c r="CZN29" s="70"/>
      <c r="CZO29" s="70"/>
      <c r="CZP29" s="70"/>
      <c r="CZQ29" s="70"/>
      <c r="CZR29" s="70"/>
      <c r="CZS29" s="70"/>
      <c r="CZT29" s="70"/>
      <c r="CZU29" s="70"/>
      <c r="CZV29" s="70"/>
      <c r="CZW29" s="70"/>
      <c r="CZX29" s="70"/>
      <c r="CZY29" s="70"/>
      <c r="CZZ29" s="70"/>
      <c r="DAA29" s="70"/>
      <c r="DAB29" s="70"/>
      <c r="DAC29" s="70"/>
      <c r="DAD29" s="70"/>
      <c r="DAE29" s="70"/>
      <c r="DAF29" s="70"/>
      <c r="DAG29" s="70"/>
      <c r="DAH29" s="70"/>
      <c r="DAI29" s="70"/>
      <c r="DAJ29" s="70"/>
      <c r="DAK29" s="70"/>
      <c r="DAL29" s="70"/>
      <c r="DAM29" s="70"/>
      <c r="DAN29" s="70"/>
      <c r="DAO29" s="70"/>
      <c r="DAP29" s="70"/>
      <c r="DAQ29" s="70"/>
      <c r="DAR29" s="70"/>
      <c r="DAS29" s="70"/>
      <c r="DAT29" s="70"/>
      <c r="DAU29" s="70"/>
      <c r="DAV29" s="70"/>
      <c r="DAW29" s="70"/>
      <c r="DAX29" s="70"/>
      <c r="DAY29" s="70"/>
      <c r="DAZ29" s="70"/>
      <c r="DBA29" s="70"/>
      <c r="DBB29" s="70"/>
      <c r="DBC29" s="70"/>
      <c r="DBD29" s="70"/>
      <c r="DBE29" s="70"/>
      <c r="DBF29" s="70"/>
      <c r="DBG29" s="70"/>
      <c r="DBH29" s="70"/>
      <c r="DBI29" s="70"/>
      <c r="DBJ29" s="70"/>
      <c r="DBK29" s="70"/>
      <c r="DBL29" s="70"/>
      <c r="DBM29" s="70"/>
      <c r="DBN29" s="70"/>
      <c r="DBO29" s="70"/>
      <c r="DBP29" s="70"/>
      <c r="DBQ29" s="70"/>
      <c r="DBR29" s="70"/>
      <c r="DBS29" s="70"/>
      <c r="DBT29" s="70"/>
      <c r="DBU29" s="70"/>
      <c r="DBV29" s="70"/>
      <c r="DBW29" s="70"/>
      <c r="DBX29" s="70"/>
      <c r="DBY29" s="70"/>
      <c r="DBZ29" s="70"/>
      <c r="DCA29" s="70"/>
      <c r="DCB29" s="70"/>
      <c r="DCC29" s="70"/>
      <c r="DCD29" s="70"/>
      <c r="DCE29" s="70"/>
      <c r="DCF29" s="70"/>
      <c r="DCG29" s="70"/>
      <c r="DCH29" s="70"/>
      <c r="DCI29" s="70"/>
      <c r="DCJ29" s="70"/>
      <c r="DCK29" s="70"/>
      <c r="DCL29" s="70"/>
      <c r="DCM29" s="70"/>
      <c r="DCN29" s="70"/>
      <c r="DCO29" s="70"/>
      <c r="DCP29" s="70"/>
      <c r="DCQ29" s="70"/>
      <c r="DCR29" s="70"/>
      <c r="DCS29" s="70"/>
      <c r="DCT29" s="70"/>
      <c r="DCU29" s="70"/>
      <c r="DCV29" s="70"/>
      <c r="DCW29" s="70"/>
      <c r="DCX29" s="70"/>
      <c r="DCY29" s="70"/>
      <c r="DCZ29" s="70"/>
      <c r="DDA29" s="70"/>
      <c r="DDB29" s="70"/>
      <c r="DDC29" s="70"/>
      <c r="DDD29" s="70"/>
      <c r="DDE29" s="70"/>
      <c r="DDF29" s="70"/>
      <c r="DDG29" s="70"/>
      <c r="DDH29" s="70"/>
      <c r="DDI29" s="70"/>
      <c r="DDJ29" s="70"/>
      <c r="DDK29" s="70"/>
      <c r="DDL29" s="70"/>
      <c r="DDM29" s="70"/>
      <c r="DDN29" s="70"/>
      <c r="DDO29" s="70"/>
      <c r="DDP29" s="70"/>
      <c r="DDQ29" s="70"/>
      <c r="DDR29" s="70"/>
      <c r="DDS29" s="70"/>
      <c r="DDT29" s="70"/>
      <c r="DDU29" s="70"/>
      <c r="DDV29" s="70"/>
      <c r="DDW29" s="70"/>
      <c r="DDX29" s="70"/>
      <c r="DDY29" s="70"/>
      <c r="DDZ29" s="70"/>
      <c r="DEA29" s="70"/>
      <c r="DEB29" s="70"/>
      <c r="DEC29" s="70"/>
      <c r="DED29" s="70"/>
      <c r="DEE29" s="70"/>
      <c r="DEF29" s="70"/>
      <c r="DEG29" s="70"/>
      <c r="DEH29" s="70"/>
      <c r="DEI29" s="70"/>
      <c r="DEJ29" s="70"/>
      <c r="DEK29" s="70"/>
      <c r="DEL29" s="70"/>
      <c r="DEM29" s="70"/>
      <c r="DEN29" s="70"/>
      <c r="DEO29" s="70"/>
      <c r="DEP29" s="70"/>
      <c r="DEQ29" s="70"/>
      <c r="DER29" s="70"/>
      <c r="DES29" s="70"/>
      <c r="DET29" s="70"/>
      <c r="DEU29" s="70"/>
      <c r="DEV29" s="70"/>
      <c r="DEW29" s="70"/>
      <c r="DEX29" s="70"/>
      <c r="DEY29" s="70"/>
      <c r="DEZ29" s="70"/>
      <c r="DFA29" s="70"/>
      <c r="DFB29" s="70"/>
      <c r="DFC29" s="70"/>
      <c r="DFD29" s="70"/>
      <c r="DFE29" s="70"/>
      <c r="DFF29" s="70"/>
      <c r="DFG29" s="70"/>
      <c r="DFH29" s="70"/>
      <c r="DFI29" s="70"/>
      <c r="DFJ29" s="70"/>
      <c r="DFK29" s="70"/>
      <c r="DFL29" s="70"/>
      <c r="DFM29" s="70"/>
      <c r="DFN29" s="70"/>
      <c r="DFO29" s="70"/>
      <c r="DFP29" s="70"/>
      <c r="DFQ29" s="70"/>
      <c r="DFR29" s="70"/>
      <c r="DFS29" s="70"/>
      <c r="DFT29" s="70"/>
      <c r="DFU29" s="70"/>
      <c r="DFV29" s="70"/>
      <c r="DFW29" s="70"/>
      <c r="DFX29" s="70"/>
      <c r="DFY29" s="70"/>
      <c r="DFZ29" s="70"/>
      <c r="DGA29" s="70"/>
      <c r="DGB29" s="70"/>
      <c r="DGC29" s="70"/>
      <c r="DGD29" s="70"/>
      <c r="DGE29" s="70"/>
      <c r="DGF29" s="70"/>
      <c r="DGG29" s="70"/>
      <c r="DGH29" s="70"/>
      <c r="DGI29" s="70"/>
      <c r="DGJ29" s="70"/>
      <c r="DGK29" s="70"/>
      <c r="DGL29" s="70"/>
      <c r="DGM29" s="70"/>
      <c r="DGN29" s="70"/>
      <c r="DGO29" s="70"/>
      <c r="DGP29" s="70"/>
      <c r="DGQ29" s="70"/>
      <c r="DGR29" s="70"/>
      <c r="DGS29" s="70"/>
      <c r="DGT29" s="70"/>
      <c r="DGU29" s="70"/>
      <c r="DGV29" s="70"/>
      <c r="DGW29" s="70"/>
      <c r="DGX29" s="70"/>
      <c r="DGY29" s="70"/>
      <c r="DGZ29" s="70"/>
      <c r="DHA29" s="70"/>
      <c r="DHB29" s="70"/>
      <c r="DHC29" s="70"/>
      <c r="DHD29" s="70"/>
      <c r="DHE29" s="70"/>
      <c r="DHF29" s="70"/>
      <c r="DHG29" s="70"/>
      <c r="DHH29" s="70"/>
      <c r="DHI29" s="70"/>
      <c r="DHJ29" s="70"/>
      <c r="DHK29" s="70"/>
      <c r="DHL29" s="70"/>
      <c r="DHM29" s="70"/>
      <c r="DHN29" s="70"/>
      <c r="DHO29" s="70"/>
      <c r="DHP29" s="70"/>
      <c r="DHQ29" s="70"/>
      <c r="DHR29" s="70"/>
      <c r="DHS29" s="70"/>
      <c r="DHT29" s="70"/>
      <c r="DHU29" s="70"/>
      <c r="DHV29" s="70"/>
      <c r="DHW29" s="70"/>
      <c r="DHX29" s="70"/>
      <c r="DHY29" s="70"/>
      <c r="DHZ29" s="70"/>
      <c r="DIA29" s="70"/>
      <c r="DIB29" s="70"/>
      <c r="DIC29" s="70"/>
      <c r="DID29" s="70"/>
      <c r="DIE29" s="70"/>
      <c r="DIF29" s="70"/>
      <c r="DIG29" s="70"/>
      <c r="DIH29" s="70"/>
      <c r="DII29" s="70"/>
      <c r="DIJ29" s="70"/>
      <c r="DIK29" s="70"/>
      <c r="DIL29" s="70"/>
      <c r="DIM29" s="70"/>
      <c r="DIN29" s="70"/>
      <c r="DIO29" s="70"/>
      <c r="DIP29" s="70"/>
      <c r="DIQ29" s="70"/>
      <c r="DIR29" s="70"/>
      <c r="DIS29" s="70"/>
      <c r="DIT29" s="70"/>
      <c r="DIU29" s="70"/>
      <c r="DIV29" s="70"/>
      <c r="DIW29" s="70"/>
      <c r="DIX29" s="70"/>
      <c r="DIY29" s="70"/>
      <c r="DIZ29" s="70"/>
      <c r="DJA29" s="70"/>
      <c r="DJB29" s="70"/>
      <c r="DJC29" s="70"/>
      <c r="DJD29" s="70"/>
      <c r="DJE29" s="70"/>
      <c r="DJF29" s="70"/>
      <c r="DJG29" s="70"/>
      <c r="DJH29" s="70"/>
      <c r="DJI29" s="70"/>
      <c r="DJJ29" s="70"/>
      <c r="DJK29" s="70"/>
      <c r="DJL29" s="70"/>
      <c r="DJM29" s="70"/>
      <c r="DJN29" s="70"/>
      <c r="DJO29" s="70"/>
      <c r="DJP29" s="70"/>
      <c r="DJQ29" s="70"/>
      <c r="DJR29" s="70"/>
      <c r="DJS29" s="70"/>
      <c r="DJT29" s="70"/>
      <c r="DJU29" s="70"/>
      <c r="DJV29" s="70"/>
      <c r="DJW29" s="70"/>
      <c r="DJX29" s="70"/>
      <c r="DJY29" s="70"/>
      <c r="DJZ29" s="70"/>
      <c r="DKA29" s="70"/>
      <c r="DKB29" s="70"/>
      <c r="DKC29" s="70"/>
      <c r="DKD29" s="70"/>
      <c r="DKE29" s="70"/>
      <c r="DKF29" s="70"/>
      <c r="DKG29" s="70"/>
      <c r="DKH29" s="70"/>
      <c r="DKI29" s="70"/>
      <c r="DKJ29" s="70"/>
      <c r="DKK29" s="70"/>
      <c r="DKL29" s="70"/>
      <c r="DKM29" s="70"/>
      <c r="DKN29" s="70"/>
      <c r="DKO29" s="70"/>
      <c r="DKP29" s="70"/>
      <c r="DKQ29" s="70"/>
      <c r="DKR29" s="70"/>
      <c r="DKS29" s="70"/>
      <c r="DKT29" s="70"/>
      <c r="DKU29" s="70"/>
      <c r="DKV29" s="70"/>
      <c r="DKW29" s="70"/>
      <c r="DKX29" s="70"/>
      <c r="DKY29" s="70"/>
      <c r="DKZ29" s="70"/>
      <c r="DLA29" s="70"/>
      <c r="DLB29" s="70"/>
      <c r="DLC29" s="70"/>
      <c r="DLD29" s="70"/>
      <c r="DLE29" s="70"/>
      <c r="DLF29" s="70"/>
      <c r="DLG29" s="70"/>
      <c r="DLH29" s="70"/>
      <c r="DLI29" s="70"/>
      <c r="DLJ29" s="70"/>
      <c r="DLK29" s="70"/>
      <c r="DLL29" s="70"/>
      <c r="DLM29" s="70"/>
      <c r="DLN29" s="70"/>
      <c r="DLO29" s="70"/>
      <c r="DLP29" s="70"/>
      <c r="DLQ29" s="70"/>
      <c r="DLR29" s="70"/>
      <c r="DLS29" s="70"/>
      <c r="DLT29" s="70"/>
      <c r="DLU29" s="70"/>
      <c r="DLV29" s="70"/>
      <c r="DLW29" s="70"/>
      <c r="DLX29" s="70"/>
      <c r="DLY29" s="70"/>
      <c r="DLZ29" s="70"/>
      <c r="DMA29" s="70"/>
      <c r="DMB29" s="70"/>
      <c r="DMC29" s="70"/>
      <c r="DMD29" s="70"/>
      <c r="DME29" s="70"/>
      <c r="DMF29" s="70"/>
      <c r="DMG29" s="70"/>
      <c r="DMH29" s="70"/>
      <c r="DMI29" s="70"/>
      <c r="DMJ29" s="70"/>
      <c r="DMK29" s="70"/>
      <c r="DML29" s="70"/>
      <c r="DMM29" s="70"/>
      <c r="DMN29" s="70"/>
      <c r="DMO29" s="70"/>
      <c r="DMP29" s="70"/>
      <c r="DMQ29" s="70"/>
      <c r="DMR29" s="70"/>
      <c r="DMS29" s="70"/>
      <c r="DMT29" s="70"/>
      <c r="DMU29" s="70"/>
      <c r="DMV29" s="70"/>
      <c r="DMW29" s="70"/>
      <c r="DMX29" s="70"/>
      <c r="DMY29" s="70"/>
      <c r="DMZ29" s="70"/>
      <c r="DNA29" s="70"/>
      <c r="DNB29" s="70"/>
      <c r="DNC29" s="70"/>
      <c r="DND29" s="70"/>
      <c r="DNE29" s="70"/>
      <c r="DNF29" s="70"/>
      <c r="DNG29" s="70"/>
      <c r="DNH29" s="70"/>
      <c r="DNI29" s="70"/>
      <c r="DNJ29" s="70"/>
      <c r="DNK29" s="70"/>
      <c r="DNL29" s="70"/>
      <c r="DNM29" s="70"/>
      <c r="DNN29" s="70"/>
      <c r="DNO29" s="70"/>
      <c r="DNP29" s="70"/>
      <c r="DNQ29" s="70"/>
      <c r="DNR29" s="70"/>
      <c r="DNS29" s="70"/>
      <c r="DNT29" s="70"/>
      <c r="DNU29" s="70"/>
      <c r="DNV29" s="70"/>
      <c r="DNW29" s="70"/>
      <c r="DNX29" s="70"/>
      <c r="DNY29" s="70"/>
      <c r="DNZ29" s="70"/>
      <c r="DOA29" s="70"/>
      <c r="DOB29" s="70"/>
      <c r="DOC29" s="70"/>
      <c r="DOD29" s="70"/>
      <c r="DOE29" s="70"/>
      <c r="DOF29" s="70"/>
      <c r="DOG29" s="70"/>
      <c r="DOH29" s="70"/>
      <c r="DOI29" s="70"/>
      <c r="DOJ29" s="70"/>
      <c r="DOK29" s="70"/>
      <c r="DOL29" s="70"/>
      <c r="DOM29" s="70"/>
      <c r="DON29" s="70"/>
      <c r="DOO29" s="70"/>
      <c r="DOP29" s="70"/>
      <c r="DOQ29" s="70"/>
      <c r="DOR29" s="70"/>
      <c r="DOS29" s="70"/>
      <c r="DOT29" s="70"/>
      <c r="DOU29" s="70"/>
      <c r="DOV29" s="70"/>
      <c r="DOW29" s="70"/>
      <c r="DOX29" s="70"/>
      <c r="DOY29" s="70"/>
      <c r="DOZ29" s="70"/>
      <c r="DPA29" s="70"/>
      <c r="DPB29" s="70"/>
      <c r="DPC29" s="70"/>
      <c r="DPD29" s="70"/>
      <c r="DPE29" s="70"/>
      <c r="DPF29" s="70"/>
      <c r="DPG29" s="70"/>
      <c r="DPH29" s="70"/>
      <c r="DPI29" s="70"/>
      <c r="DPJ29" s="70"/>
      <c r="DPK29" s="70"/>
      <c r="DPL29" s="70"/>
      <c r="DPM29" s="70"/>
      <c r="DPN29" s="70"/>
      <c r="DPO29" s="70"/>
      <c r="DPP29" s="70"/>
      <c r="DPQ29" s="70"/>
      <c r="DPR29" s="70"/>
      <c r="DPS29" s="70"/>
      <c r="DPT29" s="70"/>
      <c r="DPU29" s="70"/>
      <c r="DPV29" s="70"/>
      <c r="DPW29" s="70"/>
      <c r="DPX29" s="70"/>
      <c r="DPY29" s="70"/>
      <c r="DPZ29" s="70"/>
      <c r="DQA29" s="70"/>
      <c r="DQB29" s="70"/>
      <c r="DQC29" s="70"/>
      <c r="DQD29" s="70"/>
      <c r="DQE29" s="70"/>
      <c r="DQF29" s="70"/>
      <c r="DQG29" s="70"/>
      <c r="DQH29" s="70"/>
      <c r="DQI29" s="70"/>
      <c r="DQJ29" s="70"/>
      <c r="DQK29" s="70"/>
      <c r="DQL29" s="70"/>
      <c r="DQM29" s="70"/>
      <c r="DQN29" s="70"/>
      <c r="DQO29" s="70"/>
      <c r="DQP29" s="70"/>
      <c r="DQQ29" s="70"/>
      <c r="DQR29" s="70"/>
      <c r="DQS29" s="70"/>
      <c r="DQT29" s="70"/>
      <c r="DQU29" s="70"/>
      <c r="DQV29" s="70"/>
      <c r="DQW29" s="70"/>
      <c r="DQX29" s="70"/>
      <c r="DQY29" s="70"/>
      <c r="DQZ29" s="70"/>
      <c r="DRA29" s="70"/>
      <c r="DRB29" s="70"/>
      <c r="DRC29" s="70"/>
      <c r="DRD29" s="70"/>
      <c r="DRE29" s="70"/>
      <c r="DRF29" s="70"/>
      <c r="DRG29" s="70"/>
      <c r="DRH29" s="70"/>
      <c r="DRI29" s="70"/>
      <c r="DRJ29" s="70"/>
      <c r="DRK29" s="70"/>
      <c r="DRL29" s="70"/>
      <c r="DRM29" s="70"/>
      <c r="DRN29" s="70"/>
      <c r="DRO29" s="70"/>
      <c r="DRP29" s="70"/>
      <c r="DRQ29" s="70"/>
      <c r="DRR29" s="70"/>
      <c r="DRS29" s="70"/>
      <c r="DRT29" s="70"/>
      <c r="DRU29" s="70"/>
      <c r="DRV29" s="70"/>
      <c r="DRW29" s="70"/>
      <c r="DRX29" s="70"/>
      <c r="DRY29" s="70"/>
      <c r="DRZ29" s="70"/>
      <c r="DSA29" s="70"/>
      <c r="DSB29" s="70"/>
      <c r="DSC29" s="70"/>
      <c r="DSD29" s="70"/>
      <c r="DSE29" s="70"/>
      <c r="DSF29" s="70"/>
      <c r="DSG29" s="70"/>
      <c r="DSH29" s="70"/>
      <c r="DSI29" s="70"/>
      <c r="DSJ29" s="70"/>
      <c r="DSK29" s="70"/>
      <c r="DSL29" s="70"/>
      <c r="DSM29" s="70"/>
      <c r="DSN29" s="70"/>
      <c r="DSO29" s="70"/>
      <c r="DSP29" s="70"/>
      <c r="DSQ29" s="70"/>
      <c r="DSR29" s="70"/>
      <c r="DSS29" s="70"/>
      <c r="DST29" s="70"/>
      <c r="DSU29" s="70"/>
      <c r="DSV29" s="70"/>
      <c r="DSW29" s="70"/>
      <c r="DSX29" s="70"/>
      <c r="DSY29" s="70"/>
      <c r="DSZ29" s="70"/>
      <c r="DTA29" s="70"/>
      <c r="DTB29" s="70"/>
      <c r="DTC29" s="70"/>
      <c r="DTD29" s="70"/>
      <c r="DTE29" s="70"/>
      <c r="DTF29" s="70"/>
      <c r="DTG29" s="70"/>
      <c r="DTH29" s="70"/>
      <c r="DTI29" s="70"/>
      <c r="DTJ29" s="70"/>
      <c r="DTK29" s="70"/>
      <c r="DTL29" s="70"/>
      <c r="DTM29" s="70"/>
      <c r="DTN29" s="70"/>
      <c r="DTO29" s="70"/>
      <c r="DTP29" s="70"/>
      <c r="DTQ29" s="70"/>
      <c r="DTR29" s="70"/>
      <c r="DTS29" s="70"/>
      <c r="DTT29" s="70"/>
      <c r="DTU29" s="70"/>
      <c r="DTV29" s="70"/>
      <c r="DTW29" s="70"/>
      <c r="DTX29" s="70"/>
      <c r="DTY29" s="70"/>
      <c r="DTZ29" s="70"/>
      <c r="DUA29" s="70"/>
      <c r="DUB29" s="70"/>
      <c r="DUC29" s="70"/>
      <c r="DUD29" s="70"/>
      <c r="DUE29" s="70"/>
      <c r="DUF29" s="70"/>
      <c r="DUG29" s="70"/>
      <c r="DUH29" s="70"/>
      <c r="DUI29" s="70"/>
      <c r="DUJ29" s="70"/>
      <c r="DUK29" s="70"/>
      <c r="DUL29" s="70"/>
      <c r="DUM29" s="70"/>
      <c r="DUN29" s="70"/>
      <c r="DUO29" s="70"/>
      <c r="DUP29" s="70"/>
      <c r="DUQ29" s="70"/>
      <c r="DUR29" s="70"/>
      <c r="DUS29" s="70"/>
      <c r="DUT29" s="70"/>
      <c r="DUU29" s="70"/>
      <c r="DUV29" s="70"/>
      <c r="DUW29" s="70"/>
      <c r="DUX29" s="70"/>
      <c r="DUY29" s="70"/>
      <c r="DUZ29" s="70"/>
      <c r="DVA29" s="70"/>
      <c r="DVB29" s="70"/>
      <c r="DVC29" s="70"/>
      <c r="DVD29" s="70"/>
      <c r="DVE29" s="70"/>
      <c r="DVF29" s="70"/>
      <c r="DVG29" s="70"/>
      <c r="DVH29" s="70"/>
      <c r="DVI29" s="70"/>
      <c r="DVJ29" s="70"/>
      <c r="DVK29" s="70"/>
      <c r="DVL29" s="70"/>
      <c r="DVM29" s="70"/>
      <c r="DVN29" s="70"/>
      <c r="DVO29" s="70"/>
      <c r="DVP29" s="70"/>
      <c r="DVQ29" s="70"/>
      <c r="DVR29" s="70"/>
      <c r="DVS29" s="70"/>
      <c r="DVT29" s="70"/>
      <c r="DVU29" s="70"/>
      <c r="DVV29" s="70"/>
      <c r="DVW29" s="70"/>
      <c r="DVX29" s="70"/>
      <c r="DVY29" s="70"/>
      <c r="DVZ29" s="70"/>
      <c r="DWA29" s="70"/>
      <c r="DWB29" s="70"/>
      <c r="DWC29" s="70"/>
      <c r="DWD29" s="70"/>
      <c r="DWE29" s="70"/>
      <c r="DWF29" s="70"/>
      <c r="DWG29" s="70"/>
      <c r="DWH29" s="70"/>
      <c r="DWI29" s="70"/>
      <c r="DWJ29" s="70"/>
      <c r="DWK29" s="70"/>
      <c r="DWL29" s="70"/>
      <c r="DWM29" s="70"/>
      <c r="DWN29" s="70"/>
      <c r="DWO29" s="70"/>
      <c r="DWP29" s="70"/>
      <c r="DWQ29" s="70"/>
      <c r="DWR29" s="70"/>
      <c r="DWS29" s="70"/>
      <c r="DWT29" s="70"/>
      <c r="DWU29" s="70"/>
      <c r="DWV29" s="70"/>
      <c r="DWW29" s="70"/>
      <c r="DWX29" s="70"/>
      <c r="DWY29" s="70"/>
      <c r="DWZ29" s="70"/>
      <c r="DXA29" s="70"/>
      <c r="DXB29" s="70"/>
      <c r="DXC29" s="70"/>
      <c r="DXD29" s="70"/>
      <c r="DXE29" s="70"/>
      <c r="DXF29" s="70"/>
      <c r="DXG29" s="70"/>
      <c r="DXH29" s="70"/>
      <c r="DXI29" s="70"/>
      <c r="DXJ29" s="70"/>
      <c r="DXK29" s="70"/>
      <c r="DXL29" s="70"/>
      <c r="DXM29" s="70"/>
      <c r="DXN29" s="70"/>
      <c r="DXO29" s="70"/>
      <c r="DXP29" s="70"/>
      <c r="DXQ29" s="70"/>
      <c r="DXR29" s="70"/>
      <c r="DXS29" s="70"/>
      <c r="DXT29" s="70"/>
      <c r="DXU29" s="70"/>
      <c r="DXV29" s="70"/>
      <c r="DXW29" s="70"/>
      <c r="DXX29" s="70"/>
      <c r="DXY29" s="70"/>
      <c r="DXZ29" s="70"/>
      <c r="DYA29" s="70"/>
      <c r="DYB29" s="70"/>
      <c r="DYC29" s="70"/>
      <c r="DYD29" s="70"/>
      <c r="DYE29" s="70"/>
      <c r="DYF29" s="70"/>
      <c r="DYG29" s="70"/>
      <c r="DYH29" s="70"/>
      <c r="DYI29" s="70"/>
      <c r="DYJ29" s="70"/>
      <c r="DYK29" s="70"/>
      <c r="DYL29" s="70"/>
      <c r="DYM29" s="70"/>
      <c r="DYN29" s="70"/>
      <c r="DYO29" s="70"/>
      <c r="DYP29" s="70"/>
      <c r="DYQ29" s="70"/>
      <c r="DYR29" s="70"/>
      <c r="DYS29" s="70"/>
      <c r="DYT29" s="70"/>
      <c r="DYU29" s="70"/>
      <c r="DYV29" s="70"/>
      <c r="DYW29" s="70"/>
      <c r="DYX29" s="70"/>
      <c r="DYY29" s="70"/>
      <c r="DYZ29" s="70"/>
      <c r="DZA29" s="70"/>
      <c r="DZB29" s="70"/>
      <c r="DZC29" s="70"/>
      <c r="DZD29" s="70"/>
      <c r="DZE29" s="70"/>
      <c r="DZF29" s="70"/>
      <c r="DZG29" s="70"/>
      <c r="DZH29" s="70"/>
      <c r="DZI29" s="70"/>
      <c r="DZJ29" s="70"/>
      <c r="DZK29" s="70"/>
      <c r="DZL29" s="70"/>
      <c r="DZM29" s="70"/>
      <c r="DZN29" s="70"/>
      <c r="DZO29" s="70"/>
      <c r="DZP29" s="70"/>
      <c r="DZQ29" s="70"/>
      <c r="DZR29" s="70"/>
      <c r="DZS29" s="70"/>
      <c r="DZT29" s="70"/>
      <c r="DZU29" s="70"/>
      <c r="DZV29" s="70"/>
      <c r="DZW29" s="70"/>
      <c r="DZX29" s="70"/>
      <c r="DZY29" s="70"/>
      <c r="DZZ29" s="70"/>
      <c r="EAA29" s="70"/>
      <c r="EAB29" s="70"/>
      <c r="EAC29" s="70"/>
      <c r="EAD29" s="70"/>
      <c r="EAE29" s="70"/>
      <c r="EAF29" s="70"/>
      <c r="EAG29" s="70"/>
      <c r="EAH29" s="70"/>
      <c r="EAI29" s="70"/>
      <c r="EAJ29" s="70"/>
      <c r="EAK29" s="70"/>
      <c r="EAL29" s="70"/>
      <c r="EAM29" s="70"/>
      <c r="EAN29" s="70"/>
      <c r="EAO29" s="70"/>
      <c r="EAP29" s="70"/>
      <c r="EAQ29" s="70"/>
      <c r="EAR29" s="70"/>
      <c r="EAS29" s="70"/>
      <c r="EAT29" s="70"/>
      <c r="EAU29" s="70"/>
      <c r="EAV29" s="70"/>
      <c r="EAW29" s="70"/>
      <c r="EAX29" s="70"/>
      <c r="EAY29" s="70"/>
      <c r="EAZ29" s="70"/>
      <c r="EBA29" s="70"/>
      <c r="EBB29" s="70"/>
      <c r="EBC29" s="70"/>
      <c r="EBD29" s="70"/>
      <c r="EBE29" s="70"/>
      <c r="EBF29" s="70"/>
      <c r="EBG29" s="70"/>
      <c r="EBH29" s="70"/>
      <c r="EBI29" s="70"/>
      <c r="EBJ29" s="70"/>
      <c r="EBK29" s="70"/>
      <c r="EBL29" s="70"/>
      <c r="EBM29" s="70"/>
      <c r="EBN29" s="70"/>
      <c r="EBO29" s="70"/>
      <c r="EBP29" s="70"/>
      <c r="EBQ29" s="70"/>
      <c r="EBR29" s="70"/>
      <c r="EBS29" s="70"/>
      <c r="EBT29" s="70"/>
      <c r="EBU29" s="70"/>
      <c r="EBV29" s="70"/>
      <c r="EBW29" s="70"/>
      <c r="EBX29" s="70"/>
      <c r="EBY29" s="70"/>
      <c r="EBZ29" s="70"/>
      <c r="ECA29" s="70"/>
      <c r="ECB29" s="70"/>
      <c r="ECC29" s="70"/>
      <c r="ECD29" s="70"/>
      <c r="ECE29" s="70"/>
      <c r="ECF29" s="70"/>
      <c r="ECG29" s="70"/>
      <c r="ECH29" s="70"/>
      <c r="ECI29" s="70"/>
      <c r="ECJ29" s="70"/>
      <c r="ECK29" s="70"/>
      <c r="ECL29" s="70"/>
      <c r="ECM29" s="70"/>
      <c r="ECN29" s="70"/>
      <c r="ECO29" s="70"/>
      <c r="ECP29" s="70"/>
      <c r="ECQ29" s="70"/>
      <c r="ECR29" s="70"/>
      <c r="ECS29" s="70"/>
      <c r="ECT29" s="70"/>
      <c r="ECU29" s="70"/>
      <c r="ECV29" s="70"/>
      <c r="ECW29" s="70"/>
      <c r="ECX29" s="70"/>
      <c r="ECY29" s="70"/>
      <c r="ECZ29" s="70"/>
      <c r="EDA29" s="70"/>
      <c r="EDB29" s="70"/>
      <c r="EDC29" s="70"/>
      <c r="EDD29" s="70"/>
      <c r="EDE29" s="70"/>
      <c r="EDF29" s="70"/>
      <c r="EDG29" s="70"/>
      <c r="EDH29" s="70"/>
      <c r="EDI29" s="70"/>
      <c r="EDJ29" s="70"/>
      <c r="EDK29" s="70"/>
      <c r="EDL29" s="70"/>
      <c r="EDM29" s="70"/>
      <c r="EDN29" s="70"/>
      <c r="EDO29" s="70"/>
      <c r="EDP29" s="70"/>
      <c r="EDQ29" s="70"/>
      <c r="EDR29" s="70"/>
      <c r="EDS29" s="70"/>
      <c r="EDT29" s="70"/>
      <c r="EDU29" s="70"/>
      <c r="EDV29" s="70"/>
      <c r="EDW29" s="70"/>
      <c r="EDX29" s="70"/>
      <c r="EDY29" s="70"/>
      <c r="EDZ29" s="70"/>
      <c r="EEA29" s="70"/>
      <c r="EEB29" s="70"/>
      <c r="EEC29" s="70"/>
      <c r="EED29" s="70"/>
      <c r="EEE29" s="70"/>
      <c r="EEF29" s="70"/>
      <c r="EEG29" s="70"/>
      <c r="EEH29" s="70"/>
      <c r="EEI29" s="70"/>
      <c r="EEJ29" s="70"/>
      <c r="EEK29" s="70"/>
      <c r="EEL29" s="70"/>
      <c r="EEM29" s="70"/>
      <c r="EEN29" s="70"/>
      <c r="EEO29" s="70"/>
      <c r="EEP29" s="70"/>
      <c r="EEQ29" s="70"/>
      <c r="EER29" s="70"/>
      <c r="EES29" s="70"/>
      <c r="EET29" s="70"/>
      <c r="EEU29" s="70"/>
      <c r="EEV29" s="70"/>
      <c r="EEW29" s="70"/>
      <c r="EEX29" s="70"/>
      <c r="EEY29" s="70"/>
      <c r="EEZ29" s="70"/>
      <c r="EFA29" s="70"/>
      <c r="EFB29" s="70"/>
      <c r="EFC29" s="70"/>
      <c r="EFD29" s="70"/>
      <c r="EFE29" s="70"/>
      <c r="EFF29" s="70"/>
      <c r="EFG29" s="70"/>
      <c r="EFH29" s="70"/>
      <c r="EFI29" s="70"/>
      <c r="EFJ29" s="70"/>
      <c r="EFK29" s="70"/>
      <c r="EFL29" s="70"/>
      <c r="EFM29" s="70"/>
      <c r="EFN29" s="70"/>
      <c r="EFO29" s="70"/>
      <c r="EFP29" s="70"/>
      <c r="EFQ29" s="70"/>
      <c r="EFR29" s="70"/>
      <c r="EFS29" s="70"/>
      <c r="EFT29" s="70"/>
      <c r="EFU29" s="70"/>
      <c r="EFV29" s="70"/>
      <c r="EFW29" s="70"/>
      <c r="EFX29" s="70"/>
      <c r="EFY29" s="70"/>
      <c r="EFZ29" s="70"/>
      <c r="EGA29" s="70"/>
      <c r="EGB29" s="70"/>
      <c r="EGC29" s="70"/>
      <c r="EGD29" s="70"/>
      <c r="EGE29" s="70"/>
      <c r="EGF29" s="70"/>
      <c r="EGG29" s="70"/>
      <c r="EGH29" s="70"/>
      <c r="EGI29" s="70"/>
      <c r="EGJ29" s="70"/>
      <c r="EGK29" s="70"/>
      <c r="EGL29" s="70"/>
      <c r="EGM29" s="70"/>
      <c r="EGN29" s="70"/>
      <c r="EGO29" s="70"/>
      <c r="EGP29" s="70"/>
      <c r="EGQ29" s="70"/>
      <c r="EGR29" s="70"/>
      <c r="EGS29" s="70"/>
      <c r="EGT29" s="70"/>
      <c r="EGU29" s="70"/>
      <c r="EGV29" s="70"/>
      <c r="EGW29" s="70"/>
      <c r="EGX29" s="70"/>
      <c r="EGY29" s="70"/>
      <c r="EGZ29" s="70"/>
      <c r="EHA29" s="70"/>
      <c r="EHB29" s="70"/>
      <c r="EHC29" s="70"/>
      <c r="EHD29" s="70"/>
      <c r="EHE29" s="70"/>
      <c r="EHF29" s="70"/>
      <c r="EHG29" s="70"/>
      <c r="EHH29" s="70"/>
      <c r="EHI29" s="70"/>
      <c r="EHJ29" s="70"/>
      <c r="EHK29" s="70"/>
      <c r="EHL29" s="70"/>
      <c r="EHM29" s="70"/>
      <c r="EHN29" s="70"/>
      <c r="EHO29" s="70"/>
      <c r="EHP29" s="70"/>
      <c r="EHQ29" s="70"/>
      <c r="EHR29" s="70"/>
      <c r="EHS29" s="70"/>
      <c r="EHT29" s="70"/>
      <c r="EHU29" s="70"/>
      <c r="EHV29" s="70"/>
      <c r="EHW29" s="70"/>
      <c r="EHX29" s="70"/>
      <c r="EHY29" s="70"/>
      <c r="EHZ29" s="70"/>
      <c r="EIA29" s="70"/>
      <c r="EIB29" s="70"/>
      <c r="EIC29" s="70"/>
      <c r="EID29" s="70"/>
      <c r="EIE29" s="70"/>
      <c r="EIF29" s="70"/>
      <c r="EIG29" s="70"/>
      <c r="EIH29" s="70"/>
      <c r="EII29" s="70"/>
      <c r="EIJ29" s="70"/>
      <c r="EIK29" s="70"/>
      <c r="EIL29" s="70"/>
      <c r="EIM29" s="70"/>
      <c r="EIN29" s="70"/>
      <c r="EIO29" s="70"/>
      <c r="EIP29" s="70"/>
      <c r="EIQ29" s="70"/>
      <c r="EIR29" s="70"/>
      <c r="EIS29" s="70"/>
      <c r="EIT29" s="70"/>
      <c r="EIU29" s="70"/>
      <c r="EIV29" s="70"/>
      <c r="EIW29" s="70"/>
      <c r="EIX29" s="70"/>
      <c r="EIY29" s="70"/>
      <c r="EIZ29" s="70"/>
      <c r="EJA29" s="70"/>
      <c r="EJB29" s="70"/>
      <c r="EJC29" s="70"/>
      <c r="EJD29" s="70"/>
      <c r="EJE29" s="70"/>
      <c r="EJF29" s="70"/>
      <c r="EJG29" s="70"/>
      <c r="EJH29" s="70"/>
      <c r="EJI29" s="70"/>
      <c r="EJJ29" s="70"/>
      <c r="EJK29" s="70"/>
      <c r="EJL29" s="70"/>
      <c r="EJM29" s="70"/>
      <c r="EJN29" s="70"/>
      <c r="EJO29" s="70"/>
      <c r="EJP29" s="70"/>
      <c r="EJQ29" s="70"/>
      <c r="EJR29" s="70"/>
      <c r="EJS29" s="70"/>
      <c r="EJT29" s="70"/>
      <c r="EJU29" s="70"/>
      <c r="EJV29" s="70"/>
      <c r="EJW29" s="70"/>
      <c r="EJX29" s="70"/>
      <c r="EJY29" s="70"/>
      <c r="EJZ29" s="70"/>
      <c r="EKA29" s="70"/>
      <c r="EKB29" s="70"/>
      <c r="EKC29" s="70"/>
      <c r="EKD29" s="70"/>
      <c r="EKE29" s="70"/>
      <c r="EKF29" s="70"/>
      <c r="EKG29" s="70"/>
      <c r="EKH29" s="70"/>
      <c r="EKI29" s="70"/>
      <c r="EKJ29" s="70"/>
      <c r="EKK29" s="70"/>
      <c r="EKL29" s="70"/>
      <c r="EKM29" s="70"/>
      <c r="EKN29" s="70"/>
      <c r="EKO29" s="70"/>
      <c r="EKP29" s="70"/>
      <c r="EKQ29" s="70"/>
      <c r="EKR29" s="70"/>
      <c r="EKS29" s="70"/>
      <c r="EKT29" s="70"/>
      <c r="EKU29" s="70"/>
      <c r="EKV29" s="70"/>
      <c r="EKW29" s="70"/>
      <c r="EKX29" s="70"/>
      <c r="EKY29" s="70"/>
      <c r="EKZ29" s="70"/>
      <c r="ELA29" s="70"/>
      <c r="ELB29" s="70"/>
      <c r="ELC29" s="70"/>
      <c r="ELD29" s="70"/>
      <c r="ELE29" s="70"/>
      <c r="ELF29" s="70"/>
      <c r="ELG29" s="70"/>
      <c r="ELH29" s="70"/>
      <c r="ELI29" s="70"/>
      <c r="ELJ29" s="70"/>
      <c r="ELK29" s="70"/>
      <c r="ELL29" s="70"/>
      <c r="ELM29" s="70"/>
      <c r="ELN29" s="70"/>
      <c r="ELO29" s="70"/>
      <c r="ELP29" s="70"/>
      <c r="ELQ29" s="70"/>
      <c r="ELR29" s="70"/>
      <c r="ELS29" s="70"/>
      <c r="ELT29" s="70"/>
      <c r="ELU29" s="70"/>
      <c r="ELV29" s="70"/>
      <c r="ELW29" s="70"/>
      <c r="ELX29" s="70"/>
      <c r="ELY29" s="70"/>
      <c r="ELZ29" s="70"/>
      <c r="EMA29" s="70"/>
      <c r="EMB29" s="70"/>
      <c r="EMC29" s="70"/>
      <c r="EMD29" s="70"/>
      <c r="EME29" s="70"/>
      <c r="EMF29" s="70"/>
      <c r="EMG29" s="70"/>
      <c r="EMH29" s="70"/>
      <c r="EMI29" s="70"/>
      <c r="EMJ29" s="70"/>
      <c r="EMK29" s="70"/>
      <c r="EML29" s="70"/>
      <c r="EMM29" s="70"/>
      <c r="EMN29" s="70"/>
      <c r="EMO29" s="70"/>
      <c r="EMP29" s="70"/>
      <c r="EMQ29" s="70"/>
      <c r="EMR29" s="70"/>
      <c r="EMS29" s="70"/>
      <c r="EMT29" s="70"/>
      <c r="EMU29" s="70"/>
      <c r="EMV29" s="70"/>
      <c r="EMW29" s="70"/>
      <c r="EMX29" s="70"/>
      <c r="EMY29" s="70"/>
      <c r="EMZ29" s="70"/>
      <c r="ENA29" s="70"/>
      <c r="ENB29" s="70"/>
      <c r="ENC29" s="70"/>
      <c r="END29" s="70"/>
      <c r="ENE29" s="70"/>
      <c r="ENF29" s="70"/>
      <c r="ENG29" s="70"/>
      <c r="ENH29" s="70"/>
      <c r="ENI29" s="70"/>
      <c r="ENJ29" s="70"/>
      <c r="ENK29" s="70"/>
      <c r="ENL29" s="70"/>
      <c r="ENM29" s="70"/>
      <c r="ENN29" s="70"/>
      <c r="ENO29" s="70"/>
      <c r="ENP29" s="70"/>
      <c r="ENQ29" s="70"/>
      <c r="ENR29" s="70"/>
      <c r="ENS29" s="70"/>
      <c r="ENT29" s="70"/>
      <c r="ENU29" s="70"/>
      <c r="ENV29" s="70"/>
      <c r="ENW29" s="70"/>
      <c r="ENX29" s="70"/>
      <c r="ENY29" s="70"/>
      <c r="ENZ29" s="70"/>
      <c r="EOA29" s="70"/>
      <c r="EOB29" s="70"/>
      <c r="EOC29" s="70"/>
      <c r="EOD29" s="70"/>
      <c r="EOE29" s="70"/>
      <c r="EOF29" s="70"/>
      <c r="EOG29" s="70"/>
      <c r="EOH29" s="70"/>
      <c r="EOI29" s="70"/>
      <c r="EOJ29" s="70"/>
      <c r="EOK29" s="70"/>
      <c r="EOL29" s="70"/>
      <c r="EOM29" s="70"/>
      <c r="EON29" s="70"/>
      <c r="EOO29" s="70"/>
      <c r="EOP29" s="70"/>
      <c r="EOQ29" s="70"/>
      <c r="EOR29" s="70"/>
      <c r="EOS29" s="70"/>
      <c r="EOT29" s="70"/>
      <c r="EOU29" s="70"/>
      <c r="EOV29" s="70"/>
      <c r="EOW29" s="70"/>
      <c r="EOX29" s="70"/>
      <c r="EOY29" s="70"/>
      <c r="EOZ29" s="70"/>
      <c r="EPA29" s="70"/>
      <c r="EPB29" s="70"/>
      <c r="EPC29" s="70"/>
      <c r="EPD29" s="70"/>
      <c r="EPE29" s="70"/>
      <c r="EPF29" s="70"/>
      <c r="EPG29" s="70"/>
      <c r="EPH29" s="70"/>
      <c r="EPI29" s="70"/>
      <c r="EPJ29" s="70"/>
      <c r="EPK29" s="70"/>
      <c r="EPL29" s="70"/>
      <c r="EPM29" s="70"/>
      <c r="EPN29" s="70"/>
      <c r="EPO29" s="70"/>
      <c r="EPP29" s="70"/>
      <c r="EPQ29" s="70"/>
      <c r="EPR29" s="70"/>
      <c r="EPS29" s="70"/>
      <c r="EPT29" s="70"/>
      <c r="EPU29" s="70"/>
      <c r="EPV29" s="70"/>
      <c r="EPW29" s="70"/>
      <c r="EPX29" s="70"/>
      <c r="EPY29" s="70"/>
      <c r="EPZ29" s="70"/>
      <c r="EQA29" s="70"/>
      <c r="EQB29" s="70"/>
      <c r="EQC29" s="70"/>
      <c r="EQD29" s="70"/>
      <c r="EQE29" s="70"/>
      <c r="EQF29" s="70"/>
      <c r="EQG29" s="70"/>
      <c r="EQH29" s="70"/>
      <c r="EQI29" s="70"/>
      <c r="EQJ29" s="70"/>
      <c r="EQK29" s="70"/>
      <c r="EQL29" s="70"/>
      <c r="EQM29" s="70"/>
      <c r="EQN29" s="70"/>
      <c r="EQO29" s="70"/>
      <c r="EQP29" s="70"/>
      <c r="EQQ29" s="70"/>
      <c r="EQR29" s="70"/>
      <c r="EQS29" s="70"/>
      <c r="EQT29" s="70"/>
      <c r="EQU29" s="70"/>
      <c r="EQV29" s="70"/>
      <c r="EQW29" s="70"/>
      <c r="EQX29" s="70"/>
      <c r="EQY29" s="70"/>
      <c r="EQZ29" s="70"/>
      <c r="ERA29" s="70"/>
      <c r="ERB29" s="70"/>
      <c r="ERC29" s="70"/>
      <c r="ERD29" s="70"/>
      <c r="ERE29" s="70"/>
      <c r="ERF29" s="70"/>
      <c r="ERG29" s="70"/>
      <c r="ERH29" s="70"/>
      <c r="ERI29" s="70"/>
      <c r="ERJ29" s="70"/>
      <c r="ERK29" s="70"/>
      <c r="ERL29" s="70"/>
      <c r="ERM29" s="70"/>
      <c r="ERN29" s="70"/>
      <c r="ERO29" s="70"/>
      <c r="ERP29" s="70"/>
      <c r="ERQ29" s="70"/>
      <c r="ERR29" s="70"/>
      <c r="ERS29" s="70"/>
      <c r="ERT29" s="70"/>
      <c r="ERU29" s="70"/>
      <c r="ERV29" s="70"/>
      <c r="ERW29" s="70"/>
      <c r="ERX29" s="70"/>
      <c r="ERY29" s="70"/>
      <c r="ERZ29" s="70"/>
      <c r="ESA29" s="70"/>
      <c r="ESB29" s="70"/>
      <c r="ESC29" s="70"/>
      <c r="ESD29" s="70"/>
      <c r="ESE29" s="70"/>
      <c r="ESF29" s="70"/>
      <c r="ESG29" s="70"/>
      <c r="ESH29" s="70"/>
      <c r="ESI29" s="70"/>
      <c r="ESJ29" s="70"/>
      <c r="ESK29" s="70"/>
      <c r="ESL29" s="70"/>
      <c r="ESM29" s="70"/>
      <c r="ESN29" s="70"/>
      <c r="ESO29" s="70"/>
      <c r="ESP29" s="70"/>
      <c r="ESQ29" s="70"/>
      <c r="ESR29" s="70"/>
      <c r="ESS29" s="70"/>
      <c r="EST29" s="70"/>
      <c r="ESU29" s="70"/>
      <c r="ESV29" s="70"/>
      <c r="ESW29" s="70"/>
      <c r="ESX29" s="70"/>
      <c r="ESY29" s="70"/>
      <c r="ESZ29" s="70"/>
      <c r="ETA29" s="70"/>
      <c r="ETB29" s="70"/>
      <c r="ETC29" s="70"/>
      <c r="ETD29" s="70"/>
      <c r="ETE29" s="70"/>
      <c r="ETF29" s="70"/>
      <c r="ETG29" s="70"/>
      <c r="ETH29" s="70"/>
      <c r="ETI29" s="70"/>
      <c r="ETJ29" s="70"/>
      <c r="ETK29" s="70"/>
      <c r="ETL29" s="70"/>
      <c r="ETM29" s="70"/>
      <c r="ETN29" s="70"/>
      <c r="ETO29" s="70"/>
      <c r="ETP29" s="70"/>
      <c r="ETQ29" s="70"/>
      <c r="ETR29" s="70"/>
      <c r="ETS29" s="70"/>
      <c r="ETT29" s="70"/>
      <c r="ETU29" s="70"/>
      <c r="ETV29" s="70"/>
      <c r="ETW29" s="70"/>
      <c r="ETX29" s="70"/>
      <c r="ETY29" s="70"/>
      <c r="ETZ29" s="70"/>
      <c r="EUA29" s="70"/>
      <c r="EUB29" s="70"/>
      <c r="EUC29" s="70"/>
      <c r="EUD29" s="70"/>
      <c r="EUE29" s="70"/>
      <c r="EUF29" s="70"/>
      <c r="EUG29" s="70"/>
      <c r="EUH29" s="70"/>
      <c r="EUI29" s="70"/>
      <c r="EUJ29" s="70"/>
      <c r="EUK29" s="70"/>
      <c r="EUL29" s="70"/>
      <c r="EUM29" s="70"/>
      <c r="EUN29" s="70"/>
      <c r="EUO29" s="70"/>
      <c r="EUP29" s="70"/>
      <c r="EUQ29" s="70"/>
      <c r="EUR29" s="70"/>
      <c r="EUS29" s="70"/>
      <c r="EUT29" s="70"/>
      <c r="EUU29" s="70"/>
      <c r="EUV29" s="70"/>
      <c r="EUW29" s="70"/>
      <c r="EUX29" s="70"/>
      <c r="EUY29" s="70"/>
      <c r="EUZ29" s="70"/>
      <c r="EVA29" s="70"/>
      <c r="EVB29" s="70"/>
      <c r="EVC29" s="70"/>
      <c r="EVD29" s="70"/>
      <c r="EVE29" s="70"/>
      <c r="EVF29" s="70"/>
      <c r="EVG29" s="70"/>
      <c r="EVH29" s="70"/>
      <c r="EVI29" s="70"/>
      <c r="EVJ29" s="70"/>
      <c r="EVK29" s="70"/>
      <c r="EVL29" s="70"/>
      <c r="EVM29" s="70"/>
      <c r="EVN29" s="70"/>
      <c r="EVO29" s="70"/>
      <c r="EVP29" s="70"/>
      <c r="EVQ29" s="70"/>
      <c r="EVR29" s="70"/>
      <c r="EVS29" s="70"/>
      <c r="EVT29" s="70"/>
      <c r="EVU29" s="70"/>
      <c r="EVV29" s="70"/>
      <c r="EVW29" s="70"/>
      <c r="EVX29" s="70"/>
      <c r="EVY29" s="70"/>
      <c r="EVZ29" s="70"/>
      <c r="EWA29" s="70"/>
      <c r="EWB29" s="70"/>
      <c r="EWC29" s="70"/>
      <c r="EWD29" s="70"/>
      <c r="EWE29" s="70"/>
      <c r="EWF29" s="70"/>
      <c r="EWG29" s="70"/>
      <c r="EWH29" s="70"/>
      <c r="EWI29" s="70"/>
      <c r="EWJ29" s="70"/>
      <c r="EWK29" s="70"/>
      <c r="EWL29" s="70"/>
      <c r="EWM29" s="70"/>
      <c r="EWN29" s="70"/>
      <c r="EWO29" s="70"/>
      <c r="EWP29" s="70"/>
      <c r="EWQ29" s="70"/>
      <c r="EWR29" s="70"/>
      <c r="EWS29" s="70"/>
      <c r="EWT29" s="70"/>
      <c r="EWU29" s="70"/>
      <c r="EWV29" s="70"/>
      <c r="EWW29" s="70"/>
      <c r="EWX29" s="70"/>
      <c r="EWY29" s="70"/>
      <c r="EWZ29" s="70"/>
      <c r="EXA29" s="70"/>
      <c r="EXB29" s="70"/>
      <c r="EXC29" s="70"/>
      <c r="EXD29" s="70"/>
      <c r="EXE29" s="70"/>
      <c r="EXF29" s="70"/>
      <c r="EXG29" s="70"/>
      <c r="EXH29" s="70"/>
      <c r="EXI29" s="70"/>
      <c r="EXJ29" s="70"/>
      <c r="EXK29" s="70"/>
      <c r="EXL29" s="70"/>
      <c r="EXM29" s="70"/>
      <c r="EXN29" s="70"/>
      <c r="EXO29" s="70"/>
      <c r="EXP29" s="70"/>
      <c r="EXQ29" s="70"/>
      <c r="EXR29" s="70"/>
      <c r="EXS29" s="70"/>
      <c r="EXT29" s="70"/>
      <c r="EXU29" s="70"/>
      <c r="EXV29" s="70"/>
      <c r="EXW29" s="70"/>
      <c r="EXX29" s="70"/>
      <c r="EXY29" s="70"/>
      <c r="EXZ29" s="70"/>
      <c r="EYA29" s="70"/>
      <c r="EYB29" s="70"/>
      <c r="EYC29" s="70"/>
      <c r="EYD29" s="70"/>
      <c r="EYE29" s="70"/>
      <c r="EYF29" s="70"/>
      <c r="EYG29" s="70"/>
      <c r="EYH29" s="70"/>
      <c r="EYI29" s="70"/>
      <c r="EYJ29" s="70"/>
      <c r="EYK29" s="70"/>
      <c r="EYL29" s="70"/>
      <c r="EYM29" s="70"/>
      <c r="EYN29" s="70"/>
      <c r="EYO29" s="70"/>
      <c r="EYP29" s="70"/>
      <c r="EYQ29" s="70"/>
      <c r="EYR29" s="70"/>
      <c r="EYS29" s="70"/>
      <c r="EYT29" s="70"/>
      <c r="EYU29" s="70"/>
      <c r="EYV29" s="70"/>
      <c r="EYW29" s="70"/>
      <c r="EYX29" s="70"/>
      <c r="EYY29" s="70"/>
      <c r="EYZ29" s="70"/>
      <c r="EZA29" s="70"/>
      <c r="EZB29" s="70"/>
      <c r="EZC29" s="70"/>
      <c r="EZD29" s="70"/>
      <c r="EZE29" s="70"/>
      <c r="EZF29" s="70"/>
      <c r="EZG29" s="70"/>
      <c r="EZH29" s="70"/>
      <c r="EZI29" s="70"/>
      <c r="EZJ29" s="70"/>
      <c r="EZK29" s="70"/>
      <c r="EZL29" s="70"/>
      <c r="EZM29" s="70"/>
      <c r="EZN29" s="70"/>
      <c r="EZO29" s="70"/>
      <c r="EZP29" s="70"/>
      <c r="EZQ29" s="70"/>
      <c r="EZR29" s="70"/>
      <c r="EZS29" s="70"/>
      <c r="EZT29" s="70"/>
      <c r="EZU29" s="70"/>
      <c r="EZV29" s="70"/>
      <c r="EZW29" s="70"/>
      <c r="EZX29" s="70"/>
      <c r="EZY29" s="70"/>
      <c r="EZZ29" s="70"/>
      <c r="FAA29" s="70"/>
      <c r="FAB29" s="70"/>
      <c r="FAC29" s="70"/>
      <c r="FAD29" s="70"/>
      <c r="FAE29" s="70"/>
      <c r="FAF29" s="70"/>
      <c r="FAG29" s="70"/>
      <c r="FAH29" s="70"/>
      <c r="FAI29" s="70"/>
      <c r="FAJ29" s="70"/>
      <c r="FAK29" s="70"/>
      <c r="FAL29" s="70"/>
      <c r="FAM29" s="70"/>
      <c r="FAN29" s="70"/>
      <c r="FAO29" s="70"/>
      <c r="FAP29" s="70"/>
      <c r="FAQ29" s="70"/>
      <c r="FAR29" s="70"/>
      <c r="FAS29" s="70"/>
      <c r="FAT29" s="70"/>
      <c r="FAU29" s="70"/>
      <c r="FAV29" s="70"/>
      <c r="FAW29" s="70"/>
      <c r="FAX29" s="70"/>
      <c r="FAY29" s="70"/>
      <c r="FAZ29" s="70"/>
      <c r="FBA29" s="70"/>
      <c r="FBB29" s="70"/>
      <c r="FBC29" s="70"/>
      <c r="FBD29" s="70"/>
      <c r="FBE29" s="70"/>
      <c r="FBF29" s="70"/>
      <c r="FBG29" s="70"/>
      <c r="FBH29" s="70"/>
      <c r="FBI29" s="70"/>
      <c r="FBJ29" s="70"/>
      <c r="FBK29" s="70"/>
      <c r="FBL29" s="70"/>
      <c r="FBM29" s="70"/>
      <c r="FBN29" s="70"/>
      <c r="FBO29" s="70"/>
      <c r="FBP29" s="70"/>
      <c r="FBQ29" s="70"/>
      <c r="FBR29" s="70"/>
      <c r="FBS29" s="70"/>
      <c r="FBT29" s="70"/>
      <c r="FBU29" s="70"/>
      <c r="FBV29" s="70"/>
      <c r="FBW29" s="70"/>
      <c r="FBX29" s="70"/>
      <c r="FBY29" s="70"/>
      <c r="FBZ29" s="70"/>
      <c r="FCA29" s="70"/>
      <c r="FCB29" s="70"/>
      <c r="FCC29" s="70"/>
      <c r="FCD29" s="70"/>
      <c r="FCE29" s="70"/>
      <c r="FCF29" s="70"/>
      <c r="FCG29" s="70"/>
      <c r="FCH29" s="70"/>
      <c r="FCI29" s="70"/>
      <c r="FCJ29" s="70"/>
      <c r="FCK29" s="70"/>
      <c r="FCL29" s="70"/>
      <c r="FCM29" s="70"/>
      <c r="FCN29" s="70"/>
      <c r="FCO29" s="70"/>
      <c r="FCP29" s="70"/>
      <c r="FCQ29" s="70"/>
      <c r="FCR29" s="70"/>
      <c r="FCS29" s="70"/>
      <c r="FCT29" s="70"/>
      <c r="FCU29" s="70"/>
      <c r="FCV29" s="70"/>
      <c r="FCW29" s="70"/>
      <c r="FCX29" s="70"/>
      <c r="FCY29" s="70"/>
      <c r="FCZ29" s="70"/>
      <c r="FDA29" s="70"/>
      <c r="FDB29" s="70"/>
      <c r="FDC29" s="70"/>
      <c r="FDD29" s="70"/>
      <c r="FDE29" s="70"/>
      <c r="FDF29" s="70"/>
      <c r="FDG29" s="70"/>
      <c r="FDH29" s="70"/>
      <c r="FDI29" s="70"/>
      <c r="FDJ29" s="70"/>
      <c r="FDK29" s="70"/>
      <c r="FDL29" s="70"/>
      <c r="FDM29" s="70"/>
      <c r="FDN29" s="70"/>
      <c r="FDO29" s="70"/>
      <c r="FDP29" s="70"/>
      <c r="FDQ29" s="70"/>
      <c r="FDR29" s="70"/>
      <c r="FDS29" s="70"/>
      <c r="FDT29" s="70"/>
      <c r="FDU29" s="70"/>
      <c r="FDV29" s="70"/>
      <c r="FDW29" s="70"/>
      <c r="FDX29" s="70"/>
      <c r="FDY29" s="70"/>
      <c r="FDZ29" s="70"/>
      <c r="FEA29" s="70"/>
      <c r="FEB29" s="70"/>
      <c r="FEC29" s="70"/>
      <c r="FED29" s="70"/>
      <c r="FEE29" s="70"/>
      <c r="FEF29" s="70"/>
      <c r="FEG29" s="70"/>
      <c r="FEH29" s="70"/>
      <c r="FEI29" s="70"/>
      <c r="FEJ29" s="70"/>
      <c r="FEK29" s="70"/>
      <c r="FEL29" s="70"/>
      <c r="FEM29" s="70"/>
      <c r="FEN29" s="70"/>
      <c r="FEO29" s="70"/>
      <c r="FEP29" s="70"/>
      <c r="FEQ29" s="70"/>
      <c r="FER29" s="70"/>
      <c r="FES29" s="70"/>
      <c r="FET29" s="70"/>
      <c r="FEU29" s="70"/>
      <c r="FEV29" s="70"/>
      <c r="FEW29" s="70"/>
      <c r="FEX29" s="70"/>
      <c r="FEY29" s="70"/>
      <c r="FEZ29" s="70"/>
      <c r="FFA29" s="70"/>
      <c r="FFB29" s="70"/>
      <c r="FFC29" s="70"/>
      <c r="FFD29" s="70"/>
      <c r="FFE29" s="70"/>
      <c r="FFF29" s="70"/>
      <c r="FFG29" s="70"/>
      <c r="FFH29" s="70"/>
      <c r="FFI29" s="70"/>
      <c r="FFJ29" s="70"/>
      <c r="FFK29" s="70"/>
      <c r="FFL29" s="70"/>
      <c r="FFM29" s="70"/>
      <c r="FFN29" s="70"/>
      <c r="FFO29" s="70"/>
      <c r="FFP29" s="70"/>
      <c r="FFQ29" s="70"/>
      <c r="FFR29" s="70"/>
      <c r="FFS29" s="70"/>
      <c r="FFT29" s="70"/>
      <c r="FFU29" s="70"/>
      <c r="FFV29" s="70"/>
      <c r="FFW29" s="70"/>
      <c r="FFX29" s="70"/>
      <c r="FFY29" s="70"/>
      <c r="FFZ29" s="70"/>
      <c r="FGA29" s="70"/>
      <c r="FGB29" s="70"/>
      <c r="FGC29" s="70"/>
      <c r="FGD29" s="70"/>
      <c r="FGE29" s="70"/>
      <c r="FGF29" s="70"/>
      <c r="FGG29" s="70"/>
      <c r="FGH29" s="70"/>
      <c r="FGI29" s="70"/>
      <c r="FGJ29" s="70"/>
      <c r="FGK29" s="70"/>
      <c r="FGL29" s="70"/>
      <c r="FGM29" s="70"/>
      <c r="FGN29" s="70"/>
      <c r="FGO29" s="70"/>
      <c r="FGP29" s="70"/>
      <c r="FGQ29" s="70"/>
      <c r="FGR29" s="70"/>
      <c r="FGS29" s="70"/>
      <c r="FGT29" s="70"/>
      <c r="FGU29" s="70"/>
      <c r="FGV29" s="70"/>
      <c r="FGW29" s="70"/>
      <c r="FGX29" s="70"/>
      <c r="FGY29" s="70"/>
      <c r="FGZ29" s="70"/>
      <c r="FHA29" s="70"/>
      <c r="FHB29" s="70"/>
      <c r="FHC29" s="70"/>
      <c r="FHD29" s="70"/>
      <c r="FHE29" s="70"/>
      <c r="FHF29" s="70"/>
      <c r="FHG29" s="70"/>
      <c r="FHH29" s="70"/>
      <c r="FHI29" s="70"/>
      <c r="FHJ29" s="70"/>
      <c r="FHK29" s="70"/>
      <c r="FHL29" s="70"/>
      <c r="FHM29" s="70"/>
      <c r="FHN29" s="70"/>
      <c r="FHO29" s="70"/>
      <c r="FHP29" s="70"/>
      <c r="FHQ29" s="70"/>
      <c r="FHR29" s="70"/>
      <c r="FHS29" s="70"/>
      <c r="FHT29" s="70"/>
      <c r="FHU29" s="70"/>
      <c r="FHV29" s="70"/>
      <c r="FHW29" s="70"/>
      <c r="FHX29" s="70"/>
      <c r="FHY29" s="70"/>
      <c r="FHZ29" s="70"/>
      <c r="FIA29" s="70"/>
      <c r="FIB29" s="70"/>
      <c r="FIC29" s="70"/>
      <c r="FID29" s="70"/>
      <c r="FIE29" s="70"/>
      <c r="FIF29" s="70"/>
      <c r="FIG29" s="70"/>
      <c r="FIH29" s="70"/>
      <c r="FII29" s="70"/>
      <c r="FIJ29" s="70"/>
      <c r="FIK29" s="70"/>
      <c r="FIL29" s="70"/>
      <c r="FIM29" s="70"/>
      <c r="FIN29" s="70"/>
      <c r="FIO29" s="70"/>
      <c r="FIP29" s="70"/>
      <c r="FIQ29" s="70"/>
      <c r="FIR29" s="70"/>
      <c r="FIS29" s="70"/>
      <c r="FIT29" s="70"/>
      <c r="FIU29" s="70"/>
      <c r="FIV29" s="70"/>
      <c r="FIW29" s="70"/>
      <c r="FIX29" s="70"/>
      <c r="FIY29" s="70"/>
      <c r="FIZ29" s="70"/>
      <c r="FJA29" s="70"/>
      <c r="FJB29" s="70"/>
      <c r="FJC29" s="70"/>
      <c r="FJD29" s="70"/>
      <c r="FJE29" s="70"/>
      <c r="FJF29" s="70"/>
      <c r="FJG29" s="70"/>
      <c r="FJH29" s="70"/>
      <c r="FJI29" s="70"/>
      <c r="FJJ29" s="70"/>
      <c r="FJK29" s="70"/>
      <c r="FJL29" s="70"/>
      <c r="FJM29" s="70"/>
      <c r="FJN29" s="70"/>
      <c r="FJO29" s="70"/>
      <c r="FJP29" s="70"/>
      <c r="FJQ29" s="70"/>
      <c r="FJR29" s="70"/>
      <c r="FJS29" s="70"/>
      <c r="FJT29" s="70"/>
      <c r="FJU29" s="70"/>
      <c r="FJV29" s="70"/>
      <c r="FJW29" s="70"/>
      <c r="FJX29" s="70"/>
      <c r="FJY29" s="70"/>
      <c r="FJZ29" s="70"/>
      <c r="FKA29" s="70"/>
      <c r="FKB29" s="70"/>
      <c r="FKC29" s="70"/>
      <c r="FKD29" s="70"/>
      <c r="FKE29" s="70"/>
      <c r="FKF29" s="70"/>
      <c r="FKG29" s="70"/>
      <c r="FKH29" s="70"/>
      <c r="FKI29" s="70"/>
      <c r="FKJ29" s="70"/>
      <c r="FKK29" s="70"/>
      <c r="FKL29" s="70"/>
      <c r="FKM29" s="70"/>
      <c r="FKN29" s="70"/>
      <c r="FKO29" s="70"/>
      <c r="FKP29" s="70"/>
      <c r="FKQ29" s="70"/>
      <c r="FKR29" s="70"/>
      <c r="FKS29" s="70"/>
      <c r="FKT29" s="70"/>
      <c r="FKU29" s="70"/>
      <c r="FKV29" s="70"/>
      <c r="FKW29" s="70"/>
      <c r="FKX29" s="70"/>
      <c r="FKY29" s="70"/>
      <c r="FKZ29" s="70"/>
      <c r="FLA29" s="70"/>
      <c r="FLB29" s="70"/>
      <c r="FLC29" s="70"/>
      <c r="FLD29" s="70"/>
      <c r="FLE29" s="70"/>
      <c r="FLF29" s="70"/>
      <c r="FLG29" s="70"/>
      <c r="FLH29" s="70"/>
      <c r="FLI29" s="70"/>
      <c r="FLJ29" s="70"/>
      <c r="FLK29" s="70"/>
      <c r="FLL29" s="70"/>
      <c r="FLM29" s="70"/>
      <c r="FLN29" s="70"/>
      <c r="FLO29" s="70"/>
      <c r="FLP29" s="70"/>
      <c r="FLQ29" s="70"/>
      <c r="FLR29" s="70"/>
      <c r="FLS29" s="70"/>
      <c r="FLT29" s="70"/>
      <c r="FLU29" s="70"/>
      <c r="FLV29" s="70"/>
      <c r="FLW29" s="70"/>
      <c r="FLX29" s="70"/>
      <c r="FLY29" s="70"/>
      <c r="FLZ29" s="70"/>
      <c r="FMA29" s="70"/>
      <c r="FMB29" s="70"/>
      <c r="FMC29" s="70"/>
      <c r="FMD29" s="70"/>
      <c r="FME29" s="70"/>
      <c r="FMF29" s="70"/>
      <c r="FMG29" s="70"/>
      <c r="FMH29" s="70"/>
      <c r="FMI29" s="70"/>
      <c r="FMJ29" s="70"/>
      <c r="FMK29" s="70"/>
      <c r="FML29" s="70"/>
      <c r="FMM29" s="70"/>
      <c r="FMN29" s="70"/>
      <c r="FMO29" s="70"/>
      <c r="FMP29" s="70"/>
      <c r="FMQ29" s="70"/>
      <c r="FMR29" s="70"/>
      <c r="FMS29" s="70"/>
      <c r="FMT29" s="70"/>
      <c r="FMU29" s="70"/>
      <c r="FMV29" s="70"/>
      <c r="FMW29" s="70"/>
      <c r="FMX29" s="70"/>
      <c r="FMY29" s="70"/>
      <c r="FMZ29" s="70"/>
      <c r="FNA29" s="70"/>
      <c r="FNB29" s="70"/>
      <c r="FNC29" s="70"/>
      <c r="FND29" s="70"/>
      <c r="FNE29" s="70"/>
      <c r="FNF29" s="70"/>
      <c r="FNG29" s="70"/>
      <c r="FNH29" s="70"/>
      <c r="FNI29" s="70"/>
      <c r="FNJ29" s="70"/>
      <c r="FNK29" s="70"/>
      <c r="FNL29" s="70"/>
      <c r="FNM29" s="70"/>
      <c r="FNN29" s="70"/>
      <c r="FNO29" s="70"/>
      <c r="FNP29" s="70"/>
      <c r="FNQ29" s="70"/>
      <c r="FNR29" s="70"/>
      <c r="FNS29" s="70"/>
      <c r="FNT29" s="70"/>
      <c r="FNU29" s="70"/>
      <c r="FNV29" s="70"/>
      <c r="FNW29" s="70"/>
      <c r="FNX29" s="70"/>
      <c r="FNY29" s="70"/>
      <c r="FNZ29" s="70"/>
      <c r="FOA29" s="70"/>
      <c r="FOB29" s="70"/>
      <c r="FOC29" s="70"/>
      <c r="FOD29" s="70"/>
      <c r="FOE29" s="70"/>
      <c r="FOF29" s="70"/>
      <c r="FOG29" s="70"/>
      <c r="FOH29" s="70"/>
      <c r="FOI29" s="70"/>
      <c r="FOJ29" s="70"/>
      <c r="FOK29" s="70"/>
      <c r="FOL29" s="70"/>
      <c r="FOM29" s="70"/>
      <c r="FON29" s="70"/>
      <c r="FOO29" s="70"/>
      <c r="FOP29" s="70"/>
      <c r="FOQ29" s="70"/>
      <c r="FOR29" s="70"/>
      <c r="FOS29" s="70"/>
      <c r="FOT29" s="70"/>
      <c r="FOU29" s="70"/>
      <c r="FOV29" s="70"/>
      <c r="FOW29" s="70"/>
      <c r="FOX29" s="70"/>
      <c r="FOY29" s="70"/>
      <c r="FOZ29" s="70"/>
      <c r="FPA29" s="70"/>
      <c r="FPB29" s="70"/>
      <c r="FPC29" s="70"/>
      <c r="FPD29" s="70"/>
      <c r="FPE29" s="70"/>
      <c r="FPF29" s="70"/>
      <c r="FPG29" s="70"/>
      <c r="FPH29" s="70"/>
      <c r="FPI29" s="70"/>
      <c r="FPJ29" s="70"/>
      <c r="FPK29" s="70"/>
      <c r="FPL29" s="70"/>
      <c r="FPM29" s="70"/>
      <c r="FPN29" s="70"/>
      <c r="FPO29" s="70"/>
      <c r="FPP29" s="70"/>
      <c r="FPQ29" s="70"/>
      <c r="FPR29" s="70"/>
      <c r="FPS29" s="70"/>
      <c r="FPT29" s="70"/>
      <c r="FPU29" s="70"/>
      <c r="FPV29" s="70"/>
      <c r="FPW29" s="70"/>
      <c r="FPX29" s="70"/>
      <c r="FPY29" s="70"/>
      <c r="FPZ29" s="70"/>
      <c r="FQA29" s="70"/>
      <c r="FQB29" s="70"/>
      <c r="FQC29" s="70"/>
      <c r="FQD29" s="70"/>
      <c r="FQE29" s="70"/>
      <c r="FQF29" s="70"/>
      <c r="FQG29" s="70"/>
      <c r="FQH29" s="70"/>
      <c r="FQI29" s="70"/>
      <c r="FQJ29" s="70"/>
      <c r="FQK29" s="70"/>
      <c r="FQL29" s="70"/>
      <c r="FQM29" s="70"/>
      <c r="FQN29" s="70"/>
      <c r="FQO29" s="70"/>
      <c r="FQP29" s="70"/>
      <c r="FQQ29" s="70"/>
      <c r="FQR29" s="70"/>
      <c r="FQS29" s="70"/>
      <c r="FQT29" s="70"/>
      <c r="FQU29" s="70"/>
      <c r="FQV29" s="70"/>
      <c r="FQW29" s="70"/>
      <c r="FQX29" s="70"/>
      <c r="FQY29" s="70"/>
      <c r="FQZ29" s="70"/>
      <c r="FRA29" s="70"/>
      <c r="FRB29" s="70"/>
      <c r="FRC29" s="70"/>
      <c r="FRD29" s="70"/>
      <c r="FRE29" s="70"/>
      <c r="FRF29" s="70"/>
      <c r="FRG29" s="70"/>
      <c r="FRH29" s="70"/>
      <c r="FRI29" s="70"/>
      <c r="FRJ29" s="70"/>
      <c r="FRK29" s="70"/>
      <c r="FRL29" s="70"/>
      <c r="FRM29" s="70"/>
      <c r="FRN29" s="70"/>
      <c r="FRO29" s="70"/>
      <c r="FRP29" s="70"/>
      <c r="FRQ29" s="70"/>
      <c r="FRR29" s="70"/>
      <c r="FRS29" s="70"/>
      <c r="FRT29" s="70"/>
      <c r="FRU29" s="70"/>
      <c r="FRV29" s="70"/>
      <c r="FRW29" s="70"/>
      <c r="FRX29" s="70"/>
      <c r="FRY29" s="70"/>
      <c r="FRZ29" s="70"/>
      <c r="FSA29" s="70"/>
      <c r="FSB29" s="70"/>
      <c r="FSC29" s="70"/>
      <c r="FSD29" s="70"/>
      <c r="FSE29" s="70"/>
      <c r="FSF29" s="70"/>
      <c r="FSG29" s="70"/>
      <c r="FSH29" s="70"/>
      <c r="FSI29" s="70"/>
      <c r="FSJ29" s="70"/>
      <c r="FSK29" s="70"/>
      <c r="FSL29" s="70"/>
      <c r="FSM29" s="70"/>
      <c r="FSN29" s="70"/>
      <c r="FSO29" s="70"/>
      <c r="FSP29" s="70"/>
      <c r="FSQ29" s="70"/>
      <c r="FSR29" s="70"/>
      <c r="FSS29" s="70"/>
      <c r="FST29" s="70"/>
      <c r="FSU29" s="70"/>
      <c r="FSV29" s="70"/>
      <c r="FSW29" s="70"/>
      <c r="FSX29" s="70"/>
      <c r="FSY29" s="70"/>
      <c r="FSZ29" s="70"/>
      <c r="FTA29" s="70"/>
      <c r="FTB29" s="70"/>
      <c r="FTC29" s="70"/>
      <c r="FTD29" s="70"/>
      <c r="FTE29" s="70"/>
      <c r="FTF29" s="70"/>
      <c r="FTG29" s="70"/>
      <c r="FTH29" s="70"/>
      <c r="FTI29" s="70"/>
      <c r="FTJ29" s="70"/>
      <c r="FTK29" s="70"/>
      <c r="FTL29" s="70"/>
      <c r="FTM29" s="70"/>
      <c r="FTN29" s="70"/>
      <c r="FTO29" s="70"/>
      <c r="FTP29" s="70"/>
      <c r="FTQ29" s="70"/>
      <c r="FTR29" s="70"/>
      <c r="FTS29" s="70"/>
      <c r="FTT29" s="70"/>
      <c r="FTU29" s="70"/>
      <c r="FTV29" s="70"/>
      <c r="FTW29" s="70"/>
      <c r="FTX29" s="70"/>
      <c r="FTY29" s="70"/>
      <c r="FTZ29" s="70"/>
      <c r="FUA29" s="70"/>
      <c r="FUB29" s="70"/>
      <c r="FUC29" s="70"/>
      <c r="FUD29" s="70"/>
      <c r="FUE29" s="70"/>
      <c r="FUF29" s="70"/>
      <c r="FUG29" s="70"/>
      <c r="FUH29" s="70"/>
      <c r="FUI29" s="70"/>
      <c r="FUJ29" s="70"/>
      <c r="FUK29" s="70"/>
      <c r="FUL29" s="70"/>
      <c r="FUM29" s="70"/>
      <c r="FUN29" s="70"/>
      <c r="FUO29" s="70"/>
      <c r="FUP29" s="70"/>
      <c r="FUQ29" s="70"/>
      <c r="FUR29" s="70"/>
      <c r="FUS29" s="70"/>
      <c r="FUT29" s="70"/>
      <c r="FUU29" s="70"/>
      <c r="FUV29" s="70"/>
      <c r="FUW29" s="70"/>
      <c r="FUX29" s="70"/>
      <c r="FUY29" s="70"/>
      <c r="FUZ29" s="70"/>
      <c r="FVA29" s="70"/>
      <c r="FVB29" s="70"/>
      <c r="FVC29" s="70"/>
      <c r="FVD29" s="70"/>
      <c r="FVE29" s="70"/>
      <c r="FVF29" s="70"/>
      <c r="FVG29" s="70"/>
      <c r="FVH29" s="70"/>
      <c r="FVI29" s="70"/>
      <c r="FVJ29" s="70"/>
      <c r="FVK29" s="70"/>
      <c r="FVL29" s="70"/>
      <c r="FVM29" s="70"/>
      <c r="FVN29" s="70"/>
      <c r="FVO29" s="70"/>
      <c r="FVP29" s="70"/>
      <c r="FVQ29" s="70"/>
      <c r="FVR29" s="70"/>
      <c r="FVS29" s="70"/>
      <c r="FVT29" s="70"/>
      <c r="FVU29" s="70"/>
      <c r="FVV29" s="70"/>
      <c r="FVW29" s="70"/>
      <c r="FVX29" s="70"/>
      <c r="FVY29" s="70"/>
      <c r="FVZ29" s="70"/>
      <c r="FWA29" s="70"/>
      <c r="FWB29" s="70"/>
      <c r="FWC29" s="70"/>
      <c r="FWD29" s="70"/>
      <c r="FWE29" s="70"/>
      <c r="FWF29" s="70"/>
      <c r="FWG29" s="70"/>
      <c r="FWH29" s="70"/>
      <c r="FWI29" s="70"/>
      <c r="FWJ29" s="70"/>
      <c r="FWK29" s="70"/>
      <c r="FWL29" s="70"/>
      <c r="FWM29" s="70"/>
      <c r="FWN29" s="70"/>
      <c r="FWO29" s="70"/>
      <c r="FWP29" s="70"/>
      <c r="FWQ29" s="70"/>
      <c r="FWR29" s="70"/>
      <c r="FWS29" s="70"/>
      <c r="FWT29" s="70"/>
      <c r="FWU29" s="70"/>
      <c r="FWV29" s="70"/>
      <c r="FWW29" s="70"/>
      <c r="FWX29" s="70"/>
      <c r="FWY29" s="70"/>
      <c r="FWZ29" s="70"/>
      <c r="FXA29" s="70"/>
      <c r="FXB29" s="70"/>
      <c r="FXC29" s="70"/>
      <c r="FXD29" s="70"/>
      <c r="FXE29" s="70"/>
      <c r="FXF29" s="70"/>
      <c r="FXG29" s="70"/>
      <c r="FXH29" s="70"/>
      <c r="FXI29" s="70"/>
      <c r="FXJ29" s="70"/>
      <c r="FXK29" s="70"/>
      <c r="FXL29" s="70"/>
      <c r="FXM29" s="70"/>
      <c r="FXN29" s="70"/>
      <c r="FXO29" s="70"/>
      <c r="FXP29" s="70"/>
      <c r="FXQ29" s="70"/>
      <c r="FXR29" s="70"/>
      <c r="FXS29" s="70"/>
      <c r="FXT29" s="70"/>
      <c r="FXU29" s="70"/>
      <c r="FXV29" s="70"/>
      <c r="FXW29" s="70"/>
      <c r="FXX29" s="70"/>
      <c r="FXY29" s="70"/>
      <c r="FXZ29" s="70"/>
      <c r="FYA29" s="70"/>
      <c r="FYB29" s="70"/>
      <c r="FYC29" s="70"/>
      <c r="FYD29" s="70"/>
      <c r="FYE29" s="70"/>
      <c r="FYF29" s="70"/>
      <c r="FYG29" s="70"/>
      <c r="FYH29" s="70"/>
      <c r="FYI29" s="70"/>
      <c r="FYJ29" s="70"/>
      <c r="FYK29" s="70"/>
      <c r="FYL29" s="70"/>
      <c r="FYM29" s="70"/>
      <c r="FYN29" s="70"/>
      <c r="FYO29" s="70"/>
      <c r="FYP29" s="70"/>
      <c r="FYQ29" s="70"/>
      <c r="FYR29" s="70"/>
      <c r="FYS29" s="70"/>
      <c r="FYT29" s="70"/>
      <c r="FYU29" s="70"/>
      <c r="FYV29" s="70"/>
      <c r="FYW29" s="70"/>
      <c r="FYX29" s="70"/>
      <c r="FYY29" s="70"/>
      <c r="FYZ29" s="70"/>
      <c r="FZA29" s="70"/>
      <c r="FZB29" s="70"/>
      <c r="FZC29" s="70"/>
      <c r="FZD29" s="70"/>
      <c r="FZE29" s="70"/>
      <c r="FZF29" s="70"/>
      <c r="FZG29" s="70"/>
      <c r="FZH29" s="70"/>
      <c r="FZI29" s="70"/>
      <c r="FZJ29" s="70"/>
      <c r="FZK29" s="70"/>
      <c r="FZL29" s="70"/>
      <c r="FZM29" s="70"/>
      <c r="FZN29" s="70"/>
      <c r="FZO29" s="70"/>
      <c r="FZP29" s="70"/>
      <c r="FZQ29" s="70"/>
      <c r="FZR29" s="70"/>
      <c r="FZS29" s="70"/>
      <c r="FZT29" s="70"/>
      <c r="FZU29" s="70"/>
      <c r="FZV29" s="70"/>
      <c r="FZW29" s="70"/>
      <c r="FZX29" s="70"/>
      <c r="FZY29" s="70"/>
      <c r="FZZ29" s="70"/>
      <c r="GAA29" s="70"/>
      <c r="GAB29" s="70"/>
      <c r="GAC29" s="70"/>
      <c r="GAD29" s="70"/>
      <c r="GAE29" s="70"/>
      <c r="GAF29" s="70"/>
      <c r="GAG29" s="70"/>
      <c r="GAH29" s="70"/>
      <c r="GAI29" s="70"/>
      <c r="GAJ29" s="70"/>
      <c r="GAK29" s="70"/>
      <c r="GAL29" s="70"/>
      <c r="GAM29" s="70"/>
      <c r="GAN29" s="70"/>
      <c r="GAO29" s="70"/>
      <c r="GAP29" s="70"/>
      <c r="GAQ29" s="70"/>
      <c r="GAR29" s="70"/>
      <c r="GAS29" s="70"/>
      <c r="GAT29" s="70"/>
      <c r="GAU29" s="70"/>
      <c r="GAV29" s="70"/>
      <c r="GAW29" s="70"/>
      <c r="GAX29" s="70"/>
      <c r="GAY29" s="70"/>
      <c r="GAZ29" s="70"/>
      <c r="GBA29" s="70"/>
      <c r="GBB29" s="70"/>
      <c r="GBC29" s="70"/>
      <c r="GBD29" s="70"/>
      <c r="GBE29" s="70"/>
      <c r="GBF29" s="70"/>
      <c r="GBG29" s="70"/>
      <c r="GBH29" s="70"/>
      <c r="GBI29" s="70"/>
      <c r="GBJ29" s="70"/>
      <c r="GBK29" s="70"/>
      <c r="GBL29" s="70"/>
      <c r="GBM29" s="70"/>
      <c r="GBN29" s="70"/>
      <c r="GBO29" s="70"/>
      <c r="GBP29" s="70"/>
      <c r="GBQ29" s="70"/>
      <c r="GBR29" s="70"/>
      <c r="GBS29" s="70"/>
      <c r="GBT29" s="70"/>
      <c r="GBU29" s="70"/>
      <c r="GBV29" s="70"/>
      <c r="GBW29" s="70"/>
      <c r="GBX29" s="70"/>
      <c r="GBY29" s="70"/>
      <c r="GBZ29" s="70"/>
      <c r="GCA29" s="70"/>
      <c r="GCB29" s="70"/>
      <c r="GCC29" s="70"/>
      <c r="GCD29" s="70"/>
      <c r="GCE29" s="70"/>
      <c r="GCF29" s="70"/>
      <c r="GCG29" s="70"/>
      <c r="GCH29" s="70"/>
      <c r="GCI29" s="70"/>
      <c r="GCJ29" s="70"/>
      <c r="GCK29" s="70"/>
      <c r="GCL29" s="70"/>
      <c r="GCM29" s="70"/>
      <c r="GCN29" s="70"/>
      <c r="GCO29" s="70"/>
      <c r="GCP29" s="70"/>
      <c r="GCQ29" s="70"/>
      <c r="GCR29" s="70"/>
      <c r="GCS29" s="70"/>
      <c r="GCT29" s="70"/>
      <c r="GCU29" s="70"/>
      <c r="GCV29" s="70"/>
      <c r="GCW29" s="70"/>
      <c r="GCX29" s="70"/>
      <c r="GCY29" s="70"/>
      <c r="GCZ29" s="70"/>
      <c r="GDA29" s="70"/>
      <c r="GDB29" s="70"/>
      <c r="GDC29" s="70"/>
      <c r="GDD29" s="70"/>
      <c r="GDE29" s="70"/>
      <c r="GDF29" s="70"/>
      <c r="GDG29" s="70"/>
      <c r="GDH29" s="70"/>
      <c r="GDI29" s="70"/>
      <c r="GDJ29" s="70"/>
      <c r="GDK29" s="70"/>
      <c r="GDL29" s="70"/>
      <c r="GDM29" s="70"/>
      <c r="GDN29" s="70"/>
      <c r="GDO29" s="70"/>
      <c r="GDP29" s="70"/>
      <c r="GDQ29" s="70"/>
      <c r="GDR29" s="70"/>
      <c r="GDS29" s="70"/>
      <c r="GDT29" s="70"/>
      <c r="GDU29" s="70"/>
      <c r="GDV29" s="70"/>
      <c r="GDW29" s="70"/>
      <c r="GDX29" s="70"/>
      <c r="GDY29" s="70"/>
      <c r="GDZ29" s="70"/>
      <c r="GEA29" s="70"/>
      <c r="GEB29" s="70"/>
      <c r="GEC29" s="70"/>
      <c r="GED29" s="70"/>
      <c r="GEE29" s="70"/>
      <c r="GEF29" s="70"/>
      <c r="GEG29" s="70"/>
      <c r="GEH29" s="70"/>
      <c r="GEI29" s="70"/>
      <c r="GEJ29" s="70"/>
      <c r="GEK29" s="70"/>
      <c r="GEL29" s="70"/>
      <c r="GEM29" s="70"/>
      <c r="GEN29" s="70"/>
      <c r="GEO29" s="70"/>
      <c r="GEP29" s="70"/>
      <c r="GEQ29" s="70"/>
      <c r="GER29" s="70"/>
      <c r="GES29" s="70"/>
      <c r="GET29" s="70"/>
      <c r="GEU29" s="70"/>
      <c r="GEV29" s="70"/>
      <c r="GEW29" s="70"/>
      <c r="GEX29" s="70"/>
      <c r="GEY29" s="70"/>
      <c r="GEZ29" s="70"/>
      <c r="GFA29" s="70"/>
      <c r="GFB29" s="70"/>
      <c r="GFC29" s="70"/>
      <c r="GFD29" s="70"/>
      <c r="GFE29" s="70"/>
      <c r="GFF29" s="70"/>
      <c r="GFG29" s="70"/>
      <c r="GFH29" s="70"/>
      <c r="GFI29" s="70"/>
      <c r="GFJ29" s="70"/>
      <c r="GFK29" s="70"/>
      <c r="GFL29" s="70"/>
      <c r="GFM29" s="70"/>
      <c r="GFN29" s="70"/>
      <c r="GFO29" s="70"/>
      <c r="GFP29" s="70"/>
      <c r="GFQ29" s="70"/>
      <c r="GFR29" s="70"/>
      <c r="GFS29" s="70"/>
      <c r="GFT29" s="70"/>
      <c r="GFU29" s="70"/>
      <c r="GFV29" s="70"/>
      <c r="GFW29" s="70"/>
      <c r="GFX29" s="70"/>
      <c r="GFY29" s="70"/>
      <c r="GFZ29" s="70"/>
      <c r="GGA29" s="70"/>
      <c r="GGB29" s="70"/>
      <c r="GGC29" s="70"/>
      <c r="GGD29" s="70"/>
      <c r="GGE29" s="70"/>
      <c r="GGF29" s="70"/>
      <c r="GGG29" s="70"/>
      <c r="GGH29" s="70"/>
      <c r="GGI29" s="70"/>
      <c r="GGJ29" s="70"/>
      <c r="GGK29" s="70"/>
      <c r="GGL29" s="70"/>
      <c r="GGM29" s="70"/>
      <c r="GGN29" s="70"/>
      <c r="GGO29" s="70"/>
      <c r="GGP29" s="70"/>
      <c r="GGQ29" s="70"/>
      <c r="GGR29" s="70"/>
      <c r="GGS29" s="70"/>
      <c r="GGT29" s="70"/>
      <c r="GGU29" s="70"/>
      <c r="GGV29" s="70"/>
      <c r="GGW29" s="70"/>
      <c r="GGX29" s="70"/>
      <c r="GGY29" s="70"/>
      <c r="GGZ29" s="70"/>
      <c r="GHA29" s="70"/>
      <c r="GHB29" s="70"/>
      <c r="GHC29" s="70"/>
      <c r="GHD29" s="70"/>
      <c r="GHE29" s="70"/>
      <c r="GHF29" s="70"/>
      <c r="GHG29" s="70"/>
      <c r="GHH29" s="70"/>
      <c r="GHI29" s="70"/>
      <c r="GHJ29" s="70"/>
      <c r="GHK29" s="70"/>
      <c r="GHL29" s="70"/>
      <c r="GHM29" s="70"/>
      <c r="GHN29" s="70"/>
      <c r="GHO29" s="70"/>
      <c r="GHP29" s="70"/>
      <c r="GHQ29" s="70"/>
      <c r="GHR29" s="70"/>
      <c r="GHS29" s="70"/>
      <c r="GHT29" s="70"/>
      <c r="GHU29" s="70"/>
      <c r="GHV29" s="70"/>
      <c r="GHW29" s="70"/>
      <c r="GHX29" s="70"/>
      <c r="GHY29" s="70"/>
      <c r="GHZ29" s="70"/>
      <c r="GIA29" s="70"/>
      <c r="GIB29" s="70"/>
      <c r="GIC29" s="70"/>
      <c r="GID29" s="70"/>
      <c r="GIE29" s="70"/>
      <c r="GIF29" s="70"/>
      <c r="GIG29" s="70"/>
      <c r="GIH29" s="70"/>
      <c r="GII29" s="70"/>
      <c r="GIJ29" s="70"/>
      <c r="GIK29" s="70"/>
      <c r="GIL29" s="70"/>
      <c r="GIM29" s="70"/>
      <c r="GIN29" s="70"/>
      <c r="GIO29" s="70"/>
      <c r="GIP29" s="70"/>
      <c r="GIQ29" s="70"/>
      <c r="GIR29" s="70"/>
      <c r="GIS29" s="70"/>
      <c r="GIT29" s="70"/>
      <c r="GIU29" s="70"/>
      <c r="GIV29" s="70"/>
      <c r="GIW29" s="70"/>
      <c r="GIX29" s="70"/>
      <c r="GIY29" s="70"/>
      <c r="GIZ29" s="70"/>
      <c r="GJA29" s="70"/>
      <c r="GJB29" s="70"/>
      <c r="GJC29" s="70"/>
      <c r="GJD29" s="70"/>
      <c r="GJE29" s="70"/>
      <c r="GJF29" s="70"/>
      <c r="GJG29" s="70"/>
      <c r="GJH29" s="70"/>
      <c r="GJI29" s="70"/>
      <c r="GJJ29" s="70"/>
      <c r="GJK29" s="70"/>
      <c r="GJL29" s="70"/>
      <c r="GJM29" s="70"/>
      <c r="GJN29" s="70"/>
      <c r="GJO29" s="70"/>
      <c r="GJP29" s="70"/>
      <c r="GJQ29" s="70"/>
      <c r="GJR29" s="70"/>
      <c r="GJS29" s="70"/>
      <c r="GJT29" s="70"/>
      <c r="GJU29" s="70"/>
      <c r="GJV29" s="70"/>
      <c r="GJW29" s="70"/>
      <c r="GJX29" s="70"/>
      <c r="GJY29" s="70"/>
      <c r="GJZ29" s="70"/>
      <c r="GKA29" s="70"/>
      <c r="GKB29" s="70"/>
      <c r="GKC29" s="70"/>
      <c r="GKD29" s="70"/>
      <c r="GKE29" s="70"/>
      <c r="GKF29" s="70"/>
      <c r="GKG29" s="70"/>
      <c r="GKH29" s="70"/>
      <c r="GKI29" s="70"/>
      <c r="GKJ29" s="70"/>
      <c r="GKK29" s="70"/>
      <c r="GKL29" s="70"/>
      <c r="GKM29" s="70"/>
      <c r="GKN29" s="70"/>
      <c r="GKO29" s="70"/>
      <c r="GKP29" s="70"/>
      <c r="GKQ29" s="70"/>
      <c r="GKR29" s="70"/>
      <c r="GKS29" s="70"/>
      <c r="GKT29" s="70"/>
      <c r="GKU29" s="70"/>
      <c r="GKV29" s="70"/>
      <c r="GKW29" s="70"/>
      <c r="GKX29" s="70"/>
      <c r="GKY29" s="70"/>
      <c r="GKZ29" s="70"/>
      <c r="GLA29" s="70"/>
      <c r="GLB29" s="70"/>
      <c r="GLC29" s="70"/>
      <c r="GLD29" s="70"/>
      <c r="GLE29" s="70"/>
      <c r="GLF29" s="70"/>
      <c r="GLG29" s="70"/>
      <c r="GLH29" s="70"/>
      <c r="GLI29" s="70"/>
      <c r="GLJ29" s="70"/>
      <c r="GLK29" s="70"/>
      <c r="GLL29" s="70"/>
      <c r="GLM29" s="70"/>
      <c r="GLN29" s="70"/>
      <c r="GLO29" s="70"/>
      <c r="GLP29" s="70"/>
      <c r="GLQ29" s="70"/>
      <c r="GLR29" s="70"/>
      <c r="GLS29" s="70"/>
      <c r="GLT29" s="70"/>
      <c r="GLU29" s="70"/>
      <c r="GLV29" s="70"/>
      <c r="GLW29" s="70"/>
      <c r="GLX29" s="70"/>
      <c r="GLY29" s="70"/>
      <c r="GLZ29" s="70"/>
      <c r="GMA29" s="70"/>
      <c r="GMB29" s="70"/>
      <c r="GMC29" s="70"/>
      <c r="GMD29" s="70"/>
      <c r="GME29" s="70"/>
      <c r="GMF29" s="70"/>
      <c r="GMG29" s="70"/>
      <c r="GMH29" s="70"/>
      <c r="GMI29" s="70"/>
      <c r="GMJ29" s="70"/>
      <c r="GMK29" s="70"/>
      <c r="GML29" s="70"/>
      <c r="GMM29" s="70"/>
      <c r="GMN29" s="70"/>
      <c r="GMO29" s="70"/>
      <c r="GMP29" s="70"/>
      <c r="GMQ29" s="70"/>
      <c r="GMR29" s="70"/>
      <c r="GMS29" s="70"/>
      <c r="GMT29" s="70"/>
      <c r="GMU29" s="70"/>
      <c r="GMV29" s="70"/>
      <c r="GMW29" s="70"/>
      <c r="GMX29" s="70"/>
      <c r="GMY29" s="70"/>
      <c r="GMZ29" s="70"/>
      <c r="GNA29" s="70"/>
      <c r="GNB29" s="70"/>
      <c r="GNC29" s="70"/>
      <c r="GND29" s="70"/>
      <c r="GNE29" s="70"/>
      <c r="GNF29" s="70"/>
      <c r="GNG29" s="70"/>
      <c r="GNH29" s="70"/>
      <c r="GNI29" s="70"/>
      <c r="GNJ29" s="70"/>
      <c r="GNK29" s="70"/>
      <c r="GNL29" s="70"/>
      <c r="GNM29" s="70"/>
      <c r="GNN29" s="70"/>
      <c r="GNO29" s="70"/>
      <c r="GNP29" s="70"/>
      <c r="GNQ29" s="70"/>
      <c r="GNR29" s="70"/>
      <c r="GNS29" s="70"/>
      <c r="GNT29" s="70"/>
      <c r="GNU29" s="70"/>
      <c r="GNV29" s="70"/>
      <c r="GNW29" s="70"/>
      <c r="GNX29" s="70"/>
      <c r="GNY29" s="70"/>
      <c r="GNZ29" s="70"/>
      <c r="GOA29" s="70"/>
      <c r="GOB29" s="70"/>
      <c r="GOC29" s="70"/>
      <c r="GOD29" s="70"/>
      <c r="GOE29" s="70"/>
      <c r="GOF29" s="70"/>
      <c r="GOG29" s="70"/>
      <c r="GOH29" s="70"/>
      <c r="GOI29" s="70"/>
      <c r="GOJ29" s="70"/>
      <c r="GOK29" s="70"/>
      <c r="GOL29" s="70"/>
      <c r="GOM29" s="70"/>
      <c r="GON29" s="70"/>
      <c r="GOO29" s="70"/>
      <c r="GOP29" s="70"/>
      <c r="GOQ29" s="70"/>
      <c r="GOR29" s="70"/>
      <c r="GOS29" s="70"/>
      <c r="GOT29" s="70"/>
      <c r="GOU29" s="70"/>
      <c r="GOV29" s="70"/>
      <c r="GOW29" s="70"/>
      <c r="GOX29" s="70"/>
      <c r="GOY29" s="70"/>
      <c r="GOZ29" s="70"/>
      <c r="GPA29" s="70"/>
      <c r="GPB29" s="70"/>
      <c r="GPC29" s="70"/>
      <c r="GPD29" s="70"/>
      <c r="GPE29" s="70"/>
      <c r="GPF29" s="70"/>
      <c r="GPG29" s="70"/>
      <c r="GPH29" s="70"/>
      <c r="GPI29" s="70"/>
      <c r="GPJ29" s="70"/>
      <c r="GPK29" s="70"/>
      <c r="GPL29" s="70"/>
      <c r="GPM29" s="70"/>
      <c r="GPN29" s="70"/>
      <c r="GPO29" s="70"/>
      <c r="GPP29" s="70"/>
      <c r="GPQ29" s="70"/>
      <c r="GPR29" s="70"/>
      <c r="GPS29" s="70"/>
      <c r="GPT29" s="70"/>
      <c r="GPU29" s="70"/>
      <c r="GPV29" s="70"/>
      <c r="GPW29" s="70"/>
      <c r="GPX29" s="70"/>
      <c r="GPY29" s="70"/>
      <c r="GPZ29" s="70"/>
      <c r="GQA29" s="70"/>
      <c r="GQB29" s="70"/>
      <c r="GQC29" s="70"/>
      <c r="GQD29" s="70"/>
      <c r="GQE29" s="70"/>
      <c r="GQF29" s="70"/>
      <c r="GQG29" s="70"/>
      <c r="GQH29" s="70"/>
      <c r="GQI29" s="70"/>
      <c r="GQJ29" s="70"/>
      <c r="GQK29" s="70"/>
      <c r="GQL29" s="70"/>
      <c r="GQM29" s="70"/>
      <c r="GQN29" s="70"/>
      <c r="GQO29" s="70"/>
      <c r="GQP29" s="70"/>
      <c r="GQQ29" s="70"/>
      <c r="GQR29" s="70"/>
      <c r="GQS29" s="70"/>
      <c r="GQT29" s="70"/>
      <c r="GQU29" s="70"/>
      <c r="GQV29" s="70"/>
      <c r="GQW29" s="70"/>
      <c r="GQX29" s="70"/>
      <c r="GQY29" s="70"/>
      <c r="GQZ29" s="70"/>
      <c r="GRA29" s="70"/>
      <c r="GRB29" s="70"/>
      <c r="GRC29" s="70"/>
      <c r="GRD29" s="70"/>
      <c r="GRE29" s="70"/>
      <c r="GRF29" s="70"/>
      <c r="GRG29" s="70"/>
      <c r="GRH29" s="70"/>
      <c r="GRI29" s="70"/>
      <c r="GRJ29" s="70"/>
      <c r="GRK29" s="70"/>
      <c r="GRL29" s="70"/>
      <c r="GRM29" s="70"/>
      <c r="GRN29" s="70"/>
      <c r="GRO29" s="70"/>
      <c r="GRP29" s="70"/>
      <c r="GRQ29" s="70"/>
      <c r="GRR29" s="70"/>
      <c r="GRS29" s="70"/>
      <c r="GRT29" s="70"/>
      <c r="GRU29" s="70"/>
      <c r="GRV29" s="70"/>
      <c r="GRW29" s="70"/>
      <c r="GRX29" s="70"/>
      <c r="GRY29" s="70"/>
      <c r="GRZ29" s="70"/>
      <c r="GSA29" s="70"/>
      <c r="GSB29" s="70"/>
      <c r="GSC29" s="70"/>
      <c r="GSD29" s="70"/>
      <c r="GSE29" s="70"/>
      <c r="GSF29" s="70"/>
      <c r="GSG29" s="70"/>
      <c r="GSH29" s="70"/>
      <c r="GSI29" s="70"/>
      <c r="GSJ29" s="70"/>
      <c r="GSK29" s="70"/>
      <c r="GSL29" s="70"/>
      <c r="GSM29" s="70"/>
      <c r="GSN29" s="70"/>
      <c r="GSO29" s="70"/>
      <c r="GSP29" s="70"/>
      <c r="GSQ29" s="70"/>
      <c r="GSR29" s="70"/>
      <c r="GSS29" s="70"/>
      <c r="GST29" s="70"/>
      <c r="GSU29" s="70"/>
      <c r="GSV29" s="70"/>
      <c r="GSW29" s="70"/>
      <c r="GSX29" s="70"/>
      <c r="GSY29" s="70"/>
      <c r="GSZ29" s="70"/>
      <c r="GTA29" s="70"/>
      <c r="GTB29" s="70"/>
      <c r="GTC29" s="70"/>
      <c r="GTD29" s="70"/>
      <c r="GTE29" s="70"/>
      <c r="GTF29" s="70"/>
      <c r="GTG29" s="70"/>
      <c r="GTH29" s="70"/>
      <c r="GTI29" s="70"/>
      <c r="GTJ29" s="70"/>
      <c r="GTK29" s="70"/>
      <c r="GTL29" s="70"/>
      <c r="GTM29" s="70"/>
      <c r="GTN29" s="70"/>
      <c r="GTO29" s="70"/>
      <c r="GTP29" s="70"/>
      <c r="GTQ29" s="70"/>
      <c r="GTR29" s="70"/>
      <c r="GTS29" s="70"/>
      <c r="GTT29" s="70"/>
      <c r="GTU29" s="70"/>
      <c r="GTV29" s="70"/>
      <c r="GTW29" s="70"/>
      <c r="GTX29" s="70"/>
      <c r="GTY29" s="70"/>
      <c r="GTZ29" s="70"/>
      <c r="GUA29" s="70"/>
      <c r="GUB29" s="70"/>
      <c r="GUC29" s="70"/>
      <c r="GUD29" s="70"/>
      <c r="GUE29" s="70"/>
      <c r="GUF29" s="70"/>
      <c r="GUG29" s="70"/>
      <c r="GUH29" s="70"/>
      <c r="GUI29" s="70"/>
      <c r="GUJ29" s="70"/>
      <c r="GUK29" s="70"/>
      <c r="GUL29" s="70"/>
      <c r="GUM29" s="70"/>
      <c r="GUN29" s="70"/>
      <c r="GUO29" s="70"/>
      <c r="GUP29" s="70"/>
      <c r="GUQ29" s="70"/>
      <c r="GUR29" s="70"/>
      <c r="GUS29" s="70"/>
      <c r="GUT29" s="70"/>
      <c r="GUU29" s="70"/>
      <c r="GUV29" s="70"/>
      <c r="GUW29" s="70"/>
      <c r="GUX29" s="70"/>
      <c r="GUY29" s="70"/>
      <c r="GUZ29" s="70"/>
      <c r="GVA29" s="70"/>
      <c r="GVB29" s="70"/>
      <c r="GVC29" s="70"/>
      <c r="GVD29" s="70"/>
      <c r="GVE29" s="70"/>
      <c r="GVF29" s="70"/>
      <c r="GVG29" s="70"/>
      <c r="GVH29" s="70"/>
      <c r="GVI29" s="70"/>
      <c r="GVJ29" s="70"/>
      <c r="GVK29" s="70"/>
      <c r="GVL29" s="70"/>
      <c r="GVM29" s="70"/>
      <c r="GVN29" s="70"/>
      <c r="GVO29" s="70"/>
      <c r="GVP29" s="70"/>
      <c r="GVQ29" s="70"/>
      <c r="GVR29" s="70"/>
      <c r="GVS29" s="70"/>
      <c r="GVT29" s="70"/>
      <c r="GVU29" s="70"/>
      <c r="GVV29" s="70"/>
      <c r="GVW29" s="70"/>
      <c r="GVX29" s="70"/>
      <c r="GVY29" s="70"/>
      <c r="GVZ29" s="70"/>
      <c r="GWA29" s="70"/>
      <c r="GWB29" s="70"/>
      <c r="GWC29" s="70"/>
      <c r="GWD29" s="70"/>
      <c r="GWE29" s="70"/>
      <c r="GWF29" s="70"/>
      <c r="GWG29" s="70"/>
      <c r="GWH29" s="70"/>
      <c r="GWI29" s="70"/>
      <c r="GWJ29" s="70"/>
      <c r="GWK29" s="70"/>
      <c r="GWL29" s="70"/>
      <c r="GWM29" s="70"/>
      <c r="GWN29" s="70"/>
      <c r="GWO29" s="70"/>
      <c r="GWP29" s="70"/>
      <c r="GWQ29" s="70"/>
      <c r="GWR29" s="70"/>
      <c r="GWS29" s="70"/>
      <c r="GWT29" s="70"/>
      <c r="GWU29" s="70"/>
      <c r="GWV29" s="70"/>
      <c r="GWW29" s="70"/>
      <c r="GWX29" s="70"/>
      <c r="GWY29" s="70"/>
      <c r="GWZ29" s="70"/>
      <c r="GXA29" s="70"/>
      <c r="GXB29" s="70"/>
      <c r="GXC29" s="70"/>
      <c r="GXD29" s="70"/>
      <c r="GXE29" s="70"/>
      <c r="GXF29" s="70"/>
      <c r="GXG29" s="70"/>
      <c r="GXH29" s="70"/>
      <c r="GXI29" s="70"/>
      <c r="GXJ29" s="70"/>
      <c r="GXK29" s="70"/>
      <c r="GXL29" s="70"/>
      <c r="GXM29" s="70"/>
      <c r="GXN29" s="70"/>
      <c r="GXO29" s="70"/>
      <c r="GXP29" s="70"/>
      <c r="GXQ29" s="70"/>
      <c r="GXR29" s="70"/>
      <c r="GXS29" s="70"/>
      <c r="GXT29" s="70"/>
      <c r="GXU29" s="70"/>
      <c r="GXV29" s="70"/>
      <c r="GXW29" s="70"/>
      <c r="GXX29" s="70"/>
      <c r="GXY29" s="70"/>
      <c r="GXZ29" s="70"/>
      <c r="GYA29" s="70"/>
      <c r="GYB29" s="70"/>
      <c r="GYC29" s="70"/>
      <c r="GYD29" s="70"/>
      <c r="GYE29" s="70"/>
      <c r="GYF29" s="70"/>
      <c r="GYG29" s="70"/>
      <c r="GYH29" s="70"/>
      <c r="GYI29" s="70"/>
      <c r="GYJ29" s="70"/>
      <c r="GYK29" s="70"/>
      <c r="GYL29" s="70"/>
      <c r="GYM29" s="70"/>
      <c r="GYN29" s="70"/>
      <c r="GYO29" s="70"/>
      <c r="GYP29" s="70"/>
      <c r="GYQ29" s="70"/>
      <c r="GYR29" s="70"/>
      <c r="GYS29" s="70"/>
      <c r="GYT29" s="70"/>
      <c r="GYU29" s="70"/>
      <c r="GYV29" s="70"/>
      <c r="GYW29" s="70"/>
      <c r="GYX29" s="70"/>
      <c r="GYY29" s="70"/>
      <c r="GYZ29" s="70"/>
      <c r="GZA29" s="70"/>
      <c r="GZB29" s="70"/>
      <c r="GZC29" s="70"/>
      <c r="GZD29" s="70"/>
      <c r="GZE29" s="70"/>
      <c r="GZF29" s="70"/>
      <c r="GZG29" s="70"/>
      <c r="GZH29" s="70"/>
      <c r="GZI29" s="70"/>
      <c r="GZJ29" s="70"/>
      <c r="GZK29" s="70"/>
      <c r="GZL29" s="70"/>
      <c r="GZM29" s="70"/>
      <c r="GZN29" s="70"/>
      <c r="GZO29" s="70"/>
      <c r="GZP29" s="70"/>
      <c r="GZQ29" s="70"/>
      <c r="GZR29" s="70"/>
      <c r="GZS29" s="70"/>
      <c r="GZT29" s="70"/>
      <c r="GZU29" s="70"/>
      <c r="GZV29" s="70"/>
      <c r="GZW29" s="70"/>
      <c r="GZX29" s="70"/>
      <c r="GZY29" s="70"/>
      <c r="GZZ29" s="70"/>
      <c r="HAA29" s="70"/>
      <c r="HAB29" s="70"/>
      <c r="HAC29" s="70"/>
      <c r="HAD29" s="70"/>
      <c r="HAE29" s="70"/>
      <c r="HAF29" s="70"/>
      <c r="HAG29" s="70"/>
      <c r="HAH29" s="70"/>
      <c r="HAI29" s="70"/>
      <c r="HAJ29" s="70"/>
      <c r="HAK29" s="70"/>
      <c r="HAL29" s="70"/>
      <c r="HAM29" s="70"/>
      <c r="HAN29" s="70"/>
      <c r="HAO29" s="70"/>
      <c r="HAP29" s="70"/>
      <c r="HAQ29" s="70"/>
      <c r="HAR29" s="70"/>
      <c r="HAS29" s="70"/>
      <c r="HAT29" s="70"/>
      <c r="HAU29" s="70"/>
      <c r="HAV29" s="70"/>
      <c r="HAW29" s="70"/>
      <c r="HAX29" s="70"/>
      <c r="HAY29" s="70"/>
      <c r="HAZ29" s="70"/>
      <c r="HBA29" s="70"/>
      <c r="HBB29" s="70"/>
      <c r="HBC29" s="70"/>
      <c r="HBD29" s="70"/>
      <c r="HBE29" s="70"/>
      <c r="HBF29" s="70"/>
      <c r="HBG29" s="70"/>
      <c r="HBH29" s="70"/>
      <c r="HBI29" s="70"/>
      <c r="HBJ29" s="70"/>
      <c r="HBK29" s="70"/>
      <c r="HBL29" s="70"/>
      <c r="HBM29" s="70"/>
      <c r="HBN29" s="70"/>
      <c r="HBO29" s="70"/>
      <c r="HBP29" s="70"/>
      <c r="HBQ29" s="70"/>
      <c r="HBR29" s="70"/>
      <c r="HBS29" s="70"/>
      <c r="HBT29" s="70"/>
      <c r="HBU29" s="70"/>
      <c r="HBV29" s="70"/>
      <c r="HBW29" s="70"/>
      <c r="HBX29" s="70"/>
      <c r="HBY29" s="70"/>
      <c r="HBZ29" s="70"/>
      <c r="HCA29" s="70"/>
      <c r="HCB29" s="70"/>
      <c r="HCC29" s="70"/>
      <c r="HCD29" s="70"/>
      <c r="HCE29" s="70"/>
      <c r="HCF29" s="70"/>
      <c r="HCG29" s="70"/>
      <c r="HCH29" s="70"/>
      <c r="HCI29" s="70"/>
      <c r="HCJ29" s="70"/>
      <c r="HCK29" s="70"/>
      <c r="HCL29" s="70"/>
      <c r="HCM29" s="70"/>
      <c r="HCN29" s="70"/>
      <c r="HCO29" s="70"/>
      <c r="HCP29" s="70"/>
      <c r="HCQ29" s="70"/>
      <c r="HCR29" s="70"/>
      <c r="HCS29" s="70"/>
      <c r="HCT29" s="70"/>
      <c r="HCU29" s="70"/>
      <c r="HCV29" s="70"/>
      <c r="HCW29" s="70"/>
      <c r="HCX29" s="70"/>
      <c r="HCY29" s="70"/>
      <c r="HCZ29" s="70"/>
      <c r="HDA29" s="70"/>
      <c r="HDB29" s="70"/>
      <c r="HDC29" s="70"/>
      <c r="HDD29" s="70"/>
      <c r="HDE29" s="70"/>
      <c r="HDF29" s="70"/>
      <c r="HDG29" s="70"/>
      <c r="HDH29" s="70"/>
      <c r="HDI29" s="70"/>
      <c r="HDJ29" s="70"/>
      <c r="HDK29" s="70"/>
      <c r="HDL29" s="70"/>
      <c r="HDM29" s="70"/>
      <c r="HDN29" s="70"/>
      <c r="HDO29" s="70"/>
      <c r="HDP29" s="70"/>
      <c r="HDQ29" s="70"/>
      <c r="HDR29" s="70"/>
      <c r="HDS29" s="70"/>
      <c r="HDT29" s="70"/>
      <c r="HDU29" s="70"/>
      <c r="HDV29" s="70"/>
      <c r="HDW29" s="70"/>
      <c r="HDX29" s="70"/>
      <c r="HDY29" s="70"/>
      <c r="HDZ29" s="70"/>
      <c r="HEA29" s="70"/>
      <c r="HEB29" s="70"/>
      <c r="HEC29" s="70"/>
      <c r="HED29" s="70"/>
      <c r="HEE29" s="70"/>
      <c r="HEF29" s="70"/>
      <c r="HEG29" s="70"/>
      <c r="HEH29" s="70"/>
      <c r="HEI29" s="70"/>
      <c r="HEJ29" s="70"/>
      <c r="HEK29" s="70"/>
      <c r="HEL29" s="70"/>
      <c r="HEM29" s="70"/>
      <c r="HEN29" s="70"/>
      <c r="HEO29" s="70"/>
      <c r="HEP29" s="70"/>
      <c r="HEQ29" s="70"/>
      <c r="HER29" s="70"/>
      <c r="HES29" s="70"/>
      <c r="HET29" s="70"/>
      <c r="HEU29" s="70"/>
      <c r="HEV29" s="70"/>
      <c r="HEW29" s="70"/>
      <c r="HEX29" s="70"/>
      <c r="HEY29" s="70"/>
      <c r="HEZ29" s="70"/>
      <c r="HFA29" s="70"/>
      <c r="HFB29" s="70"/>
      <c r="HFC29" s="70"/>
      <c r="HFD29" s="70"/>
      <c r="HFE29" s="70"/>
      <c r="HFF29" s="70"/>
      <c r="HFG29" s="70"/>
      <c r="HFH29" s="70"/>
      <c r="HFI29" s="70"/>
      <c r="HFJ29" s="70"/>
      <c r="HFK29" s="70"/>
      <c r="HFL29" s="70"/>
      <c r="HFM29" s="70"/>
      <c r="HFN29" s="70"/>
      <c r="HFO29" s="70"/>
      <c r="HFP29" s="70"/>
      <c r="HFQ29" s="70"/>
      <c r="HFR29" s="70"/>
      <c r="HFS29" s="70"/>
      <c r="HFT29" s="70"/>
      <c r="HFU29" s="70"/>
      <c r="HFV29" s="70"/>
      <c r="HFW29" s="70"/>
      <c r="HFX29" s="70"/>
      <c r="HFY29" s="70"/>
      <c r="HFZ29" s="70"/>
      <c r="HGA29" s="70"/>
      <c r="HGB29" s="70"/>
      <c r="HGC29" s="70"/>
      <c r="HGD29" s="70"/>
      <c r="HGE29" s="70"/>
      <c r="HGF29" s="70"/>
      <c r="HGG29" s="70"/>
      <c r="HGH29" s="70"/>
      <c r="HGI29" s="70"/>
      <c r="HGJ29" s="70"/>
      <c r="HGK29" s="70"/>
      <c r="HGL29" s="70"/>
      <c r="HGM29" s="70"/>
      <c r="HGN29" s="70"/>
      <c r="HGO29" s="70"/>
      <c r="HGP29" s="70"/>
      <c r="HGQ29" s="70"/>
      <c r="HGR29" s="70"/>
      <c r="HGS29" s="70"/>
      <c r="HGT29" s="70"/>
      <c r="HGU29" s="70"/>
      <c r="HGV29" s="70"/>
      <c r="HGW29" s="70"/>
      <c r="HGX29" s="70"/>
      <c r="HGY29" s="70"/>
      <c r="HGZ29" s="70"/>
      <c r="HHA29" s="70"/>
      <c r="HHB29" s="70"/>
      <c r="HHC29" s="70"/>
      <c r="HHD29" s="70"/>
      <c r="HHE29" s="70"/>
      <c r="HHF29" s="70"/>
      <c r="HHG29" s="70"/>
      <c r="HHH29" s="70"/>
      <c r="HHI29" s="70"/>
      <c r="HHJ29" s="70"/>
      <c r="HHK29" s="70"/>
      <c r="HHL29" s="70"/>
      <c r="HHM29" s="70"/>
      <c r="HHN29" s="70"/>
      <c r="HHO29" s="70"/>
      <c r="HHP29" s="70"/>
      <c r="HHQ29" s="70"/>
      <c r="HHR29" s="70"/>
      <c r="HHS29" s="70"/>
      <c r="HHT29" s="70"/>
      <c r="HHU29" s="70"/>
      <c r="HHV29" s="70"/>
      <c r="HHW29" s="70"/>
      <c r="HHX29" s="70"/>
      <c r="HHY29" s="70"/>
      <c r="HHZ29" s="70"/>
      <c r="HIA29" s="70"/>
      <c r="HIB29" s="70"/>
      <c r="HIC29" s="70"/>
      <c r="HID29" s="70"/>
      <c r="HIE29" s="70"/>
      <c r="HIF29" s="70"/>
      <c r="HIG29" s="70"/>
      <c r="HIH29" s="70"/>
      <c r="HII29" s="70"/>
      <c r="HIJ29" s="70"/>
      <c r="HIK29" s="70"/>
      <c r="HIL29" s="70"/>
      <c r="HIM29" s="70"/>
      <c r="HIN29" s="70"/>
      <c r="HIO29" s="70"/>
      <c r="HIP29" s="70"/>
      <c r="HIQ29" s="70"/>
      <c r="HIR29" s="70"/>
      <c r="HIS29" s="70"/>
      <c r="HIT29" s="70"/>
      <c r="HIU29" s="70"/>
      <c r="HIV29" s="70"/>
      <c r="HIW29" s="70"/>
      <c r="HIX29" s="70"/>
      <c r="HIY29" s="70"/>
      <c r="HIZ29" s="70"/>
      <c r="HJA29" s="70"/>
      <c r="HJB29" s="70"/>
      <c r="HJC29" s="70"/>
      <c r="HJD29" s="70"/>
      <c r="HJE29" s="70"/>
      <c r="HJF29" s="70"/>
      <c r="HJG29" s="70"/>
      <c r="HJH29" s="70"/>
      <c r="HJI29" s="70"/>
      <c r="HJJ29" s="70"/>
      <c r="HJK29" s="70"/>
      <c r="HJL29" s="70"/>
      <c r="HJM29" s="70"/>
      <c r="HJN29" s="70"/>
      <c r="HJO29" s="70"/>
      <c r="HJP29" s="70"/>
      <c r="HJQ29" s="70"/>
      <c r="HJR29" s="70"/>
      <c r="HJS29" s="70"/>
      <c r="HJT29" s="70"/>
      <c r="HJU29" s="70"/>
      <c r="HJV29" s="70"/>
      <c r="HJW29" s="70"/>
      <c r="HJX29" s="70"/>
      <c r="HJY29" s="70"/>
      <c r="HJZ29" s="70"/>
      <c r="HKA29" s="70"/>
      <c r="HKB29" s="70"/>
      <c r="HKC29" s="70"/>
      <c r="HKD29" s="70"/>
      <c r="HKE29" s="70"/>
      <c r="HKF29" s="70"/>
      <c r="HKG29" s="70"/>
      <c r="HKH29" s="70"/>
      <c r="HKI29" s="70"/>
      <c r="HKJ29" s="70"/>
      <c r="HKK29" s="70"/>
      <c r="HKL29" s="70"/>
      <c r="HKM29" s="70"/>
      <c r="HKN29" s="70"/>
      <c r="HKO29" s="70"/>
      <c r="HKP29" s="70"/>
      <c r="HKQ29" s="70"/>
      <c r="HKR29" s="70"/>
      <c r="HKS29" s="70"/>
      <c r="HKT29" s="70"/>
      <c r="HKU29" s="70"/>
      <c r="HKV29" s="70"/>
      <c r="HKW29" s="70"/>
      <c r="HKX29" s="70"/>
      <c r="HKY29" s="70"/>
      <c r="HKZ29" s="70"/>
      <c r="HLA29" s="70"/>
      <c r="HLB29" s="70"/>
      <c r="HLC29" s="70"/>
      <c r="HLD29" s="70"/>
      <c r="HLE29" s="70"/>
      <c r="HLF29" s="70"/>
      <c r="HLG29" s="70"/>
      <c r="HLH29" s="70"/>
      <c r="HLI29" s="70"/>
      <c r="HLJ29" s="70"/>
      <c r="HLK29" s="70"/>
      <c r="HLL29" s="70"/>
      <c r="HLM29" s="70"/>
      <c r="HLN29" s="70"/>
      <c r="HLO29" s="70"/>
      <c r="HLP29" s="70"/>
      <c r="HLQ29" s="70"/>
      <c r="HLR29" s="70"/>
      <c r="HLS29" s="70"/>
      <c r="HLT29" s="70"/>
      <c r="HLU29" s="70"/>
      <c r="HLV29" s="70"/>
      <c r="HLW29" s="70"/>
      <c r="HLX29" s="70"/>
      <c r="HLY29" s="70"/>
      <c r="HLZ29" s="70"/>
      <c r="HMA29" s="70"/>
      <c r="HMB29" s="70"/>
      <c r="HMC29" s="70"/>
      <c r="HMD29" s="70"/>
      <c r="HME29" s="70"/>
      <c r="HMF29" s="70"/>
      <c r="HMG29" s="70"/>
      <c r="HMH29" s="70"/>
      <c r="HMI29" s="70"/>
      <c r="HMJ29" s="70"/>
      <c r="HMK29" s="70"/>
      <c r="HML29" s="70"/>
      <c r="HMM29" s="70"/>
      <c r="HMN29" s="70"/>
      <c r="HMO29" s="70"/>
      <c r="HMP29" s="70"/>
      <c r="HMQ29" s="70"/>
      <c r="HMR29" s="70"/>
      <c r="HMS29" s="70"/>
      <c r="HMT29" s="70"/>
      <c r="HMU29" s="70"/>
      <c r="HMV29" s="70"/>
      <c r="HMW29" s="70"/>
      <c r="HMX29" s="70"/>
      <c r="HMY29" s="70"/>
      <c r="HMZ29" s="70"/>
      <c r="HNA29" s="70"/>
      <c r="HNB29" s="70"/>
      <c r="HNC29" s="70"/>
      <c r="HND29" s="70"/>
      <c r="HNE29" s="70"/>
      <c r="HNF29" s="70"/>
      <c r="HNG29" s="70"/>
      <c r="HNH29" s="70"/>
      <c r="HNI29" s="70"/>
      <c r="HNJ29" s="70"/>
      <c r="HNK29" s="70"/>
      <c r="HNL29" s="70"/>
      <c r="HNM29" s="70"/>
      <c r="HNN29" s="70"/>
      <c r="HNO29" s="70"/>
      <c r="HNP29" s="70"/>
      <c r="HNQ29" s="70"/>
      <c r="HNR29" s="70"/>
      <c r="HNS29" s="70"/>
      <c r="HNT29" s="70"/>
      <c r="HNU29" s="70"/>
      <c r="HNV29" s="70"/>
      <c r="HNW29" s="70"/>
      <c r="HNX29" s="70"/>
      <c r="HNY29" s="70"/>
      <c r="HNZ29" s="70"/>
      <c r="HOA29" s="70"/>
      <c r="HOB29" s="70"/>
      <c r="HOC29" s="70"/>
      <c r="HOD29" s="70"/>
      <c r="HOE29" s="70"/>
      <c r="HOF29" s="70"/>
      <c r="HOG29" s="70"/>
      <c r="HOH29" s="70"/>
      <c r="HOI29" s="70"/>
      <c r="HOJ29" s="70"/>
      <c r="HOK29" s="70"/>
      <c r="HOL29" s="70"/>
      <c r="HOM29" s="70"/>
      <c r="HON29" s="70"/>
      <c r="HOO29" s="70"/>
      <c r="HOP29" s="70"/>
      <c r="HOQ29" s="70"/>
      <c r="HOR29" s="70"/>
      <c r="HOS29" s="70"/>
      <c r="HOT29" s="70"/>
      <c r="HOU29" s="70"/>
      <c r="HOV29" s="70"/>
      <c r="HOW29" s="70"/>
      <c r="HOX29" s="70"/>
      <c r="HOY29" s="70"/>
      <c r="HOZ29" s="70"/>
      <c r="HPA29" s="70"/>
      <c r="HPB29" s="70"/>
      <c r="HPC29" s="70"/>
      <c r="HPD29" s="70"/>
      <c r="HPE29" s="70"/>
      <c r="HPF29" s="70"/>
      <c r="HPG29" s="70"/>
      <c r="HPH29" s="70"/>
      <c r="HPI29" s="70"/>
      <c r="HPJ29" s="70"/>
      <c r="HPK29" s="70"/>
      <c r="HPL29" s="70"/>
      <c r="HPM29" s="70"/>
      <c r="HPN29" s="70"/>
      <c r="HPO29" s="70"/>
      <c r="HPP29" s="70"/>
      <c r="HPQ29" s="70"/>
      <c r="HPR29" s="70"/>
      <c r="HPS29" s="70"/>
      <c r="HPT29" s="70"/>
      <c r="HPU29" s="70"/>
      <c r="HPV29" s="70"/>
      <c r="HPW29" s="70"/>
      <c r="HPX29" s="70"/>
      <c r="HPY29" s="70"/>
      <c r="HPZ29" s="70"/>
      <c r="HQA29" s="70"/>
      <c r="HQB29" s="70"/>
      <c r="HQC29" s="70"/>
      <c r="HQD29" s="70"/>
      <c r="HQE29" s="70"/>
      <c r="HQF29" s="70"/>
      <c r="HQG29" s="70"/>
      <c r="HQH29" s="70"/>
      <c r="HQI29" s="70"/>
      <c r="HQJ29" s="70"/>
      <c r="HQK29" s="70"/>
      <c r="HQL29" s="70"/>
      <c r="HQM29" s="70"/>
      <c r="HQN29" s="70"/>
      <c r="HQO29" s="70"/>
      <c r="HQP29" s="70"/>
      <c r="HQQ29" s="70"/>
      <c r="HQR29" s="70"/>
      <c r="HQS29" s="70"/>
      <c r="HQT29" s="70"/>
      <c r="HQU29" s="70"/>
      <c r="HQV29" s="70"/>
      <c r="HQW29" s="70"/>
      <c r="HQX29" s="70"/>
      <c r="HQY29" s="70"/>
      <c r="HQZ29" s="70"/>
      <c r="HRA29" s="70"/>
      <c r="HRB29" s="70"/>
      <c r="HRC29" s="70"/>
      <c r="HRD29" s="70"/>
      <c r="HRE29" s="70"/>
      <c r="HRF29" s="70"/>
      <c r="HRG29" s="70"/>
      <c r="HRH29" s="70"/>
      <c r="HRI29" s="70"/>
      <c r="HRJ29" s="70"/>
      <c r="HRK29" s="70"/>
      <c r="HRL29" s="70"/>
      <c r="HRM29" s="70"/>
      <c r="HRN29" s="70"/>
      <c r="HRO29" s="70"/>
      <c r="HRP29" s="70"/>
      <c r="HRQ29" s="70"/>
      <c r="HRR29" s="70"/>
      <c r="HRS29" s="70"/>
      <c r="HRT29" s="70"/>
      <c r="HRU29" s="70"/>
      <c r="HRV29" s="70"/>
      <c r="HRW29" s="70"/>
      <c r="HRX29" s="70"/>
      <c r="HRY29" s="70"/>
      <c r="HRZ29" s="70"/>
      <c r="HSA29" s="70"/>
      <c r="HSB29" s="70"/>
      <c r="HSC29" s="70"/>
      <c r="HSD29" s="70"/>
      <c r="HSE29" s="70"/>
      <c r="HSF29" s="70"/>
      <c r="HSG29" s="70"/>
      <c r="HSH29" s="70"/>
      <c r="HSI29" s="70"/>
      <c r="HSJ29" s="70"/>
      <c r="HSK29" s="70"/>
      <c r="HSL29" s="70"/>
      <c r="HSM29" s="70"/>
      <c r="HSN29" s="70"/>
      <c r="HSO29" s="70"/>
      <c r="HSP29" s="70"/>
      <c r="HSQ29" s="70"/>
      <c r="HSR29" s="70"/>
      <c r="HSS29" s="70"/>
      <c r="HST29" s="70"/>
      <c r="HSU29" s="70"/>
      <c r="HSV29" s="70"/>
      <c r="HSW29" s="70"/>
      <c r="HSX29" s="70"/>
      <c r="HSY29" s="70"/>
      <c r="HSZ29" s="70"/>
      <c r="HTA29" s="70"/>
      <c r="HTB29" s="70"/>
      <c r="HTC29" s="70"/>
      <c r="HTD29" s="70"/>
      <c r="HTE29" s="70"/>
      <c r="HTF29" s="70"/>
      <c r="HTG29" s="70"/>
      <c r="HTH29" s="70"/>
      <c r="HTI29" s="70"/>
      <c r="HTJ29" s="70"/>
      <c r="HTK29" s="70"/>
      <c r="HTL29" s="70"/>
      <c r="HTM29" s="70"/>
      <c r="HTN29" s="70"/>
      <c r="HTO29" s="70"/>
      <c r="HTP29" s="70"/>
      <c r="HTQ29" s="70"/>
      <c r="HTR29" s="70"/>
      <c r="HTS29" s="70"/>
      <c r="HTT29" s="70"/>
      <c r="HTU29" s="70"/>
      <c r="HTV29" s="70"/>
      <c r="HTW29" s="70"/>
      <c r="HTX29" s="70"/>
      <c r="HTY29" s="70"/>
      <c r="HTZ29" s="70"/>
      <c r="HUA29" s="70"/>
      <c r="HUB29" s="70"/>
      <c r="HUC29" s="70"/>
      <c r="HUD29" s="70"/>
      <c r="HUE29" s="70"/>
      <c r="HUF29" s="70"/>
      <c r="HUG29" s="70"/>
      <c r="HUH29" s="70"/>
      <c r="HUI29" s="70"/>
      <c r="HUJ29" s="70"/>
      <c r="HUK29" s="70"/>
      <c r="HUL29" s="70"/>
      <c r="HUM29" s="70"/>
      <c r="HUN29" s="70"/>
      <c r="HUO29" s="70"/>
      <c r="HUP29" s="70"/>
      <c r="HUQ29" s="70"/>
      <c r="HUR29" s="70"/>
      <c r="HUS29" s="70"/>
      <c r="HUT29" s="70"/>
      <c r="HUU29" s="70"/>
      <c r="HUV29" s="70"/>
      <c r="HUW29" s="70"/>
      <c r="HUX29" s="70"/>
      <c r="HUY29" s="70"/>
      <c r="HUZ29" s="70"/>
      <c r="HVA29" s="70"/>
      <c r="HVB29" s="70"/>
      <c r="HVC29" s="70"/>
      <c r="HVD29" s="70"/>
      <c r="HVE29" s="70"/>
      <c r="HVF29" s="70"/>
      <c r="HVG29" s="70"/>
      <c r="HVH29" s="70"/>
      <c r="HVI29" s="70"/>
      <c r="HVJ29" s="70"/>
      <c r="HVK29" s="70"/>
      <c r="HVL29" s="70"/>
      <c r="HVM29" s="70"/>
      <c r="HVN29" s="70"/>
      <c r="HVO29" s="70"/>
      <c r="HVP29" s="70"/>
      <c r="HVQ29" s="70"/>
      <c r="HVR29" s="70"/>
      <c r="HVS29" s="70"/>
      <c r="HVT29" s="70"/>
      <c r="HVU29" s="70"/>
      <c r="HVV29" s="70"/>
      <c r="HVW29" s="70"/>
      <c r="HVX29" s="70"/>
      <c r="HVY29" s="70"/>
      <c r="HVZ29" s="70"/>
      <c r="HWA29" s="70"/>
      <c r="HWB29" s="70"/>
      <c r="HWC29" s="70"/>
      <c r="HWD29" s="70"/>
      <c r="HWE29" s="70"/>
      <c r="HWF29" s="70"/>
      <c r="HWG29" s="70"/>
      <c r="HWH29" s="70"/>
      <c r="HWI29" s="70"/>
      <c r="HWJ29" s="70"/>
      <c r="HWK29" s="70"/>
      <c r="HWL29" s="70"/>
      <c r="HWM29" s="70"/>
      <c r="HWN29" s="70"/>
      <c r="HWO29" s="70"/>
      <c r="HWP29" s="70"/>
      <c r="HWQ29" s="70"/>
      <c r="HWR29" s="70"/>
      <c r="HWS29" s="70"/>
      <c r="HWT29" s="70"/>
      <c r="HWU29" s="70"/>
      <c r="HWV29" s="70"/>
      <c r="HWW29" s="70"/>
      <c r="HWX29" s="70"/>
      <c r="HWY29" s="70"/>
      <c r="HWZ29" s="70"/>
      <c r="HXA29" s="70"/>
      <c r="HXB29" s="70"/>
      <c r="HXC29" s="70"/>
      <c r="HXD29" s="70"/>
      <c r="HXE29" s="70"/>
      <c r="HXF29" s="70"/>
      <c r="HXG29" s="70"/>
      <c r="HXH29" s="70"/>
      <c r="HXI29" s="70"/>
      <c r="HXJ29" s="70"/>
      <c r="HXK29" s="70"/>
      <c r="HXL29" s="70"/>
      <c r="HXM29" s="70"/>
      <c r="HXN29" s="70"/>
      <c r="HXO29" s="70"/>
      <c r="HXP29" s="70"/>
      <c r="HXQ29" s="70"/>
      <c r="HXR29" s="70"/>
      <c r="HXS29" s="70"/>
      <c r="HXT29" s="70"/>
      <c r="HXU29" s="70"/>
      <c r="HXV29" s="70"/>
      <c r="HXW29" s="70"/>
      <c r="HXX29" s="70"/>
      <c r="HXY29" s="70"/>
      <c r="HXZ29" s="70"/>
      <c r="HYA29" s="70"/>
      <c r="HYB29" s="70"/>
      <c r="HYC29" s="70"/>
      <c r="HYD29" s="70"/>
      <c r="HYE29" s="70"/>
      <c r="HYF29" s="70"/>
      <c r="HYG29" s="70"/>
      <c r="HYH29" s="70"/>
      <c r="HYI29" s="70"/>
      <c r="HYJ29" s="70"/>
      <c r="HYK29" s="70"/>
      <c r="HYL29" s="70"/>
      <c r="HYM29" s="70"/>
      <c r="HYN29" s="70"/>
      <c r="HYO29" s="70"/>
      <c r="HYP29" s="70"/>
      <c r="HYQ29" s="70"/>
      <c r="HYR29" s="70"/>
      <c r="HYS29" s="70"/>
      <c r="HYT29" s="70"/>
      <c r="HYU29" s="70"/>
      <c r="HYV29" s="70"/>
      <c r="HYW29" s="70"/>
      <c r="HYX29" s="70"/>
      <c r="HYY29" s="70"/>
      <c r="HYZ29" s="70"/>
      <c r="HZA29" s="70"/>
      <c r="HZB29" s="70"/>
      <c r="HZC29" s="70"/>
      <c r="HZD29" s="70"/>
      <c r="HZE29" s="70"/>
      <c r="HZF29" s="70"/>
      <c r="HZG29" s="70"/>
      <c r="HZH29" s="70"/>
      <c r="HZI29" s="70"/>
      <c r="HZJ29" s="70"/>
      <c r="HZK29" s="70"/>
      <c r="HZL29" s="70"/>
      <c r="HZM29" s="70"/>
      <c r="HZN29" s="70"/>
      <c r="HZO29" s="70"/>
      <c r="HZP29" s="70"/>
      <c r="HZQ29" s="70"/>
      <c r="HZR29" s="70"/>
      <c r="HZS29" s="70"/>
      <c r="HZT29" s="70"/>
      <c r="HZU29" s="70"/>
      <c r="HZV29" s="70"/>
      <c r="HZW29" s="70"/>
      <c r="HZX29" s="70"/>
      <c r="HZY29" s="70"/>
      <c r="HZZ29" s="70"/>
      <c r="IAA29" s="70"/>
      <c r="IAB29" s="70"/>
      <c r="IAC29" s="70"/>
      <c r="IAD29" s="70"/>
      <c r="IAE29" s="70"/>
      <c r="IAF29" s="70"/>
      <c r="IAG29" s="70"/>
      <c r="IAH29" s="70"/>
      <c r="IAI29" s="70"/>
      <c r="IAJ29" s="70"/>
      <c r="IAK29" s="70"/>
      <c r="IAL29" s="70"/>
      <c r="IAM29" s="70"/>
      <c r="IAN29" s="70"/>
      <c r="IAO29" s="70"/>
      <c r="IAP29" s="70"/>
      <c r="IAQ29" s="70"/>
      <c r="IAR29" s="70"/>
      <c r="IAS29" s="70"/>
      <c r="IAT29" s="70"/>
      <c r="IAU29" s="70"/>
      <c r="IAV29" s="70"/>
      <c r="IAW29" s="70"/>
      <c r="IAX29" s="70"/>
      <c r="IAY29" s="70"/>
      <c r="IAZ29" s="70"/>
      <c r="IBA29" s="70"/>
      <c r="IBB29" s="70"/>
      <c r="IBC29" s="70"/>
      <c r="IBD29" s="70"/>
      <c r="IBE29" s="70"/>
      <c r="IBF29" s="70"/>
      <c r="IBG29" s="70"/>
      <c r="IBH29" s="70"/>
      <c r="IBI29" s="70"/>
      <c r="IBJ29" s="70"/>
      <c r="IBK29" s="70"/>
      <c r="IBL29" s="70"/>
      <c r="IBM29" s="70"/>
      <c r="IBN29" s="70"/>
      <c r="IBO29" s="70"/>
      <c r="IBP29" s="70"/>
      <c r="IBQ29" s="70"/>
      <c r="IBR29" s="70"/>
      <c r="IBS29" s="70"/>
      <c r="IBT29" s="70"/>
      <c r="IBU29" s="70"/>
      <c r="IBV29" s="70"/>
      <c r="IBW29" s="70"/>
      <c r="IBX29" s="70"/>
      <c r="IBY29" s="70"/>
      <c r="IBZ29" s="70"/>
      <c r="ICA29" s="70"/>
      <c r="ICB29" s="70"/>
      <c r="ICC29" s="70"/>
      <c r="ICD29" s="70"/>
      <c r="ICE29" s="70"/>
      <c r="ICF29" s="70"/>
      <c r="ICG29" s="70"/>
      <c r="ICH29" s="70"/>
      <c r="ICI29" s="70"/>
      <c r="ICJ29" s="70"/>
      <c r="ICK29" s="70"/>
      <c r="ICL29" s="70"/>
      <c r="ICM29" s="70"/>
      <c r="ICN29" s="70"/>
      <c r="ICO29" s="70"/>
      <c r="ICP29" s="70"/>
      <c r="ICQ29" s="70"/>
      <c r="ICR29" s="70"/>
      <c r="ICS29" s="70"/>
      <c r="ICT29" s="70"/>
      <c r="ICU29" s="70"/>
      <c r="ICV29" s="70"/>
      <c r="ICW29" s="70"/>
      <c r="ICX29" s="70"/>
      <c r="ICY29" s="70"/>
      <c r="ICZ29" s="70"/>
      <c r="IDA29" s="70"/>
      <c r="IDB29" s="70"/>
      <c r="IDC29" s="70"/>
      <c r="IDD29" s="70"/>
      <c r="IDE29" s="70"/>
      <c r="IDF29" s="70"/>
      <c r="IDG29" s="70"/>
      <c r="IDH29" s="70"/>
      <c r="IDI29" s="70"/>
      <c r="IDJ29" s="70"/>
      <c r="IDK29" s="70"/>
      <c r="IDL29" s="70"/>
      <c r="IDM29" s="70"/>
      <c r="IDN29" s="70"/>
      <c r="IDO29" s="70"/>
      <c r="IDP29" s="70"/>
      <c r="IDQ29" s="70"/>
      <c r="IDR29" s="70"/>
      <c r="IDS29" s="70"/>
      <c r="IDT29" s="70"/>
      <c r="IDU29" s="70"/>
      <c r="IDV29" s="70"/>
      <c r="IDW29" s="70"/>
      <c r="IDX29" s="70"/>
      <c r="IDY29" s="70"/>
      <c r="IDZ29" s="70"/>
      <c r="IEA29" s="70"/>
      <c r="IEB29" s="70"/>
      <c r="IEC29" s="70"/>
      <c r="IED29" s="70"/>
      <c r="IEE29" s="70"/>
      <c r="IEF29" s="70"/>
      <c r="IEG29" s="70"/>
      <c r="IEH29" s="70"/>
      <c r="IEI29" s="70"/>
      <c r="IEJ29" s="70"/>
      <c r="IEK29" s="70"/>
      <c r="IEL29" s="70"/>
      <c r="IEM29" s="70"/>
      <c r="IEN29" s="70"/>
      <c r="IEO29" s="70"/>
      <c r="IEP29" s="70"/>
      <c r="IEQ29" s="70"/>
      <c r="IER29" s="70"/>
      <c r="IES29" s="70"/>
      <c r="IET29" s="70"/>
      <c r="IEU29" s="70"/>
      <c r="IEV29" s="70"/>
      <c r="IEW29" s="70"/>
      <c r="IEX29" s="70"/>
      <c r="IEY29" s="70"/>
      <c r="IEZ29" s="70"/>
      <c r="IFA29" s="70"/>
      <c r="IFB29" s="70"/>
      <c r="IFC29" s="70"/>
      <c r="IFD29" s="70"/>
      <c r="IFE29" s="70"/>
      <c r="IFF29" s="70"/>
      <c r="IFG29" s="70"/>
      <c r="IFH29" s="70"/>
      <c r="IFI29" s="70"/>
      <c r="IFJ29" s="70"/>
      <c r="IFK29" s="70"/>
      <c r="IFL29" s="70"/>
      <c r="IFM29" s="70"/>
      <c r="IFN29" s="70"/>
      <c r="IFO29" s="70"/>
      <c r="IFP29" s="70"/>
      <c r="IFQ29" s="70"/>
      <c r="IFR29" s="70"/>
      <c r="IFS29" s="70"/>
      <c r="IFT29" s="70"/>
      <c r="IFU29" s="70"/>
      <c r="IFV29" s="70"/>
      <c r="IFW29" s="70"/>
      <c r="IFX29" s="70"/>
      <c r="IFY29" s="70"/>
      <c r="IFZ29" s="70"/>
      <c r="IGA29" s="70"/>
      <c r="IGB29" s="70"/>
      <c r="IGC29" s="70"/>
      <c r="IGD29" s="70"/>
      <c r="IGE29" s="70"/>
      <c r="IGF29" s="70"/>
      <c r="IGG29" s="70"/>
      <c r="IGH29" s="70"/>
      <c r="IGI29" s="70"/>
      <c r="IGJ29" s="70"/>
      <c r="IGK29" s="70"/>
      <c r="IGL29" s="70"/>
      <c r="IGM29" s="70"/>
      <c r="IGN29" s="70"/>
      <c r="IGO29" s="70"/>
      <c r="IGP29" s="70"/>
      <c r="IGQ29" s="70"/>
      <c r="IGR29" s="70"/>
      <c r="IGS29" s="70"/>
      <c r="IGT29" s="70"/>
      <c r="IGU29" s="70"/>
      <c r="IGV29" s="70"/>
      <c r="IGW29" s="70"/>
      <c r="IGX29" s="70"/>
      <c r="IGY29" s="70"/>
      <c r="IGZ29" s="70"/>
      <c r="IHA29" s="70"/>
      <c r="IHB29" s="70"/>
      <c r="IHC29" s="70"/>
      <c r="IHD29" s="70"/>
      <c r="IHE29" s="70"/>
      <c r="IHF29" s="70"/>
      <c r="IHG29" s="70"/>
      <c r="IHH29" s="70"/>
      <c r="IHI29" s="70"/>
      <c r="IHJ29" s="70"/>
      <c r="IHK29" s="70"/>
      <c r="IHL29" s="70"/>
      <c r="IHM29" s="70"/>
      <c r="IHN29" s="70"/>
      <c r="IHO29" s="70"/>
      <c r="IHP29" s="70"/>
      <c r="IHQ29" s="70"/>
      <c r="IHR29" s="70"/>
      <c r="IHS29" s="70"/>
      <c r="IHT29" s="70"/>
      <c r="IHU29" s="70"/>
      <c r="IHV29" s="70"/>
      <c r="IHW29" s="70"/>
      <c r="IHX29" s="70"/>
      <c r="IHY29" s="70"/>
      <c r="IHZ29" s="70"/>
      <c r="IIA29" s="70"/>
      <c r="IIB29" s="70"/>
      <c r="IIC29" s="70"/>
      <c r="IID29" s="70"/>
      <c r="IIE29" s="70"/>
      <c r="IIF29" s="70"/>
      <c r="IIG29" s="70"/>
      <c r="IIH29" s="70"/>
      <c r="III29" s="70"/>
      <c r="IIJ29" s="70"/>
      <c r="IIK29" s="70"/>
      <c r="IIL29" s="70"/>
      <c r="IIM29" s="70"/>
      <c r="IIN29" s="70"/>
      <c r="IIO29" s="70"/>
      <c r="IIP29" s="70"/>
      <c r="IIQ29" s="70"/>
      <c r="IIR29" s="70"/>
      <c r="IIS29" s="70"/>
      <c r="IIT29" s="70"/>
      <c r="IIU29" s="70"/>
      <c r="IIV29" s="70"/>
      <c r="IIW29" s="70"/>
      <c r="IIX29" s="70"/>
      <c r="IIY29" s="70"/>
      <c r="IIZ29" s="70"/>
      <c r="IJA29" s="70"/>
      <c r="IJB29" s="70"/>
      <c r="IJC29" s="70"/>
      <c r="IJD29" s="70"/>
      <c r="IJE29" s="70"/>
      <c r="IJF29" s="70"/>
      <c r="IJG29" s="70"/>
      <c r="IJH29" s="70"/>
      <c r="IJI29" s="70"/>
      <c r="IJJ29" s="70"/>
      <c r="IJK29" s="70"/>
      <c r="IJL29" s="70"/>
      <c r="IJM29" s="70"/>
      <c r="IJN29" s="70"/>
      <c r="IJO29" s="70"/>
      <c r="IJP29" s="70"/>
      <c r="IJQ29" s="70"/>
      <c r="IJR29" s="70"/>
      <c r="IJS29" s="70"/>
      <c r="IJT29" s="70"/>
      <c r="IJU29" s="70"/>
      <c r="IJV29" s="70"/>
      <c r="IJW29" s="70"/>
      <c r="IJX29" s="70"/>
      <c r="IJY29" s="70"/>
      <c r="IJZ29" s="70"/>
      <c r="IKA29" s="70"/>
      <c r="IKB29" s="70"/>
      <c r="IKC29" s="70"/>
      <c r="IKD29" s="70"/>
      <c r="IKE29" s="70"/>
      <c r="IKF29" s="70"/>
      <c r="IKG29" s="70"/>
      <c r="IKH29" s="70"/>
      <c r="IKI29" s="70"/>
      <c r="IKJ29" s="70"/>
      <c r="IKK29" s="70"/>
      <c r="IKL29" s="70"/>
      <c r="IKM29" s="70"/>
      <c r="IKN29" s="70"/>
      <c r="IKO29" s="70"/>
      <c r="IKP29" s="70"/>
      <c r="IKQ29" s="70"/>
      <c r="IKR29" s="70"/>
      <c r="IKS29" s="70"/>
      <c r="IKT29" s="70"/>
      <c r="IKU29" s="70"/>
      <c r="IKV29" s="70"/>
      <c r="IKW29" s="70"/>
      <c r="IKX29" s="70"/>
      <c r="IKY29" s="70"/>
      <c r="IKZ29" s="70"/>
      <c r="ILA29" s="70"/>
      <c r="ILB29" s="70"/>
      <c r="ILC29" s="70"/>
      <c r="ILD29" s="70"/>
      <c r="ILE29" s="70"/>
      <c r="ILF29" s="70"/>
      <c r="ILG29" s="70"/>
      <c r="ILH29" s="70"/>
      <c r="ILI29" s="70"/>
      <c r="ILJ29" s="70"/>
      <c r="ILK29" s="70"/>
      <c r="ILL29" s="70"/>
      <c r="ILM29" s="70"/>
      <c r="ILN29" s="70"/>
      <c r="ILO29" s="70"/>
      <c r="ILP29" s="70"/>
      <c r="ILQ29" s="70"/>
      <c r="ILR29" s="70"/>
      <c r="ILS29" s="70"/>
      <c r="ILT29" s="70"/>
      <c r="ILU29" s="70"/>
      <c r="ILV29" s="70"/>
      <c r="ILW29" s="70"/>
      <c r="ILX29" s="70"/>
      <c r="ILY29" s="70"/>
      <c r="ILZ29" s="70"/>
      <c r="IMA29" s="70"/>
      <c r="IMB29" s="70"/>
      <c r="IMC29" s="70"/>
      <c r="IMD29" s="70"/>
      <c r="IME29" s="70"/>
      <c r="IMF29" s="70"/>
      <c r="IMG29" s="70"/>
      <c r="IMH29" s="70"/>
      <c r="IMI29" s="70"/>
      <c r="IMJ29" s="70"/>
      <c r="IMK29" s="70"/>
      <c r="IML29" s="70"/>
      <c r="IMM29" s="70"/>
      <c r="IMN29" s="70"/>
      <c r="IMO29" s="70"/>
      <c r="IMP29" s="70"/>
      <c r="IMQ29" s="70"/>
      <c r="IMR29" s="70"/>
      <c r="IMS29" s="70"/>
      <c r="IMT29" s="70"/>
      <c r="IMU29" s="70"/>
      <c r="IMV29" s="70"/>
      <c r="IMW29" s="70"/>
      <c r="IMX29" s="70"/>
      <c r="IMY29" s="70"/>
      <c r="IMZ29" s="70"/>
      <c r="INA29" s="70"/>
      <c r="INB29" s="70"/>
      <c r="INC29" s="70"/>
      <c r="IND29" s="70"/>
      <c r="INE29" s="70"/>
      <c r="INF29" s="70"/>
      <c r="ING29" s="70"/>
      <c r="INH29" s="70"/>
      <c r="INI29" s="70"/>
      <c r="INJ29" s="70"/>
      <c r="INK29" s="70"/>
      <c r="INL29" s="70"/>
      <c r="INM29" s="70"/>
      <c r="INN29" s="70"/>
      <c r="INO29" s="70"/>
      <c r="INP29" s="70"/>
      <c r="INQ29" s="70"/>
      <c r="INR29" s="70"/>
      <c r="INS29" s="70"/>
      <c r="INT29" s="70"/>
      <c r="INU29" s="70"/>
      <c r="INV29" s="70"/>
      <c r="INW29" s="70"/>
      <c r="INX29" s="70"/>
      <c r="INY29" s="70"/>
      <c r="INZ29" s="70"/>
      <c r="IOA29" s="70"/>
      <c r="IOB29" s="70"/>
      <c r="IOC29" s="70"/>
      <c r="IOD29" s="70"/>
      <c r="IOE29" s="70"/>
      <c r="IOF29" s="70"/>
      <c r="IOG29" s="70"/>
      <c r="IOH29" s="70"/>
      <c r="IOI29" s="70"/>
      <c r="IOJ29" s="70"/>
      <c r="IOK29" s="70"/>
      <c r="IOL29" s="70"/>
      <c r="IOM29" s="70"/>
      <c r="ION29" s="70"/>
      <c r="IOO29" s="70"/>
      <c r="IOP29" s="70"/>
      <c r="IOQ29" s="70"/>
      <c r="IOR29" s="70"/>
      <c r="IOS29" s="70"/>
      <c r="IOT29" s="70"/>
      <c r="IOU29" s="70"/>
      <c r="IOV29" s="70"/>
      <c r="IOW29" s="70"/>
      <c r="IOX29" s="70"/>
      <c r="IOY29" s="70"/>
      <c r="IOZ29" s="70"/>
      <c r="IPA29" s="70"/>
      <c r="IPB29" s="70"/>
      <c r="IPC29" s="70"/>
      <c r="IPD29" s="70"/>
      <c r="IPE29" s="70"/>
      <c r="IPF29" s="70"/>
      <c r="IPG29" s="70"/>
      <c r="IPH29" s="70"/>
      <c r="IPI29" s="70"/>
      <c r="IPJ29" s="70"/>
      <c r="IPK29" s="70"/>
      <c r="IPL29" s="70"/>
      <c r="IPM29" s="70"/>
      <c r="IPN29" s="70"/>
      <c r="IPO29" s="70"/>
      <c r="IPP29" s="70"/>
      <c r="IPQ29" s="70"/>
      <c r="IPR29" s="70"/>
      <c r="IPS29" s="70"/>
      <c r="IPT29" s="70"/>
      <c r="IPU29" s="70"/>
      <c r="IPV29" s="70"/>
      <c r="IPW29" s="70"/>
      <c r="IPX29" s="70"/>
      <c r="IPY29" s="70"/>
      <c r="IPZ29" s="70"/>
      <c r="IQA29" s="70"/>
      <c r="IQB29" s="70"/>
      <c r="IQC29" s="70"/>
      <c r="IQD29" s="70"/>
      <c r="IQE29" s="70"/>
      <c r="IQF29" s="70"/>
      <c r="IQG29" s="70"/>
      <c r="IQH29" s="70"/>
      <c r="IQI29" s="70"/>
      <c r="IQJ29" s="70"/>
      <c r="IQK29" s="70"/>
      <c r="IQL29" s="70"/>
      <c r="IQM29" s="70"/>
      <c r="IQN29" s="70"/>
      <c r="IQO29" s="70"/>
      <c r="IQP29" s="70"/>
      <c r="IQQ29" s="70"/>
      <c r="IQR29" s="70"/>
      <c r="IQS29" s="70"/>
      <c r="IQT29" s="70"/>
      <c r="IQU29" s="70"/>
      <c r="IQV29" s="70"/>
      <c r="IQW29" s="70"/>
      <c r="IQX29" s="70"/>
      <c r="IQY29" s="70"/>
      <c r="IQZ29" s="70"/>
      <c r="IRA29" s="70"/>
      <c r="IRB29" s="70"/>
      <c r="IRC29" s="70"/>
      <c r="IRD29" s="70"/>
      <c r="IRE29" s="70"/>
      <c r="IRF29" s="70"/>
      <c r="IRG29" s="70"/>
      <c r="IRH29" s="70"/>
      <c r="IRI29" s="70"/>
      <c r="IRJ29" s="70"/>
      <c r="IRK29" s="70"/>
      <c r="IRL29" s="70"/>
      <c r="IRM29" s="70"/>
      <c r="IRN29" s="70"/>
      <c r="IRO29" s="70"/>
      <c r="IRP29" s="70"/>
      <c r="IRQ29" s="70"/>
      <c r="IRR29" s="70"/>
      <c r="IRS29" s="70"/>
      <c r="IRT29" s="70"/>
      <c r="IRU29" s="70"/>
      <c r="IRV29" s="70"/>
      <c r="IRW29" s="70"/>
      <c r="IRX29" s="70"/>
      <c r="IRY29" s="70"/>
      <c r="IRZ29" s="70"/>
      <c r="ISA29" s="70"/>
      <c r="ISB29" s="70"/>
      <c r="ISC29" s="70"/>
      <c r="ISD29" s="70"/>
      <c r="ISE29" s="70"/>
      <c r="ISF29" s="70"/>
      <c r="ISG29" s="70"/>
      <c r="ISH29" s="70"/>
      <c r="ISI29" s="70"/>
      <c r="ISJ29" s="70"/>
      <c r="ISK29" s="70"/>
      <c r="ISL29" s="70"/>
      <c r="ISM29" s="70"/>
      <c r="ISN29" s="70"/>
      <c r="ISO29" s="70"/>
      <c r="ISP29" s="70"/>
      <c r="ISQ29" s="70"/>
      <c r="ISR29" s="70"/>
      <c r="ISS29" s="70"/>
      <c r="IST29" s="70"/>
      <c r="ISU29" s="70"/>
      <c r="ISV29" s="70"/>
      <c r="ISW29" s="70"/>
      <c r="ISX29" s="70"/>
      <c r="ISY29" s="70"/>
      <c r="ISZ29" s="70"/>
      <c r="ITA29" s="70"/>
      <c r="ITB29" s="70"/>
      <c r="ITC29" s="70"/>
      <c r="ITD29" s="70"/>
      <c r="ITE29" s="70"/>
      <c r="ITF29" s="70"/>
      <c r="ITG29" s="70"/>
      <c r="ITH29" s="70"/>
      <c r="ITI29" s="70"/>
      <c r="ITJ29" s="70"/>
      <c r="ITK29" s="70"/>
      <c r="ITL29" s="70"/>
      <c r="ITM29" s="70"/>
      <c r="ITN29" s="70"/>
      <c r="ITO29" s="70"/>
      <c r="ITP29" s="70"/>
      <c r="ITQ29" s="70"/>
      <c r="ITR29" s="70"/>
      <c r="ITS29" s="70"/>
      <c r="ITT29" s="70"/>
      <c r="ITU29" s="70"/>
      <c r="ITV29" s="70"/>
      <c r="ITW29" s="70"/>
      <c r="ITX29" s="70"/>
      <c r="ITY29" s="70"/>
      <c r="ITZ29" s="70"/>
      <c r="IUA29" s="70"/>
      <c r="IUB29" s="70"/>
      <c r="IUC29" s="70"/>
      <c r="IUD29" s="70"/>
      <c r="IUE29" s="70"/>
      <c r="IUF29" s="70"/>
      <c r="IUG29" s="70"/>
      <c r="IUH29" s="70"/>
      <c r="IUI29" s="70"/>
      <c r="IUJ29" s="70"/>
      <c r="IUK29" s="70"/>
      <c r="IUL29" s="70"/>
      <c r="IUM29" s="70"/>
      <c r="IUN29" s="70"/>
      <c r="IUO29" s="70"/>
      <c r="IUP29" s="70"/>
      <c r="IUQ29" s="70"/>
      <c r="IUR29" s="70"/>
      <c r="IUS29" s="70"/>
      <c r="IUT29" s="70"/>
      <c r="IUU29" s="70"/>
      <c r="IUV29" s="70"/>
      <c r="IUW29" s="70"/>
      <c r="IUX29" s="70"/>
      <c r="IUY29" s="70"/>
      <c r="IUZ29" s="70"/>
      <c r="IVA29" s="70"/>
      <c r="IVB29" s="70"/>
      <c r="IVC29" s="70"/>
      <c r="IVD29" s="70"/>
      <c r="IVE29" s="70"/>
      <c r="IVF29" s="70"/>
      <c r="IVG29" s="70"/>
      <c r="IVH29" s="70"/>
      <c r="IVI29" s="70"/>
      <c r="IVJ29" s="70"/>
      <c r="IVK29" s="70"/>
      <c r="IVL29" s="70"/>
      <c r="IVM29" s="70"/>
      <c r="IVN29" s="70"/>
      <c r="IVO29" s="70"/>
      <c r="IVP29" s="70"/>
      <c r="IVQ29" s="70"/>
      <c r="IVR29" s="70"/>
      <c r="IVS29" s="70"/>
      <c r="IVT29" s="70"/>
      <c r="IVU29" s="70"/>
      <c r="IVV29" s="70"/>
      <c r="IVW29" s="70"/>
      <c r="IVX29" s="70"/>
      <c r="IVY29" s="70"/>
      <c r="IVZ29" s="70"/>
      <c r="IWA29" s="70"/>
      <c r="IWB29" s="70"/>
      <c r="IWC29" s="70"/>
      <c r="IWD29" s="70"/>
      <c r="IWE29" s="70"/>
      <c r="IWF29" s="70"/>
      <c r="IWG29" s="70"/>
      <c r="IWH29" s="70"/>
      <c r="IWI29" s="70"/>
      <c r="IWJ29" s="70"/>
      <c r="IWK29" s="70"/>
      <c r="IWL29" s="70"/>
      <c r="IWM29" s="70"/>
      <c r="IWN29" s="70"/>
      <c r="IWO29" s="70"/>
      <c r="IWP29" s="70"/>
      <c r="IWQ29" s="70"/>
      <c r="IWR29" s="70"/>
      <c r="IWS29" s="70"/>
      <c r="IWT29" s="70"/>
      <c r="IWU29" s="70"/>
      <c r="IWV29" s="70"/>
      <c r="IWW29" s="70"/>
      <c r="IWX29" s="70"/>
      <c r="IWY29" s="70"/>
      <c r="IWZ29" s="70"/>
      <c r="IXA29" s="70"/>
      <c r="IXB29" s="70"/>
      <c r="IXC29" s="70"/>
      <c r="IXD29" s="70"/>
      <c r="IXE29" s="70"/>
      <c r="IXF29" s="70"/>
      <c r="IXG29" s="70"/>
      <c r="IXH29" s="70"/>
      <c r="IXI29" s="70"/>
      <c r="IXJ29" s="70"/>
      <c r="IXK29" s="70"/>
      <c r="IXL29" s="70"/>
      <c r="IXM29" s="70"/>
      <c r="IXN29" s="70"/>
      <c r="IXO29" s="70"/>
      <c r="IXP29" s="70"/>
      <c r="IXQ29" s="70"/>
      <c r="IXR29" s="70"/>
      <c r="IXS29" s="70"/>
      <c r="IXT29" s="70"/>
      <c r="IXU29" s="70"/>
      <c r="IXV29" s="70"/>
      <c r="IXW29" s="70"/>
      <c r="IXX29" s="70"/>
      <c r="IXY29" s="70"/>
      <c r="IXZ29" s="70"/>
      <c r="IYA29" s="70"/>
      <c r="IYB29" s="70"/>
      <c r="IYC29" s="70"/>
      <c r="IYD29" s="70"/>
      <c r="IYE29" s="70"/>
      <c r="IYF29" s="70"/>
      <c r="IYG29" s="70"/>
      <c r="IYH29" s="70"/>
      <c r="IYI29" s="70"/>
      <c r="IYJ29" s="70"/>
      <c r="IYK29" s="70"/>
      <c r="IYL29" s="70"/>
      <c r="IYM29" s="70"/>
      <c r="IYN29" s="70"/>
      <c r="IYO29" s="70"/>
      <c r="IYP29" s="70"/>
      <c r="IYQ29" s="70"/>
      <c r="IYR29" s="70"/>
      <c r="IYS29" s="70"/>
      <c r="IYT29" s="70"/>
      <c r="IYU29" s="70"/>
      <c r="IYV29" s="70"/>
      <c r="IYW29" s="70"/>
      <c r="IYX29" s="70"/>
      <c r="IYY29" s="70"/>
      <c r="IYZ29" s="70"/>
      <c r="IZA29" s="70"/>
      <c r="IZB29" s="70"/>
      <c r="IZC29" s="70"/>
      <c r="IZD29" s="70"/>
      <c r="IZE29" s="70"/>
      <c r="IZF29" s="70"/>
      <c r="IZG29" s="70"/>
      <c r="IZH29" s="70"/>
      <c r="IZI29" s="70"/>
      <c r="IZJ29" s="70"/>
      <c r="IZK29" s="70"/>
      <c r="IZL29" s="70"/>
      <c r="IZM29" s="70"/>
      <c r="IZN29" s="70"/>
      <c r="IZO29" s="70"/>
      <c r="IZP29" s="70"/>
      <c r="IZQ29" s="70"/>
      <c r="IZR29" s="70"/>
      <c r="IZS29" s="70"/>
      <c r="IZT29" s="70"/>
      <c r="IZU29" s="70"/>
      <c r="IZV29" s="70"/>
      <c r="IZW29" s="70"/>
      <c r="IZX29" s="70"/>
      <c r="IZY29" s="70"/>
      <c r="IZZ29" s="70"/>
      <c r="JAA29" s="70"/>
      <c r="JAB29" s="70"/>
      <c r="JAC29" s="70"/>
      <c r="JAD29" s="70"/>
      <c r="JAE29" s="70"/>
      <c r="JAF29" s="70"/>
      <c r="JAG29" s="70"/>
      <c r="JAH29" s="70"/>
      <c r="JAI29" s="70"/>
      <c r="JAJ29" s="70"/>
      <c r="JAK29" s="70"/>
      <c r="JAL29" s="70"/>
      <c r="JAM29" s="70"/>
      <c r="JAN29" s="70"/>
      <c r="JAO29" s="70"/>
      <c r="JAP29" s="70"/>
      <c r="JAQ29" s="70"/>
      <c r="JAR29" s="70"/>
      <c r="JAS29" s="70"/>
      <c r="JAT29" s="70"/>
      <c r="JAU29" s="70"/>
      <c r="JAV29" s="70"/>
      <c r="JAW29" s="70"/>
      <c r="JAX29" s="70"/>
      <c r="JAY29" s="70"/>
      <c r="JAZ29" s="70"/>
      <c r="JBA29" s="70"/>
      <c r="JBB29" s="70"/>
      <c r="JBC29" s="70"/>
      <c r="JBD29" s="70"/>
      <c r="JBE29" s="70"/>
      <c r="JBF29" s="70"/>
      <c r="JBG29" s="70"/>
      <c r="JBH29" s="70"/>
      <c r="JBI29" s="70"/>
      <c r="JBJ29" s="70"/>
      <c r="JBK29" s="70"/>
      <c r="JBL29" s="70"/>
      <c r="JBM29" s="70"/>
      <c r="JBN29" s="70"/>
      <c r="JBO29" s="70"/>
      <c r="JBP29" s="70"/>
      <c r="JBQ29" s="70"/>
      <c r="JBR29" s="70"/>
      <c r="JBS29" s="70"/>
      <c r="JBT29" s="70"/>
      <c r="JBU29" s="70"/>
      <c r="JBV29" s="70"/>
      <c r="JBW29" s="70"/>
      <c r="JBX29" s="70"/>
      <c r="JBY29" s="70"/>
      <c r="JBZ29" s="70"/>
      <c r="JCA29" s="70"/>
      <c r="JCB29" s="70"/>
      <c r="JCC29" s="70"/>
      <c r="JCD29" s="70"/>
      <c r="JCE29" s="70"/>
      <c r="JCF29" s="70"/>
      <c r="JCG29" s="70"/>
      <c r="JCH29" s="70"/>
      <c r="JCI29" s="70"/>
      <c r="JCJ29" s="70"/>
      <c r="JCK29" s="70"/>
      <c r="JCL29" s="70"/>
      <c r="JCM29" s="70"/>
      <c r="JCN29" s="70"/>
      <c r="JCO29" s="70"/>
      <c r="JCP29" s="70"/>
      <c r="JCQ29" s="70"/>
      <c r="JCR29" s="70"/>
      <c r="JCS29" s="70"/>
      <c r="JCT29" s="70"/>
      <c r="JCU29" s="70"/>
      <c r="JCV29" s="70"/>
      <c r="JCW29" s="70"/>
      <c r="JCX29" s="70"/>
      <c r="JCY29" s="70"/>
      <c r="JCZ29" s="70"/>
      <c r="JDA29" s="70"/>
      <c r="JDB29" s="70"/>
      <c r="JDC29" s="70"/>
      <c r="JDD29" s="70"/>
      <c r="JDE29" s="70"/>
      <c r="JDF29" s="70"/>
      <c r="JDG29" s="70"/>
      <c r="JDH29" s="70"/>
      <c r="JDI29" s="70"/>
      <c r="JDJ29" s="70"/>
      <c r="JDK29" s="70"/>
      <c r="JDL29" s="70"/>
      <c r="JDM29" s="70"/>
      <c r="JDN29" s="70"/>
      <c r="JDO29" s="70"/>
      <c r="JDP29" s="70"/>
      <c r="JDQ29" s="70"/>
      <c r="JDR29" s="70"/>
      <c r="JDS29" s="70"/>
      <c r="JDT29" s="70"/>
      <c r="JDU29" s="70"/>
      <c r="JDV29" s="70"/>
      <c r="JDW29" s="70"/>
      <c r="JDX29" s="70"/>
      <c r="JDY29" s="70"/>
      <c r="JDZ29" s="70"/>
      <c r="JEA29" s="70"/>
      <c r="JEB29" s="70"/>
      <c r="JEC29" s="70"/>
      <c r="JED29" s="70"/>
      <c r="JEE29" s="70"/>
      <c r="JEF29" s="70"/>
      <c r="JEG29" s="70"/>
      <c r="JEH29" s="70"/>
      <c r="JEI29" s="70"/>
      <c r="JEJ29" s="70"/>
      <c r="JEK29" s="70"/>
      <c r="JEL29" s="70"/>
      <c r="JEM29" s="70"/>
      <c r="JEN29" s="70"/>
      <c r="JEO29" s="70"/>
      <c r="JEP29" s="70"/>
      <c r="JEQ29" s="70"/>
      <c r="JER29" s="70"/>
      <c r="JES29" s="70"/>
      <c r="JET29" s="70"/>
      <c r="JEU29" s="70"/>
      <c r="JEV29" s="70"/>
      <c r="JEW29" s="70"/>
      <c r="JEX29" s="70"/>
      <c r="JEY29" s="70"/>
      <c r="JEZ29" s="70"/>
      <c r="JFA29" s="70"/>
      <c r="JFB29" s="70"/>
      <c r="JFC29" s="70"/>
      <c r="JFD29" s="70"/>
      <c r="JFE29" s="70"/>
      <c r="JFF29" s="70"/>
      <c r="JFG29" s="70"/>
      <c r="JFH29" s="70"/>
      <c r="JFI29" s="70"/>
      <c r="JFJ29" s="70"/>
      <c r="JFK29" s="70"/>
      <c r="JFL29" s="70"/>
      <c r="JFM29" s="70"/>
      <c r="JFN29" s="70"/>
      <c r="JFO29" s="70"/>
      <c r="JFP29" s="70"/>
      <c r="JFQ29" s="70"/>
      <c r="JFR29" s="70"/>
      <c r="JFS29" s="70"/>
      <c r="JFT29" s="70"/>
      <c r="JFU29" s="70"/>
      <c r="JFV29" s="70"/>
      <c r="JFW29" s="70"/>
      <c r="JFX29" s="70"/>
      <c r="JFY29" s="70"/>
      <c r="JFZ29" s="70"/>
      <c r="JGA29" s="70"/>
      <c r="JGB29" s="70"/>
      <c r="JGC29" s="70"/>
      <c r="JGD29" s="70"/>
      <c r="JGE29" s="70"/>
      <c r="JGF29" s="70"/>
      <c r="JGG29" s="70"/>
      <c r="JGH29" s="70"/>
      <c r="JGI29" s="70"/>
      <c r="JGJ29" s="70"/>
      <c r="JGK29" s="70"/>
      <c r="JGL29" s="70"/>
      <c r="JGM29" s="70"/>
      <c r="JGN29" s="70"/>
      <c r="JGO29" s="70"/>
      <c r="JGP29" s="70"/>
      <c r="JGQ29" s="70"/>
      <c r="JGR29" s="70"/>
      <c r="JGS29" s="70"/>
      <c r="JGT29" s="70"/>
      <c r="JGU29" s="70"/>
      <c r="JGV29" s="70"/>
      <c r="JGW29" s="70"/>
      <c r="JGX29" s="70"/>
      <c r="JGY29" s="70"/>
      <c r="JGZ29" s="70"/>
      <c r="JHA29" s="70"/>
      <c r="JHB29" s="70"/>
      <c r="JHC29" s="70"/>
      <c r="JHD29" s="70"/>
      <c r="JHE29" s="70"/>
      <c r="JHF29" s="70"/>
      <c r="JHG29" s="70"/>
      <c r="JHH29" s="70"/>
      <c r="JHI29" s="70"/>
      <c r="JHJ29" s="70"/>
      <c r="JHK29" s="70"/>
      <c r="JHL29" s="70"/>
      <c r="JHM29" s="70"/>
      <c r="JHN29" s="70"/>
      <c r="JHO29" s="70"/>
      <c r="JHP29" s="70"/>
      <c r="JHQ29" s="70"/>
      <c r="JHR29" s="70"/>
      <c r="JHS29" s="70"/>
      <c r="JHT29" s="70"/>
      <c r="JHU29" s="70"/>
      <c r="JHV29" s="70"/>
      <c r="JHW29" s="70"/>
      <c r="JHX29" s="70"/>
      <c r="JHY29" s="70"/>
      <c r="JHZ29" s="70"/>
      <c r="JIA29" s="70"/>
      <c r="JIB29" s="70"/>
      <c r="JIC29" s="70"/>
      <c r="JID29" s="70"/>
      <c r="JIE29" s="70"/>
      <c r="JIF29" s="70"/>
      <c r="JIG29" s="70"/>
      <c r="JIH29" s="70"/>
      <c r="JII29" s="70"/>
      <c r="JIJ29" s="70"/>
      <c r="JIK29" s="70"/>
      <c r="JIL29" s="70"/>
      <c r="JIM29" s="70"/>
      <c r="JIN29" s="70"/>
      <c r="JIO29" s="70"/>
      <c r="JIP29" s="70"/>
      <c r="JIQ29" s="70"/>
      <c r="JIR29" s="70"/>
      <c r="JIS29" s="70"/>
      <c r="JIT29" s="70"/>
      <c r="JIU29" s="70"/>
      <c r="JIV29" s="70"/>
      <c r="JIW29" s="70"/>
      <c r="JIX29" s="70"/>
      <c r="JIY29" s="70"/>
      <c r="JIZ29" s="70"/>
      <c r="JJA29" s="70"/>
      <c r="JJB29" s="70"/>
      <c r="JJC29" s="70"/>
      <c r="JJD29" s="70"/>
      <c r="JJE29" s="70"/>
      <c r="JJF29" s="70"/>
      <c r="JJG29" s="70"/>
      <c r="JJH29" s="70"/>
      <c r="JJI29" s="70"/>
      <c r="JJJ29" s="70"/>
      <c r="JJK29" s="70"/>
      <c r="JJL29" s="70"/>
      <c r="JJM29" s="70"/>
      <c r="JJN29" s="70"/>
      <c r="JJO29" s="70"/>
      <c r="JJP29" s="70"/>
      <c r="JJQ29" s="70"/>
      <c r="JJR29" s="70"/>
      <c r="JJS29" s="70"/>
      <c r="JJT29" s="70"/>
      <c r="JJU29" s="70"/>
      <c r="JJV29" s="70"/>
      <c r="JJW29" s="70"/>
      <c r="JJX29" s="70"/>
      <c r="JJY29" s="70"/>
      <c r="JJZ29" s="70"/>
      <c r="JKA29" s="70"/>
      <c r="JKB29" s="70"/>
      <c r="JKC29" s="70"/>
      <c r="JKD29" s="70"/>
      <c r="JKE29" s="70"/>
      <c r="JKF29" s="70"/>
      <c r="JKG29" s="70"/>
      <c r="JKH29" s="70"/>
      <c r="JKI29" s="70"/>
      <c r="JKJ29" s="70"/>
      <c r="JKK29" s="70"/>
      <c r="JKL29" s="70"/>
      <c r="JKM29" s="70"/>
      <c r="JKN29" s="70"/>
      <c r="JKO29" s="70"/>
      <c r="JKP29" s="70"/>
      <c r="JKQ29" s="70"/>
      <c r="JKR29" s="70"/>
      <c r="JKS29" s="70"/>
      <c r="JKT29" s="70"/>
      <c r="JKU29" s="70"/>
      <c r="JKV29" s="70"/>
      <c r="JKW29" s="70"/>
      <c r="JKX29" s="70"/>
      <c r="JKY29" s="70"/>
      <c r="JKZ29" s="70"/>
      <c r="JLA29" s="70"/>
      <c r="JLB29" s="70"/>
      <c r="JLC29" s="70"/>
      <c r="JLD29" s="70"/>
      <c r="JLE29" s="70"/>
      <c r="JLF29" s="70"/>
      <c r="JLG29" s="70"/>
      <c r="JLH29" s="70"/>
      <c r="JLI29" s="70"/>
      <c r="JLJ29" s="70"/>
      <c r="JLK29" s="70"/>
      <c r="JLL29" s="70"/>
      <c r="JLM29" s="70"/>
      <c r="JLN29" s="70"/>
      <c r="JLO29" s="70"/>
      <c r="JLP29" s="70"/>
      <c r="JLQ29" s="70"/>
      <c r="JLR29" s="70"/>
      <c r="JLS29" s="70"/>
      <c r="JLT29" s="70"/>
      <c r="JLU29" s="70"/>
      <c r="JLV29" s="70"/>
      <c r="JLW29" s="70"/>
      <c r="JLX29" s="70"/>
      <c r="JLY29" s="70"/>
      <c r="JLZ29" s="70"/>
      <c r="JMA29" s="70"/>
      <c r="JMB29" s="70"/>
      <c r="JMC29" s="70"/>
      <c r="JMD29" s="70"/>
      <c r="JME29" s="70"/>
      <c r="JMF29" s="70"/>
      <c r="JMG29" s="70"/>
      <c r="JMH29" s="70"/>
      <c r="JMI29" s="70"/>
      <c r="JMJ29" s="70"/>
      <c r="JMK29" s="70"/>
      <c r="JML29" s="70"/>
      <c r="JMM29" s="70"/>
      <c r="JMN29" s="70"/>
      <c r="JMO29" s="70"/>
      <c r="JMP29" s="70"/>
      <c r="JMQ29" s="70"/>
      <c r="JMR29" s="70"/>
      <c r="JMS29" s="70"/>
      <c r="JMT29" s="70"/>
      <c r="JMU29" s="70"/>
      <c r="JMV29" s="70"/>
      <c r="JMW29" s="70"/>
      <c r="JMX29" s="70"/>
      <c r="JMY29" s="70"/>
      <c r="JMZ29" s="70"/>
      <c r="JNA29" s="70"/>
      <c r="JNB29" s="70"/>
      <c r="JNC29" s="70"/>
      <c r="JND29" s="70"/>
      <c r="JNE29" s="70"/>
      <c r="JNF29" s="70"/>
      <c r="JNG29" s="70"/>
      <c r="JNH29" s="70"/>
      <c r="JNI29" s="70"/>
      <c r="JNJ29" s="70"/>
      <c r="JNK29" s="70"/>
      <c r="JNL29" s="70"/>
      <c r="JNM29" s="70"/>
      <c r="JNN29" s="70"/>
      <c r="JNO29" s="70"/>
      <c r="JNP29" s="70"/>
      <c r="JNQ29" s="70"/>
      <c r="JNR29" s="70"/>
      <c r="JNS29" s="70"/>
      <c r="JNT29" s="70"/>
      <c r="JNU29" s="70"/>
      <c r="JNV29" s="70"/>
      <c r="JNW29" s="70"/>
      <c r="JNX29" s="70"/>
      <c r="JNY29" s="70"/>
      <c r="JNZ29" s="70"/>
      <c r="JOA29" s="70"/>
      <c r="JOB29" s="70"/>
      <c r="JOC29" s="70"/>
      <c r="JOD29" s="70"/>
      <c r="JOE29" s="70"/>
      <c r="JOF29" s="70"/>
      <c r="JOG29" s="70"/>
      <c r="JOH29" s="70"/>
      <c r="JOI29" s="70"/>
      <c r="JOJ29" s="70"/>
      <c r="JOK29" s="70"/>
      <c r="JOL29" s="70"/>
      <c r="JOM29" s="70"/>
      <c r="JON29" s="70"/>
      <c r="JOO29" s="70"/>
      <c r="JOP29" s="70"/>
      <c r="JOQ29" s="70"/>
      <c r="JOR29" s="70"/>
      <c r="JOS29" s="70"/>
      <c r="JOT29" s="70"/>
      <c r="JOU29" s="70"/>
      <c r="JOV29" s="70"/>
      <c r="JOW29" s="70"/>
      <c r="JOX29" s="70"/>
      <c r="JOY29" s="70"/>
      <c r="JOZ29" s="70"/>
      <c r="JPA29" s="70"/>
      <c r="JPB29" s="70"/>
      <c r="JPC29" s="70"/>
      <c r="JPD29" s="70"/>
      <c r="JPE29" s="70"/>
      <c r="JPF29" s="70"/>
      <c r="JPG29" s="70"/>
      <c r="JPH29" s="70"/>
      <c r="JPI29" s="70"/>
      <c r="JPJ29" s="70"/>
      <c r="JPK29" s="70"/>
      <c r="JPL29" s="70"/>
      <c r="JPM29" s="70"/>
      <c r="JPN29" s="70"/>
      <c r="JPO29" s="70"/>
      <c r="JPP29" s="70"/>
      <c r="JPQ29" s="70"/>
      <c r="JPR29" s="70"/>
      <c r="JPS29" s="70"/>
      <c r="JPT29" s="70"/>
      <c r="JPU29" s="70"/>
      <c r="JPV29" s="70"/>
      <c r="JPW29" s="70"/>
      <c r="JPX29" s="70"/>
      <c r="JPY29" s="70"/>
      <c r="JPZ29" s="70"/>
      <c r="JQA29" s="70"/>
      <c r="JQB29" s="70"/>
      <c r="JQC29" s="70"/>
      <c r="JQD29" s="70"/>
      <c r="JQE29" s="70"/>
      <c r="JQF29" s="70"/>
      <c r="JQG29" s="70"/>
      <c r="JQH29" s="70"/>
      <c r="JQI29" s="70"/>
      <c r="JQJ29" s="70"/>
      <c r="JQK29" s="70"/>
      <c r="JQL29" s="70"/>
      <c r="JQM29" s="70"/>
      <c r="JQN29" s="70"/>
      <c r="JQO29" s="70"/>
      <c r="JQP29" s="70"/>
      <c r="JQQ29" s="70"/>
      <c r="JQR29" s="70"/>
      <c r="JQS29" s="70"/>
      <c r="JQT29" s="70"/>
      <c r="JQU29" s="70"/>
      <c r="JQV29" s="70"/>
      <c r="JQW29" s="70"/>
      <c r="JQX29" s="70"/>
      <c r="JQY29" s="70"/>
      <c r="JQZ29" s="70"/>
      <c r="JRA29" s="70"/>
      <c r="JRB29" s="70"/>
      <c r="JRC29" s="70"/>
      <c r="JRD29" s="70"/>
      <c r="JRE29" s="70"/>
      <c r="JRF29" s="70"/>
      <c r="JRG29" s="70"/>
      <c r="JRH29" s="70"/>
      <c r="JRI29" s="70"/>
      <c r="JRJ29" s="70"/>
      <c r="JRK29" s="70"/>
      <c r="JRL29" s="70"/>
      <c r="JRM29" s="70"/>
      <c r="JRN29" s="70"/>
      <c r="JRO29" s="70"/>
      <c r="JRP29" s="70"/>
      <c r="JRQ29" s="70"/>
      <c r="JRR29" s="70"/>
      <c r="JRS29" s="70"/>
      <c r="JRT29" s="70"/>
      <c r="JRU29" s="70"/>
      <c r="JRV29" s="70"/>
      <c r="JRW29" s="70"/>
      <c r="JRX29" s="70"/>
      <c r="JRY29" s="70"/>
      <c r="JRZ29" s="70"/>
      <c r="JSA29" s="70"/>
      <c r="JSB29" s="70"/>
      <c r="JSC29" s="70"/>
      <c r="JSD29" s="70"/>
      <c r="JSE29" s="70"/>
      <c r="JSF29" s="70"/>
      <c r="JSG29" s="70"/>
      <c r="JSH29" s="70"/>
      <c r="JSI29" s="70"/>
      <c r="JSJ29" s="70"/>
      <c r="JSK29" s="70"/>
      <c r="JSL29" s="70"/>
      <c r="JSM29" s="70"/>
      <c r="JSN29" s="70"/>
      <c r="JSO29" s="70"/>
      <c r="JSP29" s="70"/>
      <c r="JSQ29" s="70"/>
      <c r="JSR29" s="70"/>
      <c r="JSS29" s="70"/>
      <c r="JST29" s="70"/>
      <c r="JSU29" s="70"/>
      <c r="JSV29" s="70"/>
      <c r="JSW29" s="70"/>
      <c r="JSX29" s="70"/>
      <c r="JSY29" s="70"/>
      <c r="JSZ29" s="70"/>
      <c r="JTA29" s="70"/>
      <c r="JTB29" s="70"/>
      <c r="JTC29" s="70"/>
      <c r="JTD29" s="70"/>
      <c r="JTE29" s="70"/>
      <c r="JTF29" s="70"/>
      <c r="JTG29" s="70"/>
      <c r="JTH29" s="70"/>
      <c r="JTI29" s="70"/>
      <c r="JTJ29" s="70"/>
      <c r="JTK29" s="70"/>
      <c r="JTL29" s="70"/>
      <c r="JTM29" s="70"/>
      <c r="JTN29" s="70"/>
      <c r="JTO29" s="70"/>
      <c r="JTP29" s="70"/>
      <c r="JTQ29" s="70"/>
      <c r="JTR29" s="70"/>
      <c r="JTS29" s="70"/>
      <c r="JTT29" s="70"/>
      <c r="JTU29" s="70"/>
      <c r="JTV29" s="70"/>
      <c r="JTW29" s="70"/>
      <c r="JTX29" s="70"/>
      <c r="JTY29" s="70"/>
      <c r="JTZ29" s="70"/>
      <c r="JUA29" s="70"/>
      <c r="JUB29" s="70"/>
      <c r="JUC29" s="70"/>
      <c r="JUD29" s="70"/>
      <c r="JUE29" s="70"/>
      <c r="JUF29" s="70"/>
      <c r="JUG29" s="70"/>
      <c r="JUH29" s="70"/>
      <c r="JUI29" s="70"/>
      <c r="JUJ29" s="70"/>
      <c r="JUK29" s="70"/>
      <c r="JUL29" s="70"/>
      <c r="JUM29" s="70"/>
      <c r="JUN29" s="70"/>
      <c r="JUO29" s="70"/>
      <c r="JUP29" s="70"/>
      <c r="JUQ29" s="70"/>
      <c r="JUR29" s="70"/>
      <c r="JUS29" s="70"/>
      <c r="JUT29" s="70"/>
      <c r="JUU29" s="70"/>
      <c r="JUV29" s="70"/>
      <c r="JUW29" s="70"/>
      <c r="JUX29" s="70"/>
      <c r="JUY29" s="70"/>
      <c r="JUZ29" s="70"/>
      <c r="JVA29" s="70"/>
      <c r="JVB29" s="70"/>
      <c r="JVC29" s="70"/>
      <c r="JVD29" s="70"/>
      <c r="JVE29" s="70"/>
      <c r="JVF29" s="70"/>
      <c r="JVG29" s="70"/>
      <c r="JVH29" s="70"/>
      <c r="JVI29" s="70"/>
      <c r="JVJ29" s="70"/>
      <c r="JVK29" s="70"/>
      <c r="JVL29" s="70"/>
      <c r="JVM29" s="70"/>
      <c r="JVN29" s="70"/>
      <c r="JVO29" s="70"/>
      <c r="JVP29" s="70"/>
      <c r="JVQ29" s="70"/>
      <c r="JVR29" s="70"/>
      <c r="JVS29" s="70"/>
      <c r="JVT29" s="70"/>
      <c r="JVU29" s="70"/>
      <c r="JVV29" s="70"/>
      <c r="JVW29" s="70"/>
      <c r="JVX29" s="70"/>
      <c r="JVY29" s="70"/>
      <c r="JVZ29" s="70"/>
      <c r="JWA29" s="70"/>
      <c r="JWB29" s="70"/>
      <c r="JWC29" s="70"/>
      <c r="JWD29" s="70"/>
      <c r="JWE29" s="70"/>
      <c r="JWF29" s="70"/>
      <c r="JWG29" s="70"/>
      <c r="JWH29" s="70"/>
      <c r="JWI29" s="70"/>
      <c r="JWJ29" s="70"/>
      <c r="JWK29" s="70"/>
      <c r="JWL29" s="70"/>
      <c r="JWM29" s="70"/>
      <c r="JWN29" s="70"/>
      <c r="JWO29" s="70"/>
      <c r="JWP29" s="70"/>
      <c r="JWQ29" s="70"/>
      <c r="JWR29" s="70"/>
      <c r="JWS29" s="70"/>
      <c r="JWT29" s="70"/>
      <c r="JWU29" s="70"/>
      <c r="JWV29" s="70"/>
      <c r="JWW29" s="70"/>
      <c r="JWX29" s="70"/>
      <c r="JWY29" s="70"/>
      <c r="JWZ29" s="70"/>
      <c r="JXA29" s="70"/>
      <c r="JXB29" s="70"/>
      <c r="JXC29" s="70"/>
      <c r="JXD29" s="70"/>
      <c r="JXE29" s="70"/>
      <c r="JXF29" s="70"/>
      <c r="JXG29" s="70"/>
      <c r="JXH29" s="70"/>
      <c r="JXI29" s="70"/>
      <c r="JXJ29" s="70"/>
      <c r="JXK29" s="70"/>
      <c r="JXL29" s="70"/>
      <c r="JXM29" s="70"/>
      <c r="JXN29" s="70"/>
      <c r="JXO29" s="70"/>
      <c r="JXP29" s="70"/>
      <c r="JXQ29" s="70"/>
      <c r="JXR29" s="70"/>
      <c r="JXS29" s="70"/>
      <c r="JXT29" s="70"/>
      <c r="JXU29" s="70"/>
      <c r="JXV29" s="70"/>
      <c r="JXW29" s="70"/>
      <c r="JXX29" s="70"/>
      <c r="JXY29" s="70"/>
      <c r="JXZ29" s="70"/>
      <c r="JYA29" s="70"/>
      <c r="JYB29" s="70"/>
      <c r="JYC29" s="70"/>
      <c r="JYD29" s="70"/>
      <c r="JYE29" s="70"/>
      <c r="JYF29" s="70"/>
      <c r="JYG29" s="70"/>
      <c r="JYH29" s="70"/>
      <c r="JYI29" s="70"/>
      <c r="JYJ29" s="70"/>
      <c r="JYK29" s="70"/>
      <c r="JYL29" s="70"/>
      <c r="JYM29" s="70"/>
      <c r="JYN29" s="70"/>
      <c r="JYO29" s="70"/>
      <c r="JYP29" s="70"/>
      <c r="JYQ29" s="70"/>
      <c r="JYR29" s="70"/>
      <c r="JYS29" s="70"/>
      <c r="JYT29" s="70"/>
      <c r="JYU29" s="70"/>
      <c r="JYV29" s="70"/>
      <c r="JYW29" s="70"/>
      <c r="JYX29" s="70"/>
      <c r="JYY29" s="70"/>
      <c r="JYZ29" s="70"/>
      <c r="JZA29" s="70"/>
      <c r="JZB29" s="70"/>
      <c r="JZC29" s="70"/>
      <c r="JZD29" s="70"/>
      <c r="JZE29" s="70"/>
      <c r="JZF29" s="70"/>
      <c r="JZG29" s="70"/>
      <c r="JZH29" s="70"/>
      <c r="JZI29" s="70"/>
      <c r="JZJ29" s="70"/>
      <c r="JZK29" s="70"/>
      <c r="JZL29" s="70"/>
      <c r="JZM29" s="70"/>
      <c r="JZN29" s="70"/>
      <c r="JZO29" s="70"/>
      <c r="JZP29" s="70"/>
      <c r="JZQ29" s="70"/>
      <c r="JZR29" s="70"/>
      <c r="JZS29" s="70"/>
      <c r="JZT29" s="70"/>
      <c r="JZU29" s="70"/>
      <c r="JZV29" s="70"/>
      <c r="JZW29" s="70"/>
      <c r="JZX29" s="70"/>
      <c r="JZY29" s="70"/>
      <c r="JZZ29" s="70"/>
      <c r="KAA29" s="70"/>
      <c r="KAB29" s="70"/>
      <c r="KAC29" s="70"/>
      <c r="KAD29" s="70"/>
      <c r="KAE29" s="70"/>
      <c r="KAF29" s="70"/>
      <c r="KAG29" s="70"/>
      <c r="KAH29" s="70"/>
      <c r="KAI29" s="70"/>
      <c r="KAJ29" s="70"/>
      <c r="KAK29" s="70"/>
      <c r="KAL29" s="70"/>
      <c r="KAM29" s="70"/>
      <c r="KAN29" s="70"/>
      <c r="KAO29" s="70"/>
      <c r="KAP29" s="70"/>
      <c r="KAQ29" s="70"/>
      <c r="KAR29" s="70"/>
      <c r="KAS29" s="70"/>
      <c r="KAT29" s="70"/>
      <c r="KAU29" s="70"/>
      <c r="KAV29" s="70"/>
      <c r="KAW29" s="70"/>
      <c r="KAX29" s="70"/>
      <c r="KAY29" s="70"/>
      <c r="KAZ29" s="70"/>
      <c r="KBA29" s="70"/>
      <c r="KBB29" s="70"/>
      <c r="KBC29" s="70"/>
      <c r="KBD29" s="70"/>
      <c r="KBE29" s="70"/>
      <c r="KBF29" s="70"/>
      <c r="KBG29" s="70"/>
      <c r="KBH29" s="70"/>
      <c r="KBI29" s="70"/>
      <c r="KBJ29" s="70"/>
      <c r="KBK29" s="70"/>
      <c r="KBL29" s="70"/>
      <c r="KBM29" s="70"/>
      <c r="KBN29" s="70"/>
      <c r="KBO29" s="70"/>
      <c r="KBP29" s="70"/>
      <c r="KBQ29" s="70"/>
      <c r="KBR29" s="70"/>
      <c r="KBS29" s="70"/>
      <c r="KBT29" s="70"/>
      <c r="KBU29" s="70"/>
      <c r="KBV29" s="70"/>
      <c r="KBW29" s="70"/>
      <c r="KBX29" s="70"/>
      <c r="KBY29" s="70"/>
      <c r="KBZ29" s="70"/>
      <c r="KCA29" s="70"/>
      <c r="KCB29" s="70"/>
      <c r="KCC29" s="70"/>
      <c r="KCD29" s="70"/>
      <c r="KCE29" s="70"/>
      <c r="KCF29" s="70"/>
      <c r="KCG29" s="70"/>
      <c r="KCH29" s="70"/>
      <c r="KCI29" s="70"/>
      <c r="KCJ29" s="70"/>
      <c r="KCK29" s="70"/>
      <c r="KCL29" s="70"/>
      <c r="KCM29" s="70"/>
      <c r="KCN29" s="70"/>
      <c r="KCO29" s="70"/>
      <c r="KCP29" s="70"/>
      <c r="KCQ29" s="70"/>
      <c r="KCR29" s="70"/>
      <c r="KCS29" s="70"/>
      <c r="KCT29" s="70"/>
      <c r="KCU29" s="70"/>
      <c r="KCV29" s="70"/>
      <c r="KCW29" s="70"/>
      <c r="KCX29" s="70"/>
      <c r="KCY29" s="70"/>
      <c r="KCZ29" s="70"/>
      <c r="KDA29" s="70"/>
      <c r="KDB29" s="70"/>
      <c r="KDC29" s="70"/>
      <c r="KDD29" s="70"/>
      <c r="KDE29" s="70"/>
      <c r="KDF29" s="70"/>
      <c r="KDG29" s="70"/>
      <c r="KDH29" s="70"/>
      <c r="KDI29" s="70"/>
      <c r="KDJ29" s="70"/>
      <c r="KDK29" s="70"/>
      <c r="KDL29" s="70"/>
      <c r="KDM29" s="70"/>
      <c r="KDN29" s="70"/>
      <c r="KDO29" s="70"/>
      <c r="KDP29" s="70"/>
      <c r="KDQ29" s="70"/>
      <c r="KDR29" s="70"/>
      <c r="KDS29" s="70"/>
      <c r="KDT29" s="70"/>
      <c r="KDU29" s="70"/>
      <c r="KDV29" s="70"/>
      <c r="KDW29" s="70"/>
      <c r="KDX29" s="70"/>
      <c r="KDY29" s="70"/>
      <c r="KDZ29" s="70"/>
      <c r="KEA29" s="70"/>
      <c r="KEB29" s="70"/>
      <c r="KEC29" s="70"/>
      <c r="KED29" s="70"/>
      <c r="KEE29" s="70"/>
      <c r="KEF29" s="70"/>
      <c r="KEG29" s="70"/>
      <c r="KEH29" s="70"/>
      <c r="KEI29" s="70"/>
      <c r="KEJ29" s="70"/>
      <c r="KEK29" s="70"/>
      <c r="KEL29" s="70"/>
      <c r="KEM29" s="70"/>
      <c r="KEN29" s="70"/>
      <c r="KEO29" s="70"/>
      <c r="KEP29" s="70"/>
      <c r="KEQ29" s="70"/>
      <c r="KER29" s="70"/>
      <c r="KES29" s="70"/>
      <c r="KET29" s="70"/>
      <c r="KEU29" s="70"/>
      <c r="KEV29" s="70"/>
      <c r="KEW29" s="70"/>
      <c r="KEX29" s="70"/>
      <c r="KEY29" s="70"/>
      <c r="KEZ29" s="70"/>
      <c r="KFA29" s="70"/>
      <c r="KFB29" s="70"/>
      <c r="KFC29" s="70"/>
      <c r="KFD29" s="70"/>
      <c r="KFE29" s="70"/>
      <c r="KFF29" s="70"/>
      <c r="KFG29" s="70"/>
      <c r="KFH29" s="70"/>
      <c r="KFI29" s="70"/>
      <c r="KFJ29" s="70"/>
      <c r="KFK29" s="70"/>
      <c r="KFL29" s="70"/>
      <c r="KFM29" s="70"/>
      <c r="KFN29" s="70"/>
      <c r="KFO29" s="70"/>
      <c r="KFP29" s="70"/>
      <c r="KFQ29" s="70"/>
      <c r="KFR29" s="70"/>
      <c r="KFS29" s="70"/>
      <c r="KFT29" s="70"/>
      <c r="KFU29" s="70"/>
      <c r="KFV29" s="70"/>
      <c r="KFW29" s="70"/>
      <c r="KFX29" s="70"/>
      <c r="KFY29" s="70"/>
      <c r="KFZ29" s="70"/>
      <c r="KGA29" s="70"/>
      <c r="KGB29" s="70"/>
      <c r="KGC29" s="70"/>
      <c r="KGD29" s="70"/>
      <c r="KGE29" s="70"/>
      <c r="KGF29" s="70"/>
      <c r="KGG29" s="70"/>
      <c r="KGH29" s="70"/>
      <c r="KGI29" s="70"/>
      <c r="KGJ29" s="70"/>
      <c r="KGK29" s="70"/>
      <c r="KGL29" s="70"/>
      <c r="KGM29" s="70"/>
      <c r="KGN29" s="70"/>
      <c r="KGO29" s="70"/>
      <c r="KGP29" s="70"/>
      <c r="KGQ29" s="70"/>
      <c r="KGR29" s="70"/>
      <c r="KGS29" s="70"/>
      <c r="KGT29" s="70"/>
      <c r="KGU29" s="70"/>
      <c r="KGV29" s="70"/>
      <c r="KGW29" s="70"/>
      <c r="KGX29" s="70"/>
      <c r="KGY29" s="70"/>
      <c r="KGZ29" s="70"/>
      <c r="KHA29" s="70"/>
      <c r="KHB29" s="70"/>
      <c r="KHC29" s="70"/>
      <c r="KHD29" s="70"/>
      <c r="KHE29" s="70"/>
      <c r="KHF29" s="70"/>
      <c r="KHG29" s="70"/>
      <c r="KHH29" s="70"/>
      <c r="KHI29" s="70"/>
      <c r="KHJ29" s="70"/>
      <c r="KHK29" s="70"/>
      <c r="KHL29" s="70"/>
      <c r="KHM29" s="70"/>
      <c r="KHN29" s="70"/>
      <c r="KHO29" s="70"/>
      <c r="KHP29" s="70"/>
      <c r="KHQ29" s="70"/>
      <c r="KHR29" s="70"/>
      <c r="KHS29" s="70"/>
      <c r="KHT29" s="70"/>
      <c r="KHU29" s="70"/>
      <c r="KHV29" s="70"/>
      <c r="KHW29" s="70"/>
      <c r="KHX29" s="70"/>
      <c r="KHY29" s="70"/>
      <c r="KHZ29" s="70"/>
      <c r="KIA29" s="70"/>
      <c r="KIB29" s="70"/>
      <c r="KIC29" s="70"/>
      <c r="KID29" s="70"/>
      <c r="KIE29" s="70"/>
      <c r="KIF29" s="70"/>
      <c r="KIG29" s="70"/>
      <c r="KIH29" s="70"/>
      <c r="KII29" s="70"/>
      <c r="KIJ29" s="70"/>
      <c r="KIK29" s="70"/>
      <c r="KIL29" s="70"/>
      <c r="KIM29" s="70"/>
      <c r="KIN29" s="70"/>
      <c r="KIO29" s="70"/>
      <c r="KIP29" s="70"/>
      <c r="KIQ29" s="70"/>
      <c r="KIR29" s="70"/>
      <c r="KIS29" s="70"/>
      <c r="KIT29" s="70"/>
      <c r="KIU29" s="70"/>
      <c r="KIV29" s="70"/>
      <c r="KIW29" s="70"/>
      <c r="KIX29" s="70"/>
      <c r="KIY29" s="70"/>
      <c r="KIZ29" s="70"/>
      <c r="KJA29" s="70"/>
      <c r="KJB29" s="70"/>
      <c r="KJC29" s="70"/>
      <c r="KJD29" s="70"/>
      <c r="KJE29" s="70"/>
      <c r="KJF29" s="70"/>
      <c r="KJG29" s="70"/>
      <c r="KJH29" s="70"/>
      <c r="KJI29" s="70"/>
      <c r="KJJ29" s="70"/>
      <c r="KJK29" s="70"/>
      <c r="KJL29" s="70"/>
      <c r="KJM29" s="70"/>
      <c r="KJN29" s="70"/>
      <c r="KJO29" s="70"/>
      <c r="KJP29" s="70"/>
      <c r="KJQ29" s="70"/>
      <c r="KJR29" s="70"/>
      <c r="KJS29" s="70"/>
      <c r="KJT29" s="70"/>
      <c r="KJU29" s="70"/>
      <c r="KJV29" s="70"/>
      <c r="KJW29" s="70"/>
      <c r="KJX29" s="70"/>
      <c r="KJY29" s="70"/>
      <c r="KJZ29" s="70"/>
      <c r="KKA29" s="70"/>
      <c r="KKB29" s="70"/>
      <c r="KKC29" s="70"/>
      <c r="KKD29" s="70"/>
      <c r="KKE29" s="70"/>
      <c r="KKF29" s="70"/>
      <c r="KKG29" s="70"/>
      <c r="KKH29" s="70"/>
      <c r="KKI29" s="70"/>
      <c r="KKJ29" s="70"/>
      <c r="KKK29" s="70"/>
      <c r="KKL29" s="70"/>
      <c r="KKM29" s="70"/>
      <c r="KKN29" s="70"/>
      <c r="KKO29" s="70"/>
      <c r="KKP29" s="70"/>
      <c r="KKQ29" s="70"/>
      <c r="KKR29" s="70"/>
      <c r="KKS29" s="70"/>
      <c r="KKT29" s="70"/>
      <c r="KKU29" s="70"/>
      <c r="KKV29" s="70"/>
      <c r="KKW29" s="70"/>
      <c r="KKX29" s="70"/>
      <c r="KKY29" s="70"/>
      <c r="KKZ29" s="70"/>
      <c r="KLA29" s="70"/>
      <c r="KLB29" s="70"/>
      <c r="KLC29" s="70"/>
      <c r="KLD29" s="70"/>
      <c r="KLE29" s="70"/>
      <c r="KLF29" s="70"/>
      <c r="KLG29" s="70"/>
      <c r="KLH29" s="70"/>
      <c r="KLI29" s="70"/>
      <c r="KLJ29" s="70"/>
      <c r="KLK29" s="70"/>
      <c r="KLL29" s="70"/>
      <c r="KLM29" s="70"/>
      <c r="KLN29" s="70"/>
      <c r="KLO29" s="70"/>
      <c r="KLP29" s="70"/>
      <c r="KLQ29" s="70"/>
      <c r="KLR29" s="70"/>
      <c r="KLS29" s="70"/>
      <c r="KLT29" s="70"/>
      <c r="KLU29" s="70"/>
      <c r="KLV29" s="70"/>
      <c r="KLW29" s="70"/>
      <c r="KLX29" s="70"/>
      <c r="KLY29" s="70"/>
      <c r="KLZ29" s="70"/>
      <c r="KMA29" s="70"/>
      <c r="KMB29" s="70"/>
      <c r="KMC29" s="70"/>
      <c r="KMD29" s="70"/>
      <c r="KME29" s="70"/>
      <c r="KMF29" s="70"/>
      <c r="KMG29" s="70"/>
      <c r="KMH29" s="70"/>
      <c r="KMI29" s="70"/>
      <c r="KMJ29" s="70"/>
      <c r="KMK29" s="70"/>
      <c r="KML29" s="70"/>
      <c r="KMM29" s="70"/>
      <c r="KMN29" s="70"/>
      <c r="KMO29" s="70"/>
      <c r="KMP29" s="70"/>
      <c r="KMQ29" s="70"/>
      <c r="KMR29" s="70"/>
      <c r="KMS29" s="70"/>
      <c r="KMT29" s="70"/>
      <c r="KMU29" s="70"/>
      <c r="KMV29" s="70"/>
      <c r="KMW29" s="70"/>
      <c r="KMX29" s="70"/>
      <c r="KMY29" s="70"/>
      <c r="KMZ29" s="70"/>
      <c r="KNA29" s="70"/>
      <c r="KNB29" s="70"/>
      <c r="KNC29" s="70"/>
      <c r="KND29" s="70"/>
      <c r="KNE29" s="70"/>
      <c r="KNF29" s="70"/>
      <c r="KNG29" s="70"/>
      <c r="KNH29" s="70"/>
      <c r="KNI29" s="70"/>
      <c r="KNJ29" s="70"/>
      <c r="KNK29" s="70"/>
      <c r="KNL29" s="70"/>
      <c r="KNM29" s="70"/>
      <c r="KNN29" s="70"/>
      <c r="KNO29" s="70"/>
      <c r="KNP29" s="70"/>
      <c r="KNQ29" s="70"/>
      <c r="KNR29" s="70"/>
      <c r="KNS29" s="70"/>
      <c r="KNT29" s="70"/>
      <c r="KNU29" s="70"/>
      <c r="KNV29" s="70"/>
      <c r="KNW29" s="70"/>
      <c r="KNX29" s="70"/>
      <c r="KNY29" s="70"/>
      <c r="KNZ29" s="70"/>
      <c r="KOA29" s="70"/>
      <c r="KOB29" s="70"/>
      <c r="KOC29" s="70"/>
      <c r="KOD29" s="70"/>
      <c r="KOE29" s="70"/>
      <c r="KOF29" s="70"/>
      <c r="KOG29" s="70"/>
      <c r="KOH29" s="70"/>
      <c r="KOI29" s="70"/>
      <c r="KOJ29" s="70"/>
      <c r="KOK29" s="70"/>
      <c r="KOL29" s="70"/>
      <c r="KOM29" s="70"/>
      <c r="KON29" s="70"/>
      <c r="KOO29" s="70"/>
      <c r="KOP29" s="70"/>
      <c r="KOQ29" s="70"/>
      <c r="KOR29" s="70"/>
      <c r="KOS29" s="70"/>
      <c r="KOT29" s="70"/>
      <c r="KOU29" s="70"/>
      <c r="KOV29" s="70"/>
      <c r="KOW29" s="70"/>
      <c r="KOX29" s="70"/>
      <c r="KOY29" s="70"/>
      <c r="KOZ29" s="70"/>
      <c r="KPA29" s="70"/>
      <c r="KPB29" s="70"/>
      <c r="KPC29" s="70"/>
      <c r="KPD29" s="70"/>
      <c r="KPE29" s="70"/>
      <c r="KPF29" s="70"/>
      <c r="KPG29" s="70"/>
      <c r="KPH29" s="70"/>
      <c r="KPI29" s="70"/>
      <c r="KPJ29" s="70"/>
      <c r="KPK29" s="70"/>
      <c r="KPL29" s="70"/>
      <c r="KPM29" s="70"/>
      <c r="KPN29" s="70"/>
      <c r="KPO29" s="70"/>
      <c r="KPP29" s="70"/>
      <c r="KPQ29" s="70"/>
      <c r="KPR29" s="70"/>
      <c r="KPS29" s="70"/>
      <c r="KPT29" s="70"/>
      <c r="KPU29" s="70"/>
      <c r="KPV29" s="70"/>
      <c r="KPW29" s="70"/>
      <c r="KPX29" s="70"/>
      <c r="KPY29" s="70"/>
      <c r="KPZ29" s="70"/>
      <c r="KQA29" s="70"/>
      <c r="KQB29" s="70"/>
      <c r="KQC29" s="70"/>
      <c r="KQD29" s="70"/>
      <c r="KQE29" s="70"/>
      <c r="KQF29" s="70"/>
      <c r="KQG29" s="70"/>
      <c r="KQH29" s="70"/>
      <c r="KQI29" s="70"/>
      <c r="KQJ29" s="70"/>
      <c r="KQK29" s="70"/>
      <c r="KQL29" s="70"/>
      <c r="KQM29" s="70"/>
      <c r="KQN29" s="70"/>
      <c r="KQO29" s="70"/>
      <c r="KQP29" s="70"/>
      <c r="KQQ29" s="70"/>
      <c r="KQR29" s="70"/>
      <c r="KQS29" s="70"/>
      <c r="KQT29" s="70"/>
      <c r="KQU29" s="70"/>
      <c r="KQV29" s="70"/>
      <c r="KQW29" s="70"/>
      <c r="KQX29" s="70"/>
      <c r="KQY29" s="70"/>
      <c r="KQZ29" s="70"/>
      <c r="KRA29" s="70"/>
      <c r="KRB29" s="70"/>
      <c r="KRC29" s="70"/>
      <c r="KRD29" s="70"/>
      <c r="KRE29" s="70"/>
      <c r="KRF29" s="70"/>
      <c r="KRG29" s="70"/>
      <c r="KRH29" s="70"/>
      <c r="KRI29" s="70"/>
      <c r="KRJ29" s="70"/>
      <c r="KRK29" s="70"/>
      <c r="KRL29" s="70"/>
      <c r="KRM29" s="70"/>
      <c r="KRN29" s="70"/>
      <c r="KRO29" s="70"/>
      <c r="KRP29" s="70"/>
      <c r="KRQ29" s="70"/>
      <c r="KRR29" s="70"/>
      <c r="KRS29" s="70"/>
      <c r="KRT29" s="70"/>
      <c r="KRU29" s="70"/>
      <c r="KRV29" s="70"/>
      <c r="KRW29" s="70"/>
      <c r="KRX29" s="70"/>
      <c r="KRY29" s="70"/>
      <c r="KRZ29" s="70"/>
      <c r="KSA29" s="70"/>
      <c r="KSB29" s="70"/>
      <c r="KSC29" s="70"/>
      <c r="KSD29" s="70"/>
      <c r="KSE29" s="70"/>
      <c r="KSF29" s="70"/>
      <c r="KSG29" s="70"/>
      <c r="KSH29" s="70"/>
      <c r="KSI29" s="70"/>
      <c r="KSJ29" s="70"/>
      <c r="KSK29" s="70"/>
      <c r="KSL29" s="70"/>
      <c r="KSM29" s="70"/>
      <c r="KSN29" s="70"/>
      <c r="KSO29" s="70"/>
      <c r="KSP29" s="70"/>
      <c r="KSQ29" s="70"/>
      <c r="KSR29" s="70"/>
      <c r="KSS29" s="70"/>
      <c r="KST29" s="70"/>
      <c r="KSU29" s="70"/>
      <c r="KSV29" s="70"/>
      <c r="KSW29" s="70"/>
      <c r="KSX29" s="70"/>
      <c r="KSY29" s="70"/>
      <c r="KSZ29" s="70"/>
      <c r="KTA29" s="70"/>
      <c r="KTB29" s="70"/>
      <c r="KTC29" s="70"/>
      <c r="KTD29" s="70"/>
      <c r="KTE29" s="70"/>
      <c r="KTF29" s="70"/>
      <c r="KTG29" s="70"/>
      <c r="KTH29" s="70"/>
      <c r="KTI29" s="70"/>
      <c r="KTJ29" s="70"/>
      <c r="KTK29" s="70"/>
      <c r="KTL29" s="70"/>
      <c r="KTM29" s="70"/>
      <c r="KTN29" s="70"/>
      <c r="KTO29" s="70"/>
      <c r="KTP29" s="70"/>
      <c r="KTQ29" s="70"/>
      <c r="KTR29" s="70"/>
      <c r="KTS29" s="70"/>
      <c r="KTT29" s="70"/>
      <c r="KTU29" s="70"/>
      <c r="KTV29" s="70"/>
      <c r="KTW29" s="70"/>
      <c r="KTX29" s="70"/>
      <c r="KTY29" s="70"/>
      <c r="KTZ29" s="70"/>
      <c r="KUA29" s="70"/>
      <c r="KUB29" s="70"/>
      <c r="KUC29" s="70"/>
      <c r="KUD29" s="70"/>
      <c r="KUE29" s="70"/>
      <c r="KUF29" s="70"/>
      <c r="KUG29" s="70"/>
      <c r="KUH29" s="70"/>
      <c r="KUI29" s="70"/>
      <c r="KUJ29" s="70"/>
      <c r="KUK29" s="70"/>
      <c r="KUL29" s="70"/>
      <c r="KUM29" s="70"/>
      <c r="KUN29" s="70"/>
      <c r="KUO29" s="70"/>
      <c r="KUP29" s="70"/>
      <c r="KUQ29" s="70"/>
      <c r="KUR29" s="70"/>
      <c r="KUS29" s="70"/>
      <c r="KUT29" s="70"/>
      <c r="KUU29" s="70"/>
      <c r="KUV29" s="70"/>
      <c r="KUW29" s="70"/>
      <c r="KUX29" s="70"/>
      <c r="KUY29" s="70"/>
      <c r="KUZ29" s="70"/>
      <c r="KVA29" s="70"/>
      <c r="KVB29" s="70"/>
      <c r="KVC29" s="70"/>
      <c r="KVD29" s="70"/>
      <c r="KVE29" s="70"/>
      <c r="KVF29" s="70"/>
      <c r="KVG29" s="70"/>
      <c r="KVH29" s="70"/>
      <c r="KVI29" s="70"/>
      <c r="KVJ29" s="70"/>
      <c r="KVK29" s="70"/>
      <c r="KVL29" s="70"/>
      <c r="KVM29" s="70"/>
      <c r="KVN29" s="70"/>
      <c r="KVO29" s="70"/>
      <c r="KVP29" s="70"/>
      <c r="KVQ29" s="70"/>
      <c r="KVR29" s="70"/>
      <c r="KVS29" s="70"/>
      <c r="KVT29" s="70"/>
      <c r="KVU29" s="70"/>
      <c r="KVV29" s="70"/>
      <c r="KVW29" s="70"/>
      <c r="KVX29" s="70"/>
      <c r="KVY29" s="70"/>
      <c r="KVZ29" s="70"/>
      <c r="KWA29" s="70"/>
      <c r="KWB29" s="70"/>
      <c r="KWC29" s="70"/>
      <c r="KWD29" s="70"/>
      <c r="KWE29" s="70"/>
      <c r="KWF29" s="70"/>
      <c r="KWG29" s="70"/>
      <c r="KWH29" s="70"/>
      <c r="KWI29" s="70"/>
      <c r="KWJ29" s="70"/>
      <c r="KWK29" s="70"/>
      <c r="KWL29" s="70"/>
      <c r="KWM29" s="70"/>
      <c r="KWN29" s="70"/>
      <c r="KWO29" s="70"/>
      <c r="KWP29" s="70"/>
      <c r="KWQ29" s="70"/>
      <c r="KWR29" s="70"/>
      <c r="KWS29" s="70"/>
      <c r="KWT29" s="70"/>
      <c r="KWU29" s="70"/>
      <c r="KWV29" s="70"/>
      <c r="KWW29" s="70"/>
      <c r="KWX29" s="70"/>
      <c r="KWY29" s="70"/>
      <c r="KWZ29" s="70"/>
      <c r="KXA29" s="70"/>
      <c r="KXB29" s="70"/>
      <c r="KXC29" s="70"/>
      <c r="KXD29" s="70"/>
      <c r="KXE29" s="70"/>
      <c r="KXF29" s="70"/>
      <c r="KXG29" s="70"/>
      <c r="KXH29" s="70"/>
      <c r="KXI29" s="70"/>
      <c r="KXJ29" s="70"/>
      <c r="KXK29" s="70"/>
      <c r="KXL29" s="70"/>
      <c r="KXM29" s="70"/>
      <c r="KXN29" s="70"/>
      <c r="KXO29" s="70"/>
      <c r="KXP29" s="70"/>
      <c r="KXQ29" s="70"/>
      <c r="KXR29" s="70"/>
      <c r="KXS29" s="70"/>
      <c r="KXT29" s="70"/>
      <c r="KXU29" s="70"/>
      <c r="KXV29" s="70"/>
      <c r="KXW29" s="70"/>
      <c r="KXX29" s="70"/>
      <c r="KXY29" s="70"/>
      <c r="KXZ29" s="70"/>
      <c r="KYA29" s="70"/>
      <c r="KYB29" s="70"/>
      <c r="KYC29" s="70"/>
      <c r="KYD29" s="70"/>
      <c r="KYE29" s="70"/>
      <c r="KYF29" s="70"/>
      <c r="KYG29" s="70"/>
      <c r="KYH29" s="70"/>
      <c r="KYI29" s="70"/>
      <c r="KYJ29" s="70"/>
      <c r="KYK29" s="70"/>
      <c r="KYL29" s="70"/>
      <c r="KYM29" s="70"/>
      <c r="KYN29" s="70"/>
      <c r="KYO29" s="70"/>
      <c r="KYP29" s="70"/>
      <c r="KYQ29" s="70"/>
      <c r="KYR29" s="70"/>
      <c r="KYS29" s="70"/>
      <c r="KYT29" s="70"/>
      <c r="KYU29" s="70"/>
      <c r="KYV29" s="70"/>
      <c r="KYW29" s="70"/>
      <c r="KYX29" s="70"/>
      <c r="KYY29" s="70"/>
      <c r="KYZ29" s="70"/>
      <c r="KZA29" s="70"/>
      <c r="KZB29" s="70"/>
      <c r="KZC29" s="70"/>
      <c r="KZD29" s="70"/>
      <c r="KZE29" s="70"/>
      <c r="KZF29" s="70"/>
      <c r="KZG29" s="70"/>
      <c r="KZH29" s="70"/>
      <c r="KZI29" s="70"/>
      <c r="KZJ29" s="70"/>
      <c r="KZK29" s="70"/>
      <c r="KZL29" s="70"/>
      <c r="KZM29" s="70"/>
      <c r="KZN29" s="70"/>
      <c r="KZO29" s="70"/>
      <c r="KZP29" s="70"/>
      <c r="KZQ29" s="70"/>
      <c r="KZR29" s="70"/>
      <c r="KZS29" s="70"/>
      <c r="KZT29" s="70"/>
      <c r="KZU29" s="70"/>
      <c r="KZV29" s="70"/>
      <c r="KZW29" s="70"/>
      <c r="KZX29" s="70"/>
      <c r="KZY29" s="70"/>
      <c r="KZZ29" s="70"/>
      <c r="LAA29" s="70"/>
      <c r="LAB29" s="70"/>
      <c r="LAC29" s="70"/>
      <c r="LAD29" s="70"/>
      <c r="LAE29" s="70"/>
      <c r="LAF29" s="70"/>
      <c r="LAG29" s="70"/>
      <c r="LAH29" s="70"/>
      <c r="LAI29" s="70"/>
      <c r="LAJ29" s="70"/>
      <c r="LAK29" s="70"/>
      <c r="LAL29" s="70"/>
      <c r="LAM29" s="70"/>
      <c r="LAN29" s="70"/>
      <c r="LAO29" s="70"/>
      <c r="LAP29" s="70"/>
      <c r="LAQ29" s="70"/>
      <c r="LAR29" s="70"/>
      <c r="LAS29" s="70"/>
      <c r="LAT29" s="70"/>
      <c r="LAU29" s="70"/>
      <c r="LAV29" s="70"/>
      <c r="LAW29" s="70"/>
      <c r="LAX29" s="70"/>
      <c r="LAY29" s="70"/>
      <c r="LAZ29" s="70"/>
      <c r="LBA29" s="70"/>
      <c r="LBB29" s="70"/>
      <c r="LBC29" s="70"/>
      <c r="LBD29" s="70"/>
      <c r="LBE29" s="70"/>
      <c r="LBF29" s="70"/>
      <c r="LBG29" s="70"/>
      <c r="LBH29" s="70"/>
      <c r="LBI29" s="70"/>
      <c r="LBJ29" s="70"/>
      <c r="LBK29" s="70"/>
      <c r="LBL29" s="70"/>
      <c r="LBM29" s="70"/>
      <c r="LBN29" s="70"/>
      <c r="LBO29" s="70"/>
      <c r="LBP29" s="70"/>
      <c r="LBQ29" s="70"/>
      <c r="LBR29" s="70"/>
      <c r="LBS29" s="70"/>
      <c r="LBT29" s="70"/>
      <c r="LBU29" s="70"/>
      <c r="LBV29" s="70"/>
      <c r="LBW29" s="70"/>
      <c r="LBX29" s="70"/>
      <c r="LBY29" s="70"/>
      <c r="LBZ29" s="70"/>
      <c r="LCA29" s="70"/>
      <c r="LCB29" s="70"/>
      <c r="LCC29" s="70"/>
      <c r="LCD29" s="70"/>
      <c r="LCE29" s="70"/>
      <c r="LCF29" s="70"/>
      <c r="LCG29" s="70"/>
      <c r="LCH29" s="70"/>
      <c r="LCI29" s="70"/>
      <c r="LCJ29" s="70"/>
      <c r="LCK29" s="70"/>
      <c r="LCL29" s="70"/>
      <c r="LCM29" s="70"/>
      <c r="LCN29" s="70"/>
      <c r="LCO29" s="70"/>
      <c r="LCP29" s="70"/>
      <c r="LCQ29" s="70"/>
      <c r="LCR29" s="70"/>
      <c r="LCS29" s="70"/>
      <c r="LCT29" s="70"/>
      <c r="LCU29" s="70"/>
      <c r="LCV29" s="70"/>
      <c r="LCW29" s="70"/>
      <c r="LCX29" s="70"/>
      <c r="LCY29" s="70"/>
      <c r="LCZ29" s="70"/>
      <c r="LDA29" s="70"/>
      <c r="LDB29" s="70"/>
      <c r="LDC29" s="70"/>
      <c r="LDD29" s="70"/>
      <c r="LDE29" s="70"/>
      <c r="LDF29" s="70"/>
      <c r="LDG29" s="70"/>
      <c r="LDH29" s="70"/>
      <c r="LDI29" s="70"/>
      <c r="LDJ29" s="70"/>
      <c r="LDK29" s="70"/>
      <c r="LDL29" s="70"/>
      <c r="LDM29" s="70"/>
      <c r="LDN29" s="70"/>
      <c r="LDO29" s="70"/>
      <c r="LDP29" s="70"/>
      <c r="LDQ29" s="70"/>
      <c r="LDR29" s="70"/>
      <c r="LDS29" s="70"/>
      <c r="LDT29" s="70"/>
      <c r="LDU29" s="70"/>
      <c r="LDV29" s="70"/>
      <c r="LDW29" s="70"/>
      <c r="LDX29" s="70"/>
      <c r="LDY29" s="70"/>
      <c r="LDZ29" s="70"/>
      <c r="LEA29" s="70"/>
      <c r="LEB29" s="70"/>
      <c r="LEC29" s="70"/>
      <c r="LED29" s="70"/>
      <c r="LEE29" s="70"/>
      <c r="LEF29" s="70"/>
      <c r="LEG29" s="70"/>
      <c r="LEH29" s="70"/>
      <c r="LEI29" s="70"/>
      <c r="LEJ29" s="70"/>
      <c r="LEK29" s="70"/>
      <c r="LEL29" s="70"/>
      <c r="LEM29" s="70"/>
      <c r="LEN29" s="70"/>
      <c r="LEO29" s="70"/>
      <c r="LEP29" s="70"/>
      <c r="LEQ29" s="70"/>
      <c r="LER29" s="70"/>
      <c r="LES29" s="70"/>
      <c r="LET29" s="70"/>
      <c r="LEU29" s="70"/>
      <c r="LEV29" s="70"/>
      <c r="LEW29" s="70"/>
      <c r="LEX29" s="70"/>
      <c r="LEY29" s="70"/>
      <c r="LEZ29" s="70"/>
      <c r="LFA29" s="70"/>
      <c r="LFB29" s="70"/>
      <c r="LFC29" s="70"/>
      <c r="LFD29" s="70"/>
      <c r="LFE29" s="70"/>
      <c r="LFF29" s="70"/>
      <c r="LFG29" s="70"/>
      <c r="LFH29" s="70"/>
      <c r="LFI29" s="70"/>
      <c r="LFJ29" s="70"/>
      <c r="LFK29" s="70"/>
      <c r="LFL29" s="70"/>
      <c r="LFM29" s="70"/>
      <c r="LFN29" s="70"/>
      <c r="LFO29" s="70"/>
      <c r="LFP29" s="70"/>
      <c r="LFQ29" s="70"/>
      <c r="LFR29" s="70"/>
      <c r="LFS29" s="70"/>
      <c r="LFT29" s="70"/>
      <c r="LFU29" s="70"/>
      <c r="LFV29" s="70"/>
      <c r="LFW29" s="70"/>
      <c r="LFX29" s="70"/>
      <c r="LFY29" s="70"/>
      <c r="LFZ29" s="70"/>
      <c r="LGA29" s="70"/>
      <c r="LGB29" s="70"/>
      <c r="LGC29" s="70"/>
      <c r="LGD29" s="70"/>
      <c r="LGE29" s="70"/>
      <c r="LGF29" s="70"/>
      <c r="LGG29" s="70"/>
      <c r="LGH29" s="70"/>
      <c r="LGI29" s="70"/>
      <c r="LGJ29" s="70"/>
      <c r="LGK29" s="70"/>
      <c r="LGL29" s="70"/>
      <c r="LGM29" s="70"/>
      <c r="LGN29" s="70"/>
      <c r="LGO29" s="70"/>
      <c r="LGP29" s="70"/>
      <c r="LGQ29" s="70"/>
      <c r="LGR29" s="70"/>
      <c r="LGS29" s="70"/>
      <c r="LGT29" s="70"/>
      <c r="LGU29" s="70"/>
      <c r="LGV29" s="70"/>
      <c r="LGW29" s="70"/>
      <c r="LGX29" s="70"/>
      <c r="LGY29" s="70"/>
      <c r="LGZ29" s="70"/>
      <c r="LHA29" s="70"/>
      <c r="LHB29" s="70"/>
      <c r="LHC29" s="70"/>
      <c r="LHD29" s="70"/>
      <c r="LHE29" s="70"/>
      <c r="LHF29" s="70"/>
      <c r="LHG29" s="70"/>
      <c r="LHH29" s="70"/>
      <c r="LHI29" s="70"/>
      <c r="LHJ29" s="70"/>
      <c r="LHK29" s="70"/>
      <c r="LHL29" s="70"/>
      <c r="LHM29" s="70"/>
      <c r="LHN29" s="70"/>
      <c r="LHO29" s="70"/>
      <c r="LHP29" s="70"/>
      <c r="LHQ29" s="70"/>
      <c r="LHR29" s="70"/>
      <c r="LHS29" s="70"/>
      <c r="LHT29" s="70"/>
      <c r="LHU29" s="70"/>
      <c r="LHV29" s="70"/>
      <c r="LHW29" s="70"/>
      <c r="LHX29" s="70"/>
      <c r="LHY29" s="70"/>
      <c r="LHZ29" s="70"/>
      <c r="LIA29" s="70"/>
      <c r="LIB29" s="70"/>
      <c r="LIC29" s="70"/>
      <c r="LID29" s="70"/>
      <c r="LIE29" s="70"/>
      <c r="LIF29" s="70"/>
      <c r="LIG29" s="70"/>
      <c r="LIH29" s="70"/>
      <c r="LII29" s="70"/>
      <c r="LIJ29" s="70"/>
      <c r="LIK29" s="70"/>
      <c r="LIL29" s="70"/>
      <c r="LIM29" s="70"/>
      <c r="LIN29" s="70"/>
      <c r="LIO29" s="70"/>
      <c r="LIP29" s="70"/>
      <c r="LIQ29" s="70"/>
      <c r="LIR29" s="70"/>
      <c r="LIS29" s="70"/>
      <c r="LIT29" s="70"/>
      <c r="LIU29" s="70"/>
      <c r="LIV29" s="70"/>
      <c r="LIW29" s="70"/>
      <c r="LIX29" s="70"/>
      <c r="LIY29" s="70"/>
      <c r="LIZ29" s="70"/>
      <c r="LJA29" s="70"/>
      <c r="LJB29" s="70"/>
      <c r="LJC29" s="70"/>
      <c r="LJD29" s="70"/>
      <c r="LJE29" s="70"/>
      <c r="LJF29" s="70"/>
      <c r="LJG29" s="70"/>
      <c r="LJH29" s="70"/>
      <c r="LJI29" s="70"/>
      <c r="LJJ29" s="70"/>
      <c r="LJK29" s="70"/>
      <c r="LJL29" s="70"/>
      <c r="LJM29" s="70"/>
      <c r="LJN29" s="70"/>
      <c r="LJO29" s="70"/>
      <c r="LJP29" s="70"/>
      <c r="LJQ29" s="70"/>
      <c r="LJR29" s="70"/>
      <c r="LJS29" s="70"/>
      <c r="LJT29" s="70"/>
      <c r="LJU29" s="70"/>
      <c r="LJV29" s="70"/>
      <c r="LJW29" s="70"/>
      <c r="LJX29" s="70"/>
      <c r="LJY29" s="70"/>
      <c r="LJZ29" s="70"/>
      <c r="LKA29" s="70"/>
      <c r="LKB29" s="70"/>
      <c r="LKC29" s="70"/>
      <c r="LKD29" s="70"/>
      <c r="LKE29" s="70"/>
      <c r="LKF29" s="70"/>
      <c r="LKG29" s="70"/>
      <c r="LKH29" s="70"/>
      <c r="LKI29" s="70"/>
      <c r="LKJ29" s="70"/>
      <c r="LKK29" s="70"/>
      <c r="LKL29" s="70"/>
      <c r="LKM29" s="70"/>
      <c r="LKN29" s="70"/>
      <c r="LKO29" s="70"/>
      <c r="LKP29" s="70"/>
      <c r="LKQ29" s="70"/>
      <c r="LKR29" s="70"/>
      <c r="LKS29" s="70"/>
      <c r="LKT29" s="70"/>
      <c r="LKU29" s="70"/>
      <c r="LKV29" s="70"/>
      <c r="LKW29" s="70"/>
      <c r="LKX29" s="70"/>
      <c r="LKY29" s="70"/>
      <c r="LKZ29" s="70"/>
      <c r="LLA29" s="70"/>
      <c r="LLB29" s="70"/>
      <c r="LLC29" s="70"/>
      <c r="LLD29" s="70"/>
      <c r="LLE29" s="70"/>
      <c r="LLF29" s="70"/>
      <c r="LLG29" s="70"/>
      <c r="LLH29" s="70"/>
      <c r="LLI29" s="70"/>
      <c r="LLJ29" s="70"/>
      <c r="LLK29" s="70"/>
      <c r="LLL29" s="70"/>
      <c r="LLM29" s="70"/>
      <c r="LLN29" s="70"/>
      <c r="LLO29" s="70"/>
      <c r="LLP29" s="70"/>
      <c r="LLQ29" s="70"/>
      <c r="LLR29" s="70"/>
      <c r="LLS29" s="70"/>
      <c r="LLT29" s="70"/>
      <c r="LLU29" s="70"/>
      <c r="LLV29" s="70"/>
      <c r="LLW29" s="70"/>
      <c r="LLX29" s="70"/>
      <c r="LLY29" s="70"/>
      <c r="LLZ29" s="70"/>
      <c r="LMA29" s="70"/>
      <c r="LMB29" s="70"/>
      <c r="LMC29" s="70"/>
      <c r="LMD29" s="70"/>
      <c r="LME29" s="70"/>
      <c r="LMF29" s="70"/>
      <c r="LMG29" s="70"/>
      <c r="LMH29" s="70"/>
      <c r="LMI29" s="70"/>
      <c r="LMJ29" s="70"/>
      <c r="LMK29" s="70"/>
      <c r="LML29" s="70"/>
      <c r="LMM29" s="70"/>
      <c r="LMN29" s="70"/>
      <c r="LMO29" s="70"/>
      <c r="LMP29" s="70"/>
      <c r="LMQ29" s="70"/>
      <c r="LMR29" s="70"/>
      <c r="LMS29" s="70"/>
      <c r="LMT29" s="70"/>
      <c r="LMU29" s="70"/>
      <c r="LMV29" s="70"/>
      <c r="LMW29" s="70"/>
      <c r="LMX29" s="70"/>
      <c r="LMY29" s="70"/>
      <c r="LMZ29" s="70"/>
      <c r="LNA29" s="70"/>
      <c r="LNB29" s="70"/>
      <c r="LNC29" s="70"/>
      <c r="LND29" s="70"/>
      <c r="LNE29" s="70"/>
      <c r="LNF29" s="70"/>
      <c r="LNG29" s="70"/>
      <c r="LNH29" s="70"/>
      <c r="LNI29" s="70"/>
      <c r="LNJ29" s="70"/>
      <c r="LNK29" s="70"/>
      <c r="LNL29" s="70"/>
      <c r="LNM29" s="70"/>
      <c r="LNN29" s="70"/>
      <c r="LNO29" s="70"/>
      <c r="LNP29" s="70"/>
      <c r="LNQ29" s="70"/>
      <c r="LNR29" s="70"/>
      <c r="LNS29" s="70"/>
      <c r="LNT29" s="70"/>
      <c r="LNU29" s="70"/>
      <c r="LNV29" s="70"/>
      <c r="LNW29" s="70"/>
      <c r="LNX29" s="70"/>
      <c r="LNY29" s="70"/>
      <c r="LNZ29" s="70"/>
      <c r="LOA29" s="70"/>
      <c r="LOB29" s="70"/>
      <c r="LOC29" s="70"/>
      <c r="LOD29" s="70"/>
      <c r="LOE29" s="70"/>
      <c r="LOF29" s="70"/>
      <c r="LOG29" s="70"/>
      <c r="LOH29" s="70"/>
      <c r="LOI29" s="70"/>
      <c r="LOJ29" s="70"/>
      <c r="LOK29" s="70"/>
      <c r="LOL29" s="70"/>
      <c r="LOM29" s="70"/>
      <c r="LON29" s="70"/>
      <c r="LOO29" s="70"/>
      <c r="LOP29" s="70"/>
      <c r="LOQ29" s="70"/>
      <c r="LOR29" s="70"/>
      <c r="LOS29" s="70"/>
      <c r="LOT29" s="70"/>
      <c r="LOU29" s="70"/>
      <c r="LOV29" s="70"/>
      <c r="LOW29" s="70"/>
      <c r="LOX29" s="70"/>
      <c r="LOY29" s="70"/>
      <c r="LOZ29" s="70"/>
      <c r="LPA29" s="70"/>
      <c r="LPB29" s="70"/>
      <c r="LPC29" s="70"/>
      <c r="LPD29" s="70"/>
      <c r="LPE29" s="70"/>
      <c r="LPF29" s="70"/>
      <c r="LPG29" s="70"/>
      <c r="LPH29" s="70"/>
      <c r="LPI29" s="70"/>
      <c r="LPJ29" s="70"/>
      <c r="LPK29" s="70"/>
      <c r="LPL29" s="70"/>
      <c r="LPM29" s="70"/>
      <c r="LPN29" s="70"/>
      <c r="LPO29" s="70"/>
      <c r="LPP29" s="70"/>
      <c r="LPQ29" s="70"/>
      <c r="LPR29" s="70"/>
      <c r="LPS29" s="70"/>
      <c r="LPT29" s="70"/>
      <c r="LPU29" s="70"/>
      <c r="LPV29" s="70"/>
      <c r="LPW29" s="70"/>
      <c r="LPX29" s="70"/>
      <c r="LPY29" s="70"/>
      <c r="LPZ29" s="70"/>
      <c r="LQA29" s="70"/>
      <c r="LQB29" s="70"/>
      <c r="LQC29" s="70"/>
      <c r="LQD29" s="70"/>
      <c r="LQE29" s="70"/>
      <c r="LQF29" s="70"/>
      <c r="LQG29" s="70"/>
      <c r="LQH29" s="70"/>
      <c r="LQI29" s="70"/>
      <c r="LQJ29" s="70"/>
      <c r="LQK29" s="70"/>
      <c r="LQL29" s="70"/>
      <c r="LQM29" s="70"/>
      <c r="LQN29" s="70"/>
      <c r="LQO29" s="70"/>
      <c r="LQP29" s="70"/>
      <c r="LQQ29" s="70"/>
      <c r="LQR29" s="70"/>
      <c r="LQS29" s="70"/>
      <c r="LQT29" s="70"/>
      <c r="LQU29" s="70"/>
      <c r="LQV29" s="70"/>
      <c r="LQW29" s="70"/>
      <c r="LQX29" s="70"/>
      <c r="LQY29" s="70"/>
      <c r="LQZ29" s="70"/>
      <c r="LRA29" s="70"/>
      <c r="LRB29" s="70"/>
      <c r="LRC29" s="70"/>
      <c r="LRD29" s="70"/>
      <c r="LRE29" s="70"/>
      <c r="LRF29" s="70"/>
      <c r="LRG29" s="70"/>
      <c r="LRH29" s="70"/>
      <c r="LRI29" s="70"/>
      <c r="LRJ29" s="70"/>
      <c r="LRK29" s="70"/>
      <c r="LRL29" s="70"/>
      <c r="LRM29" s="70"/>
      <c r="LRN29" s="70"/>
      <c r="LRO29" s="70"/>
      <c r="LRP29" s="70"/>
      <c r="LRQ29" s="70"/>
      <c r="LRR29" s="70"/>
      <c r="LRS29" s="70"/>
      <c r="LRT29" s="70"/>
      <c r="LRU29" s="70"/>
      <c r="LRV29" s="70"/>
      <c r="LRW29" s="70"/>
      <c r="LRX29" s="70"/>
      <c r="LRY29" s="70"/>
      <c r="LRZ29" s="70"/>
      <c r="LSA29" s="70"/>
      <c r="LSB29" s="70"/>
      <c r="LSC29" s="70"/>
      <c r="LSD29" s="70"/>
      <c r="LSE29" s="70"/>
      <c r="LSF29" s="70"/>
      <c r="LSG29" s="70"/>
      <c r="LSH29" s="70"/>
      <c r="LSI29" s="70"/>
      <c r="LSJ29" s="70"/>
      <c r="LSK29" s="70"/>
      <c r="LSL29" s="70"/>
      <c r="LSM29" s="70"/>
      <c r="LSN29" s="70"/>
      <c r="LSO29" s="70"/>
      <c r="LSP29" s="70"/>
      <c r="LSQ29" s="70"/>
      <c r="LSR29" s="70"/>
      <c r="LSS29" s="70"/>
      <c r="LST29" s="70"/>
      <c r="LSU29" s="70"/>
      <c r="LSV29" s="70"/>
      <c r="LSW29" s="70"/>
      <c r="LSX29" s="70"/>
      <c r="LSY29" s="70"/>
      <c r="LSZ29" s="70"/>
      <c r="LTA29" s="70"/>
      <c r="LTB29" s="70"/>
      <c r="LTC29" s="70"/>
      <c r="LTD29" s="70"/>
      <c r="LTE29" s="70"/>
      <c r="LTF29" s="70"/>
      <c r="LTG29" s="70"/>
      <c r="LTH29" s="70"/>
      <c r="LTI29" s="70"/>
      <c r="LTJ29" s="70"/>
      <c r="LTK29" s="70"/>
      <c r="LTL29" s="70"/>
      <c r="LTM29" s="70"/>
      <c r="LTN29" s="70"/>
      <c r="LTO29" s="70"/>
      <c r="LTP29" s="70"/>
      <c r="LTQ29" s="70"/>
      <c r="LTR29" s="70"/>
      <c r="LTS29" s="70"/>
      <c r="LTT29" s="70"/>
      <c r="LTU29" s="70"/>
      <c r="LTV29" s="70"/>
      <c r="LTW29" s="70"/>
      <c r="LTX29" s="70"/>
      <c r="LTY29" s="70"/>
      <c r="LTZ29" s="70"/>
      <c r="LUA29" s="70"/>
      <c r="LUB29" s="70"/>
      <c r="LUC29" s="70"/>
      <c r="LUD29" s="70"/>
      <c r="LUE29" s="70"/>
      <c r="LUF29" s="70"/>
      <c r="LUG29" s="70"/>
      <c r="LUH29" s="70"/>
      <c r="LUI29" s="70"/>
      <c r="LUJ29" s="70"/>
      <c r="LUK29" s="70"/>
      <c r="LUL29" s="70"/>
      <c r="LUM29" s="70"/>
      <c r="LUN29" s="70"/>
      <c r="LUO29" s="70"/>
      <c r="LUP29" s="70"/>
      <c r="LUQ29" s="70"/>
      <c r="LUR29" s="70"/>
      <c r="LUS29" s="70"/>
      <c r="LUT29" s="70"/>
      <c r="LUU29" s="70"/>
      <c r="LUV29" s="70"/>
      <c r="LUW29" s="70"/>
      <c r="LUX29" s="70"/>
      <c r="LUY29" s="70"/>
      <c r="LUZ29" s="70"/>
      <c r="LVA29" s="70"/>
      <c r="LVB29" s="70"/>
      <c r="LVC29" s="70"/>
      <c r="LVD29" s="70"/>
      <c r="LVE29" s="70"/>
      <c r="LVF29" s="70"/>
      <c r="LVG29" s="70"/>
      <c r="LVH29" s="70"/>
      <c r="LVI29" s="70"/>
      <c r="LVJ29" s="70"/>
      <c r="LVK29" s="70"/>
      <c r="LVL29" s="70"/>
      <c r="LVM29" s="70"/>
      <c r="LVN29" s="70"/>
      <c r="LVO29" s="70"/>
      <c r="LVP29" s="70"/>
      <c r="LVQ29" s="70"/>
      <c r="LVR29" s="70"/>
      <c r="LVS29" s="70"/>
      <c r="LVT29" s="70"/>
      <c r="LVU29" s="70"/>
      <c r="LVV29" s="70"/>
      <c r="LVW29" s="70"/>
      <c r="LVX29" s="70"/>
      <c r="LVY29" s="70"/>
      <c r="LVZ29" s="70"/>
      <c r="LWA29" s="70"/>
      <c r="LWB29" s="70"/>
      <c r="LWC29" s="70"/>
      <c r="LWD29" s="70"/>
      <c r="LWE29" s="70"/>
      <c r="LWF29" s="70"/>
      <c r="LWG29" s="70"/>
      <c r="LWH29" s="70"/>
      <c r="LWI29" s="70"/>
      <c r="LWJ29" s="70"/>
      <c r="LWK29" s="70"/>
      <c r="LWL29" s="70"/>
      <c r="LWM29" s="70"/>
      <c r="LWN29" s="70"/>
      <c r="LWO29" s="70"/>
      <c r="LWP29" s="70"/>
      <c r="LWQ29" s="70"/>
      <c r="LWR29" s="70"/>
      <c r="LWS29" s="70"/>
      <c r="LWT29" s="70"/>
      <c r="LWU29" s="70"/>
      <c r="LWV29" s="70"/>
      <c r="LWW29" s="70"/>
      <c r="LWX29" s="70"/>
      <c r="LWY29" s="70"/>
      <c r="LWZ29" s="70"/>
      <c r="LXA29" s="70"/>
      <c r="LXB29" s="70"/>
      <c r="LXC29" s="70"/>
      <c r="LXD29" s="70"/>
      <c r="LXE29" s="70"/>
      <c r="LXF29" s="70"/>
      <c r="LXG29" s="70"/>
      <c r="LXH29" s="70"/>
      <c r="LXI29" s="70"/>
      <c r="LXJ29" s="70"/>
      <c r="LXK29" s="70"/>
      <c r="LXL29" s="70"/>
      <c r="LXM29" s="70"/>
      <c r="LXN29" s="70"/>
      <c r="LXO29" s="70"/>
      <c r="LXP29" s="70"/>
      <c r="LXQ29" s="70"/>
      <c r="LXR29" s="70"/>
      <c r="LXS29" s="70"/>
      <c r="LXT29" s="70"/>
      <c r="LXU29" s="70"/>
      <c r="LXV29" s="70"/>
      <c r="LXW29" s="70"/>
      <c r="LXX29" s="70"/>
      <c r="LXY29" s="70"/>
      <c r="LXZ29" s="70"/>
      <c r="LYA29" s="70"/>
      <c r="LYB29" s="70"/>
      <c r="LYC29" s="70"/>
      <c r="LYD29" s="70"/>
      <c r="LYE29" s="70"/>
      <c r="LYF29" s="70"/>
      <c r="LYG29" s="70"/>
      <c r="LYH29" s="70"/>
      <c r="LYI29" s="70"/>
      <c r="LYJ29" s="70"/>
      <c r="LYK29" s="70"/>
      <c r="LYL29" s="70"/>
      <c r="LYM29" s="70"/>
      <c r="LYN29" s="70"/>
      <c r="LYO29" s="70"/>
      <c r="LYP29" s="70"/>
      <c r="LYQ29" s="70"/>
      <c r="LYR29" s="70"/>
      <c r="LYS29" s="70"/>
      <c r="LYT29" s="70"/>
      <c r="LYU29" s="70"/>
      <c r="LYV29" s="70"/>
      <c r="LYW29" s="70"/>
      <c r="LYX29" s="70"/>
      <c r="LYY29" s="70"/>
      <c r="LYZ29" s="70"/>
      <c r="LZA29" s="70"/>
      <c r="LZB29" s="70"/>
      <c r="LZC29" s="70"/>
      <c r="LZD29" s="70"/>
      <c r="LZE29" s="70"/>
      <c r="LZF29" s="70"/>
      <c r="LZG29" s="70"/>
      <c r="LZH29" s="70"/>
      <c r="LZI29" s="70"/>
      <c r="LZJ29" s="70"/>
      <c r="LZK29" s="70"/>
      <c r="LZL29" s="70"/>
      <c r="LZM29" s="70"/>
      <c r="LZN29" s="70"/>
      <c r="LZO29" s="70"/>
      <c r="LZP29" s="70"/>
      <c r="LZQ29" s="70"/>
      <c r="LZR29" s="70"/>
      <c r="LZS29" s="70"/>
      <c r="LZT29" s="70"/>
      <c r="LZU29" s="70"/>
      <c r="LZV29" s="70"/>
      <c r="LZW29" s="70"/>
      <c r="LZX29" s="70"/>
      <c r="LZY29" s="70"/>
      <c r="LZZ29" s="70"/>
      <c r="MAA29" s="70"/>
      <c r="MAB29" s="70"/>
      <c r="MAC29" s="70"/>
      <c r="MAD29" s="70"/>
      <c r="MAE29" s="70"/>
      <c r="MAF29" s="70"/>
      <c r="MAG29" s="70"/>
      <c r="MAH29" s="70"/>
      <c r="MAI29" s="70"/>
      <c r="MAJ29" s="70"/>
      <c r="MAK29" s="70"/>
      <c r="MAL29" s="70"/>
      <c r="MAM29" s="70"/>
      <c r="MAN29" s="70"/>
      <c r="MAO29" s="70"/>
      <c r="MAP29" s="70"/>
      <c r="MAQ29" s="70"/>
      <c r="MAR29" s="70"/>
      <c r="MAS29" s="70"/>
      <c r="MAT29" s="70"/>
      <c r="MAU29" s="70"/>
      <c r="MAV29" s="70"/>
      <c r="MAW29" s="70"/>
      <c r="MAX29" s="70"/>
      <c r="MAY29" s="70"/>
      <c r="MAZ29" s="70"/>
      <c r="MBA29" s="70"/>
      <c r="MBB29" s="70"/>
      <c r="MBC29" s="70"/>
      <c r="MBD29" s="70"/>
      <c r="MBE29" s="70"/>
      <c r="MBF29" s="70"/>
      <c r="MBG29" s="70"/>
      <c r="MBH29" s="70"/>
      <c r="MBI29" s="70"/>
      <c r="MBJ29" s="70"/>
      <c r="MBK29" s="70"/>
      <c r="MBL29" s="70"/>
      <c r="MBM29" s="70"/>
      <c r="MBN29" s="70"/>
      <c r="MBO29" s="70"/>
      <c r="MBP29" s="70"/>
      <c r="MBQ29" s="70"/>
      <c r="MBR29" s="70"/>
      <c r="MBS29" s="70"/>
      <c r="MBT29" s="70"/>
      <c r="MBU29" s="70"/>
      <c r="MBV29" s="70"/>
      <c r="MBW29" s="70"/>
      <c r="MBX29" s="70"/>
      <c r="MBY29" s="70"/>
      <c r="MBZ29" s="70"/>
      <c r="MCA29" s="70"/>
      <c r="MCB29" s="70"/>
      <c r="MCC29" s="70"/>
      <c r="MCD29" s="70"/>
      <c r="MCE29" s="70"/>
      <c r="MCF29" s="70"/>
      <c r="MCG29" s="70"/>
      <c r="MCH29" s="70"/>
      <c r="MCI29" s="70"/>
      <c r="MCJ29" s="70"/>
      <c r="MCK29" s="70"/>
      <c r="MCL29" s="70"/>
      <c r="MCM29" s="70"/>
      <c r="MCN29" s="70"/>
      <c r="MCO29" s="70"/>
      <c r="MCP29" s="70"/>
      <c r="MCQ29" s="70"/>
      <c r="MCR29" s="70"/>
      <c r="MCS29" s="70"/>
      <c r="MCT29" s="70"/>
      <c r="MCU29" s="70"/>
      <c r="MCV29" s="70"/>
      <c r="MCW29" s="70"/>
      <c r="MCX29" s="70"/>
      <c r="MCY29" s="70"/>
      <c r="MCZ29" s="70"/>
      <c r="MDA29" s="70"/>
      <c r="MDB29" s="70"/>
      <c r="MDC29" s="70"/>
      <c r="MDD29" s="70"/>
      <c r="MDE29" s="70"/>
      <c r="MDF29" s="70"/>
      <c r="MDG29" s="70"/>
      <c r="MDH29" s="70"/>
      <c r="MDI29" s="70"/>
      <c r="MDJ29" s="70"/>
      <c r="MDK29" s="70"/>
      <c r="MDL29" s="70"/>
      <c r="MDM29" s="70"/>
      <c r="MDN29" s="70"/>
      <c r="MDO29" s="70"/>
      <c r="MDP29" s="70"/>
      <c r="MDQ29" s="70"/>
      <c r="MDR29" s="70"/>
      <c r="MDS29" s="70"/>
      <c r="MDT29" s="70"/>
      <c r="MDU29" s="70"/>
      <c r="MDV29" s="70"/>
      <c r="MDW29" s="70"/>
      <c r="MDX29" s="70"/>
      <c r="MDY29" s="70"/>
      <c r="MDZ29" s="70"/>
      <c r="MEA29" s="70"/>
      <c r="MEB29" s="70"/>
      <c r="MEC29" s="70"/>
      <c r="MED29" s="70"/>
      <c r="MEE29" s="70"/>
      <c r="MEF29" s="70"/>
      <c r="MEG29" s="70"/>
      <c r="MEH29" s="70"/>
      <c r="MEI29" s="70"/>
      <c r="MEJ29" s="70"/>
      <c r="MEK29" s="70"/>
      <c r="MEL29" s="70"/>
      <c r="MEM29" s="70"/>
      <c r="MEN29" s="70"/>
      <c r="MEO29" s="70"/>
      <c r="MEP29" s="70"/>
      <c r="MEQ29" s="70"/>
      <c r="MER29" s="70"/>
      <c r="MES29" s="70"/>
      <c r="MET29" s="70"/>
      <c r="MEU29" s="70"/>
      <c r="MEV29" s="70"/>
      <c r="MEW29" s="70"/>
      <c r="MEX29" s="70"/>
      <c r="MEY29" s="70"/>
      <c r="MEZ29" s="70"/>
      <c r="MFA29" s="70"/>
      <c r="MFB29" s="70"/>
      <c r="MFC29" s="70"/>
      <c r="MFD29" s="70"/>
      <c r="MFE29" s="70"/>
      <c r="MFF29" s="70"/>
      <c r="MFG29" s="70"/>
      <c r="MFH29" s="70"/>
      <c r="MFI29" s="70"/>
      <c r="MFJ29" s="70"/>
      <c r="MFK29" s="70"/>
      <c r="MFL29" s="70"/>
      <c r="MFM29" s="70"/>
      <c r="MFN29" s="70"/>
      <c r="MFO29" s="70"/>
      <c r="MFP29" s="70"/>
      <c r="MFQ29" s="70"/>
      <c r="MFR29" s="70"/>
      <c r="MFS29" s="70"/>
      <c r="MFT29" s="70"/>
      <c r="MFU29" s="70"/>
      <c r="MFV29" s="70"/>
      <c r="MFW29" s="70"/>
      <c r="MFX29" s="70"/>
      <c r="MFY29" s="70"/>
      <c r="MFZ29" s="70"/>
      <c r="MGA29" s="70"/>
      <c r="MGB29" s="70"/>
      <c r="MGC29" s="70"/>
      <c r="MGD29" s="70"/>
      <c r="MGE29" s="70"/>
      <c r="MGF29" s="70"/>
      <c r="MGG29" s="70"/>
      <c r="MGH29" s="70"/>
      <c r="MGI29" s="70"/>
      <c r="MGJ29" s="70"/>
      <c r="MGK29" s="70"/>
      <c r="MGL29" s="70"/>
      <c r="MGM29" s="70"/>
      <c r="MGN29" s="70"/>
      <c r="MGO29" s="70"/>
      <c r="MGP29" s="70"/>
      <c r="MGQ29" s="70"/>
      <c r="MGR29" s="70"/>
      <c r="MGS29" s="70"/>
      <c r="MGT29" s="70"/>
      <c r="MGU29" s="70"/>
      <c r="MGV29" s="70"/>
      <c r="MGW29" s="70"/>
      <c r="MGX29" s="70"/>
      <c r="MGY29" s="70"/>
      <c r="MGZ29" s="70"/>
      <c r="MHA29" s="70"/>
      <c r="MHB29" s="70"/>
      <c r="MHC29" s="70"/>
      <c r="MHD29" s="70"/>
      <c r="MHE29" s="70"/>
      <c r="MHF29" s="70"/>
      <c r="MHG29" s="70"/>
      <c r="MHH29" s="70"/>
      <c r="MHI29" s="70"/>
      <c r="MHJ29" s="70"/>
      <c r="MHK29" s="70"/>
      <c r="MHL29" s="70"/>
      <c r="MHM29" s="70"/>
      <c r="MHN29" s="70"/>
      <c r="MHO29" s="70"/>
      <c r="MHP29" s="70"/>
      <c r="MHQ29" s="70"/>
      <c r="MHR29" s="70"/>
      <c r="MHS29" s="70"/>
      <c r="MHT29" s="70"/>
      <c r="MHU29" s="70"/>
      <c r="MHV29" s="70"/>
      <c r="MHW29" s="70"/>
      <c r="MHX29" s="70"/>
      <c r="MHY29" s="70"/>
      <c r="MHZ29" s="70"/>
      <c r="MIA29" s="70"/>
      <c r="MIB29" s="70"/>
      <c r="MIC29" s="70"/>
      <c r="MID29" s="70"/>
      <c r="MIE29" s="70"/>
      <c r="MIF29" s="70"/>
      <c r="MIG29" s="70"/>
      <c r="MIH29" s="70"/>
      <c r="MII29" s="70"/>
      <c r="MIJ29" s="70"/>
      <c r="MIK29" s="70"/>
      <c r="MIL29" s="70"/>
      <c r="MIM29" s="70"/>
      <c r="MIN29" s="70"/>
      <c r="MIO29" s="70"/>
      <c r="MIP29" s="70"/>
      <c r="MIQ29" s="70"/>
      <c r="MIR29" s="70"/>
      <c r="MIS29" s="70"/>
      <c r="MIT29" s="70"/>
      <c r="MIU29" s="70"/>
      <c r="MIV29" s="70"/>
      <c r="MIW29" s="70"/>
      <c r="MIX29" s="70"/>
      <c r="MIY29" s="70"/>
      <c r="MIZ29" s="70"/>
      <c r="MJA29" s="70"/>
      <c r="MJB29" s="70"/>
      <c r="MJC29" s="70"/>
      <c r="MJD29" s="70"/>
      <c r="MJE29" s="70"/>
      <c r="MJF29" s="70"/>
      <c r="MJG29" s="70"/>
      <c r="MJH29" s="70"/>
      <c r="MJI29" s="70"/>
      <c r="MJJ29" s="70"/>
      <c r="MJK29" s="70"/>
      <c r="MJL29" s="70"/>
      <c r="MJM29" s="70"/>
      <c r="MJN29" s="70"/>
      <c r="MJO29" s="70"/>
      <c r="MJP29" s="70"/>
      <c r="MJQ29" s="70"/>
      <c r="MJR29" s="70"/>
      <c r="MJS29" s="70"/>
      <c r="MJT29" s="70"/>
      <c r="MJU29" s="70"/>
      <c r="MJV29" s="70"/>
      <c r="MJW29" s="70"/>
      <c r="MJX29" s="70"/>
      <c r="MJY29" s="70"/>
      <c r="MJZ29" s="70"/>
      <c r="MKA29" s="70"/>
      <c r="MKB29" s="70"/>
      <c r="MKC29" s="70"/>
      <c r="MKD29" s="70"/>
      <c r="MKE29" s="70"/>
      <c r="MKF29" s="70"/>
      <c r="MKG29" s="70"/>
      <c r="MKH29" s="70"/>
      <c r="MKI29" s="70"/>
      <c r="MKJ29" s="70"/>
      <c r="MKK29" s="70"/>
      <c r="MKL29" s="70"/>
      <c r="MKM29" s="70"/>
      <c r="MKN29" s="70"/>
      <c r="MKO29" s="70"/>
      <c r="MKP29" s="70"/>
      <c r="MKQ29" s="70"/>
      <c r="MKR29" s="70"/>
      <c r="MKS29" s="70"/>
      <c r="MKT29" s="70"/>
      <c r="MKU29" s="70"/>
      <c r="MKV29" s="70"/>
      <c r="MKW29" s="70"/>
      <c r="MKX29" s="70"/>
      <c r="MKY29" s="70"/>
      <c r="MKZ29" s="70"/>
      <c r="MLA29" s="70"/>
      <c r="MLB29" s="70"/>
      <c r="MLC29" s="70"/>
      <c r="MLD29" s="70"/>
      <c r="MLE29" s="70"/>
      <c r="MLF29" s="70"/>
      <c r="MLG29" s="70"/>
      <c r="MLH29" s="70"/>
      <c r="MLI29" s="70"/>
      <c r="MLJ29" s="70"/>
      <c r="MLK29" s="70"/>
      <c r="MLL29" s="70"/>
      <c r="MLM29" s="70"/>
      <c r="MLN29" s="70"/>
      <c r="MLO29" s="70"/>
      <c r="MLP29" s="70"/>
      <c r="MLQ29" s="70"/>
      <c r="MLR29" s="70"/>
      <c r="MLS29" s="70"/>
      <c r="MLT29" s="70"/>
      <c r="MLU29" s="70"/>
      <c r="MLV29" s="70"/>
      <c r="MLW29" s="70"/>
      <c r="MLX29" s="70"/>
      <c r="MLY29" s="70"/>
      <c r="MLZ29" s="70"/>
      <c r="MMA29" s="70"/>
      <c r="MMB29" s="70"/>
      <c r="MMC29" s="70"/>
      <c r="MMD29" s="70"/>
      <c r="MME29" s="70"/>
      <c r="MMF29" s="70"/>
      <c r="MMG29" s="70"/>
      <c r="MMH29" s="70"/>
      <c r="MMI29" s="70"/>
      <c r="MMJ29" s="70"/>
      <c r="MMK29" s="70"/>
      <c r="MML29" s="70"/>
      <c r="MMM29" s="70"/>
      <c r="MMN29" s="70"/>
      <c r="MMO29" s="70"/>
      <c r="MMP29" s="70"/>
      <c r="MMQ29" s="70"/>
      <c r="MMR29" s="70"/>
      <c r="MMS29" s="70"/>
      <c r="MMT29" s="70"/>
      <c r="MMU29" s="70"/>
      <c r="MMV29" s="70"/>
      <c r="MMW29" s="70"/>
      <c r="MMX29" s="70"/>
      <c r="MMY29" s="70"/>
      <c r="MMZ29" s="70"/>
      <c r="MNA29" s="70"/>
      <c r="MNB29" s="70"/>
      <c r="MNC29" s="70"/>
      <c r="MND29" s="70"/>
      <c r="MNE29" s="70"/>
      <c r="MNF29" s="70"/>
      <c r="MNG29" s="70"/>
      <c r="MNH29" s="70"/>
      <c r="MNI29" s="70"/>
      <c r="MNJ29" s="70"/>
      <c r="MNK29" s="70"/>
      <c r="MNL29" s="70"/>
      <c r="MNM29" s="70"/>
      <c r="MNN29" s="70"/>
      <c r="MNO29" s="70"/>
      <c r="MNP29" s="70"/>
      <c r="MNQ29" s="70"/>
      <c r="MNR29" s="70"/>
      <c r="MNS29" s="70"/>
      <c r="MNT29" s="70"/>
      <c r="MNU29" s="70"/>
      <c r="MNV29" s="70"/>
      <c r="MNW29" s="70"/>
      <c r="MNX29" s="70"/>
      <c r="MNY29" s="70"/>
      <c r="MNZ29" s="70"/>
      <c r="MOA29" s="70"/>
      <c r="MOB29" s="70"/>
      <c r="MOC29" s="70"/>
      <c r="MOD29" s="70"/>
      <c r="MOE29" s="70"/>
      <c r="MOF29" s="70"/>
      <c r="MOG29" s="70"/>
      <c r="MOH29" s="70"/>
      <c r="MOI29" s="70"/>
      <c r="MOJ29" s="70"/>
      <c r="MOK29" s="70"/>
      <c r="MOL29" s="70"/>
      <c r="MOM29" s="70"/>
      <c r="MON29" s="70"/>
      <c r="MOO29" s="70"/>
      <c r="MOP29" s="70"/>
      <c r="MOQ29" s="70"/>
      <c r="MOR29" s="70"/>
      <c r="MOS29" s="70"/>
      <c r="MOT29" s="70"/>
      <c r="MOU29" s="70"/>
      <c r="MOV29" s="70"/>
      <c r="MOW29" s="70"/>
      <c r="MOX29" s="70"/>
      <c r="MOY29" s="70"/>
      <c r="MOZ29" s="70"/>
      <c r="MPA29" s="70"/>
      <c r="MPB29" s="70"/>
      <c r="MPC29" s="70"/>
      <c r="MPD29" s="70"/>
      <c r="MPE29" s="70"/>
      <c r="MPF29" s="70"/>
      <c r="MPG29" s="70"/>
      <c r="MPH29" s="70"/>
      <c r="MPI29" s="70"/>
      <c r="MPJ29" s="70"/>
      <c r="MPK29" s="70"/>
      <c r="MPL29" s="70"/>
      <c r="MPM29" s="70"/>
      <c r="MPN29" s="70"/>
      <c r="MPO29" s="70"/>
      <c r="MPP29" s="70"/>
      <c r="MPQ29" s="70"/>
      <c r="MPR29" s="70"/>
      <c r="MPS29" s="70"/>
      <c r="MPT29" s="70"/>
      <c r="MPU29" s="70"/>
      <c r="MPV29" s="70"/>
      <c r="MPW29" s="70"/>
      <c r="MPX29" s="70"/>
      <c r="MPY29" s="70"/>
      <c r="MPZ29" s="70"/>
      <c r="MQA29" s="70"/>
      <c r="MQB29" s="70"/>
      <c r="MQC29" s="70"/>
      <c r="MQD29" s="70"/>
      <c r="MQE29" s="70"/>
      <c r="MQF29" s="70"/>
      <c r="MQG29" s="70"/>
      <c r="MQH29" s="70"/>
      <c r="MQI29" s="70"/>
      <c r="MQJ29" s="70"/>
      <c r="MQK29" s="70"/>
      <c r="MQL29" s="70"/>
      <c r="MQM29" s="70"/>
      <c r="MQN29" s="70"/>
      <c r="MQO29" s="70"/>
      <c r="MQP29" s="70"/>
      <c r="MQQ29" s="70"/>
      <c r="MQR29" s="70"/>
      <c r="MQS29" s="70"/>
      <c r="MQT29" s="70"/>
      <c r="MQU29" s="70"/>
      <c r="MQV29" s="70"/>
      <c r="MQW29" s="70"/>
      <c r="MQX29" s="70"/>
      <c r="MQY29" s="70"/>
      <c r="MQZ29" s="70"/>
      <c r="MRA29" s="70"/>
      <c r="MRB29" s="70"/>
      <c r="MRC29" s="70"/>
      <c r="MRD29" s="70"/>
      <c r="MRE29" s="70"/>
      <c r="MRF29" s="70"/>
      <c r="MRG29" s="70"/>
      <c r="MRH29" s="70"/>
      <c r="MRI29" s="70"/>
      <c r="MRJ29" s="70"/>
      <c r="MRK29" s="70"/>
      <c r="MRL29" s="70"/>
      <c r="MRM29" s="70"/>
      <c r="MRN29" s="70"/>
      <c r="MRO29" s="70"/>
      <c r="MRP29" s="70"/>
      <c r="MRQ29" s="70"/>
      <c r="MRR29" s="70"/>
      <c r="MRS29" s="70"/>
      <c r="MRT29" s="70"/>
      <c r="MRU29" s="70"/>
      <c r="MRV29" s="70"/>
      <c r="MRW29" s="70"/>
      <c r="MRX29" s="70"/>
      <c r="MRY29" s="70"/>
      <c r="MRZ29" s="70"/>
      <c r="MSA29" s="70"/>
      <c r="MSB29" s="70"/>
      <c r="MSC29" s="70"/>
      <c r="MSD29" s="70"/>
      <c r="MSE29" s="70"/>
      <c r="MSF29" s="70"/>
      <c r="MSG29" s="70"/>
      <c r="MSH29" s="70"/>
      <c r="MSI29" s="70"/>
      <c r="MSJ29" s="70"/>
      <c r="MSK29" s="70"/>
      <c r="MSL29" s="70"/>
      <c r="MSM29" s="70"/>
      <c r="MSN29" s="70"/>
      <c r="MSO29" s="70"/>
      <c r="MSP29" s="70"/>
      <c r="MSQ29" s="70"/>
      <c r="MSR29" s="70"/>
      <c r="MSS29" s="70"/>
      <c r="MST29" s="70"/>
      <c r="MSU29" s="70"/>
      <c r="MSV29" s="70"/>
      <c r="MSW29" s="70"/>
      <c r="MSX29" s="70"/>
      <c r="MSY29" s="70"/>
      <c r="MSZ29" s="70"/>
      <c r="MTA29" s="70"/>
      <c r="MTB29" s="70"/>
      <c r="MTC29" s="70"/>
      <c r="MTD29" s="70"/>
      <c r="MTE29" s="70"/>
      <c r="MTF29" s="70"/>
      <c r="MTG29" s="70"/>
      <c r="MTH29" s="70"/>
      <c r="MTI29" s="70"/>
      <c r="MTJ29" s="70"/>
      <c r="MTK29" s="70"/>
      <c r="MTL29" s="70"/>
      <c r="MTM29" s="70"/>
      <c r="MTN29" s="70"/>
      <c r="MTO29" s="70"/>
      <c r="MTP29" s="70"/>
      <c r="MTQ29" s="70"/>
      <c r="MTR29" s="70"/>
      <c r="MTS29" s="70"/>
      <c r="MTT29" s="70"/>
      <c r="MTU29" s="70"/>
      <c r="MTV29" s="70"/>
      <c r="MTW29" s="70"/>
      <c r="MTX29" s="70"/>
      <c r="MTY29" s="70"/>
      <c r="MTZ29" s="70"/>
      <c r="MUA29" s="70"/>
      <c r="MUB29" s="70"/>
      <c r="MUC29" s="70"/>
      <c r="MUD29" s="70"/>
      <c r="MUE29" s="70"/>
      <c r="MUF29" s="70"/>
      <c r="MUG29" s="70"/>
      <c r="MUH29" s="70"/>
      <c r="MUI29" s="70"/>
      <c r="MUJ29" s="70"/>
      <c r="MUK29" s="70"/>
      <c r="MUL29" s="70"/>
      <c r="MUM29" s="70"/>
      <c r="MUN29" s="70"/>
      <c r="MUO29" s="70"/>
      <c r="MUP29" s="70"/>
      <c r="MUQ29" s="70"/>
      <c r="MUR29" s="70"/>
      <c r="MUS29" s="70"/>
      <c r="MUT29" s="70"/>
      <c r="MUU29" s="70"/>
      <c r="MUV29" s="70"/>
      <c r="MUW29" s="70"/>
      <c r="MUX29" s="70"/>
      <c r="MUY29" s="70"/>
      <c r="MUZ29" s="70"/>
      <c r="MVA29" s="70"/>
      <c r="MVB29" s="70"/>
      <c r="MVC29" s="70"/>
      <c r="MVD29" s="70"/>
      <c r="MVE29" s="70"/>
      <c r="MVF29" s="70"/>
      <c r="MVG29" s="70"/>
      <c r="MVH29" s="70"/>
      <c r="MVI29" s="70"/>
      <c r="MVJ29" s="70"/>
      <c r="MVK29" s="70"/>
      <c r="MVL29" s="70"/>
      <c r="MVM29" s="70"/>
      <c r="MVN29" s="70"/>
      <c r="MVO29" s="70"/>
      <c r="MVP29" s="70"/>
      <c r="MVQ29" s="70"/>
      <c r="MVR29" s="70"/>
      <c r="MVS29" s="70"/>
      <c r="MVT29" s="70"/>
      <c r="MVU29" s="70"/>
      <c r="MVV29" s="70"/>
      <c r="MVW29" s="70"/>
      <c r="MVX29" s="70"/>
      <c r="MVY29" s="70"/>
      <c r="MVZ29" s="70"/>
      <c r="MWA29" s="70"/>
      <c r="MWB29" s="70"/>
      <c r="MWC29" s="70"/>
      <c r="MWD29" s="70"/>
      <c r="MWE29" s="70"/>
      <c r="MWF29" s="70"/>
      <c r="MWG29" s="70"/>
      <c r="MWH29" s="70"/>
      <c r="MWI29" s="70"/>
      <c r="MWJ29" s="70"/>
      <c r="MWK29" s="70"/>
      <c r="MWL29" s="70"/>
      <c r="MWM29" s="70"/>
      <c r="MWN29" s="70"/>
      <c r="MWO29" s="70"/>
      <c r="MWP29" s="70"/>
      <c r="MWQ29" s="70"/>
      <c r="MWR29" s="70"/>
      <c r="MWS29" s="70"/>
      <c r="MWT29" s="70"/>
      <c r="MWU29" s="70"/>
      <c r="MWV29" s="70"/>
      <c r="MWW29" s="70"/>
      <c r="MWX29" s="70"/>
      <c r="MWY29" s="70"/>
      <c r="MWZ29" s="70"/>
      <c r="MXA29" s="70"/>
      <c r="MXB29" s="70"/>
      <c r="MXC29" s="70"/>
      <c r="MXD29" s="70"/>
      <c r="MXE29" s="70"/>
      <c r="MXF29" s="70"/>
      <c r="MXG29" s="70"/>
      <c r="MXH29" s="70"/>
      <c r="MXI29" s="70"/>
      <c r="MXJ29" s="70"/>
      <c r="MXK29" s="70"/>
      <c r="MXL29" s="70"/>
      <c r="MXM29" s="70"/>
      <c r="MXN29" s="70"/>
      <c r="MXO29" s="70"/>
      <c r="MXP29" s="70"/>
      <c r="MXQ29" s="70"/>
      <c r="MXR29" s="70"/>
      <c r="MXS29" s="70"/>
      <c r="MXT29" s="70"/>
      <c r="MXU29" s="70"/>
      <c r="MXV29" s="70"/>
      <c r="MXW29" s="70"/>
      <c r="MXX29" s="70"/>
      <c r="MXY29" s="70"/>
      <c r="MXZ29" s="70"/>
      <c r="MYA29" s="70"/>
      <c r="MYB29" s="70"/>
      <c r="MYC29" s="70"/>
      <c r="MYD29" s="70"/>
      <c r="MYE29" s="70"/>
      <c r="MYF29" s="70"/>
      <c r="MYG29" s="70"/>
      <c r="MYH29" s="70"/>
      <c r="MYI29" s="70"/>
      <c r="MYJ29" s="70"/>
      <c r="MYK29" s="70"/>
      <c r="MYL29" s="70"/>
      <c r="MYM29" s="70"/>
      <c r="MYN29" s="70"/>
      <c r="MYO29" s="70"/>
      <c r="MYP29" s="70"/>
      <c r="MYQ29" s="70"/>
      <c r="MYR29" s="70"/>
      <c r="MYS29" s="70"/>
      <c r="MYT29" s="70"/>
      <c r="MYU29" s="70"/>
      <c r="MYV29" s="70"/>
      <c r="MYW29" s="70"/>
      <c r="MYX29" s="70"/>
      <c r="MYY29" s="70"/>
      <c r="MYZ29" s="70"/>
      <c r="MZA29" s="70"/>
      <c r="MZB29" s="70"/>
      <c r="MZC29" s="70"/>
      <c r="MZD29" s="70"/>
      <c r="MZE29" s="70"/>
      <c r="MZF29" s="70"/>
      <c r="MZG29" s="70"/>
      <c r="MZH29" s="70"/>
      <c r="MZI29" s="70"/>
      <c r="MZJ29" s="70"/>
      <c r="MZK29" s="70"/>
      <c r="MZL29" s="70"/>
      <c r="MZM29" s="70"/>
      <c r="MZN29" s="70"/>
      <c r="MZO29" s="70"/>
      <c r="MZP29" s="70"/>
      <c r="MZQ29" s="70"/>
      <c r="MZR29" s="70"/>
      <c r="MZS29" s="70"/>
      <c r="MZT29" s="70"/>
      <c r="MZU29" s="70"/>
      <c r="MZV29" s="70"/>
      <c r="MZW29" s="70"/>
      <c r="MZX29" s="70"/>
      <c r="MZY29" s="70"/>
      <c r="MZZ29" s="70"/>
      <c r="NAA29" s="70"/>
      <c r="NAB29" s="70"/>
      <c r="NAC29" s="70"/>
      <c r="NAD29" s="70"/>
      <c r="NAE29" s="70"/>
      <c r="NAF29" s="70"/>
      <c r="NAG29" s="70"/>
      <c r="NAH29" s="70"/>
      <c r="NAI29" s="70"/>
      <c r="NAJ29" s="70"/>
      <c r="NAK29" s="70"/>
      <c r="NAL29" s="70"/>
      <c r="NAM29" s="70"/>
      <c r="NAN29" s="70"/>
      <c r="NAO29" s="70"/>
      <c r="NAP29" s="70"/>
      <c r="NAQ29" s="70"/>
      <c r="NAR29" s="70"/>
      <c r="NAS29" s="70"/>
      <c r="NAT29" s="70"/>
      <c r="NAU29" s="70"/>
      <c r="NAV29" s="70"/>
      <c r="NAW29" s="70"/>
      <c r="NAX29" s="70"/>
      <c r="NAY29" s="70"/>
      <c r="NAZ29" s="70"/>
      <c r="NBA29" s="70"/>
      <c r="NBB29" s="70"/>
      <c r="NBC29" s="70"/>
      <c r="NBD29" s="70"/>
      <c r="NBE29" s="70"/>
      <c r="NBF29" s="70"/>
      <c r="NBG29" s="70"/>
      <c r="NBH29" s="70"/>
      <c r="NBI29" s="70"/>
      <c r="NBJ29" s="70"/>
      <c r="NBK29" s="70"/>
      <c r="NBL29" s="70"/>
      <c r="NBM29" s="70"/>
      <c r="NBN29" s="70"/>
      <c r="NBO29" s="70"/>
      <c r="NBP29" s="70"/>
      <c r="NBQ29" s="70"/>
      <c r="NBR29" s="70"/>
      <c r="NBS29" s="70"/>
      <c r="NBT29" s="70"/>
      <c r="NBU29" s="70"/>
      <c r="NBV29" s="70"/>
      <c r="NBW29" s="70"/>
      <c r="NBX29" s="70"/>
      <c r="NBY29" s="70"/>
      <c r="NBZ29" s="70"/>
      <c r="NCA29" s="70"/>
      <c r="NCB29" s="70"/>
      <c r="NCC29" s="70"/>
      <c r="NCD29" s="70"/>
      <c r="NCE29" s="70"/>
      <c r="NCF29" s="70"/>
      <c r="NCG29" s="70"/>
      <c r="NCH29" s="70"/>
      <c r="NCI29" s="70"/>
      <c r="NCJ29" s="70"/>
      <c r="NCK29" s="70"/>
      <c r="NCL29" s="70"/>
      <c r="NCM29" s="70"/>
      <c r="NCN29" s="70"/>
      <c r="NCO29" s="70"/>
      <c r="NCP29" s="70"/>
      <c r="NCQ29" s="70"/>
      <c r="NCR29" s="70"/>
      <c r="NCS29" s="70"/>
      <c r="NCT29" s="70"/>
      <c r="NCU29" s="70"/>
      <c r="NCV29" s="70"/>
      <c r="NCW29" s="70"/>
      <c r="NCX29" s="70"/>
      <c r="NCY29" s="70"/>
      <c r="NCZ29" s="70"/>
      <c r="NDA29" s="70"/>
      <c r="NDB29" s="70"/>
      <c r="NDC29" s="70"/>
      <c r="NDD29" s="70"/>
      <c r="NDE29" s="70"/>
      <c r="NDF29" s="70"/>
      <c r="NDG29" s="70"/>
      <c r="NDH29" s="70"/>
      <c r="NDI29" s="70"/>
      <c r="NDJ29" s="70"/>
      <c r="NDK29" s="70"/>
      <c r="NDL29" s="70"/>
      <c r="NDM29" s="70"/>
      <c r="NDN29" s="70"/>
      <c r="NDO29" s="70"/>
      <c r="NDP29" s="70"/>
      <c r="NDQ29" s="70"/>
      <c r="NDR29" s="70"/>
      <c r="NDS29" s="70"/>
      <c r="NDT29" s="70"/>
      <c r="NDU29" s="70"/>
      <c r="NDV29" s="70"/>
      <c r="NDW29" s="70"/>
      <c r="NDX29" s="70"/>
      <c r="NDY29" s="70"/>
      <c r="NDZ29" s="70"/>
      <c r="NEA29" s="70"/>
      <c r="NEB29" s="70"/>
      <c r="NEC29" s="70"/>
      <c r="NED29" s="70"/>
      <c r="NEE29" s="70"/>
      <c r="NEF29" s="70"/>
      <c r="NEG29" s="70"/>
      <c r="NEH29" s="70"/>
      <c r="NEI29" s="70"/>
      <c r="NEJ29" s="70"/>
      <c r="NEK29" s="70"/>
      <c r="NEL29" s="70"/>
      <c r="NEM29" s="70"/>
      <c r="NEN29" s="70"/>
      <c r="NEO29" s="70"/>
      <c r="NEP29" s="70"/>
      <c r="NEQ29" s="70"/>
      <c r="NER29" s="70"/>
      <c r="NES29" s="70"/>
      <c r="NET29" s="70"/>
      <c r="NEU29" s="70"/>
      <c r="NEV29" s="70"/>
      <c r="NEW29" s="70"/>
      <c r="NEX29" s="70"/>
      <c r="NEY29" s="70"/>
      <c r="NEZ29" s="70"/>
      <c r="NFA29" s="70"/>
      <c r="NFB29" s="70"/>
      <c r="NFC29" s="70"/>
      <c r="NFD29" s="70"/>
      <c r="NFE29" s="70"/>
      <c r="NFF29" s="70"/>
      <c r="NFG29" s="70"/>
      <c r="NFH29" s="70"/>
      <c r="NFI29" s="70"/>
      <c r="NFJ29" s="70"/>
      <c r="NFK29" s="70"/>
      <c r="NFL29" s="70"/>
      <c r="NFM29" s="70"/>
      <c r="NFN29" s="70"/>
      <c r="NFO29" s="70"/>
      <c r="NFP29" s="70"/>
      <c r="NFQ29" s="70"/>
      <c r="NFR29" s="70"/>
      <c r="NFS29" s="70"/>
      <c r="NFT29" s="70"/>
      <c r="NFU29" s="70"/>
      <c r="NFV29" s="70"/>
      <c r="NFW29" s="70"/>
      <c r="NFX29" s="70"/>
      <c r="NFY29" s="70"/>
      <c r="NFZ29" s="70"/>
      <c r="NGA29" s="70"/>
      <c r="NGB29" s="70"/>
      <c r="NGC29" s="70"/>
      <c r="NGD29" s="70"/>
      <c r="NGE29" s="70"/>
      <c r="NGF29" s="70"/>
      <c r="NGG29" s="70"/>
      <c r="NGH29" s="70"/>
      <c r="NGI29" s="70"/>
      <c r="NGJ29" s="70"/>
      <c r="NGK29" s="70"/>
      <c r="NGL29" s="70"/>
      <c r="NGM29" s="70"/>
      <c r="NGN29" s="70"/>
      <c r="NGO29" s="70"/>
      <c r="NGP29" s="70"/>
      <c r="NGQ29" s="70"/>
      <c r="NGR29" s="70"/>
      <c r="NGS29" s="70"/>
      <c r="NGT29" s="70"/>
      <c r="NGU29" s="70"/>
      <c r="NGV29" s="70"/>
      <c r="NGW29" s="70"/>
      <c r="NGX29" s="70"/>
      <c r="NGY29" s="70"/>
      <c r="NGZ29" s="70"/>
      <c r="NHA29" s="70"/>
      <c r="NHB29" s="70"/>
      <c r="NHC29" s="70"/>
      <c r="NHD29" s="70"/>
      <c r="NHE29" s="70"/>
      <c r="NHF29" s="70"/>
      <c r="NHG29" s="70"/>
      <c r="NHH29" s="70"/>
      <c r="NHI29" s="70"/>
      <c r="NHJ29" s="70"/>
      <c r="NHK29" s="70"/>
      <c r="NHL29" s="70"/>
      <c r="NHM29" s="70"/>
      <c r="NHN29" s="70"/>
      <c r="NHO29" s="70"/>
      <c r="NHP29" s="70"/>
      <c r="NHQ29" s="70"/>
      <c r="NHR29" s="70"/>
      <c r="NHS29" s="70"/>
      <c r="NHT29" s="70"/>
      <c r="NHU29" s="70"/>
      <c r="NHV29" s="70"/>
      <c r="NHW29" s="70"/>
      <c r="NHX29" s="70"/>
      <c r="NHY29" s="70"/>
      <c r="NHZ29" s="70"/>
      <c r="NIA29" s="70"/>
      <c r="NIB29" s="70"/>
      <c r="NIC29" s="70"/>
      <c r="NID29" s="70"/>
      <c r="NIE29" s="70"/>
      <c r="NIF29" s="70"/>
      <c r="NIG29" s="70"/>
      <c r="NIH29" s="70"/>
      <c r="NII29" s="70"/>
      <c r="NIJ29" s="70"/>
      <c r="NIK29" s="70"/>
      <c r="NIL29" s="70"/>
      <c r="NIM29" s="70"/>
      <c r="NIN29" s="70"/>
      <c r="NIO29" s="70"/>
      <c r="NIP29" s="70"/>
      <c r="NIQ29" s="70"/>
      <c r="NIR29" s="70"/>
      <c r="NIS29" s="70"/>
      <c r="NIT29" s="70"/>
      <c r="NIU29" s="70"/>
      <c r="NIV29" s="70"/>
      <c r="NIW29" s="70"/>
      <c r="NIX29" s="70"/>
      <c r="NIY29" s="70"/>
      <c r="NIZ29" s="70"/>
      <c r="NJA29" s="70"/>
      <c r="NJB29" s="70"/>
      <c r="NJC29" s="70"/>
      <c r="NJD29" s="70"/>
      <c r="NJE29" s="70"/>
      <c r="NJF29" s="70"/>
      <c r="NJG29" s="70"/>
      <c r="NJH29" s="70"/>
      <c r="NJI29" s="70"/>
      <c r="NJJ29" s="70"/>
      <c r="NJK29" s="70"/>
      <c r="NJL29" s="70"/>
      <c r="NJM29" s="70"/>
      <c r="NJN29" s="70"/>
      <c r="NJO29" s="70"/>
      <c r="NJP29" s="70"/>
      <c r="NJQ29" s="70"/>
      <c r="NJR29" s="70"/>
      <c r="NJS29" s="70"/>
      <c r="NJT29" s="70"/>
      <c r="NJU29" s="70"/>
      <c r="NJV29" s="70"/>
      <c r="NJW29" s="70"/>
      <c r="NJX29" s="70"/>
      <c r="NJY29" s="70"/>
      <c r="NJZ29" s="70"/>
      <c r="NKA29" s="70"/>
      <c r="NKB29" s="70"/>
      <c r="NKC29" s="70"/>
      <c r="NKD29" s="70"/>
      <c r="NKE29" s="70"/>
      <c r="NKF29" s="70"/>
      <c r="NKG29" s="70"/>
      <c r="NKH29" s="70"/>
      <c r="NKI29" s="70"/>
      <c r="NKJ29" s="70"/>
      <c r="NKK29" s="70"/>
      <c r="NKL29" s="70"/>
      <c r="NKM29" s="70"/>
      <c r="NKN29" s="70"/>
      <c r="NKO29" s="70"/>
      <c r="NKP29" s="70"/>
      <c r="NKQ29" s="70"/>
      <c r="NKR29" s="70"/>
      <c r="NKS29" s="70"/>
      <c r="NKT29" s="70"/>
      <c r="NKU29" s="70"/>
      <c r="NKV29" s="70"/>
      <c r="NKW29" s="70"/>
      <c r="NKX29" s="70"/>
      <c r="NKY29" s="70"/>
      <c r="NKZ29" s="70"/>
      <c r="NLA29" s="70"/>
      <c r="NLB29" s="70"/>
      <c r="NLC29" s="70"/>
      <c r="NLD29" s="70"/>
      <c r="NLE29" s="70"/>
      <c r="NLF29" s="70"/>
      <c r="NLG29" s="70"/>
      <c r="NLH29" s="70"/>
      <c r="NLI29" s="70"/>
      <c r="NLJ29" s="70"/>
      <c r="NLK29" s="70"/>
      <c r="NLL29" s="70"/>
      <c r="NLM29" s="70"/>
      <c r="NLN29" s="70"/>
      <c r="NLO29" s="70"/>
      <c r="NLP29" s="70"/>
      <c r="NLQ29" s="70"/>
      <c r="NLR29" s="70"/>
      <c r="NLS29" s="70"/>
      <c r="NLT29" s="70"/>
      <c r="NLU29" s="70"/>
      <c r="NLV29" s="70"/>
      <c r="NLW29" s="70"/>
      <c r="NLX29" s="70"/>
      <c r="NLY29" s="70"/>
      <c r="NLZ29" s="70"/>
      <c r="NMA29" s="70"/>
      <c r="NMB29" s="70"/>
      <c r="NMC29" s="70"/>
      <c r="NMD29" s="70"/>
      <c r="NME29" s="70"/>
      <c r="NMF29" s="70"/>
      <c r="NMG29" s="70"/>
      <c r="NMH29" s="70"/>
      <c r="NMI29" s="70"/>
      <c r="NMJ29" s="70"/>
      <c r="NMK29" s="70"/>
      <c r="NML29" s="70"/>
      <c r="NMM29" s="70"/>
      <c r="NMN29" s="70"/>
      <c r="NMO29" s="70"/>
      <c r="NMP29" s="70"/>
      <c r="NMQ29" s="70"/>
      <c r="NMR29" s="70"/>
      <c r="NMS29" s="70"/>
      <c r="NMT29" s="70"/>
      <c r="NMU29" s="70"/>
      <c r="NMV29" s="70"/>
      <c r="NMW29" s="70"/>
      <c r="NMX29" s="70"/>
      <c r="NMY29" s="70"/>
      <c r="NMZ29" s="70"/>
      <c r="NNA29" s="70"/>
      <c r="NNB29" s="70"/>
      <c r="NNC29" s="70"/>
      <c r="NND29" s="70"/>
      <c r="NNE29" s="70"/>
      <c r="NNF29" s="70"/>
      <c r="NNG29" s="70"/>
      <c r="NNH29" s="70"/>
      <c r="NNI29" s="70"/>
      <c r="NNJ29" s="70"/>
      <c r="NNK29" s="70"/>
      <c r="NNL29" s="70"/>
      <c r="NNM29" s="70"/>
      <c r="NNN29" s="70"/>
      <c r="NNO29" s="70"/>
      <c r="NNP29" s="70"/>
      <c r="NNQ29" s="70"/>
      <c r="NNR29" s="70"/>
      <c r="NNS29" s="70"/>
      <c r="NNT29" s="70"/>
      <c r="NNU29" s="70"/>
      <c r="NNV29" s="70"/>
      <c r="NNW29" s="70"/>
      <c r="NNX29" s="70"/>
      <c r="NNY29" s="70"/>
      <c r="NNZ29" s="70"/>
      <c r="NOA29" s="70"/>
      <c r="NOB29" s="70"/>
      <c r="NOC29" s="70"/>
      <c r="NOD29" s="70"/>
      <c r="NOE29" s="70"/>
      <c r="NOF29" s="70"/>
      <c r="NOG29" s="70"/>
      <c r="NOH29" s="70"/>
      <c r="NOI29" s="70"/>
      <c r="NOJ29" s="70"/>
      <c r="NOK29" s="70"/>
      <c r="NOL29" s="70"/>
      <c r="NOM29" s="70"/>
      <c r="NON29" s="70"/>
      <c r="NOO29" s="70"/>
      <c r="NOP29" s="70"/>
      <c r="NOQ29" s="70"/>
      <c r="NOR29" s="70"/>
      <c r="NOS29" s="70"/>
      <c r="NOT29" s="70"/>
      <c r="NOU29" s="70"/>
      <c r="NOV29" s="70"/>
      <c r="NOW29" s="70"/>
      <c r="NOX29" s="70"/>
      <c r="NOY29" s="70"/>
      <c r="NOZ29" s="70"/>
      <c r="NPA29" s="70"/>
      <c r="NPB29" s="70"/>
      <c r="NPC29" s="70"/>
      <c r="NPD29" s="70"/>
      <c r="NPE29" s="70"/>
      <c r="NPF29" s="70"/>
      <c r="NPG29" s="70"/>
      <c r="NPH29" s="70"/>
      <c r="NPI29" s="70"/>
      <c r="NPJ29" s="70"/>
      <c r="NPK29" s="70"/>
      <c r="NPL29" s="70"/>
      <c r="NPM29" s="70"/>
      <c r="NPN29" s="70"/>
      <c r="NPO29" s="70"/>
      <c r="NPP29" s="70"/>
      <c r="NPQ29" s="70"/>
      <c r="NPR29" s="70"/>
      <c r="NPS29" s="70"/>
      <c r="NPT29" s="70"/>
      <c r="NPU29" s="70"/>
      <c r="NPV29" s="70"/>
      <c r="NPW29" s="70"/>
      <c r="NPX29" s="70"/>
      <c r="NPY29" s="70"/>
      <c r="NPZ29" s="70"/>
      <c r="NQA29" s="70"/>
      <c r="NQB29" s="70"/>
      <c r="NQC29" s="70"/>
      <c r="NQD29" s="70"/>
      <c r="NQE29" s="70"/>
      <c r="NQF29" s="70"/>
      <c r="NQG29" s="70"/>
      <c r="NQH29" s="70"/>
      <c r="NQI29" s="70"/>
      <c r="NQJ29" s="70"/>
      <c r="NQK29" s="70"/>
      <c r="NQL29" s="70"/>
      <c r="NQM29" s="70"/>
      <c r="NQN29" s="70"/>
      <c r="NQO29" s="70"/>
      <c r="NQP29" s="70"/>
      <c r="NQQ29" s="70"/>
      <c r="NQR29" s="70"/>
      <c r="NQS29" s="70"/>
      <c r="NQT29" s="70"/>
      <c r="NQU29" s="70"/>
      <c r="NQV29" s="70"/>
      <c r="NQW29" s="70"/>
      <c r="NQX29" s="70"/>
      <c r="NQY29" s="70"/>
      <c r="NQZ29" s="70"/>
      <c r="NRA29" s="70"/>
      <c r="NRB29" s="70"/>
      <c r="NRC29" s="70"/>
      <c r="NRD29" s="70"/>
      <c r="NRE29" s="70"/>
      <c r="NRF29" s="70"/>
      <c r="NRG29" s="70"/>
      <c r="NRH29" s="70"/>
      <c r="NRI29" s="70"/>
      <c r="NRJ29" s="70"/>
      <c r="NRK29" s="70"/>
      <c r="NRL29" s="70"/>
      <c r="NRM29" s="70"/>
      <c r="NRN29" s="70"/>
      <c r="NRO29" s="70"/>
      <c r="NRP29" s="70"/>
      <c r="NRQ29" s="70"/>
      <c r="NRR29" s="70"/>
      <c r="NRS29" s="70"/>
      <c r="NRT29" s="70"/>
      <c r="NRU29" s="70"/>
      <c r="NRV29" s="70"/>
      <c r="NRW29" s="70"/>
      <c r="NRX29" s="70"/>
      <c r="NRY29" s="70"/>
      <c r="NRZ29" s="70"/>
      <c r="NSA29" s="70"/>
      <c r="NSB29" s="70"/>
      <c r="NSC29" s="70"/>
      <c r="NSD29" s="70"/>
      <c r="NSE29" s="70"/>
      <c r="NSF29" s="70"/>
      <c r="NSG29" s="70"/>
      <c r="NSH29" s="70"/>
      <c r="NSI29" s="70"/>
      <c r="NSJ29" s="70"/>
      <c r="NSK29" s="70"/>
      <c r="NSL29" s="70"/>
      <c r="NSM29" s="70"/>
      <c r="NSN29" s="70"/>
      <c r="NSO29" s="70"/>
      <c r="NSP29" s="70"/>
      <c r="NSQ29" s="70"/>
      <c r="NSR29" s="70"/>
      <c r="NSS29" s="70"/>
      <c r="NST29" s="70"/>
      <c r="NSU29" s="70"/>
      <c r="NSV29" s="70"/>
      <c r="NSW29" s="70"/>
      <c r="NSX29" s="70"/>
      <c r="NSY29" s="70"/>
      <c r="NSZ29" s="70"/>
      <c r="NTA29" s="70"/>
      <c r="NTB29" s="70"/>
      <c r="NTC29" s="70"/>
      <c r="NTD29" s="70"/>
      <c r="NTE29" s="70"/>
      <c r="NTF29" s="70"/>
      <c r="NTG29" s="70"/>
      <c r="NTH29" s="70"/>
      <c r="NTI29" s="70"/>
      <c r="NTJ29" s="70"/>
      <c r="NTK29" s="70"/>
      <c r="NTL29" s="70"/>
      <c r="NTM29" s="70"/>
      <c r="NTN29" s="70"/>
      <c r="NTO29" s="70"/>
      <c r="NTP29" s="70"/>
      <c r="NTQ29" s="70"/>
      <c r="NTR29" s="70"/>
      <c r="NTS29" s="70"/>
      <c r="NTT29" s="70"/>
      <c r="NTU29" s="70"/>
      <c r="NTV29" s="70"/>
      <c r="NTW29" s="70"/>
      <c r="NTX29" s="70"/>
      <c r="NTY29" s="70"/>
      <c r="NTZ29" s="70"/>
      <c r="NUA29" s="70"/>
      <c r="NUB29" s="70"/>
      <c r="NUC29" s="70"/>
      <c r="NUD29" s="70"/>
      <c r="NUE29" s="70"/>
      <c r="NUF29" s="70"/>
      <c r="NUG29" s="70"/>
      <c r="NUH29" s="70"/>
      <c r="NUI29" s="70"/>
      <c r="NUJ29" s="70"/>
      <c r="NUK29" s="70"/>
      <c r="NUL29" s="70"/>
      <c r="NUM29" s="70"/>
      <c r="NUN29" s="70"/>
      <c r="NUO29" s="70"/>
      <c r="NUP29" s="70"/>
      <c r="NUQ29" s="70"/>
      <c r="NUR29" s="70"/>
      <c r="NUS29" s="70"/>
      <c r="NUT29" s="70"/>
      <c r="NUU29" s="70"/>
      <c r="NUV29" s="70"/>
      <c r="NUW29" s="70"/>
      <c r="NUX29" s="70"/>
      <c r="NUY29" s="70"/>
      <c r="NUZ29" s="70"/>
      <c r="NVA29" s="70"/>
      <c r="NVB29" s="70"/>
      <c r="NVC29" s="70"/>
      <c r="NVD29" s="70"/>
      <c r="NVE29" s="70"/>
      <c r="NVF29" s="70"/>
      <c r="NVG29" s="70"/>
      <c r="NVH29" s="70"/>
      <c r="NVI29" s="70"/>
      <c r="NVJ29" s="70"/>
      <c r="NVK29" s="70"/>
      <c r="NVL29" s="70"/>
      <c r="NVM29" s="70"/>
      <c r="NVN29" s="70"/>
      <c r="NVO29" s="70"/>
      <c r="NVP29" s="70"/>
      <c r="NVQ29" s="70"/>
      <c r="NVR29" s="70"/>
      <c r="NVS29" s="70"/>
      <c r="NVT29" s="70"/>
      <c r="NVU29" s="70"/>
      <c r="NVV29" s="70"/>
      <c r="NVW29" s="70"/>
      <c r="NVX29" s="70"/>
      <c r="NVY29" s="70"/>
      <c r="NVZ29" s="70"/>
      <c r="NWA29" s="70"/>
      <c r="NWB29" s="70"/>
      <c r="NWC29" s="70"/>
      <c r="NWD29" s="70"/>
      <c r="NWE29" s="70"/>
      <c r="NWF29" s="70"/>
      <c r="NWG29" s="70"/>
      <c r="NWH29" s="70"/>
      <c r="NWI29" s="70"/>
      <c r="NWJ29" s="70"/>
      <c r="NWK29" s="70"/>
      <c r="NWL29" s="70"/>
      <c r="NWM29" s="70"/>
      <c r="NWN29" s="70"/>
      <c r="NWO29" s="70"/>
      <c r="NWP29" s="70"/>
      <c r="NWQ29" s="70"/>
      <c r="NWR29" s="70"/>
      <c r="NWS29" s="70"/>
      <c r="NWT29" s="70"/>
      <c r="NWU29" s="70"/>
      <c r="NWV29" s="70"/>
      <c r="NWW29" s="70"/>
      <c r="NWX29" s="70"/>
      <c r="NWY29" s="70"/>
      <c r="NWZ29" s="70"/>
      <c r="NXA29" s="70"/>
      <c r="NXB29" s="70"/>
      <c r="NXC29" s="70"/>
      <c r="NXD29" s="70"/>
      <c r="NXE29" s="70"/>
      <c r="NXF29" s="70"/>
      <c r="NXG29" s="70"/>
      <c r="NXH29" s="70"/>
      <c r="NXI29" s="70"/>
      <c r="NXJ29" s="70"/>
      <c r="NXK29" s="70"/>
      <c r="NXL29" s="70"/>
      <c r="NXM29" s="70"/>
      <c r="NXN29" s="70"/>
      <c r="NXO29" s="70"/>
      <c r="NXP29" s="70"/>
      <c r="NXQ29" s="70"/>
      <c r="NXR29" s="70"/>
      <c r="NXS29" s="70"/>
      <c r="NXT29" s="70"/>
      <c r="NXU29" s="70"/>
      <c r="NXV29" s="70"/>
      <c r="NXW29" s="70"/>
      <c r="NXX29" s="70"/>
      <c r="NXY29" s="70"/>
      <c r="NXZ29" s="70"/>
      <c r="NYA29" s="70"/>
      <c r="NYB29" s="70"/>
      <c r="NYC29" s="70"/>
      <c r="NYD29" s="70"/>
      <c r="NYE29" s="70"/>
      <c r="NYF29" s="70"/>
      <c r="NYG29" s="70"/>
      <c r="NYH29" s="70"/>
      <c r="NYI29" s="70"/>
      <c r="NYJ29" s="70"/>
      <c r="NYK29" s="70"/>
      <c r="NYL29" s="70"/>
      <c r="NYM29" s="70"/>
      <c r="NYN29" s="70"/>
      <c r="NYO29" s="70"/>
      <c r="NYP29" s="70"/>
      <c r="NYQ29" s="70"/>
      <c r="NYR29" s="70"/>
      <c r="NYS29" s="70"/>
      <c r="NYT29" s="70"/>
      <c r="NYU29" s="70"/>
      <c r="NYV29" s="70"/>
      <c r="NYW29" s="70"/>
      <c r="NYX29" s="70"/>
      <c r="NYY29" s="70"/>
      <c r="NYZ29" s="70"/>
      <c r="NZA29" s="70"/>
      <c r="NZB29" s="70"/>
      <c r="NZC29" s="70"/>
      <c r="NZD29" s="70"/>
      <c r="NZE29" s="70"/>
      <c r="NZF29" s="70"/>
      <c r="NZG29" s="70"/>
      <c r="NZH29" s="70"/>
      <c r="NZI29" s="70"/>
      <c r="NZJ29" s="70"/>
      <c r="NZK29" s="70"/>
      <c r="NZL29" s="70"/>
      <c r="NZM29" s="70"/>
      <c r="NZN29" s="70"/>
      <c r="NZO29" s="70"/>
      <c r="NZP29" s="70"/>
      <c r="NZQ29" s="70"/>
      <c r="NZR29" s="70"/>
      <c r="NZS29" s="70"/>
      <c r="NZT29" s="70"/>
      <c r="NZU29" s="70"/>
      <c r="NZV29" s="70"/>
      <c r="NZW29" s="70"/>
      <c r="NZX29" s="70"/>
      <c r="NZY29" s="70"/>
      <c r="NZZ29" s="70"/>
      <c r="OAA29" s="70"/>
      <c r="OAB29" s="70"/>
      <c r="OAC29" s="70"/>
      <c r="OAD29" s="70"/>
      <c r="OAE29" s="70"/>
      <c r="OAF29" s="70"/>
      <c r="OAG29" s="70"/>
      <c r="OAH29" s="70"/>
      <c r="OAI29" s="70"/>
      <c r="OAJ29" s="70"/>
      <c r="OAK29" s="70"/>
      <c r="OAL29" s="70"/>
      <c r="OAM29" s="70"/>
      <c r="OAN29" s="70"/>
      <c r="OAO29" s="70"/>
      <c r="OAP29" s="70"/>
      <c r="OAQ29" s="70"/>
      <c r="OAR29" s="70"/>
      <c r="OAS29" s="70"/>
      <c r="OAT29" s="70"/>
      <c r="OAU29" s="70"/>
      <c r="OAV29" s="70"/>
      <c r="OAW29" s="70"/>
      <c r="OAX29" s="70"/>
      <c r="OAY29" s="70"/>
      <c r="OAZ29" s="70"/>
      <c r="OBA29" s="70"/>
      <c r="OBB29" s="70"/>
      <c r="OBC29" s="70"/>
      <c r="OBD29" s="70"/>
      <c r="OBE29" s="70"/>
      <c r="OBF29" s="70"/>
      <c r="OBG29" s="70"/>
      <c r="OBH29" s="70"/>
      <c r="OBI29" s="70"/>
      <c r="OBJ29" s="70"/>
      <c r="OBK29" s="70"/>
      <c r="OBL29" s="70"/>
      <c r="OBM29" s="70"/>
      <c r="OBN29" s="70"/>
      <c r="OBO29" s="70"/>
      <c r="OBP29" s="70"/>
      <c r="OBQ29" s="70"/>
      <c r="OBR29" s="70"/>
      <c r="OBS29" s="70"/>
      <c r="OBT29" s="70"/>
      <c r="OBU29" s="70"/>
      <c r="OBV29" s="70"/>
      <c r="OBW29" s="70"/>
      <c r="OBX29" s="70"/>
      <c r="OBY29" s="70"/>
      <c r="OBZ29" s="70"/>
      <c r="OCA29" s="70"/>
      <c r="OCB29" s="70"/>
      <c r="OCC29" s="70"/>
      <c r="OCD29" s="70"/>
      <c r="OCE29" s="70"/>
      <c r="OCF29" s="70"/>
      <c r="OCG29" s="70"/>
      <c r="OCH29" s="70"/>
      <c r="OCI29" s="70"/>
      <c r="OCJ29" s="70"/>
      <c r="OCK29" s="70"/>
      <c r="OCL29" s="70"/>
      <c r="OCM29" s="70"/>
      <c r="OCN29" s="70"/>
      <c r="OCO29" s="70"/>
      <c r="OCP29" s="70"/>
      <c r="OCQ29" s="70"/>
      <c r="OCR29" s="70"/>
      <c r="OCS29" s="70"/>
      <c r="OCT29" s="70"/>
      <c r="OCU29" s="70"/>
      <c r="OCV29" s="70"/>
      <c r="OCW29" s="70"/>
      <c r="OCX29" s="70"/>
      <c r="OCY29" s="70"/>
      <c r="OCZ29" s="70"/>
      <c r="ODA29" s="70"/>
      <c r="ODB29" s="70"/>
      <c r="ODC29" s="70"/>
      <c r="ODD29" s="70"/>
      <c r="ODE29" s="70"/>
      <c r="ODF29" s="70"/>
      <c r="ODG29" s="70"/>
      <c r="ODH29" s="70"/>
      <c r="ODI29" s="70"/>
      <c r="ODJ29" s="70"/>
      <c r="ODK29" s="70"/>
      <c r="ODL29" s="70"/>
      <c r="ODM29" s="70"/>
      <c r="ODN29" s="70"/>
      <c r="ODO29" s="70"/>
      <c r="ODP29" s="70"/>
      <c r="ODQ29" s="70"/>
      <c r="ODR29" s="70"/>
      <c r="ODS29" s="70"/>
      <c r="ODT29" s="70"/>
      <c r="ODU29" s="70"/>
      <c r="ODV29" s="70"/>
      <c r="ODW29" s="70"/>
      <c r="ODX29" s="70"/>
      <c r="ODY29" s="70"/>
      <c r="ODZ29" s="70"/>
      <c r="OEA29" s="70"/>
      <c r="OEB29" s="70"/>
      <c r="OEC29" s="70"/>
      <c r="OED29" s="70"/>
      <c r="OEE29" s="70"/>
      <c r="OEF29" s="70"/>
      <c r="OEG29" s="70"/>
      <c r="OEH29" s="70"/>
      <c r="OEI29" s="70"/>
      <c r="OEJ29" s="70"/>
      <c r="OEK29" s="70"/>
      <c r="OEL29" s="70"/>
      <c r="OEM29" s="70"/>
      <c r="OEN29" s="70"/>
      <c r="OEO29" s="70"/>
      <c r="OEP29" s="70"/>
      <c r="OEQ29" s="70"/>
      <c r="OER29" s="70"/>
      <c r="OES29" s="70"/>
      <c r="OET29" s="70"/>
      <c r="OEU29" s="70"/>
      <c r="OEV29" s="70"/>
      <c r="OEW29" s="70"/>
      <c r="OEX29" s="70"/>
      <c r="OEY29" s="70"/>
      <c r="OEZ29" s="70"/>
      <c r="OFA29" s="70"/>
      <c r="OFB29" s="70"/>
      <c r="OFC29" s="70"/>
      <c r="OFD29" s="70"/>
      <c r="OFE29" s="70"/>
      <c r="OFF29" s="70"/>
      <c r="OFG29" s="70"/>
      <c r="OFH29" s="70"/>
      <c r="OFI29" s="70"/>
      <c r="OFJ29" s="70"/>
      <c r="OFK29" s="70"/>
      <c r="OFL29" s="70"/>
      <c r="OFM29" s="70"/>
      <c r="OFN29" s="70"/>
      <c r="OFO29" s="70"/>
      <c r="OFP29" s="70"/>
      <c r="OFQ29" s="70"/>
      <c r="OFR29" s="70"/>
      <c r="OFS29" s="70"/>
      <c r="OFT29" s="70"/>
      <c r="OFU29" s="70"/>
      <c r="OFV29" s="70"/>
      <c r="OFW29" s="70"/>
      <c r="OFX29" s="70"/>
      <c r="OFY29" s="70"/>
      <c r="OFZ29" s="70"/>
      <c r="OGA29" s="70"/>
      <c r="OGB29" s="70"/>
      <c r="OGC29" s="70"/>
      <c r="OGD29" s="70"/>
      <c r="OGE29" s="70"/>
      <c r="OGF29" s="70"/>
      <c r="OGG29" s="70"/>
      <c r="OGH29" s="70"/>
      <c r="OGI29" s="70"/>
      <c r="OGJ29" s="70"/>
      <c r="OGK29" s="70"/>
      <c r="OGL29" s="70"/>
      <c r="OGM29" s="70"/>
      <c r="OGN29" s="70"/>
      <c r="OGO29" s="70"/>
      <c r="OGP29" s="70"/>
      <c r="OGQ29" s="70"/>
      <c r="OGR29" s="70"/>
      <c r="OGS29" s="70"/>
      <c r="OGT29" s="70"/>
      <c r="OGU29" s="70"/>
      <c r="OGV29" s="70"/>
      <c r="OGW29" s="70"/>
      <c r="OGX29" s="70"/>
      <c r="OGY29" s="70"/>
      <c r="OGZ29" s="70"/>
      <c r="OHA29" s="70"/>
      <c r="OHB29" s="70"/>
      <c r="OHC29" s="70"/>
      <c r="OHD29" s="70"/>
      <c r="OHE29" s="70"/>
      <c r="OHF29" s="70"/>
      <c r="OHG29" s="70"/>
      <c r="OHH29" s="70"/>
      <c r="OHI29" s="70"/>
      <c r="OHJ29" s="70"/>
      <c r="OHK29" s="70"/>
      <c r="OHL29" s="70"/>
      <c r="OHM29" s="70"/>
      <c r="OHN29" s="70"/>
      <c r="OHO29" s="70"/>
      <c r="OHP29" s="70"/>
      <c r="OHQ29" s="70"/>
      <c r="OHR29" s="70"/>
      <c r="OHS29" s="70"/>
      <c r="OHT29" s="70"/>
      <c r="OHU29" s="70"/>
      <c r="OHV29" s="70"/>
      <c r="OHW29" s="70"/>
      <c r="OHX29" s="70"/>
      <c r="OHY29" s="70"/>
      <c r="OHZ29" s="70"/>
      <c r="OIA29" s="70"/>
      <c r="OIB29" s="70"/>
      <c r="OIC29" s="70"/>
      <c r="OID29" s="70"/>
      <c r="OIE29" s="70"/>
      <c r="OIF29" s="70"/>
      <c r="OIG29" s="70"/>
      <c r="OIH29" s="70"/>
      <c r="OII29" s="70"/>
      <c r="OIJ29" s="70"/>
      <c r="OIK29" s="70"/>
      <c r="OIL29" s="70"/>
      <c r="OIM29" s="70"/>
      <c r="OIN29" s="70"/>
      <c r="OIO29" s="70"/>
      <c r="OIP29" s="70"/>
      <c r="OIQ29" s="70"/>
      <c r="OIR29" s="70"/>
      <c r="OIS29" s="70"/>
      <c r="OIT29" s="70"/>
      <c r="OIU29" s="70"/>
      <c r="OIV29" s="70"/>
      <c r="OIW29" s="70"/>
      <c r="OIX29" s="70"/>
      <c r="OIY29" s="70"/>
      <c r="OIZ29" s="70"/>
      <c r="OJA29" s="70"/>
      <c r="OJB29" s="70"/>
      <c r="OJC29" s="70"/>
      <c r="OJD29" s="70"/>
      <c r="OJE29" s="70"/>
      <c r="OJF29" s="70"/>
      <c r="OJG29" s="70"/>
      <c r="OJH29" s="70"/>
      <c r="OJI29" s="70"/>
      <c r="OJJ29" s="70"/>
      <c r="OJK29" s="70"/>
      <c r="OJL29" s="70"/>
      <c r="OJM29" s="70"/>
      <c r="OJN29" s="70"/>
      <c r="OJO29" s="70"/>
      <c r="OJP29" s="70"/>
      <c r="OJQ29" s="70"/>
      <c r="OJR29" s="70"/>
      <c r="OJS29" s="70"/>
      <c r="OJT29" s="70"/>
      <c r="OJU29" s="70"/>
      <c r="OJV29" s="70"/>
      <c r="OJW29" s="70"/>
      <c r="OJX29" s="70"/>
      <c r="OJY29" s="70"/>
      <c r="OJZ29" s="70"/>
      <c r="OKA29" s="70"/>
      <c r="OKB29" s="70"/>
      <c r="OKC29" s="70"/>
      <c r="OKD29" s="70"/>
      <c r="OKE29" s="70"/>
      <c r="OKF29" s="70"/>
      <c r="OKG29" s="70"/>
      <c r="OKH29" s="70"/>
      <c r="OKI29" s="70"/>
      <c r="OKJ29" s="70"/>
      <c r="OKK29" s="70"/>
      <c r="OKL29" s="70"/>
      <c r="OKM29" s="70"/>
      <c r="OKN29" s="70"/>
      <c r="OKO29" s="70"/>
      <c r="OKP29" s="70"/>
      <c r="OKQ29" s="70"/>
      <c r="OKR29" s="70"/>
      <c r="OKS29" s="70"/>
      <c r="OKT29" s="70"/>
      <c r="OKU29" s="70"/>
      <c r="OKV29" s="70"/>
      <c r="OKW29" s="70"/>
      <c r="OKX29" s="70"/>
      <c r="OKY29" s="70"/>
      <c r="OKZ29" s="70"/>
      <c r="OLA29" s="70"/>
      <c r="OLB29" s="70"/>
      <c r="OLC29" s="70"/>
      <c r="OLD29" s="70"/>
      <c r="OLE29" s="70"/>
      <c r="OLF29" s="70"/>
      <c r="OLG29" s="70"/>
      <c r="OLH29" s="70"/>
      <c r="OLI29" s="70"/>
      <c r="OLJ29" s="70"/>
      <c r="OLK29" s="70"/>
      <c r="OLL29" s="70"/>
      <c r="OLM29" s="70"/>
      <c r="OLN29" s="70"/>
      <c r="OLO29" s="70"/>
      <c r="OLP29" s="70"/>
      <c r="OLQ29" s="70"/>
      <c r="OLR29" s="70"/>
      <c r="OLS29" s="70"/>
      <c r="OLT29" s="70"/>
      <c r="OLU29" s="70"/>
      <c r="OLV29" s="70"/>
      <c r="OLW29" s="70"/>
      <c r="OLX29" s="70"/>
      <c r="OLY29" s="70"/>
      <c r="OLZ29" s="70"/>
      <c r="OMA29" s="70"/>
      <c r="OMB29" s="70"/>
      <c r="OMC29" s="70"/>
      <c r="OMD29" s="70"/>
      <c r="OME29" s="70"/>
      <c r="OMF29" s="70"/>
      <c r="OMG29" s="70"/>
      <c r="OMH29" s="70"/>
      <c r="OMI29" s="70"/>
      <c r="OMJ29" s="70"/>
      <c r="OMK29" s="70"/>
      <c r="OML29" s="70"/>
      <c r="OMM29" s="70"/>
      <c r="OMN29" s="70"/>
      <c r="OMO29" s="70"/>
      <c r="OMP29" s="70"/>
      <c r="OMQ29" s="70"/>
      <c r="OMR29" s="70"/>
      <c r="OMS29" s="70"/>
      <c r="OMT29" s="70"/>
      <c r="OMU29" s="70"/>
      <c r="OMV29" s="70"/>
      <c r="OMW29" s="70"/>
      <c r="OMX29" s="70"/>
      <c r="OMY29" s="70"/>
      <c r="OMZ29" s="70"/>
      <c r="ONA29" s="70"/>
      <c r="ONB29" s="70"/>
      <c r="ONC29" s="70"/>
      <c r="OND29" s="70"/>
      <c r="ONE29" s="70"/>
      <c r="ONF29" s="70"/>
      <c r="ONG29" s="70"/>
      <c r="ONH29" s="70"/>
      <c r="ONI29" s="70"/>
      <c r="ONJ29" s="70"/>
      <c r="ONK29" s="70"/>
      <c r="ONL29" s="70"/>
      <c r="ONM29" s="70"/>
      <c r="ONN29" s="70"/>
      <c r="ONO29" s="70"/>
      <c r="ONP29" s="70"/>
      <c r="ONQ29" s="70"/>
      <c r="ONR29" s="70"/>
      <c r="ONS29" s="70"/>
      <c r="ONT29" s="70"/>
      <c r="ONU29" s="70"/>
      <c r="ONV29" s="70"/>
      <c r="ONW29" s="70"/>
      <c r="ONX29" s="70"/>
      <c r="ONY29" s="70"/>
      <c r="ONZ29" s="70"/>
      <c r="OOA29" s="70"/>
      <c r="OOB29" s="70"/>
      <c r="OOC29" s="70"/>
      <c r="OOD29" s="70"/>
      <c r="OOE29" s="70"/>
      <c r="OOF29" s="70"/>
      <c r="OOG29" s="70"/>
      <c r="OOH29" s="70"/>
      <c r="OOI29" s="70"/>
      <c r="OOJ29" s="70"/>
      <c r="OOK29" s="70"/>
      <c r="OOL29" s="70"/>
      <c r="OOM29" s="70"/>
      <c r="OON29" s="70"/>
      <c r="OOO29" s="70"/>
      <c r="OOP29" s="70"/>
      <c r="OOQ29" s="70"/>
      <c r="OOR29" s="70"/>
      <c r="OOS29" s="70"/>
      <c r="OOT29" s="70"/>
      <c r="OOU29" s="70"/>
      <c r="OOV29" s="70"/>
      <c r="OOW29" s="70"/>
      <c r="OOX29" s="70"/>
      <c r="OOY29" s="70"/>
      <c r="OOZ29" s="70"/>
      <c r="OPA29" s="70"/>
      <c r="OPB29" s="70"/>
      <c r="OPC29" s="70"/>
      <c r="OPD29" s="70"/>
      <c r="OPE29" s="70"/>
      <c r="OPF29" s="70"/>
      <c r="OPG29" s="70"/>
      <c r="OPH29" s="70"/>
      <c r="OPI29" s="70"/>
      <c r="OPJ29" s="70"/>
      <c r="OPK29" s="70"/>
      <c r="OPL29" s="70"/>
      <c r="OPM29" s="70"/>
      <c r="OPN29" s="70"/>
      <c r="OPO29" s="70"/>
      <c r="OPP29" s="70"/>
      <c r="OPQ29" s="70"/>
      <c r="OPR29" s="70"/>
      <c r="OPS29" s="70"/>
      <c r="OPT29" s="70"/>
      <c r="OPU29" s="70"/>
      <c r="OPV29" s="70"/>
      <c r="OPW29" s="70"/>
      <c r="OPX29" s="70"/>
      <c r="OPY29" s="70"/>
      <c r="OPZ29" s="70"/>
      <c r="OQA29" s="70"/>
      <c r="OQB29" s="70"/>
      <c r="OQC29" s="70"/>
      <c r="OQD29" s="70"/>
      <c r="OQE29" s="70"/>
      <c r="OQF29" s="70"/>
      <c r="OQG29" s="70"/>
      <c r="OQH29" s="70"/>
      <c r="OQI29" s="70"/>
      <c r="OQJ29" s="70"/>
      <c r="OQK29" s="70"/>
      <c r="OQL29" s="70"/>
      <c r="OQM29" s="70"/>
      <c r="OQN29" s="70"/>
      <c r="OQO29" s="70"/>
      <c r="OQP29" s="70"/>
      <c r="OQQ29" s="70"/>
      <c r="OQR29" s="70"/>
      <c r="OQS29" s="70"/>
      <c r="OQT29" s="70"/>
      <c r="OQU29" s="70"/>
      <c r="OQV29" s="70"/>
      <c r="OQW29" s="70"/>
      <c r="OQX29" s="70"/>
      <c r="OQY29" s="70"/>
      <c r="OQZ29" s="70"/>
      <c r="ORA29" s="70"/>
      <c r="ORB29" s="70"/>
      <c r="ORC29" s="70"/>
      <c r="ORD29" s="70"/>
      <c r="ORE29" s="70"/>
      <c r="ORF29" s="70"/>
      <c r="ORG29" s="70"/>
      <c r="ORH29" s="70"/>
      <c r="ORI29" s="70"/>
      <c r="ORJ29" s="70"/>
      <c r="ORK29" s="70"/>
      <c r="ORL29" s="70"/>
      <c r="ORM29" s="70"/>
      <c r="ORN29" s="70"/>
      <c r="ORO29" s="70"/>
      <c r="ORP29" s="70"/>
      <c r="ORQ29" s="70"/>
      <c r="ORR29" s="70"/>
      <c r="ORS29" s="70"/>
      <c r="ORT29" s="70"/>
      <c r="ORU29" s="70"/>
      <c r="ORV29" s="70"/>
      <c r="ORW29" s="70"/>
      <c r="ORX29" s="70"/>
      <c r="ORY29" s="70"/>
      <c r="ORZ29" s="70"/>
      <c r="OSA29" s="70"/>
      <c r="OSB29" s="70"/>
      <c r="OSC29" s="70"/>
      <c r="OSD29" s="70"/>
      <c r="OSE29" s="70"/>
      <c r="OSF29" s="70"/>
      <c r="OSG29" s="70"/>
      <c r="OSH29" s="70"/>
      <c r="OSI29" s="70"/>
      <c r="OSJ29" s="70"/>
      <c r="OSK29" s="70"/>
      <c r="OSL29" s="70"/>
      <c r="OSM29" s="70"/>
      <c r="OSN29" s="70"/>
      <c r="OSO29" s="70"/>
      <c r="OSP29" s="70"/>
      <c r="OSQ29" s="70"/>
      <c r="OSR29" s="70"/>
      <c r="OSS29" s="70"/>
      <c r="OST29" s="70"/>
      <c r="OSU29" s="70"/>
      <c r="OSV29" s="70"/>
      <c r="OSW29" s="70"/>
      <c r="OSX29" s="70"/>
      <c r="OSY29" s="70"/>
      <c r="OSZ29" s="70"/>
      <c r="OTA29" s="70"/>
      <c r="OTB29" s="70"/>
      <c r="OTC29" s="70"/>
      <c r="OTD29" s="70"/>
      <c r="OTE29" s="70"/>
      <c r="OTF29" s="70"/>
      <c r="OTG29" s="70"/>
      <c r="OTH29" s="70"/>
      <c r="OTI29" s="70"/>
      <c r="OTJ29" s="70"/>
      <c r="OTK29" s="70"/>
      <c r="OTL29" s="70"/>
      <c r="OTM29" s="70"/>
      <c r="OTN29" s="70"/>
      <c r="OTO29" s="70"/>
      <c r="OTP29" s="70"/>
      <c r="OTQ29" s="70"/>
      <c r="OTR29" s="70"/>
      <c r="OTS29" s="70"/>
      <c r="OTT29" s="70"/>
      <c r="OTU29" s="70"/>
      <c r="OTV29" s="70"/>
      <c r="OTW29" s="70"/>
      <c r="OTX29" s="70"/>
      <c r="OTY29" s="70"/>
      <c r="OTZ29" s="70"/>
      <c r="OUA29" s="70"/>
      <c r="OUB29" s="70"/>
      <c r="OUC29" s="70"/>
      <c r="OUD29" s="70"/>
      <c r="OUE29" s="70"/>
      <c r="OUF29" s="70"/>
      <c r="OUG29" s="70"/>
      <c r="OUH29" s="70"/>
      <c r="OUI29" s="70"/>
      <c r="OUJ29" s="70"/>
      <c r="OUK29" s="70"/>
      <c r="OUL29" s="70"/>
      <c r="OUM29" s="70"/>
      <c r="OUN29" s="70"/>
      <c r="OUO29" s="70"/>
      <c r="OUP29" s="70"/>
      <c r="OUQ29" s="70"/>
      <c r="OUR29" s="70"/>
      <c r="OUS29" s="70"/>
      <c r="OUT29" s="70"/>
      <c r="OUU29" s="70"/>
      <c r="OUV29" s="70"/>
      <c r="OUW29" s="70"/>
      <c r="OUX29" s="70"/>
      <c r="OUY29" s="70"/>
      <c r="OUZ29" s="70"/>
      <c r="OVA29" s="70"/>
      <c r="OVB29" s="70"/>
      <c r="OVC29" s="70"/>
      <c r="OVD29" s="70"/>
      <c r="OVE29" s="70"/>
      <c r="OVF29" s="70"/>
      <c r="OVG29" s="70"/>
      <c r="OVH29" s="70"/>
      <c r="OVI29" s="70"/>
      <c r="OVJ29" s="70"/>
      <c r="OVK29" s="70"/>
      <c r="OVL29" s="70"/>
      <c r="OVM29" s="70"/>
      <c r="OVN29" s="70"/>
      <c r="OVO29" s="70"/>
      <c r="OVP29" s="70"/>
      <c r="OVQ29" s="70"/>
      <c r="OVR29" s="70"/>
      <c r="OVS29" s="70"/>
      <c r="OVT29" s="70"/>
      <c r="OVU29" s="70"/>
      <c r="OVV29" s="70"/>
      <c r="OVW29" s="70"/>
      <c r="OVX29" s="70"/>
      <c r="OVY29" s="70"/>
      <c r="OVZ29" s="70"/>
      <c r="OWA29" s="70"/>
      <c r="OWB29" s="70"/>
      <c r="OWC29" s="70"/>
      <c r="OWD29" s="70"/>
      <c r="OWE29" s="70"/>
      <c r="OWF29" s="70"/>
      <c r="OWG29" s="70"/>
      <c r="OWH29" s="70"/>
      <c r="OWI29" s="70"/>
      <c r="OWJ29" s="70"/>
      <c r="OWK29" s="70"/>
      <c r="OWL29" s="70"/>
      <c r="OWM29" s="70"/>
      <c r="OWN29" s="70"/>
      <c r="OWO29" s="70"/>
      <c r="OWP29" s="70"/>
      <c r="OWQ29" s="70"/>
      <c r="OWR29" s="70"/>
      <c r="OWS29" s="70"/>
      <c r="OWT29" s="70"/>
      <c r="OWU29" s="70"/>
      <c r="OWV29" s="70"/>
      <c r="OWW29" s="70"/>
      <c r="OWX29" s="70"/>
      <c r="OWY29" s="70"/>
      <c r="OWZ29" s="70"/>
      <c r="OXA29" s="70"/>
      <c r="OXB29" s="70"/>
      <c r="OXC29" s="70"/>
      <c r="OXD29" s="70"/>
      <c r="OXE29" s="70"/>
      <c r="OXF29" s="70"/>
      <c r="OXG29" s="70"/>
      <c r="OXH29" s="70"/>
      <c r="OXI29" s="70"/>
      <c r="OXJ29" s="70"/>
      <c r="OXK29" s="70"/>
      <c r="OXL29" s="70"/>
      <c r="OXM29" s="70"/>
      <c r="OXN29" s="70"/>
      <c r="OXO29" s="70"/>
      <c r="OXP29" s="70"/>
      <c r="OXQ29" s="70"/>
      <c r="OXR29" s="70"/>
      <c r="OXS29" s="70"/>
      <c r="OXT29" s="70"/>
      <c r="OXU29" s="70"/>
      <c r="OXV29" s="70"/>
      <c r="OXW29" s="70"/>
      <c r="OXX29" s="70"/>
      <c r="OXY29" s="70"/>
      <c r="OXZ29" s="70"/>
      <c r="OYA29" s="70"/>
      <c r="OYB29" s="70"/>
      <c r="OYC29" s="70"/>
      <c r="OYD29" s="70"/>
      <c r="OYE29" s="70"/>
      <c r="OYF29" s="70"/>
      <c r="OYG29" s="70"/>
      <c r="OYH29" s="70"/>
      <c r="OYI29" s="70"/>
      <c r="OYJ29" s="70"/>
      <c r="OYK29" s="70"/>
      <c r="OYL29" s="70"/>
      <c r="OYM29" s="70"/>
      <c r="OYN29" s="70"/>
      <c r="OYO29" s="70"/>
      <c r="OYP29" s="70"/>
      <c r="OYQ29" s="70"/>
      <c r="OYR29" s="70"/>
      <c r="OYS29" s="70"/>
      <c r="OYT29" s="70"/>
      <c r="OYU29" s="70"/>
      <c r="OYV29" s="70"/>
      <c r="OYW29" s="70"/>
      <c r="OYX29" s="70"/>
      <c r="OYY29" s="70"/>
      <c r="OYZ29" s="70"/>
      <c r="OZA29" s="70"/>
      <c r="OZB29" s="70"/>
      <c r="OZC29" s="70"/>
      <c r="OZD29" s="70"/>
      <c r="OZE29" s="70"/>
      <c r="OZF29" s="70"/>
      <c r="OZG29" s="70"/>
      <c r="OZH29" s="70"/>
      <c r="OZI29" s="70"/>
      <c r="OZJ29" s="70"/>
      <c r="OZK29" s="70"/>
      <c r="OZL29" s="70"/>
      <c r="OZM29" s="70"/>
      <c r="OZN29" s="70"/>
      <c r="OZO29" s="70"/>
      <c r="OZP29" s="70"/>
      <c r="OZQ29" s="70"/>
      <c r="OZR29" s="70"/>
      <c r="OZS29" s="70"/>
      <c r="OZT29" s="70"/>
      <c r="OZU29" s="70"/>
      <c r="OZV29" s="70"/>
      <c r="OZW29" s="70"/>
      <c r="OZX29" s="70"/>
      <c r="OZY29" s="70"/>
      <c r="OZZ29" s="70"/>
      <c r="PAA29" s="70"/>
      <c r="PAB29" s="70"/>
      <c r="PAC29" s="70"/>
      <c r="PAD29" s="70"/>
      <c r="PAE29" s="70"/>
      <c r="PAF29" s="70"/>
      <c r="PAG29" s="70"/>
      <c r="PAH29" s="70"/>
      <c r="PAI29" s="70"/>
      <c r="PAJ29" s="70"/>
      <c r="PAK29" s="70"/>
      <c r="PAL29" s="70"/>
      <c r="PAM29" s="70"/>
      <c r="PAN29" s="70"/>
      <c r="PAO29" s="70"/>
      <c r="PAP29" s="70"/>
      <c r="PAQ29" s="70"/>
      <c r="PAR29" s="70"/>
      <c r="PAS29" s="70"/>
      <c r="PAT29" s="70"/>
      <c r="PAU29" s="70"/>
      <c r="PAV29" s="70"/>
      <c r="PAW29" s="70"/>
      <c r="PAX29" s="70"/>
      <c r="PAY29" s="70"/>
      <c r="PAZ29" s="70"/>
      <c r="PBA29" s="70"/>
      <c r="PBB29" s="70"/>
      <c r="PBC29" s="70"/>
      <c r="PBD29" s="70"/>
      <c r="PBE29" s="70"/>
      <c r="PBF29" s="70"/>
      <c r="PBG29" s="70"/>
      <c r="PBH29" s="70"/>
      <c r="PBI29" s="70"/>
      <c r="PBJ29" s="70"/>
      <c r="PBK29" s="70"/>
      <c r="PBL29" s="70"/>
      <c r="PBM29" s="70"/>
      <c r="PBN29" s="70"/>
      <c r="PBO29" s="70"/>
      <c r="PBP29" s="70"/>
      <c r="PBQ29" s="70"/>
      <c r="PBR29" s="70"/>
      <c r="PBS29" s="70"/>
      <c r="PBT29" s="70"/>
      <c r="PBU29" s="70"/>
      <c r="PBV29" s="70"/>
      <c r="PBW29" s="70"/>
      <c r="PBX29" s="70"/>
      <c r="PBY29" s="70"/>
      <c r="PBZ29" s="70"/>
      <c r="PCA29" s="70"/>
      <c r="PCB29" s="70"/>
      <c r="PCC29" s="70"/>
      <c r="PCD29" s="70"/>
      <c r="PCE29" s="70"/>
      <c r="PCF29" s="70"/>
      <c r="PCG29" s="70"/>
      <c r="PCH29" s="70"/>
      <c r="PCI29" s="70"/>
      <c r="PCJ29" s="70"/>
      <c r="PCK29" s="70"/>
      <c r="PCL29" s="70"/>
      <c r="PCM29" s="70"/>
      <c r="PCN29" s="70"/>
      <c r="PCO29" s="70"/>
      <c r="PCP29" s="70"/>
      <c r="PCQ29" s="70"/>
      <c r="PCR29" s="70"/>
      <c r="PCS29" s="70"/>
      <c r="PCT29" s="70"/>
      <c r="PCU29" s="70"/>
      <c r="PCV29" s="70"/>
      <c r="PCW29" s="70"/>
      <c r="PCX29" s="70"/>
      <c r="PCY29" s="70"/>
      <c r="PCZ29" s="70"/>
      <c r="PDA29" s="70"/>
      <c r="PDB29" s="70"/>
      <c r="PDC29" s="70"/>
      <c r="PDD29" s="70"/>
      <c r="PDE29" s="70"/>
      <c r="PDF29" s="70"/>
      <c r="PDG29" s="70"/>
      <c r="PDH29" s="70"/>
      <c r="PDI29" s="70"/>
      <c r="PDJ29" s="70"/>
      <c r="PDK29" s="70"/>
      <c r="PDL29" s="70"/>
      <c r="PDM29" s="70"/>
      <c r="PDN29" s="70"/>
      <c r="PDO29" s="70"/>
      <c r="PDP29" s="70"/>
      <c r="PDQ29" s="70"/>
      <c r="PDR29" s="70"/>
      <c r="PDS29" s="70"/>
      <c r="PDT29" s="70"/>
      <c r="PDU29" s="70"/>
      <c r="PDV29" s="70"/>
      <c r="PDW29" s="70"/>
      <c r="PDX29" s="70"/>
      <c r="PDY29" s="70"/>
      <c r="PDZ29" s="70"/>
      <c r="PEA29" s="70"/>
      <c r="PEB29" s="70"/>
      <c r="PEC29" s="70"/>
      <c r="PED29" s="70"/>
      <c r="PEE29" s="70"/>
      <c r="PEF29" s="70"/>
      <c r="PEG29" s="70"/>
      <c r="PEH29" s="70"/>
      <c r="PEI29" s="70"/>
      <c r="PEJ29" s="70"/>
      <c r="PEK29" s="70"/>
      <c r="PEL29" s="70"/>
      <c r="PEM29" s="70"/>
      <c r="PEN29" s="70"/>
      <c r="PEO29" s="70"/>
      <c r="PEP29" s="70"/>
      <c r="PEQ29" s="70"/>
      <c r="PER29" s="70"/>
      <c r="PES29" s="70"/>
      <c r="PET29" s="70"/>
      <c r="PEU29" s="70"/>
      <c r="PEV29" s="70"/>
      <c r="PEW29" s="70"/>
      <c r="PEX29" s="70"/>
      <c r="PEY29" s="70"/>
      <c r="PEZ29" s="70"/>
      <c r="PFA29" s="70"/>
      <c r="PFB29" s="70"/>
      <c r="PFC29" s="70"/>
      <c r="PFD29" s="70"/>
      <c r="PFE29" s="70"/>
      <c r="PFF29" s="70"/>
      <c r="PFG29" s="70"/>
      <c r="PFH29" s="70"/>
      <c r="PFI29" s="70"/>
      <c r="PFJ29" s="70"/>
      <c r="PFK29" s="70"/>
      <c r="PFL29" s="70"/>
      <c r="PFM29" s="70"/>
      <c r="PFN29" s="70"/>
      <c r="PFO29" s="70"/>
      <c r="PFP29" s="70"/>
      <c r="PFQ29" s="70"/>
      <c r="PFR29" s="70"/>
      <c r="PFS29" s="70"/>
      <c r="PFT29" s="70"/>
      <c r="PFU29" s="70"/>
      <c r="PFV29" s="70"/>
      <c r="PFW29" s="70"/>
      <c r="PFX29" s="70"/>
      <c r="PFY29" s="70"/>
      <c r="PFZ29" s="70"/>
      <c r="PGA29" s="70"/>
      <c r="PGB29" s="70"/>
      <c r="PGC29" s="70"/>
      <c r="PGD29" s="70"/>
      <c r="PGE29" s="70"/>
      <c r="PGF29" s="70"/>
      <c r="PGG29" s="70"/>
      <c r="PGH29" s="70"/>
      <c r="PGI29" s="70"/>
      <c r="PGJ29" s="70"/>
      <c r="PGK29" s="70"/>
      <c r="PGL29" s="70"/>
      <c r="PGM29" s="70"/>
      <c r="PGN29" s="70"/>
      <c r="PGO29" s="70"/>
      <c r="PGP29" s="70"/>
      <c r="PGQ29" s="70"/>
      <c r="PGR29" s="70"/>
      <c r="PGS29" s="70"/>
      <c r="PGT29" s="70"/>
      <c r="PGU29" s="70"/>
      <c r="PGV29" s="70"/>
      <c r="PGW29" s="70"/>
      <c r="PGX29" s="70"/>
      <c r="PGY29" s="70"/>
      <c r="PGZ29" s="70"/>
      <c r="PHA29" s="70"/>
      <c r="PHB29" s="70"/>
      <c r="PHC29" s="70"/>
      <c r="PHD29" s="70"/>
      <c r="PHE29" s="70"/>
      <c r="PHF29" s="70"/>
      <c r="PHG29" s="70"/>
      <c r="PHH29" s="70"/>
      <c r="PHI29" s="70"/>
      <c r="PHJ29" s="70"/>
      <c r="PHK29" s="70"/>
      <c r="PHL29" s="70"/>
      <c r="PHM29" s="70"/>
      <c r="PHN29" s="70"/>
      <c r="PHO29" s="70"/>
      <c r="PHP29" s="70"/>
      <c r="PHQ29" s="70"/>
      <c r="PHR29" s="70"/>
      <c r="PHS29" s="70"/>
      <c r="PHT29" s="70"/>
      <c r="PHU29" s="70"/>
      <c r="PHV29" s="70"/>
      <c r="PHW29" s="70"/>
      <c r="PHX29" s="70"/>
      <c r="PHY29" s="70"/>
      <c r="PHZ29" s="70"/>
      <c r="PIA29" s="70"/>
      <c r="PIB29" s="70"/>
      <c r="PIC29" s="70"/>
      <c r="PID29" s="70"/>
      <c r="PIE29" s="70"/>
      <c r="PIF29" s="70"/>
      <c r="PIG29" s="70"/>
      <c r="PIH29" s="70"/>
      <c r="PII29" s="70"/>
      <c r="PIJ29" s="70"/>
      <c r="PIK29" s="70"/>
      <c r="PIL29" s="70"/>
      <c r="PIM29" s="70"/>
      <c r="PIN29" s="70"/>
      <c r="PIO29" s="70"/>
      <c r="PIP29" s="70"/>
      <c r="PIQ29" s="70"/>
      <c r="PIR29" s="70"/>
      <c r="PIS29" s="70"/>
      <c r="PIT29" s="70"/>
      <c r="PIU29" s="70"/>
      <c r="PIV29" s="70"/>
      <c r="PIW29" s="70"/>
      <c r="PIX29" s="70"/>
      <c r="PIY29" s="70"/>
      <c r="PIZ29" s="70"/>
      <c r="PJA29" s="70"/>
      <c r="PJB29" s="70"/>
      <c r="PJC29" s="70"/>
      <c r="PJD29" s="70"/>
      <c r="PJE29" s="70"/>
      <c r="PJF29" s="70"/>
      <c r="PJG29" s="70"/>
      <c r="PJH29" s="70"/>
      <c r="PJI29" s="70"/>
      <c r="PJJ29" s="70"/>
      <c r="PJK29" s="70"/>
      <c r="PJL29" s="70"/>
      <c r="PJM29" s="70"/>
      <c r="PJN29" s="70"/>
      <c r="PJO29" s="70"/>
      <c r="PJP29" s="70"/>
      <c r="PJQ29" s="70"/>
      <c r="PJR29" s="70"/>
      <c r="PJS29" s="70"/>
      <c r="PJT29" s="70"/>
      <c r="PJU29" s="70"/>
      <c r="PJV29" s="70"/>
      <c r="PJW29" s="70"/>
      <c r="PJX29" s="70"/>
      <c r="PJY29" s="70"/>
      <c r="PJZ29" s="70"/>
      <c r="PKA29" s="70"/>
      <c r="PKB29" s="70"/>
      <c r="PKC29" s="70"/>
      <c r="PKD29" s="70"/>
      <c r="PKE29" s="70"/>
      <c r="PKF29" s="70"/>
      <c r="PKG29" s="70"/>
      <c r="PKH29" s="70"/>
      <c r="PKI29" s="70"/>
      <c r="PKJ29" s="70"/>
      <c r="PKK29" s="70"/>
      <c r="PKL29" s="70"/>
      <c r="PKM29" s="70"/>
      <c r="PKN29" s="70"/>
      <c r="PKO29" s="70"/>
      <c r="PKP29" s="70"/>
      <c r="PKQ29" s="70"/>
      <c r="PKR29" s="70"/>
      <c r="PKS29" s="70"/>
      <c r="PKT29" s="70"/>
      <c r="PKU29" s="70"/>
      <c r="PKV29" s="70"/>
      <c r="PKW29" s="70"/>
      <c r="PKX29" s="70"/>
      <c r="PKY29" s="70"/>
      <c r="PKZ29" s="70"/>
      <c r="PLA29" s="70"/>
      <c r="PLB29" s="70"/>
      <c r="PLC29" s="70"/>
      <c r="PLD29" s="70"/>
      <c r="PLE29" s="70"/>
      <c r="PLF29" s="70"/>
      <c r="PLG29" s="70"/>
      <c r="PLH29" s="70"/>
      <c r="PLI29" s="70"/>
      <c r="PLJ29" s="70"/>
      <c r="PLK29" s="70"/>
      <c r="PLL29" s="70"/>
      <c r="PLM29" s="70"/>
      <c r="PLN29" s="70"/>
      <c r="PLO29" s="70"/>
      <c r="PLP29" s="70"/>
      <c r="PLQ29" s="70"/>
      <c r="PLR29" s="70"/>
      <c r="PLS29" s="70"/>
      <c r="PLT29" s="70"/>
      <c r="PLU29" s="70"/>
      <c r="PLV29" s="70"/>
      <c r="PLW29" s="70"/>
      <c r="PLX29" s="70"/>
      <c r="PLY29" s="70"/>
      <c r="PLZ29" s="70"/>
      <c r="PMA29" s="70"/>
      <c r="PMB29" s="70"/>
      <c r="PMC29" s="70"/>
      <c r="PMD29" s="70"/>
      <c r="PME29" s="70"/>
      <c r="PMF29" s="70"/>
      <c r="PMG29" s="70"/>
      <c r="PMH29" s="70"/>
      <c r="PMI29" s="70"/>
      <c r="PMJ29" s="70"/>
      <c r="PMK29" s="70"/>
      <c r="PML29" s="70"/>
      <c r="PMM29" s="70"/>
      <c r="PMN29" s="70"/>
      <c r="PMO29" s="70"/>
      <c r="PMP29" s="70"/>
      <c r="PMQ29" s="70"/>
      <c r="PMR29" s="70"/>
      <c r="PMS29" s="70"/>
      <c r="PMT29" s="70"/>
      <c r="PMU29" s="70"/>
      <c r="PMV29" s="70"/>
      <c r="PMW29" s="70"/>
      <c r="PMX29" s="70"/>
      <c r="PMY29" s="70"/>
      <c r="PMZ29" s="70"/>
      <c r="PNA29" s="70"/>
      <c r="PNB29" s="70"/>
      <c r="PNC29" s="70"/>
      <c r="PND29" s="70"/>
      <c r="PNE29" s="70"/>
      <c r="PNF29" s="70"/>
      <c r="PNG29" s="70"/>
      <c r="PNH29" s="70"/>
      <c r="PNI29" s="70"/>
      <c r="PNJ29" s="70"/>
      <c r="PNK29" s="70"/>
      <c r="PNL29" s="70"/>
      <c r="PNM29" s="70"/>
      <c r="PNN29" s="70"/>
      <c r="PNO29" s="70"/>
      <c r="PNP29" s="70"/>
      <c r="PNQ29" s="70"/>
      <c r="PNR29" s="70"/>
      <c r="PNS29" s="70"/>
      <c r="PNT29" s="70"/>
      <c r="PNU29" s="70"/>
      <c r="PNV29" s="70"/>
      <c r="PNW29" s="70"/>
      <c r="PNX29" s="70"/>
      <c r="PNY29" s="70"/>
      <c r="PNZ29" s="70"/>
      <c r="POA29" s="70"/>
      <c r="POB29" s="70"/>
      <c r="POC29" s="70"/>
      <c r="POD29" s="70"/>
      <c r="POE29" s="70"/>
      <c r="POF29" s="70"/>
      <c r="POG29" s="70"/>
      <c r="POH29" s="70"/>
      <c r="POI29" s="70"/>
      <c r="POJ29" s="70"/>
      <c r="POK29" s="70"/>
      <c r="POL29" s="70"/>
      <c r="POM29" s="70"/>
      <c r="PON29" s="70"/>
      <c r="POO29" s="70"/>
      <c r="POP29" s="70"/>
      <c r="POQ29" s="70"/>
      <c r="POR29" s="70"/>
      <c r="POS29" s="70"/>
      <c r="POT29" s="70"/>
      <c r="POU29" s="70"/>
      <c r="POV29" s="70"/>
      <c r="POW29" s="70"/>
      <c r="POX29" s="70"/>
      <c r="POY29" s="70"/>
      <c r="POZ29" s="70"/>
      <c r="PPA29" s="70"/>
      <c r="PPB29" s="70"/>
      <c r="PPC29" s="70"/>
      <c r="PPD29" s="70"/>
      <c r="PPE29" s="70"/>
      <c r="PPF29" s="70"/>
      <c r="PPG29" s="70"/>
      <c r="PPH29" s="70"/>
      <c r="PPI29" s="70"/>
      <c r="PPJ29" s="70"/>
      <c r="PPK29" s="70"/>
      <c r="PPL29" s="70"/>
      <c r="PPM29" s="70"/>
      <c r="PPN29" s="70"/>
      <c r="PPO29" s="70"/>
      <c r="PPP29" s="70"/>
      <c r="PPQ29" s="70"/>
      <c r="PPR29" s="70"/>
      <c r="PPS29" s="70"/>
      <c r="PPT29" s="70"/>
      <c r="PPU29" s="70"/>
      <c r="PPV29" s="70"/>
      <c r="PPW29" s="70"/>
      <c r="PPX29" s="70"/>
      <c r="PPY29" s="70"/>
      <c r="PPZ29" s="70"/>
      <c r="PQA29" s="70"/>
      <c r="PQB29" s="70"/>
      <c r="PQC29" s="70"/>
      <c r="PQD29" s="70"/>
      <c r="PQE29" s="70"/>
      <c r="PQF29" s="70"/>
      <c r="PQG29" s="70"/>
      <c r="PQH29" s="70"/>
      <c r="PQI29" s="70"/>
      <c r="PQJ29" s="70"/>
      <c r="PQK29" s="70"/>
      <c r="PQL29" s="70"/>
      <c r="PQM29" s="70"/>
      <c r="PQN29" s="70"/>
      <c r="PQO29" s="70"/>
      <c r="PQP29" s="70"/>
      <c r="PQQ29" s="70"/>
      <c r="PQR29" s="70"/>
      <c r="PQS29" s="70"/>
      <c r="PQT29" s="70"/>
      <c r="PQU29" s="70"/>
      <c r="PQV29" s="70"/>
      <c r="PQW29" s="70"/>
      <c r="PQX29" s="70"/>
      <c r="PQY29" s="70"/>
      <c r="PQZ29" s="70"/>
      <c r="PRA29" s="70"/>
      <c r="PRB29" s="70"/>
      <c r="PRC29" s="70"/>
      <c r="PRD29" s="70"/>
      <c r="PRE29" s="70"/>
      <c r="PRF29" s="70"/>
      <c r="PRG29" s="70"/>
      <c r="PRH29" s="70"/>
      <c r="PRI29" s="70"/>
      <c r="PRJ29" s="70"/>
      <c r="PRK29" s="70"/>
      <c r="PRL29" s="70"/>
      <c r="PRM29" s="70"/>
      <c r="PRN29" s="70"/>
      <c r="PRO29" s="70"/>
      <c r="PRP29" s="70"/>
      <c r="PRQ29" s="70"/>
      <c r="PRR29" s="70"/>
      <c r="PRS29" s="70"/>
      <c r="PRT29" s="70"/>
      <c r="PRU29" s="70"/>
      <c r="PRV29" s="70"/>
      <c r="PRW29" s="70"/>
      <c r="PRX29" s="70"/>
      <c r="PRY29" s="70"/>
      <c r="PRZ29" s="70"/>
      <c r="PSA29" s="70"/>
      <c r="PSB29" s="70"/>
      <c r="PSC29" s="70"/>
      <c r="PSD29" s="70"/>
      <c r="PSE29" s="70"/>
      <c r="PSF29" s="70"/>
      <c r="PSG29" s="70"/>
      <c r="PSH29" s="70"/>
      <c r="PSI29" s="70"/>
      <c r="PSJ29" s="70"/>
      <c r="PSK29" s="70"/>
      <c r="PSL29" s="70"/>
      <c r="PSM29" s="70"/>
      <c r="PSN29" s="70"/>
      <c r="PSO29" s="70"/>
      <c r="PSP29" s="70"/>
      <c r="PSQ29" s="70"/>
      <c r="PSR29" s="70"/>
      <c r="PSS29" s="70"/>
      <c r="PST29" s="70"/>
      <c r="PSU29" s="70"/>
      <c r="PSV29" s="70"/>
      <c r="PSW29" s="70"/>
      <c r="PSX29" s="70"/>
      <c r="PSY29" s="70"/>
      <c r="PSZ29" s="70"/>
      <c r="PTA29" s="70"/>
      <c r="PTB29" s="70"/>
      <c r="PTC29" s="70"/>
      <c r="PTD29" s="70"/>
      <c r="PTE29" s="70"/>
      <c r="PTF29" s="70"/>
      <c r="PTG29" s="70"/>
      <c r="PTH29" s="70"/>
      <c r="PTI29" s="70"/>
      <c r="PTJ29" s="70"/>
      <c r="PTK29" s="70"/>
      <c r="PTL29" s="70"/>
      <c r="PTM29" s="70"/>
      <c r="PTN29" s="70"/>
      <c r="PTO29" s="70"/>
      <c r="PTP29" s="70"/>
      <c r="PTQ29" s="70"/>
      <c r="PTR29" s="70"/>
      <c r="PTS29" s="70"/>
      <c r="PTT29" s="70"/>
      <c r="PTU29" s="70"/>
      <c r="PTV29" s="70"/>
      <c r="PTW29" s="70"/>
      <c r="PTX29" s="70"/>
      <c r="PTY29" s="70"/>
      <c r="PTZ29" s="70"/>
      <c r="PUA29" s="70"/>
      <c r="PUB29" s="70"/>
      <c r="PUC29" s="70"/>
      <c r="PUD29" s="70"/>
      <c r="PUE29" s="70"/>
      <c r="PUF29" s="70"/>
      <c r="PUG29" s="70"/>
      <c r="PUH29" s="70"/>
      <c r="PUI29" s="70"/>
      <c r="PUJ29" s="70"/>
      <c r="PUK29" s="70"/>
      <c r="PUL29" s="70"/>
      <c r="PUM29" s="70"/>
      <c r="PUN29" s="70"/>
      <c r="PUO29" s="70"/>
      <c r="PUP29" s="70"/>
      <c r="PUQ29" s="70"/>
      <c r="PUR29" s="70"/>
      <c r="PUS29" s="70"/>
      <c r="PUT29" s="70"/>
      <c r="PUU29" s="70"/>
      <c r="PUV29" s="70"/>
      <c r="PUW29" s="70"/>
      <c r="PUX29" s="70"/>
      <c r="PUY29" s="70"/>
      <c r="PUZ29" s="70"/>
      <c r="PVA29" s="70"/>
      <c r="PVB29" s="70"/>
      <c r="PVC29" s="70"/>
      <c r="PVD29" s="70"/>
      <c r="PVE29" s="70"/>
      <c r="PVF29" s="70"/>
      <c r="PVG29" s="70"/>
      <c r="PVH29" s="70"/>
      <c r="PVI29" s="70"/>
      <c r="PVJ29" s="70"/>
      <c r="PVK29" s="70"/>
      <c r="PVL29" s="70"/>
      <c r="PVM29" s="70"/>
      <c r="PVN29" s="70"/>
      <c r="PVO29" s="70"/>
      <c r="PVP29" s="70"/>
      <c r="PVQ29" s="70"/>
      <c r="PVR29" s="70"/>
      <c r="PVS29" s="70"/>
      <c r="PVT29" s="70"/>
      <c r="PVU29" s="70"/>
      <c r="PVV29" s="70"/>
      <c r="PVW29" s="70"/>
      <c r="PVX29" s="70"/>
      <c r="PVY29" s="70"/>
      <c r="PVZ29" s="70"/>
      <c r="PWA29" s="70"/>
      <c r="PWB29" s="70"/>
      <c r="PWC29" s="70"/>
      <c r="PWD29" s="70"/>
      <c r="PWE29" s="70"/>
      <c r="PWF29" s="70"/>
      <c r="PWG29" s="70"/>
      <c r="PWH29" s="70"/>
      <c r="PWI29" s="70"/>
      <c r="PWJ29" s="70"/>
      <c r="PWK29" s="70"/>
      <c r="PWL29" s="70"/>
      <c r="PWM29" s="70"/>
      <c r="PWN29" s="70"/>
      <c r="PWO29" s="70"/>
      <c r="PWP29" s="70"/>
      <c r="PWQ29" s="70"/>
      <c r="PWR29" s="70"/>
      <c r="PWS29" s="70"/>
      <c r="PWT29" s="70"/>
      <c r="PWU29" s="70"/>
      <c r="PWV29" s="70"/>
      <c r="PWW29" s="70"/>
      <c r="PWX29" s="70"/>
      <c r="PWY29" s="70"/>
      <c r="PWZ29" s="70"/>
      <c r="PXA29" s="70"/>
      <c r="PXB29" s="70"/>
      <c r="PXC29" s="70"/>
      <c r="PXD29" s="70"/>
      <c r="PXE29" s="70"/>
      <c r="PXF29" s="70"/>
      <c r="PXG29" s="70"/>
      <c r="PXH29" s="70"/>
      <c r="PXI29" s="70"/>
      <c r="PXJ29" s="70"/>
      <c r="PXK29" s="70"/>
      <c r="PXL29" s="70"/>
      <c r="PXM29" s="70"/>
      <c r="PXN29" s="70"/>
      <c r="PXO29" s="70"/>
      <c r="PXP29" s="70"/>
      <c r="PXQ29" s="70"/>
      <c r="PXR29" s="70"/>
      <c r="PXS29" s="70"/>
      <c r="PXT29" s="70"/>
      <c r="PXU29" s="70"/>
      <c r="PXV29" s="70"/>
      <c r="PXW29" s="70"/>
      <c r="PXX29" s="70"/>
      <c r="PXY29" s="70"/>
      <c r="PXZ29" s="70"/>
      <c r="PYA29" s="70"/>
      <c r="PYB29" s="70"/>
      <c r="PYC29" s="70"/>
      <c r="PYD29" s="70"/>
      <c r="PYE29" s="70"/>
      <c r="PYF29" s="70"/>
      <c r="PYG29" s="70"/>
      <c r="PYH29" s="70"/>
      <c r="PYI29" s="70"/>
      <c r="PYJ29" s="70"/>
      <c r="PYK29" s="70"/>
      <c r="PYL29" s="70"/>
      <c r="PYM29" s="70"/>
      <c r="PYN29" s="70"/>
      <c r="PYO29" s="70"/>
      <c r="PYP29" s="70"/>
      <c r="PYQ29" s="70"/>
      <c r="PYR29" s="70"/>
      <c r="PYS29" s="70"/>
      <c r="PYT29" s="70"/>
      <c r="PYU29" s="70"/>
      <c r="PYV29" s="70"/>
      <c r="PYW29" s="70"/>
      <c r="PYX29" s="70"/>
      <c r="PYY29" s="70"/>
      <c r="PYZ29" s="70"/>
      <c r="PZA29" s="70"/>
      <c r="PZB29" s="70"/>
      <c r="PZC29" s="70"/>
      <c r="PZD29" s="70"/>
      <c r="PZE29" s="70"/>
      <c r="PZF29" s="70"/>
      <c r="PZG29" s="70"/>
      <c r="PZH29" s="70"/>
      <c r="PZI29" s="70"/>
      <c r="PZJ29" s="70"/>
      <c r="PZK29" s="70"/>
      <c r="PZL29" s="70"/>
      <c r="PZM29" s="70"/>
      <c r="PZN29" s="70"/>
      <c r="PZO29" s="70"/>
      <c r="PZP29" s="70"/>
      <c r="PZQ29" s="70"/>
      <c r="PZR29" s="70"/>
      <c r="PZS29" s="70"/>
      <c r="PZT29" s="70"/>
      <c r="PZU29" s="70"/>
      <c r="PZV29" s="70"/>
      <c r="PZW29" s="70"/>
      <c r="PZX29" s="70"/>
      <c r="PZY29" s="70"/>
      <c r="PZZ29" s="70"/>
      <c r="QAA29" s="70"/>
      <c r="QAB29" s="70"/>
      <c r="QAC29" s="70"/>
      <c r="QAD29" s="70"/>
      <c r="QAE29" s="70"/>
      <c r="QAF29" s="70"/>
      <c r="QAG29" s="70"/>
      <c r="QAH29" s="70"/>
      <c r="QAI29" s="70"/>
      <c r="QAJ29" s="70"/>
      <c r="QAK29" s="70"/>
      <c r="QAL29" s="70"/>
      <c r="QAM29" s="70"/>
      <c r="QAN29" s="70"/>
      <c r="QAO29" s="70"/>
      <c r="QAP29" s="70"/>
      <c r="QAQ29" s="70"/>
      <c r="QAR29" s="70"/>
      <c r="QAS29" s="70"/>
      <c r="QAT29" s="70"/>
      <c r="QAU29" s="70"/>
      <c r="QAV29" s="70"/>
      <c r="QAW29" s="70"/>
      <c r="QAX29" s="70"/>
      <c r="QAY29" s="70"/>
      <c r="QAZ29" s="70"/>
      <c r="QBA29" s="70"/>
      <c r="QBB29" s="70"/>
      <c r="QBC29" s="70"/>
      <c r="QBD29" s="70"/>
      <c r="QBE29" s="70"/>
      <c r="QBF29" s="70"/>
      <c r="QBG29" s="70"/>
      <c r="QBH29" s="70"/>
      <c r="QBI29" s="70"/>
      <c r="QBJ29" s="70"/>
      <c r="QBK29" s="70"/>
      <c r="QBL29" s="70"/>
      <c r="QBM29" s="70"/>
      <c r="QBN29" s="70"/>
      <c r="QBO29" s="70"/>
      <c r="QBP29" s="70"/>
      <c r="QBQ29" s="70"/>
      <c r="QBR29" s="70"/>
      <c r="QBS29" s="70"/>
      <c r="QBT29" s="70"/>
      <c r="QBU29" s="70"/>
      <c r="QBV29" s="70"/>
      <c r="QBW29" s="70"/>
      <c r="QBX29" s="70"/>
      <c r="QBY29" s="70"/>
      <c r="QBZ29" s="70"/>
      <c r="QCA29" s="70"/>
      <c r="QCB29" s="70"/>
      <c r="QCC29" s="70"/>
      <c r="QCD29" s="70"/>
      <c r="QCE29" s="70"/>
      <c r="QCF29" s="70"/>
      <c r="QCG29" s="70"/>
      <c r="QCH29" s="70"/>
      <c r="QCI29" s="70"/>
      <c r="QCJ29" s="70"/>
      <c r="QCK29" s="70"/>
      <c r="QCL29" s="70"/>
      <c r="QCM29" s="70"/>
      <c r="QCN29" s="70"/>
      <c r="QCO29" s="70"/>
      <c r="QCP29" s="70"/>
      <c r="QCQ29" s="70"/>
      <c r="QCR29" s="70"/>
      <c r="QCS29" s="70"/>
      <c r="QCT29" s="70"/>
      <c r="QCU29" s="70"/>
      <c r="QCV29" s="70"/>
      <c r="QCW29" s="70"/>
      <c r="QCX29" s="70"/>
      <c r="QCY29" s="70"/>
      <c r="QCZ29" s="70"/>
      <c r="QDA29" s="70"/>
      <c r="QDB29" s="70"/>
      <c r="QDC29" s="70"/>
      <c r="QDD29" s="70"/>
      <c r="QDE29" s="70"/>
      <c r="QDF29" s="70"/>
      <c r="QDG29" s="70"/>
      <c r="QDH29" s="70"/>
      <c r="QDI29" s="70"/>
      <c r="QDJ29" s="70"/>
      <c r="QDK29" s="70"/>
      <c r="QDL29" s="70"/>
      <c r="QDM29" s="70"/>
      <c r="QDN29" s="70"/>
      <c r="QDO29" s="70"/>
      <c r="QDP29" s="70"/>
      <c r="QDQ29" s="70"/>
      <c r="QDR29" s="70"/>
      <c r="QDS29" s="70"/>
      <c r="QDT29" s="70"/>
      <c r="QDU29" s="70"/>
      <c r="QDV29" s="70"/>
      <c r="QDW29" s="70"/>
      <c r="QDX29" s="70"/>
      <c r="QDY29" s="70"/>
      <c r="QDZ29" s="70"/>
      <c r="QEA29" s="70"/>
      <c r="QEB29" s="70"/>
      <c r="QEC29" s="70"/>
      <c r="QED29" s="70"/>
      <c r="QEE29" s="70"/>
      <c r="QEF29" s="70"/>
      <c r="QEG29" s="70"/>
      <c r="QEH29" s="70"/>
      <c r="QEI29" s="70"/>
      <c r="QEJ29" s="70"/>
      <c r="QEK29" s="70"/>
      <c r="QEL29" s="70"/>
      <c r="QEM29" s="70"/>
      <c r="QEN29" s="70"/>
      <c r="QEO29" s="70"/>
      <c r="QEP29" s="70"/>
      <c r="QEQ29" s="70"/>
      <c r="QER29" s="70"/>
      <c r="QES29" s="70"/>
      <c r="QET29" s="70"/>
      <c r="QEU29" s="70"/>
      <c r="QEV29" s="70"/>
      <c r="QEW29" s="70"/>
      <c r="QEX29" s="70"/>
      <c r="QEY29" s="70"/>
      <c r="QEZ29" s="70"/>
      <c r="QFA29" s="70"/>
      <c r="QFB29" s="70"/>
      <c r="QFC29" s="70"/>
      <c r="QFD29" s="70"/>
      <c r="QFE29" s="70"/>
      <c r="QFF29" s="70"/>
      <c r="QFG29" s="70"/>
      <c r="QFH29" s="70"/>
      <c r="QFI29" s="70"/>
      <c r="QFJ29" s="70"/>
      <c r="QFK29" s="70"/>
      <c r="QFL29" s="70"/>
      <c r="QFM29" s="70"/>
      <c r="QFN29" s="70"/>
      <c r="QFO29" s="70"/>
      <c r="QFP29" s="70"/>
      <c r="QFQ29" s="70"/>
      <c r="QFR29" s="70"/>
      <c r="QFS29" s="70"/>
      <c r="QFT29" s="70"/>
      <c r="QFU29" s="70"/>
      <c r="QFV29" s="70"/>
      <c r="QFW29" s="70"/>
      <c r="QFX29" s="70"/>
      <c r="QFY29" s="70"/>
      <c r="QFZ29" s="70"/>
      <c r="QGA29" s="70"/>
      <c r="QGB29" s="70"/>
      <c r="QGC29" s="70"/>
      <c r="QGD29" s="70"/>
      <c r="QGE29" s="70"/>
      <c r="QGF29" s="70"/>
      <c r="QGG29" s="70"/>
      <c r="QGH29" s="70"/>
      <c r="QGI29" s="70"/>
      <c r="QGJ29" s="70"/>
      <c r="QGK29" s="70"/>
      <c r="QGL29" s="70"/>
      <c r="QGM29" s="70"/>
      <c r="QGN29" s="70"/>
      <c r="QGO29" s="70"/>
      <c r="QGP29" s="70"/>
      <c r="QGQ29" s="70"/>
      <c r="QGR29" s="70"/>
      <c r="QGS29" s="70"/>
      <c r="QGT29" s="70"/>
      <c r="QGU29" s="70"/>
      <c r="QGV29" s="70"/>
      <c r="QGW29" s="70"/>
      <c r="QGX29" s="70"/>
      <c r="QGY29" s="70"/>
      <c r="QGZ29" s="70"/>
      <c r="QHA29" s="70"/>
      <c r="QHB29" s="70"/>
      <c r="QHC29" s="70"/>
      <c r="QHD29" s="70"/>
      <c r="QHE29" s="70"/>
      <c r="QHF29" s="70"/>
      <c r="QHG29" s="70"/>
      <c r="QHH29" s="70"/>
      <c r="QHI29" s="70"/>
      <c r="QHJ29" s="70"/>
      <c r="QHK29" s="70"/>
      <c r="QHL29" s="70"/>
      <c r="QHM29" s="70"/>
      <c r="QHN29" s="70"/>
      <c r="QHO29" s="70"/>
      <c r="QHP29" s="70"/>
      <c r="QHQ29" s="70"/>
      <c r="QHR29" s="70"/>
      <c r="QHS29" s="70"/>
      <c r="QHT29" s="70"/>
      <c r="QHU29" s="70"/>
      <c r="QHV29" s="70"/>
      <c r="QHW29" s="70"/>
      <c r="QHX29" s="70"/>
      <c r="QHY29" s="70"/>
      <c r="QHZ29" s="70"/>
      <c r="QIA29" s="70"/>
      <c r="QIB29" s="70"/>
      <c r="QIC29" s="70"/>
      <c r="QID29" s="70"/>
      <c r="QIE29" s="70"/>
      <c r="QIF29" s="70"/>
      <c r="QIG29" s="70"/>
      <c r="QIH29" s="70"/>
      <c r="QII29" s="70"/>
      <c r="QIJ29" s="70"/>
      <c r="QIK29" s="70"/>
      <c r="QIL29" s="70"/>
      <c r="QIM29" s="70"/>
      <c r="QIN29" s="70"/>
      <c r="QIO29" s="70"/>
      <c r="QIP29" s="70"/>
      <c r="QIQ29" s="70"/>
      <c r="QIR29" s="70"/>
      <c r="QIS29" s="70"/>
      <c r="QIT29" s="70"/>
      <c r="QIU29" s="70"/>
      <c r="QIV29" s="70"/>
      <c r="QIW29" s="70"/>
      <c r="QIX29" s="70"/>
      <c r="QIY29" s="70"/>
      <c r="QIZ29" s="70"/>
      <c r="QJA29" s="70"/>
      <c r="QJB29" s="70"/>
      <c r="QJC29" s="70"/>
      <c r="QJD29" s="70"/>
      <c r="QJE29" s="70"/>
      <c r="QJF29" s="70"/>
      <c r="QJG29" s="70"/>
      <c r="QJH29" s="70"/>
      <c r="QJI29" s="70"/>
      <c r="QJJ29" s="70"/>
      <c r="QJK29" s="70"/>
      <c r="QJL29" s="70"/>
      <c r="QJM29" s="70"/>
      <c r="QJN29" s="70"/>
      <c r="QJO29" s="70"/>
      <c r="QJP29" s="70"/>
      <c r="QJQ29" s="70"/>
      <c r="QJR29" s="70"/>
      <c r="QJS29" s="70"/>
      <c r="QJT29" s="70"/>
      <c r="QJU29" s="70"/>
      <c r="QJV29" s="70"/>
      <c r="QJW29" s="70"/>
      <c r="QJX29" s="70"/>
      <c r="QJY29" s="70"/>
      <c r="QJZ29" s="70"/>
      <c r="QKA29" s="70"/>
      <c r="QKB29" s="70"/>
      <c r="QKC29" s="70"/>
      <c r="QKD29" s="70"/>
      <c r="QKE29" s="70"/>
      <c r="QKF29" s="70"/>
      <c r="QKG29" s="70"/>
      <c r="QKH29" s="70"/>
      <c r="QKI29" s="70"/>
      <c r="QKJ29" s="70"/>
      <c r="QKK29" s="70"/>
      <c r="QKL29" s="70"/>
      <c r="QKM29" s="70"/>
      <c r="QKN29" s="70"/>
      <c r="QKO29" s="70"/>
      <c r="QKP29" s="70"/>
      <c r="QKQ29" s="70"/>
      <c r="QKR29" s="70"/>
      <c r="QKS29" s="70"/>
      <c r="QKT29" s="70"/>
      <c r="QKU29" s="70"/>
      <c r="QKV29" s="70"/>
      <c r="QKW29" s="70"/>
      <c r="QKX29" s="70"/>
      <c r="QKY29" s="70"/>
      <c r="QKZ29" s="70"/>
      <c r="QLA29" s="70"/>
      <c r="QLB29" s="70"/>
      <c r="QLC29" s="70"/>
      <c r="QLD29" s="70"/>
      <c r="QLE29" s="70"/>
      <c r="QLF29" s="70"/>
      <c r="QLG29" s="70"/>
      <c r="QLH29" s="70"/>
      <c r="QLI29" s="70"/>
      <c r="QLJ29" s="70"/>
      <c r="QLK29" s="70"/>
      <c r="QLL29" s="70"/>
      <c r="QLM29" s="70"/>
      <c r="QLN29" s="70"/>
      <c r="QLO29" s="70"/>
      <c r="QLP29" s="70"/>
      <c r="QLQ29" s="70"/>
      <c r="QLR29" s="70"/>
      <c r="QLS29" s="70"/>
      <c r="QLT29" s="70"/>
      <c r="QLU29" s="70"/>
      <c r="QLV29" s="70"/>
      <c r="QLW29" s="70"/>
      <c r="QLX29" s="70"/>
      <c r="QLY29" s="70"/>
      <c r="QLZ29" s="70"/>
      <c r="QMA29" s="70"/>
      <c r="QMB29" s="70"/>
      <c r="QMC29" s="70"/>
      <c r="QMD29" s="70"/>
      <c r="QME29" s="70"/>
      <c r="QMF29" s="70"/>
      <c r="QMG29" s="70"/>
      <c r="QMH29" s="70"/>
      <c r="QMI29" s="70"/>
      <c r="QMJ29" s="70"/>
      <c r="QMK29" s="70"/>
      <c r="QML29" s="70"/>
      <c r="QMM29" s="70"/>
      <c r="QMN29" s="70"/>
      <c r="QMO29" s="70"/>
      <c r="QMP29" s="70"/>
      <c r="QMQ29" s="70"/>
      <c r="QMR29" s="70"/>
      <c r="QMS29" s="70"/>
      <c r="QMT29" s="70"/>
      <c r="QMU29" s="70"/>
      <c r="QMV29" s="70"/>
      <c r="QMW29" s="70"/>
      <c r="QMX29" s="70"/>
      <c r="QMY29" s="70"/>
      <c r="QMZ29" s="70"/>
      <c r="QNA29" s="70"/>
      <c r="QNB29" s="70"/>
      <c r="QNC29" s="70"/>
      <c r="QND29" s="70"/>
      <c r="QNE29" s="70"/>
      <c r="QNF29" s="70"/>
      <c r="QNG29" s="70"/>
      <c r="QNH29" s="70"/>
      <c r="QNI29" s="70"/>
      <c r="QNJ29" s="70"/>
      <c r="QNK29" s="70"/>
      <c r="QNL29" s="70"/>
      <c r="QNM29" s="70"/>
      <c r="QNN29" s="70"/>
      <c r="QNO29" s="70"/>
      <c r="QNP29" s="70"/>
      <c r="QNQ29" s="70"/>
      <c r="QNR29" s="70"/>
      <c r="QNS29" s="70"/>
      <c r="QNT29" s="70"/>
      <c r="QNU29" s="70"/>
      <c r="QNV29" s="70"/>
      <c r="QNW29" s="70"/>
      <c r="QNX29" s="70"/>
      <c r="QNY29" s="70"/>
      <c r="QNZ29" s="70"/>
      <c r="QOA29" s="70"/>
      <c r="QOB29" s="70"/>
      <c r="QOC29" s="70"/>
      <c r="QOD29" s="70"/>
      <c r="QOE29" s="70"/>
      <c r="QOF29" s="70"/>
      <c r="QOG29" s="70"/>
      <c r="QOH29" s="70"/>
      <c r="QOI29" s="70"/>
      <c r="QOJ29" s="70"/>
      <c r="QOK29" s="70"/>
      <c r="QOL29" s="70"/>
      <c r="QOM29" s="70"/>
      <c r="QON29" s="70"/>
      <c r="QOO29" s="70"/>
      <c r="QOP29" s="70"/>
      <c r="QOQ29" s="70"/>
      <c r="QOR29" s="70"/>
      <c r="QOS29" s="70"/>
      <c r="QOT29" s="70"/>
      <c r="QOU29" s="70"/>
      <c r="QOV29" s="70"/>
      <c r="QOW29" s="70"/>
      <c r="QOX29" s="70"/>
      <c r="QOY29" s="70"/>
      <c r="QOZ29" s="70"/>
      <c r="QPA29" s="70"/>
      <c r="QPB29" s="70"/>
      <c r="QPC29" s="70"/>
      <c r="QPD29" s="70"/>
      <c r="QPE29" s="70"/>
      <c r="QPF29" s="70"/>
      <c r="QPG29" s="70"/>
      <c r="QPH29" s="70"/>
      <c r="QPI29" s="70"/>
      <c r="QPJ29" s="70"/>
      <c r="QPK29" s="70"/>
      <c r="QPL29" s="70"/>
      <c r="QPM29" s="70"/>
      <c r="QPN29" s="70"/>
      <c r="QPO29" s="70"/>
      <c r="QPP29" s="70"/>
      <c r="QPQ29" s="70"/>
      <c r="QPR29" s="70"/>
      <c r="QPS29" s="70"/>
      <c r="QPT29" s="70"/>
      <c r="QPU29" s="70"/>
      <c r="QPV29" s="70"/>
      <c r="QPW29" s="70"/>
      <c r="QPX29" s="70"/>
      <c r="QPY29" s="70"/>
      <c r="QPZ29" s="70"/>
      <c r="QQA29" s="70"/>
      <c r="QQB29" s="70"/>
      <c r="QQC29" s="70"/>
      <c r="QQD29" s="70"/>
      <c r="QQE29" s="70"/>
      <c r="QQF29" s="70"/>
      <c r="QQG29" s="70"/>
      <c r="QQH29" s="70"/>
      <c r="QQI29" s="70"/>
      <c r="QQJ29" s="70"/>
      <c r="QQK29" s="70"/>
      <c r="QQL29" s="70"/>
      <c r="QQM29" s="70"/>
      <c r="QQN29" s="70"/>
      <c r="QQO29" s="70"/>
      <c r="QQP29" s="70"/>
      <c r="QQQ29" s="70"/>
      <c r="QQR29" s="70"/>
      <c r="QQS29" s="70"/>
      <c r="QQT29" s="70"/>
      <c r="QQU29" s="70"/>
      <c r="QQV29" s="70"/>
      <c r="QQW29" s="70"/>
      <c r="QQX29" s="70"/>
      <c r="QQY29" s="70"/>
      <c r="QQZ29" s="70"/>
      <c r="QRA29" s="70"/>
      <c r="QRB29" s="70"/>
      <c r="QRC29" s="70"/>
      <c r="QRD29" s="70"/>
      <c r="QRE29" s="70"/>
      <c r="QRF29" s="70"/>
      <c r="QRG29" s="70"/>
      <c r="QRH29" s="70"/>
      <c r="QRI29" s="70"/>
      <c r="QRJ29" s="70"/>
      <c r="QRK29" s="70"/>
      <c r="QRL29" s="70"/>
      <c r="QRM29" s="70"/>
      <c r="QRN29" s="70"/>
      <c r="QRO29" s="70"/>
      <c r="QRP29" s="70"/>
      <c r="QRQ29" s="70"/>
      <c r="QRR29" s="70"/>
      <c r="QRS29" s="70"/>
      <c r="QRT29" s="70"/>
      <c r="QRU29" s="70"/>
      <c r="QRV29" s="70"/>
      <c r="QRW29" s="70"/>
      <c r="QRX29" s="70"/>
      <c r="QRY29" s="70"/>
      <c r="QRZ29" s="70"/>
      <c r="QSA29" s="70"/>
      <c r="QSB29" s="70"/>
      <c r="QSC29" s="70"/>
      <c r="QSD29" s="70"/>
      <c r="QSE29" s="70"/>
      <c r="QSF29" s="70"/>
      <c r="QSG29" s="70"/>
      <c r="QSH29" s="70"/>
      <c r="QSI29" s="70"/>
      <c r="QSJ29" s="70"/>
      <c r="QSK29" s="70"/>
      <c r="QSL29" s="70"/>
      <c r="QSM29" s="70"/>
      <c r="QSN29" s="70"/>
      <c r="QSO29" s="70"/>
      <c r="QSP29" s="70"/>
      <c r="QSQ29" s="70"/>
      <c r="QSR29" s="70"/>
      <c r="QSS29" s="70"/>
      <c r="QST29" s="70"/>
      <c r="QSU29" s="70"/>
      <c r="QSV29" s="70"/>
      <c r="QSW29" s="70"/>
      <c r="QSX29" s="70"/>
      <c r="QSY29" s="70"/>
      <c r="QSZ29" s="70"/>
      <c r="QTA29" s="70"/>
      <c r="QTB29" s="70"/>
      <c r="QTC29" s="70"/>
      <c r="QTD29" s="70"/>
      <c r="QTE29" s="70"/>
      <c r="QTF29" s="70"/>
      <c r="QTG29" s="70"/>
      <c r="QTH29" s="70"/>
      <c r="QTI29" s="70"/>
      <c r="QTJ29" s="70"/>
      <c r="QTK29" s="70"/>
      <c r="QTL29" s="70"/>
      <c r="QTM29" s="70"/>
      <c r="QTN29" s="70"/>
      <c r="QTO29" s="70"/>
      <c r="QTP29" s="70"/>
      <c r="QTQ29" s="70"/>
      <c r="QTR29" s="70"/>
      <c r="QTS29" s="70"/>
      <c r="QTT29" s="70"/>
      <c r="QTU29" s="70"/>
      <c r="QTV29" s="70"/>
      <c r="QTW29" s="70"/>
      <c r="QTX29" s="70"/>
      <c r="QTY29" s="70"/>
      <c r="QTZ29" s="70"/>
      <c r="QUA29" s="70"/>
      <c r="QUB29" s="70"/>
      <c r="QUC29" s="70"/>
      <c r="QUD29" s="70"/>
      <c r="QUE29" s="70"/>
      <c r="QUF29" s="70"/>
      <c r="QUG29" s="70"/>
      <c r="QUH29" s="70"/>
      <c r="QUI29" s="70"/>
      <c r="QUJ29" s="70"/>
      <c r="QUK29" s="70"/>
      <c r="QUL29" s="70"/>
      <c r="QUM29" s="70"/>
      <c r="QUN29" s="70"/>
      <c r="QUO29" s="70"/>
      <c r="QUP29" s="70"/>
      <c r="QUQ29" s="70"/>
      <c r="QUR29" s="70"/>
      <c r="QUS29" s="70"/>
      <c r="QUT29" s="70"/>
      <c r="QUU29" s="70"/>
      <c r="QUV29" s="70"/>
      <c r="QUW29" s="70"/>
      <c r="QUX29" s="70"/>
      <c r="QUY29" s="70"/>
      <c r="QUZ29" s="70"/>
      <c r="QVA29" s="70"/>
      <c r="QVB29" s="70"/>
      <c r="QVC29" s="70"/>
      <c r="QVD29" s="70"/>
      <c r="QVE29" s="70"/>
      <c r="QVF29" s="70"/>
      <c r="QVG29" s="70"/>
      <c r="QVH29" s="70"/>
      <c r="QVI29" s="70"/>
      <c r="QVJ29" s="70"/>
      <c r="QVK29" s="70"/>
      <c r="QVL29" s="70"/>
      <c r="QVM29" s="70"/>
      <c r="QVN29" s="70"/>
      <c r="QVO29" s="70"/>
      <c r="QVP29" s="70"/>
      <c r="QVQ29" s="70"/>
      <c r="QVR29" s="70"/>
      <c r="QVS29" s="70"/>
      <c r="QVT29" s="70"/>
      <c r="QVU29" s="70"/>
      <c r="QVV29" s="70"/>
      <c r="QVW29" s="70"/>
      <c r="QVX29" s="70"/>
      <c r="QVY29" s="70"/>
      <c r="QVZ29" s="70"/>
      <c r="QWA29" s="70"/>
      <c r="QWB29" s="70"/>
      <c r="QWC29" s="70"/>
      <c r="QWD29" s="70"/>
      <c r="QWE29" s="70"/>
      <c r="QWF29" s="70"/>
      <c r="QWG29" s="70"/>
      <c r="QWH29" s="70"/>
      <c r="QWI29" s="70"/>
      <c r="QWJ29" s="70"/>
      <c r="QWK29" s="70"/>
      <c r="QWL29" s="70"/>
      <c r="QWM29" s="70"/>
      <c r="QWN29" s="70"/>
      <c r="QWO29" s="70"/>
      <c r="QWP29" s="70"/>
      <c r="QWQ29" s="70"/>
      <c r="QWR29" s="70"/>
      <c r="QWS29" s="70"/>
      <c r="QWT29" s="70"/>
      <c r="QWU29" s="70"/>
      <c r="QWV29" s="70"/>
      <c r="QWW29" s="70"/>
      <c r="QWX29" s="70"/>
      <c r="QWY29" s="70"/>
      <c r="QWZ29" s="70"/>
      <c r="QXA29" s="70"/>
      <c r="QXB29" s="70"/>
      <c r="QXC29" s="70"/>
      <c r="QXD29" s="70"/>
      <c r="QXE29" s="70"/>
      <c r="QXF29" s="70"/>
      <c r="QXG29" s="70"/>
      <c r="QXH29" s="70"/>
      <c r="QXI29" s="70"/>
      <c r="QXJ29" s="70"/>
      <c r="QXK29" s="70"/>
      <c r="QXL29" s="70"/>
      <c r="QXM29" s="70"/>
      <c r="QXN29" s="70"/>
      <c r="QXO29" s="70"/>
      <c r="QXP29" s="70"/>
      <c r="QXQ29" s="70"/>
      <c r="QXR29" s="70"/>
      <c r="QXS29" s="70"/>
      <c r="QXT29" s="70"/>
      <c r="QXU29" s="70"/>
      <c r="QXV29" s="70"/>
      <c r="QXW29" s="70"/>
      <c r="QXX29" s="70"/>
      <c r="QXY29" s="70"/>
      <c r="QXZ29" s="70"/>
      <c r="QYA29" s="70"/>
      <c r="QYB29" s="70"/>
      <c r="QYC29" s="70"/>
      <c r="QYD29" s="70"/>
      <c r="QYE29" s="70"/>
      <c r="QYF29" s="70"/>
      <c r="QYG29" s="70"/>
      <c r="QYH29" s="70"/>
      <c r="QYI29" s="70"/>
      <c r="QYJ29" s="70"/>
      <c r="QYK29" s="70"/>
      <c r="QYL29" s="70"/>
      <c r="QYM29" s="70"/>
      <c r="QYN29" s="70"/>
      <c r="QYO29" s="70"/>
      <c r="QYP29" s="70"/>
      <c r="QYQ29" s="70"/>
      <c r="QYR29" s="70"/>
      <c r="QYS29" s="70"/>
      <c r="QYT29" s="70"/>
      <c r="QYU29" s="70"/>
      <c r="QYV29" s="70"/>
      <c r="QYW29" s="70"/>
      <c r="QYX29" s="70"/>
      <c r="QYY29" s="70"/>
      <c r="QYZ29" s="70"/>
      <c r="QZA29" s="70"/>
      <c r="QZB29" s="70"/>
      <c r="QZC29" s="70"/>
      <c r="QZD29" s="70"/>
      <c r="QZE29" s="70"/>
      <c r="QZF29" s="70"/>
      <c r="QZG29" s="70"/>
      <c r="QZH29" s="70"/>
      <c r="QZI29" s="70"/>
      <c r="QZJ29" s="70"/>
      <c r="QZK29" s="70"/>
      <c r="QZL29" s="70"/>
      <c r="QZM29" s="70"/>
      <c r="QZN29" s="70"/>
      <c r="QZO29" s="70"/>
      <c r="QZP29" s="70"/>
      <c r="QZQ29" s="70"/>
      <c r="QZR29" s="70"/>
      <c r="QZS29" s="70"/>
      <c r="QZT29" s="70"/>
      <c r="QZU29" s="70"/>
      <c r="QZV29" s="70"/>
      <c r="QZW29" s="70"/>
      <c r="QZX29" s="70"/>
      <c r="QZY29" s="70"/>
      <c r="QZZ29" s="70"/>
      <c r="RAA29" s="70"/>
      <c r="RAB29" s="70"/>
      <c r="RAC29" s="70"/>
      <c r="RAD29" s="70"/>
      <c r="RAE29" s="70"/>
      <c r="RAF29" s="70"/>
      <c r="RAG29" s="70"/>
      <c r="RAH29" s="70"/>
      <c r="RAI29" s="70"/>
      <c r="RAJ29" s="70"/>
      <c r="RAK29" s="70"/>
      <c r="RAL29" s="70"/>
      <c r="RAM29" s="70"/>
      <c r="RAN29" s="70"/>
      <c r="RAO29" s="70"/>
      <c r="RAP29" s="70"/>
      <c r="RAQ29" s="70"/>
      <c r="RAR29" s="70"/>
      <c r="RAS29" s="70"/>
      <c r="RAT29" s="70"/>
      <c r="RAU29" s="70"/>
      <c r="RAV29" s="70"/>
      <c r="RAW29" s="70"/>
      <c r="RAX29" s="70"/>
      <c r="RAY29" s="70"/>
      <c r="RAZ29" s="70"/>
      <c r="RBA29" s="70"/>
      <c r="RBB29" s="70"/>
      <c r="RBC29" s="70"/>
      <c r="RBD29" s="70"/>
      <c r="RBE29" s="70"/>
      <c r="RBF29" s="70"/>
      <c r="RBG29" s="70"/>
      <c r="RBH29" s="70"/>
      <c r="RBI29" s="70"/>
      <c r="RBJ29" s="70"/>
      <c r="RBK29" s="70"/>
      <c r="RBL29" s="70"/>
      <c r="RBM29" s="70"/>
      <c r="RBN29" s="70"/>
      <c r="RBO29" s="70"/>
      <c r="RBP29" s="70"/>
      <c r="RBQ29" s="70"/>
      <c r="RBR29" s="70"/>
      <c r="RBS29" s="70"/>
      <c r="RBT29" s="70"/>
      <c r="RBU29" s="70"/>
      <c r="RBV29" s="70"/>
      <c r="RBW29" s="70"/>
      <c r="RBX29" s="70"/>
      <c r="RBY29" s="70"/>
      <c r="RBZ29" s="70"/>
      <c r="RCA29" s="70"/>
      <c r="RCB29" s="70"/>
      <c r="RCC29" s="70"/>
      <c r="RCD29" s="70"/>
      <c r="RCE29" s="70"/>
      <c r="RCF29" s="70"/>
      <c r="RCG29" s="70"/>
      <c r="RCH29" s="70"/>
      <c r="RCI29" s="70"/>
      <c r="RCJ29" s="70"/>
      <c r="RCK29" s="70"/>
      <c r="RCL29" s="70"/>
      <c r="RCM29" s="70"/>
      <c r="RCN29" s="70"/>
      <c r="RCO29" s="70"/>
      <c r="RCP29" s="70"/>
      <c r="RCQ29" s="70"/>
      <c r="RCR29" s="70"/>
      <c r="RCS29" s="70"/>
      <c r="RCT29" s="70"/>
      <c r="RCU29" s="70"/>
      <c r="RCV29" s="70"/>
      <c r="RCW29" s="70"/>
      <c r="RCX29" s="70"/>
      <c r="RCY29" s="70"/>
      <c r="RCZ29" s="70"/>
      <c r="RDA29" s="70"/>
      <c r="RDB29" s="70"/>
      <c r="RDC29" s="70"/>
      <c r="RDD29" s="70"/>
      <c r="RDE29" s="70"/>
      <c r="RDF29" s="70"/>
      <c r="RDG29" s="70"/>
      <c r="RDH29" s="70"/>
      <c r="RDI29" s="70"/>
      <c r="RDJ29" s="70"/>
      <c r="RDK29" s="70"/>
      <c r="RDL29" s="70"/>
      <c r="RDM29" s="70"/>
      <c r="RDN29" s="70"/>
      <c r="RDO29" s="70"/>
      <c r="RDP29" s="70"/>
      <c r="RDQ29" s="70"/>
      <c r="RDR29" s="70"/>
      <c r="RDS29" s="70"/>
      <c r="RDT29" s="70"/>
      <c r="RDU29" s="70"/>
      <c r="RDV29" s="70"/>
      <c r="RDW29" s="70"/>
      <c r="RDX29" s="70"/>
      <c r="RDY29" s="70"/>
      <c r="RDZ29" s="70"/>
      <c r="REA29" s="70"/>
      <c r="REB29" s="70"/>
      <c r="REC29" s="70"/>
      <c r="RED29" s="70"/>
      <c r="REE29" s="70"/>
      <c r="REF29" s="70"/>
      <c r="REG29" s="70"/>
      <c r="REH29" s="70"/>
      <c r="REI29" s="70"/>
      <c r="REJ29" s="70"/>
      <c r="REK29" s="70"/>
      <c r="REL29" s="70"/>
      <c r="REM29" s="70"/>
      <c r="REN29" s="70"/>
      <c r="REO29" s="70"/>
      <c r="REP29" s="70"/>
      <c r="REQ29" s="70"/>
      <c r="RER29" s="70"/>
      <c r="RES29" s="70"/>
      <c r="RET29" s="70"/>
      <c r="REU29" s="70"/>
      <c r="REV29" s="70"/>
      <c r="REW29" s="70"/>
      <c r="REX29" s="70"/>
      <c r="REY29" s="70"/>
      <c r="REZ29" s="70"/>
      <c r="RFA29" s="70"/>
      <c r="RFB29" s="70"/>
      <c r="RFC29" s="70"/>
      <c r="RFD29" s="70"/>
      <c r="RFE29" s="70"/>
      <c r="RFF29" s="70"/>
      <c r="RFG29" s="70"/>
      <c r="RFH29" s="70"/>
      <c r="RFI29" s="70"/>
      <c r="RFJ29" s="70"/>
      <c r="RFK29" s="70"/>
      <c r="RFL29" s="70"/>
      <c r="RFM29" s="70"/>
      <c r="RFN29" s="70"/>
      <c r="RFO29" s="70"/>
      <c r="RFP29" s="70"/>
      <c r="RFQ29" s="70"/>
      <c r="RFR29" s="70"/>
      <c r="RFS29" s="70"/>
      <c r="RFT29" s="70"/>
      <c r="RFU29" s="70"/>
      <c r="RFV29" s="70"/>
      <c r="RFW29" s="70"/>
      <c r="RFX29" s="70"/>
      <c r="RFY29" s="70"/>
      <c r="RFZ29" s="70"/>
      <c r="RGA29" s="70"/>
      <c r="RGB29" s="70"/>
      <c r="RGC29" s="70"/>
      <c r="RGD29" s="70"/>
      <c r="RGE29" s="70"/>
      <c r="RGF29" s="70"/>
      <c r="RGG29" s="70"/>
      <c r="RGH29" s="70"/>
      <c r="RGI29" s="70"/>
      <c r="RGJ29" s="70"/>
      <c r="RGK29" s="70"/>
      <c r="RGL29" s="70"/>
      <c r="RGM29" s="70"/>
      <c r="RGN29" s="70"/>
      <c r="RGO29" s="70"/>
      <c r="RGP29" s="70"/>
      <c r="RGQ29" s="70"/>
      <c r="RGR29" s="70"/>
      <c r="RGS29" s="70"/>
      <c r="RGT29" s="70"/>
      <c r="RGU29" s="70"/>
      <c r="RGV29" s="70"/>
      <c r="RGW29" s="70"/>
      <c r="RGX29" s="70"/>
      <c r="RGY29" s="70"/>
      <c r="RGZ29" s="70"/>
      <c r="RHA29" s="70"/>
      <c r="RHB29" s="70"/>
      <c r="RHC29" s="70"/>
      <c r="RHD29" s="70"/>
      <c r="RHE29" s="70"/>
      <c r="RHF29" s="70"/>
      <c r="RHG29" s="70"/>
      <c r="RHH29" s="70"/>
      <c r="RHI29" s="70"/>
      <c r="RHJ29" s="70"/>
      <c r="RHK29" s="70"/>
      <c r="RHL29" s="70"/>
      <c r="RHM29" s="70"/>
      <c r="RHN29" s="70"/>
      <c r="RHO29" s="70"/>
      <c r="RHP29" s="70"/>
      <c r="RHQ29" s="70"/>
      <c r="RHR29" s="70"/>
      <c r="RHS29" s="70"/>
      <c r="RHT29" s="70"/>
      <c r="RHU29" s="70"/>
      <c r="RHV29" s="70"/>
      <c r="RHW29" s="70"/>
      <c r="RHX29" s="70"/>
      <c r="RHY29" s="70"/>
      <c r="RHZ29" s="70"/>
      <c r="RIA29" s="70"/>
      <c r="RIB29" s="70"/>
      <c r="RIC29" s="70"/>
      <c r="RID29" s="70"/>
      <c r="RIE29" s="70"/>
      <c r="RIF29" s="70"/>
      <c r="RIG29" s="70"/>
      <c r="RIH29" s="70"/>
      <c r="RII29" s="70"/>
      <c r="RIJ29" s="70"/>
      <c r="RIK29" s="70"/>
      <c r="RIL29" s="70"/>
      <c r="RIM29" s="70"/>
      <c r="RIN29" s="70"/>
      <c r="RIO29" s="70"/>
      <c r="RIP29" s="70"/>
      <c r="RIQ29" s="70"/>
      <c r="RIR29" s="70"/>
      <c r="RIS29" s="70"/>
      <c r="RIT29" s="70"/>
      <c r="RIU29" s="70"/>
      <c r="RIV29" s="70"/>
      <c r="RIW29" s="70"/>
      <c r="RIX29" s="70"/>
      <c r="RIY29" s="70"/>
      <c r="RIZ29" s="70"/>
      <c r="RJA29" s="70"/>
      <c r="RJB29" s="70"/>
      <c r="RJC29" s="70"/>
      <c r="RJD29" s="70"/>
      <c r="RJE29" s="70"/>
      <c r="RJF29" s="70"/>
      <c r="RJG29" s="70"/>
      <c r="RJH29" s="70"/>
      <c r="RJI29" s="70"/>
      <c r="RJJ29" s="70"/>
      <c r="RJK29" s="70"/>
      <c r="RJL29" s="70"/>
      <c r="RJM29" s="70"/>
      <c r="RJN29" s="70"/>
      <c r="RJO29" s="70"/>
      <c r="RJP29" s="70"/>
      <c r="RJQ29" s="70"/>
      <c r="RJR29" s="70"/>
      <c r="RJS29" s="70"/>
      <c r="RJT29" s="70"/>
      <c r="RJU29" s="70"/>
      <c r="RJV29" s="70"/>
      <c r="RJW29" s="70"/>
      <c r="RJX29" s="70"/>
      <c r="RJY29" s="70"/>
      <c r="RJZ29" s="70"/>
      <c r="RKA29" s="70"/>
      <c r="RKB29" s="70"/>
      <c r="RKC29" s="70"/>
      <c r="RKD29" s="70"/>
      <c r="RKE29" s="70"/>
      <c r="RKF29" s="70"/>
      <c r="RKG29" s="70"/>
      <c r="RKH29" s="70"/>
      <c r="RKI29" s="70"/>
      <c r="RKJ29" s="70"/>
      <c r="RKK29" s="70"/>
      <c r="RKL29" s="70"/>
      <c r="RKM29" s="70"/>
      <c r="RKN29" s="70"/>
      <c r="RKO29" s="70"/>
      <c r="RKP29" s="70"/>
      <c r="RKQ29" s="70"/>
      <c r="RKR29" s="70"/>
      <c r="RKS29" s="70"/>
      <c r="RKT29" s="70"/>
      <c r="RKU29" s="70"/>
      <c r="RKV29" s="70"/>
      <c r="RKW29" s="70"/>
      <c r="RKX29" s="70"/>
      <c r="RKY29" s="70"/>
      <c r="RKZ29" s="70"/>
      <c r="RLA29" s="70"/>
      <c r="RLB29" s="70"/>
      <c r="RLC29" s="70"/>
      <c r="RLD29" s="70"/>
      <c r="RLE29" s="70"/>
      <c r="RLF29" s="70"/>
      <c r="RLG29" s="70"/>
      <c r="RLH29" s="70"/>
      <c r="RLI29" s="70"/>
      <c r="RLJ29" s="70"/>
      <c r="RLK29" s="70"/>
      <c r="RLL29" s="70"/>
      <c r="RLM29" s="70"/>
      <c r="RLN29" s="70"/>
      <c r="RLO29" s="70"/>
      <c r="RLP29" s="70"/>
      <c r="RLQ29" s="70"/>
      <c r="RLR29" s="70"/>
      <c r="RLS29" s="70"/>
      <c r="RLT29" s="70"/>
      <c r="RLU29" s="70"/>
      <c r="RLV29" s="70"/>
      <c r="RLW29" s="70"/>
      <c r="RLX29" s="70"/>
      <c r="RLY29" s="70"/>
      <c r="RLZ29" s="70"/>
      <c r="RMA29" s="70"/>
      <c r="RMB29" s="70"/>
      <c r="RMC29" s="70"/>
      <c r="RMD29" s="70"/>
      <c r="RME29" s="70"/>
      <c r="RMF29" s="70"/>
      <c r="RMG29" s="70"/>
      <c r="RMH29" s="70"/>
      <c r="RMI29" s="70"/>
      <c r="RMJ29" s="70"/>
      <c r="RMK29" s="70"/>
      <c r="RML29" s="70"/>
      <c r="RMM29" s="70"/>
      <c r="RMN29" s="70"/>
      <c r="RMO29" s="70"/>
      <c r="RMP29" s="70"/>
      <c r="RMQ29" s="70"/>
      <c r="RMR29" s="70"/>
      <c r="RMS29" s="70"/>
      <c r="RMT29" s="70"/>
      <c r="RMU29" s="70"/>
      <c r="RMV29" s="70"/>
      <c r="RMW29" s="70"/>
      <c r="RMX29" s="70"/>
      <c r="RMY29" s="70"/>
      <c r="RMZ29" s="70"/>
      <c r="RNA29" s="70"/>
      <c r="RNB29" s="70"/>
      <c r="RNC29" s="70"/>
      <c r="RND29" s="70"/>
      <c r="RNE29" s="70"/>
      <c r="RNF29" s="70"/>
      <c r="RNG29" s="70"/>
      <c r="RNH29" s="70"/>
      <c r="RNI29" s="70"/>
      <c r="RNJ29" s="70"/>
      <c r="RNK29" s="70"/>
      <c r="RNL29" s="70"/>
      <c r="RNM29" s="70"/>
      <c r="RNN29" s="70"/>
      <c r="RNO29" s="70"/>
      <c r="RNP29" s="70"/>
      <c r="RNQ29" s="70"/>
      <c r="RNR29" s="70"/>
      <c r="RNS29" s="70"/>
      <c r="RNT29" s="70"/>
      <c r="RNU29" s="70"/>
      <c r="RNV29" s="70"/>
      <c r="RNW29" s="70"/>
      <c r="RNX29" s="70"/>
      <c r="RNY29" s="70"/>
      <c r="RNZ29" s="70"/>
      <c r="ROA29" s="70"/>
      <c r="ROB29" s="70"/>
      <c r="ROC29" s="70"/>
      <c r="ROD29" s="70"/>
      <c r="ROE29" s="70"/>
      <c r="ROF29" s="70"/>
      <c r="ROG29" s="70"/>
      <c r="ROH29" s="70"/>
      <c r="ROI29" s="70"/>
      <c r="ROJ29" s="70"/>
      <c r="ROK29" s="70"/>
      <c r="ROL29" s="70"/>
      <c r="ROM29" s="70"/>
      <c r="RON29" s="70"/>
      <c r="ROO29" s="70"/>
      <c r="ROP29" s="70"/>
      <c r="ROQ29" s="70"/>
      <c r="ROR29" s="70"/>
      <c r="ROS29" s="70"/>
      <c r="ROT29" s="70"/>
      <c r="ROU29" s="70"/>
      <c r="ROV29" s="70"/>
      <c r="ROW29" s="70"/>
      <c r="ROX29" s="70"/>
      <c r="ROY29" s="70"/>
      <c r="ROZ29" s="70"/>
      <c r="RPA29" s="70"/>
      <c r="RPB29" s="70"/>
      <c r="RPC29" s="70"/>
      <c r="RPD29" s="70"/>
      <c r="RPE29" s="70"/>
      <c r="RPF29" s="70"/>
      <c r="RPG29" s="70"/>
      <c r="RPH29" s="70"/>
      <c r="RPI29" s="70"/>
      <c r="RPJ29" s="70"/>
      <c r="RPK29" s="70"/>
      <c r="RPL29" s="70"/>
      <c r="RPM29" s="70"/>
      <c r="RPN29" s="70"/>
      <c r="RPO29" s="70"/>
      <c r="RPP29" s="70"/>
      <c r="RPQ29" s="70"/>
      <c r="RPR29" s="70"/>
      <c r="RPS29" s="70"/>
      <c r="RPT29" s="70"/>
      <c r="RPU29" s="70"/>
      <c r="RPV29" s="70"/>
      <c r="RPW29" s="70"/>
      <c r="RPX29" s="70"/>
      <c r="RPY29" s="70"/>
      <c r="RPZ29" s="70"/>
      <c r="RQA29" s="70"/>
      <c r="RQB29" s="70"/>
      <c r="RQC29" s="70"/>
      <c r="RQD29" s="70"/>
      <c r="RQE29" s="70"/>
      <c r="RQF29" s="70"/>
      <c r="RQG29" s="70"/>
      <c r="RQH29" s="70"/>
      <c r="RQI29" s="70"/>
      <c r="RQJ29" s="70"/>
      <c r="RQK29" s="70"/>
      <c r="RQL29" s="70"/>
      <c r="RQM29" s="70"/>
      <c r="RQN29" s="70"/>
      <c r="RQO29" s="70"/>
      <c r="RQP29" s="70"/>
      <c r="RQQ29" s="70"/>
      <c r="RQR29" s="70"/>
      <c r="RQS29" s="70"/>
      <c r="RQT29" s="70"/>
      <c r="RQU29" s="70"/>
      <c r="RQV29" s="70"/>
      <c r="RQW29" s="70"/>
      <c r="RQX29" s="70"/>
      <c r="RQY29" s="70"/>
      <c r="RQZ29" s="70"/>
      <c r="RRA29" s="70"/>
      <c r="RRB29" s="70"/>
      <c r="RRC29" s="70"/>
      <c r="RRD29" s="70"/>
      <c r="RRE29" s="70"/>
      <c r="RRF29" s="70"/>
      <c r="RRG29" s="70"/>
      <c r="RRH29" s="70"/>
      <c r="RRI29" s="70"/>
      <c r="RRJ29" s="70"/>
      <c r="RRK29" s="70"/>
      <c r="RRL29" s="70"/>
      <c r="RRM29" s="70"/>
      <c r="RRN29" s="70"/>
      <c r="RRO29" s="70"/>
      <c r="RRP29" s="70"/>
      <c r="RRQ29" s="70"/>
      <c r="RRR29" s="70"/>
      <c r="RRS29" s="70"/>
      <c r="RRT29" s="70"/>
      <c r="RRU29" s="70"/>
      <c r="RRV29" s="70"/>
      <c r="RRW29" s="70"/>
      <c r="RRX29" s="70"/>
      <c r="RRY29" s="70"/>
      <c r="RRZ29" s="70"/>
      <c r="RSA29" s="70"/>
      <c r="RSB29" s="70"/>
      <c r="RSC29" s="70"/>
      <c r="RSD29" s="70"/>
      <c r="RSE29" s="70"/>
      <c r="RSF29" s="70"/>
      <c r="RSG29" s="70"/>
      <c r="RSH29" s="70"/>
      <c r="RSI29" s="70"/>
      <c r="RSJ29" s="70"/>
      <c r="RSK29" s="70"/>
      <c r="RSL29" s="70"/>
      <c r="RSM29" s="70"/>
      <c r="RSN29" s="70"/>
      <c r="RSO29" s="70"/>
      <c r="RSP29" s="70"/>
      <c r="RSQ29" s="70"/>
      <c r="RSR29" s="70"/>
      <c r="RSS29" s="70"/>
      <c r="RST29" s="70"/>
      <c r="RSU29" s="70"/>
      <c r="RSV29" s="70"/>
      <c r="RSW29" s="70"/>
      <c r="RSX29" s="70"/>
      <c r="RSY29" s="70"/>
      <c r="RSZ29" s="70"/>
      <c r="RTA29" s="70"/>
      <c r="RTB29" s="70"/>
      <c r="RTC29" s="70"/>
      <c r="RTD29" s="70"/>
      <c r="RTE29" s="70"/>
      <c r="RTF29" s="70"/>
      <c r="RTG29" s="70"/>
      <c r="RTH29" s="70"/>
      <c r="RTI29" s="70"/>
      <c r="RTJ29" s="70"/>
      <c r="RTK29" s="70"/>
      <c r="RTL29" s="70"/>
      <c r="RTM29" s="70"/>
      <c r="RTN29" s="70"/>
      <c r="RTO29" s="70"/>
      <c r="RTP29" s="70"/>
      <c r="RTQ29" s="70"/>
      <c r="RTR29" s="70"/>
      <c r="RTS29" s="70"/>
      <c r="RTT29" s="70"/>
      <c r="RTU29" s="70"/>
      <c r="RTV29" s="70"/>
      <c r="RTW29" s="70"/>
      <c r="RTX29" s="70"/>
      <c r="RTY29" s="70"/>
      <c r="RTZ29" s="70"/>
      <c r="RUA29" s="70"/>
      <c r="RUB29" s="70"/>
      <c r="RUC29" s="70"/>
      <c r="RUD29" s="70"/>
      <c r="RUE29" s="70"/>
      <c r="RUF29" s="70"/>
      <c r="RUG29" s="70"/>
      <c r="RUH29" s="70"/>
      <c r="RUI29" s="70"/>
      <c r="RUJ29" s="70"/>
      <c r="RUK29" s="70"/>
      <c r="RUL29" s="70"/>
      <c r="RUM29" s="70"/>
      <c r="RUN29" s="70"/>
      <c r="RUO29" s="70"/>
      <c r="RUP29" s="70"/>
      <c r="RUQ29" s="70"/>
      <c r="RUR29" s="70"/>
      <c r="RUS29" s="70"/>
      <c r="RUT29" s="70"/>
      <c r="RUU29" s="70"/>
      <c r="RUV29" s="70"/>
      <c r="RUW29" s="70"/>
      <c r="RUX29" s="70"/>
      <c r="RUY29" s="70"/>
      <c r="RUZ29" s="70"/>
      <c r="RVA29" s="70"/>
      <c r="RVB29" s="70"/>
      <c r="RVC29" s="70"/>
      <c r="RVD29" s="70"/>
      <c r="RVE29" s="70"/>
      <c r="RVF29" s="70"/>
      <c r="RVG29" s="70"/>
      <c r="RVH29" s="70"/>
      <c r="RVI29" s="70"/>
      <c r="RVJ29" s="70"/>
      <c r="RVK29" s="70"/>
      <c r="RVL29" s="70"/>
      <c r="RVM29" s="70"/>
      <c r="RVN29" s="70"/>
      <c r="RVO29" s="70"/>
      <c r="RVP29" s="70"/>
      <c r="RVQ29" s="70"/>
      <c r="RVR29" s="70"/>
      <c r="RVS29" s="70"/>
      <c r="RVT29" s="70"/>
      <c r="RVU29" s="70"/>
      <c r="RVV29" s="70"/>
      <c r="RVW29" s="70"/>
      <c r="RVX29" s="70"/>
      <c r="RVY29" s="70"/>
      <c r="RVZ29" s="70"/>
      <c r="RWA29" s="70"/>
      <c r="RWB29" s="70"/>
      <c r="RWC29" s="70"/>
      <c r="RWD29" s="70"/>
      <c r="RWE29" s="70"/>
      <c r="RWF29" s="70"/>
      <c r="RWG29" s="70"/>
      <c r="RWH29" s="70"/>
      <c r="RWI29" s="70"/>
      <c r="RWJ29" s="70"/>
      <c r="RWK29" s="70"/>
      <c r="RWL29" s="70"/>
      <c r="RWM29" s="70"/>
      <c r="RWN29" s="70"/>
      <c r="RWO29" s="70"/>
      <c r="RWP29" s="70"/>
      <c r="RWQ29" s="70"/>
      <c r="RWR29" s="70"/>
      <c r="RWS29" s="70"/>
      <c r="RWT29" s="70"/>
      <c r="RWU29" s="70"/>
      <c r="RWV29" s="70"/>
      <c r="RWW29" s="70"/>
      <c r="RWX29" s="70"/>
      <c r="RWY29" s="70"/>
      <c r="RWZ29" s="70"/>
      <c r="RXA29" s="70"/>
      <c r="RXB29" s="70"/>
      <c r="RXC29" s="70"/>
      <c r="RXD29" s="70"/>
      <c r="RXE29" s="70"/>
      <c r="RXF29" s="70"/>
      <c r="RXG29" s="70"/>
      <c r="RXH29" s="70"/>
      <c r="RXI29" s="70"/>
      <c r="RXJ29" s="70"/>
      <c r="RXK29" s="70"/>
      <c r="RXL29" s="70"/>
      <c r="RXM29" s="70"/>
      <c r="RXN29" s="70"/>
      <c r="RXO29" s="70"/>
      <c r="RXP29" s="70"/>
      <c r="RXQ29" s="70"/>
      <c r="RXR29" s="70"/>
      <c r="RXS29" s="70"/>
      <c r="RXT29" s="70"/>
      <c r="RXU29" s="70"/>
      <c r="RXV29" s="70"/>
      <c r="RXW29" s="70"/>
      <c r="RXX29" s="70"/>
      <c r="RXY29" s="70"/>
      <c r="RXZ29" s="70"/>
      <c r="RYA29" s="70"/>
      <c r="RYB29" s="70"/>
      <c r="RYC29" s="70"/>
      <c r="RYD29" s="70"/>
      <c r="RYE29" s="70"/>
      <c r="RYF29" s="70"/>
      <c r="RYG29" s="70"/>
      <c r="RYH29" s="70"/>
      <c r="RYI29" s="70"/>
      <c r="RYJ29" s="70"/>
      <c r="RYK29" s="70"/>
      <c r="RYL29" s="70"/>
      <c r="RYM29" s="70"/>
      <c r="RYN29" s="70"/>
      <c r="RYO29" s="70"/>
      <c r="RYP29" s="70"/>
      <c r="RYQ29" s="70"/>
      <c r="RYR29" s="70"/>
      <c r="RYS29" s="70"/>
      <c r="RYT29" s="70"/>
      <c r="RYU29" s="70"/>
      <c r="RYV29" s="70"/>
      <c r="RYW29" s="70"/>
      <c r="RYX29" s="70"/>
      <c r="RYY29" s="70"/>
      <c r="RYZ29" s="70"/>
      <c r="RZA29" s="70"/>
      <c r="RZB29" s="70"/>
      <c r="RZC29" s="70"/>
      <c r="RZD29" s="70"/>
      <c r="RZE29" s="70"/>
      <c r="RZF29" s="70"/>
      <c r="RZG29" s="70"/>
      <c r="RZH29" s="70"/>
      <c r="RZI29" s="70"/>
      <c r="RZJ29" s="70"/>
      <c r="RZK29" s="70"/>
      <c r="RZL29" s="70"/>
      <c r="RZM29" s="70"/>
      <c r="RZN29" s="70"/>
      <c r="RZO29" s="70"/>
      <c r="RZP29" s="70"/>
      <c r="RZQ29" s="70"/>
      <c r="RZR29" s="70"/>
      <c r="RZS29" s="70"/>
      <c r="RZT29" s="70"/>
      <c r="RZU29" s="70"/>
      <c r="RZV29" s="70"/>
      <c r="RZW29" s="70"/>
      <c r="RZX29" s="70"/>
      <c r="RZY29" s="70"/>
      <c r="RZZ29" s="70"/>
      <c r="SAA29" s="70"/>
      <c r="SAB29" s="70"/>
      <c r="SAC29" s="70"/>
      <c r="SAD29" s="70"/>
      <c r="SAE29" s="70"/>
      <c r="SAF29" s="70"/>
      <c r="SAG29" s="70"/>
      <c r="SAH29" s="70"/>
      <c r="SAI29" s="70"/>
      <c r="SAJ29" s="70"/>
      <c r="SAK29" s="70"/>
      <c r="SAL29" s="70"/>
      <c r="SAM29" s="70"/>
      <c r="SAN29" s="70"/>
      <c r="SAO29" s="70"/>
      <c r="SAP29" s="70"/>
      <c r="SAQ29" s="70"/>
      <c r="SAR29" s="70"/>
      <c r="SAS29" s="70"/>
      <c r="SAT29" s="70"/>
      <c r="SAU29" s="70"/>
      <c r="SAV29" s="70"/>
      <c r="SAW29" s="70"/>
      <c r="SAX29" s="70"/>
      <c r="SAY29" s="70"/>
      <c r="SAZ29" s="70"/>
      <c r="SBA29" s="70"/>
      <c r="SBB29" s="70"/>
      <c r="SBC29" s="70"/>
      <c r="SBD29" s="70"/>
      <c r="SBE29" s="70"/>
      <c r="SBF29" s="70"/>
      <c r="SBG29" s="70"/>
      <c r="SBH29" s="70"/>
      <c r="SBI29" s="70"/>
      <c r="SBJ29" s="70"/>
      <c r="SBK29" s="70"/>
      <c r="SBL29" s="70"/>
      <c r="SBM29" s="70"/>
      <c r="SBN29" s="70"/>
      <c r="SBO29" s="70"/>
      <c r="SBP29" s="70"/>
      <c r="SBQ29" s="70"/>
      <c r="SBR29" s="70"/>
      <c r="SBS29" s="70"/>
      <c r="SBT29" s="70"/>
      <c r="SBU29" s="70"/>
      <c r="SBV29" s="70"/>
      <c r="SBW29" s="70"/>
      <c r="SBX29" s="70"/>
      <c r="SBY29" s="70"/>
      <c r="SBZ29" s="70"/>
      <c r="SCA29" s="70"/>
      <c r="SCB29" s="70"/>
      <c r="SCC29" s="70"/>
      <c r="SCD29" s="70"/>
      <c r="SCE29" s="70"/>
      <c r="SCF29" s="70"/>
      <c r="SCG29" s="70"/>
      <c r="SCH29" s="70"/>
      <c r="SCI29" s="70"/>
      <c r="SCJ29" s="70"/>
      <c r="SCK29" s="70"/>
      <c r="SCL29" s="70"/>
      <c r="SCM29" s="70"/>
      <c r="SCN29" s="70"/>
      <c r="SCO29" s="70"/>
      <c r="SCP29" s="70"/>
      <c r="SCQ29" s="70"/>
      <c r="SCR29" s="70"/>
      <c r="SCS29" s="70"/>
      <c r="SCT29" s="70"/>
      <c r="SCU29" s="70"/>
      <c r="SCV29" s="70"/>
      <c r="SCW29" s="70"/>
      <c r="SCX29" s="70"/>
      <c r="SCY29" s="70"/>
      <c r="SCZ29" s="70"/>
      <c r="SDA29" s="70"/>
      <c r="SDB29" s="70"/>
      <c r="SDC29" s="70"/>
      <c r="SDD29" s="70"/>
      <c r="SDE29" s="70"/>
      <c r="SDF29" s="70"/>
      <c r="SDG29" s="70"/>
      <c r="SDH29" s="70"/>
      <c r="SDI29" s="70"/>
      <c r="SDJ29" s="70"/>
      <c r="SDK29" s="70"/>
      <c r="SDL29" s="70"/>
      <c r="SDM29" s="70"/>
      <c r="SDN29" s="70"/>
      <c r="SDO29" s="70"/>
      <c r="SDP29" s="70"/>
      <c r="SDQ29" s="70"/>
      <c r="SDR29" s="70"/>
      <c r="SDS29" s="70"/>
      <c r="SDT29" s="70"/>
      <c r="SDU29" s="70"/>
      <c r="SDV29" s="70"/>
      <c r="SDW29" s="70"/>
      <c r="SDX29" s="70"/>
      <c r="SDY29" s="70"/>
      <c r="SDZ29" s="70"/>
      <c r="SEA29" s="70"/>
      <c r="SEB29" s="70"/>
      <c r="SEC29" s="70"/>
      <c r="SED29" s="70"/>
      <c r="SEE29" s="70"/>
      <c r="SEF29" s="70"/>
      <c r="SEG29" s="70"/>
      <c r="SEH29" s="70"/>
      <c r="SEI29" s="70"/>
      <c r="SEJ29" s="70"/>
      <c r="SEK29" s="70"/>
      <c r="SEL29" s="70"/>
      <c r="SEM29" s="70"/>
      <c r="SEN29" s="70"/>
      <c r="SEO29" s="70"/>
      <c r="SEP29" s="70"/>
      <c r="SEQ29" s="70"/>
      <c r="SER29" s="70"/>
      <c r="SES29" s="70"/>
      <c r="SET29" s="70"/>
      <c r="SEU29" s="70"/>
      <c r="SEV29" s="70"/>
      <c r="SEW29" s="70"/>
      <c r="SEX29" s="70"/>
      <c r="SEY29" s="70"/>
      <c r="SEZ29" s="70"/>
      <c r="SFA29" s="70"/>
      <c r="SFB29" s="70"/>
      <c r="SFC29" s="70"/>
      <c r="SFD29" s="70"/>
      <c r="SFE29" s="70"/>
      <c r="SFF29" s="70"/>
      <c r="SFG29" s="70"/>
      <c r="SFH29" s="70"/>
      <c r="SFI29" s="70"/>
      <c r="SFJ29" s="70"/>
      <c r="SFK29" s="70"/>
      <c r="SFL29" s="70"/>
      <c r="SFM29" s="70"/>
      <c r="SFN29" s="70"/>
      <c r="SFO29" s="70"/>
      <c r="SFP29" s="70"/>
      <c r="SFQ29" s="70"/>
      <c r="SFR29" s="70"/>
      <c r="SFS29" s="70"/>
      <c r="SFT29" s="70"/>
      <c r="SFU29" s="70"/>
      <c r="SFV29" s="70"/>
      <c r="SFW29" s="70"/>
      <c r="SFX29" s="70"/>
      <c r="SFY29" s="70"/>
      <c r="SFZ29" s="70"/>
      <c r="SGA29" s="70"/>
      <c r="SGB29" s="70"/>
      <c r="SGC29" s="70"/>
      <c r="SGD29" s="70"/>
      <c r="SGE29" s="70"/>
      <c r="SGF29" s="70"/>
      <c r="SGG29" s="70"/>
      <c r="SGH29" s="70"/>
      <c r="SGI29" s="70"/>
      <c r="SGJ29" s="70"/>
      <c r="SGK29" s="70"/>
      <c r="SGL29" s="70"/>
      <c r="SGM29" s="70"/>
      <c r="SGN29" s="70"/>
      <c r="SGO29" s="70"/>
      <c r="SGP29" s="70"/>
      <c r="SGQ29" s="70"/>
      <c r="SGR29" s="70"/>
      <c r="SGS29" s="70"/>
      <c r="SGT29" s="70"/>
      <c r="SGU29" s="70"/>
      <c r="SGV29" s="70"/>
      <c r="SGW29" s="70"/>
      <c r="SGX29" s="70"/>
      <c r="SGY29" s="70"/>
      <c r="SGZ29" s="70"/>
      <c r="SHA29" s="70"/>
      <c r="SHB29" s="70"/>
      <c r="SHC29" s="70"/>
      <c r="SHD29" s="70"/>
      <c r="SHE29" s="70"/>
      <c r="SHF29" s="70"/>
      <c r="SHG29" s="70"/>
      <c r="SHH29" s="70"/>
      <c r="SHI29" s="70"/>
      <c r="SHJ29" s="70"/>
      <c r="SHK29" s="70"/>
      <c r="SHL29" s="70"/>
      <c r="SHM29" s="70"/>
      <c r="SHN29" s="70"/>
      <c r="SHO29" s="70"/>
      <c r="SHP29" s="70"/>
      <c r="SHQ29" s="70"/>
      <c r="SHR29" s="70"/>
      <c r="SHS29" s="70"/>
      <c r="SHT29" s="70"/>
      <c r="SHU29" s="70"/>
      <c r="SHV29" s="70"/>
      <c r="SHW29" s="70"/>
      <c r="SHX29" s="70"/>
      <c r="SHY29" s="70"/>
      <c r="SHZ29" s="70"/>
      <c r="SIA29" s="70"/>
      <c r="SIB29" s="70"/>
      <c r="SIC29" s="70"/>
      <c r="SID29" s="70"/>
      <c r="SIE29" s="70"/>
      <c r="SIF29" s="70"/>
      <c r="SIG29" s="70"/>
      <c r="SIH29" s="70"/>
      <c r="SII29" s="70"/>
      <c r="SIJ29" s="70"/>
      <c r="SIK29" s="70"/>
      <c r="SIL29" s="70"/>
      <c r="SIM29" s="70"/>
      <c r="SIN29" s="70"/>
      <c r="SIO29" s="70"/>
      <c r="SIP29" s="70"/>
      <c r="SIQ29" s="70"/>
      <c r="SIR29" s="70"/>
      <c r="SIS29" s="70"/>
      <c r="SIT29" s="70"/>
      <c r="SIU29" s="70"/>
      <c r="SIV29" s="70"/>
      <c r="SIW29" s="70"/>
      <c r="SIX29" s="70"/>
      <c r="SIY29" s="70"/>
      <c r="SIZ29" s="70"/>
      <c r="SJA29" s="70"/>
      <c r="SJB29" s="70"/>
      <c r="SJC29" s="70"/>
      <c r="SJD29" s="70"/>
      <c r="SJE29" s="70"/>
      <c r="SJF29" s="70"/>
      <c r="SJG29" s="70"/>
      <c r="SJH29" s="70"/>
      <c r="SJI29" s="70"/>
      <c r="SJJ29" s="70"/>
      <c r="SJK29" s="70"/>
      <c r="SJL29" s="70"/>
      <c r="SJM29" s="70"/>
      <c r="SJN29" s="70"/>
      <c r="SJO29" s="70"/>
      <c r="SJP29" s="70"/>
      <c r="SJQ29" s="70"/>
      <c r="SJR29" s="70"/>
      <c r="SJS29" s="70"/>
      <c r="SJT29" s="70"/>
      <c r="SJU29" s="70"/>
      <c r="SJV29" s="70"/>
      <c r="SJW29" s="70"/>
      <c r="SJX29" s="70"/>
      <c r="SJY29" s="70"/>
      <c r="SJZ29" s="70"/>
      <c r="SKA29" s="70"/>
      <c r="SKB29" s="70"/>
      <c r="SKC29" s="70"/>
      <c r="SKD29" s="70"/>
      <c r="SKE29" s="70"/>
      <c r="SKF29" s="70"/>
      <c r="SKG29" s="70"/>
      <c r="SKH29" s="70"/>
      <c r="SKI29" s="70"/>
      <c r="SKJ29" s="70"/>
      <c r="SKK29" s="70"/>
      <c r="SKL29" s="70"/>
      <c r="SKM29" s="70"/>
      <c r="SKN29" s="70"/>
      <c r="SKO29" s="70"/>
      <c r="SKP29" s="70"/>
      <c r="SKQ29" s="70"/>
      <c r="SKR29" s="70"/>
      <c r="SKS29" s="70"/>
      <c r="SKT29" s="70"/>
      <c r="SKU29" s="70"/>
      <c r="SKV29" s="70"/>
      <c r="SKW29" s="70"/>
      <c r="SKX29" s="70"/>
      <c r="SKY29" s="70"/>
      <c r="SKZ29" s="70"/>
      <c r="SLA29" s="70"/>
      <c r="SLB29" s="70"/>
      <c r="SLC29" s="70"/>
      <c r="SLD29" s="70"/>
      <c r="SLE29" s="70"/>
      <c r="SLF29" s="70"/>
      <c r="SLG29" s="70"/>
      <c r="SLH29" s="70"/>
      <c r="SLI29" s="70"/>
      <c r="SLJ29" s="70"/>
      <c r="SLK29" s="70"/>
      <c r="SLL29" s="70"/>
      <c r="SLM29" s="70"/>
      <c r="SLN29" s="70"/>
      <c r="SLO29" s="70"/>
      <c r="SLP29" s="70"/>
      <c r="SLQ29" s="70"/>
      <c r="SLR29" s="70"/>
      <c r="SLS29" s="70"/>
      <c r="SLT29" s="70"/>
      <c r="SLU29" s="70"/>
      <c r="SLV29" s="70"/>
      <c r="SLW29" s="70"/>
      <c r="SLX29" s="70"/>
      <c r="SLY29" s="70"/>
      <c r="SLZ29" s="70"/>
      <c r="SMA29" s="70"/>
      <c r="SMB29" s="70"/>
      <c r="SMC29" s="70"/>
      <c r="SMD29" s="70"/>
      <c r="SME29" s="70"/>
      <c r="SMF29" s="70"/>
      <c r="SMG29" s="70"/>
      <c r="SMH29" s="70"/>
      <c r="SMI29" s="70"/>
      <c r="SMJ29" s="70"/>
      <c r="SMK29" s="70"/>
      <c r="SML29" s="70"/>
      <c r="SMM29" s="70"/>
      <c r="SMN29" s="70"/>
      <c r="SMO29" s="70"/>
      <c r="SMP29" s="70"/>
      <c r="SMQ29" s="70"/>
      <c r="SMR29" s="70"/>
      <c r="SMS29" s="70"/>
      <c r="SMT29" s="70"/>
      <c r="SMU29" s="70"/>
      <c r="SMV29" s="70"/>
      <c r="SMW29" s="70"/>
      <c r="SMX29" s="70"/>
      <c r="SMY29" s="70"/>
      <c r="SMZ29" s="70"/>
      <c r="SNA29" s="70"/>
      <c r="SNB29" s="70"/>
      <c r="SNC29" s="70"/>
      <c r="SND29" s="70"/>
      <c r="SNE29" s="70"/>
      <c r="SNF29" s="70"/>
      <c r="SNG29" s="70"/>
      <c r="SNH29" s="70"/>
      <c r="SNI29" s="70"/>
      <c r="SNJ29" s="70"/>
      <c r="SNK29" s="70"/>
      <c r="SNL29" s="70"/>
      <c r="SNM29" s="70"/>
      <c r="SNN29" s="70"/>
      <c r="SNO29" s="70"/>
      <c r="SNP29" s="70"/>
      <c r="SNQ29" s="70"/>
      <c r="SNR29" s="70"/>
      <c r="SNS29" s="70"/>
      <c r="SNT29" s="70"/>
      <c r="SNU29" s="70"/>
      <c r="SNV29" s="70"/>
      <c r="SNW29" s="70"/>
      <c r="SNX29" s="70"/>
      <c r="SNY29" s="70"/>
      <c r="SNZ29" s="70"/>
      <c r="SOA29" s="70"/>
      <c r="SOB29" s="70"/>
      <c r="SOC29" s="70"/>
      <c r="SOD29" s="70"/>
      <c r="SOE29" s="70"/>
      <c r="SOF29" s="70"/>
      <c r="SOG29" s="70"/>
      <c r="SOH29" s="70"/>
      <c r="SOI29" s="70"/>
      <c r="SOJ29" s="70"/>
      <c r="SOK29" s="70"/>
      <c r="SOL29" s="70"/>
      <c r="SOM29" s="70"/>
      <c r="SON29" s="70"/>
      <c r="SOO29" s="70"/>
      <c r="SOP29" s="70"/>
      <c r="SOQ29" s="70"/>
      <c r="SOR29" s="70"/>
      <c r="SOS29" s="70"/>
      <c r="SOT29" s="70"/>
      <c r="SOU29" s="70"/>
      <c r="SOV29" s="70"/>
      <c r="SOW29" s="70"/>
      <c r="SOX29" s="70"/>
      <c r="SOY29" s="70"/>
      <c r="SOZ29" s="70"/>
      <c r="SPA29" s="70"/>
      <c r="SPB29" s="70"/>
      <c r="SPC29" s="70"/>
      <c r="SPD29" s="70"/>
      <c r="SPE29" s="70"/>
      <c r="SPF29" s="70"/>
      <c r="SPG29" s="70"/>
      <c r="SPH29" s="70"/>
      <c r="SPI29" s="70"/>
      <c r="SPJ29" s="70"/>
      <c r="SPK29" s="70"/>
      <c r="SPL29" s="70"/>
      <c r="SPM29" s="70"/>
      <c r="SPN29" s="70"/>
      <c r="SPO29" s="70"/>
      <c r="SPP29" s="70"/>
      <c r="SPQ29" s="70"/>
      <c r="SPR29" s="70"/>
      <c r="SPS29" s="70"/>
      <c r="SPT29" s="70"/>
      <c r="SPU29" s="70"/>
      <c r="SPV29" s="70"/>
      <c r="SPW29" s="70"/>
      <c r="SPX29" s="70"/>
      <c r="SPY29" s="70"/>
      <c r="SPZ29" s="70"/>
      <c r="SQA29" s="70"/>
      <c r="SQB29" s="70"/>
      <c r="SQC29" s="70"/>
      <c r="SQD29" s="70"/>
      <c r="SQE29" s="70"/>
      <c r="SQF29" s="70"/>
      <c r="SQG29" s="70"/>
      <c r="SQH29" s="70"/>
      <c r="SQI29" s="70"/>
      <c r="SQJ29" s="70"/>
      <c r="SQK29" s="70"/>
      <c r="SQL29" s="70"/>
      <c r="SQM29" s="70"/>
      <c r="SQN29" s="70"/>
      <c r="SQO29" s="70"/>
      <c r="SQP29" s="70"/>
      <c r="SQQ29" s="70"/>
      <c r="SQR29" s="70"/>
      <c r="SQS29" s="70"/>
      <c r="SQT29" s="70"/>
      <c r="SQU29" s="70"/>
      <c r="SQV29" s="70"/>
      <c r="SQW29" s="70"/>
      <c r="SQX29" s="70"/>
      <c r="SQY29" s="70"/>
      <c r="SQZ29" s="70"/>
      <c r="SRA29" s="70"/>
      <c r="SRB29" s="70"/>
      <c r="SRC29" s="70"/>
      <c r="SRD29" s="70"/>
      <c r="SRE29" s="70"/>
      <c r="SRF29" s="70"/>
      <c r="SRG29" s="70"/>
      <c r="SRH29" s="70"/>
      <c r="SRI29" s="70"/>
      <c r="SRJ29" s="70"/>
      <c r="SRK29" s="70"/>
      <c r="SRL29" s="70"/>
      <c r="SRM29" s="70"/>
      <c r="SRN29" s="70"/>
      <c r="SRO29" s="70"/>
      <c r="SRP29" s="70"/>
      <c r="SRQ29" s="70"/>
      <c r="SRR29" s="70"/>
      <c r="SRS29" s="70"/>
      <c r="SRT29" s="70"/>
      <c r="SRU29" s="70"/>
      <c r="SRV29" s="70"/>
      <c r="SRW29" s="70"/>
      <c r="SRX29" s="70"/>
      <c r="SRY29" s="70"/>
      <c r="SRZ29" s="70"/>
      <c r="SSA29" s="70"/>
      <c r="SSB29" s="70"/>
      <c r="SSC29" s="70"/>
      <c r="SSD29" s="70"/>
      <c r="SSE29" s="70"/>
      <c r="SSF29" s="70"/>
      <c r="SSG29" s="70"/>
      <c r="SSH29" s="70"/>
      <c r="SSI29" s="70"/>
      <c r="SSJ29" s="70"/>
      <c r="SSK29" s="70"/>
      <c r="SSL29" s="70"/>
      <c r="SSM29" s="70"/>
      <c r="SSN29" s="70"/>
      <c r="SSO29" s="70"/>
      <c r="SSP29" s="70"/>
      <c r="SSQ29" s="70"/>
      <c r="SSR29" s="70"/>
      <c r="SSS29" s="70"/>
      <c r="SST29" s="70"/>
      <c r="SSU29" s="70"/>
      <c r="SSV29" s="70"/>
      <c r="SSW29" s="70"/>
      <c r="SSX29" s="70"/>
      <c r="SSY29" s="70"/>
      <c r="SSZ29" s="70"/>
      <c r="STA29" s="70"/>
      <c r="STB29" s="70"/>
      <c r="STC29" s="70"/>
      <c r="STD29" s="70"/>
      <c r="STE29" s="70"/>
      <c r="STF29" s="70"/>
      <c r="STG29" s="70"/>
      <c r="STH29" s="70"/>
      <c r="STI29" s="70"/>
      <c r="STJ29" s="70"/>
      <c r="STK29" s="70"/>
      <c r="STL29" s="70"/>
      <c r="STM29" s="70"/>
      <c r="STN29" s="70"/>
      <c r="STO29" s="70"/>
      <c r="STP29" s="70"/>
      <c r="STQ29" s="70"/>
      <c r="STR29" s="70"/>
      <c r="STS29" s="70"/>
      <c r="STT29" s="70"/>
      <c r="STU29" s="70"/>
      <c r="STV29" s="70"/>
      <c r="STW29" s="70"/>
      <c r="STX29" s="70"/>
      <c r="STY29" s="70"/>
      <c r="STZ29" s="70"/>
      <c r="SUA29" s="70"/>
      <c r="SUB29" s="70"/>
      <c r="SUC29" s="70"/>
      <c r="SUD29" s="70"/>
      <c r="SUE29" s="70"/>
      <c r="SUF29" s="70"/>
      <c r="SUG29" s="70"/>
      <c r="SUH29" s="70"/>
      <c r="SUI29" s="70"/>
      <c r="SUJ29" s="70"/>
      <c r="SUK29" s="70"/>
      <c r="SUL29" s="70"/>
      <c r="SUM29" s="70"/>
      <c r="SUN29" s="70"/>
      <c r="SUO29" s="70"/>
      <c r="SUP29" s="70"/>
      <c r="SUQ29" s="70"/>
      <c r="SUR29" s="70"/>
      <c r="SUS29" s="70"/>
      <c r="SUT29" s="70"/>
      <c r="SUU29" s="70"/>
      <c r="SUV29" s="70"/>
      <c r="SUW29" s="70"/>
      <c r="SUX29" s="70"/>
      <c r="SUY29" s="70"/>
      <c r="SUZ29" s="70"/>
      <c r="SVA29" s="70"/>
      <c r="SVB29" s="70"/>
      <c r="SVC29" s="70"/>
      <c r="SVD29" s="70"/>
      <c r="SVE29" s="70"/>
      <c r="SVF29" s="70"/>
      <c r="SVG29" s="70"/>
      <c r="SVH29" s="70"/>
      <c r="SVI29" s="70"/>
      <c r="SVJ29" s="70"/>
      <c r="SVK29" s="70"/>
      <c r="SVL29" s="70"/>
      <c r="SVM29" s="70"/>
      <c r="SVN29" s="70"/>
      <c r="SVO29" s="70"/>
      <c r="SVP29" s="70"/>
      <c r="SVQ29" s="70"/>
      <c r="SVR29" s="70"/>
      <c r="SVS29" s="70"/>
      <c r="SVT29" s="70"/>
      <c r="SVU29" s="70"/>
      <c r="SVV29" s="70"/>
      <c r="SVW29" s="70"/>
      <c r="SVX29" s="70"/>
      <c r="SVY29" s="70"/>
      <c r="SVZ29" s="70"/>
      <c r="SWA29" s="70"/>
      <c r="SWB29" s="70"/>
      <c r="SWC29" s="70"/>
      <c r="SWD29" s="70"/>
      <c r="SWE29" s="70"/>
      <c r="SWF29" s="70"/>
      <c r="SWG29" s="70"/>
      <c r="SWH29" s="70"/>
      <c r="SWI29" s="70"/>
      <c r="SWJ29" s="70"/>
      <c r="SWK29" s="70"/>
      <c r="SWL29" s="70"/>
      <c r="SWM29" s="70"/>
      <c r="SWN29" s="70"/>
      <c r="SWO29" s="70"/>
      <c r="SWP29" s="70"/>
      <c r="SWQ29" s="70"/>
      <c r="SWR29" s="70"/>
      <c r="SWS29" s="70"/>
      <c r="SWT29" s="70"/>
      <c r="SWU29" s="70"/>
      <c r="SWV29" s="70"/>
      <c r="SWW29" s="70"/>
      <c r="SWX29" s="70"/>
      <c r="SWY29" s="70"/>
      <c r="SWZ29" s="70"/>
      <c r="SXA29" s="70"/>
      <c r="SXB29" s="70"/>
      <c r="SXC29" s="70"/>
      <c r="SXD29" s="70"/>
      <c r="SXE29" s="70"/>
      <c r="SXF29" s="70"/>
      <c r="SXG29" s="70"/>
      <c r="SXH29" s="70"/>
      <c r="SXI29" s="70"/>
      <c r="SXJ29" s="70"/>
      <c r="SXK29" s="70"/>
      <c r="SXL29" s="70"/>
      <c r="SXM29" s="70"/>
      <c r="SXN29" s="70"/>
      <c r="SXO29" s="70"/>
      <c r="SXP29" s="70"/>
      <c r="SXQ29" s="70"/>
      <c r="SXR29" s="70"/>
      <c r="SXS29" s="70"/>
      <c r="SXT29" s="70"/>
      <c r="SXU29" s="70"/>
      <c r="SXV29" s="70"/>
      <c r="SXW29" s="70"/>
      <c r="SXX29" s="70"/>
      <c r="SXY29" s="70"/>
      <c r="SXZ29" s="70"/>
      <c r="SYA29" s="70"/>
      <c r="SYB29" s="70"/>
      <c r="SYC29" s="70"/>
      <c r="SYD29" s="70"/>
      <c r="SYE29" s="70"/>
      <c r="SYF29" s="70"/>
      <c r="SYG29" s="70"/>
      <c r="SYH29" s="70"/>
      <c r="SYI29" s="70"/>
      <c r="SYJ29" s="70"/>
      <c r="SYK29" s="70"/>
      <c r="SYL29" s="70"/>
      <c r="SYM29" s="70"/>
      <c r="SYN29" s="70"/>
      <c r="SYO29" s="70"/>
      <c r="SYP29" s="70"/>
      <c r="SYQ29" s="70"/>
      <c r="SYR29" s="70"/>
      <c r="SYS29" s="70"/>
      <c r="SYT29" s="70"/>
      <c r="SYU29" s="70"/>
      <c r="SYV29" s="70"/>
      <c r="SYW29" s="70"/>
      <c r="SYX29" s="70"/>
      <c r="SYY29" s="70"/>
      <c r="SYZ29" s="70"/>
      <c r="SZA29" s="70"/>
      <c r="SZB29" s="70"/>
      <c r="SZC29" s="70"/>
      <c r="SZD29" s="70"/>
      <c r="SZE29" s="70"/>
      <c r="SZF29" s="70"/>
      <c r="SZG29" s="70"/>
      <c r="SZH29" s="70"/>
      <c r="SZI29" s="70"/>
      <c r="SZJ29" s="70"/>
      <c r="SZK29" s="70"/>
      <c r="SZL29" s="70"/>
      <c r="SZM29" s="70"/>
      <c r="SZN29" s="70"/>
      <c r="SZO29" s="70"/>
      <c r="SZP29" s="70"/>
      <c r="SZQ29" s="70"/>
      <c r="SZR29" s="70"/>
      <c r="SZS29" s="70"/>
      <c r="SZT29" s="70"/>
      <c r="SZU29" s="70"/>
      <c r="SZV29" s="70"/>
      <c r="SZW29" s="70"/>
      <c r="SZX29" s="70"/>
      <c r="SZY29" s="70"/>
      <c r="SZZ29" s="70"/>
      <c r="TAA29" s="70"/>
      <c r="TAB29" s="70"/>
      <c r="TAC29" s="70"/>
      <c r="TAD29" s="70"/>
      <c r="TAE29" s="70"/>
      <c r="TAF29" s="70"/>
      <c r="TAG29" s="70"/>
      <c r="TAH29" s="70"/>
      <c r="TAI29" s="70"/>
      <c r="TAJ29" s="70"/>
      <c r="TAK29" s="70"/>
      <c r="TAL29" s="70"/>
      <c r="TAM29" s="70"/>
      <c r="TAN29" s="70"/>
      <c r="TAO29" s="70"/>
      <c r="TAP29" s="70"/>
      <c r="TAQ29" s="70"/>
      <c r="TAR29" s="70"/>
      <c r="TAS29" s="70"/>
      <c r="TAT29" s="70"/>
      <c r="TAU29" s="70"/>
      <c r="TAV29" s="70"/>
      <c r="TAW29" s="70"/>
      <c r="TAX29" s="70"/>
      <c r="TAY29" s="70"/>
      <c r="TAZ29" s="70"/>
      <c r="TBA29" s="70"/>
      <c r="TBB29" s="70"/>
      <c r="TBC29" s="70"/>
      <c r="TBD29" s="70"/>
      <c r="TBE29" s="70"/>
      <c r="TBF29" s="70"/>
      <c r="TBG29" s="70"/>
      <c r="TBH29" s="70"/>
      <c r="TBI29" s="70"/>
      <c r="TBJ29" s="70"/>
      <c r="TBK29" s="70"/>
      <c r="TBL29" s="70"/>
      <c r="TBM29" s="70"/>
      <c r="TBN29" s="70"/>
      <c r="TBO29" s="70"/>
      <c r="TBP29" s="70"/>
      <c r="TBQ29" s="70"/>
      <c r="TBR29" s="70"/>
      <c r="TBS29" s="70"/>
      <c r="TBT29" s="70"/>
      <c r="TBU29" s="70"/>
      <c r="TBV29" s="70"/>
      <c r="TBW29" s="70"/>
      <c r="TBX29" s="70"/>
      <c r="TBY29" s="70"/>
      <c r="TBZ29" s="70"/>
      <c r="TCA29" s="70"/>
      <c r="TCB29" s="70"/>
      <c r="TCC29" s="70"/>
      <c r="TCD29" s="70"/>
      <c r="TCE29" s="70"/>
      <c r="TCF29" s="70"/>
      <c r="TCG29" s="70"/>
      <c r="TCH29" s="70"/>
      <c r="TCI29" s="70"/>
      <c r="TCJ29" s="70"/>
      <c r="TCK29" s="70"/>
      <c r="TCL29" s="70"/>
      <c r="TCM29" s="70"/>
      <c r="TCN29" s="70"/>
      <c r="TCO29" s="70"/>
      <c r="TCP29" s="70"/>
      <c r="TCQ29" s="70"/>
      <c r="TCR29" s="70"/>
      <c r="TCS29" s="70"/>
      <c r="TCT29" s="70"/>
      <c r="TCU29" s="70"/>
      <c r="TCV29" s="70"/>
      <c r="TCW29" s="70"/>
      <c r="TCX29" s="70"/>
      <c r="TCY29" s="70"/>
      <c r="TCZ29" s="70"/>
      <c r="TDA29" s="70"/>
      <c r="TDB29" s="70"/>
      <c r="TDC29" s="70"/>
      <c r="TDD29" s="70"/>
      <c r="TDE29" s="70"/>
      <c r="TDF29" s="70"/>
      <c r="TDG29" s="70"/>
      <c r="TDH29" s="70"/>
      <c r="TDI29" s="70"/>
      <c r="TDJ29" s="70"/>
      <c r="TDK29" s="70"/>
      <c r="TDL29" s="70"/>
      <c r="TDM29" s="70"/>
      <c r="TDN29" s="70"/>
      <c r="TDO29" s="70"/>
      <c r="TDP29" s="70"/>
      <c r="TDQ29" s="70"/>
      <c r="TDR29" s="70"/>
      <c r="TDS29" s="70"/>
      <c r="TDT29" s="70"/>
      <c r="TDU29" s="70"/>
      <c r="TDV29" s="70"/>
      <c r="TDW29" s="70"/>
      <c r="TDX29" s="70"/>
      <c r="TDY29" s="70"/>
      <c r="TDZ29" s="70"/>
      <c r="TEA29" s="70"/>
      <c r="TEB29" s="70"/>
      <c r="TEC29" s="70"/>
      <c r="TED29" s="70"/>
      <c r="TEE29" s="70"/>
      <c r="TEF29" s="70"/>
      <c r="TEG29" s="70"/>
      <c r="TEH29" s="70"/>
      <c r="TEI29" s="70"/>
      <c r="TEJ29" s="70"/>
      <c r="TEK29" s="70"/>
      <c r="TEL29" s="70"/>
      <c r="TEM29" s="70"/>
      <c r="TEN29" s="70"/>
      <c r="TEO29" s="70"/>
      <c r="TEP29" s="70"/>
      <c r="TEQ29" s="70"/>
      <c r="TER29" s="70"/>
      <c r="TES29" s="70"/>
      <c r="TET29" s="70"/>
      <c r="TEU29" s="70"/>
      <c r="TEV29" s="70"/>
      <c r="TEW29" s="70"/>
      <c r="TEX29" s="70"/>
      <c r="TEY29" s="70"/>
      <c r="TEZ29" s="70"/>
      <c r="TFA29" s="70"/>
      <c r="TFB29" s="70"/>
      <c r="TFC29" s="70"/>
      <c r="TFD29" s="70"/>
      <c r="TFE29" s="70"/>
      <c r="TFF29" s="70"/>
      <c r="TFG29" s="70"/>
      <c r="TFH29" s="70"/>
      <c r="TFI29" s="70"/>
      <c r="TFJ29" s="70"/>
      <c r="TFK29" s="70"/>
      <c r="TFL29" s="70"/>
      <c r="TFM29" s="70"/>
      <c r="TFN29" s="70"/>
      <c r="TFO29" s="70"/>
      <c r="TFP29" s="70"/>
      <c r="TFQ29" s="70"/>
      <c r="TFR29" s="70"/>
      <c r="TFS29" s="70"/>
      <c r="TFT29" s="70"/>
      <c r="TFU29" s="70"/>
      <c r="TFV29" s="70"/>
      <c r="TFW29" s="70"/>
      <c r="TFX29" s="70"/>
      <c r="TFY29" s="70"/>
      <c r="TFZ29" s="70"/>
      <c r="TGA29" s="70"/>
      <c r="TGB29" s="70"/>
      <c r="TGC29" s="70"/>
      <c r="TGD29" s="70"/>
      <c r="TGE29" s="70"/>
      <c r="TGF29" s="70"/>
      <c r="TGG29" s="70"/>
      <c r="TGH29" s="70"/>
      <c r="TGI29" s="70"/>
      <c r="TGJ29" s="70"/>
      <c r="TGK29" s="70"/>
      <c r="TGL29" s="70"/>
      <c r="TGM29" s="70"/>
      <c r="TGN29" s="70"/>
      <c r="TGO29" s="70"/>
      <c r="TGP29" s="70"/>
      <c r="TGQ29" s="70"/>
      <c r="TGR29" s="70"/>
      <c r="TGS29" s="70"/>
      <c r="TGT29" s="70"/>
      <c r="TGU29" s="70"/>
      <c r="TGV29" s="70"/>
      <c r="TGW29" s="70"/>
      <c r="TGX29" s="70"/>
      <c r="TGY29" s="70"/>
      <c r="TGZ29" s="70"/>
      <c r="THA29" s="70"/>
      <c r="THB29" s="70"/>
      <c r="THC29" s="70"/>
      <c r="THD29" s="70"/>
      <c r="THE29" s="70"/>
      <c r="THF29" s="70"/>
      <c r="THG29" s="70"/>
      <c r="THH29" s="70"/>
      <c r="THI29" s="70"/>
      <c r="THJ29" s="70"/>
      <c r="THK29" s="70"/>
      <c r="THL29" s="70"/>
      <c r="THM29" s="70"/>
      <c r="THN29" s="70"/>
      <c r="THO29" s="70"/>
      <c r="THP29" s="70"/>
      <c r="THQ29" s="70"/>
      <c r="THR29" s="70"/>
      <c r="THS29" s="70"/>
      <c r="THT29" s="70"/>
      <c r="THU29" s="70"/>
      <c r="THV29" s="70"/>
      <c r="THW29" s="70"/>
      <c r="THX29" s="70"/>
      <c r="THY29" s="70"/>
      <c r="THZ29" s="70"/>
      <c r="TIA29" s="70"/>
      <c r="TIB29" s="70"/>
      <c r="TIC29" s="70"/>
      <c r="TID29" s="70"/>
      <c r="TIE29" s="70"/>
      <c r="TIF29" s="70"/>
      <c r="TIG29" s="70"/>
      <c r="TIH29" s="70"/>
      <c r="TII29" s="70"/>
      <c r="TIJ29" s="70"/>
      <c r="TIK29" s="70"/>
      <c r="TIL29" s="70"/>
      <c r="TIM29" s="70"/>
      <c r="TIN29" s="70"/>
      <c r="TIO29" s="70"/>
      <c r="TIP29" s="70"/>
      <c r="TIQ29" s="70"/>
      <c r="TIR29" s="70"/>
      <c r="TIS29" s="70"/>
      <c r="TIT29" s="70"/>
      <c r="TIU29" s="70"/>
      <c r="TIV29" s="70"/>
      <c r="TIW29" s="70"/>
      <c r="TIX29" s="70"/>
      <c r="TIY29" s="70"/>
      <c r="TIZ29" s="70"/>
      <c r="TJA29" s="70"/>
      <c r="TJB29" s="70"/>
      <c r="TJC29" s="70"/>
      <c r="TJD29" s="70"/>
      <c r="TJE29" s="70"/>
      <c r="TJF29" s="70"/>
      <c r="TJG29" s="70"/>
      <c r="TJH29" s="70"/>
      <c r="TJI29" s="70"/>
      <c r="TJJ29" s="70"/>
      <c r="TJK29" s="70"/>
      <c r="TJL29" s="70"/>
      <c r="TJM29" s="70"/>
      <c r="TJN29" s="70"/>
      <c r="TJO29" s="70"/>
      <c r="TJP29" s="70"/>
      <c r="TJQ29" s="70"/>
      <c r="TJR29" s="70"/>
      <c r="TJS29" s="70"/>
      <c r="TJT29" s="70"/>
      <c r="TJU29" s="70"/>
      <c r="TJV29" s="70"/>
      <c r="TJW29" s="70"/>
      <c r="TJX29" s="70"/>
      <c r="TJY29" s="70"/>
      <c r="TJZ29" s="70"/>
      <c r="TKA29" s="70"/>
      <c r="TKB29" s="70"/>
      <c r="TKC29" s="70"/>
      <c r="TKD29" s="70"/>
      <c r="TKE29" s="70"/>
      <c r="TKF29" s="70"/>
      <c r="TKG29" s="70"/>
      <c r="TKH29" s="70"/>
      <c r="TKI29" s="70"/>
      <c r="TKJ29" s="70"/>
      <c r="TKK29" s="70"/>
      <c r="TKL29" s="70"/>
      <c r="TKM29" s="70"/>
      <c r="TKN29" s="70"/>
      <c r="TKO29" s="70"/>
      <c r="TKP29" s="70"/>
      <c r="TKQ29" s="70"/>
      <c r="TKR29" s="70"/>
      <c r="TKS29" s="70"/>
      <c r="TKT29" s="70"/>
      <c r="TKU29" s="70"/>
      <c r="TKV29" s="70"/>
      <c r="TKW29" s="70"/>
      <c r="TKX29" s="70"/>
      <c r="TKY29" s="70"/>
      <c r="TKZ29" s="70"/>
      <c r="TLA29" s="70"/>
      <c r="TLB29" s="70"/>
      <c r="TLC29" s="70"/>
      <c r="TLD29" s="70"/>
      <c r="TLE29" s="70"/>
      <c r="TLF29" s="70"/>
      <c r="TLG29" s="70"/>
      <c r="TLH29" s="70"/>
      <c r="TLI29" s="70"/>
      <c r="TLJ29" s="70"/>
      <c r="TLK29" s="70"/>
      <c r="TLL29" s="70"/>
      <c r="TLM29" s="70"/>
      <c r="TLN29" s="70"/>
      <c r="TLO29" s="70"/>
      <c r="TLP29" s="70"/>
      <c r="TLQ29" s="70"/>
      <c r="TLR29" s="70"/>
      <c r="TLS29" s="70"/>
      <c r="TLT29" s="70"/>
      <c r="TLU29" s="70"/>
      <c r="TLV29" s="70"/>
      <c r="TLW29" s="70"/>
      <c r="TLX29" s="70"/>
      <c r="TLY29" s="70"/>
      <c r="TLZ29" s="70"/>
      <c r="TMA29" s="70"/>
      <c r="TMB29" s="70"/>
      <c r="TMC29" s="70"/>
      <c r="TMD29" s="70"/>
      <c r="TME29" s="70"/>
      <c r="TMF29" s="70"/>
      <c r="TMG29" s="70"/>
      <c r="TMH29" s="70"/>
      <c r="TMI29" s="70"/>
      <c r="TMJ29" s="70"/>
      <c r="TMK29" s="70"/>
      <c r="TML29" s="70"/>
      <c r="TMM29" s="70"/>
      <c r="TMN29" s="70"/>
      <c r="TMO29" s="70"/>
      <c r="TMP29" s="70"/>
      <c r="TMQ29" s="70"/>
      <c r="TMR29" s="70"/>
      <c r="TMS29" s="70"/>
      <c r="TMT29" s="70"/>
      <c r="TMU29" s="70"/>
      <c r="TMV29" s="70"/>
      <c r="TMW29" s="70"/>
      <c r="TMX29" s="70"/>
      <c r="TMY29" s="70"/>
      <c r="TMZ29" s="70"/>
      <c r="TNA29" s="70"/>
      <c r="TNB29" s="70"/>
      <c r="TNC29" s="70"/>
      <c r="TND29" s="70"/>
      <c r="TNE29" s="70"/>
      <c r="TNF29" s="70"/>
      <c r="TNG29" s="70"/>
      <c r="TNH29" s="70"/>
      <c r="TNI29" s="70"/>
      <c r="TNJ29" s="70"/>
      <c r="TNK29" s="70"/>
      <c r="TNL29" s="70"/>
      <c r="TNM29" s="70"/>
      <c r="TNN29" s="70"/>
      <c r="TNO29" s="70"/>
      <c r="TNP29" s="70"/>
      <c r="TNQ29" s="70"/>
      <c r="TNR29" s="70"/>
      <c r="TNS29" s="70"/>
      <c r="TNT29" s="70"/>
      <c r="TNU29" s="70"/>
      <c r="TNV29" s="70"/>
      <c r="TNW29" s="70"/>
      <c r="TNX29" s="70"/>
      <c r="TNY29" s="70"/>
      <c r="TNZ29" s="70"/>
      <c r="TOA29" s="70"/>
      <c r="TOB29" s="70"/>
      <c r="TOC29" s="70"/>
      <c r="TOD29" s="70"/>
      <c r="TOE29" s="70"/>
      <c r="TOF29" s="70"/>
      <c r="TOG29" s="70"/>
      <c r="TOH29" s="70"/>
      <c r="TOI29" s="70"/>
      <c r="TOJ29" s="70"/>
      <c r="TOK29" s="70"/>
      <c r="TOL29" s="70"/>
      <c r="TOM29" s="70"/>
      <c r="TON29" s="70"/>
      <c r="TOO29" s="70"/>
      <c r="TOP29" s="70"/>
      <c r="TOQ29" s="70"/>
      <c r="TOR29" s="70"/>
      <c r="TOS29" s="70"/>
      <c r="TOT29" s="70"/>
      <c r="TOU29" s="70"/>
      <c r="TOV29" s="70"/>
      <c r="TOW29" s="70"/>
      <c r="TOX29" s="70"/>
      <c r="TOY29" s="70"/>
      <c r="TOZ29" s="70"/>
      <c r="TPA29" s="70"/>
      <c r="TPB29" s="70"/>
      <c r="TPC29" s="70"/>
      <c r="TPD29" s="70"/>
      <c r="TPE29" s="70"/>
      <c r="TPF29" s="70"/>
      <c r="TPG29" s="70"/>
      <c r="TPH29" s="70"/>
      <c r="TPI29" s="70"/>
      <c r="TPJ29" s="70"/>
      <c r="TPK29" s="70"/>
      <c r="TPL29" s="70"/>
      <c r="TPM29" s="70"/>
      <c r="TPN29" s="70"/>
      <c r="TPO29" s="70"/>
      <c r="TPP29" s="70"/>
      <c r="TPQ29" s="70"/>
      <c r="TPR29" s="70"/>
      <c r="TPS29" s="70"/>
      <c r="TPT29" s="70"/>
      <c r="TPU29" s="70"/>
      <c r="TPV29" s="70"/>
      <c r="TPW29" s="70"/>
      <c r="TPX29" s="70"/>
      <c r="TPY29" s="70"/>
      <c r="TPZ29" s="70"/>
      <c r="TQA29" s="70"/>
      <c r="TQB29" s="70"/>
      <c r="TQC29" s="70"/>
      <c r="TQD29" s="70"/>
      <c r="TQE29" s="70"/>
      <c r="TQF29" s="70"/>
      <c r="TQG29" s="70"/>
      <c r="TQH29" s="70"/>
      <c r="TQI29" s="70"/>
      <c r="TQJ29" s="70"/>
      <c r="TQK29" s="70"/>
      <c r="TQL29" s="70"/>
      <c r="TQM29" s="70"/>
      <c r="TQN29" s="70"/>
      <c r="TQO29" s="70"/>
      <c r="TQP29" s="70"/>
      <c r="TQQ29" s="70"/>
      <c r="TQR29" s="70"/>
      <c r="TQS29" s="70"/>
      <c r="TQT29" s="70"/>
      <c r="TQU29" s="70"/>
      <c r="TQV29" s="70"/>
      <c r="TQW29" s="70"/>
      <c r="TQX29" s="70"/>
      <c r="TQY29" s="70"/>
      <c r="TQZ29" s="70"/>
      <c r="TRA29" s="70"/>
      <c r="TRB29" s="70"/>
      <c r="TRC29" s="70"/>
      <c r="TRD29" s="70"/>
      <c r="TRE29" s="70"/>
      <c r="TRF29" s="70"/>
      <c r="TRG29" s="70"/>
      <c r="TRH29" s="70"/>
      <c r="TRI29" s="70"/>
      <c r="TRJ29" s="70"/>
      <c r="TRK29" s="70"/>
      <c r="TRL29" s="70"/>
      <c r="TRM29" s="70"/>
      <c r="TRN29" s="70"/>
      <c r="TRO29" s="70"/>
      <c r="TRP29" s="70"/>
      <c r="TRQ29" s="70"/>
      <c r="TRR29" s="70"/>
      <c r="TRS29" s="70"/>
      <c r="TRT29" s="70"/>
      <c r="TRU29" s="70"/>
      <c r="TRV29" s="70"/>
      <c r="TRW29" s="70"/>
      <c r="TRX29" s="70"/>
      <c r="TRY29" s="70"/>
      <c r="TRZ29" s="70"/>
      <c r="TSA29" s="70"/>
      <c r="TSB29" s="70"/>
      <c r="TSC29" s="70"/>
      <c r="TSD29" s="70"/>
      <c r="TSE29" s="70"/>
      <c r="TSF29" s="70"/>
      <c r="TSG29" s="70"/>
      <c r="TSH29" s="70"/>
      <c r="TSI29" s="70"/>
      <c r="TSJ29" s="70"/>
      <c r="TSK29" s="70"/>
      <c r="TSL29" s="70"/>
      <c r="TSM29" s="70"/>
      <c r="TSN29" s="70"/>
      <c r="TSO29" s="70"/>
      <c r="TSP29" s="70"/>
      <c r="TSQ29" s="70"/>
      <c r="TSR29" s="70"/>
      <c r="TSS29" s="70"/>
      <c r="TST29" s="70"/>
      <c r="TSU29" s="70"/>
      <c r="TSV29" s="70"/>
      <c r="TSW29" s="70"/>
      <c r="TSX29" s="70"/>
      <c r="TSY29" s="70"/>
      <c r="TSZ29" s="70"/>
      <c r="TTA29" s="70"/>
      <c r="TTB29" s="70"/>
      <c r="TTC29" s="70"/>
      <c r="TTD29" s="70"/>
      <c r="TTE29" s="70"/>
      <c r="TTF29" s="70"/>
      <c r="TTG29" s="70"/>
      <c r="TTH29" s="70"/>
      <c r="TTI29" s="70"/>
      <c r="TTJ29" s="70"/>
      <c r="TTK29" s="70"/>
      <c r="TTL29" s="70"/>
      <c r="TTM29" s="70"/>
      <c r="TTN29" s="70"/>
      <c r="TTO29" s="70"/>
      <c r="TTP29" s="70"/>
      <c r="TTQ29" s="70"/>
      <c r="TTR29" s="70"/>
      <c r="TTS29" s="70"/>
      <c r="TTT29" s="70"/>
      <c r="TTU29" s="70"/>
      <c r="TTV29" s="70"/>
      <c r="TTW29" s="70"/>
      <c r="TTX29" s="70"/>
      <c r="TTY29" s="70"/>
      <c r="TTZ29" s="70"/>
      <c r="TUA29" s="70"/>
      <c r="TUB29" s="70"/>
      <c r="TUC29" s="70"/>
      <c r="TUD29" s="70"/>
      <c r="TUE29" s="70"/>
      <c r="TUF29" s="70"/>
      <c r="TUG29" s="70"/>
      <c r="TUH29" s="70"/>
      <c r="TUI29" s="70"/>
      <c r="TUJ29" s="70"/>
      <c r="TUK29" s="70"/>
      <c r="TUL29" s="70"/>
      <c r="TUM29" s="70"/>
      <c r="TUN29" s="70"/>
      <c r="TUO29" s="70"/>
      <c r="TUP29" s="70"/>
      <c r="TUQ29" s="70"/>
      <c r="TUR29" s="70"/>
      <c r="TUS29" s="70"/>
      <c r="TUT29" s="70"/>
      <c r="TUU29" s="70"/>
      <c r="TUV29" s="70"/>
      <c r="TUW29" s="70"/>
      <c r="TUX29" s="70"/>
      <c r="TUY29" s="70"/>
      <c r="TUZ29" s="70"/>
      <c r="TVA29" s="70"/>
      <c r="TVB29" s="70"/>
      <c r="TVC29" s="70"/>
      <c r="TVD29" s="70"/>
      <c r="TVE29" s="70"/>
      <c r="TVF29" s="70"/>
      <c r="TVG29" s="70"/>
      <c r="TVH29" s="70"/>
      <c r="TVI29" s="70"/>
      <c r="TVJ29" s="70"/>
      <c r="TVK29" s="70"/>
      <c r="TVL29" s="70"/>
      <c r="TVM29" s="70"/>
      <c r="TVN29" s="70"/>
      <c r="TVO29" s="70"/>
      <c r="TVP29" s="70"/>
      <c r="TVQ29" s="70"/>
      <c r="TVR29" s="70"/>
      <c r="TVS29" s="70"/>
      <c r="TVT29" s="70"/>
      <c r="TVU29" s="70"/>
      <c r="TVV29" s="70"/>
      <c r="TVW29" s="70"/>
      <c r="TVX29" s="70"/>
      <c r="TVY29" s="70"/>
      <c r="TVZ29" s="70"/>
      <c r="TWA29" s="70"/>
      <c r="TWB29" s="70"/>
      <c r="TWC29" s="70"/>
      <c r="TWD29" s="70"/>
      <c r="TWE29" s="70"/>
      <c r="TWF29" s="70"/>
      <c r="TWG29" s="70"/>
      <c r="TWH29" s="70"/>
      <c r="TWI29" s="70"/>
      <c r="TWJ29" s="70"/>
      <c r="TWK29" s="70"/>
      <c r="TWL29" s="70"/>
      <c r="TWM29" s="70"/>
      <c r="TWN29" s="70"/>
      <c r="TWO29" s="70"/>
      <c r="TWP29" s="70"/>
      <c r="TWQ29" s="70"/>
      <c r="TWR29" s="70"/>
      <c r="TWS29" s="70"/>
      <c r="TWT29" s="70"/>
      <c r="TWU29" s="70"/>
      <c r="TWV29" s="70"/>
      <c r="TWW29" s="70"/>
      <c r="TWX29" s="70"/>
      <c r="TWY29" s="70"/>
      <c r="TWZ29" s="70"/>
      <c r="TXA29" s="70"/>
      <c r="TXB29" s="70"/>
      <c r="TXC29" s="70"/>
      <c r="TXD29" s="70"/>
      <c r="TXE29" s="70"/>
      <c r="TXF29" s="70"/>
      <c r="TXG29" s="70"/>
      <c r="TXH29" s="70"/>
      <c r="TXI29" s="70"/>
      <c r="TXJ29" s="70"/>
      <c r="TXK29" s="70"/>
      <c r="TXL29" s="70"/>
      <c r="TXM29" s="70"/>
      <c r="TXN29" s="70"/>
      <c r="TXO29" s="70"/>
      <c r="TXP29" s="70"/>
      <c r="TXQ29" s="70"/>
      <c r="TXR29" s="70"/>
      <c r="TXS29" s="70"/>
      <c r="TXT29" s="70"/>
      <c r="TXU29" s="70"/>
      <c r="TXV29" s="70"/>
      <c r="TXW29" s="70"/>
      <c r="TXX29" s="70"/>
      <c r="TXY29" s="70"/>
      <c r="TXZ29" s="70"/>
      <c r="TYA29" s="70"/>
      <c r="TYB29" s="70"/>
      <c r="TYC29" s="70"/>
      <c r="TYD29" s="70"/>
      <c r="TYE29" s="70"/>
      <c r="TYF29" s="70"/>
      <c r="TYG29" s="70"/>
      <c r="TYH29" s="70"/>
      <c r="TYI29" s="70"/>
      <c r="TYJ29" s="70"/>
      <c r="TYK29" s="70"/>
      <c r="TYL29" s="70"/>
      <c r="TYM29" s="70"/>
      <c r="TYN29" s="70"/>
      <c r="TYO29" s="70"/>
      <c r="TYP29" s="70"/>
      <c r="TYQ29" s="70"/>
      <c r="TYR29" s="70"/>
      <c r="TYS29" s="70"/>
      <c r="TYT29" s="70"/>
      <c r="TYU29" s="70"/>
      <c r="TYV29" s="70"/>
      <c r="TYW29" s="70"/>
      <c r="TYX29" s="70"/>
      <c r="TYY29" s="70"/>
      <c r="TYZ29" s="70"/>
      <c r="TZA29" s="70"/>
      <c r="TZB29" s="70"/>
      <c r="TZC29" s="70"/>
      <c r="TZD29" s="70"/>
      <c r="TZE29" s="70"/>
      <c r="TZF29" s="70"/>
      <c r="TZG29" s="70"/>
      <c r="TZH29" s="70"/>
      <c r="TZI29" s="70"/>
      <c r="TZJ29" s="70"/>
      <c r="TZK29" s="70"/>
      <c r="TZL29" s="70"/>
      <c r="TZM29" s="70"/>
      <c r="TZN29" s="70"/>
      <c r="TZO29" s="70"/>
      <c r="TZP29" s="70"/>
      <c r="TZQ29" s="70"/>
      <c r="TZR29" s="70"/>
      <c r="TZS29" s="70"/>
      <c r="TZT29" s="70"/>
      <c r="TZU29" s="70"/>
      <c r="TZV29" s="70"/>
      <c r="TZW29" s="70"/>
      <c r="TZX29" s="70"/>
      <c r="TZY29" s="70"/>
      <c r="TZZ29" s="70"/>
      <c r="UAA29" s="70"/>
      <c r="UAB29" s="70"/>
      <c r="UAC29" s="70"/>
      <c r="UAD29" s="70"/>
      <c r="UAE29" s="70"/>
      <c r="UAF29" s="70"/>
      <c r="UAG29" s="70"/>
      <c r="UAH29" s="70"/>
      <c r="UAI29" s="70"/>
      <c r="UAJ29" s="70"/>
      <c r="UAK29" s="70"/>
      <c r="UAL29" s="70"/>
      <c r="UAM29" s="70"/>
      <c r="UAN29" s="70"/>
      <c r="UAO29" s="70"/>
      <c r="UAP29" s="70"/>
      <c r="UAQ29" s="70"/>
      <c r="UAR29" s="70"/>
      <c r="UAS29" s="70"/>
      <c r="UAT29" s="70"/>
      <c r="UAU29" s="70"/>
      <c r="UAV29" s="70"/>
      <c r="UAW29" s="70"/>
      <c r="UAX29" s="70"/>
      <c r="UAY29" s="70"/>
      <c r="UAZ29" s="70"/>
      <c r="UBA29" s="70"/>
      <c r="UBB29" s="70"/>
      <c r="UBC29" s="70"/>
      <c r="UBD29" s="70"/>
      <c r="UBE29" s="70"/>
      <c r="UBF29" s="70"/>
      <c r="UBG29" s="70"/>
      <c r="UBH29" s="70"/>
      <c r="UBI29" s="70"/>
      <c r="UBJ29" s="70"/>
      <c r="UBK29" s="70"/>
      <c r="UBL29" s="70"/>
      <c r="UBM29" s="70"/>
      <c r="UBN29" s="70"/>
      <c r="UBO29" s="70"/>
      <c r="UBP29" s="70"/>
      <c r="UBQ29" s="70"/>
      <c r="UBR29" s="70"/>
      <c r="UBS29" s="70"/>
      <c r="UBT29" s="70"/>
      <c r="UBU29" s="70"/>
      <c r="UBV29" s="70"/>
      <c r="UBW29" s="70"/>
      <c r="UBX29" s="70"/>
      <c r="UBY29" s="70"/>
      <c r="UBZ29" s="70"/>
      <c r="UCA29" s="70"/>
      <c r="UCB29" s="70"/>
      <c r="UCC29" s="70"/>
      <c r="UCD29" s="70"/>
      <c r="UCE29" s="70"/>
      <c r="UCF29" s="70"/>
      <c r="UCG29" s="70"/>
      <c r="UCH29" s="70"/>
      <c r="UCI29" s="70"/>
      <c r="UCJ29" s="70"/>
      <c r="UCK29" s="70"/>
      <c r="UCL29" s="70"/>
      <c r="UCM29" s="70"/>
      <c r="UCN29" s="70"/>
      <c r="UCO29" s="70"/>
      <c r="UCP29" s="70"/>
      <c r="UCQ29" s="70"/>
      <c r="UCR29" s="70"/>
      <c r="UCS29" s="70"/>
      <c r="UCT29" s="70"/>
      <c r="UCU29" s="70"/>
      <c r="UCV29" s="70"/>
      <c r="UCW29" s="70"/>
      <c r="UCX29" s="70"/>
      <c r="UCY29" s="70"/>
      <c r="UCZ29" s="70"/>
      <c r="UDA29" s="70"/>
      <c r="UDB29" s="70"/>
      <c r="UDC29" s="70"/>
      <c r="UDD29" s="70"/>
      <c r="UDE29" s="70"/>
      <c r="UDF29" s="70"/>
      <c r="UDG29" s="70"/>
      <c r="UDH29" s="70"/>
      <c r="UDI29" s="70"/>
      <c r="UDJ29" s="70"/>
      <c r="UDK29" s="70"/>
      <c r="UDL29" s="70"/>
      <c r="UDM29" s="70"/>
      <c r="UDN29" s="70"/>
      <c r="UDO29" s="70"/>
      <c r="UDP29" s="70"/>
      <c r="UDQ29" s="70"/>
      <c r="UDR29" s="70"/>
      <c r="UDS29" s="70"/>
      <c r="UDT29" s="70"/>
      <c r="UDU29" s="70"/>
      <c r="UDV29" s="70"/>
      <c r="UDW29" s="70"/>
      <c r="UDX29" s="70"/>
      <c r="UDY29" s="70"/>
      <c r="UDZ29" s="70"/>
      <c r="UEA29" s="70"/>
      <c r="UEB29" s="70"/>
      <c r="UEC29" s="70"/>
      <c r="UED29" s="70"/>
      <c r="UEE29" s="70"/>
      <c r="UEF29" s="70"/>
      <c r="UEG29" s="70"/>
      <c r="UEH29" s="70"/>
      <c r="UEI29" s="70"/>
      <c r="UEJ29" s="70"/>
      <c r="UEK29" s="70"/>
      <c r="UEL29" s="70"/>
      <c r="UEM29" s="70"/>
      <c r="UEN29" s="70"/>
      <c r="UEO29" s="70"/>
      <c r="UEP29" s="70"/>
      <c r="UEQ29" s="70"/>
      <c r="UER29" s="70"/>
      <c r="UES29" s="70"/>
      <c r="UET29" s="70"/>
      <c r="UEU29" s="70"/>
      <c r="UEV29" s="70"/>
      <c r="UEW29" s="70"/>
      <c r="UEX29" s="70"/>
      <c r="UEY29" s="70"/>
      <c r="UEZ29" s="70"/>
      <c r="UFA29" s="70"/>
      <c r="UFB29" s="70"/>
      <c r="UFC29" s="70"/>
      <c r="UFD29" s="70"/>
      <c r="UFE29" s="70"/>
      <c r="UFF29" s="70"/>
      <c r="UFG29" s="70"/>
      <c r="UFH29" s="70"/>
      <c r="UFI29" s="70"/>
      <c r="UFJ29" s="70"/>
      <c r="UFK29" s="70"/>
      <c r="UFL29" s="70"/>
      <c r="UFM29" s="70"/>
      <c r="UFN29" s="70"/>
      <c r="UFO29" s="70"/>
      <c r="UFP29" s="70"/>
      <c r="UFQ29" s="70"/>
      <c r="UFR29" s="70"/>
      <c r="UFS29" s="70"/>
      <c r="UFT29" s="70"/>
      <c r="UFU29" s="70"/>
      <c r="UFV29" s="70"/>
      <c r="UFW29" s="70"/>
      <c r="UFX29" s="70"/>
      <c r="UFY29" s="70"/>
      <c r="UFZ29" s="70"/>
      <c r="UGA29" s="70"/>
      <c r="UGB29" s="70"/>
      <c r="UGC29" s="70"/>
      <c r="UGD29" s="70"/>
      <c r="UGE29" s="70"/>
      <c r="UGF29" s="70"/>
      <c r="UGG29" s="70"/>
      <c r="UGH29" s="70"/>
      <c r="UGI29" s="70"/>
      <c r="UGJ29" s="70"/>
      <c r="UGK29" s="70"/>
      <c r="UGL29" s="70"/>
      <c r="UGM29" s="70"/>
      <c r="UGN29" s="70"/>
      <c r="UGO29" s="70"/>
      <c r="UGP29" s="70"/>
      <c r="UGQ29" s="70"/>
      <c r="UGR29" s="70"/>
      <c r="UGS29" s="70"/>
      <c r="UGT29" s="70"/>
      <c r="UGU29" s="70"/>
      <c r="UGV29" s="70"/>
      <c r="UGW29" s="70"/>
      <c r="UGX29" s="70"/>
      <c r="UGY29" s="70"/>
      <c r="UGZ29" s="70"/>
      <c r="UHA29" s="70"/>
      <c r="UHB29" s="70"/>
      <c r="UHC29" s="70"/>
      <c r="UHD29" s="70"/>
      <c r="UHE29" s="70"/>
      <c r="UHF29" s="70"/>
      <c r="UHG29" s="70"/>
      <c r="UHH29" s="70"/>
      <c r="UHI29" s="70"/>
      <c r="UHJ29" s="70"/>
      <c r="UHK29" s="70"/>
      <c r="UHL29" s="70"/>
      <c r="UHM29" s="70"/>
      <c r="UHN29" s="70"/>
      <c r="UHO29" s="70"/>
      <c r="UHP29" s="70"/>
      <c r="UHQ29" s="70"/>
      <c r="UHR29" s="70"/>
      <c r="UHS29" s="70"/>
      <c r="UHT29" s="70"/>
      <c r="UHU29" s="70"/>
      <c r="UHV29" s="70"/>
      <c r="UHW29" s="70"/>
      <c r="UHX29" s="70"/>
      <c r="UHY29" s="70"/>
      <c r="UHZ29" s="70"/>
      <c r="UIA29" s="70"/>
      <c r="UIB29" s="70"/>
      <c r="UIC29" s="70"/>
      <c r="UID29" s="70"/>
      <c r="UIE29" s="70"/>
      <c r="UIF29" s="70"/>
      <c r="UIG29" s="70"/>
      <c r="UIH29" s="70"/>
      <c r="UII29" s="70"/>
      <c r="UIJ29" s="70"/>
      <c r="UIK29" s="70"/>
      <c r="UIL29" s="70"/>
      <c r="UIM29" s="70"/>
      <c r="UIN29" s="70"/>
      <c r="UIO29" s="70"/>
      <c r="UIP29" s="70"/>
      <c r="UIQ29" s="70"/>
      <c r="UIR29" s="70"/>
      <c r="UIS29" s="70"/>
      <c r="UIT29" s="70"/>
      <c r="UIU29" s="70"/>
      <c r="UIV29" s="70"/>
      <c r="UIW29" s="70"/>
      <c r="UIX29" s="70"/>
      <c r="UIY29" s="70"/>
      <c r="UIZ29" s="70"/>
      <c r="UJA29" s="70"/>
      <c r="UJB29" s="70"/>
      <c r="UJC29" s="70"/>
      <c r="UJD29" s="70"/>
      <c r="UJE29" s="70"/>
      <c r="UJF29" s="70"/>
      <c r="UJG29" s="70"/>
      <c r="UJH29" s="70"/>
      <c r="UJI29" s="70"/>
      <c r="UJJ29" s="70"/>
      <c r="UJK29" s="70"/>
      <c r="UJL29" s="70"/>
      <c r="UJM29" s="70"/>
      <c r="UJN29" s="70"/>
      <c r="UJO29" s="70"/>
      <c r="UJP29" s="70"/>
      <c r="UJQ29" s="70"/>
      <c r="UJR29" s="70"/>
      <c r="UJS29" s="70"/>
      <c r="UJT29" s="70"/>
      <c r="UJU29" s="70"/>
      <c r="UJV29" s="70"/>
      <c r="UJW29" s="70"/>
      <c r="UJX29" s="70"/>
      <c r="UJY29" s="70"/>
      <c r="UJZ29" s="70"/>
      <c r="UKA29" s="70"/>
      <c r="UKB29" s="70"/>
      <c r="UKC29" s="70"/>
      <c r="UKD29" s="70"/>
      <c r="UKE29" s="70"/>
      <c r="UKF29" s="70"/>
      <c r="UKG29" s="70"/>
      <c r="UKH29" s="70"/>
      <c r="UKI29" s="70"/>
      <c r="UKJ29" s="70"/>
      <c r="UKK29" s="70"/>
      <c r="UKL29" s="70"/>
      <c r="UKM29" s="70"/>
      <c r="UKN29" s="70"/>
      <c r="UKO29" s="70"/>
      <c r="UKP29" s="70"/>
      <c r="UKQ29" s="70"/>
      <c r="UKR29" s="70"/>
      <c r="UKS29" s="70"/>
      <c r="UKT29" s="70"/>
      <c r="UKU29" s="70"/>
      <c r="UKV29" s="70"/>
      <c r="UKW29" s="70"/>
      <c r="UKX29" s="70"/>
      <c r="UKY29" s="70"/>
      <c r="UKZ29" s="70"/>
      <c r="ULA29" s="70"/>
      <c r="ULB29" s="70"/>
      <c r="ULC29" s="70"/>
      <c r="ULD29" s="70"/>
      <c r="ULE29" s="70"/>
      <c r="ULF29" s="70"/>
      <c r="ULG29" s="70"/>
      <c r="ULH29" s="70"/>
      <c r="ULI29" s="70"/>
      <c r="ULJ29" s="70"/>
      <c r="ULK29" s="70"/>
      <c r="ULL29" s="70"/>
      <c r="ULM29" s="70"/>
      <c r="ULN29" s="70"/>
      <c r="ULO29" s="70"/>
      <c r="ULP29" s="70"/>
      <c r="ULQ29" s="70"/>
      <c r="ULR29" s="70"/>
      <c r="ULS29" s="70"/>
      <c r="ULT29" s="70"/>
      <c r="ULU29" s="70"/>
      <c r="ULV29" s="70"/>
      <c r="ULW29" s="70"/>
      <c r="ULX29" s="70"/>
      <c r="ULY29" s="70"/>
      <c r="ULZ29" s="70"/>
      <c r="UMA29" s="70"/>
      <c r="UMB29" s="70"/>
      <c r="UMC29" s="70"/>
      <c r="UMD29" s="70"/>
      <c r="UME29" s="70"/>
      <c r="UMF29" s="70"/>
      <c r="UMG29" s="70"/>
      <c r="UMH29" s="70"/>
      <c r="UMI29" s="70"/>
      <c r="UMJ29" s="70"/>
      <c r="UMK29" s="70"/>
      <c r="UML29" s="70"/>
      <c r="UMM29" s="70"/>
      <c r="UMN29" s="70"/>
      <c r="UMO29" s="70"/>
      <c r="UMP29" s="70"/>
      <c r="UMQ29" s="70"/>
      <c r="UMR29" s="70"/>
      <c r="UMS29" s="70"/>
      <c r="UMT29" s="70"/>
      <c r="UMU29" s="70"/>
      <c r="UMV29" s="70"/>
      <c r="UMW29" s="70"/>
      <c r="UMX29" s="70"/>
      <c r="UMY29" s="70"/>
      <c r="UMZ29" s="70"/>
      <c r="UNA29" s="70"/>
      <c r="UNB29" s="70"/>
      <c r="UNC29" s="70"/>
      <c r="UND29" s="70"/>
      <c r="UNE29" s="70"/>
      <c r="UNF29" s="70"/>
      <c r="UNG29" s="70"/>
      <c r="UNH29" s="70"/>
      <c r="UNI29" s="70"/>
      <c r="UNJ29" s="70"/>
      <c r="UNK29" s="70"/>
      <c r="UNL29" s="70"/>
      <c r="UNM29" s="70"/>
      <c r="UNN29" s="70"/>
      <c r="UNO29" s="70"/>
      <c r="UNP29" s="70"/>
      <c r="UNQ29" s="70"/>
      <c r="UNR29" s="70"/>
      <c r="UNS29" s="70"/>
      <c r="UNT29" s="70"/>
      <c r="UNU29" s="70"/>
      <c r="UNV29" s="70"/>
      <c r="UNW29" s="70"/>
      <c r="UNX29" s="70"/>
      <c r="UNY29" s="70"/>
      <c r="UNZ29" s="70"/>
      <c r="UOA29" s="70"/>
      <c r="UOB29" s="70"/>
      <c r="UOC29" s="70"/>
      <c r="UOD29" s="70"/>
      <c r="UOE29" s="70"/>
      <c r="UOF29" s="70"/>
      <c r="UOG29" s="70"/>
      <c r="UOH29" s="70"/>
      <c r="UOI29" s="70"/>
      <c r="UOJ29" s="70"/>
      <c r="UOK29" s="70"/>
      <c r="UOL29" s="70"/>
      <c r="UOM29" s="70"/>
      <c r="UON29" s="70"/>
      <c r="UOO29" s="70"/>
      <c r="UOP29" s="70"/>
      <c r="UOQ29" s="70"/>
      <c r="UOR29" s="70"/>
      <c r="UOS29" s="70"/>
      <c r="UOT29" s="70"/>
      <c r="UOU29" s="70"/>
      <c r="UOV29" s="70"/>
      <c r="UOW29" s="70"/>
      <c r="UOX29" s="70"/>
      <c r="UOY29" s="70"/>
      <c r="UOZ29" s="70"/>
      <c r="UPA29" s="70"/>
      <c r="UPB29" s="70"/>
      <c r="UPC29" s="70"/>
      <c r="UPD29" s="70"/>
      <c r="UPE29" s="70"/>
      <c r="UPF29" s="70"/>
      <c r="UPG29" s="70"/>
      <c r="UPH29" s="70"/>
      <c r="UPI29" s="70"/>
      <c r="UPJ29" s="70"/>
      <c r="UPK29" s="70"/>
      <c r="UPL29" s="70"/>
      <c r="UPM29" s="70"/>
      <c r="UPN29" s="70"/>
      <c r="UPO29" s="70"/>
      <c r="UPP29" s="70"/>
      <c r="UPQ29" s="70"/>
      <c r="UPR29" s="70"/>
      <c r="UPS29" s="70"/>
      <c r="UPT29" s="70"/>
      <c r="UPU29" s="70"/>
      <c r="UPV29" s="70"/>
      <c r="UPW29" s="70"/>
      <c r="UPX29" s="70"/>
      <c r="UPY29" s="70"/>
      <c r="UPZ29" s="70"/>
      <c r="UQA29" s="70"/>
      <c r="UQB29" s="70"/>
      <c r="UQC29" s="70"/>
      <c r="UQD29" s="70"/>
      <c r="UQE29" s="70"/>
      <c r="UQF29" s="70"/>
      <c r="UQG29" s="70"/>
      <c r="UQH29" s="70"/>
      <c r="UQI29" s="70"/>
      <c r="UQJ29" s="70"/>
      <c r="UQK29" s="70"/>
      <c r="UQL29" s="70"/>
      <c r="UQM29" s="70"/>
      <c r="UQN29" s="70"/>
      <c r="UQO29" s="70"/>
      <c r="UQP29" s="70"/>
      <c r="UQQ29" s="70"/>
      <c r="UQR29" s="70"/>
      <c r="UQS29" s="70"/>
      <c r="UQT29" s="70"/>
      <c r="UQU29" s="70"/>
      <c r="UQV29" s="70"/>
      <c r="UQW29" s="70"/>
      <c r="UQX29" s="70"/>
      <c r="UQY29" s="70"/>
      <c r="UQZ29" s="70"/>
      <c r="URA29" s="70"/>
      <c r="URB29" s="70"/>
      <c r="URC29" s="70"/>
      <c r="URD29" s="70"/>
      <c r="URE29" s="70"/>
      <c r="URF29" s="70"/>
      <c r="URG29" s="70"/>
      <c r="URH29" s="70"/>
      <c r="URI29" s="70"/>
      <c r="URJ29" s="70"/>
      <c r="URK29" s="70"/>
      <c r="URL29" s="70"/>
      <c r="URM29" s="70"/>
      <c r="URN29" s="70"/>
      <c r="URO29" s="70"/>
      <c r="URP29" s="70"/>
      <c r="URQ29" s="70"/>
      <c r="URR29" s="70"/>
      <c r="URS29" s="70"/>
      <c r="URT29" s="70"/>
      <c r="URU29" s="70"/>
      <c r="URV29" s="70"/>
      <c r="URW29" s="70"/>
      <c r="URX29" s="70"/>
      <c r="URY29" s="70"/>
      <c r="URZ29" s="70"/>
      <c r="USA29" s="70"/>
      <c r="USB29" s="70"/>
      <c r="USC29" s="70"/>
      <c r="USD29" s="70"/>
      <c r="USE29" s="70"/>
      <c r="USF29" s="70"/>
      <c r="USG29" s="70"/>
      <c r="USH29" s="70"/>
      <c r="USI29" s="70"/>
      <c r="USJ29" s="70"/>
      <c r="USK29" s="70"/>
      <c r="USL29" s="70"/>
      <c r="USM29" s="70"/>
      <c r="USN29" s="70"/>
      <c r="USO29" s="70"/>
      <c r="USP29" s="70"/>
      <c r="USQ29" s="70"/>
      <c r="USR29" s="70"/>
      <c r="USS29" s="70"/>
      <c r="UST29" s="70"/>
      <c r="USU29" s="70"/>
      <c r="USV29" s="70"/>
      <c r="USW29" s="70"/>
      <c r="USX29" s="70"/>
      <c r="USY29" s="70"/>
      <c r="USZ29" s="70"/>
      <c r="UTA29" s="70"/>
      <c r="UTB29" s="70"/>
      <c r="UTC29" s="70"/>
      <c r="UTD29" s="70"/>
      <c r="UTE29" s="70"/>
      <c r="UTF29" s="70"/>
      <c r="UTG29" s="70"/>
      <c r="UTH29" s="70"/>
      <c r="UTI29" s="70"/>
      <c r="UTJ29" s="70"/>
      <c r="UTK29" s="70"/>
      <c r="UTL29" s="70"/>
      <c r="UTM29" s="70"/>
      <c r="UTN29" s="70"/>
      <c r="UTO29" s="70"/>
      <c r="UTP29" s="70"/>
      <c r="UTQ29" s="70"/>
      <c r="UTR29" s="70"/>
      <c r="UTS29" s="70"/>
      <c r="UTT29" s="70"/>
      <c r="UTU29" s="70"/>
      <c r="UTV29" s="70"/>
      <c r="UTW29" s="70"/>
      <c r="UTX29" s="70"/>
      <c r="UTY29" s="70"/>
      <c r="UTZ29" s="70"/>
      <c r="UUA29" s="70"/>
      <c r="UUB29" s="70"/>
      <c r="UUC29" s="70"/>
      <c r="UUD29" s="70"/>
      <c r="UUE29" s="70"/>
      <c r="UUF29" s="70"/>
      <c r="UUG29" s="70"/>
      <c r="UUH29" s="70"/>
      <c r="UUI29" s="70"/>
      <c r="UUJ29" s="70"/>
      <c r="UUK29" s="70"/>
      <c r="UUL29" s="70"/>
      <c r="UUM29" s="70"/>
      <c r="UUN29" s="70"/>
      <c r="UUO29" s="70"/>
      <c r="UUP29" s="70"/>
      <c r="UUQ29" s="70"/>
      <c r="UUR29" s="70"/>
      <c r="UUS29" s="70"/>
      <c r="UUT29" s="70"/>
      <c r="UUU29" s="70"/>
      <c r="UUV29" s="70"/>
      <c r="UUW29" s="70"/>
      <c r="UUX29" s="70"/>
      <c r="UUY29" s="70"/>
      <c r="UUZ29" s="70"/>
      <c r="UVA29" s="70"/>
      <c r="UVB29" s="70"/>
      <c r="UVC29" s="70"/>
      <c r="UVD29" s="70"/>
      <c r="UVE29" s="70"/>
      <c r="UVF29" s="70"/>
      <c r="UVG29" s="70"/>
      <c r="UVH29" s="70"/>
      <c r="UVI29" s="70"/>
      <c r="UVJ29" s="70"/>
      <c r="UVK29" s="70"/>
      <c r="UVL29" s="70"/>
      <c r="UVM29" s="70"/>
      <c r="UVN29" s="70"/>
      <c r="UVO29" s="70"/>
      <c r="UVP29" s="70"/>
      <c r="UVQ29" s="70"/>
      <c r="UVR29" s="70"/>
      <c r="UVS29" s="70"/>
      <c r="UVT29" s="70"/>
      <c r="UVU29" s="70"/>
      <c r="UVV29" s="70"/>
      <c r="UVW29" s="70"/>
      <c r="UVX29" s="70"/>
      <c r="UVY29" s="70"/>
      <c r="UVZ29" s="70"/>
      <c r="UWA29" s="70"/>
      <c r="UWB29" s="70"/>
      <c r="UWC29" s="70"/>
      <c r="UWD29" s="70"/>
      <c r="UWE29" s="70"/>
      <c r="UWF29" s="70"/>
      <c r="UWG29" s="70"/>
      <c r="UWH29" s="70"/>
      <c r="UWI29" s="70"/>
      <c r="UWJ29" s="70"/>
      <c r="UWK29" s="70"/>
      <c r="UWL29" s="70"/>
      <c r="UWM29" s="70"/>
      <c r="UWN29" s="70"/>
      <c r="UWO29" s="70"/>
      <c r="UWP29" s="70"/>
      <c r="UWQ29" s="70"/>
      <c r="UWR29" s="70"/>
      <c r="UWS29" s="70"/>
      <c r="UWT29" s="70"/>
      <c r="UWU29" s="70"/>
      <c r="UWV29" s="70"/>
      <c r="UWW29" s="70"/>
      <c r="UWX29" s="70"/>
      <c r="UWY29" s="70"/>
      <c r="UWZ29" s="70"/>
      <c r="UXA29" s="70"/>
      <c r="UXB29" s="70"/>
      <c r="UXC29" s="70"/>
      <c r="UXD29" s="70"/>
      <c r="UXE29" s="70"/>
      <c r="UXF29" s="70"/>
      <c r="UXG29" s="70"/>
      <c r="UXH29" s="70"/>
      <c r="UXI29" s="70"/>
      <c r="UXJ29" s="70"/>
      <c r="UXK29" s="70"/>
      <c r="UXL29" s="70"/>
      <c r="UXM29" s="70"/>
      <c r="UXN29" s="70"/>
      <c r="UXO29" s="70"/>
      <c r="UXP29" s="70"/>
      <c r="UXQ29" s="70"/>
      <c r="UXR29" s="70"/>
      <c r="UXS29" s="70"/>
      <c r="UXT29" s="70"/>
      <c r="UXU29" s="70"/>
      <c r="UXV29" s="70"/>
      <c r="UXW29" s="70"/>
      <c r="UXX29" s="70"/>
      <c r="UXY29" s="70"/>
      <c r="UXZ29" s="70"/>
      <c r="UYA29" s="70"/>
      <c r="UYB29" s="70"/>
      <c r="UYC29" s="70"/>
      <c r="UYD29" s="70"/>
      <c r="UYE29" s="70"/>
      <c r="UYF29" s="70"/>
      <c r="UYG29" s="70"/>
      <c r="UYH29" s="70"/>
      <c r="UYI29" s="70"/>
      <c r="UYJ29" s="70"/>
      <c r="UYK29" s="70"/>
      <c r="UYL29" s="70"/>
      <c r="UYM29" s="70"/>
      <c r="UYN29" s="70"/>
      <c r="UYO29" s="70"/>
      <c r="UYP29" s="70"/>
      <c r="UYQ29" s="70"/>
      <c r="UYR29" s="70"/>
      <c r="UYS29" s="70"/>
      <c r="UYT29" s="70"/>
      <c r="UYU29" s="70"/>
      <c r="UYV29" s="70"/>
      <c r="UYW29" s="70"/>
      <c r="UYX29" s="70"/>
      <c r="UYY29" s="70"/>
      <c r="UYZ29" s="70"/>
      <c r="UZA29" s="70"/>
      <c r="UZB29" s="70"/>
      <c r="UZC29" s="70"/>
      <c r="UZD29" s="70"/>
      <c r="UZE29" s="70"/>
      <c r="UZF29" s="70"/>
      <c r="UZG29" s="70"/>
      <c r="UZH29" s="70"/>
      <c r="UZI29" s="70"/>
      <c r="UZJ29" s="70"/>
      <c r="UZK29" s="70"/>
      <c r="UZL29" s="70"/>
      <c r="UZM29" s="70"/>
      <c r="UZN29" s="70"/>
      <c r="UZO29" s="70"/>
      <c r="UZP29" s="70"/>
      <c r="UZQ29" s="70"/>
      <c r="UZR29" s="70"/>
      <c r="UZS29" s="70"/>
      <c r="UZT29" s="70"/>
      <c r="UZU29" s="70"/>
      <c r="UZV29" s="70"/>
      <c r="UZW29" s="70"/>
      <c r="UZX29" s="70"/>
      <c r="UZY29" s="70"/>
      <c r="UZZ29" s="70"/>
      <c r="VAA29" s="70"/>
      <c r="VAB29" s="70"/>
      <c r="VAC29" s="70"/>
      <c r="VAD29" s="70"/>
      <c r="VAE29" s="70"/>
      <c r="VAF29" s="70"/>
      <c r="VAG29" s="70"/>
      <c r="VAH29" s="70"/>
      <c r="VAI29" s="70"/>
      <c r="VAJ29" s="70"/>
      <c r="VAK29" s="70"/>
      <c r="VAL29" s="70"/>
      <c r="VAM29" s="70"/>
      <c r="VAN29" s="70"/>
      <c r="VAO29" s="70"/>
      <c r="VAP29" s="70"/>
      <c r="VAQ29" s="70"/>
      <c r="VAR29" s="70"/>
      <c r="VAS29" s="70"/>
      <c r="VAT29" s="70"/>
      <c r="VAU29" s="70"/>
      <c r="VAV29" s="70"/>
      <c r="VAW29" s="70"/>
      <c r="VAX29" s="70"/>
      <c r="VAY29" s="70"/>
      <c r="VAZ29" s="70"/>
      <c r="VBA29" s="70"/>
      <c r="VBB29" s="70"/>
      <c r="VBC29" s="70"/>
      <c r="VBD29" s="70"/>
      <c r="VBE29" s="70"/>
      <c r="VBF29" s="70"/>
      <c r="VBG29" s="70"/>
      <c r="VBH29" s="70"/>
      <c r="VBI29" s="70"/>
      <c r="VBJ29" s="70"/>
      <c r="VBK29" s="70"/>
      <c r="VBL29" s="70"/>
      <c r="VBM29" s="70"/>
      <c r="VBN29" s="70"/>
      <c r="VBO29" s="70"/>
      <c r="VBP29" s="70"/>
      <c r="VBQ29" s="70"/>
      <c r="VBR29" s="70"/>
      <c r="VBS29" s="70"/>
      <c r="VBT29" s="70"/>
      <c r="VBU29" s="70"/>
      <c r="VBV29" s="70"/>
      <c r="VBW29" s="70"/>
      <c r="VBX29" s="70"/>
      <c r="VBY29" s="70"/>
      <c r="VBZ29" s="70"/>
      <c r="VCA29" s="70"/>
      <c r="VCB29" s="70"/>
      <c r="VCC29" s="70"/>
      <c r="VCD29" s="70"/>
      <c r="VCE29" s="70"/>
      <c r="VCF29" s="70"/>
      <c r="VCG29" s="70"/>
      <c r="VCH29" s="70"/>
      <c r="VCI29" s="70"/>
      <c r="VCJ29" s="70"/>
      <c r="VCK29" s="70"/>
      <c r="VCL29" s="70"/>
      <c r="VCM29" s="70"/>
      <c r="VCN29" s="70"/>
      <c r="VCO29" s="70"/>
      <c r="VCP29" s="70"/>
      <c r="VCQ29" s="70"/>
      <c r="VCR29" s="70"/>
      <c r="VCS29" s="70"/>
      <c r="VCT29" s="70"/>
      <c r="VCU29" s="70"/>
      <c r="VCV29" s="70"/>
      <c r="VCW29" s="70"/>
      <c r="VCX29" s="70"/>
      <c r="VCY29" s="70"/>
      <c r="VCZ29" s="70"/>
      <c r="VDA29" s="70"/>
      <c r="VDB29" s="70"/>
      <c r="VDC29" s="70"/>
      <c r="VDD29" s="70"/>
      <c r="VDE29" s="70"/>
      <c r="VDF29" s="70"/>
      <c r="VDG29" s="70"/>
      <c r="VDH29" s="70"/>
      <c r="VDI29" s="70"/>
      <c r="VDJ29" s="70"/>
      <c r="VDK29" s="70"/>
      <c r="VDL29" s="70"/>
      <c r="VDM29" s="70"/>
      <c r="VDN29" s="70"/>
      <c r="VDO29" s="70"/>
      <c r="VDP29" s="70"/>
      <c r="VDQ29" s="70"/>
      <c r="VDR29" s="70"/>
      <c r="VDS29" s="70"/>
      <c r="VDT29" s="70"/>
      <c r="VDU29" s="70"/>
      <c r="VDV29" s="70"/>
      <c r="VDW29" s="70"/>
      <c r="VDX29" s="70"/>
      <c r="VDY29" s="70"/>
      <c r="VDZ29" s="70"/>
      <c r="VEA29" s="70"/>
      <c r="VEB29" s="70"/>
      <c r="VEC29" s="70"/>
      <c r="VED29" s="70"/>
      <c r="VEE29" s="70"/>
      <c r="VEF29" s="70"/>
      <c r="VEG29" s="70"/>
      <c r="VEH29" s="70"/>
      <c r="VEI29" s="70"/>
      <c r="VEJ29" s="70"/>
      <c r="VEK29" s="70"/>
      <c r="VEL29" s="70"/>
      <c r="VEM29" s="70"/>
      <c r="VEN29" s="70"/>
      <c r="VEO29" s="70"/>
      <c r="VEP29" s="70"/>
      <c r="VEQ29" s="70"/>
      <c r="VER29" s="70"/>
      <c r="VES29" s="70"/>
      <c r="VET29" s="70"/>
      <c r="VEU29" s="70"/>
      <c r="VEV29" s="70"/>
      <c r="VEW29" s="70"/>
      <c r="VEX29" s="70"/>
      <c r="VEY29" s="70"/>
      <c r="VEZ29" s="70"/>
      <c r="VFA29" s="70"/>
      <c r="VFB29" s="70"/>
      <c r="VFC29" s="70"/>
      <c r="VFD29" s="70"/>
      <c r="VFE29" s="70"/>
      <c r="VFF29" s="70"/>
      <c r="VFG29" s="70"/>
      <c r="VFH29" s="70"/>
      <c r="VFI29" s="70"/>
      <c r="VFJ29" s="70"/>
      <c r="VFK29" s="70"/>
      <c r="VFL29" s="70"/>
      <c r="VFM29" s="70"/>
      <c r="VFN29" s="70"/>
      <c r="VFO29" s="70"/>
      <c r="VFP29" s="70"/>
      <c r="VFQ29" s="70"/>
      <c r="VFR29" s="70"/>
      <c r="VFS29" s="70"/>
      <c r="VFT29" s="70"/>
      <c r="VFU29" s="70"/>
      <c r="VFV29" s="70"/>
      <c r="VFW29" s="70"/>
      <c r="VFX29" s="70"/>
      <c r="VFY29" s="70"/>
      <c r="VFZ29" s="70"/>
      <c r="VGA29" s="70"/>
      <c r="VGB29" s="70"/>
      <c r="VGC29" s="70"/>
      <c r="VGD29" s="70"/>
      <c r="VGE29" s="70"/>
      <c r="VGF29" s="70"/>
      <c r="VGG29" s="70"/>
      <c r="VGH29" s="70"/>
      <c r="VGI29" s="70"/>
      <c r="VGJ29" s="70"/>
      <c r="VGK29" s="70"/>
      <c r="VGL29" s="70"/>
      <c r="VGM29" s="70"/>
      <c r="VGN29" s="70"/>
      <c r="VGO29" s="70"/>
      <c r="VGP29" s="70"/>
      <c r="VGQ29" s="70"/>
      <c r="VGR29" s="70"/>
      <c r="VGS29" s="70"/>
      <c r="VGT29" s="70"/>
      <c r="VGU29" s="70"/>
      <c r="VGV29" s="70"/>
      <c r="VGW29" s="70"/>
      <c r="VGX29" s="70"/>
      <c r="VGY29" s="70"/>
      <c r="VGZ29" s="70"/>
      <c r="VHA29" s="70"/>
      <c r="VHB29" s="70"/>
      <c r="VHC29" s="70"/>
      <c r="VHD29" s="70"/>
      <c r="VHE29" s="70"/>
      <c r="VHF29" s="70"/>
      <c r="VHG29" s="70"/>
      <c r="VHH29" s="70"/>
      <c r="VHI29" s="70"/>
      <c r="VHJ29" s="70"/>
      <c r="VHK29" s="70"/>
      <c r="VHL29" s="70"/>
      <c r="VHM29" s="70"/>
      <c r="VHN29" s="70"/>
      <c r="VHO29" s="70"/>
      <c r="VHP29" s="70"/>
      <c r="VHQ29" s="70"/>
      <c r="VHR29" s="70"/>
      <c r="VHS29" s="70"/>
      <c r="VHT29" s="70"/>
      <c r="VHU29" s="70"/>
      <c r="VHV29" s="70"/>
      <c r="VHW29" s="70"/>
      <c r="VHX29" s="70"/>
      <c r="VHY29" s="70"/>
      <c r="VHZ29" s="70"/>
      <c r="VIA29" s="70"/>
      <c r="VIB29" s="70"/>
      <c r="VIC29" s="70"/>
      <c r="VID29" s="70"/>
      <c r="VIE29" s="70"/>
      <c r="VIF29" s="70"/>
      <c r="VIG29" s="70"/>
      <c r="VIH29" s="70"/>
      <c r="VII29" s="70"/>
      <c r="VIJ29" s="70"/>
      <c r="VIK29" s="70"/>
      <c r="VIL29" s="70"/>
      <c r="VIM29" s="70"/>
      <c r="VIN29" s="70"/>
      <c r="VIO29" s="70"/>
      <c r="VIP29" s="70"/>
      <c r="VIQ29" s="70"/>
      <c r="VIR29" s="70"/>
      <c r="VIS29" s="70"/>
      <c r="VIT29" s="70"/>
      <c r="VIU29" s="70"/>
      <c r="VIV29" s="70"/>
      <c r="VIW29" s="70"/>
      <c r="VIX29" s="70"/>
      <c r="VIY29" s="70"/>
      <c r="VIZ29" s="70"/>
      <c r="VJA29" s="70"/>
      <c r="VJB29" s="70"/>
      <c r="VJC29" s="70"/>
      <c r="VJD29" s="70"/>
      <c r="VJE29" s="70"/>
      <c r="VJF29" s="70"/>
      <c r="VJG29" s="70"/>
      <c r="VJH29" s="70"/>
      <c r="VJI29" s="70"/>
      <c r="VJJ29" s="70"/>
      <c r="VJK29" s="70"/>
      <c r="VJL29" s="70"/>
      <c r="VJM29" s="70"/>
      <c r="VJN29" s="70"/>
      <c r="VJO29" s="70"/>
      <c r="VJP29" s="70"/>
      <c r="VJQ29" s="70"/>
      <c r="VJR29" s="70"/>
      <c r="VJS29" s="70"/>
      <c r="VJT29" s="70"/>
      <c r="VJU29" s="70"/>
      <c r="VJV29" s="70"/>
      <c r="VJW29" s="70"/>
      <c r="VJX29" s="70"/>
      <c r="VJY29" s="70"/>
      <c r="VJZ29" s="70"/>
      <c r="VKA29" s="70"/>
      <c r="VKB29" s="70"/>
      <c r="VKC29" s="70"/>
      <c r="VKD29" s="70"/>
      <c r="VKE29" s="70"/>
      <c r="VKF29" s="70"/>
      <c r="VKG29" s="70"/>
      <c r="VKH29" s="70"/>
      <c r="VKI29" s="70"/>
      <c r="VKJ29" s="70"/>
      <c r="VKK29" s="70"/>
      <c r="VKL29" s="70"/>
      <c r="VKM29" s="70"/>
      <c r="VKN29" s="70"/>
      <c r="VKO29" s="70"/>
      <c r="VKP29" s="70"/>
      <c r="VKQ29" s="70"/>
      <c r="VKR29" s="70"/>
      <c r="VKS29" s="70"/>
      <c r="VKT29" s="70"/>
      <c r="VKU29" s="70"/>
      <c r="VKV29" s="70"/>
      <c r="VKW29" s="70"/>
      <c r="VKX29" s="70"/>
      <c r="VKY29" s="70"/>
      <c r="VKZ29" s="70"/>
      <c r="VLA29" s="70"/>
      <c r="VLB29" s="70"/>
      <c r="VLC29" s="70"/>
      <c r="VLD29" s="70"/>
      <c r="VLE29" s="70"/>
      <c r="VLF29" s="70"/>
      <c r="VLG29" s="70"/>
      <c r="VLH29" s="70"/>
      <c r="VLI29" s="70"/>
      <c r="VLJ29" s="70"/>
      <c r="VLK29" s="70"/>
      <c r="VLL29" s="70"/>
      <c r="VLM29" s="70"/>
      <c r="VLN29" s="70"/>
      <c r="VLO29" s="70"/>
      <c r="VLP29" s="70"/>
      <c r="VLQ29" s="70"/>
      <c r="VLR29" s="70"/>
      <c r="VLS29" s="70"/>
      <c r="VLT29" s="70"/>
      <c r="VLU29" s="70"/>
      <c r="VLV29" s="70"/>
      <c r="VLW29" s="70"/>
      <c r="VLX29" s="70"/>
      <c r="VLY29" s="70"/>
      <c r="VLZ29" s="70"/>
      <c r="VMA29" s="70"/>
      <c r="VMB29" s="70"/>
      <c r="VMC29" s="70"/>
      <c r="VMD29" s="70"/>
      <c r="VME29" s="70"/>
      <c r="VMF29" s="70"/>
      <c r="VMG29" s="70"/>
      <c r="VMH29" s="70"/>
      <c r="VMI29" s="70"/>
      <c r="VMJ29" s="70"/>
      <c r="VMK29" s="70"/>
      <c r="VML29" s="70"/>
      <c r="VMM29" s="70"/>
      <c r="VMN29" s="70"/>
      <c r="VMO29" s="70"/>
      <c r="VMP29" s="70"/>
      <c r="VMQ29" s="70"/>
      <c r="VMR29" s="70"/>
      <c r="VMS29" s="70"/>
      <c r="VMT29" s="70"/>
      <c r="VMU29" s="70"/>
      <c r="VMV29" s="70"/>
      <c r="VMW29" s="70"/>
      <c r="VMX29" s="70"/>
      <c r="VMY29" s="70"/>
      <c r="VMZ29" s="70"/>
      <c r="VNA29" s="70"/>
      <c r="VNB29" s="70"/>
      <c r="VNC29" s="70"/>
      <c r="VND29" s="70"/>
      <c r="VNE29" s="70"/>
      <c r="VNF29" s="70"/>
      <c r="VNG29" s="70"/>
      <c r="VNH29" s="70"/>
      <c r="VNI29" s="70"/>
      <c r="VNJ29" s="70"/>
      <c r="VNK29" s="70"/>
      <c r="VNL29" s="70"/>
      <c r="VNM29" s="70"/>
      <c r="VNN29" s="70"/>
      <c r="VNO29" s="70"/>
      <c r="VNP29" s="70"/>
      <c r="VNQ29" s="70"/>
      <c r="VNR29" s="70"/>
      <c r="VNS29" s="70"/>
      <c r="VNT29" s="70"/>
      <c r="VNU29" s="70"/>
      <c r="VNV29" s="70"/>
      <c r="VNW29" s="70"/>
      <c r="VNX29" s="70"/>
      <c r="VNY29" s="70"/>
      <c r="VNZ29" s="70"/>
      <c r="VOA29" s="70"/>
      <c r="VOB29" s="70"/>
      <c r="VOC29" s="70"/>
      <c r="VOD29" s="70"/>
      <c r="VOE29" s="70"/>
      <c r="VOF29" s="70"/>
      <c r="VOG29" s="70"/>
      <c r="VOH29" s="70"/>
      <c r="VOI29" s="70"/>
      <c r="VOJ29" s="70"/>
      <c r="VOK29" s="70"/>
      <c r="VOL29" s="70"/>
      <c r="VOM29" s="70"/>
      <c r="VON29" s="70"/>
      <c r="VOO29" s="70"/>
      <c r="VOP29" s="70"/>
      <c r="VOQ29" s="70"/>
      <c r="VOR29" s="70"/>
      <c r="VOS29" s="70"/>
      <c r="VOT29" s="70"/>
      <c r="VOU29" s="70"/>
      <c r="VOV29" s="70"/>
      <c r="VOW29" s="70"/>
      <c r="VOX29" s="70"/>
      <c r="VOY29" s="70"/>
      <c r="VOZ29" s="70"/>
      <c r="VPA29" s="70"/>
      <c r="VPB29" s="70"/>
      <c r="VPC29" s="70"/>
      <c r="VPD29" s="70"/>
      <c r="VPE29" s="70"/>
      <c r="VPF29" s="70"/>
      <c r="VPG29" s="70"/>
      <c r="VPH29" s="70"/>
      <c r="VPI29" s="70"/>
      <c r="VPJ29" s="70"/>
      <c r="VPK29" s="70"/>
      <c r="VPL29" s="70"/>
      <c r="VPM29" s="70"/>
      <c r="VPN29" s="70"/>
      <c r="VPO29" s="70"/>
      <c r="VPP29" s="70"/>
      <c r="VPQ29" s="70"/>
      <c r="VPR29" s="70"/>
      <c r="VPS29" s="70"/>
      <c r="VPT29" s="70"/>
      <c r="VPU29" s="70"/>
      <c r="VPV29" s="70"/>
      <c r="VPW29" s="70"/>
      <c r="VPX29" s="70"/>
      <c r="VPY29" s="70"/>
      <c r="VPZ29" s="70"/>
      <c r="VQA29" s="70"/>
      <c r="VQB29" s="70"/>
      <c r="VQC29" s="70"/>
      <c r="VQD29" s="70"/>
      <c r="VQE29" s="70"/>
      <c r="VQF29" s="70"/>
      <c r="VQG29" s="70"/>
      <c r="VQH29" s="70"/>
      <c r="VQI29" s="70"/>
      <c r="VQJ29" s="70"/>
      <c r="VQK29" s="70"/>
      <c r="VQL29" s="70"/>
      <c r="VQM29" s="70"/>
      <c r="VQN29" s="70"/>
      <c r="VQO29" s="70"/>
      <c r="VQP29" s="70"/>
      <c r="VQQ29" s="70"/>
      <c r="VQR29" s="70"/>
      <c r="VQS29" s="70"/>
      <c r="VQT29" s="70"/>
      <c r="VQU29" s="70"/>
      <c r="VQV29" s="70"/>
      <c r="VQW29" s="70"/>
      <c r="VQX29" s="70"/>
      <c r="VQY29" s="70"/>
      <c r="VQZ29" s="70"/>
      <c r="VRA29" s="70"/>
      <c r="VRB29" s="70"/>
      <c r="VRC29" s="70"/>
      <c r="VRD29" s="70"/>
      <c r="VRE29" s="70"/>
      <c r="VRF29" s="70"/>
      <c r="VRG29" s="70"/>
      <c r="VRH29" s="70"/>
      <c r="VRI29" s="70"/>
      <c r="VRJ29" s="70"/>
      <c r="VRK29" s="70"/>
      <c r="VRL29" s="70"/>
      <c r="VRM29" s="70"/>
      <c r="VRN29" s="70"/>
      <c r="VRO29" s="70"/>
      <c r="VRP29" s="70"/>
      <c r="VRQ29" s="70"/>
      <c r="VRR29" s="70"/>
      <c r="VRS29" s="70"/>
      <c r="VRT29" s="70"/>
      <c r="VRU29" s="70"/>
      <c r="VRV29" s="70"/>
      <c r="VRW29" s="70"/>
      <c r="VRX29" s="70"/>
      <c r="VRY29" s="70"/>
      <c r="VRZ29" s="70"/>
      <c r="VSA29" s="70"/>
      <c r="VSB29" s="70"/>
      <c r="VSC29" s="70"/>
      <c r="VSD29" s="70"/>
      <c r="VSE29" s="70"/>
      <c r="VSF29" s="70"/>
      <c r="VSG29" s="70"/>
      <c r="VSH29" s="70"/>
      <c r="VSI29" s="70"/>
      <c r="VSJ29" s="70"/>
      <c r="VSK29" s="70"/>
      <c r="VSL29" s="70"/>
      <c r="VSM29" s="70"/>
      <c r="VSN29" s="70"/>
      <c r="VSO29" s="70"/>
      <c r="VSP29" s="70"/>
      <c r="VSQ29" s="70"/>
      <c r="VSR29" s="70"/>
      <c r="VSS29" s="70"/>
      <c r="VST29" s="70"/>
      <c r="VSU29" s="70"/>
      <c r="VSV29" s="70"/>
      <c r="VSW29" s="70"/>
      <c r="VSX29" s="70"/>
      <c r="VSY29" s="70"/>
      <c r="VSZ29" s="70"/>
      <c r="VTA29" s="70"/>
      <c r="VTB29" s="70"/>
      <c r="VTC29" s="70"/>
      <c r="VTD29" s="70"/>
      <c r="VTE29" s="70"/>
      <c r="VTF29" s="70"/>
      <c r="VTG29" s="70"/>
      <c r="VTH29" s="70"/>
      <c r="VTI29" s="70"/>
      <c r="VTJ29" s="70"/>
      <c r="VTK29" s="70"/>
      <c r="VTL29" s="70"/>
      <c r="VTM29" s="70"/>
      <c r="VTN29" s="70"/>
      <c r="VTO29" s="70"/>
      <c r="VTP29" s="70"/>
      <c r="VTQ29" s="70"/>
      <c r="VTR29" s="70"/>
      <c r="VTS29" s="70"/>
      <c r="VTT29" s="70"/>
      <c r="VTU29" s="70"/>
      <c r="VTV29" s="70"/>
      <c r="VTW29" s="70"/>
      <c r="VTX29" s="70"/>
      <c r="VTY29" s="70"/>
      <c r="VTZ29" s="70"/>
      <c r="VUA29" s="70"/>
      <c r="VUB29" s="70"/>
      <c r="VUC29" s="70"/>
      <c r="VUD29" s="70"/>
      <c r="VUE29" s="70"/>
      <c r="VUF29" s="70"/>
      <c r="VUG29" s="70"/>
      <c r="VUH29" s="70"/>
      <c r="VUI29" s="70"/>
      <c r="VUJ29" s="70"/>
      <c r="VUK29" s="70"/>
      <c r="VUL29" s="70"/>
      <c r="VUM29" s="70"/>
      <c r="VUN29" s="70"/>
      <c r="VUO29" s="70"/>
      <c r="VUP29" s="70"/>
      <c r="VUQ29" s="70"/>
      <c r="VUR29" s="70"/>
      <c r="VUS29" s="70"/>
      <c r="VUT29" s="70"/>
      <c r="VUU29" s="70"/>
      <c r="VUV29" s="70"/>
      <c r="VUW29" s="70"/>
      <c r="VUX29" s="70"/>
      <c r="VUY29" s="70"/>
      <c r="VUZ29" s="70"/>
      <c r="VVA29" s="70"/>
      <c r="VVB29" s="70"/>
      <c r="VVC29" s="70"/>
      <c r="VVD29" s="70"/>
      <c r="VVE29" s="70"/>
      <c r="VVF29" s="70"/>
      <c r="VVG29" s="70"/>
      <c r="VVH29" s="70"/>
      <c r="VVI29" s="70"/>
      <c r="VVJ29" s="70"/>
      <c r="VVK29" s="70"/>
      <c r="VVL29" s="70"/>
      <c r="VVM29" s="70"/>
      <c r="VVN29" s="70"/>
      <c r="VVO29" s="70"/>
      <c r="VVP29" s="70"/>
      <c r="VVQ29" s="70"/>
      <c r="VVR29" s="70"/>
      <c r="VVS29" s="70"/>
      <c r="VVT29" s="70"/>
      <c r="VVU29" s="70"/>
      <c r="VVV29" s="70"/>
      <c r="VVW29" s="70"/>
      <c r="VVX29" s="70"/>
      <c r="VVY29" s="70"/>
      <c r="VVZ29" s="70"/>
      <c r="VWA29" s="70"/>
      <c r="VWB29" s="70"/>
      <c r="VWC29" s="70"/>
      <c r="VWD29" s="70"/>
      <c r="VWE29" s="70"/>
      <c r="VWF29" s="70"/>
      <c r="VWG29" s="70"/>
      <c r="VWH29" s="70"/>
      <c r="VWI29" s="70"/>
      <c r="VWJ29" s="70"/>
      <c r="VWK29" s="70"/>
      <c r="VWL29" s="70"/>
      <c r="VWM29" s="70"/>
      <c r="VWN29" s="70"/>
      <c r="VWO29" s="70"/>
      <c r="VWP29" s="70"/>
      <c r="VWQ29" s="70"/>
      <c r="VWR29" s="70"/>
      <c r="VWS29" s="70"/>
      <c r="VWT29" s="70"/>
      <c r="VWU29" s="70"/>
      <c r="VWV29" s="70"/>
      <c r="VWW29" s="70"/>
      <c r="VWX29" s="70"/>
      <c r="VWY29" s="70"/>
      <c r="VWZ29" s="70"/>
      <c r="VXA29" s="70"/>
      <c r="VXB29" s="70"/>
      <c r="VXC29" s="70"/>
      <c r="VXD29" s="70"/>
      <c r="VXE29" s="70"/>
      <c r="VXF29" s="70"/>
      <c r="VXG29" s="70"/>
      <c r="VXH29" s="70"/>
      <c r="VXI29" s="70"/>
      <c r="VXJ29" s="70"/>
      <c r="VXK29" s="70"/>
      <c r="VXL29" s="70"/>
      <c r="VXM29" s="70"/>
      <c r="VXN29" s="70"/>
      <c r="VXO29" s="70"/>
      <c r="VXP29" s="70"/>
      <c r="VXQ29" s="70"/>
      <c r="VXR29" s="70"/>
      <c r="VXS29" s="70"/>
      <c r="VXT29" s="70"/>
      <c r="VXU29" s="70"/>
      <c r="VXV29" s="70"/>
      <c r="VXW29" s="70"/>
      <c r="VXX29" s="70"/>
      <c r="VXY29" s="70"/>
      <c r="VXZ29" s="70"/>
      <c r="VYA29" s="70"/>
      <c r="VYB29" s="70"/>
      <c r="VYC29" s="70"/>
      <c r="VYD29" s="70"/>
      <c r="VYE29" s="70"/>
      <c r="VYF29" s="70"/>
      <c r="VYG29" s="70"/>
      <c r="VYH29" s="70"/>
      <c r="VYI29" s="70"/>
      <c r="VYJ29" s="70"/>
      <c r="VYK29" s="70"/>
      <c r="VYL29" s="70"/>
      <c r="VYM29" s="70"/>
      <c r="VYN29" s="70"/>
      <c r="VYO29" s="70"/>
      <c r="VYP29" s="70"/>
      <c r="VYQ29" s="70"/>
      <c r="VYR29" s="70"/>
      <c r="VYS29" s="70"/>
      <c r="VYT29" s="70"/>
      <c r="VYU29" s="70"/>
      <c r="VYV29" s="70"/>
      <c r="VYW29" s="70"/>
      <c r="VYX29" s="70"/>
      <c r="VYY29" s="70"/>
      <c r="VYZ29" s="70"/>
      <c r="VZA29" s="70"/>
      <c r="VZB29" s="70"/>
      <c r="VZC29" s="70"/>
      <c r="VZD29" s="70"/>
      <c r="VZE29" s="70"/>
      <c r="VZF29" s="70"/>
      <c r="VZG29" s="70"/>
      <c r="VZH29" s="70"/>
      <c r="VZI29" s="70"/>
      <c r="VZJ29" s="70"/>
      <c r="VZK29" s="70"/>
      <c r="VZL29" s="70"/>
      <c r="VZM29" s="70"/>
      <c r="VZN29" s="70"/>
      <c r="VZO29" s="70"/>
      <c r="VZP29" s="70"/>
      <c r="VZQ29" s="70"/>
      <c r="VZR29" s="70"/>
      <c r="VZS29" s="70"/>
      <c r="VZT29" s="70"/>
      <c r="VZU29" s="70"/>
      <c r="VZV29" s="70"/>
      <c r="VZW29" s="70"/>
      <c r="VZX29" s="70"/>
      <c r="VZY29" s="70"/>
      <c r="VZZ29" s="70"/>
      <c r="WAA29" s="70"/>
      <c r="WAB29" s="70"/>
      <c r="WAC29" s="70"/>
      <c r="WAD29" s="70"/>
      <c r="WAE29" s="70"/>
      <c r="WAF29" s="70"/>
      <c r="WAG29" s="70"/>
      <c r="WAH29" s="70"/>
      <c r="WAI29" s="70"/>
      <c r="WAJ29" s="70"/>
      <c r="WAK29" s="70"/>
      <c r="WAL29" s="70"/>
      <c r="WAM29" s="70"/>
      <c r="WAN29" s="70"/>
      <c r="WAO29" s="70"/>
      <c r="WAP29" s="70"/>
      <c r="WAQ29" s="70"/>
      <c r="WAR29" s="70"/>
      <c r="WAS29" s="70"/>
      <c r="WAT29" s="70"/>
      <c r="WAU29" s="70"/>
      <c r="WAV29" s="70"/>
      <c r="WAW29" s="70"/>
      <c r="WAX29" s="70"/>
      <c r="WAY29" s="70"/>
      <c r="WAZ29" s="70"/>
      <c r="WBA29" s="70"/>
      <c r="WBB29" s="70"/>
      <c r="WBC29" s="70"/>
      <c r="WBD29" s="70"/>
      <c r="WBE29" s="70"/>
      <c r="WBF29" s="70"/>
      <c r="WBG29" s="70"/>
      <c r="WBH29" s="70"/>
      <c r="WBI29" s="70"/>
      <c r="WBJ29" s="70"/>
      <c r="WBK29" s="70"/>
      <c r="WBL29" s="70"/>
      <c r="WBM29" s="70"/>
      <c r="WBN29" s="70"/>
      <c r="WBO29" s="70"/>
      <c r="WBP29" s="70"/>
      <c r="WBQ29" s="70"/>
      <c r="WBR29" s="70"/>
      <c r="WBS29" s="70"/>
      <c r="WBT29" s="70"/>
      <c r="WBU29" s="70"/>
      <c r="WBV29" s="70"/>
      <c r="WBW29" s="70"/>
      <c r="WBX29" s="70"/>
      <c r="WBY29" s="70"/>
      <c r="WBZ29" s="70"/>
      <c r="WCA29" s="70"/>
      <c r="WCB29" s="70"/>
      <c r="WCC29" s="70"/>
      <c r="WCD29" s="70"/>
      <c r="WCE29" s="70"/>
      <c r="WCF29" s="70"/>
      <c r="WCG29" s="70"/>
      <c r="WCH29" s="70"/>
      <c r="WCI29" s="70"/>
      <c r="WCJ29" s="70"/>
      <c r="WCK29" s="70"/>
      <c r="WCL29" s="70"/>
      <c r="WCM29" s="70"/>
      <c r="WCN29" s="70"/>
      <c r="WCO29" s="70"/>
      <c r="WCP29" s="70"/>
      <c r="WCQ29" s="70"/>
      <c r="WCR29" s="70"/>
      <c r="WCS29" s="70"/>
      <c r="WCT29" s="70"/>
      <c r="WCU29" s="70"/>
      <c r="WCV29" s="70"/>
      <c r="WCW29" s="70"/>
      <c r="WCX29" s="70"/>
      <c r="WCY29" s="70"/>
      <c r="WCZ29" s="70"/>
      <c r="WDA29" s="70"/>
      <c r="WDB29" s="70"/>
      <c r="WDC29" s="70"/>
      <c r="WDD29" s="70"/>
      <c r="WDE29" s="70"/>
      <c r="WDF29" s="70"/>
      <c r="WDG29" s="70"/>
      <c r="WDH29" s="70"/>
      <c r="WDI29" s="70"/>
      <c r="WDJ29" s="70"/>
      <c r="WDK29" s="70"/>
      <c r="WDL29" s="70"/>
      <c r="WDM29" s="70"/>
      <c r="WDN29" s="70"/>
      <c r="WDO29" s="70"/>
      <c r="WDP29" s="70"/>
      <c r="WDQ29" s="70"/>
      <c r="WDR29" s="70"/>
      <c r="WDS29" s="70"/>
      <c r="WDT29" s="70"/>
      <c r="WDU29" s="70"/>
      <c r="WDV29" s="70"/>
      <c r="WDW29" s="70"/>
      <c r="WDX29" s="70"/>
      <c r="WDY29" s="70"/>
      <c r="WDZ29" s="70"/>
      <c r="WEA29" s="70"/>
      <c r="WEB29" s="70"/>
      <c r="WEC29" s="70"/>
      <c r="WED29" s="70"/>
      <c r="WEE29" s="70"/>
      <c r="WEF29" s="70"/>
      <c r="WEG29" s="70"/>
      <c r="WEH29" s="70"/>
      <c r="WEI29" s="70"/>
      <c r="WEJ29" s="70"/>
      <c r="WEK29" s="70"/>
      <c r="WEL29" s="70"/>
      <c r="WEM29" s="70"/>
      <c r="WEN29" s="70"/>
      <c r="WEO29" s="70"/>
      <c r="WEP29" s="70"/>
      <c r="WEQ29" s="70"/>
      <c r="WER29" s="70"/>
      <c r="WES29" s="70"/>
      <c r="WET29" s="70"/>
      <c r="WEU29" s="70"/>
      <c r="WEV29" s="70"/>
      <c r="WEW29" s="70"/>
      <c r="WEX29" s="70"/>
      <c r="WEY29" s="70"/>
      <c r="WEZ29" s="70"/>
      <c r="WFA29" s="70"/>
      <c r="WFB29" s="70"/>
      <c r="WFC29" s="70"/>
      <c r="WFD29" s="70"/>
      <c r="WFE29" s="70"/>
      <c r="WFF29" s="70"/>
      <c r="WFG29" s="70"/>
      <c r="WFH29" s="70"/>
      <c r="WFI29" s="70"/>
      <c r="WFJ29" s="70"/>
      <c r="WFK29" s="70"/>
      <c r="WFL29" s="70"/>
      <c r="WFM29" s="70"/>
      <c r="WFN29" s="70"/>
      <c r="WFO29" s="70"/>
      <c r="WFP29" s="70"/>
      <c r="WFQ29" s="70"/>
      <c r="WFR29" s="70"/>
      <c r="WFS29" s="70"/>
      <c r="WFT29" s="70"/>
      <c r="WFU29" s="70"/>
      <c r="WFV29" s="70"/>
      <c r="WFW29" s="70"/>
      <c r="WFX29" s="70"/>
      <c r="WFY29" s="70"/>
      <c r="WFZ29" s="70"/>
      <c r="WGA29" s="70"/>
      <c r="WGB29" s="70"/>
      <c r="WGC29" s="70"/>
      <c r="WGD29" s="70"/>
      <c r="WGE29" s="70"/>
      <c r="WGF29" s="70"/>
      <c r="WGG29" s="70"/>
      <c r="WGH29" s="70"/>
      <c r="WGI29" s="70"/>
      <c r="WGJ29" s="70"/>
      <c r="WGK29" s="70"/>
      <c r="WGL29" s="70"/>
      <c r="WGM29" s="70"/>
      <c r="WGN29" s="70"/>
      <c r="WGO29" s="70"/>
      <c r="WGP29" s="70"/>
      <c r="WGQ29" s="70"/>
      <c r="WGR29" s="70"/>
      <c r="WGS29" s="70"/>
      <c r="WGT29" s="70"/>
      <c r="WGU29" s="70"/>
      <c r="WGV29" s="70"/>
      <c r="WGW29" s="70"/>
      <c r="WGX29" s="70"/>
      <c r="WGY29" s="70"/>
      <c r="WGZ29" s="70"/>
      <c r="WHA29" s="70"/>
      <c r="WHB29" s="70"/>
      <c r="WHC29" s="70"/>
      <c r="WHD29" s="70"/>
      <c r="WHE29" s="70"/>
      <c r="WHF29" s="70"/>
      <c r="WHG29" s="70"/>
      <c r="WHH29" s="70"/>
      <c r="WHI29" s="70"/>
      <c r="WHJ29" s="70"/>
      <c r="WHK29" s="70"/>
      <c r="WHL29" s="70"/>
      <c r="WHM29" s="70"/>
      <c r="WHN29" s="70"/>
      <c r="WHO29" s="70"/>
      <c r="WHP29" s="70"/>
      <c r="WHQ29" s="70"/>
      <c r="WHR29" s="70"/>
      <c r="WHS29" s="70"/>
      <c r="WHT29" s="70"/>
      <c r="WHU29" s="70"/>
      <c r="WHV29" s="70"/>
      <c r="WHW29" s="70"/>
      <c r="WHX29" s="70"/>
      <c r="WHY29" s="70"/>
      <c r="WHZ29" s="70"/>
      <c r="WIA29" s="70"/>
      <c r="WIB29" s="70"/>
      <c r="WIC29" s="70"/>
      <c r="WID29" s="70"/>
      <c r="WIE29" s="70"/>
      <c r="WIF29" s="70"/>
      <c r="WIG29" s="70"/>
      <c r="WIH29" s="70"/>
      <c r="WII29" s="70"/>
      <c r="WIJ29" s="70"/>
      <c r="WIK29" s="70"/>
      <c r="WIL29" s="70"/>
      <c r="WIM29" s="70"/>
      <c r="WIN29" s="70"/>
      <c r="WIO29" s="70"/>
      <c r="WIP29" s="70"/>
      <c r="WIQ29" s="70"/>
      <c r="WIR29" s="70"/>
      <c r="WIS29" s="70"/>
      <c r="WIT29" s="70"/>
      <c r="WIU29" s="70"/>
      <c r="WIV29" s="70"/>
      <c r="WIW29" s="70"/>
      <c r="WIX29" s="70"/>
      <c r="WIY29" s="70"/>
      <c r="WIZ29" s="70"/>
      <c r="WJA29" s="70"/>
      <c r="WJB29" s="70"/>
      <c r="WJC29" s="70"/>
      <c r="WJD29" s="70"/>
      <c r="WJE29" s="70"/>
      <c r="WJF29" s="70"/>
      <c r="WJG29" s="70"/>
      <c r="WJH29" s="70"/>
      <c r="WJI29" s="70"/>
      <c r="WJJ29" s="70"/>
      <c r="WJK29" s="70"/>
      <c r="WJL29" s="70"/>
      <c r="WJM29" s="70"/>
      <c r="WJN29" s="70"/>
      <c r="WJO29" s="70"/>
      <c r="WJP29" s="70"/>
      <c r="WJQ29" s="70"/>
      <c r="WJR29" s="70"/>
      <c r="WJS29" s="70"/>
      <c r="WJT29" s="70"/>
      <c r="WJU29" s="70"/>
      <c r="WJV29" s="70"/>
      <c r="WJW29" s="70"/>
      <c r="WJX29" s="70"/>
      <c r="WJY29" s="70"/>
      <c r="WJZ29" s="70"/>
      <c r="WKA29" s="70"/>
      <c r="WKB29" s="70"/>
      <c r="WKC29" s="70"/>
      <c r="WKD29" s="70"/>
      <c r="WKE29" s="70"/>
      <c r="WKF29" s="70"/>
      <c r="WKG29" s="70"/>
      <c r="WKH29" s="70"/>
      <c r="WKI29" s="70"/>
      <c r="WKJ29" s="70"/>
      <c r="WKK29" s="70"/>
      <c r="WKL29" s="70"/>
      <c r="WKM29" s="70"/>
      <c r="WKN29" s="70"/>
      <c r="WKO29" s="70"/>
      <c r="WKP29" s="70"/>
      <c r="WKQ29" s="70"/>
      <c r="WKR29" s="70"/>
      <c r="WKS29" s="70"/>
      <c r="WKT29" s="70"/>
      <c r="WKU29" s="70"/>
      <c r="WKV29" s="70"/>
      <c r="WKW29" s="70"/>
      <c r="WKX29" s="70"/>
      <c r="WKY29" s="70"/>
      <c r="WKZ29" s="70"/>
      <c r="WLA29" s="70"/>
      <c r="WLB29" s="70"/>
      <c r="WLC29" s="70"/>
      <c r="WLD29" s="70"/>
      <c r="WLE29" s="70"/>
      <c r="WLF29" s="70"/>
      <c r="WLG29" s="70"/>
      <c r="WLH29" s="70"/>
      <c r="WLI29" s="70"/>
      <c r="WLJ29" s="70"/>
      <c r="WLK29" s="70"/>
      <c r="WLL29" s="70"/>
      <c r="WLM29" s="70"/>
      <c r="WLN29" s="70"/>
      <c r="WLO29" s="70"/>
      <c r="WLP29" s="70"/>
      <c r="WLQ29" s="70"/>
      <c r="WLR29" s="70"/>
      <c r="WLS29" s="70"/>
      <c r="WLT29" s="70"/>
      <c r="WLU29" s="70"/>
      <c r="WLV29" s="70"/>
      <c r="WLW29" s="70"/>
      <c r="WLX29" s="70"/>
      <c r="WLY29" s="70"/>
      <c r="WLZ29" s="70"/>
      <c r="WMA29" s="70"/>
      <c r="WMB29" s="70"/>
      <c r="WMC29" s="70"/>
      <c r="WMD29" s="70"/>
      <c r="WME29" s="70"/>
      <c r="WMF29" s="70"/>
      <c r="WMG29" s="70"/>
      <c r="WMH29" s="70"/>
      <c r="WMI29" s="70"/>
      <c r="WMJ29" s="70"/>
      <c r="WMK29" s="70"/>
      <c r="WML29" s="70"/>
      <c r="WMM29" s="70"/>
      <c r="WMN29" s="70"/>
      <c r="WMO29" s="70"/>
      <c r="WMP29" s="70"/>
      <c r="WMQ29" s="70"/>
      <c r="WMR29" s="70"/>
      <c r="WMS29" s="70"/>
      <c r="WMT29" s="70"/>
      <c r="WMU29" s="70"/>
      <c r="WMV29" s="70"/>
      <c r="WMW29" s="70"/>
      <c r="WMX29" s="70"/>
      <c r="WMY29" s="70"/>
      <c r="WMZ29" s="70"/>
      <c r="WNA29" s="70"/>
      <c r="WNB29" s="70"/>
      <c r="WNC29" s="70"/>
      <c r="WND29" s="70"/>
      <c r="WNE29" s="70"/>
      <c r="WNF29" s="70"/>
      <c r="WNG29" s="70"/>
      <c r="WNH29" s="70"/>
      <c r="WNI29" s="70"/>
      <c r="WNJ29" s="70"/>
      <c r="WNK29" s="70"/>
      <c r="WNL29" s="70"/>
      <c r="WNM29" s="70"/>
      <c r="WNN29" s="70"/>
      <c r="WNO29" s="70"/>
      <c r="WNP29" s="70"/>
      <c r="WNQ29" s="70"/>
      <c r="WNR29" s="70"/>
      <c r="WNS29" s="70"/>
      <c r="WNT29" s="70"/>
      <c r="WNU29" s="70"/>
      <c r="WNV29" s="70"/>
      <c r="WNW29" s="70"/>
      <c r="WNX29" s="70"/>
      <c r="WNY29" s="70"/>
      <c r="WNZ29" s="70"/>
      <c r="WOA29" s="70"/>
      <c r="WOB29" s="70"/>
      <c r="WOC29" s="70"/>
      <c r="WOD29" s="70"/>
      <c r="WOE29" s="70"/>
      <c r="WOF29" s="70"/>
      <c r="WOG29" s="70"/>
      <c r="WOH29" s="70"/>
      <c r="WOI29" s="70"/>
      <c r="WOJ29" s="70"/>
      <c r="WOK29" s="70"/>
      <c r="WOL29" s="70"/>
      <c r="WOM29" s="70"/>
      <c r="WON29" s="70"/>
      <c r="WOO29" s="70"/>
      <c r="WOP29" s="70"/>
      <c r="WOQ29" s="70"/>
      <c r="WOR29" s="70"/>
      <c r="WOS29" s="70"/>
      <c r="WOT29" s="70"/>
      <c r="WOU29" s="70"/>
      <c r="WOV29" s="70"/>
      <c r="WOW29" s="70"/>
      <c r="WOX29" s="70"/>
      <c r="WOY29" s="70"/>
      <c r="WOZ29" s="70"/>
      <c r="WPA29" s="70"/>
      <c r="WPB29" s="70"/>
      <c r="WPC29" s="70"/>
      <c r="WPD29" s="70"/>
      <c r="WPE29" s="70"/>
      <c r="WPF29" s="70"/>
      <c r="WPG29" s="70"/>
      <c r="WPH29" s="70"/>
      <c r="WPI29" s="70"/>
      <c r="WPJ29" s="70"/>
      <c r="WPK29" s="70"/>
      <c r="WPL29" s="70"/>
      <c r="WPM29" s="70"/>
      <c r="WPN29" s="70"/>
      <c r="WPO29" s="70"/>
      <c r="WPP29" s="70"/>
      <c r="WPQ29" s="70"/>
      <c r="WPR29" s="70"/>
      <c r="WPS29" s="70"/>
      <c r="WPT29" s="70"/>
      <c r="WPU29" s="70"/>
      <c r="WPV29" s="70"/>
      <c r="WPW29" s="70"/>
      <c r="WPX29" s="70"/>
      <c r="WPY29" s="70"/>
      <c r="WPZ29" s="70"/>
      <c r="WQA29" s="70"/>
      <c r="WQB29" s="70"/>
      <c r="WQC29" s="70"/>
      <c r="WQD29" s="70"/>
      <c r="WQE29" s="70"/>
      <c r="WQF29" s="70"/>
      <c r="WQG29" s="70"/>
      <c r="WQH29" s="70"/>
      <c r="WQI29" s="70"/>
      <c r="WQJ29" s="70"/>
      <c r="WQK29" s="70"/>
      <c r="WQL29" s="70"/>
      <c r="WQM29" s="70"/>
      <c r="WQN29" s="70"/>
      <c r="WQO29" s="70"/>
      <c r="WQP29" s="70"/>
      <c r="WQQ29" s="70"/>
      <c r="WQR29" s="70"/>
      <c r="WQS29" s="70"/>
      <c r="WQT29" s="70"/>
      <c r="WQU29" s="70"/>
      <c r="WQV29" s="70"/>
      <c r="WQW29" s="70"/>
      <c r="WQX29" s="70"/>
      <c r="WQY29" s="70"/>
      <c r="WQZ29" s="70"/>
      <c r="WRA29" s="70"/>
      <c r="WRB29" s="70"/>
      <c r="WRC29" s="70"/>
      <c r="WRD29" s="70"/>
      <c r="WRE29" s="70"/>
      <c r="WRF29" s="70"/>
      <c r="WRG29" s="70"/>
      <c r="WRH29" s="70"/>
      <c r="WRI29" s="70"/>
      <c r="WRJ29" s="70"/>
      <c r="WRK29" s="70"/>
      <c r="WRL29" s="70"/>
      <c r="WRM29" s="70"/>
      <c r="WRN29" s="70"/>
      <c r="WRO29" s="70"/>
      <c r="WRP29" s="70"/>
      <c r="WRQ29" s="70"/>
      <c r="WRR29" s="70"/>
      <c r="WRS29" s="70"/>
      <c r="WRT29" s="70"/>
      <c r="WRU29" s="70"/>
      <c r="WRV29" s="70"/>
      <c r="WRW29" s="70"/>
      <c r="WRX29" s="70"/>
      <c r="WRY29" s="70"/>
      <c r="WRZ29" s="70"/>
      <c r="WSA29" s="70"/>
      <c r="WSB29" s="70"/>
      <c r="WSC29" s="70"/>
      <c r="WSD29" s="70"/>
      <c r="WSE29" s="70"/>
      <c r="WSF29" s="70"/>
      <c r="WSG29" s="70"/>
      <c r="WSH29" s="70"/>
      <c r="WSI29" s="70"/>
      <c r="WSJ29" s="70"/>
      <c r="WSK29" s="70"/>
      <c r="WSL29" s="70"/>
      <c r="WSM29" s="70"/>
      <c r="WSN29" s="70"/>
      <c r="WSO29" s="70"/>
      <c r="WSP29" s="70"/>
      <c r="WSQ29" s="70"/>
      <c r="WSR29" s="70"/>
      <c r="WSS29" s="70"/>
      <c r="WST29" s="70"/>
      <c r="WSU29" s="70"/>
      <c r="WSV29" s="70"/>
      <c r="WSW29" s="70"/>
      <c r="WSX29" s="70"/>
      <c r="WSY29" s="70"/>
      <c r="WSZ29" s="70"/>
      <c r="WTA29" s="70"/>
      <c r="WTB29" s="70"/>
      <c r="WTC29" s="70"/>
      <c r="WTD29" s="70"/>
      <c r="WTE29" s="70"/>
      <c r="WTF29" s="70"/>
      <c r="WTG29" s="70"/>
      <c r="WTH29" s="70"/>
      <c r="WTI29" s="70"/>
      <c r="WTJ29" s="70"/>
      <c r="WTK29" s="70"/>
      <c r="WTL29" s="70"/>
      <c r="WTM29" s="70"/>
      <c r="WTN29" s="70"/>
      <c r="WTO29" s="70"/>
      <c r="WTP29" s="70"/>
      <c r="WTQ29" s="70"/>
      <c r="WTR29" s="70"/>
      <c r="WTS29" s="70"/>
      <c r="WTT29" s="70"/>
      <c r="WTU29" s="70"/>
      <c r="WTV29" s="70"/>
      <c r="WTW29" s="70"/>
      <c r="WTX29" s="70"/>
      <c r="WTY29" s="70"/>
      <c r="WTZ29" s="70"/>
      <c r="WUA29" s="70"/>
      <c r="WUB29" s="70"/>
      <c r="WUC29" s="70"/>
      <c r="WUD29" s="70"/>
      <c r="WUE29" s="70"/>
      <c r="WUF29" s="70"/>
      <c r="WUG29" s="70"/>
      <c r="WUH29" s="70"/>
      <c r="WUI29" s="70"/>
      <c r="WUJ29" s="70"/>
      <c r="WUK29" s="70"/>
      <c r="WUL29" s="70"/>
      <c r="WUM29" s="70"/>
      <c r="WUN29" s="70"/>
      <c r="WUO29" s="70"/>
      <c r="WUP29" s="70"/>
      <c r="WUQ29" s="70"/>
      <c r="WUR29" s="70"/>
      <c r="WUS29" s="70"/>
      <c r="WUT29" s="70"/>
      <c r="WUU29" s="70"/>
      <c r="WUV29" s="70"/>
      <c r="WUW29" s="70"/>
      <c r="WUX29" s="70"/>
      <c r="WUY29" s="70"/>
      <c r="WUZ29" s="70"/>
      <c r="WVA29" s="70"/>
      <c r="WVB29" s="70"/>
      <c r="WVC29" s="70"/>
      <c r="WVD29" s="70"/>
      <c r="WVE29" s="70"/>
      <c r="WVF29" s="70"/>
      <c r="WVG29" s="70"/>
      <c r="WVH29" s="70"/>
      <c r="WVI29" s="70"/>
      <c r="WVJ29" s="70"/>
      <c r="WVK29" s="70"/>
      <c r="WVL29" s="70"/>
      <c r="WVM29" s="70"/>
      <c r="WVN29" s="70"/>
      <c r="WVO29" s="70"/>
      <c r="WVP29" s="70"/>
      <c r="WVQ29" s="70"/>
      <c r="WVR29" s="70"/>
      <c r="WVS29" s="70"/>
      <c r="WVT29" s="70"/>
      <c r="WVU29" s="70"/>
      <c r="WVV29" s="70"/>
      <c r="WVW29" s="70"/>
      <c r="WVX29" s="70"/>
      <c r="WVY29" s="70"/>
      <c r="WVZ29" s="70"/>
      <c r="WWA29" s="70"/>
      <c r="WWB29" s="70"/>
      <c r="WWC29" s="70"/>
      <c r="WWD29" s="70"/>
      <c r="WWE29" s="70"/>
      <c r="WWF29" s="70"/>
      <c r="WWG29" s="70"/>
      <c r="WWH29" s="70"/>
      <c r="WWI29" s="70"/>
      <c r="WWJ29" s="70"/>
      <c r="WWK29" s="70"/>
      <c r="WWL29" s="70"/>
      <c r="WWM29" s="70"/>
      <c r="WWN29" s="70"/>
      <c r="WWO29" s="70"/>
      <c r="WWP29" s="70"/>
      <c r="WWQ29" s="70"/>
      <c r="WWR29" s="70"/>
      <c r="WWS29" s="70"/>
      <c r="WWT29" s="70"/>
      <c r="WWU29" s="70"/>
      <c r="WWV29" s="70"/>
      <c r="WWW29" s="70"/>
      <c r="WWX29" s="70"/>
      <c r="WWY29" s="70"/>
      <c r="WWZ29" s="70"/>
      <c r="WXA29" s="70"/>
      <c r="WXB29" s="70"/>
      <c r="WXC29" s="70"/>
      <c r="WXD29" s="70"/>
      <c r="WXE29" s="70"/>
      <c r="WXF29" s="70"/>
      <c r="WXG29" s="70"/>
      <c r="WXH29" s="70"/>
      <c r="WXI29" s="70"/>
      <c r="WXJ29" s="70"/>
      <c r="WXK29" s="70"/>
      <c r="WXL29" s="70"/>
      <c r="WXM29" s="70"/>
      <c r="WXN29" s="70"/>
      <c r="WXO29" s="70"/>
      <c r="WXP29" s="70"/>
      <c r="WXQ29" s="70"/>
      <c r="WXR29" s="70"/>
      <c r="WXS29" s="70"/>
      <c r="WXT29" s="70"/>
      <c r="WXU29" s="70"/>
      <c r="WXV29" s="70"/>
      <c r="WXW29" s="70"/>
      <c r="WXX29" s="70"/>
      <c r="WXY29" s="70"/>
      <c r="WXZ29" s="70"/>
      <c r="WYA29" s="70"/>
      <c r="WYB29" s="70"/>
      <c r="WYC29" s="70"/>
      <c r="WYD29" s="70"/>
      <c r="WYE29" s="70"/>
      <c r="WYF29" s="70"/>
      <c r="WYG29" s="70"/>
      <c r="WYH29" s="70"/>
      <c r="WYI29" s="70"/>
      <c r="WYJ29" s="70"/>
      <c r="WYK29" s="70"/>
      <c r="WYL29" s="70"/>
      <c r="WYM29" s="70"/>
      <c r="WYN29" s="70"/>
      <c r="WYO29" s="70"/>
      <c r="WYP29" s="70"/>
      <c r="WYQ29" s="70"/>
      <c r="WYR29" s="70"/>
      <c r="WYS29" s="70"/>
      <c r="WYT29" s="70"/>
      <c r="WYU29" s="70"/>
      <c r="WYV29" s="70"/>
      <c r="WYW29" s="70"/>
      <c r="WYX29" s="70"/>
      <c r="WYY29" s="70"/>
      <c r="WYZ29" s="70"/>
      <c r="WZA29" s="70"/>
      <c r="WZB29" s="70"/>
      <c r="WZC29" s="70"/>
      <c r="WZD29" s="70"/>
      <c r="WZE29" s="70"/>
      <c r="WZF29" s="70"/>
      <c r="WZG29" s="70"/>
      <c r="WZH29" s="70"/>
      <c r="WZI29" s="70"/>
      <c r="WZJ29" s="70"/>
      <c r="WZK29" s="70"/>
      <c r="WZL29" s="70"/>
      <c r="WZM29" s="70"/>
      <c r="WZN29" s="70"/>
      <c r="WZO29" s="70"/>
      <c r="WZP29" s="70"/>
      <c r="WZQ29" s="70"/>
      <c r="WZR29" s="70"/>
      <c r="WZS29" s="70"/>
      <c r="WZT29" s="70"/>
      <c r="WZU29" s="70"/>
      <c r="WZV29" s="70"/>
      <c r="WZW29" s="70"/>
      <c r="WZX29" s="70"/>
      <c r="WZY29" s="70"/>
      <c r="WZZ29" s="70"/>
      <c r="XAA29" s="70"/>
      <c r="XAB29" s="70"/>
      <c r="XAC29" s="70"/>
      <c r="XAD29" s="70"/>
      <c r="XAE29" s="70"/>
      <c r="XAF29" s="70"/>
      <c r="XAG29" s="70"/>
      <c r="XAH29" s="70"/>
      <c r="XAI29" s="70"/>
      <c r="XAJ29" s="70"/>
      <c r="XAK29" s="70"/>
      <c r="XAL29" s="70"/>
      <c r="XAM29" s="70"/>
      <c r="XAN29" s="70"/>
      <c r="XAO29" s="70"/>
      <c r="XAP29" s="70"/>
      <c r="XAQ29" s="70"/>
      <c r="XAR29" s="70"/>
      <c r="XAS29" s="70"/>
      <c r="XAT29" s="70"/>
      <c r="XAU29" s="70"/>
      <c r="XAV29" s="70"/>
      <c r="XAW29" s="70"/>
      <c r="XAX29" s="70"/>
      <c r="XAY29" s="70"/>
      <c r="XAZ29" s="70"/>
      <c r="XBA29" s="70"/>
      <c r="XBB29" s="70"/>
      <c r="XBC29" s="70"/>
      <c r="XBD29" s="70"/>
      <c r="XBE29" s="70"/>
      <c r="XBF29" s="70"/>
      <c r="XBG29" s="70"/>
      <c r="XBH29" s="70"/>
      <c r="XBI29" s="70"/>
      <c r="XBJ29" s="70"/>
      <c r="XBK29" s="70"/>
      <c r="XBL29" s="70"/>
      <c r="XBM29" s="70"/>
      <c r="XBN29" s="70"/>
      <c r="XBO29" s="70"/>
      <c r="XBP29" s="70"/>
      <c r="XBQ29" s="70"/>
      <c r="XBR29" s="70"/>
      <c r="XBS29" s="70"/>
      <c r="XBT29" s="70"/>
      <c r="XBU29" s="70"/>
      <c r="XBV29" s="70"/>
      <c r="XBW29" s="70"/>
      <c r="XBX29" s="70"/>
      <c r="XBY29" s="70"/>
      <c r="XBZ29" s="70"/>
      <c r="XCA29" s="70"/>
      <c r="XCB29" s="70"/>
      <c r="XCC29" s="70"/>
      <c r="XCD29" s="70"/>
      <c r="XCE29" s="70"/>
      <c r="XCF29" s="70"/>
      <c r="XCG29" s="70"/>
      <c r="XCH29" s="70"/>
      <c r="XCI29" s="70"/>
      <c r="XCJ29" s="70"/>
      <c r="XCK29" s="70"/>
      <c r="XCL29" s="70"/>
      <c r="XCM29" s="70"/>
      <c r="XCN29" s="70"/>
      <c r="XCO29" s="70"/>
      <c r="XCP29" s="70"/>
      <c r="XCQ29" s="70"/>
      <c r="XCR29" s="70"/>
      <c r="XCS29" s="70"/>
      <c r="XCT29" s="70"/>
      <c r="XCU29" s="70"/>
      <c r="XCV29" s="70"/>
      <c r="XCW29" s="70"/>
      <c r="XCX29" s="70"/>
      <c r="XCY29" s="70"/>
      <c r="XCZ29" s="70"/>
      <c r="XDA29" s="70"/>
      <c r="XDB29" s="70"/>
      <c r="XDC29" s="70"/>
      <c r="XDD29" s="70"/>
      <c r="XDE29" s="70"/>
      <c r="XDF29" s="70"/>
      <c r="XDG29" s="70"/>
      <c r="XDH29" s="70"/>
      <c r="XDI29" s="70"/>
      <c r="XDJ29" s="70"/>
      <c r="XDK29" s="70"/>
      <c r="XDL29" s="70"/>
      <c r="XDM29" s="70"/>
      <c r="XDN29" s="70"/>
      <c r="XDO29" s="70"/>
      <c r="XDP29" s="70"/>
      <c r="XDQ29" s="70"/>
      <c r="XDR29" s="70"/>
      <c r="XDS29" s="70"/>
      <c r="XDT29" s="70"/>
      <c r="XDU29" s="70"/>
      <c r="XDV29" s="70"/>
      <c r="XDW29" s="70"/>
      <c r="XDX29" s="70"/>
      <c r="XDY29" s="70"/>
      <c r="XDZ29" s="70"/>
      <c r="XEA29" s="70"/>
      <c r="XEB29" s="70"/>
      <c r="XEC29" s="70"/>
      <c r="XED29" s="70"/>
      <c r="XEE29" s="70"/>
      <c r="XEF29" s="70"/>
      <c r="XEG29" s="70"/>
      <c r="XEH29" s="70"/>
      <c r="XEI29" s="70"/>
      <c r="XEJ29" s="70"/>
      <c r="XEK29" s="70"/>
      <c r="XEL29" s="70"/>
      <c r="XEM29" s="70"/>
      <c r="XEN29" s="70"/>
      <c r="XEO29" s="70"/>
      <c r="XEP29" s="70"/>
      <c r="XEQ29" s="70"/>
      <c r="XER29" s="70"/>
      <c r="XES29" s="70"/>
      <c r="XET29" s="70"/>
      <c r="XEU29" s="70"/>
      <c r="XEV29" s="70"/>
      <c r="XEW29" s="70"/>
      <c r="XEX29" s="70"/>
      <c r="XEY29" s="70"/>
      <c r="XEZ29" s="70"/>
      <c r="XFA29" s="70"/>
      <c r="XFB29" s="70"/>
    </row>
    <row r="30" spans="1:16382" s="71" customFormat="1" ht="16.2" x14ac:dyDescent="0.3">
      <c r="A30" s="70"/>
      <c r="B30" s="70"/>
      <c r="C30" s="70"/>
      <c r="D30" s="70"/>
      <c r="F30" s="95" t="s">
        <v>915</v>
      </c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0"/>
      <c r="GG30" s="70"/>
      <c r="GH30" s="70"/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70"/>
      <c r="IA30" s="70"/>
      <c r="IB30" s="70"/>
      <c r="IC30" s="70"/>
      <c r="ID30" s="70"/>
      <c r="IE30" s="70"/>
      <c r="IF30" s="70"/>
      <c r="IG30" s="70"/>
      <c r="IH30" s="70"/>
      <c r="II30" s="70"/>
      <c r="IJ30" s="70"/>
      <c r="IK30" s="70"/>
      <c r="IL30" s="70"/>
      <c r="IM30" s="70"/>
      <c r="IN30" s="70"/>
      <c r="IO30" s="70"/>
      <c r="IP30" s="70"/>
      <c r="IQ30" s="70"/>
      <c r="IR30" s="70"/>
      <c r="IS30" s="70"/>
      <c r="IT30" s="70"/>
      <c r="IU30" s="70"/>
      <c r="IV30" s="70"/>
      <c r="IW30" s="70"/>
      <c r="IX30" s="70"/>
      <c r="IY30" s="70"/>
      <c r="IZ30" s="70"/>
      <c r="JA30" s="70"/>
      <c r="JB30" s="70"/>
      <c r="JC30" s="70"/>
      <c r="JD30" s="70"/>
      <c r="JE30" s="70"/>
      <c r="JF30" s="70"/>
      <c r="JG30" s="70"/>
      <c r="JH30" s="70"/>
      <c r="JI30" s="70"/>
      <c r="JJ30" s="70"/>
      <c r="JK30" s="70"/>
      <c r="JL30" s="70"/>
      <c r="JM30" s="70"/>
      <c r="JN30" s="70"/>
      <c r="JO30" s="70"/>
      <c r="JP30" s="70"/>
      <c r="JQ30" s="70"/>
      <c r="JR30" s="70"/>
      <c r="JS30" s="70"/>
      <c r="JT30" s="70"/>
      <c r="JU30" s="70"/>
      <c r="JV30" s="70"/>
      <c r="JW30" s="70"/>
      <c r="JX30" s="70"/>
      <c r="JY30" s="70"/>
      <c r="JZ30" s="70"/>
      <c r="KA30" s="70"/>
      <c r="KB30" s="70"/>
      <c r="KC30" s="70"/>
      <c r="KD30" s="70"/>
      <c r="KE30" s="70"/>
      <c r="KF30" s="70"/>
      <c r="KG30" s="70"/>
      <c r="KH30" s="70"/>
      <c r="KI30" s="70"/>
      <c r="KJ30" s="70"/>
      <c r="KK30" s="70"/>
      <c r="KL30" s="70"/>
      <c r="KM30" s="70"/>
      <c r="KN30" s="70"/>
      <c r="KO30" s="70"/>
      <c r="KP30" s="70"/>
      <c r="KQ30" s="70"/>
      <c r="KR30" s="70"/>
      <c r="KS30" s="70"/>
      <c r="KT30" s="70"/>
      <c r="KU30" s="70"/>
      <c r="KV30" s="70"/>
      <c r="KW30" s="70"/>
      <c r="KX30" s="70"/>
      <c r="KY30" s="70"/>
      <c r="KZ30" s="70"/>
      <c r="LA30" s="70"/>
      <c r="LB30" s="70"/>
      <c r="LC30" s="70"/>
      <c r="LD30" s="70"/>
      <c r="LE30" s="70"/>
      <c r="LF30" s="70"/>
      <c r="LG30" s="70"/>
      <c r="LH30" s="70"/>
      <c r="LI30" s="70"/>
      <c r="LJ30" s="70"/>
      <c r="LK30" s="70"/>
      <c r="LL30" s="70"/>
      <c r="LM30" s="70"/>
      <c r="LN30" s="70"/>
      <c r="LO30" s="70"/>
      <c r="LP30" s="70"/>
      <c r="LQ30" s="70"/>
      <c r="LR30" s="70"/>
      <c r="LS30" s="70"/>
      <c r="LT30" s="70"/>
      <c r="LU30" s="70"/>
      <c r="LV30" s="70"/>
      <c r="LW30" s="70"/>
      <c r="LX30" s="70"/>
      <c r="LY30" s="70"/>
      <c r="LZ30" s="70"/>
      <c r="MA30" s="70"/>
      <c r="MB30" s="70"/>
      <c r="MC30" s="70"/>
      <c r="MD30" s="70"/>
      <c r="ME30" s="70"/>
      <c r="MF30" s="70"/>
      <c r="MG30" s="70"/>
      <c r="MH30" s="70"/>
      <c r="MI30" s="70"/>
      <c r="MJ30" s="70"/>
      <c r="MK30" s="70"/>
      <c r="ML30" s="70"/>
      <c r="MM30" s="70"/>
      <c r="MN30" s="70"/>
      <c r="MO30" s="70"/>
      <c r="MP30" s="70"/>
      <c r="MQ30" s="70"/>
      <c r="MR30" s="70"/>
      <c r="MS30" s="70"/>
      <c r="MT30" s="70"/>
      <c r="MU30" s="70"/>
      <c r="MV30" s="70"/>
      <c r="MW30" s="70"/>
      <c r="MX30" s="70"/>
      <c r="MY30" s="70"/>
      <c r="MZ30" s="70"/>
      <c r="NA30" s="70"/>
      <c r="NB30" s="70"/>
      <c r="NC30" s="70"/>
      <c r="ND30" s="70"/>
      <c r="NE30" s="70"/>
      <c r="NF30" s="70"/>
      <c r="NG30" s="70"/>
      <c r="NH30" s="70"/>
      <c r="NI30" s="70"/>
      <c r="NJ30" s="70"/>
      <c r="NK30" s="70"/>
      <c r="NL30" s="70"/>
      <c r="NM30" s="70"/>
      <c r="NN30" s="70"/>
      <c r="NO30" s="70"/>
      <c r="NP30" s="70"/>
      <c r="NQ30" s="70"/>
      <c r="NR30" s="70"/>
      <c r="NS30" s="70"/>
      <c r="NT30" s="70"/>
      <c r="NU30" s="70"/>
      <c r="NV30" s="70"/>
      <c r="NW30" s="70"/>
      <c r="NX30" s="70"/>
      <c r="NY30" s="70"/>
      <c r="NZ30" s="70"/>
      <c r="OA30" s="70"/>
      <c r="OB30" s="70"/>
      <c r="OC30" s="70"/>
      <c r="OD30" s="70"/>
      <c r="OE30" s="70"/>
      <c r="OF30" s="70"/>
      <c r="OG30" s="70"/>
      <c r="OH30" s="70"/>
      <c r="OI30" s="70"/>
      <c r="OJ30" s="70"/>
      <c r="OK30" s="70"/>
      <c r="OL30" s="70"/>
      <c r="OM30" s="70"/>
      <c r="ON30" s="70"/>
      <c r="OO30" s="70"/>
      <c r="OP30" s="70"/>
      <c r="OQ30" s="70"/>
      <c r="OR30" s="70"/>
      <c r="OS30" s="70"/>
      <c r="OT30" s="70"/>
      <c r="OU30" s="70"/>
      <c r="OV30" s="70"/>
      <c r="OW30" s="70"/>
      <c r="OX30" s="70"/>
      <c r="OY30" s="70"/>
      <c r="OZ30" s="70"/>
      <c r="PA30" s="70"/>
      <c r="PB30" s="70"/>
      <c r="PC30" s="70"/>
      <c r="PD30" s="70"/>
      <c r="PE30" s="70"/>
      <c r="PF30" s="70"/>
      <c r="PG30" s="70"/>
      <c r="PH30" s="70"/>
      <c r="PI30" s="70"/>
      <c r="PJ30" s="70"/>
      <c r="PK30" s="70"/>
      <c r="PL30" s="70"/>
      <c r="PM30" s="70"/>
      <c r="PN30" s="70"/>
      <c r="PO30" s="70"/>
      <c r="PP30" s="70"/>
      <c r="PQ30" s="70"/>
      <c r="PR30" s="70"/>
      <c r="PS30" s="70"/>
      <c r="PT30" s="70"/>
      <c r="PU30" s="70"/>
      <c r="PV30" s="70"/>
      <c r="PW30" s="70"/>
      <c r="PX30" s="70"/>
      <c r="PY30" s="70"/>
      <c r="PZ30" s="70"/>
      <c r="QA30" s="70"/>
      <c r="QB30" s="70"/>
      <c r="QC30" s="70"/>
      <c r="QD30" s="70"/>
      <c r="QE30" s="70"/>
      <c r="QF30" s="70"/>
      <c r="QG30" s="70"/>
      <c r="QH30" s="70"/>
      <c r="QI30" s="70"/>
      <c r="QJ30" s="70"/>
      <c r="QK30" s="70"/>
      <c r="QL30" s="70"/>
      <c r="QM30" s="70"/>
      <c r="QN30" s="70"/>
      <c r="QO30" s="70"/>
      <c r="QP30" s="70"/>
      <c r="QQ30" s="70"/>
      <c r="QR30" s="70"/>
      <c r="QS30" s="70"/>
      <c r="QT30" s="70"/>
      <c r="QU30" s="70"/>
      <c r="QV30" s="70"/>
      <c r="QW30" s="70"/>
      <c r="QX30" s="70"/>
      <c r="QY30" s="70"/>
      <c r="QZ30" s="70"/>
      <c r="RA30" s="70"/>
      <c r="RB30" s="70"/>
      <c r="RC30" s="70"/>
      <c r="RD30" s="70"/>
      <c r="RE30" s="70"/>
      <c r="RF30" s="70"/>
      <c r="RG30" s="70"/>
      <c r="RH30" s="70"/>
      <c r="RI30" s="70"/>
      <c r="RJ30" s="70"/>
      <c r="RK30" s="70"/>
      <c r="RL30" s="70"/>
      <c r="RM30" s="70"/>
      <c r="RN30" s="70"/>
      <c r="RO30" s="70"/>
      <c r="RP30" s="70"/>
      <c r="RQ30" s="70"/>
      <c r="RR30" s="70"/>
      <c r="RS30" s="70"/>
      <c r="RT30" s="70"/>
      <c r="RU30" s="70"/>
      <c r="RV30" s="70"/>
      <c r="RW30" s="70"/>
      <c r="RX30" s="70"/>
      <c r="RY30" s="70"/>
      <c r="RZ30" s="70"/>
      <c r="SA30" s="70"/>
      <c r="SB30" s="70"/>
      <c r="SC30" s="70"/>
      <c r="SD30" s="70"/>
      <c r="SE30" s="70"/>
      <c r="SF30" s="70"/>
      <c r="SG30" s="70"/>
      <c r="SH30" s="70"/>
      <c r="SI30" s="70"/>
      <c r="SJ30" s="70"/>
      <c r="SK30" s="70"/>
      <c r="SL30" s="70"/>
      <c r="SM30" s="70"/>
      <c r="SN30" s="70"/>
      <c r="SO30" s="70"/>
      <c r="SP30" s="70"/>
      <c r="SQ30" s="70"/>
      <c r="SR30" s="70"/>
      <c r="SS30" s="70"/>
      <c r="ST30" s="70"/>
      <c r="SU30" s="70"/>
      <c r="SV30" s="70"/>
      <c r="SW30" s="70"/>
      <c r="SX30" s="70"/>
      <c r="SY30" s="70"/>
      <c r="SZ30" s="70"/>
      <c r="TA30" s="70"/>
      <c r="TB30" s="70"/>
      <c r="TC30" s="70"/>
      <c r="TD30" s="70"/>
      <c r="TE30" s="70"/>
      <c r="TF30" s="70"/>
      <c r="TG30" s="70"/>
      <c r="TH30" s="70"/>
      <c r="TI30" s="70"/>
      <c r="TJ30" s="70"/>
      <c r="TK30" s="70"/>
      <c r="TL30" s="70"/>
      <c r="TM30" s="70"/>
      <c r="TN30" s="70"/>
      <c r="TO30" s="70"/>
      <c r="TP30" s="70"/>
      <c r="TQ30" s="70"/>
      <c r="TR30" s="70"/>
      <c r="TS30" s="70"/>
      <c r="TT30" s="70"/>
      <c r="TU30" s="70"/>
      <c r="TV30" s="70"/>
      <c r="TW30" s="70"/>
      <c r="TX30" s="70"/>
      <c r="TY30" s="70"/>
      <c r="TZ30" s="70"/>
      <c r="UA30" s="70"/>
      <c r="UB30" s="70"/>
      <c r="UC30" s="70"/>
      <c r="UD30" s="70"/>
      <c r="UE30" s="70"/>
      <c r="UF30" s="70"/>
      <c r="UG30" s="70"/>
      <c r="UH30" s="70"/>
      <c r="UI30" s="70"/>
      <c r="UJ30" s="70"/>
      <c r="UK30" s="70"/>
      <c r="UL30" s="70"/>
      <c r="UM30" s="70"/>
      <c r="UN30" s="70"/>
      <c r="UO30" s="70"/>
      <c r="UP30" s="70"/>
      <c r="UQ30" s="70"/>
      <c r="UR30" s="70"/>
      <c r="US30" s="70"/>
      <c r="UT30" s="70"/>
      <c r="UU30" s="70"/>
      <c r="UV30" s="70"/>
      <c r="UW30" s="70"/>
      <c r="UX30" s="70"/>
      <c r="UY30" s="70"/>
      <c r="UZ30" s="70"/>
      <c r="VA30" s="70"/>
      <c r="VB30" s="70"/>
      <c r="VC30" s="70"/>
      <c r="VD30" s="70"/>
      <c r="VE30" s="70"/>
      <c r="VF30" s="70"/>
      <c r="VG30" s="70"/>
      <c r="VH30" s="70"/>
      <c r="VI30" s="70"/>
      <c r="VJ30" s="70"/>
      <c r="VK30" s="70"/>
      <c r="VL30" s="70"/>
      <c r="VM30" s="70"/>
      <c r="VN30" s="70"/>
      <c r="VO30" s="70"/>
      <c r="VP30" s="70"/>
      <c r="VQ30" s="70"/>
      <c r="VR30" s="70"/>
      <c r="VS30" s="70"/>
      <c r="VT30" s="70"/>
      <c r="VU30" s="70"/>
      <c r="VV30" s="70"/>
      <c r="VW30" s="70"/>
      <c r="VX30" s="70"/>
      <c r="VY30" s="70"/>
      <c r="VZ30" s="70"/>
      <c r="WA30" s="70"/>
      <c r="WB30" s="70"/>
      <c r="WC30" s="70"/>
      <c r="WD30" s="70"/>
      <c r="WE30" s="70"/>
      <c r="WF30" s="70"/>
      <c r="WG30" s="70"/>
      <c r="WH30" s="70"/>
      <c r="WI30" s="70"/>
      <c r="WJ30" s="70"/>
      <c r="WK30" s="70"/>
      <c r="WL30" s="70"/>
      <c r="WM30" s="70"/>
      <c r="WN30" s="70"/>
      <c r="WO30" s="70"/>
      <c r="WP30" s="70"/>
      <c r="WQ30" s="70"/>
      <c r="WR30" s="70"/>
      <c r="WS30" s="70"/>
      <c r="WT30" s="70"/>
      <c r="WU30" s="70"/>
      <c r="WV30" s="70"/>
      <c r="WW30" s="70"/>
      <c r="WX30" s="70"/>
      <c r="WY30" s="70"/>
      <c r="WZ30" s="70"/>
      <c r="XA30" s="70"/>
      <c r="XB30" s="70"/>
      <c r="XC30" s="70"/>
      <c r="XD30" s="70"/>
      <c r="XE30" s="70"/>
      <c r="XF30" s="70"/>
      <c r="XG30" s="70"/>
      <c r="XH30" s="70"/>
      <c r="XI30" s="70"/>
      <c r="XJ30" s="70"/>
      <c r="XK30" s="70"/>
      <c r="XL30" s="70"/>
      <c r="XM30" s="70"/>
      <c r="XN30" s="70"/>
      <c r="XO30" s="70"/>
      <c r="XP30" s="70"/>
      <c r="XQ30" s="70"/>
      <c r="XR30" s="70"/>
      <c r="XS30" s="70"/>
      <c r="XT30" s="70"/>
      <c r="XU30" s="70"/>
      <c r="XV30" s="70"/>
      <c r="XW30" s="70"/>
      <c r="XX30" s="70"/>
      <c r="XY30" s="70"/>
      <c r="XZ30" s="70"/>
      <c r="YA30" s="70"/>
      <c r="YB30" s="70"/>
      <c r="YC30" s="70"/>
      <c r="YD30" s="70"/>
      <c r="YE30" s="70"/>
      <c r="YF30" s="70"/>
      <c r="YG30" s="70"/>
      <c r="YH30" s="70"/>
      <c r="YI30" s="70"/>
      <c r="YJ30" s="70"/>
      <c r="YK30" s="70"/>
      <c r="YL30" s="70"/>
      <c r="YM30" s="70"/>
      <c r="YN30" s="70"/>
      <c r="YO30" s="70"/>
      <c r="YP30" s="70"/>
      <c r="YQ30" s="70"/>
      <c r="YR30" s="70"/>
      <c r="YS30" s="70"/>
      <c r="YT30" s="70"/>
      <c r="YU30" s="70"/>
      <c r="YV30" s="70"/>
      <c r="YW30" s="70"/>
      <c r="YX30" s="70"/>
      <c r="YY30" s="70"/>
      <c r="YZ30" s="70"/>
      <c r="ZA30" s="70"/>
      <c r="ZB30" s="70"/>
      <c r="ZC30" s="70"/>
      <c r="ZD30" s="70"/>
      <c r="ZE30" s="70"/>
      <c r="ZF30" s="70"/>
      <c r="ZG30" s="70"/>
      <c r="ZH30" s="70"/>
      <c r="ZI30" s="70"/>
      <c r="ZJ30" s="70"/>
      <c r="ZK30" s="70"/>
      <c r="ZL30" s="70"/>
      <c r="ZM30" s="70"/>
      <c r="ZN30" s="70"/>
      <c r="ZO30" s="70"/>
      <c r="ZP30" s="70"/>
      <c r="ZQ30" s="70"/>
      <c r="ZR30" s="70"/>
      <c r="ZS30" s="70"/>
      <c r="ZT30" s="70"/>
      <c r="ZU30" s="70"/>
      <c r="ZV30" s="70"/>
      <c r="ZW30" s="70"/>
      <c r="ZX30" s="70"/>
      <c r="ZY30" s="70"/>
      <c r="ZZ30" s="70"/>
      <c r="AAA30" s="70"/>
      <c r="AAB30" s="70"/>
      <c r="AAC30" s="70"/>
      <c r="AAD30" s="70"/>
      <c r="AAE30" s="70"/>
      <c r="AAF30" s="70"/>
      <c r="AAG30" s="70"/>
      <c r="AAH30" s="70"/>
      <c r="AAI30" s="70"/>
      <c r="AAJ30" s="70"/>
      <c r="AAK30" s="70"/>
      <c r="AAL30" s="70"/>
      <c r="AAM30" s="70"/>
      <c r="AAN30" s="70"/>
      <c r="AAO30" s="70"/>
      <c r="AAP30" s="70"/>
      <c r="AAQ30" s="70"/>
      <c r="AAR30" s="70"/>
      <c r="AAS30" s="70"/>
      <c r="AAT30" s="70"/>
      <c r="AAU30" s="70"/>
      <c r="AAV30" s="70"/>
      <c r="AAW30" s="70"/>
      <c r="AAX30" s="70"/>
      <c r="AAY30" s="70"/>
      <c r="AAZ30" s="70"/>
      <c r="ABA30" s="70"/>
      <c r="ABB30" s="70"/>
      <c r="ABC30" s="70"/>
      <c r="ABD30" s="70"/>
      <c r="ABE30" s="70"/>
      <c r="ABF30" s="70"/>
      <c r="ABG30" s="70"/>
      <c r="ABH30" s="70"/>
      <c r="ABI30" s="70"/>
      <c r="ABJ30" s="70"/>
      <c r="ABK30" s="70"/>
      <c r="ABL30" s="70"/>
      <c r="ABM30" s="70"/>
      <c r="ABN30" s="70"/>
      <c r="ABO30" s="70"/>
      <c r="ABP30" s="70"/>
      <c r="ABQ30" s="70"/>
      <c r="ABR30" s="70"/>
      <c r="ABS30" s="70"/>
      <c r="ABT30" s="70"/>
      <c r="ABU30" s="70"/>
      <c r="ABV30" s="70"/>
      <c r="ABW30" s="70"/>
      <c r="ABX30" s="70"/>
      <c r="ABY30" s="70"/>
      <c r="ABZ30" s="70"/>
      <c r="ACA30" s="70"/>
      <c r="ACB30" s="70"/>
      <c r="ACC30" s="70"/>
      <c r="ACD30" s="70"/>
      <c r="ACE30" s="70"/>
      <c r="ACF30" s="70"/>
      <c r="ACG30" s="70"/>
      <c r="ACH30" s="70"/>
      <c r="ACI30" s="70"/>
      <c r="ACJ30" s="70"/>
      <c r="ACK30" s="70"/>
      <c r="ACL30" s="70"/>
      <c r="ACM30" s="70"/>
      <c r="ACN30" s="70"/>
      <c r="ACO30" s="70"/>
      <c r="ACP30" s="70"/>
      <c r="ACQ30" s="70"/>
      <c r="ACR30" s="70"/>
      <c r="ACS30" s="70"/>
      <c r="ACT30" s="70"/>
      <c r="ACU30" s="70"/>
      <c r="ACV30" s="70"/>
      <c r="ACW30" s="70"/>
      <c r="ACX30" s="70"/>
      <c r="ACY30" s="70"/>
      <c r="ACZ30" s="70"/>
      <c r="ADA30" s="70"/>
      <c r="ADB30" s="70"/>
      <c r="ADC30" s="70"/>
      <c r="ADD30" s="70"/>
      <c r="ADE30" s="70"/>
      <c r="ADF30" s="70"/>
      <c r="ADG30" s="70"/>
      <c r="ADH30" s="70"/>
      <c r="ADI30" s="70"/>
      <c r="ADJ30" s="70"/>
      <c r="ADK30" s="70"/>
      <c r="ADL30" s="70"/>
      <c r="ADM30" s="70"/>
      <c r="ADN30" s="70"/>
      <c r="ADO30" s="70"/>
      <c r="ADP30" s="70"/>
      <c r="ADQ30" s="70"/>
      <c r="ADR30" s="70"/>
      <c r="ADS30" s="70"/>
      <c r="ADT30" s="70"/>
      <c r="ADU30" s="70"/>
      <c r="ADV30" s="70"/>
      <c r="ADW30" s="70"/>
      <c r="ADX30" s="70"/>
      <c r="ADY30" s="70"/>
      <c r="ADZ30" s="70"/>
      <c r="AEA30" s="70"/>
      <c r="AEB30" s="70"/>
      <c r="AEC30" s="70"/>
      <c r="AED30" s="70"/>
      <c r="AEE30" s="70"/>
      <c r="AEF30" s="70"/>
      <c r="AEG30" s="70"/>
      <c r="AEH30" s="70"/>
      <c r="AEI30" s="70"/>
      <c r="AEJ30" s="70"/>
      <c r="AEK30" s="70"/>
      <c r="AEL30" s="70"/>
      <c r="AEM30" s="70"/>
      <c r="AEN30" s="70"/>
      <c r="AEO30" s="70"/>
      <c r="AEP30" s="70"/>
      <c r="AEQ30" s="70"/>
      <c r="AER30" s="70"/>
      <c r="AES30" s="70"/>
      <c r="AET30" s="70"/>
      <c r="AEU30" s="70"/>
      <c r="AEV30" s="70"/>
      <c r="AEW30" s="70"/>
      <c r="AEX30" s="70"/>
      <c r="AEY30" s="70"/>
      <c r="AEZ30" s="70"/>
      <c r="AFA30" s="70"/>
      <c r="AFB30" s="70"/>
      <c r="AFC30" s="70"/>
      <c r="AFD30" s="70"/>
      <c r="AFE30" s="70"/>
      <c r="AFF30" s="70"/>
      <c r="AFG30" s="70"/>
      <c r="AFH30" s="70"/>
      <c r="AFI30" s="70"/>
      <c r="AFJ30" s="70"/>
      <c r="AFK30" s="70"/>
      <c r="AFL30" s="70"/>
      <c r="AFM30" s="70"/>
      <c r="AFN30" s="70"/>
      <c r="AFO30" s="70"/>
      <c r="AFP30" s="70"/>
      <c r="AFQ30" s="70"/>
      <c r="AFR30" s="70"/>
      <c r="AFS30" s="70"/>
      <c r="AFT30" s="70"/>
      <c r="AFU30" s="70"/>
      <c r="AFV30" s="70"/>
      <c r="AFW30" s="70"/>
      <c r="AFX30" s="70"/>
      <c r="AFY30" s="70"/>
      <c r="AFZ30" s="70"/>
      <c r="AGA30" s="70"/>
      <c r="AGB30" s="70"/>
      <c r="AGC30" s="70"/>
      <c r="AGD30" s="70"/>
      <c r="AGE30" s="70"/>
      <c r="AGF30" s="70"/>
      <c r="AGG30" s="70"/>
      <c r="AGH30" s="70"/>
      <c r="AGI30" s="70"/>
      <c r="AGJ30" s="70"/>
      <c r="AGK30" s="70"/>
      <c r="AGL30" s="70"/>
      <c r="AGM30" s="70"/>
      <c r="AGN30" s="70"/>
      <c r="AGO30" s="70"/>
      <c r="AGP30" s="70"/>
      <c r="AGQ30" s="70"/>
      <c r="AGR30" s="70"/>
      <c r="AGS30" s="70"/>
      <c r="AGT30" s="70"/>
      <c r="AGU30" s="70"/>
      <c r="AGV30" s="70"/>
      <c r="AGW30" s="70"/>
      <c r="AGX30" s="70"/>
      <c r="AGY30" s="70"/>
      <c r="AGZ30" s="70"/>
      <c r="AHA30" s="70"/>
      <c r="AHB30" s="70"/>
      <c r="AHC30" s="70"/>
      <c r="AHD30" s="70"/>
      <c r="AHE30" s="70"/>
      <c r="AHF30" s="70"/>
      <c r="AHG30" s="70"/>
      <c r="AHH30" s="70"/>
      <c r="AHI30" s="70"/>
      <c r="AHJ30" s="70"/>
      <c r="AHK30" s="70"/>
      <c r="AHL30" s="70"/>
      <c r="AHM30" s="70"/>
      <c r="AHN30" s="70"/>
      <c r="AHO30" s="70"/>
      <c r="AHP30" s="70"/>
      <c r="AHQ30" s="70"/>
      <c r="AHR30" s="70"/>
      <c r="AHS30" s="70"/>
      <c r="AHT30" s="70"/>
      <c r="AHU30" s="70"/>
      <c r="AHV30" s="70"/>
      <c r="AHW30" s="70"/>
      <c r="AHX30" s="70"/>
      <c r="AHY30" s="70"/>
      <c r="AHZ30" s="70"/>
      <c r="AIA30" s="70"/>
      <c r="AIB30" s="70"/>
      <c r="AIC30" s="70"/>
      <c r="AID30" s="70"/>
      <c r="AIE30" s="70"/>
      <c r="AIF30" s="70"/>
      <c r="AIG30" s="70"/>
      <c r="AIH30" s="70"/>
      <c r="AII30" s="70"/>
      <c r="AIJ30" s="70"/>
      <c r="AIK30" s="70"/>
      <c r="AIL30" s="70"/>
      <c r="AIM30" s="70"/>
      <c r="AIN30" s="70"/>
      <c r="AIO30" s="70"/>
      <c r="AIP30" s="70"/>
      <c r="AIQ30" s="70"/>
      <c r="AIR30" s="70"/>
      <c r="AIS30" s="70"/>
      <c r="AIT30" s="70"/>
      <c r="AIU30" s="70"/>
      <c r="AIV30" s="70"/>
      <c r="AIW30" s="70"/>
      <c r="AIX30" s="70"/>
      <c r="AIY30" s="70"/>
      <c r="AIZ30" s="70"/>
      <c r="AJA30" s="70"/>
      <c r="AJB30" s="70"/>
      <c r="AJC30" s="70"/>
      <c r="AJD30" s="70"/>
      <c r="AJE30" s="70"/>
      <c r="AJF30" s="70"/>
      <c r="AJG30" s="70"/>
      <c r="AJH30" s="70"/>
      <c r="AJI30" s="70"/>
      <c r="AJJ30" s="70"/>
      <c r="AJK30" s="70"/>
      <c r="AJL30" s="70"/>
      <c r="AJM30" s="70"/>
      <c r="AJN30" s="70"/>
      <c r="AJO30" s="70"/>
      <c r="AJP30" s="70"/>
      <c r="AJQ30" s="70"/>
      <c r="AJR30" s="70"/>
      <c r="AJS30" s="70"/>
      <c r="AJT30" s="70"/>
      <c r="AJU30" s="70"/>
      <c r="AJV30" s="70"/>
      <c r="AJW30" s="70"/>
      <c r="AJX30" s="70"/>
      <c r="AJY30" s="70"/>
      <c r="AJZ30" s="70"/>
      <c r="AKA30" s="70"/>
      <c r="AKB30" s="70"/>
      <c r="AKC30" s="70"/>
      <c r="AKD30" s="70"/>
      <c r="AKE30" s="70"/>
      <c r="AKF30" s="70"/>
      <c r="AKG30" s="70"/>
      <c r="AKH30" s="70"/>
      <c r="AKI30" s="70"/>
      <c r="AKJ30" s="70"/>
      <c r="AKK30" s="70"/>
      <c r="AKL30" s="70"/>
      <c r="AKM30" s="70"/>
      <c r="AKN30" s="70"/>
      <c r="AKO30" s="70"/>
      <c r="AKP30" s="70"/>
      <c r="AKQ30" s="70"/>
      <c r="AKR30" s="70"/>
      <c r="AKS30" s="70"/>
      <c r="AKT30" s="70"/>
      <c r="AKU30" s="70"/>
      <c r="AKV30" s="70"/>
      <c r="AKW30" s="70"/>
      <c r="AKX30" s="70"/>
      <c r="AKY30" s="70"/>
      <c r="AKZ30" s="70"/>
      <c r="ALA30" s="70"/>
      <c r="ALB30" s="70"/>
      <c r="ALC30" s="70"/>
      <c r="ALD30" s="70"/>
      <c r="ALE30" s="70"/>
      <c r="ALF30" s="70"/>
      <c r="ALG30" s="70"/>
      <c r="ALH30" s="70"/>
      <c r="ALI30" s="70"/>
      <c r="ALJ30" s="70"/>
      <c r="ALK30" s="70"/>
      <c r="ALL30" s="70"/>
      <c r="ALM30" s="70"/>
      <c r="ALN30" s="70"/>
      <c r="ALO30" s="70"/>
      <c r="ALP30" s="70"/>
      <c r="ALQ30" s="70"/>
      <c r="ALR30" s="70"/>
      <c r="ALS30" s="70"/>
      <c r="ALT30" s="70"/>
      <c r="ALU30" s="70"/>
      <c r="ALV30" s="70"/>
      <c r="ALW30" s="70"/>
      <c r="ALX30" s="70"/>
      <c r="ALY30" s="70"/>
      <c r="ALZ30" s="70"/>
      <c r="AMA30" s="70"/>
      <c r="AMB30" s="70"/>
      <c r="AMC30" s="70"/>
      <c r="AMD30" s="70"/>
      <c r="AME30" s="70"/>
      <c r="AMF30" s="70"/>
      <c r="AMG30" s="70"/>
      <c r="AMH30" s="70"/>
      <c r="AMI30" s="70"/>
      <c r="AMJ30" s="70"/>
      <c r="AMK30" s="70"/>
      <c r="AML30" s="70"/>
      <c r="AMM30" s="70"/>
      <c r="AMN30" s="70"/>
      <c r="AMO30" s="70"/>
      <c r="AMP30" s="70"/>
      <c r="AMQ30" s="70"/>
      <c r="AMR30" s="70"/>
      <c r="AMS30" s="70"/>
      <c r="AMT30" s="70"/>
      <c r="AMU30" s="70"/>
      <c r="AMV30" s="70"/>
      <c r="AMW30" s="70"/>
      <c r="AMX30" s="70"/>
      <c r="AMY30" s="70"/>
      <c r="AMZ30" s="70"/>
      <c r="ANA30" s="70"/>
      <c r="ANB30" s="70"/>
      <c r="ANC30" s="70"/>
      <c r="AND30" s="70"/>
      <c r="ANE30" s="70"/>
      <c r="ANF30" s="70"/>
      <c r="ANG30" s="70"/>
      <c r="ANH30" s="70"/>
      <c r="ANI30" s="70"/>
      <c r="ANJ30" s="70"/>
      <c r="ANK30" s="70"/>
      <c r="ANL30" s="70"/>
      <c r="ANM30" s="70"/>
      <c r="ANN30" s="70"/>
      <c r="ANO30" s="70"/>
      <c r="ANP30" s="70"/>
      <c r="ANQ30" s="70"/>
      <c r="ANR30" s="70"/>
      <c r="ANS30" s="70"/>
      <c r="ANT30" s="70"/>
      <c r="ANU30" s="70"/>
      <c r="ANV30" s="70"/>
      <c r="ANW30" s="70"/>
      <c r="ANX30" s="70"/>
      <c r="ANY30" s="70"/>
      <c r="ANZ30" s="70"/>
      <c r="AOA30" s="70"/>
      <c r="AOB30" s="70"/>
      <c r="AOC30" s="70"/>
      <c r="AOD30" s="70"/>
      <c r="AOE30" s="70"/>
      <c r="AOF30" s="70"/>
      <c r="AOG30" s="70"/>
      <c r="AOH30" s="70"/>
      <c r="AOI30" s="70"/>
      <c r="AOJ30" s="70"/>
      <c r="AOK30" s="70"/>
      <c r="AOL30" s="70"/>
      <c r="AOM30" s="70"/>
      <c r="AON30" s="70"/>
      <c r="AOO30" s="70"/>
      <c r="AOP30" s="70"/>
      <c r="AOQ30" s="70"/>
      <c r="AOR30" s="70"/>
      <c r="AOS30" s="70"/>
      <c r="AOT30" s="70"/>
      <c r="AOU30" s="70"/>
      <c r="AOV30" s="70"/>
      <c r="AOW30" s="70"/>
      <c r="AOX30" s="70"/>
      <c r="AOY30" s="70"/>
      <c r="AOZ30" s="70"/>
      <c r="APA30" s="70"/>
      <c r="APB30" s="70"/>
      <c r="APC30" s="70"/>
      <c r="APD30" s="70"/>
      <c r="APE30" s="70"/>
      <c r="APF30" s="70"/>
      <c r="APG30" s="70"/>
      <c r="APH30" s="70"/>
      <c r="API30" s="70"/>
      <c r="APJ30" s="70"/>
      <c r="APK30" s="70"/>
      <c r="APL30" s="70"/>
      <c r="APM30" s="70"/>
      <c r="APN30" s="70"/>
      <c r="APO30" s="70"/>
      <c r="APP30" s="70"/>
      <c r="APQ30" s="70"/>
      <c r="APR30" s="70"/>
      <c r="APS30" s="70"/>
      <c r="APT30" s="70"/>
      <c r="APU30" s="70"/>
      <c r="APV30" s="70"/>
      <c r="APW30" s="70"/>
      <c r="APX30" s="70"/>
      <c r="APY30" s="70"/>
      <c r="APZ30" s="70"/>
      <c r="AQA30" s="70"/>
      <c r="AQB30" s="70"/>
      <c r="AQC30" s="70"/>
      <c r="AQD30" s="70"/>
      <c r="AQE30" s="70"/>
      <c r="AQF30" s="70"/>
      <c r="AQG30" s="70"/>
      <c r="AQH30" s="70"/>
      <c r="AQI30" s="70"/>
      <c r="AQJ30" s="70"/>
      <c r="AQK30" s="70"/>
      <c r="AQL30" s="70"/>
      <c r="AQM30" s="70"/>
      <c r="AQN30" s="70"/>
      <c r="AQO30" s="70"/>
      <c r="AQP30" s="70"/>
      <c r="AQQ30" s="70"/>
      <c r="AQR30" s="70"/>
      <c r="AQS30" s="70"/>
      <c r="AQT30" s="70"/>
      <c r="AQU30" s="70"/>
      <c r="AQV30" s="70"/>
      <c r="AQW30" s="70"/>
      <c r="AQX30" s="70"/>
      <c r="AQY30" s="70"/>
      <c r="AQZ30" s="70"/>
      <c r="ARA30" s="70"/>
      <c r="ARB30" s="70"/>
      <c r="ARC30" s="70"/>
      <c r="ARD30" s="70"/>
      <c r="ARE30" s="70"/>
      <c r="ARF30" s="70"/>
      <c r="ARG30" s="70"/>
      <c r="ARH30" s="70"/>
      <c r="ARI30" s="70"/>
      <c r="ARJ30" s="70"/>
      <c r="ARK30" s="70"/>
      <c r="ARL30" s="70"/>
      <c r="ARM30" s="70"/>
      <c r="ARN30" s="70"/>
      <c r="ARO30" s="70"/>
      <c r="ARP30" s="70"/>
      <c r="ARQ30" s="70"/>
      <c r="ARR30" s="70"/>
      <c r="ARS30" s="70"/>
      <c r="ART30" s="70"/>
      <c r="ARU30" s="70"/>
      <c r="ARV30" s="70"/>
      <c r="ARW30" s="70"/>
      <c r="ARX30" s="70"/>
      <c r="ARY30" s="70"/>
      <c r="ARZ30" s="70"/>
      <c r="ASA30" s="70"/>
      <c r="ASB30" s="70"/>
      <c r="ASC30" s="70"/>
      <c r="ASD30" s="70"/>
      <c r="ASE30" s="70"/>
      <c r="ASF30" s="70"/>
      <c r="ASG30" s="70"/>
      <c r="ASH30" s="70"/>
      <c r="ASI30" s="70"/>
      <c r="ASJ30" s="70"/>
      <c r="ASK30" s="70"/>
      <c r="ASL30" s="70"/>
      <c r="ASM30" s="70"/>
      <c r="ASN30" s="70"/>
      <c r="ASO30" s="70"/>
      <c r="ASP30" s="70"/>
      <c r="ASQ30" s="70"/>
      <c r="ASR30" s="70"/>
      <c r="ASS30" s="70"/>
      <c r="AST30" s="70"/>
      <c r="ASU30" s="70"/>
      <c r="ASV30" s="70"/>
      <c r="ASW30" s="70"/>
      <c r="ASX30" s="70"/>
      <c r="ASY30" s="70"/>
      <c r="ASZ30" s="70"/>
      <c r="ATA30" s="70"/>
      <c r="ATB30" s="70"/>
      <c r="ATC30" s="70"/>
      <c r="ATD30" s="70"/>
      <c r="ATE30" s="70"/>
      <c r="ATF30" s="70"/>
      <c r="ATG30" s="70"/>
      <c r="ATH30" s="70"/>
      <c r="ATI30" s="70"/>
      <c r="ATJ30" s="70"/>
      <c r="ATK30" s="70"/>
      <c r="ATL30" s="70"/>
      <c r="ATM30" s="70"/>
      <c r="ATN30" s="70"/>
      <c r="ATO30" s="70"/>
      <c r="ATP30" s="70"/>
      <c r="ATQ30" s="70"/>
      <c r="ATR30" s="70"/>
      <c r="ATS30" s="70"/>
      <c r="ATT30" s="70"/>
      <c r="ATU30" s="70"/>
      <c r="ATV30" s="70"/>
      <c r="ATW30" s="70"/>
      <c r="ATX30" s="70"/>
      <c r="ATY30" s="70"/>
      <c r="ATZ30" s="70"/>
      <c r="AUA30" s="70"/>
      <c r="AUB30" s="70"/>
      <c r="AUC30" s="70"/>
      <c r="AUD30" s="70"/>
      <c r="AUE30" s="70"/>
      <c r="AUF30" s="70"/>
      <c r="AUG30" s="70"/>
      <c r="AUH30" s="70"/>
      <c r="AUI30" s="70"/>
      <c r="AUJ30" s="70"/>
      <c r="AUK30" s="70"/>
      <c r="AUL30" s="70"/>
      <c r="AUM30" s="70"/>
      <c r="AUN30" s="70"/>
      <c r="AUO30" s="70"/>
      <c r="AUP30" s="70"/>
      <c r="AUQ30" s="70"/>
      <c r="AUR30" s="70"/>
      <c r="AUS30" s="70"/>
      <c r="AUT30" s="70"/>
      <c r="AUU30" s="70"/>
      <c r="AUV30" s="70"/>
      <c r="AUW30" s="70"/>
      <c r="AUX30" s="70"/>
      <c r="AUY30" s="70"/>
      <c r="AUZ30" s="70"/>
      <c r="AVA30" s="70"/>
      <c r="AVB30" s="70"/>
      <c r="AVC30" s="70"/>
      <c r="AVD30" s="70"/>
      <c r="AVE30" s="70"/>
      <c r="AVF30" s="70"/>
      <c r="AVG30" s="70"/>
      <c r="AVH30" s="70"/>
      <c r="AVI30" s="70"/>
      <c r="AVJ30" s="70"/>
      <c r="AVK30" s="70"/>
      <c r="AVL30" s="70"/>
      <c r="AVM30" s="70"/>
      <c r="AVN30" s="70"/>
      <c r="AVO30" s="70"/>
      <c r="AVP30" s="70"/>
      <c r="AVQ30" s="70"/>
      <c r="AVR30" s="70"/>
      <c r="AVS30" s="70"/>
      <c r="AVT30" s="70"/>
      <c r="AVU30" s="70"/>
      <c r="AVV30" s="70"/>
      <c r="AVW30" s="70"/>
      <c r="AVX30" s="70"/>
      <c r="AVY30" s="70"/>
      <c r="AVZ30" s="70"/>
      <c r="AWA30" s="70"/>
      <c r="AWB30" s="70"/>
      <c r="AWC30" s="70"/>
      <c r="AWD30" s="70"/>
      <c r="AWE30" s="70"/>
      <c r="AWF30" s="70"/>
      <c r="AWG30" s="70"/>
      <c r="AWH30" s="70"/>
      <c r="AWI30" s="70"/>
      <c r="AWJ30" s="70"/>
      <c r="AWK30" s="70"/>
      <c r="AWL30" s="70"/>
      <c r="AWM30" s="70"/>
      <c r="AWN30" s="70"/>
      <c r="AWO30" s="70"/>
      <c r="AWP30" s="70"/>
      <c r="AWQ30" s="70"/>
      <c r="AWR30" s="70"/>
      <c r="AWS30" s="70"/>
      <c r="AWT30" s="70"/>
      <c r="AWU30" s="70"/>
      <c r="AWV30" s="70"/>
      <c r="AWW30" s="70"/>
      <c r="AWX30" s="70"/>
      <c r="AWY30" s="70"/>
      <c r="AWZ30" s="70"/>
      <c r="AXA30" s="70"/>
      <c r="AXB30" s="70"/>
      <c r="AXC30" s="70"/>
      <c r="AXD30" s="70"/>
      <c r="AXE30" s="70"/>
      <c r="AXF30" s="70"/>
      <c r="AXG30" s="70"/>
      <c r="AXH30" s="70"/>
      <c r="AXI30" s="70"/>
      <c r="AXJ30" s="70"/>
      <c r="AXK30" s="70"/>
      <c r="AXL30" s="70"/>
      <c r="AXM30" s="70"/>
      <c r="AXN30" s="70"/>
      <c r="AXO30" s="70"/>
      <c r="AXP30" s="70"/>
      <c r="AXQ30" s="70"/>
      <c r="AXR30" s="70"/>
      <c r="AXS30" s="70"/>
      <c r="AXT30" s="70"/>
      <c r="AXU30" s="70"/>
      <c r="AXV30" s="70"/>
      <c r="AXW30" s="70"/>
      <c r="AXX30" s="70"/>
      <c r="AXY30" s="70"/>
      <c r="AXZ30" s="70"/>
      <c r="AYA30" s="70"/>
      <c r="AYB30" s="70"/>
      <c r="AYC30" s="70"/>
      <c r="AYD30" s="70"/>
      <c r="AYE30" s="70"/>
      <c r="AYF30" s="70"/>
      <c r="AYG30" s="70"/>
      <c r="AYH30" s="70"/>
      <c r="AYI30" s="70"/>
      <c r="AYJ30" s="70"/>
      <c r="AYK30" s="70"/>
      <c r="AYL30" s="70"/>
      <c r="AYM30" s="70"/>
      <c r="AYN30" s="70"/>
      <c r="AYO30" s="70"/>
      <c r="AYP30" s="70"/>
      <c r="AYQ30" s="70"/>
      <c r="AYR30" s="70"/>
      <c r="AYS30" s="70"/>
      <c r="AYT30" s="70"/>
      <c r="AYU30" s="70"/>
      <c r="AYV30" s="70"/>
      <c r="AYW30" s="70"/>
      <c r="AYX30" s="70"/>
      <c r="AYY30" s="70"/>
      <c r="AYZ30" s="70"/>
      <c r="AZA30" s="70"/>
      <c r="AZB30" s="70"/>
      <c r="AZC30" s="70"/>
      <c r="AZD30" s="70"/>
      <c r="AZE30" s="70"/>
      <c r="AZF30" s="70"/>
      <c r="AZG30" s="70"/>
      <c r="AZH30" s="70"/>
      <c r="AZI30" s="70"/>
      <c r="AZJ30" s="70"/>
      <c r="AZK30" s="70"/>
      <c r="AZL30" s="70"/>
      <c r="AZM30" s="70"/>
      <c r="AZN30" s="70"/>
      <c r="AZO30" s="70"/>
      <c r="AZP30" s="70"/>
      <c r="AZQ30" s="70"/>
      <c r="AZR30" s="70"/>
      <c r="AZS30" s="70"/>
      <c r="AZT30" s="70"/>
      <c r="AZU30" s="70"/>
      <c r="AZV30" s="70"/>
      <c r="AZW30" s="70"/>
      <c r="AZX30" s="70"/>
      <c r="AZY30" s="70"/>
      <c r="AZZ30" s="70"/>
      <c r="BAA30" s="70"/>
      <c r="BAB30" s="70"/>
      <c r="BAC30" s="70"/>
      <c r="BAD30" s="70"/>
      <c r="BAE30" s="70"/>
      <c r="BAF30" s="70"/>
      <c r="BAG30" s="70"/>
      <c r="BAH30" s="70"/>
      <c r="BAI30" s="70"/>
      <c r="BAJ30" s="70"/>
      <c r="BAK30" s="70"/>
      <c r="BAL30" s="70"/>
      <c r="BAM30" s="70"/>
      <c r="BAN30" s="70"/>
      <c r="BAO30" s="70"/>
      <c r="BAP30" s="70"/>
      <c r="BAQ30" s="70"/>
      <c r="BAR30" s="70"/>
      <c r="BAS30" s="70"/>
      <c r="BAT30" s="70"/>
      <c r="BAU30" s="70"/>
      <c r="BAV30" s="70"/>
      <c r="BAW30" s="70"/>
      <c r="BAX30" s="70"/>
      <c r="BAY30" s="70"/>
      <c r="BAZ30" s="70"/>
      <c r="BBA30" s="70"/>
      <c r="BBB30" s="70"/>
      <c r="BBC30" s="70"/>
      <c r="BBD30" s="70"/>
      <c r="BBE30" s="70"/>
      <c r="BBF30" s="70"/>
      <c r="BBG30" s="70"/>
      <c r="BBH30" s="70"/>
      <c r="BBI30" s="70"/>
      <c r="BBJ30" s="70"/>
      <c r="BBK30" s="70"/>
      <c r="BBL30" s="70"/>
      <c r="BBM30" s="70"/>
      <c r="BBN30" s="70"/>
      <c r="BBO30" s="70"/>
      <c r="BBP30" s="70"/>
      <c r="BBQ30" s="70"/>
      <c r="BBR30" s="70"/>
      <c r="BBS30" s="70"/>
      <c r="BBT30" s="70"/>
      <c r="BBU30" s="70"/>
      <c r="BBV30" s="70"/>
      <c r="BBW30" s="70"/>
      <c r="BBX30" s="70"/>
      <c r="BBY30" s="70"/>
      <c r="BBZ30" s="70"/>
      <c r="BCA30" s="70"/>
      <c r="BCB30" s="70"/>
      <c r="BCC30" s="70"/>
      <c r="BCD30" s="70"/>
      <c r="BCE30" s="70"/>
      <c r="BCF30" s="70"/>
      <c r="BCG30" s="70"/>
      <c r="BCH30" s="70"/>
      <c r="BCI30" s="70"/>
      <c r="BCJ30" s="70"/>
      <c r="BCK30" s="70"/>
      <c r="BCL30" s="70"/>
      <c r="BCM30" s="70"/>
      <c r="BCN30" s="70"/>
      <c r="BCO30" s="70"/>
      <c r="BCP30" s="70"/>
      <c r="BCQ30" s="70"/>
      <c r="BCR30" s="70"/>
      <c r="BCS30" s="70"/>
      <c r="BCT30" s="70"/>
      <c r="BCU30" s="70"/>
      <c r="BCV30" s="70"/>
      <c r="BCW30" s="70"/>
      <c r="BCX30" s="70"/>
      <c r="BCY30" s="70"/>
      <c r="BCZ30" s="70"/>
      <c r="BDA30" s="70"/>
      <c r="BDB30" s="70"/>
      <c r="BDC30" s="70"/>
      <c r="BDD30" s="70"/>
      <c r="BDE30" s="70"/>
      <c r="BDF30" s="70"/>
      <c r="BDG30" s="70"/>
      <c r="BDH30" s="70"/>
      <c r="BDI30" s="70"/>
      <c r="BDJ30" s="70"/>
      <c r="BDK30" s="70"/>
      <c r="BDL30" s="70"/>
      <c r="BDM30" s="70"/>
      <c r="BDN30" s="70"/>
      <c r="BDO30" s="70"/>
      <c r="BDP30" s="70"/>
      <c r="BDQ30" s="70"/>
      <c r="BDR30" s="70"/>
      <c r="BDS30" s="70"/>
      <c r="BDT30" s="70"/>
      <c r="BDU30" s="70"/>
      <c r="BDV30" s="70"/>
      <c r="BDW30" s="70"/>
      <c r="BDX30" s="70"/>
      <c r="BDY30" s="70"/>
      <c r="BDZ30" s="70"/>
      <c r="BEA30" s="70"/>
      <c r="BEB30" s="70"/>
      <c r="BEC30" s="70"/>
      <c r="BED30" s="70"/>
      <c r="BEE30" s="70"/>
      <c r="BEF30" s="70"/>
      <c r="BEG30" s="70"/>
      <c r="BEH30" s="70"/>
      <c r="BEI30" s="70"/>
      <c r="BEJ30" s="70"/>
      <c r="BEK30" s="70"/>
      <c r="BEL30" s="70"/>
      <c r="BEM30" s="70"/>
      <c r="BEN30" s="70"/>
      <c r="BEO30" s="70"/>
      <c r="BEP30" s="70"/>
      <c r="BEQ30" s="70"/>
      <c r="BER30" s="70"/>
      <c r="BES30" s="70"/>
      <c r="BET30" s="70"/>
      <c r="BEU30" s="70"/>
      <c r="BEV30" s="70"/>
      <c r="BEW30" s="70"/>
      <c r="BEX30" s="70"/>
      <c r="BEY30" s="70"/>
      <c r="BEZ30" s="70"/>
      <c r="BFA30" s="70"/>
      <c r="BFB30" s="70"/>
      <c r="BFC30" s="70"/>
      <c r="BFD30" s="70"/>
      <c r="BFE30" s="70"/>
      <c r="BFF30" s="70"/>
      <c r="BFG30" s="70"/>
      <c r="BFH30" s="70"/>
      <c r="BFI30" s="70"/>
      <c r="BFJ30" s="70"/>
      <c r="BFK30" s="70"/>
      <c r="BFL30" s="70"/>
      <c r="BFM30" s="70"/>
      <c r="BFN30" s="70"/>
      <c r="BFO30" s="70"/>
      <c r="BFP30" s="70"/>
      <c r="BFQ30" s="70"/>
      <c r="BFR30" s="70"/>
      <c r="BFS30" s="70"/>
      <c r="BFT30" s="70"/>
      <c r="BFU30" s="70"/>
      <c r="BFV30" s="70"/>
      <c r="BFW30" s="70"/>
      <c r="BFX30" s="70"/>
      <c r="BFY30" s="70"/>
      <c r="BFZ30" s="70"/>
      <c r="BGA30" s="70"/>
      <c r="BGB30" s="70"/>
      <c r="BGC30" s="70"/>
      <c r="BGD30" s="70"/>
      <c r="BGE30" s="70"/>
      <c r="BGF30" s="70"/>
      <c r="BGG30" s="70"/>
      <c r="BGH30" s="70"/>
      <c r="BGI30" s="70"/>
      <c r="BGJ30" s="70"/>
      <c r="BGK30" s="70"/>
      <c r="BGL30" s="70"/>
      <c r="BGM30" s="70"/>
      <c r="BGN30" s="70"/>
      <c r="BGO30" s="70"/>
      <c r="BGP30" s="70"/>
      <c r="BGQ30" s="70"/>
      <c r="BGR30" s="70"/>
      <c r="BGS30" s="70"/>
      <c r="BGT30" s="70"/>
      <c r="BGU30" s="70"/>
      <c r="BGV30" s="70"/>
      <c r="BGW30" s="70"/>
      <c r="BGX30" s="70"/>
      <c r="BGY30" s="70"/>
      <c r="BGZ30" s="70"/>
      <c r="BHA30" s="70"/>
      <c r="BHB30" s="70"/>
      <c r="BHC30" s="70"/>
      <c r="BHD30" s="70"/>
      <c r="BHE30" s="70"/>
      <c r="BHF30" s="70"/>
      <c r="BHG30" s="70"/>
      <c r="BHH30" s="70"/>
      <c r="BHI30" s="70"/>
      <c r="BHJ30" s="70"/>
      <c r="BHK30" s="70"/>
      <c r="BHL30" s="70"/>
      <c r="BHM30" s="70"/>
      <c r="BHN30" s="70"/>
      <c r="BHO30" s="70"/>
      <c r="BHP30" s="70"/>
      <c r="BHQ30" s="70"/>
      <c r="BHR30" s="70"/>
      <c r="BHS30" s="70"/>
      <c r="BHT30" s="70"/>
      <c r="BHU30" s="70"/>
      <c r="BHV30" s="70"/>
      <c r="BHW30" s="70"/>
      <c r="BHX30" s="70"/>
      <c r="BHY30" s="70"/>
      <c r="BHZ30" s="70"/>
      <c r="BIA30" s="70"/>
      <c r="BIB30" s="70"/>
      <c r="BIC30" s="70"/>
      <c r="BID30" s="70"/>
      <c r="BIE30" s="70"/>
      <c r="BIF30" s="70"/>
      <c r="BIG30" s="70"/>
      <c r="BIH30" s="70"/>
      <c r="BII30" s="70"/>
      <c r="BIJ30" s="70"/>
      <c r="BIK30" s="70"/>
      <c r="BIL30" s="70"/>
      <c r="BIM30" s="70"/>
      <c r="BIN30" s="70"/>
      <c r="BIO30" s="70"/>
      <c r="BIP30" s="70"/>
      <c r="BIQ30" s="70"/>
      <c r="BIR30" s="70"/>
      <c r="BIS30" s="70"/>
      <c r="BIT30" s="70"/>
      <c r="BIU30" s="70"/>
      <c r="BIV30" s="70"/>
      <c r="BIW30" s="70"/>
      <c r="BIX30" s="70"/>
      <c r="BIY30" s="70"/>
      <c r="BIZ30" s="70"/>
      <c r="BJA30" s="70"/>
      <c r="BJB30" s="70"/>
      <c r="BJC30" s="70"/>
      <c r="BJD30" s="70"/>
      <c r="BJE30" s="70"/>
      <c r="BJF30" s="70"/>
      <c r="BJG30" s="70"/>
      <c r="BJH30" s="70"/>
      <c r="BJI30" s="70"/>
      <c r="BJJ30" s="70"/>
      <c r="BJK30" s="70"/>
      <c r="BJL30" s="70"/>
      <c r="BJM30" s="70"/>
      <c r="BJN30" s="70"/>
      <c r="BJO30" s="70"/>
      <c r="BJP30" s="70"/>
      <c r="BJQ30" s="70"/>
      <c r="BJR30" s="70"/>
      <c r="BJS30" s="70"/>
      <c r="BJT30" s="70"/>
      <c r="BJU30" s="70"/>
      <c r="BJV30" s="70"/>
      <c r="BJW30" s="70"/>
      <c r="BJX30" s="70"/>
      <c r="BJY30" s="70"/>
      <c r="BJZ30" s="70"/>
      <c r="BKA30" s="70"/>
      <c r="BKB30" s="70"/>
      <c r="BKC30" s="70"/>
      <c r="BKD30" s="70"/>
      <c r="BKE30" s="70"/>
      <c r="BKF30" s="70"/>
      <c r="BKG30" s="70"/>
      <c r="BKH30" s="70"/>
      <c r="BKI30" s="70"/>
      <c r="BKJ30" s="70"/>
      <c r="BKK30" s="70"/>
      <c r="BKL30" s="70"/>
      <c r="BKM30" s="70"/>
      <c r="BKN30" s="70"/>
      <c r="BKO30" s="70"/>
      <c r="BKP30" s="70"/>
      <c r="BKQ30" s="70"/>
      <c r="BKR30" s="70"/>
      <c r="BKS30" s="70"/>
      <c r="BKT30" s="70"/>
      <c r="BKU30" s="70"/>
      <c r="BKV30" s="70"/>
      <c r="BKW30" s="70"/>
      <c r="BKX30" s="70"/>
      <c r="BKY30" s="70"/>
      <c r="BKZ30" s="70"/>
      <c r="BLA30" s="70"/>
      <c r="BLB30" s="70"/>
      <c r="BLC30" s="70"/>
      <c r="BLD30" s="70"/>
      <c r="BLE30" s="70"/>
      <c r="BLF30" s="70"/>
      <c r="BLG30" s="70"/>
      <c r="BLH30" s="70"/>
      <c r="BLI30" s="70"/>
      <c r="BLJ30" s="70"/>
      <c r="BLK30" s="70"/>
      <c r="BLL30" s="70"/>
      <c r="BLM30" s="70"/>
      <c r="BLN30" s="70"/>
      <c r="BLO30" s="70"/>
      <c r="BLP30" s="70"/>
      <c r="BLQ30" s="70"/>
      <c r="BLR30" s="70"/>
      <c r="BLS30" s="70"/>
      <c r="BLT30" s="70"/>
      <c r="BLU30" s="70"/>
      <c r="BLV30" s="70"/>
      <c r="BLW30" s="70"/>
      <c r="BLX30" s="70"/>
      <c r="BLY30" s="70"/>
      <c r="BLZ30" s="70"/>
      <c r="BMA30" s="70"/>
      <c r="BMB30" s="70"/>
      <c r="BMC30" s="70"/>
      <c r="BMD30" s="70"/>
      <c r="BME30" s="70"/>
      <c r="BMF30" s="70"/>
      <c r="BMG30" s="70"/>
      <c r="BMH30" s="70"/>
      <c r="BMI30" s="70"/>
      <c r="BMJ30" s="70"/>
      <c r="BMK30" s="70"/>
      <c r="BML30" s="70"/>
      <c r="BMM30" s="70"/>
      <c r="BMN30" s="70"/>
      <c r="BMO30" s="70"/>
      <c r="BMP30" s="70"/>
      <c r="BMQ30" s="70"/>
      <c r="BMR30" s="70"/>
      <c r="BMS30" s="70"/>
      <c r="BMT30" s="70"/>
      <c r="BMU30" s="70"/>
      <c r="BMV30" s="70"/>
      <c r="BMW30" s="70"/>
      <c r="BMX30" s="70"/>
      <c r="BMY30" s="70"/>
      <c r="BMZ30" s="70"/>
      <c r="BNA30" s="70"/>
      <c r="BNB30" s="70"/>
      <c r="BNC30" s="70"/>
      <c r="BND30" s="70"/>
      <c r="BNE30" s="70"/>
      <c r="BNF30" s="70"/>
      <c r="BNG30" s="70"/>
      <c r="BNH30" s="70"/>
      <c r="BNI30" s="70"/>
      <c r="BNJ30" s="70"/>
      <c r="BNK30" s="70"/>
      <c r="BNL30" s="70"/>
      <c r="BNM30" s="70"/>
      <c r="BNN30" s="70"/>
      <c r="BNO30" s="70"/>
      <c r="BNP30" s="70"/>
      <c r="BNQ30" s="70"/>
      <c r="BNR30" s="70"/>
      <c r="BNS30" s="70"/>
      <c r="BNT30" s="70"/>
      <c r="BNU30" s="70"/>
      <c r="BNV30" s="70"/>
      <c r="BNW30" s="70"/>
      <c r="BNX30" s="70"/>
      <c r="BNY30" s="70"/>
      <c r="BNZ30" s="70"/>
      <c r="BOA30" s="70"/>
      <c r="BOB30" s="70"/>
      <c r="BOC30" s="70"/>
      <c r="BOD30" s="70"/>
      <c r="BOE30" s="70"/>
      <c r="BOF30" s="70"/>
      <c r="BOG30" s="70"/>
      <c r="BOH30" s="70"/>
      <c r="BOI30" s="70"/>
      <c r="BOJ30" s="70"/>
      <c r="BOK30" s="70"/>
      <c r="BOL30" s="70"/>
      <c r="BOM30" s="70"/>
      <c r="BON30" s="70"/>
      <c r="BOO30" s="70"/>
      <c r="BOP30" s="70"/>
      <c r="BOQ30" s="70"/>
      <c r="BOR30" s="70"/>
      <c r="BOS30" s="70"/>
      <c r="BOT30" s="70"/>
      <c r="BOU30" s="70"/>
      <c r="BOV30" s="70"/>
      <c r="BOW30" s="70"/>
      <c r="BOX30" s="70"/>
      <c r="BOY30" s="70"/>
      <c r="BOZ30" s="70"/>
      <c r="BPA30" s="70"/>
      <c r="BPB30" s="70"/>
      <c r="BPC30" s="70"/>
      <c r="BPD30" s="70"/>
      <c r="BPE30" s="70"/>
      <c r="BPF30" s="70"/>
      <c r="BPG30" s="70"/>
      <c r="BPH30" s="70"/>
      <c r="BPI30" s="70"/>
      <c r="BPJ30" s="70"/>
      <c r="BPK30" s="70"/>
      <c r="BPL30" s="70"/>
      <c r="BPM30" s="70"/>
      <c r="BPN30" s="70"/>
      <c r="BPO30" s="70"/>
      <c r="BPP30" s="70"/>
      <c r="BPQ30" s="70"/>
      <c r="BPR30" s="70"/>
      <c r="BPS30" s="70"/>
      <c r="BPT30" s="70"/>
      <c r="BPU30" s="70"/>
      <c r="BPV30" s="70"/>
      <c r="BPW30" s="70"/>
      <c r="BPX30" s="70"/>
      <c r="BPY30" s="70"/>
      <c r="BPZ30" s="70"/>
      <c r="BQA30" s="70"/>
      <c r="BQB30" s="70"/>
      <c r="BQC30" s="70"/>
      <c r="BQD30" s="70"/>
      <c r="BQE30" s="70"/>
      <c r="BQF30" s="70"/>
      <c r="BQG30" s="70"/>
      <c r="BQH30" s="70"/>
      <c r="BQI30" s="70"/>
      <c r="BQJ30" s="70"/>
      <c r="BQK30" s="70"/>
      <c r="BQL30" s="70"/>
      <c r="BQM30" s="70"/>
      <c r="BQN30" s="70"/>
      <c r="BQO30" s="70"/>
      <c r="BQP30" s="70"/>
      <c r="BQQ30" s="70"/>
      <c r="BQR30" s="70"/>
      <c r="BQS30" s="70"/>
      <c r="BQT30" s="70"/>
      <c r="BQU30" s="70"/>
      <c r="BQV30" s="70"/>
      <c r="BQW30" s="70"/>
      <c r="BQX30" s="70"/>
      <c r="BQY30" s="70"/>
      <c r="BQZ30" s="70"/>
      <c r="BRA30" s="70"/>
      <c r="BRB30" s="70"/>
      <c r="BRC30" s="70"/>
      <c r="BRD30" s="70"/>
      <c r="BRE30" s="70"/>
      <c r="BRF30" s="70"/>
      <c r="BRG30" s="70"/>
      <c r="BRH30" s="70"/>
      <c r="BRI30" s="70"/>
      <c r="BRJ30" s="70"/>
      <c r="BRK30" s="70"/>
      <c r="BRL30" s="70"/>
      <c r="BRM30" s="70"/>
      <c r="BRN30" s="70"/>
      <c r="BRO30" s="70"/>
      <c r="BRP30" s="70"/>
      <c r="BRQ30" s="70"/>
      <c r="BRR30" s="70"/>
      <c r="BRS30" s="70"/>
      <c r="BRT30" s="70"/>
      <c r="BRU30" s="70"/>
      <c r="BRV30" s="70"/>
      <c r="BRW30" s="70"/>
      <c r="BRX30" s="70"/>
      <c r="BRY30" s="70"/>
      <c r="BRZ30" s="70"/>
      <c r="BSA30" s="70"/>
      <c r="BSB30" s="70"/>
      <c r="BSC30" s="70"/>
      <c r="BSD30" s="70"/>
      <c r="BSE30" s="70"/>
      <c r="BSF30" s="70"/>
      <c r="BSG30" s="70"/>
      <c r="BSH30" s="70"/>
      <c r="BSI30" s="70"/>
      <c r="BSJ30" s="70"/>
      <c r="BSK30" s="70"/>
      <c r="BSL30" s="70"/>
      <c r="BSM30" s="70"/>
      <c r="BSN30" s="70"/>
      <c r="BSO30" s="70"/>
      <c r="BSP30" s="70"/>
      <c r="BSQ30" s="70"/>
      <c r="BSR30" s="70"/>
      <c r="BSS30" s="70"/>
      <c r="BST30" s="70"/>
      <c r="BSU30" s="70"/>
      <c r="BSV30" s="70"/>
      <c r="BSW30" s="70"/>
      <c r="BSX30" s="70"/>
      <c r="BSY30" s="70"/>
      <c r="BSZ30" s="70"/>
      <c r="BTA30" s="70"/>
      <c r="BTB30" s="70"/>
      <c r="BTC30" s="70"/>
      <c r="BTD30" s="70"/>
      <c r="BTE30" s="70"/>
      <c r="BTF30" s="70"/>
      <c r="BTG30" s="70"/>
      <c r="BTH30" s="70"/>
      <c r="BTI30" s="70"/>
      <c r="BTJ30" s="70"/>
      <c r="BTK30" s="70"/>
      <c r="BTL30" s="70"/>
      <c r="BTM30" s="70"/>
      <c r="BTN30" s="70"/>
      <c r="BTO30" s="70"/>
      <c r="BTP30" s="70"/>
      <c r="BTQ30" s="70"/>
      <c r="BTR30" s="70"/>
      <c r="BTS30" s="70"/>
      <c r="BTT30" s="70"/>
      <c r="BTU30" s="70"/>
      <c r="BTV30" s="70"/>
      <c r="BTW30" s="70"/>
      <c r="BTX30" s="70"/>
      <c r="BTY30" s="70"/>
      <c r="BTZ30" s="70"/>
      <c r="BUA30" s="70"/>
      <c r="BUB30" s="70"/>
      <c r="BUC30" s="70"/>
      <c r="BUD30" s="70"/>
      <c r="BUE30" s="70"/>
      <c r="BUF30" s="70"/>
      <c r="BUG30" s="70"/>
      <c r="BUH30" s="70"/>
      <c r="BUI30" s="70"/>
      <c r="BUJ30" s="70"/>
      <c r="BUK30" s="70"/>
      <c r="BUL30" s="70"/>
      <c r="BUM30" s="70"/>
      <c r="BUN30" s="70"/>
      <c r="BUO30" s="70"/>
      <c r="BUP30" s="70"/>
      <c r="BUQ30" s="70"/>
      <c r="BUR30" s="70"/>
      <c r="BUS30" s="70"/>
      <c r="BUT30" s="70"/>
      <c r="BUU30" s="70"/>
      <c r="BUV30" s="70"/>
      <c r="BUW30" s="70"/>
      <c r="BUX30" s="70"/>
      <c r="BUY30" s="70"/>
      <c r="BUZ30" s="70"/>
      <c r="BVA30" s="70"/>
      <c r="BVB30" s="70"/>
      <c r="BVC30" s="70"/>
      <c r="BVD30" s="70"/>
      <c r="BVE30" s="70"/>
      <c r="BVF30" s="70"/>
      <c r="BVG30" s="70"/>
      <c r="BVH30" s="70"/>
      <c r="BVI30" s="70"/>
      <c r="BVJ30" s="70"/>
      <c r="BVK30" s="70"/>
      <c r="BVL30" s="70"/>
      <c r="BVM30" s="70"/>
      <c r="BVN30" s="70"/>
      <c r="BVO30" s="70"/>
      <c r="BVP30" s="70"/>
      <c r="BVQ30" s="70"/>
      <c r="BVR30" s="70"/>
      <c r="BVS30" s="70"/>
      <c r="BVT30" s="70"/>
      <c r="BVU30" s="70"/>
      <c r="BVV30" s="70"/>
      <c r="BVW30" s="70"/>
      <c r="BVX30" s="70"/>
      <c r="BVY30" s="70"/>
      <c r="BVZ30" s="70"/>
      <c r="BWA30" s="70"/>
      <c r="BWB30" s="70"/>
      <c r="BWC30" s="70"/>
      <c r="BWD30" s="70"/>
      <c r="BWE30" s="70"/>
      <c r="BWF30" s="70"/>
      <c r="BWG30" s="70"/>
      <c r="BWH30" s="70"/>
      <c r="BWI30" s="70"/>
      <c r="BWJ30" s="70"/>
      <c r="BWK30" s="70"/>
      <c r="BWL30" s="70"/>
      <c r="BWM30" s="70"/>
      <c r="BWN30" s="70"/>
      <c r="BWO30" s="70"/>
      <c r="BWP30" s="70"/>
      <c r="BWQ30" s="70"/>
      <c r="BWR30" s="70"/>
      <c r="BWS30" s="70"/>
      <c r="BWT30" s="70"/>
      <c r="BWU30" s="70"/>
      <c r="BWV30" s="70"/>
      <c r="BWW30" s="70"/>
      <c r="BWX30" s="70"/>
      <c r="BWY30" s="70"/>
      <c r="BWZ30" s="70"/>
      <c r="BXA30" s="70"/>
      <c r="BXB30" s="70"/>
      <c r="BXC30" s="70"/>
      <c r="BXD30" s="70"/>
      <c r="BXE30" s="70"/>
      <c r="BXF30" s="70"/>
      <c r="BXG30" s="70"/>
      <c r="BXH30" s="70"/>
      <c r="BXI30" s="70"/>
      <c r="BXJ30" s="70"/>
      <c r="BXK30" s="70"/>
      <c r="BXL30" s="70"/>
      <c r="BXM30" s="70"/>
      <c r="BXN30" s="70"/>
      <c r="BXO30" s="70"/>
      <c r="BXP30" s="70"/>
      <c r="BXQ30" s="70"/>
      <c r="BXR30" s="70"/>
      <c r="BXS30" s="70"/>
      <c r="BXT30" s="70"/>
      <c r="BXU30" s="70"/>
      <c r="BXV30" s="70"/>
      <c r="BXW30" s="70"/>
      <c r="BXX30" s="70"/>
      <c r="BXY30" s="70"/>
      <c r="BXZ30" s="70"/>
      <c r="BYA30" s="70"/>
      <c r="BYB30" s="70"/>
      <c r="BYC30" s="70"/>
      <c r="BYD30" s="70"/>
      <c r="BYE30" s="70"/>
      <c r="BYF30" s="70"/>
      <c r="BYG30" s="70"/>
      <c r="BYH30" s="70"/>
      <c r="BYI30" s="70"/>
      <c r="BYJ30" s="70"/>
      <c r="BYK30" s="70"/>
      <c r="BYL30" s="70"/>
      <c r="BYM30" s="70"/>
      <c r="BYN30" s="70"/>
      <c r="BYO30" s="70"/>
      <c r="BYP30" s="70"/>
      <c r="BYQ30" s="70"/>
      <c r="BYR30" s="70"/>
      <c r="BYS30" s="70"/>
      <c r="BYT30" s="70"/>
      <c r="BYU30" s="70"/>
      <c r="BYV30" s="70"/>
      <c r="BYW30" s="70"/>
      <c r="BYX30" s="70"/>
      <c r="BYY30" s="70"/>
      <c r="BYZ30" s="70"/>
      <c r="BZA30" s="70"/>
      <c r="BZB30" s="70"/>
      <c r="BZC30" s="70"/>
      <c r="BZD30" s="70"/>
      <c r="BZE30" s="70"/>
      <c r="BZF30" s="70"/>
      <c r="BZG30" s="70"/>
      <c r="BZH30" s="70"/>
      <c r="BZI30" s="70"/>
      <c r="BZJ30" s="70"/>
      <c r="BZK30" s="70"/>
      <c r="BZL30" s="70"/>
      <c r="BZM30" s="70"/>
      <c r="BZN30" s="70"/>
      <c r="BZO30" s="70"/>
      <c r="BZP30" s="70"/>
      <c r="BZQ30" s="70"/>
      <c r="BZR30" s="70"/>
      <c r="BZS30" s="70"/>
      <c r="BZT30" s="70"/>
      <c r="BZU30" s="70"/>
      <c r="BZV30" s="70"/>
      <c r="BZW30" s="70"/>
      <c r="BZX30" s="70"/>
      <c r="BZY30" s="70"/>
      <c r="BZZ30" s="70"/>
      <c r="CAA30" s="70"/>
      <c r="CAB30" s="70"/>
      <c r="CAC30" s="70"/>
      <c r="CAD30" s="70"/>
      <c r="CAE30" s="70"/>
      <c r="CAF30" s="70"/>
      <c r="CAG30" s="70"/>
      <c r="CAH30" s="70"/>
      <c r="CAI30" s="70"/>
      <c r="CAJ30" s="70"/>
      <c r="CAK30" s="70"/>
      <c r="CAL30" s="70"/>
      <c r="CAM30" s="70"/>
      <c r="CAN30" s="70"/>
      <c r="CAO30" s="70"/>
      <c r="CAP30" s="70"/>
      <c r="CAQ30" s="70"/>
      <c r="CAR30" s="70"/>
      <c r="CAS30" s="70"/>
      <c r="CAT30" s="70"/>
      <c r="CAU30" s="70"/>
      <c r="CAV30" s="70"/>
      <c r="CAW30" s="70"/>
      <c r="CAX30" s="70"/>
      <c r="CAY30" s="70"/>
      <c r="CAZ30" s="70"/>
      <c r="CBA30" s="70"/>
      <c r="CBB30" s="70"/>
      <c r="CBC30" s="70"/>
      <c r="CBD30" s="70"/>
      <c r="CBE30" s="70"/>
      <c r="CBF30" s="70"/>
      <c r="CBG30" s="70"/>
      <c r="CBH30" s="70"/>
      <c r="CBI30" s="70"/>
      <c r="CBJ30" s="70"/>
      <c r="CBK30" s="70"/>
      <c r="CBL30" s="70"/>
      <c r="CBM30" s="70"/>
      <c r="CBN30" s="70"/>
      <c r="CBO30" s="70"/>
      <c r="CBP30" s="70"/>
      <c r="CBQ30" s="70"/>
      <c r="CBR30" s="70"/>
      <c r="CBS30" s="70"/>
      <c r="CBT30" s="70"/>
      <c r="CBU30" s="70"/>
      <c r="CBV30" s="70"/>
      <c r="CBW30" s="70"/>
      <c r="CBX30" s="70"/>
      <c r="CBY30" s="70"/>
      <c r="CBZ30" s="70"/>
      <c r="CCA30" s="70"/>
      <c r="CCB30" s="70"/>
      <c r="CCC30" s="70"/>
      <c r="CCD30" s="70"/>
      <c r="CCE30" s="70"/>
      <c r="CCF30" s="70"/>
      <c r="CCG30" s="70"/>
      <c r="CCH30" s="70"/>
      <c r="CCI30" s="70"/>
      <c r="CCJ30" s="70"/>
      <c r="CCK30" s="70"/>
      <c r="CCL30" s="70"/>
      <c r="CCM30" s="70"/>
      <c r="CCN30" s="70"/>
      <c r="CCO30" s="70"/>
      <c r="CCP30" s="70"/>
      <c r="CCQ30" s="70"/>
      <c r="CCR30" s="70"/>
      <c r="CCS30" s="70"/>
      <c r="CCT30" s="70"/>
      <c r="CCU30" s="70"/>
      <c r="CCV30" s="70"/>
      <c r="CCW30" s="70"/>
      <c r="CCX30" s="70"/>
      <c r="CCY30" s="70"/>
      <c r="CCZ30" s="70"/>
      <c r="CDA30" s="70"/>
      <c r="CDB30" s="70"/>
      <c r="CDC30" s="70"/>
      <c r="CDD30" s="70"/>
      <c r="CDE30" s="70"/>
      <c r="CDF30" s="70"/>
      <c r="CDG30" s="70"/>
      <c r="CDH30" s="70"/>
      <c r="CDI30" s="70"/>
      <c r="CDJ30" s="70"/>
      <c r="CDK30" s="70"/>
      <c r="CDL30" s="70"/>
      <c r="CDM30" s="70"/>
      <c r="CDN30" s="70"/>
      <c r="CDO30" s="70"/>
      <c r="CDP30" s="70"/>
      <c r="CDQ30" s="70"/>
      <c r="CDR30" s="70"/>
      <c r="CDS30" s="70"/>
      <c r="CDT30" s="70"/>
      <c r="CDU30" s="70"/>
      <c r="CDV30" s="70"/>
      <c r="CDW30" s="70"/>
      <c r="CDX30" s="70"/>
      <c r="CDY30" s="70"/>
      <c r="CDZ30" s="70"/>
      <c r="CEA30" s="70"/>
      <c r="CEB30" s="70"/>
      <c r="CEC30" s="70"/>
      <c r="CED30" s="70"/>
      <c r="CEE30" s="70"/>
      <c r="CEF30" s="70"/>
      <c r="CEG30" s="70"/>
      <c r="CEH30" s="70"/>
      <c r="CEI30" s="70"/>
      <c r="CEJ30" s="70"/>
      <c r="CEK30" s="70"/>
      <c r="CEL30" s="70"/>
      <c r="CEM30" s="70"/>
      <c r="CEN30" s="70"/>
      <c r="CEO30" s="70"/>
      <c r="CEP30" s="70"/>
      <c r="CEQ30" s="70"/>
      <c r="CER30" s="70"/>
      <c r="CES30" s="70"/>
      <c r="CET30" s="70"/>
      <c r="CEU30" s="70"/>
      <c r="CEV30" s="70"/>
      <c r="CEW30" s="70"/>
      <c r="CEX30" s="70"/>
      <c r="CEY30" s="70"/>
      <c r="CEZ30" s="70"/>
      <c r="CFA30" s="70"/>
      <c r="CFB30" s="70"/>
      <c r="CFC30" s="70"/>
      <c r="CFD30" s="70"/>
      <c r="CFE30" s="70"/>
      <c r="CFF30" s="70"/>
      <c r="CFG30" s="70"/>
      <c r="CFH30" s="70"/>
      <c r="CFI30" s="70"/>
      <c r="CFJ30" s="70"/>
      <c r="CFK30" s="70"/>
      <c r="CFL30" s="70"/>
      <c r="CFM30" s="70"/>
      <c r="CFN30" s="70"/>
      <c r="CFO30" s="70"/>
      <c r="CFP30" s="70"/>
      <c r="CFQ30" s="70"/>
      <c r="CFR30" s="70"/>
      <c r="CFS30" s="70"/>
      <c r="CFT30" s="70"/>
      <c r="CFU30" s="70"/>
      <c r="CFV30" s="70"/>
      <c r="CFW30" s="70"/>
      <c r="CFX30" s="70"/>
      <c r="CFY30" s="70"/>
      <c r="CFZ30" s="70"/>
      <c r="CGA30" s="70"/>
      <c r="CGB30" s="70"/>
      <c r="CGC30" s="70"/>
      <c r="CGD30" s="70"/>
      <c r="CGE30" s="70"/>
      <c r="CGF30" s="70"/>
      <c r="CGG30" s="70"/>
      <c r="CGH30" s="70"/>
      <c r="CGI30" s="70"/>
      <c r="CGJ30" s="70"/>
      <c r="CGK30" s="70"/>
      <c r="CGL30" s="70"/>
      <c r="CGM30" s="70"/>
      <c r="CGN30" s="70"/>
      <c r="CGO30" s="70"/>
      <c r="CGP30" s="70"/>
      <c r="CGQ30" s="70"/>
      <c r="CGR30" s="70"/>
      <c r="CGS30" s="70"/>
      <c r="CGT30" s="70"/>
      <c r="CGU30" s="70"/>
      <c r="CGV30" s="70"/>
      <c r="CGW30" s="70"/>
      <c r="CGX30" s="70"/>
      <c r="CGY30" s="70"/>
      <c r="CGZ30" s="70"/>
      <c r="CHA30" s="70"/>
      <c r="CHB30" s="70"/>
      <c r="CHC30" s="70"/>
      <c r="CHD30" s="70"/>
      <c r="CHE30" s="70"/>
      <c r="CHF30" s="70"/>
      <c r="CHG30" s="70"/>
      <c r="CHH30" s="70"/>
      <c r="CHI30" s="70"/>
      <c r="CHJ30" s="70"/>
      <c r="CHK30" s="70"/>
      <c r="CHL30" s="70"/>
      <c r="CHM30" s="70"/>
      <c r="CHN30" s="70"/>
      <c r="CHO30" s="70"/>
      <c r="CHP30" s="70"/>
      <c r="CHQ30" s="70"/>
      <c r="CHR30" s="70"/>
      <c r="CHS30" s="70"/>
      <c r="CHT30" s="70"/>
      <c r="CHU30" s="70"/>
      <c r="CHV30" s="70"/>
      <c r="CHW30" s="70"/>
      <c r="CHX30" s="70"/>
      <c r="CHY30" s="70"/>
      <c r="CHZ30" s="70"/>
      <c r="CIA30" s="70"/>
      <c r="CIB30" s="70"/>
      <c r="CIC30" s="70"/>
      <c r="CID30" s="70"/>
      <c r="CIE30" s="70"/>
      <c r="CIF30" s="70"/>
      <c r="CIG30" s="70"/>
      <c r="CIH30" s="70"/>
      <c r="CII30" s="70"/>
      <c r="CIJ30" s="70"/>
      <c r="CIK30" s="70"/>
      <c r="CIL30" s="70"/>
      <c r="CIM30" s="70"/>
      <c r="CIN30" s="70"/>
      <c r="CIO30" s="70"/>
      <c r="CIP30" s="70"/>
      <c r="CIQ30" s="70"/>
      <c r="CIR30" s="70"/>
      <c r="CIS30" s="70"/>
      <c r="CIT30" s="70"/>
      <c r="CIU30" s="70"/>
      <c r="CIV30" s="70"/>
      <c r="CIW30" s="70"/>
      <c r="CIX30" s="70"/>
      <c r="CIY30" s="70"/>
      <c r="CIZ30" s="70"/>
      <c r="CJA30" s="70"/>
      <c r="CJB30" s="70"/>
      <c r="CJC30" s="70"/>
      <c r="CJD30" s="70"/>
      <c r="CJE30" s="70"/>
      <c r="CJF30" s="70"/>
      <c r="CJG30" s="70"/>
      <c r="CJH30" s="70"/>
      <c r="CJI30" s="70"/>
      <c r="CJJ30" s="70"/>
      <c r="CJK30" s="70"/>
      <c r="CJL30" s="70"/>
      <c r="CJM30" s="70"/>
      <c r="CJN30" s="70"/>
      <c r="CJO30" s="70"/>
      <c r="CJP30" s="70"/>
      <c r="CJQ30" s="70"/>
      <c r="CJR30" s="70"/>
      <c r="CJS30" s="70"/>
      <c r="CJT30" s="70"/>
      <c r="CJU30" s="70"/>
      <c r="CJV30" s="70"/>
      <c r="CJW30" s="70"/>
      <c r="CJX30" s="70"/>
      <c r="CJY30" s="70"/>
      <c r="CJZ30" s="70"/>
      <c r="CKA30" s="70"/>
      <c r="CKB30" s="70"/>
      <c r="CKC30" s="70"/>
      <c r="CKD30" s="70"/>
      <c r="CKE30" s="70"/>
      <c r="CKF30" s="70"/>
      <c r="CKG30" s="70"/>
      <c r="CKH30" s="70"/>
      <c r="CKI30" s="70"/>
      <c r="CKJ30" s="70"/>
      <c r="CKK30" s="70"/>
      <c r="CKL30" s="70"/>
      <c r="CKM30" s="70"/>
      <c r="CKN30" s="70"/>
      <c r="CKO30" s="70"/>
      <c r="CKP30" s="70"/>
      <c r="CKQ30" s="70"/>
      <c r="CKR30" s="70"/>
      <c r="CKS30" s="70"/>
      <c r="CKT30" s="70"/>
      <c r="CKU30" s="70"/>
      <c r="CKV30" s="70"/>
      <c r="CKW30" s="70"/>
      <c r="CKX30" s="70"/>
      <c r="CKY30" s="70"/>
      <c r="CKZ30" s="70"/>
      <c r="CLA30" s="70"/>
      <c r="CLB30" s="70"/>
      <c r="CLC30" s="70"/>
      <c r="CLD30" s="70"/>
      <c r="CLE30" s="70"/>
      <c r="CLF30" s="70"/>
      <c r="CLG30" s="70"/>
      <c r="CLH30" s="70"/>
      <c r="CLI30" s="70"/>
      <c r="CLJ30" s="70"/>
      <c r="CLK30" s="70"/>
      <c r="CLL30" s="70"/>
      <c r="CLM30" s="70"/>
      <c r="CLN30" s="70"/>
      <c r="CLO30" s="70"/>
      <c r="CLP30" s="70"/>
      <c r="CLQ30" s="70"/>
      <c r="CLR30" s="70"/>
      <c r="CLS30" s="70"/>
      <c r="CLT30" s="70"/>
      <c r="CLU30" s="70"/>
      <c r="CLV30" s="70"/>
      <c r="CLW30" s="70"/>
      <c r="CLX30" s="70"/>
      <c r="CLY30" s="70"/>
      <c r="CLZ30" s="70"/>
      <c r="CMA30" s="70"/>
      <c r="CMB30" s="70"/>
      <c r="CMC30" s="70"/>
      <c r="CMD30" s="70"/>
      <c r="CME30" s="70"/>
      <c r="CMF30" s="70"/>
      <c r="CMG30" s="70"/>
      <c r="CMH30" s="70"/>
      <c r="CMI30" s="70"/>
      <c r="CMJ30" s="70"/>
      <c r="CMK30" s="70"/>
      <c r="CML30" s="70"/>
      <c r="CMM30" s="70"/>
      <c r="CMN30" s="70"/>
      <c r="CMO30" s="70"/>
      <c r="CMP30" s="70"/>
      <c r="CMQ30" s="70"/>
      <c r="CMR30" s="70"/>
      <c r="CMS30" s="70"/>
      <c r="CMT30" s="70"/>
      <c r="CMU30" s="70"/>
      <c r="CMV30" s="70"/>
      <c r="CMW30" s="70"/>
      <c r="CMX30" s="70"/>
      <c r="CMY30" s="70"/>
      <c r="CMZ30" s="70"/>
      <c r="CNA30" s="70"/>
      <c r="CNB30" s="70"/>
      <c r="CNC30" s="70"/>
      <c r="CND30" s="70"/>
      <c r="CNE30" s="70"/>
      <c r="CNF30" s="70"/>
      <c r="CNG30" s="70"/>
      <c r="CNH30" s="70"/>
      <c r="CNI30" s="70"/>
      <c r="CNJ30" s="70"/>
      <c r="CNK30" s="70"/>
      <c r="CNL30" s="70"/>
      <c r="CNM30" s="70"/>
      <c r="CNN30" s="70"/>
      <c r="CNO30" s="70"/>
      <c r="CNP30" s="70"/>
      <c r="CNQ30" s="70"/>
      <c r="CNR30" s="70"/>
      <c r="CNS30" s="70"/>
      <c r="CNT30" s="70"/>
      <c r="CNU30" s="70"/>
      <c r="CNV30" s="70"/>
      <c r="CNW30" s="70"/>
      <c r="CNX30" s="70"/>
      <c r="CNY30" s="70"/>
      <c r="CNZ30" s="70"/>
      <c r="COA30" s="70"/>
      <c r="COB30" s="70"/>
      <c r="COC30" s="70"/>
      <c r="COD30" s="70"/>
      <c r="COE30" s="70"/>
      <c r="COF30" s="70"/>
      <c r="COG30" s="70"/>
      <c r="COH30" s="70"/>
      <c r="COI30" s="70"/>
      <c r="COJ30" s="70"/>
      <c r="COK30" s="70"/>
      <c r="COL30" s="70"/>
      <c r="COM30" s="70"/>
      <c r="CON30" s="70"/>
      <c r="COO30" s="70"/>
      <c r="COP30" s="70"/>
      <c r="COQ30" s="70"/>
      <c r="COR30" s="70"/>
      <c r="COS30" s="70"/>
      <c r="COT30" s="70"/>
      <c r="COU30" s="70"/>
      <c r="COV30" s="70"/>
      <c r="COW30" s="70"/>
      <c r="COX30" s="70"/>
      <c r="COY30" s="70"/>
      <c r="COZ30" s="70"/>
      <c r="CPA30" s="70"/>
      <c r="CPB30" s="70"/>
      <c r="CPC30" s="70"/>
      <c r="CPD30" s="70"/>
      <c r="CPE30" s="70"/>
      <c r="CPF30" s="70"/>
      <c r="CPG30" s="70"/>
      <c r="CPH30" s="70"/>
      <c r="CPI30" s="70"/>
      <c r="CPJ30" s="70"/>
      <c r="CPK30" s="70"/>
      <c r="CPL30" s="70"/>
      <c r="CPM30" s="70"/>
      <c r="CPN30" s="70"/>
      <c r="CPO30" s="70"/>
      <c r="CPP30" s="70"/>
      <c r="CPQ30" s="70"/>
      <c r="CPR30" s="70"/>
      <c r="CPS30" s="70"/>
      <c r="CPT30" s="70"/>
      <c r="CPU30" s="70"/>
      <c r="CPV30" s="70"/>
      <c r="CPW30" s="70"/>
      <c r="CPX30" s="70"/>
      <c r="CPY30" s="70"/>
      <c r="CPZ30" s="70"/>
      <c r="CQA30" s="70"/>
      <c r="CQB30" s="70"/>
      <c r="CQC30" s="70"/>
      <c r="CQD30" s="70"/>
      <c r="CQE30" s="70"/>
      <c r="CQF30" s="70"/>
      <c r="CQG30" s="70"/>
      <c r="CQH30" s="70"/>
      <c r="CQI30" s="70"/>
      <c r="CQJ30" s="70"/>
      <c r="CQK30" s="70"/>
      <c r="CQL30" s="70"/>
      <c r="CQM30" s="70"/>
      <c r="CQN30" s="70"/>
      <c r="CQO30" s="70"/>
      <c r="CQP30" s="70"/>
      <c r="CQQ30" s="70"/>
      <c r="CQR30" s="70"/>
      <c r="CQS30" s="70"/>
      <c r="CQT30" s="70"/>
      <c r="CQU30" s="70"/>
      <c r="CQV30" s="70"/>
      <c r="CQW30" s="70"/>
      <c r="CQX30" s="70"/>
      <c r="CQY30" s="70"/>
      <c r="CQZ30" s="70"/>
      <c r="CRA30" s="70"/>
      <c r="CRB30" s="70"/>
      <c r="CRC30" s="70"/>
      <c r="CRD30" s="70"/>
      <c r="CRE30" s="70"/>
      <c r="CRF30" s="70"/>
      <c r="CRG30" s="70"/>
      <c r="CRH30" s="70"/>
      <c r="CRI30" s="70"/>
      <c r="CRJ30" s="70"/>
      <c r="CRK30" s="70"/>
      <c r="CRL30" s="70"/>
      <c r="CRM30" s="70"/>
      <c r="CRN30" s="70"/>
      <c r="CRO30" s="70"/>
      <c r="CRP30" s="70"/>
      <c r="CRQ30" s="70"/>
      <c r="CRR30" s="70"/>
      <c r="CRS30" s="70"/>
      <c r="CRT30" s="70"/>
      <c r="CRU30" s="70"/>
      <c r="CRV30" s="70"/>
      <c r="CRW30" s="70"/>
      <c r="CRX30" s="70"/>
      <c r="CRY30" s="70"/>
      <c r="CRZ30" s="70"/>
      <c r="CSA30" s="70"/>
      <c r="CSB30" s="70"/>
      <c r="CSC30" s="70"/>
      <c r="CSD30" s="70"/>
      <c r="CSE30" s="70"/>
      <c r="CSF30" s="70"/>
      <c r="CSG30" s="70"/>
      <c r="CSH30" s="70"/>
      <c r="CSI30" s="70"/>
      <c r="CSJ30" s="70"/>
      <c r="CSK30" s="70"/>
      <c r="CSL30" s="70"/>
      <c r="CSM30" s="70"/>
      <c r="CSN30" s="70"/>
      <c r="CSO30" s="70"/>
      <c r="CSP30" s="70"/>
      <c r="CSQ30" s="70"/>
      <c r="CSR30" s="70"/>
      <c r="CSS30" s="70"/>
      <c r="CST30" s="70"/>
      <c r="CSU30" s="70"/>
      <c r="CSV30" s="70"/>
      <c r="CSW30" s="70"/>
      <c r="CSX30" s="70"/>
      <c r="CSY30" s="70"/>
      <c r="CSZ30" s="70"/>
      <c r="CTA30" s="70"/>
      <c r="CTB30" s="70"/>
      <c r="CTC30" s="70"/>
      <c r="CTD30" s="70"/>
      <c r="CTE30" s="70"/>
      <c r="CTF30" s="70"/>
      <c r="CTG30" s="70"/>
      <c r="CTH30" s="70"/>
      <c r="CTI30" s="70"/>
      <c r="CTJ30" s="70"/>
      <c r="CTK30" s="70"/>
      <c r="CTL30" s="70"/>
      <c r="CTM30" s="70"/>
      <c r="CTN30" s="70"/>
      <c r="CTO30" s="70"/>
      <c r="CTP30" s="70"/>
      <c r="CTQ30" s="70"/>
      <c r="CTR30" s="70"/>
      <c r="CTS30" s="70"/>
      <c r="CTT30" s="70"/>
      <c r="CTU30" s="70"/>
      <c r="CTV30" s="70"/>
      <c r="CTW30" s="70"/>
      <c r="CTX30" s="70"/>
      <c r="CTY30" s="70"/>
      <c r="CTZ30" s="70"/>
      <c r="CUA30" s="70"/>
      <c r="CUB30" s="70"/>
      <c r="CUC30" s="70"/>
      <c r="CUD30" s="70"/>
      <c r="CUE30" s="70"/>
      <c r="CUF30" s="70"/>
      <c r="CUG30" s="70"/>
      <c r="CUH30" s="70"/>
      <c r="CUI30" s="70"/>
      <c r="CUJ30" s="70"/>
      <c r="CUK30" s="70"/>
      <c r="CUL30" s="70"/>
      <c r="CUM30" s="70"/>
      <c r="CUN30" s="70"/>
      <c r="CUO30" s="70"/>
      <c r="CUP30" s="70"/>
      <c r="CUQ30" s="70"/>
      <c r="CUR30" s="70"/>
      <c r="CUS30" s="70"/>
      <c r="CUT30" s="70"/>
      <c r="CUU30" s="70"/>
      <c r="CUV30" s="70"/>
      <c r="CUW30" s="70"/>
      <c r="CUX30" s="70"/>
      <c r="CUY30" s="70"/>
      <c r="CUZ30" s="70"/>
      <c r="CVA30" s="70"/>
      <c r="CVB30" s="70"/>
      <c r="CVC30" s="70"/>
      <c r="CVD30" s="70"/>
      <c r="CVE30" s="70"/>
      <c r="CVF30" s="70"/>
      <c r="CVG30" s="70"/>
      <c r="CVH30" s="70"/>
      <c r="CVI30" s="70"/>
      <c r="CVJ30" s="70"/>
      <c r="CVK30" s="70"/>
      <c r="CVL30" s="70"/>
      <c r="CVM30" s="70"/>
      <c r="CVN30" s="70"/>
      <c r="CVO30" s="70"/>
      <c r="CVP30" s="70"/>
      <c r="CVQ30" s="70"/>
      <c r="CVR30" s="70"/>
      <c r="CVS30" s="70"/>
      <c r="CVT30" s="70"/>
      <c r="CVU30" s="70"/>
      <c r="CVV30" s="70"/>
      <c r="CVW30" s="70"/>
      <c r="CVX30" s="70"/>
      <c r="CVY30" s="70"/>
      <c r="CVZ30" s="70"/>
      <c r="CWA30" s="70"/>
      <c r="CWB30" s="70"/>
      <c r="CWC30" s="70"/>
      <c r="CWD30" s="70"/>
      <c r="CWE30" s="70"/>
      <c r="CWF30" s="70"/>
      <c r="CWG30" s="70"/>
      <c r="CWH30" s="70"/>
      <c r="CWI30" s="70"/>
      <c r="CWJ30" s="70"/>
      <c r="CWK30" s="70"/>
      <c r="CWL30" s="70"/>
      <c r="CWM30" s="70"/>
      <c r="CWN30" s="70"/>
      <c r="CWO30" s="70"/>
      <c r="CWP30" s="70"/>
      <c r="CWQ30" s="70"/>
      <c r="CWR30" s="70"/>
      <c r="CWS30" s="70"/>
      <c r="CWT30" s="70"/>
      <c r="CWU30" s="70"/>
      <c r="CWV30" s="70"/>
      <c r="CWW30" s="70"/>
      <c r="CWX30" s="70"/>
      <c r="CWY30" s="70"/>
      <c r="CWZ30" s="70"/>
      <c r="CXA30" s="70"/>
      <c r="CXB30" s="70"/>
      <c r="CXC30" s="70"/>
      <c r="CXD30" s="70"/>
      <c r="CXE30" s="70"/>
      <c r="CXF30" s="70"/>
      <c r="CXG30" s="70"/>
      <c r="CXH30" s="70"/>
      <c r="CXI30" s="70"/>
      <c r="CXJ30" s="70"/>
      <c r="CXK30" s="70"/>
      <c r="CXL30" s="70"/>
      <c r="CXM30" s="70"/>
      <c r="CXN30" s="70"/>
      <c r="CXO30" s="70"/>
      <c r="CXP30" s="70"/>
      <c r="CXQ30" s="70"/>
      <c r="CXR30" s="70"/>
      <c r="CXS30" s="70"/>
      <c r="CXT30" s="70"/>
      <c r="CXU30" s="70"/>
      <c r="CXV30" s="70"/>
      <c r="CXW30" s="70"/>
      <c r="CXX30" s="70"/>
      <c r="CXY30" s="70"/>
      <c r="CXZ30" s="70"/>
      <c r="CYA30" s="70"/>
      <c r="CYB30" s="70"/>
      <c r="CYC30" s="70"/>
      <c r="CYD30" s="70"/>
      <c r="CYE30" s="70"/>
      <c r="CYF30" s="70"/>
      <c r="CYG30" s="70"/>
      <c r="CYH30" s="70"/>
      <c r="CYI30" s="70"/>
      <c r="CYJ30" s="70"/>
      <c r="CYK30" s="70"/>
      <c r="CYL30" s="70"/>
      <c r="CYM30" s="70"/>
      <c r="CYN30" s="70"/>
      <c r="CYO30" s="70"/>
      <c r="CYP30" s="70"/>
      <c r="CYQ30" s="70"/>
      <c r="CYR30" s="70"/>
      <c r="CYS30" s="70"/>
      <c r="CYT30" s="70"/>
      <c r="CYU30" s="70"/>
      <c r="CYV30" s="70"/>
      <c r="CYW30" s="70"/>
      <c r="CYX30" s="70"/>
      <c r="CYY30" s="70"/>
      <c r="CYZ30" s="70"/>
      <c r="CZA30" s="70"/>
      <c r="CZB30" s="70"/>
      <c r="CZC30" s="70"/>
      <c r="CZD30" s="70"/>
      <c r="CZE30" s="70"/>
      <c r="CZF30" s="70"/>
      <c r="CZG30" s="70"/>
      <c r="CZH30" s="70"/>
      <c r="CZI30" s="70"/>
      <c r="CZJ30" s="70"/>
      <c r="CZK30" s="70"/>
      <c r="CZL30" s="70"/>
      <c r="CZM30" s="70"/>
      <c r="CZN30" s="70"/>
      <c r="CZO30" s="70"/>
      <c r="CZP30" s="70"/>
      <c r="CZQ30" s="70"/>
      <c r="CZR30" s="70"/>
      <c r="CZS30" s="70"/>
      <c r="CZT30" s="70"/>
      <c r="CZU30" s="70"/>
      <c r="CZV30" s="70"/>
      <c r="CZW30" s="70"/>
      <c r="CZX30" s="70"/>
      <c r="CZY30" s="70"/>
      <c r="CZZ30" s="70"/>
      <c r="DAA30" s="70"/>
      <c r="DAB30" s="70"/>
      <c r="DAC30" s="70"/>
      <c r="DAD30" s="70"/>
      <c r="DAE30" s="70"/>
      <c r="DAF30" s="70"/>
      <c r="DAG30" s="70"/>
      <c r="DAH30" s="70"/>
      <c r="DAI30" s="70"/>
      <c r="DAJ30" s="70"/>
      <c r="DAK30" s="70"/>
      <c r="DAL30" s="70"/>
      <c r="DAM30" s="70"/>
      <c r="DAN30" s="70"/>
      <c r="DAO30" s="70"/>
      <c r="DAP30" s="70"/>
      <c r="DAQ30" s="70"/>
      <c r="DAR30" s="70"/>
      <c r="DAS30" s="70"/>
      <c r="DAT30" s="70"/>
      <c r="DAU30" s="70"/>
      <c r="DAV30" s="70"/>
      <c r="DAW30" s="70"/>
      <c r="DAX30" s="70"/>
      <c r="DAY30" s="70"/>
      <c r="DAZ30" s="70"/>
      <c r="DBA30" s="70"/>
      <c r="DBB30" s="70"/>
      <c r="DBC30" s="70"/>
      <c r="DBD30" s="70"/>
      <c r="DBE30" s="70"/>
      <c r="DBF30" s="70"/>
      <c r="DBG30" s="70"/>
      <c r="DBH30" s="70"/>
      <c r="DBI30" s="70"/>
      <c r="DBJ30" s="70"/>
      <c r="DBK30" s="70"/>
      <c r="DBL30" s="70"/>
      <c r="DBM30" s="70"/>
      <c r="DBN30" s="70"/>
      <c r="DBO30" s="70"/>
      <c r="DBP30" s="70"/>
      <c r="DBQ30" s="70"/>
      <c r="DBR30" s="70"/>
      <c r="DBS30" s="70"/>
      <c r="DBT30" s="70"/>
      <c r="DBU30" s="70"/>
      <c r="DBV30" s="70"/>
      <c r="DBW30" s="70"/>
      <c r="DBX30" s="70"/>
      <c r="DBY30" s="70"/>
      <c r="DBZ30" s="70"/>
      <c r="DCA30" s="70"/>
      <c r="DCB30" s="70"/>
      <c r="DCC30" s="70"/>
      <c r="DCD30" s="70"/>
      <c r="DCE30" s="70"/>
      <c r="DCF30" s="70"/>
      <c r="DCG30" s="70"/>
      <c r="DCH30" s="70"/>
      <c r="DCI30" s="70"/>
      <c r="DCJ30" s="70"/>
      <c r="DCK30" s="70"/>
      <c r="DCL30" s="70"/>
      <c r="DCM30" s="70"/>
      <c r="DCN30" s="70"/>
      <c r="DCO30" s="70"/>
      <c r="DCP30" s="70"/>
      <c r="DCQ30" s="70"/>
      <c r="DCR30" s="70"/>
      <c r="DCS30" s="70"/>
      <c r="DCT30" s="70"/>
      <c r="DCU30" s="70"/>
      <c r="DCV30" s="70"/>
      <c r="DCW30" s="70"/>
      <c r="DCX30" s="70"/>
      <c r="DCY30" s="70"/>
      <c r="DCZ30" s="70"/>
      <c r="DDA30" s="70"/>
      <c r="DDB30" s="70"/>
      <c r="DDC30" s="70"/>
      <c r="DDD30" s="70"/>
      <c r="DDE30" s="70"/>
      <c r="DDF30" s="70"/>
      <c r="DDG30" s="70"/>
      <c r="DDH30" s="70"/>
      <c r="DDI30" s="70"/>
      <c r="DDJ30" s="70"/>
      <c r="DDK30" s="70"/>
      <c r="DDL30" s="70"/>
      <c r="DDM30" s="70"/>
      <c r="DDN30" s="70"/>
      <c r="DDO30" s="70"/>
      <c r="DDP30" s="70"/>
      <c r="DDQ30" s="70"/>
      <c r="DDR30" s="70"/>
      <c r="DDS30" s="70"/>
      <c r="DDT30" s="70"/>
      <c r="DDU30" s="70"/>
      <c r="DDV30" s="70"/>
      <c r="DDW30" s="70"/>
      <c r="DDX30" s="70"/>
      <c r="DDY30" s="70"/>
      <c r="DDZ30" s="70"/>
      <c r="DEA30" s="70"/>
      <c r="DEB30" s="70"/>
      <c r="DEC30" s="70"/>
      <c r="DED30" s="70"/>
      <c r="DEE30" s="70"/>
      <c r="DEF30" s="70"/>
      <c r="DEG30" s="70"/>
      <c r="DEH30" s="70"/>
      <c r="DEI30" s="70"/>
      <c r="DEJ30" s="70"/>
      <c r="DEK30" s="70"/>
      <c r="DEL30" s="70"/>
      <c r="DEM30" s="70"/>
      <c r="DEN30" s="70"/>
      <c r="DEO30" s="70"/>
      <c r="DEP30" s="70"/>
      <c r="DEQ30" s="70"/>
      <c r="DER30" s="70"/>
      <c r="DES30" s="70"/>
      <c r="DET30" s="70"/>
      <c r="DEU30" s="70"/>
      <c r="DEV30" s="70"/>
      <c r="DEW30" s="70"/>
      <c r="DEX30" s="70"/>
      <c r="DEY30" s="70"/>
      <c r="DEZ30" s="70"/>
      <c r="DFA30" s="70"/>
      <c r="DFB30" s="70"/>
      <c r="DFC30" s="70"/>
      <c r="DFD30" s="70"/>
      <c r="DFE30" s="70"/>
      <c r="DFF30" s="70"/>
      <c r="DFG30" s="70"/>
      <c r="DFH30" s="70"/>
      <c r="DFI30" s="70"/>
      <c r="DFJ30" s="70"/>
      <c r="DFK30" s="70"/>
      <c r="DFL30" s="70"/>
      <c r="DFM30" s="70"/>
      <c r="DFN30" s="70"/>
      <c r="DFO30" s="70"/>
      <c r="DFP30" s="70"/>
      <c r="DFQ30" s="70"/>
      <c r="DFR30" s="70"/>
      <c r="DFS30" s="70"/>
      <c r="DFT30" s="70"/>
      <c r="DFU30" s="70"/>
      <c r="DFV30" s="70"/>
      <c r="DFW30" s="70"/>
      <c r="DFX30" s="70"/>
      <c r="DFY30" s="70"/>
      <c r="DFZ30" s="70"/>
      <c r="DGA30" s="70"/>
      <c r="DGB30" s="70"/>
      <c r="DGC30" s="70"/>
      <c r="DGD30" s="70"/>
      <c r="DGE30" s="70"/>
      <c r="DGF30" s="70"/>
      <c r="DGG30" s="70"/>
      <c r="DGH30" s="70"/>
      <c r="DGI30" s="70"/>
      <c r="DGJ30" s="70"/>
      <c r="DGK30" s="70"/>
      <c r="DGL30" s="70"/>
      <c r="DGM30" s="70"/>
      <c r="DGN30" s="70"/>
      <c r="DGO30" s="70"/>
      <c r="DGP30" s="70"/>
      <c r="DGQ30" s="70"/>
      <c r="DGR30" s="70"/>
      <c r="DGS30" s="70"/>
      <c r="DGT30" s="70"/>
      <c r="DGU30" s="70"/>
      <c r="DGV30" s="70"/>
      <c r="DGW30" s="70"/>
      <c r="DGX30" s="70"/>
      <c r="DGY30" s="70"/>
      <c r="DGZ30" s="70"/>
      <c r="DHA30" s="70"/>
      <c r="DHB30" s="70"/>
      <c r="DHC30" s="70"/>
      <c r="DHD30" s="70"/>
      <c r="DHE30" s="70"/>
      <c r="DHF30" s="70"/>
      <c r="DHG30" s="70"/>
      <c r="DHH30" s="70"/>
      <c r="DHI30" s="70"/>
      <c r="DHJ30" s="70"/>
      <c r="DHK30" s="70"/>
      <c r="DHL30" s="70"/>
      <c r="DHM30" s="70"/>
      <c r="DHN30" s="70"/>
      <c r="DHO30" s="70"/>
      <c r="DHP30" s="70"/>
      <c r="DHQ30" s="70"/>
      <c r="DHR30" s="70"/>
      <c r="DHS30" s="70"/>
      <c r="DHT30" s="70"/>
      <c r="DHU30" s="70"/>
      <c r="DHV30" s="70"/>
      <c r="DHW30" s="70"/>
      <c r="DHX30" s="70"/>
      <c r="DHY30" s="70"/>
      <c r="DHZ30" s="70"/>
      <c r="DIA30" s="70"/>
      <c r="DIB30" s="70"/>
      <c r="DIC30" s="70"/>
      <c r="DID30" s="70"/>
      <c r="DIE30" s="70"/>
      <c r="DIF30" s="70"/>
      <c r="DIG30" s="70"/>
      <c r="DIH30" s="70"/>
      <c r="DII30" s="70"/>
      <c r="DIJ30" s="70"/>
      <c r="DIK30" s="70"/>
      <c r="DIL30" s="70"/>
      <c r="DIM30" s="70"/>
      <c r="DIN30" s="70"/>
      <c r="DIO30" s="70"/>
      <c r="DIP30" s="70"/>
      <c r="DIQ30" s="70"/>
      <c r="DIR30" s="70"/>
      <c r="DIS30" s="70"/>
      <c r="DIT30" s="70"/>
      <c r="DIU30" s="70"/>
      <c r="DIV30" s="70"/>
      <c r="DIW30" s="70"/>
      <c r="DIX30" s="70"/>
      <c r="DIY30" s="70"/>
      <c r="DIZ30" s="70"/>
      <c r="DJA30" s="70"/>
      <c r="DJB30" s="70"/>
      <c r="DJC30" s="70"/>
      <c r="DJD30" s="70"/>
      <c r="DJE30" s="70"/>
      <c r="DJF30" s="70"/>
      <c r="DJG30" s="70"/>
      <c r="DJH30" s="70"/>
      <c r="DJI30" s="70"/>
      <c r="DJJ30" s="70"/>
      <c r="DJK30" s="70"/>
      <c r="DJL30" s="70"/>
      <c r="DJM30" s="70"/>
      <c r="DJN30" s="70"/>
      <c r="DJO30" s="70"/>
      <c r="DJP30" s="70"/>
      <c r="DJQ30" s="70"/>
      <c r="DJR30" s="70"/>
      <c r="DJS30" s="70"/>
      <c r="DJT30" s="70"/>
      <c r="DJU30" s="70"/>
      <c r="DJV30" s="70"/>
      <c r="DJW30" s="70"/>
      <c r="DJX30" s="70"/>
      <c r="DJY30" s="70"/>
      <c r="DJZ30" s="70"/>
      <c r="DKA30" s="70"/>
      <c r="DKB30" s="70"/>
      <c r="DKC30" s="70"/>
      <c r="DKD30" s="70"/>
      <c r="DKE30" s="70"/>
      <c r="DKF30" s="70"/>
      <c r="DKG30" s="70"/>
      <c r="DKH30" s="70"/>
      <c r="DKI30" s="70"/>
      <c r="DKJ30" s="70"/>
      <c r="DKK30" s="70"/>
      <c r="DKL30" s="70"/>
      <c r="DKM30" s="70"/>
      <c r="DKN30" s="70"/>
      <c r="DKO30" s="70"/>
      <c r="DKP30" s="70"/>
      <c r="DKQ30" s="70"/>
      <c r="DKR30" s="70"/>
      <c r="DKS30" s="70"/>
      <c r="DKT30" s="70"/>
      <c r="DKU30" s="70"/>
      <c r="DKV30" s="70"/>
      <c r="DKW30" s="70"/>
      <c r="DKX30" s="70"/>
      <c r="DKY30" s="70"/>
      <c r="DKZ30" s="70"/>
      <c r="DLA30" s="70"/>
      <c r="DLB30" s="70"/>
      <c r="DLC30" s="70"/>
      <c r="DLD30" s="70"/>
      <c r="DLE30" s="70"/>
      <c r="DLF30" s="70"/>
      <c r="DLG30" s="70"/>
      <c r="DLH30" s="70"/>
      <c r="DLI30" s="70"/>
      <c r="DLJ30" s="70"/>
      <c r="DLK30" s="70"/>
      <c r="DLL30" s="70"/>
      <c r="DLM30" s="70"/>
      <c r="DLN30" s="70"/>
      <c r="DLO30" s="70"/>
      <c r="DLP30" s="70"/>
      <c r="DLQ30" s="70"/>
      <c r="DLR30" s="70"/>
      <c r="DLS30" s="70"/>
      <c r="DLT30" s="70"/>
      <c r="DLU30" s="70"/>
      <c r="DLV30" s="70"/>
      <c r="DLW30" s="70"/>
      <c r="DLX30" s="70"/>
      <c r="DLY30" s="70"/>
      <c r="DLZ30" s="70"/>
      <c r="DMA30" s="70"/>
      <c r="DMB30" s="70"/>
      <c r="DMC30" s="70"/>
      <c r="DMD30" s="70"/>
      <c r="DME30" s="70"/>
      <c r="DMF30" s="70"/>
      <c r="DMG30" s="70"/>
      <c r="DMH30" s="70"/>
      <c r="DMI30" s="70"/>
      <c r="DMJ30" s="70"/>
      <c r="DMK30" s="70"/>
      <c r="DML30" s="70"/>
      <c r="DMM30" s="70"/>
      <c r="DMN30" s="70"/>
      <c r="DMO30" s="70"/>
      <c r="DMP30" s="70"/>
      <c r="DMQ30" s="70"/>
      <c r="DMR30" s="70"/>
      <c r="DMS30" s="70"/>
      <c r="DMT30" s="70"/>
      <c r="DMU30" s="70"/>
      <c r="DMV30" s="70"/>
      <c r="DMW30" s="70"/>
      <c r="DMX30" s="70"/>
      <c r="DMY30" s="70"/>
      <c r="DMZ30" s="70"/>
      <c r="DNA30" s="70"/>
      <c r="DNB30" s="70"/>
      <c r="DNC30" s="70"/>
      <c r="DND30" s="70"/>
      <c r="DNE30" s="70"/>
      <c r="DNF30" s="70"/>
      <c r="DNG30" s="70"/>
      <c r="DNH30" s="70"/>
      <c r="DNI30" s="70"/>
      <c r="DNJ30" s="70"/>
      <c r="DNK30" s="70"/>
      <c r="DNL30" s="70"/>
      <c r="DNM30" s="70"/>
      <c r="DNN30" s="70"/>
      <c r="DNO30" s="70"/>
      <c r="DNP30" s="70"/>
      <c r="DNQ30" s="70"/>
      <c r="DNR30" s="70"/>
      <c r="DNS30" s="70"/>
      <c r="DNT30" s="70"/>
      <c r="DNU30" s="70"/>
      <c r="DNV30" s="70"/>
      <c r="DNW30" s="70"/>
      <c r="DNX30" s="70"/>
      <c r="DNY30" s="70"/>
      <c r="DNZ30" s="70"/>
      <c r="DOA30" s="70"/>
      <c r="DOB30" s="70"/>
      <c r="DOC30" s="70"/>
      <c r="DOD30" s="70"/>
      <c r="DOE30" s="70"/>
      <c r="DOF30" s="70"/>
      <c r="DOG30" s="70"/>
      <c r="DOH30" s="70"/>
      <c r="DOI30" s="70"/>
      <c r="DOJ30" s="70"/>
      <c r="DOK30" s="70"/>
      <c r="DOL30" s="70"/>
      <c r="DOM30" s="70"/>
      <c r="DON30" s="70"/>
      <c r="DOO30" s="70"/>
      <c r="DOP30" s="70"/>
      <c r="DOQ30" s="70"/>
      <c r="DOR30" s="70"/>
      <c r="DOS30" s="70"/>
      <c r="DOT30" s="70"/>
      <c r="DOU30" s="70"/>
      <c r="DOV30" s="70"/>
      <c r="DOW30" s="70"/>
      <c r="DOX30" s="70"/>
      <c r="DOY30" s="70"/>
      <c r="DOZ30" s="70"/>
      <c r="DPA30" s="70"/>
      <c r="DPB30" s="70"/>
      <c r="DPC30" s="70"/>
      <c r="DPD30" s="70"/>
      <c r="DPE30" s="70"/>
      <c r="DPF30" s="70"/>
      <c r="DPG30" s="70"/>
      <c r="DPH30" s="70"/>
      <c r="DPI30" s="70"/>
      <c r="DPJ30" s="70"/>
      <c r="DPK30" s="70"/>
      <c r="DPL30" s="70"/>
      <c r="DPM30" s="70"/>
      <c r="DPN30" s="70"/>
      <c r="DPO30" s="70"/>
      <c r="DPP30" s="70"/>
      <c r="DPQ30" s="70"/>
      <c r="DPR30" s="70"/>
      <c r="DPS30" s="70"/>
      <c r="DPT30" s="70"/>
      <c r="DPU30" s="70"/>
      <c r="DPV30" s="70"/>
      <c r="DPW30" s="70"/>
      <c r="DPX30" s="70"/>
      <c r="DPY30" s="70"/>
      <c r="DPZ30" s="70"/>
      <c r="DQA30" s="70"/>
      <c r="DQB30" s="70"/>
      <c r="DQC30" s="70"/>
      <c r="DQD30" s="70"/>
      <c r="DQE30" s="70"/>
      <c r="DQF30" s="70"/>
      <c r="DQG30" s="70"/>
      <c r="DQH30" s="70"/>
      <c r="DQI30" s="70"/>
      <c r="DQJ30" s="70"/>
      <c r="DQK30" s="70"/>
      <c r="DQL30" s="70"/>
      <c r="DQM30" s="70"/>
      <c r="DQN30" s="70"/>
      <c r="DQO30" s="70"/>
      <c r="DQP30" s="70"/>
      <c r="DQQ30" s="70"/>
      <c r="DQR30" s="70"/>
      <c r="DQS30" s="70"/>
      <c r="DQT30" s="70"/>
      <c r="DQU30" s="70"/>
      <c r="DQV30" s="70"/>
      <c r="DQW30" s="70"/>
      <c r="DQX30" s="70"/>
      <c r="DQY30" s="70"/>
      <c r="DQZ30" s="70"/>
      <c r="DRA30" s="70"/>
      <c r="DRB30" s="70"/>
      <c r="DRC30" s="70"/>
      <c r="DRD30" s="70"/>
      <c r="DRE30" s="70"/>
      <c r="DRF30" s="70"/>
      <c r="DRG30" s="70"/>
      <c r="DRH30" s="70"/>
      <c r="DRI30" s="70"/>
      <c r="DRJ30" s="70"/>
      <c r="DRK30" s="70"/>
      <c r="DRL30" s="70"/>
      <c r="DRM30" s="70"/>
      <c r="DRN30" s="70"/>
      <c r="DRO30" s="70"/>
      <c r="DRP30" s="70"/>
      <c r="DRQ30" s="70"/>
      <c r="DRR30" s="70"/>
      <c r="DRS30" s="70"/>
      <c r="DRT30" s="70"/>
      <c r="DRU30" s="70"/>
      <c r="DRV30" s="70"/>
      <c r="DRW30" s="70"/>
      <c r="DRX30" s="70"/>
      <c r="DRY30" s="70"/>
      <c r="DRZ30" s="70"/>
      <c r="DSA30" s="70"/>
      <c r="DSB30" s="70"/>
      <c r="DSC30" s="70"/>
      <c r="DSD30" s="70"/>
      <c r="DSE30" s="70"/>
      <c r="DSF30" s="70"/>
      <c r="DSG30" s="70"/>
      <c r="DSH30" s="70"/>
      <c r="DSI30" s="70"/>
      <c r="DSJ30" s="70"/>
      <c r="DSK30" s="70"/>
      <c r="DSL30" s="70"/>
      <c r="DSM30" s="70"/>
      <c r="DSN30" s="70"/>
      <c r="DSO30" s="70"/>
      <c r="DSP30" s="70"/>
      <c r="DSQ30" s="70"/>
      <c r="DSR30" s="70"/>
      <c r="DSS30" s="70"/>
      <c r="DST30" s="70"/>
      <c r="DSU30" s="70"/>
      <c r="DSV30" s="70"/>
      <c r="DSW30" s="70"/>
      <c r="DSX30" s="70"/>
      <c r="DSY30" s="70"/>
      <c r="DSZ30" s="70"/>
      <c r="DTA30" s="70"/>
      <c r="DTB30" s="70"/>
      <c r="DTC30" s="70"/>
      <c r="DTD30" s="70"/>
      <c r="DTE30" s="70"/>
      <c r="DTF30" s="70"/>
      <c r="DTG30" s="70"/>
      <c r="DTH30" s="70"/>
      <c r="DTI30" s="70"/>
      <c r="DTJ30" s="70"/>
      <c r="DTK30" s="70"/>
      <c r="DTL30" s="70"/>
      <c r="DTM30" s="70"/>
      <c r="DTN30" s="70"/>
      <c r="DTO30" s="70"/>
      <c r="DTP30" s="70"/>
      <c r="DTQ30" s="70"/>
      <c r="DTR30" s="70"/>
      <c r="DTS30" s="70"/>
      <c r="DTT30" s="70"/>
      <c r="DTU30" s="70"/>
      <c r="DTV30" s="70"/>
      <c r="DTW30" s="70"/>
      <c r="DTX30" s="70"/>
      <c r="DTY30" s="70"/>
      <c r="DTZ30" s="70"/>
      <c r="DUA30" s="70"/>
      <c r="DUB30" s="70"/>
      <c r="DUC30" s="70"/>
      <c r="DUD30" s="70"/>
      <c r="DUE30" s="70"/>
      <c r="DUF30" s="70"/>
      <c r="DUG30" s="70"/>
      <c r="DUH30" s="70"/>
      <c r="DUI30" s="70"/>
      <c r="DUJ30" s="70"/>
      <c r="DUK30" s="70"/>
      <c r="DUL30" s="70"/>
      <c r="DUM30" s="70"/>
      <c r="DUN30" s="70"/>
      <c r="DUO30" s="70"/>
      <c r="DUP30" s="70"/>
      <c r="DUQ30" s="70"/>
      <c r="DUR30" s="70"/>
      <c r="DUS30" s="70"/>
      <c r="DUT30" s="70"/>
      <c r="DUU30" s="70"/>
      <c r="DUV30" s="70"/>
      <c r="DUW30" s="70"/>
      <c r="DUX30" s="70"/>
      <c r="DUY30" s="70"/>
      <c r="DUZ30" s="70"/>
      <c r="DVA30" s="70"/>
      <c r="DVB30" s="70"/>
      <c r="DVC30" s="70"/>
      <c r="DVD30" s="70"/>
      <c r="DVE30" s="70"/>
      <c r="DVF30" s="70"/>
      <c r="DVG30" s="70"/>
      <c r="DVH30" s="70"/>
      <c r="DVI30" s="70"/>
      <c r="DVJ30" s="70"/>
      <c r="DVK30" s="70"/>
      <c r="DVL30" s="70"/>
      <c r="DVM30" s="70"/>
      <c r="DVN30" s="70"/>
      <c r="DVO30" s="70"/>
      <c r="DVP30" s="70"/>
      <c r="DVQ30" s="70"/>
      <c r="DVR30" s="70"/>
      <c r="DVS30" s="70"/>
      <c r="DVT30" s="70"/>
      <c r="DVU30" s="70"/>
      <c r="DVV30" s="70"/>
      <c r="DVW30" s="70"/>
      <c r="DVX30" s="70"/>
      <c r="DVY30" s="70"/>
      <c r="DVZ30" s="70"/>
      <c r="DWA30" s="70"/>
      <c r="DWB30" s="70"/>
      <c r="DWC30" s="70"/>
      <c r="DWD30" s="70"/>
      <c r="DWE30" s="70"/>
      <c r="DWF30" s="70"/>
      <c r="DWG30" s="70"/>
      <c r="DWH30" s="70"/>
      <c r="DWI30" s="70"/>
      <c r="DWJ30" s="70"/>
      <c r="DWK30" s="70"/>
      <c r="DWL30" s="70"/>
      <c r="DWM30" s="70"/>
      <c r="DWN30" s="70"/>
      <c r="DWO30" s="70"/>
      <c r="DWP30" s="70"/>
      <c r="DWQ30" s="70"/>
      <c r="DWR30" s="70"/>
      <c r="DWS30" s="70"/>
      <c r="DWT30" s="70"/>
      <c r="DWU30" s="70"/>
      <c r="DWV30" s="70"/>
      <c r="DWW30" s="70"/>
      <c r="DWX30" s="70"/>
      <c r="DWY30" s="70"/>
      <c r="DWZ30" s="70"/>
      <c r="DXA30" s="70"/>
      <c r="DXB30" s="70"/>
      <c r="DXC30" s="70"/>
      <c r="DXD30" s="70"/>
      <c r="DXE30" s="70"/>
      <c r="DXF30" s="70"/>
      <c r="DXG30" s="70"/>
      <c r="DXH30" s="70"/>
      <c r="DXI30" s="70"/>
      <c r="DXJ30" s="70"/>
      <c r="DXK30" s="70"/>
      <c r="DXL30" s="70"/>
      <c r="DXM30" s="70"/>
      <c r="DXN30" s="70"/>
      <c r="DXO30" s="70"/>
      <c r="DXP30" s="70"/>
      <c r="DXQ30" s="70"/>
      <c r="DXR30" s="70"/>
      <c r="DXS30" s="70"/>
      <c r="DXT30" s="70"/>
      <c r="DXU30" s="70"/>
      <c r="DXV30" s="70"/>
      <c r="DXW30" s="70"/>
      <c r="DXX30" s="70"/>
      <c r="DXY30" s="70"/>
      <c r="DXZ30" s="70"/>
      <c r="DYA30" s="70"/>
      <c r="DYB30" s="70"/>
      <c r="DYC30" s="70"/>
      <c r="DYD30" s="70"/>
      <c r="DYE30" s="70"/>
      <c r="DYF30" s="70"/>
      <c r="DYG30" s="70"/>
      <c r="DYH30" s="70"/>
      <c r="DYI30" s="70"/>
      <c r="DYJ30" s="70"/>
      <c r="DYK30" s="70"/>
      <c r="DYL30" s="70"/>
      <c r="DYM30" s="70"/>
      <c r="DYN30" s="70"/>
      <c r="DYO30" s="70"/>
      <c r="DYP30" s="70"/>
      <c r="DYQ30" s="70"/>
      <c r="DYR30" s="70"/>
      <c r="DYS30" s="70"/>
      <c r="DYT30" s="70"/>
      <c r="DYU30" s="70"/>
      <c r="DYV30" s="70"/>
      <c r="DYW30" s="70"/>
      <c r="DYX30" s="70"/>
      <c r="DYY30" s="70"/>
      <c r="DYZ30" s="70"/>
      <c r="DZA30" s="70"/>
      <c r="DZB30" s="70"/>
      <c r="DZC30" s="70"/>
      <c r="DZD30" s="70"/>
      <c r="DZE30" s="70"/>
      <c r="DZF30" s="70"/>
      <c r="DZG30" s="70"/>
      <c r="DZH30" s="70"/>
      <c r="DZI30" s="70"/>
      <c r="DZJ30" s="70"/>
      <c r="DZK30" s="70"/>
      <c r="DZL30" s="70"/>
      <c r="DZM30" s="70"/>
      <c r="DZN30" s="70"/>
      <c r="DZO30" s="70"/>
      <c r="DZP30" s="70"/>
      <c r="DZQ30" s="70"/>
      <c r="DZR30" s="70"/>
      <c r="DZS30" s="70"/>
      <c r="DZT30" s="70"/>
      <c r="DZU30" s="70"/>
      <c r="DZV30" s="70"/>
      <c r="DZW30" s="70"/>
      <c r="DZX30" s="70"/>
      <c r="DZY30" s="70"/>
      <c r="DZZ30" s="70"/>
      <c r="EAA30" s="70"/>
      <c r="EAB30" s="70"/>
      <c r="EAC30" s="70"/>
      <c r="EAD30" s="70"/>
      <c r="EAE30" s="70"/>
      <c r="EAF30" s="70"/>
      <c r="EAG30" s="70"/>
      <c r="EAH30" s="70"/>
      <c r="EAI30" s="70"/>
      <c r="EAJ30" s="70"/>
      <c r="EAK30" s="70"/>
      <c r="EAL30" s="70"/>
      <c r="EAM30" s="70"/>
      <c r="EAN30" s="70"/>
      <c r="EAO30" s="70"/>
      <c r="EAP30" s="70"/>
      <c r="EAQ30" s="70"/>
      <c r="EAR30" s="70"/>
      <c r="EAS30" s="70"/>
      <c r="EAT30" s="70"/>
      <c r="EAU30" s="70"/>
      <c r="EAV30" s="70"/>
      <c r="EAW30" s="70"/>
      <c r="EAX30" s="70"/>
      <c r="EAY30" s="70"/>
      <c r="EAZ30" s="70"/>
      <c r="EBA30" s="70"/>
      <c r="EBB30" s="70"/>
      <c r="EBC30" s="70"/>
      <c r="EBD30" s="70"/>
      <c r="EBE30" s="70"/>
      <c r="EBF30" s="70"/>
      <c r="EBG30" s="70"/>
      <c r="EBH30" s="70"/>
      <c r="EBI30" s="70"/>
      <c r="EBJ30" s="70"/>
      <c r="EBK30" s="70"/>
      <c r="EBL30" s="70"/>
      <c r="EBM30" s="70"/>
      <c r="EBN30" s="70"/>
      <c r="EBO30" s="70"/>
      <c r="EBP30" s="70"/>
      <c r="EBQ30" s="70"/>
      <c r="EBR30" s="70"/>
      <c r="EBS30" s="70"/>
      <c r="EBT30" s="70"/>
      <c r="EBU30" s="70"/>
      <c r="EBV30" s="70"/>
      <c r="EBW30" s="70"/>
      <c r="EBX30" s="70"/>
      <c r="EBY30" s="70"/>
      <c r="EBZ30" s="70"/>
      <c r="ECA30" s="70"/>
      <c r="ECB30" s="70"/>
      <c r="ECC30" s="70"/>
      <c r="ECD30" s="70"/>
      <c r="ECE30" s="70"/>
      <c r="ECF30" s="70"/>
      <c r="ECG30" s="70"/>
      <c r="ECH30" s="70"/>
      <c r="ECI30" s="70"/>
      <c r="ECJ30" s="70"/>
      <c r="ECK30" s="70"/>
      <c r="ECL30" s="70"/>
      <c r="ECM30" s="70"/>
      <c r="ECN30" s="70"/>
      <c r="ECO30" s="70"/>
      <c r="ECP30" s="70"/>
      <c r="ECQ30" s="70"/>
      <c r="ECR30" s="70"/>
      <c r="ECS30" s="70"/>
      <c r="ECT30" s="70"/>
      <c r="ECU30" s="70"/>
      <c r="ECV30" s="70"/>
      <c r="ECW30" s="70"/>
      <c r="ECX30" s="70"/>
      <c r="ECY30" s="70"/>
      <c r="ECZ30" s="70"/>
      <c r="EDA30" s="70"/>
      <c r="EDB30" s="70"/>
      <c r="EDC30" s="70"/>
      <c r="EDD30" s="70"/>
      <c r="EDE30" s="70"/>
      <c r="EDF30" s="70"/>
      <c r="EDG30" s="70"/>
      <c r="EDH30" s="70"/>
      <c r="EDI30" s="70"/>
      <c r="EDJ30" s="70"/>
      <c r="EDK30" s="70"/>
      <c r="EDL30" s="70"/>
      <c r="EDM30" s="70"/>
      <c r="EDN30" s="70"/>
      <c r="EDO30" s="70"/>
      <c r="EDP30" s="70"/>
      <c r="EDQ30" s="70"/>
      <c r="EDR30" s="70"/>
      <c r="EDS30" s="70"/>
      <c r="EDT30" s="70"/>
      <c r="EDU30" s="70"/>
      <c r="EDV30" s="70"/>
      <c r="EDW30" s="70"/>
      <c r="EDX30" s="70"/>
      <c r="EDY30" s="70"/>
      <c r="EDZ30" s="70"/>
      <c r="EEA30" s="70"/>
      <c r="EEB30" s="70"/>
      <c r="EEC30" s="70"/>
      <c r="EED30" s="70"/>
      <c r="EEE30" s="70"/>
      <c r="EEF30" s="70"/>
      <c r="EEG30" s="70"/>
      <c r="EEH30" s="70"/>
      <c r="EEI30" s="70"/>
      <c r="EEJ30" s="70"/>
      <c r="EEK30" s="70"/>
      <c r="EEL30" s="70"/>
      <c r="EEM30" s="70"/>
      <c r="EEN30" s="70"/>
      <c r="EEO30" s="70"/>
      <c r="EEP30" s="70"/>
      <c r="EEQ30" s="70"/>
      <c r="EER30" s="70"/>
      <c r="EES30" s="70"/>
      <c r="EET30" s="70"/>
      <c r="EEU30" s="70"/>
      <c r="EEV30" s="70"/>
      <c r="EEW30" s="70"/>
      <c r="EEX30" s="70"/>
      <c r="EEY30" s="70"/>
      <c r="EEZ30" s="70"/>
      <c r="EFA30" s="70"/>
      <c r="EFB30" s="70"/>
      <c r="EFC30" s="70"/>
      <c r="EFD30" s="70"/>
      <c r="EFE30" s="70"/>
      <c r="EFF30" s="70"/>
      <c r="EFG30" s="70"/>
      <c r="EFH30" s="70"/>
      <c r="EFI30" s="70"/>
      <c r="EFJ30" s="70"/>
      <c r="EFK30" s="70"/>
      <c r="EFL30" s="70"/>
      <c r="EFM30" s="70"/>
      <c r="EFN30" s="70"/>
      <c r="EFO30" s="70"/>
      <c r="EFP30" s="70"/>
      <c r="EFQ30" s="70"/>
      <c r="EFR30" s="70"/>
      <c r="EFS30" s="70"/>
      <c r="EFT30" s="70"/>
      <c r="EFU30" s="70"/>
      <c r="EFV30" s="70"/>
      <c r="EFW30" s="70"/>
      <c r="EFX30" s="70"/>
      <c r="EFY30" s="70"/>
      <c r="EFZ30" s="70"/>
      <c r="EGA30" s="70"/>
      <c r="EGB30" s="70"/>
      <c r="EGC30" s="70"/>
      <c r="EGD30" s="70"/>
      <c r="EGE30" s="70"/>
      <c r="EGF30" s="70"/>
      <c r="EGG30" s="70"/>
      <c r="EGH30" s="70"/>
      <c r="EGI30" s="70"/>
      <c r="EGJ30" s="70"/>
      <c r="EGK30" s="70"/>
      <c r="EGL30" s="70"/>
      <c r="EGM30" s="70"/>
      <c r="EGN30" s="70"/>
      <c r="EGO30" s="70"/>
      <c r="EGP30" s="70"/>
      <c r="EGQ30" s="70"/>
      <c r="EGR30" s="70"/>
      <c r="EGS30" s="70"/>
      <c r="EGT30" s="70"/>
      <c r="EGU30" s="70"/>
      <c r="EGV30" s="70"/>
      <c r="EGW30" s="70"/>
      <c r="EGX30" s="70"/>
      <c r="EGY30" s="70"/>
      <c r="EGZ30" s="70"/>
      <c r="EHA30" s="70"/>
      <c r="EHB30" s="70"/>
      <c r="EHC30" s="70"/>
      <c r="EHD30" s="70"/>
      <c r="EHE30" s="70"/>
      <c r="EHF30" s="70"/>
      <c r="EHG30" s="70"/>
      <c r="EHH30" s="70"/>
      <c r="EHI30" s="70"/>
      <c r="EHJ30" s="70"/>
      <c r="EHK30" s="70"/>
      <c r="EHL30" s="70"/>
      <c r="EHM30" s="70"/>
      <c r="EHN30" s="70"/>
      <c r="EHO30" s="70"/>
      <c r="EHP30" s="70"/>
      <c r="EHQ30" s="70"/>
      <c r="EHR30" s="70"/>
      <c r="EHS30" s="70"/>
      <c r="EHT30" s="70"/>
      <c r="EHU30" s="70"/>
      <c r="EHV30" s="70"/>
      <c r="EHW30" s="70"/>
      <c r="EHX30" s="70"/>
      <c r="EHY30" s="70"/>
      <c r="EHZ30" s="70"/>
      <c r="EIA30" s="70"/>
      <c r="EIB30" s="70"/>
      <c r="EIC30" s="70"/>
      <c r="EID30" s="70"/>
      <c r="EIE30" s="70"/>
      <c r="EIF30" s="70"/>
      <c r="EIG30" s="70"/>
      <c r="EIH30" s="70"/>
      <c r="EII30" s="70"/>
      <c r="EIJ30" s="70"/>
      <c r="EIK30" s="70"/>
      <c r="EIL30" s="70"/>
      <c r="EIM30" s="70"/>
      <c r="EIN30" s="70"/>
      <c r="EIO30" s="70"/>
      <c r="EIP30" s="70"/>
      <c r="EIQ30" s="70"/>
      <c r="EIR30" s="70"/>
      <c r="EIS30" s="70"/>
      <c r="EIT30" s="70"/>
      <c r="EIU30" s="70"/>
      <c r="EIV30" s="70"/>
      <c r="EIW30" s="70"/>
      <c r="EIX30" s="70"/>
      <c r="EIY30" s="70"/>
      <c r="EIZ30" s="70"/>
      <c r="EJA30" s="70"/>
      <c r="EJB30" s="70"/>
      <c r="EJC30" s="70"/>
      <c r="EJD30" s="70"/>
      <c r="EJE30" s="70"/>
      <c r="EJF30" s="70"/>
      <c r="EJG30" s="70"/>
      <c r="EJH30" s="70"/>
      <c r="EJI30" s="70"/>
      <c r="EJJ30" s="70"/>
      <c r="EJK30" s="70"/>
      <c r="EJL30" s="70"/>
      <c r="EJM30" s="70"/>
      <c r="EJN30" s="70"/>
      <c r="EJO30" s="70"/>
      <c r="EJP30" s="70"/>
      <c r="EJQ30" s="70"/>
      <c r="EJR30" s="70"/>
      <c r="EJS30" s="70"/>
      <c r="EJT30" s="70"/>
      <c r="EJU30" s="70"/>
      <c r="EJV30" s="70"/>
      <c r="EJW30" s="70"/>
      <c r="EJX30" s="70"/>
      <c r="EJY30" s="70"/>
      <c r="EJZ30" s="70"/>
      <c r="EKA30" s="70"/>
      <c r="EKB30" s="70"/>
      <c r="EKC30" s="70"/>
      <c r="EKD30" s="70"/>
      <c r="EKE30" s="70"/>
      <c r="EKF30" s="70"/>
      <c r="EKG30" s="70"/>
      <c r="EKH30" s="70"/>
      <c r="EKI30" s="70"/>
      <c r="EKJ30" s="70"/>
      <c r="EKK30" s="70"/>
      <c r="EKL30" s="70"/>
      <c r="EKM30" s="70"/>
      <c r="EKN30" s="70"/>
      <c r="EKO30" s="70"/>
      <c r="EKP30" s="70"/>
      <c r="EKQ30" s="70"/>
      <c r="EKR30" s="70"/>
      <c r="EKS30" s="70"/>
      <c r="EKT30" s="70"/>
      <c r="EKU30" s="70"/>
      <c r="EKV30" s="70"/>
      <c r="EKW30" s="70"/>
      <c r="EKX30" s="70"/>
      <c r="EKY30" s="70"/>
      <c r="EKZ30" s="70"/>
      <c r="ELA30" s="70"/>
      <c r="ELB30" s="70"/>
      <c r="ELC30" s="70"/>
      <c r="ELD30" s="70"/>
      <c r="ELE30" s="70"/>
      <c r="ELF30" s="70"/>
      <c r="ELG30" s="70"/>
      <c r="ELH30" s="70"/>
      <c r="ELI30" s="70"/>
      <c r="ELJ30" s="70"/>
      <c r="ELK30" s="70"/>
      <c r="ELL30" s="70"/>
      <c r="ELM30" s="70"/>
      <c r="ELN30" s="70"/>
      <c r="ELO30" s="70"/>
      <c r="ELP30" s="70"/>
      <c r="ELQ30" s="70"/>
      <c r="ELR30" s="70"/>
      <c r="ELS30" s="70"/>
      <c r="ELT30" s="70"/>
      <c r="ELU30" s="70"/>
      <c r="ELV30" s="70"/>
      <c r="ELW30" s="70"/>
      <c r="ELX30" s="70"/>
      <c r="ELY30" s="70"/>
      <c r="ELZ30" s="70"/>
      <c r="EMA30" s="70"/>
      <c r="EMB30" s="70"/>
      <c r="EMC30" s="70"/>
      <c r="EMD30" s="70"/>
      <c r="EME30" s="70"/>
      <c r="EMF30" s="70"/>
      <c r="EMG30" s="70"/>
      <c r="EMH30" s="70"/>
      <c r="EMI30" s="70"/>
      <c r="EMJ30" s="70"/>
      <c r="EMK30" s="70"/>
      <c r="EML30" s="70"/>
      <c r="EMM30" s="70"/>
      <c r="EMN30" s="70"/>
      <c r="EMO30" s="70"/>
      <c r="EMP30" s="70"/>
      <c r="EMQ30" s="70"/>
      <c r="EMR30" s="70"/>
      <c r="EMS30" s="70"/>
      <c r="EMT30" s="70"/>
      <c r="EMU30" s="70"/>
      <c r="EMV30" s="70"/>
      <c r="EMW30" s="70"/>
      <c r="EMX30" s="70"/>
      <c r="EMY30" s="70"/>
      <c r="EMZ30" s="70"/>
      <c r="ENA30" s="70"/>
      <c r="ENB30" s="70"/>
      <c r="ENC30" s="70"/>
      <c r="END30" s="70"/>
      <c r="ENE30" s="70"/>
      <c r="ENF30" s="70"/>
      <c r="ENG30" s="70"/>
      <c r="ENH30" s="70"/>
      <c r="ENI30" s="70"/>
      <c r="ENJ30" s="70"/>
      <c r="ENK30" s="70"/>
      <c r="ENL30" s="70"/>
      <c r="ENM30" s="70"/>
      <c r="ENN30" s="70"/>
      <c r="ENO30" s="70"/>
      <c r="ENP30" s="70"/>
      <c r="ENQ30" s="70"/>
      <c r="ENR30" s="70"/>
      <c r="ENS30" s="70"/>
      <c r="ENT30" s="70"/>
      <c r="ENU30" s="70"/>
      <c r="ENV30" s="70"/>
      <c r="ENW30" s="70"/>
      <c r="ENX30" s="70"/>
      <c r="ENY30" s="70"/>
      <c r="ENZ30" s="70"/>
      <c r="EOA30" s="70"/>
      <c r="EOB30" s="70"/>
      <c r="EOC30" s="70"/>
      <c r="EOD30" s="70"/>
      <c r="EOE30" s="70"/>
      <c r="EOF30" s="70"/>
      <c r="EOG30" s="70"/>
      <c r="EOH30" s="70"/>
      <c r="EOI30" s="70"/>
      <c r="EOJ30" s="70"/>
      <c r="EOK30" s="70"/>
      <c r="EOL30" s="70"/>
      <c r="EOM30" s="70"/>
      <c r="EON30" s="70"/>
      <c r="EOO30" s="70"/>
      <c r="EOP30" s="70"/>
      <c r="EOQ30" s="70"/>
      <c r="EOR30" s="70"/>
      <c r="EOS30" s="70"/>
      <c r="EOT30" s="70"/>
      <c r="EOU30" s="70"/>
      <c r="EOV30" s="70"/>
      <c r="EOW30" s="70"/>
      <c r="EOX30" s="70"/>
      <c r="EOY30" s="70"/>
      <c r="EOZ30" s="70"/>
      <c r="EPA30" s="70"/>
      <c r="EPB30" s="70"/>
      <c r="EPC30" s="70"/>
      <c r="EPD30" s="70"/>
      <c r="EPE30" s="70"/>
      <c r="EPF30" s="70"/>
      <c r="EPG30" s="70"/>
      <c r="EPH30" s="70"/>
      <c r="EPI30" s="70"/>
      <c r="EPJ30" s="70"/>
      <c r="EPK30" s="70"/>
      <c r="EPL30" s="70"/>
      <c r="EPM30" s="70"/>
      <c r="EPN30" s="70"/>
      <c r="EPO30" s="70"/>
      <c r="EPP30" s="70"/>
      <c r="EPQ30" s="70"/>
      <c r="EPR30" s="70"/>
      <c r="EPS30" s="70"/>
      <c r="EPT30" s="70"/>
      <c r="EPU30" s="70"/>
      <c r="EPV30" s="70"/>
      <c r="EPW30" s="70"/>
      <c r="EPX30" s="70"/>
      <c r="EPY30" s="70"/>
      <c r="EPZ30" s="70"/>
      <c r="EQA30" s="70"/>
      <c r="EQB30" s="70"/>
      <c r="EQC30" s="70"/>
      <c r="EQD30" s="70"/>
      <c r="EQE30" s="70"/>
      <c r="EQF30" s="70"/>
      <c r="EQG30" s="70"/>
      <c r="EQH30" s="70"/>
      <c r="EQI30" s="70"/>
      <c r="EQJ30" s="70"/>
      <c r="EQK30" s="70"/>
      <c r="EQL30" s="70"/>
      <c r="EQM30" s="70"/>
      <c r="EQN30" s="70"/>
      <c r="EQO30" s="70"/>
      <c r="EQP30" s="70"/>
      <c r="EQQ30" s="70"/>
      <c r="EQR30" s="70"/>
      <c r="EQS30" s="70"/>
      <c r="EQT30" s="70"/>
      <c r="EQU30" s="70"/>
      <c r="EQV30" s="70"/>
      <c r="EQW30" s="70"/>
      <c r="EQX30" s="70"/>
      <c r="EQY30" s="70"/>
      <c r="EQZ30" s="70"/>
      <c r="ERA30" s="70"/>
      <c r="ERB30" s="70"/>
      <c r="ERC30" s="70"/>
      <c r="ERD30" s="70"/>
      <c r="ERE30" s="70"/>
      <c r="ERF30" s="70"/>
      <c r="ERG30" s="70"/>
      <c r="ERH30" s="70"/>
      <c r="ERI30" s="70"/>
      <c r="ERJ30" s="70"/>
      <c r="ERK30" s="70"/>
      <c r="ERL30" s="70"/>
      <c r="ERM30" s="70"/>
      <c r="ERN30" s="70"/>
      <c r="ERO30" s="70"/>
      <c r="ERP30" s="70"/>
      <c r="ERQ30" s="70"/>
      <c r="ERR30" s="70"/>
      <c r="ERS30" s="70"/>
      <c r="ERT30" s="70"/>
      <c r="ERU30" s="70"/>
      <c r="ERV30" s="70"/>
      <c r="ERW30" s="70"/>
      <c r="ERX30" s="70"/>
      <c r="ERY30" s="70"/>
      <c r="ERZ30" s="70"/>
      <c r="ESA30" s="70"/>
      <c r="ESB30" s="70"/>
      <c r="ESC30" s="70"/>
      <c r="ESD30" s="70"/>
      <c r="ESE30" s="70"/>
      <c r="ESF30" s="70"/>
      <c r="ESG30" s="70"/>
      <c r="ESH30" s="70"/>
      <c r="ESI30" s="70"/>
      <c r="ESJ30" s="70"/>
      <c r="ESK30" s="70"/>
      <c r="ESL30" s="70"/>
      <c r="ESM30" s="70"/>
      <c r="ESN30" s="70"/>
      <c r="ESO30" s="70"/>
      <c r="ESP30" s="70"/>
      <c r="ESQ30" s="70"/>
      <c r="ESR30" s="70"/>
      <c r="ESS30" s="70"/>
      <c r="EST30" s="70"/>
      <c r="ESU30" s="70"/>
      <c r="ESV30" s="70"/>
      <c r="ESW30" s="70"/>
      <c r="ESX30" s="70"/>
      <c r="ESY30" s="70"/>
      <c r="ESZ30" s="70"/>
      <c r="ETA30" s="70"/>
      <c r="ETB30" s="70"/>
      <c r="ETC30" s="70"/>
      <c r="ETD30" s="70"/>
      <c r="ETE30" s="70"/>
      <c r="ETF30" s="70"/>
      <c r="ETG30" s="70"/>
      <c r="ETH30" s="70"/>
      <c r="ETI30" s="70"/>
      <c r="ETJ30" s="70"/>
      <c r="ETK30" s="70"/>
      <c r="ETL30" s="70"/>
      <c r="ETM30" s="70"/>
      <c r="ETN30" s="70"/>
      <c r="ETO30" s="70"/>
      <c r="ETP30" s="70"/>
      <c r="ETQ30" s="70"/>
      <c r="ETR30" s="70"/>
      <c r="ETS30" s="70"/>
      <c r="ETT30" s="70"/>
      <c r="ETU30" s="70"/>
      <c r="ETV30" s="70"/>
      <c r="ETW30" s="70"/>
      <c r="ETX30" s="70"/>
      <c r="ETY30" s="70"/>
      <c r="ETZ30" s="70"/>
      <c r="EUA30" s="70"/>
      <c r="EUB30" s="70"/>
      <c r="EUC30" s="70"/>
      <c r="EUD30" s="70"/>
      <c r="EUE30" s="70"/>
      <c r="EUF30" s="70"/>
      <c r="EUG30" s="70"/>
      <c r="EUH30" s="70"/>
      <c r="EUI30" s="70"/>
      <c r="EUJ30" s="70"/>
      <c r="EUK30" s="70"/>
      <c r="EUL30" s="70"/>
      <c r="EUM30" s="70"/>
      <c r="EUN30" s="70"/>
      <c r="EUO30" s="70"/>
      <c r="EUP30" s="70"/>
      <c r="EUQ30" s="70"/>
      <c r="EUR30" s="70"/>
      <c r="EUS30" s="70"/>
      <c r="EUT30" s="70"/>
      <c r="EUU30" s="70"/>
      <c r="EUV30" s="70"/>
      <c r="EUW30" s="70"/>
      <c r="EUX30" s="70"/>
      <c r="EUY30" s="70"/>
      <c r="EUZ30" s="70"/>
      <c r="EVA30" s="70"/>
      <c r="EVB30" s="70"/>
      <c r="EVC30" s="70"/>
      <c r="EVD30" s="70"/>
      <c r="EVE30" s="70"/>
      <c r="EVF30" s="70"/>
      <c r="EVG30" s="70"/>
      <c r="EVH30" s="70"/>
      <c r="EVI30" s="70"/>
      <c r="EVJ30" s="70"/>
      <c r="EVK30" s="70"/>
      <c r="EVL30" s="70"/>
      <c r="EVM30" s="70"/>
      <c r="EVN30" s="70"/>
      <c r="EVO30" s="70"/>
      <c r="EVP30" s="70"/>
      <c r="EVQ30" s="70"/>
      <c r="EVR30" s="70"/>
      <c r="EVS30" s="70"/>
      <c r="EVT30" s="70"/>
      <c r="EVU30" s="70"/>
      <c r="EVV30" s="70"/>
      <c r="EVW30" s="70"/>
      <c r="EVX30" s="70"/>
      <c r="EVY30" s="70"/>
      <c r="EVZ30" s="70"/>
      <c r="EWA30" s="70"/>
      <c r="EWB30" s="70"/>
      <c r="EWC30" s="70"/>
      <c r="EWD30" s="70"/>
      <c r="EWE30" s="70"/>
      <c r="EWF30" s="70"/>
      <c r="EWG30" s="70"/>
      <c r="EWH30" s="70"/>
      <c r="EWI30" s="70"/>
      <c r="EWJ30" s="70"/>
      <c r="EWK30" s="70"/>
      <c r="EWL30" s="70"/>
      <c r="EWM30" s="70"/>
      <c r="EWN30" s="70"/>
      <c r="EWO30" s="70"/>
      <c r="EWP30" s="70"/>
      <c r="EWQ30" s="70"/>
      <c r="EWR30" s="70"/>
      <c r="EWS30" s="70"/>
      <c r="EWT30" s="70"/>
      <c r="EWU30" s="70"/>
      <c r="EWV30" s="70"/>
      <c r="EWW30" s="70"/>
      <c r="EWX30" s="70"/>
      <c r="EWY30" s="70"/>
      <c r="EWZ30" s="70"/>
      <c r="EXA30" s="70"/>
      <c r="EXB30" s="70"/>
      <c r="EXC30" s="70"/>
      <c r="EXD30" s="70"/>
      <c r="EXE30" s="70"/>
      <c r="EXF30" s="70"/>
      <c r="EXG30" s="70"/>
      <c r="EXH30" s="70"/>
      <c r="EXI30" s="70"/>
      <c r="EXJ30" s="70"/>
      <c r="EXK30" s="70"/>
      <c r="EXL30" s="70"/>
      <c r="EXM30" s="70"/>
      <c r="EXN30" s="70"/>
      <c r="EXO30" s="70"/>
      <c r="EXP30" s="70"/>
      <c r="EXQ30" s="70"/>
      <c r="EXR30" s="70"/>
      <c r="EXS30" s="70"/>
      <c r="EXT30" s="70"/>
      <c r="EXU30" s="70"/>
      <c r="EXV30" s="70"/>
      <c r="EXW30" s="70"/>
      <c r="EXX30" s="70"/>
      <c r="EXY30" s="70"/>
      <c r="EXZ30" s="70"/>
      <c r="EYA30" s="70"/>
      <c r="EYB30" s="70"/>
      <c r="EYC30" s="70"/>
      <c r="EYD30" s="70"/>
      <c r="EYE30" s="70"/>
      <c r="EYF30" s="70"/>
      <c r="EYG30" s="70"/>
      <c r="EYH30" s="70"/>
      <c r="EYI30" s="70"/>
      <c r="EYJ30" s="70"/>
      <c r="EYK30" s="70"/>
      <c r="EYL30" s="70"/>
      <c r="EYM30" s="70"/>
      <c r="EYN30" s="70"/>
      <c r="EYO30" s="70"/>
      <c r="EYP30" s="70"/>
      <c r="EYQ30" s="70"/>
      <c r="EYR30" s="70"/>
      <c r="EYS30" s="70"/>
      <c r="EYT30" s="70"/>
      <c r="EYU30" s="70"/>
      <c r="EYV30" s="70"/>
      <c r="EYW30" s="70"/>
      <c r="EYX30" s="70"/>
      <c r="EYY30" s="70"/>
      <c r="EYZ30" s="70"/>
      <c r="EZA30" s="70"/>
      <c r="EZB30" s="70"/>
      <c r="EZC30" s="70"/>
      <c r="EZD30" s="70"/>
      <c r="EZE30" s="70"/>
      <c r="EZF30" s="70"/>
      <c r="EZG30" s="70"/>
      <c r="EZH30" s="70"/>
      <c r="EZI30" s="70"/>
      <c r="EZJ30" s="70"/>
      <c r="EZK30" s="70"/>
      <c r="EZL30" s="70"/>
      <c r="EZM30" s="70"/>
      <c r="EZN30" s="70"/>
      <c r="EZO30" s="70"/>
      <c r="EZP30" s="70"/>
      <c r="EZQ30" s="70"/>
      <c r="EZR30" s="70"/>
      <c r="EZS30" s="70"/>
      <c r="EZT30" s="70"/>
      <c r="EZU30" s="70"/>
      <c r="EZV30" s="70"/>
      <c r="EZW30" s="70"/>
      <c r="EZX30" s="70"/>
      <c r="EZY30" s="70"/>
      <c r="EZZ30" s="70"/>
      <c r="FAA30" s="70"/>
      <c r="FAB30" s="70"/>
      <c r="FAC30" s="70"/>
      <c r="FAD30" s="70"/>
      <c r="FAE30" s="70"/>
      <c r="FAF30" s="70"/>
      <c r="FAG30" s="70"/>
      <c r="FAH30" s="70"/>
      <c r="FAI30" s="70"/>
      <c r="FAJ30" s="70"/>
      <c r="FAK30" s="70"/>
      <c r="FAL30" s="70"/>
      <c r="FAM30" s="70"/>
      <c r="FAN30" s="70"/>
      <c r="FAO30" s="70"/>
      <c r="FAP30" s="70"/>
      <c r="FAQ30" s="70"/>
      <c r="FAR30" s="70"/>
      <c r="FAS30" s="70"/>
      <c r="FAT30" s="70"/>
      <c r="FAU30" s="70"/>
      <c r="FAV30" s="70"/>
      <c r="FAW30" s="70"/>
      <c r="FAX30" s="70"/>
      <c r="FAY30" s="70"/>
      <c r="FAZ30" s="70"/>
      <c r="FBA30" s="70"/>
      <c r="FBB30" s="70"/>
      <c r="FBC30" s="70"/>
      <c r="FBD30" s="70"/>
      <c r="FBE30" s="70"/>
      <c r="FBF30" s="70"/>
      <c r="FBG30" s="70"/>
      <c r="FBH30" s="70"/>
      <c r="FBI30" s="70"/>
      <c r="FBJ30" s="70"/>
      <c r="FBK30" s="70"/>
      <c r="FBL30" s="70"/>
      <c r="FBM30" s="70"/>
      <c r="FBN30" s="70"/>
      <c r="FBO30" s="70"/>
      <c r="FBP30" s="70"/>
      <c r="FBQ30" s="70"/>
      <c r="FBR30" s="70"/>
      <c r="FBS30" s="70"/>
      <c r="FBT30" s="70"/>
      <c r="FBU30" s="70"/>
      <c r="FBV30" s="70"/>
      <c r="FBW30" s="70"/>
      <c r="FBX30" s="70"/>
      <c r="FBY30" s="70"/>
      <c r="FBZ30" s="70"/>
      <c r="FCA30" s="70"/>
      <c r="FCB30" s="70"/>
      <c r="FCC30" s="70"/>
      <c r="FCD30" s="70"/>
      <c r="FCE30" s="70"/>
      <c r="FCF30" s="70"/>
      <c r="FCG30" s="70"/>
      <c r="FCH30" s="70"/>
      <c r="FCI30" s="70"/>
      <c r="FCJ30" s="70"/>
      <c r="FCK30" s="70"/>
      <c r="FCL30" s="70"/>
      <c r="FCM30" s="70"/>
      <c r="FCN30" s="70"/>
      <c r="FCO30" s="70"/>
      <c r="FCP30" s="70"/>
      <c r="FCQ30" s="70"/>
      <c r="FCR30" s="70"/>
      <c r="FCS30" s="70"/>
      <c r="FCT30" s="70"/>
      <c r="FCU30" s="70"/>
      <c r="FCV30" s="70"/>
      <c r="FCW30" s="70"/>
      <c r="FCX30" s="70"/>
      <c r="FCY30" s="70"/>
      <c r="FCZ30" s="70"/>
      <c r="FDA30" s="70"/>
      <c r="FDB30" s="70"/>
      <c r="FDC30" s="70"/>
      <c r="FDD30" s="70"/>
      <c r="FDE30" s="70"/>
      <c r="FDF30" s="70"/>
      <c r="FDG30" s="70"/>
      <c r="FDH30" s="70"/>
      <c r="FDI30" s="70"/>
      <c r="FDJ30" s="70"/>
      <c r="FDK30" s="70"/>
      <c r="FDL30" s="70"/>
      <c r="FDM30" s="70"/>
      <c r="FDN30" s="70"/>
      <c r="FDO30" s="70"/>
      <c r="FDP30" s="70"/>
      <c r="FDQ30" s="70"/>
      <c r="FDR30" s="70"/>
      <c r="FDS30" s="70"/>
      <c r="FDT30" s="70"/>
      <c r="FDU30" s="70"/>
      <c r="FDV30" s="70"/>
      <c r="FDW30" s="70"/>
      <c r="FDX30" s="70"/>
      <c r="FDY30" s="70"/>
      <c r="FDZ30" s="70"/>
      <c r="FEA30" s="70"/>
      <c r="FEB30" s="70"/>
      <c r="FEC30" s="70"/>
      <c r="FED30" s="70"/>
      <c r="FEE30" s="70"/>
      <c r="FEF30" s="70"/>
      <c r="FEG30" s="70"/>
      <c r="FEH30" s="70"/>
      <c r="FEI30" s="70"/>
      <c r="FEJ30" s="70"/>
      <c r="FEK30" s="70"/>
      <c r="FEL30" s="70"/>
      <c r="FEM30" s="70"/>
      <c r="FEN30" s="70"/>
      <c r="FEO30" s="70"/>
      <c r="FEP30" s="70"/>
      <c r="FEQ30" s="70"/>
      <c r="FER30" s="70"/>
      <c r="FES30" s="70"/>
      <c r="FET30" s="70"/>
      <c r="FEU30" s="70"/>
      <c r="FEV30" s="70"/>
      <c r="FEW30" s="70"/>
      <c r="FEX30" s="70"/>
      <c r="FEY30" s="70"/>
      <c r="FEZ30" s="70"/>
      <c r="FFA30" s="70"/>
      <c r="FFB30" s="70"/>
      <c r="FFC30" s="70"/>
      <c r="FFD30" s="70"/>
      <c r="FFE30" s="70"/>
      <c r="FFF30" s="70"/>
      <c r="FFG30" s="70"/>
      <c r="FFH30" s="70"/>
      <c r="FFI30" s="70"/>
      <c r="FFJ30" s="70"/>
      <c r="FFK30" s="70"/>
      <c r="FFL30" s="70"/>
      <c r="FFM30" s="70"/>
      <c r="FFN30" s="70"/>
      <c r="FFO30" s="70"/>
      <c r="FFP30" s="70"/>
      <c r="FFQ30" s="70"/>
      <c r="FFR30" s="70"/>
      <c r="FFS30" s="70"/>
      <c r="FFT30" s="70"/>
      <c r="FFU30" s="70"/>
      <c r="FFV30" s="70"/>
      <c r="FFW30" s="70"/>
      <c r="FFX30" s="70"/>
      <c r="FFY30" s="70"/>
      <c r="FFZ30" s="70"/>
      <c r="FGA30" s="70"/>
      <c r="FGB30" s="70"/>
      <c r="FGC30" s="70"/>
      <c r="FGD30" s="70"/>
      <c r="FGE30" s="70"/>
      <c r="FGF30" s="70"/>
      <c r="FGG30" s="70"/>
      <c r="FGH30" s="70"/>
      <c r="FGI30" s="70"/>
      <c r="FGJ30" s="70"/>
      <c r="FGK30" s="70"/>
      <c r="FGL30" s="70"/>
      <c r="FGM30" s="70"/>
      <c r="FGN30" s="70"/>
      <c r="FGO30" s="70"/>
      <c r="FGP30" s="70"/>
      <c r="FGQ30" s="70"/>
      <c r="FGR30" s="70"/>
      <c r="FGS30" s="70"/>
      <c r="FGT30" s="70"/>
      <c r="FGU30" s="70"/>
      <c r="FGV30" s="70"/>
      <c r="FGW30" s="70"/>
      <c r="FGX30" s="70"/>
      <c r="FGY30" s="70"/>
      <c r="FGZ30" s="70"/>
      <c r="FHA30" s="70"/>
      <c r="FHB30" s="70"/>
      <c r="FHC30" s="70"/>
      <c r="FHD30" s="70"/>
      <c r="FHE30" s="70"/>
      <c r="FHF30" s="70"/>
      <c r="FHG30" s="70"/>
      <c r="FHH30" s="70"/>
      <c r="FHI30" s="70"/>
      <c r="FHJ30" s="70"/>
      <c r="FHK30" s="70"/>
      <c r="FHL30" s="70"/>
      <c r="FHM30" s="70"/>
      <c r="FHN30" s="70"/>
      <c r="FHO30" s="70"/>
      <c r="FHP30" s="70"/>
      <c r="FHQ30" s="70"/>
      <c r="FHR30" s="70"/>
      <c r="FHS30" s="70"/>
      <c r="FHT30" s="70"/>
      <c r="FHU30" s="70"/>
      <c r="FHV30" s="70"/>
      <c r="FHW30" s="70"/>
      <c r="FHX30" s="70"/>
      <c r="FHY30" s="70"/>
      <c r="FHZ30" s="70"/>
      <c r="FIA30" s="70"/>
      <c r="FIB30" s="70"/>
      <c r="FIC30" s="70"/>
      <c r="FID30" s="70"/>
      <c r="FIE30" s="70"/>
      <c r="FIF30" s="70"/>
      <c r="FIG30" s="70"/>
      <c r="FIH30" s="70"/>
      <c r="FII30" s="70"/>
      <c r="FIJ30" s="70"/>
      <c r="FIK30" s="70"/>
      <c r="FIL30" s="70"/>
      <c r="FIM30" s="70"/>
      <c r="FIN30" s="70"/>
      <c r="FIO30" s="70"/>
      <c r="FIP30" s="70"/>
      <c r="FIQ30" s="70"/>
      <c r="FIR30" s="70"/>
      <c r="FIS30" s="70"/>
      <c r="FIT30" s="70"/>
      <c r="FIU30" s="70"/>
      <c r="FIV30" s="70"/>
      <c r="FIW30" s="70"/>
      <c r="FIX30" s="70"/>
      <c r="FIY30" s="70"/>
      <c r="FIZ30" s="70"/>
      <c r="FJA30" s="70"/>
      <c r="FJB30" s="70"/>
      <c r="FJC30" s="70"/>
      <c r="FJD30" s="70"/>
      <c r="FJE30" s="70"/>
      <c r="FJF30" s="70"/>
      <c r="FJG30" s="70"/>
      <c r="FJH30" s="70"/>
      <c r="FJI30" s="70"/>
      <c r="FJJ30" s="70"/>
      <c r="FJK30" s="70"/>
      <c r="FJL30" s="70"/>
      <c r="FJM30" s="70"/>
      <c r="FJN30" s="70"/>
      <c r="FJO30" s="70"/>
      <c r="FJP30" s="70"/>
      <c r="FJQ30" s="70"/>
      <c r="FJR30" s="70"/>
      <c r="FJS30" s="70"/>
      <c r="FJT30" s="70"/>
      <c r="FJU30" s="70"/>
      <c r="FJV30" s="70"/>
      <c r="FJW30" s="70"/>
      <c r="FJX30" s="70"/>
      <c r="FJY30" s="70"/>
      <c r="FJZ30" s="70"/>
      <c r="FKA30" s="70"/>
      <c r="FKB30" s="70"/>
      <c r="FKC30" s="70"/>
      <c r="FKD30" s="70"/>
      <c r="FKE30" s="70"/>
      <c r="FKF30" s="70"/>
      <c r="FKG30" s="70"/>
      <c r="FKH30" s="70"/>
      <c r="FKI30" s="70"/>
      <c r="FKJ30" s="70"/>
      <c r="FKK30" s="70"/>
      <c r="FKL30" s="70"/>
      <c r="FKM30" s="70"/>
      <c r="FKN30" s="70"/>
      <c r="FKO30" s="70"/>
      <c r="FKP30" s="70"/>
      <c r="FKQ30" s="70"/>
      <c r="FKR30" s="70"/>
      <c r="FKS30" s="70"/>
      <c r="FKT30" s="70"/>
      <c r="FKU30" s="70"/>
      <c r="FKV30" s="70"/>
      <c r="FKW30" s="70"/>
      <c r="FKX30" s="70"/>
      <c r="FKY30" s="70"/>
      <c r="FKZ30" s="70"/>
      <c r="FLA30" s="70"/>
      <c r="FLB30" s="70"/>
      <c r="FLC30" s="70"/>
      <c r="FLD30" s="70"/>
      <c r="FLE30" s="70"/>
      <c r="FLF30" s="70"/>
      <c r="FLG30" s="70"/>
      <c r="FLH30" s="70"/>
      <c r="FLI30" s="70"/>
      <c r="FLJ30" s="70"/>
      <c r="FLK30" s="70"/>
      <c r="FLL30" s="70"/>
      <c r="FLM30" s="70"/>
      <c r="FLN30" s="70"/>
      <c r="FLO30" s="70"/>
      <c r="FLP30" s="70"/>
      <c r="FLQ30" s="70"/>
      <c r="FLR30" s="70"/>
      <c r="FLS30" s="70"/>
      <c r="FLT30" s="70"/>
      <c r="FLU30" s="70"/>
      <c r="FLV30" s="70"/>
      <c r="FLW30" s="70"/>
      <c r="FLX30" s="70"/>
      <c r="FLY30" s="70"/>
      <c r="FLZ30" s="70"/>
      <c r="FMA30" s="70"/>
      <c r="FMB30" s="70"/>
      <c r="FMC30" s="70"/>
      <c r="FMD30" s="70"/>
      <c r="FME30" s="70"/>
      <c r="FMF30" s="70"/>
      <c r="FMG30" s="70"/>
      <c r="FMH30" s="70"/>
      <c r="FMI30" s="70"/>
      <c r="FMJ30" s="70"/>
      <c r="FMK30" s="70"/>
      <c r="FML30" s="70"/>
      <c r="FMM30" s="70"/>
      <c r="FMN30" s="70"/>
      <c r="FMO30" s="70"/>
      <c r="FMP30" s="70"/>
      <c r="FMQ30" s="70"/>
      <c r="FMR30" s="70"/>
      <c r="FMS30" s="70"/>
      <c r="FMT30" s="70"/>
      <c r="FMU30" s="70"/>
      <c r="FMV30" s="70"/>
      <c r="FMW30" s="70"/>
      <c r="FMX30" s="70"/>
      <c r="FMY30" s="70"/>
      <c r="FMZ30" s="70"/>
      <c r="FNA30" s="70"/>
      <c r="FNB30" s="70"/>
      <c r="FNC30" s="70"/>
      <c r="FND30" s="70"/>
      <c r="FNE30" s="70"/>
      <c r="FNF30" s="70"/>
      <c r="FNG30" s="70"/>
      <c r="FNH30" s="70"/>
      <c r="FNI30" s="70"/>
      <c r="FNJ30" s="70"/>
      <c r="FNK30" s="70"/>
      <c r="FNL30" s="70"/>
      <c r="FNM30" s="70"/>
      <c r="FNN30" s="70"/>
      <c r="FNO30" s="70"/>
      <c r="FNP30" s="70"/>
      <c r="FNQ30" s="70"/>
      <c r="FNR30" s="70"/>
      <c r="FNS30" s="70"/>
      <c r="FNT30" s="70"/>
      <c r="FNU30" s="70"/>
      <c r="FNV30" s="70"/>
      <c r="FNW30" s="70"/>
      <c r="FNX30" s="70"/>
      <c r="FNY30" s="70"/>
      <c r="FNZ30" s="70"/>
      <c r="FOA30" s="70"/>
      <c r="FOB30" s="70"/>
      <c r="FOC30" s="70"/>
      <c r="FOD30" s="70"/>
      <c r="FOE30" s="70"/>
      <c r="FOF30" s="70"/>
      <c r="FOG30" s="70"/>
      <c r="FOH30" s="70"/>
      <c r="FOI30" s="70"/>
      <c r="FOJ30" s="70"/>
      <c r="FOK30" s="70"/>
      <c r="FOL30" s="70"/>
      <c r="FOM30" s="70"/>
      <c r="FON30" s="70"/>
      <c r="FOO30" s="70"/>
      <c r="FOP30" s="70"/>
      <c r="FOQ30" s="70"/>
      <c r="FOR30" s="70"/>
      <c r="FOS30" s="70"/>
      <c r="FOT30" s="70"/>
      <c r="FOU30" s="70"/>
      <c r="FOV30" s="70"/>
      <c r="FOW30" s="70"/>
      <c r="FOX30" s="70"/>
      <c r="FOY30" s="70"/>
      <c r="FOZ30" s="70"/>
      <c r="FPA30" s="70"/>
      <c r="FPB30" s="70"/>
      <c r="FPC30" s="70"/>
      <c r="FPD30" s="70"/>
      <c r="FPE30" s="70"/>
      <c r="FPF30" s="70"/>
      <c r="FPG30" s="70"/>
      <c r="FPH30" s="70"/>
      <c r="FPI30" s="70"/>
      <c r="FPJ30" s="70"/>
      <c r="FPK30" s="70"/>
      <c r="FPL30" s="70"/>
      <c r="FPM30" s="70"/>
      <c r="FPN30" s="70"/>
      <c r="FPO30" s="70"/>
      <c r="FPP30" s="70"/>
      <c r="FPQ30" s="70"/>
      <c r="FPR30" s="70"/>
      <c r="FPS30" s="70"/>
      <c r="FPT30" s="70"/>
      <c r="FPU30" s="70"/>
      <c r="FPV30" s="70"/>
      <c r="FPW30" s="70"/>
      <c r="FPX30" s="70"/>
      <c r="FPY30" s="70"/>
      <c r="FPZ30" s="70"/>
      <c r="FQA30" s="70"/>
      <c r="FQB30" s="70"/>
      <c r="FQC30" s="70"/>
      <c r="FQD30" s="70"/>
      <c r="FQE30" s="70"/>
      <c r="FQF30" s="70"/>
      <c r="FQG30" s="70"/>
      <c r="FQH30" s="70"/>
      <c r="FQI30" s="70"/>
      <c r="FQJ30" s="70"/>
      <c r="FQK30" s="70"/>
      <c r="FQL30" s="70"/>
      <c r="FQM30" s="70"/>
      <c r="FQN30" s="70"/>
      <c r="FQO30" s="70"/>
      <c r="FQP30" s="70"/>
      <c r="FQQ30" s="70"/>
      <c r="FQR30" s="70"/>
      <c r="FQS30" s="70"/>
      <c r="FQT30" s="70"/>
      <c r="FQU30" s="70"/>
      <c r="FQV30" s="70"/>
      <c r="FQW30" s="70"/>
      <c r="FQX30" s="70"/>
      <c r="FQY30" s="70"/>
      <c r="FQZ30" s="70"/>
      <c r="FRA30" s="70"/>
      <c r="FRB30" s="70"/>
      <c r="FRC30" s="70"/>
      <c r="FRD30" s="70"/>
      <c r="FRE30" s="70"/>
      <c r="FRF30" s="70"/>
      <c r="FRG30" s="70"/>
      <c r="FRH30" s="70"/>
      <c r="FRI30" s="70"/>
      <c r="FRJ30" s="70"/>
      <c r="FRK30" s="70"/>
      <c r="FRL30" s="70"/>
      <c r="FRM30" s="70"/>
      <c r="FRN30" s="70"/>
      <c r="FRO30" s="70"/>
      <c r="FRP30" s="70"/>
      <c r="FRQ30" s="70"/>
      <c r="FRR30" s="70"/>
      <c r="FRS30" s="70"/>
      <c r="FRT30" s="70"/>
      <c r="FRU30" s="70"/>
      <c r="FRV30" s="70"/>
      <c r="FRW30" s="70"/>
      <c r="FRX30" s="70"/>
      <c r="FRY30" s="70"/>
      <c r="FRZ30" s="70"/>
      <c r="FSA30" s="70"/>
      <c r="FSB30" s="70"/>
      <c r="FSC30" s="70"/>
      <c r="FSD30" s="70"/>
      <c r="FSE30" s="70"/>
      <c r="FSF30" s="70"/>
      <c r="FSG30" s="70"/>
      <c r="FSH30" s="70"/>
      <c r="FSI30" s="70"/>
      <c r="FSJ30" s="70"/>
      <c r="FSK30" s="70"/>
      <c r="FSL30" s="70"/>
      <c r="FSM30" s="70"/>
      <c r="FSN30" s="70"/>
      <c r="FSO30" s="70"/>
      <c r="FSP30" s="70"/>
      <c r="FSQ30" s="70"/>
      <c r="FSR30" s="70"/>
      <c r="FSS30" s="70"/>
      <c r="FST30" s="70"/>
      <c r="FSU30" s="70"/>
      <c r="FSV30" s="70"/>
      <c r="FSW30" s="70"/>
      <c r="FSX30" s="70"/>
      <c r="FSY30" s="70"/>
      <c r="FSZ30" s="70"/>
      <c r="FTA30" s="70"/>
      <c r="FTB30" s="70"/>
      <c r="FTC30" s="70"/>
      <c r="FTD30" s="70"/>
      <c r="FTE30" s="70"/>
      <c r="FTF30" s="70"/>
      <c r="FTG30" s="70"/>
      <c r="FTH30" s="70"/>
      <c r="FTI30" s="70"/>
      <c r="FTJ30" s="70"/>
      <c r="FTK30" s="70"/>
      <c r="FTL30" s="70"/>
      <c r="FTM30" s="70"/>
      <c r="FTN30" s="70"/>
      <c r="FTO30" s="70"/>
      <c r="FTP30" s="70"/>
      <c r="FTQ30" s="70"/>
      <c r="FTR30" s="70"/>
      <c r="FTS30" s="70"/>
      <c r="FTT30" s="70"/>
      <c r="FTU30" s="70"/>
      <c r="FTV30" s="70"/>
      <c r="FTW30" s="70"/>
      <c r="FTX30" s="70"/>
      <c r="FTY30" s="70"/>
      <c r="FTZ30" s="70"/>
      <c r="FUA30" s="70"/>
      <c r="FUB30" s="70"/>
      <c r="FUC30" s="70"/>
      <c r="FUD30" s="70"/>
      <c r="FUE30" s="70"/>
      <c r="FUF30" s="70"/>
      <c r="FUG30" s="70"/>
      <c r="FUH30" s="70"/>
      <c r="FUI30" s="70"/>
      <c r="FUJ30" s="70"/>
      <c r="FUK30" s="70"/>
      <c r="FUL30" s="70"/>
      <c r="FUM30" s="70"/>
      <c r="FUN30" s="70"/>
      <c r="FUO30" s="70"/>
      <c r="FUP30" s="70"/>
      <c r="FUQ30" s="70"/>
      <c r="FUR30" s="70"/>
      <c r="FUS30" s="70"/>
      <c r="FUT30" s="70"/>
      <c r="FUU30" s="70"/>
      <c r="FUV30" s="70"/>
      <c r="FUW30" s="70"/>
      <c r="FUX30" s="70"/>
      <c r="FUY30" s="70"/>
      <c r="FUZ30" s="70"/>
      <c r="FVA30" s="70"/>
      <c r="FVB30" s="70"/>
      <c r="FVC30" s="70"/>
      <c r="FVD30" s="70"/>
      <c r="FVE30" s="70"/>
      <c r="FVF30" s="70"/>
      <c r="FVG30" s="70"/>
      <c r="FVH30" s="70"/>
      <c r="FVI30" s="70"/>
      <c r="FVJ30" s="70"/>
      <c r="FVK30" s="70"/>
      <c r="FVL30" s="70"/>
      <c r="FVM30" s="70"/>
      <c r="FVN30" s="70"/>
      <c r="FVO30" s="70"/>
      <c r="FVP30" s="70"/>
      <c r="FVQ30" s="70"/>
      <c r="FVR30" s="70"/>
      <c r="FVS30" s="70"/>
      <c r="FVT30" s="70"/>
      <c r="FVU30" s="70"/>
      <c r="FVV30" s="70"/>
      <c r="FVW30" s="70"/>
      <c r="FVX30" s="70"/>
      <c r="FVY30" s="70"/>
      <c r="FVZ30" s="70"/>
      <c r="FWA30" s="70"/>
      <c r="FWB30" s="70"/>
      <c r="FWC30" s="70"/>
      <c r="FWD30" s="70"/>
      <c r="FWE30" s="70"/>
      <c r="FWF30" s="70"/>
      <c r="FWG30" s="70"/>
      <c r="FWH30" s="70"/>
      <c r="FWI30" s="70"/>
      <c r="FWJ30" s="70"/>
      <c r="FWK30" s="70"/>
      <c r="FWL30" s="70"/>
      <c r="FWM30" s="70"/>
      <c r="FWN30" s="70"/>
      <c r="FWO30" s="70"/>
      <c r="FWP30" s="70"/>
      <c r="FWQ30" s="70"/>
      <c r="FWR30" s="70"/>
      <c r="FWS30" s="70"/>
      <c r="FWT30" s="70"/>
      <c r="FWU30" s="70"/>
      <c r="FWV30" s="70"/>
      <c r="FWW30" s="70"/>
      <c r="FWX30" s="70"/>
      <c r="FWY30" s="70"/>
      <c r="FWZ30" s="70"/>
      <c r="FXA30" s="70"/>
      <c r="FXB30" s="70"/>
      <c r="FXC30" s="70"/>
      <c r="FXD30" s="70"/>
      <c r="FXE30" s="70"/>
      <c r="FXF30" s="70"/>
      <c r="FXG30" s="70"/>
      <c r="FXH30" s="70"/>
      <c r="FXI30" s="70"/>
      <c r="FXJ30" s="70"/>
      <c r="FXK30" s="70"/>
      <c r="FXL30" s="70"/>
      <c r="FXM30" s="70"/>
      <c r="FXN30" s="70"/>
      <c r="FXO30" s="70"/>
      <c r="FXP30" s="70"/>
      <c r="FXQ30" s="70"/>
      <c r="FXR30" s="70"/>
      <c r="FXS30" s="70"/>
      <c r="FXT30" s="70"/>
      <c r="FXU30" s="70"/>
      <c r="FXV30" s="70"/>
      <c r="FXW30" s="70"/>
      <c r="FXX30" s="70"/>
      <c r="FXY30" s="70"/>
      <c r="FXZ30" s="70"/>
      <c r="FYA30" s="70"/>
      <c r="FYB30" s="70"/>
      <c r="FYC30" s="70"/>
      <c r="FYD30" s="70"/>
      <c r="FYE30" s="70"/>
      <c r="FYF30" s="70"/>
      <c r="FYG30" s="70"/>
      <c r="FYH30" s="70"/>
      <c r="FYI30" s="70"/>
      <c r="FYJ30" s="70"/>
      <c r="FYK30" s="70"/>
      <c r="FYL30" s="70"/>
      <c r="FYM30" s="70"/>
      <c r="FYN30" s="70"/>
      <c r="FYO30" s="70"/>
      <c r="FYP30" s="70"/>
      <c r="FYQ30" s="70"/>
      <c r="FYR30" s="70"/>
      <c r="FYS30" s="70"/>
      <c r="FYT30" s="70"/>
      <c r="FYU30" s="70"/>
      <c r="FYV30" s="70"/>
      <c r="FYW30" s="70"/>
      <c r="FYX30" s="70"/>
      <c r="FYY30" s="70"/>
      <c r="FYZ30" s="70"/>
      <c r="FZA30" s="70"/>
      <c r="FZB30" s="70"/>
      <c r="FZC30" s="70"/>
      <c r="FZD30" s="70"/>
      <c r="FZE30" s="70"/>
      <c r="FZF30" s="70"/>
      <c r="FZG30" s="70"/>
      <c r="FZH30" s="70"/>
      <c r="FZI30" s="70"/>
      <c r="FZJ30" s="70"/>
      <c r="FZK30" s="70"/>
      <c r="FZL30" s="70"/>
      <c r="FZM30" s="70"/>
      <c r="FZN30" s="70"/>
      <c r="FZO30" s="70"/>
      <c r="FZP30" s="70"/>
      <c r="FZQ30" s="70"/>
      <c r="FZR30" s="70"/>
      <c r="FZS30" s="70"/>
      <c r="FZT30" s="70"/>
      <c r="FZU30" s="70"/>
      <c r="FZV30" s="70"/>
      <c r="FZW30" s="70"/>
      <c r="FZX30" s="70"/>
      <c r="FZY30" s="70"/>
      <c r="FZZ30" s="70"/>
      <c r="GAA30" s="70"/>
      <c r="GAB30" s="70"/>
      <c r="GAC30" s="70"/>
      <c r="GAD30" s="70"/>
      <c r="GAE30" s="70"/>
      <c r="GAF30" s="70"/>
      <c r="GAG30" s="70"/>
      <c r="GAH30" s="70"/>
      <c r="GAI30" s="70"/>
      <c r="GAJ30" s="70"/>
      <c r="GAK30" s="70"/>
      <c r="GAL30" s="70"/>
      <c r="GAM30" s="70"/>
      <c r="GAN30" s="70"/>
      <c r="GAO30" s="70"/>
      <c r="GAP30" s="70"/>
      <c r="GAQ30" s="70"/>
      <c r="GAR30" s="70"/>
      <c r="GAS30" s="70"/>
      <c r="GAT30" s="70"/>
      <c r="GAU30" s="70"/>
      <c r="GAV30" s="70"/>
      <c r="GAW30" s="70"/>
      <c r="GAX30" s="70"/>
      <c r="GAY30" s="70"/>
      <c r="GAZ30" s="70"/>
      <c r="GBA30" s="70"/>
      <c r="GBB30" s="70"/>
      <c r="GBC30" s="70"/>
      <c r="GBD30" s="70"/>
      <c r="GBE30" s="70"/>
      <c r="GBF30" s="70"/>
      <c r="GBG30" s="70"/>
      <c r="GBH30" s="70"/>
      <c r="GBI30" s="70"/>
      <c r="GBJ30" s="70"/>
      <c r="GBK30" s="70"/>
      <c r="GBL30" s="70"/>
      <c r="GBM30" s="70"/>
      <c r="GBN30" s="70"/>
      <c r="GBO30" s="70"/>
      <c r="GBP30" s="70"/>
      <c r="GBQ30" s="70"/>
      <c r="GBR30" s="70"/>
      <c r="GBS30" s="70"/>
      <c r="GBT30" s="70"/>
      <c r="GBU30" s="70"/>
      <c r="GBV30" s="70"/>
      <c r="GBW30" s="70"/>
      <c r="GBX30" s="70"/>
      <c r="GBY30" s="70"/>
      <c r="GBZ30" s="70"/>
      <c r="GCA30" s="70"/>
      <c r="GCB30" s="70"/>
      <c r="GCC30" s="70"/>
      <c r="GCD30" s="70"/>
      <c r="GCE30" s="70"/>
      <c r="GCF30" s="70"/>
      <c r="GCG30" s="70"/>
      <c r="GCH30" s="70"/>
      <c r="GCI30" s="70"/>
      <c r="GCJ30" s="70"/>
      <c r="GCK30" s="70"/>
      <c r="GCL30" s="70"/>
      <c r="GCM30" s="70"/>
      <c r="GCN30" s="70"/>
      <c r="GCO30" s="70"/>
      <c r="GCP30" s="70"/>
      <c r="GCQ30" s="70"/>
      <c r="GCR30" s="70"/>
      <c r="GCS30" s="70"/>
      <c r="GCT30" s="70"/>
      <c r="GCU30" s="70"/>
      <c r="GCV30" s="70"/>
      <c r="GCW30" s="70"/>
      <c r="GCX30" s="70"/>
      <c r="GCY30" s="70"/>
      <c r="GCZ30" s="70"/>
      <c r="GDA30" s="70"/>
      <c r="GDB30" s="70"/>
      <c r="GDC30" s="70"/>
      <c r="GDD30" s="70"/>
      <c r="GDE30" s="70"/>
      <c r="GDF30" s="70"/>
      <c r="GDG30" s="70"/>
      <c r="GDH30" s="70"/>
      <c r="GDI30" s="70"/>
      <c r="GDJ30" s="70"/>
      <c r="GDK30" s="70"/>
      <c r="GDL30" s="70"/>
      <c r="GDM30" s="70"/>
      <c r="GDN30" s="70"/>
      <c r="GDO30" s="70"/>
      <c r="GDP30" s="70"/>
      <c r="GDQ30" s="70"/>
      <c r="GDR30" s="70"/>
      <c r="GDS30" s="70"/>
      <c r="GDT30" s="70"/>
      <c r="GDU30" s="70"/>
      <c r="GDV30" s="70"/>
      <c r="GDW30" s="70"/>
      <c r="GDX30" s="70"/>
      <c r="GDY30" s="70"/>
      <c r="GDZ30" s="70"/>
      <c r="GEA30" s="70"/>
      <c r="GEB30" s="70"/>
      <c r="GEC30" s="70"/>
      <c r="GED30" s="70"/>
      <c r="GEE30" s="70"/>
      <c r="GEF30" s="70"/>
      <c r="GEG30" s="70"/>
      <c r="GEH30" s="70"/>
      <c r="GEI30" s="70"/>
      <c r="GEJ30" s="70"/>
      <c r="GEK30" s="70"/>
      <c r="GEL30" s="70"/>
      <c r="GEM30" s="70"/>
      <c r="GEN30" s="70"/>
      <c r="GEO30" s="70"/>
      <c r="GEP30" s="70"/>
      <c r="GEQ30" s="70"/>
      <c r="GER30" s="70"/>
      <c r="GES30" s="70"/>
      <c r="GET30" s="70"/>
      <c r="GEU30" s="70"/>
      <c r="GEV30" s="70"/>
      <c r="GEW30" s="70"/>
      <c r="GEX30" s="70"/>
      <c r="GEY30" s="70"/>
      <c r="GEZ30" s="70"/>
      <c r="GFA30" s="70"/>
      <c r="GFB30" s="70"/>
      <c r="GFC30" s="70"/>
      <c r="GFD30" s="70"/>
      <c r="GFE30" s="70"/>
      <c r="GFF30" s="70"/>
      <c r="GFG30" s="70"/>
      <c r="GFH30" s="70"/>
      <c r="GFI30" s="70"/>
      <c r="GFJ30" s="70"/>
      <c r="GFK30" s="70"/>
      <c r="GFL30" s="70"/>
      <c r="GFM30" s="70"/>
      <c r="GFN30" s="70"/>
      <c r="GFO30" s="70"/>
      <c r="GFP30" s="70"/>
      <c r="GFQ30" s="70"/>
      <c r="GFR30" s="70"/>
      <c r="GFS30" s="70"/>
      <c r="GFT30" s="70"/>
      <c r="GFU30" s="70"/>
      <c r="GFV30" s="70"/>
      <c r="GFW30" s="70"/>
      <c r="GFX30" s="70"/>
      <c r="GFY30" s="70"/>
      <c r="GFZ30" s="70"/>
      <c r="GGA30" s="70"/>
      <c r="GGB30" s="70"/>
      <c r="GGC30" s="70"/>
      <c r="GGD30" s="70"/>
      <c r="GGE30" s="70"/>
      <c r="GGF30" s="70"/>
      <c r="GGG30" s="70"/>
      <c r="GGH30" s="70"/>
      <c r="GGI30" s="70"/>
      <c r="GGJ30" s="70"/>
      <c r="GGK30" s="70"/>
      <c r="GGL30" s="70"/>
      <c r="GGM30" s="70"/>
      <c r="GGN30" s="70"/>
      <c r="GGO30" s="70"/>
      <c r="GGP30" s="70"/>
      <c r="GGQ30" s="70"/>
      <c r="GGR30" s="70"/>
      <c r="GGS30" s="70"/>
      <c r="GGT30" s="70"/>
      <c r="GGU30" s="70"/>
      <c r="GGV30" s="70"/>
      <c r="GGW30" s="70"/>
      <c r="GGX30" s="70"/>
      <c r="GGY30" s="70"/>
      <c r="GGZ30" s="70"/>
      <c r="GHA30" s="70"/>
      <c r="GHB30" s="70"/>
      <c r="GHC30" s="70"/>
      <c r="GHD30" s="70"/>
      <c r="GHE30" s="70"/>
      <c r="GHF30" s="70"/>
      <c r="GHG30" s="70"/>
      <c r="GHH30" s="70"/>
      <c r="GHI30" s="70"/>
      <c r="GHJ30" s="70"/>
      <c r="GHK30" s="70"/>
      <c r="GHL30" s="70"/>
      <c r="GHM30" s="70"/>
      <c r="GHN30" s="70"/>
      <c r="GHO30" s="70"/>
      <c r="GHP30" s="70"/>
      <c r="GHQ30" s="70"/>
      <c r="GHR30" s="70"/>
      <c r="GHS30" s="70"/>
      <c r="GHT30" s="70"/>
      <c r="GHU30" s="70"/>
      <c r="GHV30" s="70"/>
      <c r="GHW30" s="70"/>
      <c r="GHX30" s="70"/>
      <c r="GHY30" s="70"/>
      <c r="GHZ30" s="70"/>
      <c r="GIA30" s="70"/>
      <c r="GIB30" s="70"/>
      <c r="GIC30" s="70"/>
      <c r="GID30" s="70"/>
      <c r="GIE30" s="70"/>
      <c r="GIF30" s="70"/>
      <c r="GIG30" s="70"/>
      <c r="GIH30" s="70"/>
      <c r="GII30" s="70"/>
      <c r="GIJ30" s="70"/>
      <c r="GIK30" s="70"/>
      <c r="GIL30" s="70"/>
      <c r="GIM30" s="70"/>
      <c r="GIN30" s="70"/>
      <c r="GIO30" s="70"/>
      <c r="GIP30" s="70"/>
      <c r="GIQ30" s="70"/>
      <c r="GIR30" s="70"/>
      <c r="GIS30" s="70"/>
      <c r="GIT30" s="70"/>
      <c r="GIU30" s="70"/>
      <c r="GIV30" s="70"/>
      <c r="GIW30" s="70"/>
      <c r="GIX30" s="70"/>
      <c r="GIY30" s="70"/>
      <c r="GIZ30" s="70"/>
      <c r="GJA30" s="70"/>
      <c r="GJB30" s="70"/>
      <c r="GJC30" s="70"/>
      <c r="GJD30" s="70"/>
      <c r="GJE30" s="70"/>
      <c r="GJF30" s="70"/>
      <c r="GJG30" s="70"/>
      <c r="GJH30" s="70"/>
      <c r="GJI30" s="70"/>
      <c r="GJJ30" s="70"/>
      <c r="GJK30" s="70"/>
      <c r="GJL30" s="70"/>
      <c r="GJM30" s="70"/>
      <c r="GJN30" s="70"/>
      <c r="GJO30" s="70"/>
      <c r="GJP30" s="70"/>
      <c r="GJQ30" s="70"/>
      <c r="GJR30" s="70"/>
      <c r="GJS30" s="70"/>
      <c r="GJT30" s="70"/>
      <c r="GJU30" s="70"/>
      <c r="GJV30" s="70"/>
      <c r="GJW30" s="70"/>
      <c r="GJX30" s="70"/>
      <c r="GJY30" s="70"/>
      <c r="GJZ30" s="70"/>
      <c r="GKA30" s="70"/>
      <c r="GKB30" s="70"/>
      <c r="GKC30" s="70"/>
      <c r="GKD30" s="70"/>
      <c r="GKE30" s="70"/>
      <c r="GKF30" s="70"/>
      <c r="GKG30" s="70"/>
      <c r="GKH30" s="70"/>
      <c r="GKI30" s="70"/>
      <c r="GKJ30" s="70"/>
      <c r="GKK30" s="70"/>
      <c r="GKL30" s="70"/>
      <c r="GKM30" s="70"/>
      <c r="GKN30" s="70"/>
      <c r="GKO30" s="70"/>
      <c r="GKP30" s="70"/>
      <c r="GKQ30" s="70"/>
      <c r="GKR30" s="70"/>
      <c r="GKS30" s="70"/>
      <c r="GKT30" s="70"/>
      <c r="GKU30" s="70"/>
      <c r="GKV30" s="70"/>
      <c r="GKW30" s="70"/>
      <c r="GKX30" s="70"/>
      <c r="GKY30" s="70"/>
      <c r="GKZ30" s="70"/>
      <c r="GLA30" s="70"/>
      <c r="GLB30" s="70"/>
      <c r="GLC30" s="70"/>
      <c r="GLD30" s="70"/>
      <c r="GLE30" s="70"/>
      <c r="GLF30" s="70"/>
      <c r="GLG30" s="70"/>
      <c r="GLH30" s="70"/>
      <c r="GLI30" s="70"/>
      <c r="GLJ30" s="70"/>
      <c r="GLK30" s="70"/>
      <c r="GLL30" s="70"/>
      <c r="GLM30" s="70"/>
      <c r="GLN30" s="70"/>
      <c r="GLO30" s="70"/>
      <c r="GLP30" s="70"/>
      <c r="GLQ30" s="70"/>
      <c r="GLR30" s="70"/>
      <c r="GLS30" s="70"/>
      <c r="GLT30" s="70"/>
      <c r="GLU30" s="70"/>
      <c r="GLV30" s="70"/>
      <c r="GLW30" s="70"/>
      <c r="GLX30" s="70"/>
      <c r="GLY30" s="70"/>
      <c r="GLZ30" s="70"/>
      <c r="GMA30" s="70"/>
      <c r="GMB30" s="70"/>
      <c r="GMC30" s="70"/>
      <c r="GMD30" s="70"/>
      <c r="GME30" s="70"/>
      <c r="GMF30" s="70"/>
      <c r="GMG30" s="70"/>
      <c r="GMH30" s="70"/>
      <c r="GMI30" s="70"/>
      <c r="GMJ30" s="70"/>
      <c r="GMK30" s="70"/>
      <c r="GML30" s="70"/>
      <c r="GMM30" s="70"/>
      <c r="GMN30" s="70"/>
      <c r="GMO30" s="70"/>
      <c r="GMP30" s="70"/>
      <c r="GMQ30" s="70"/>
      <c r="GMR30" s="70"/>
      <c r="GMS30" s="70"/>
      <c r="GMT30" s="70"/>
      <c r="GMU30" s="70"/>
      <c r="GMV30" s="70"/>
      <c r="GMW30" s="70"/>
      <c r="GMX30" s="70"/>
      <c r="GMY30" s="70"/>
      <c r="GMZ30" s="70"/>
      <c r="GNA30" s="70"/>
      <c r="GNB30" s="70"/>
      <c r="GNC30" s="70"/>
      <c r="GND30" s="70"/>
      <c r="GNE30" s="70"/>
      <c r="GNF30" s="70"/>
      <c r="GNG30" s="70"/>
      <c r="GNH30" s="70"/>
      <c r="GNI30" s="70"/>
      <c r="GNJ30" s="70"/>
      <c r="GNK30" s="70"/>
      <c r="GNL30" s="70"/>
      <c r="GNM30" s="70"/>
      <c r="GNN30" s="70"/>
      <c r="GNO30" s="70"/>
      <c r="GNP30" s="70"/>
      <c r="GNQ30" s="70"/>
      <c r="GNR30" s="70"/>
      <c r="GNS30" s="70"/>
      <c r="GNT30" s="70"/>
      <c r="GNU30" s="70"/>
      <c r="GNV30" s="70"/>
      <c r="GNW30" s="70"/>
      <c r="GNX30" s="70"/>
      <c r="GNY30" s="70"/>
      <c r="GNZ30" s="70"/>
      <c r="GOA30" s="70"/>
      <c r="GOB30" s="70"/>
      <c r="GOC30" s="70"/>
      <c r="GOD30" s="70"/>
      <c r="GOE30" s="70"/>
      <c r="GOF30" s="70"/>
      <c r="GOG30" s="70"/>
      <c r="GOH30" s="70"/>
      <c r="GOI30" s="70"/>
      <c r="GOJ30" s="70"/>
      <c r="GOK30" s="70"/>
      <c r="GOL30" s="70"/>
      <c r="GOM30" s="70"/>
      <c r="GON30" s="70"/>
      <c r="GOO30" s="70"/>
      <c r="GOP30" s="70"/>
      <c r="GOQ30" s="70"/>
      <c r="GOR30" s="70"/>
      <c r="GOS30" s="70"/>
      <c r="GOT30" s="70"/>
      <c r="GOU30" s="70"/>
      <c r="GOV30" s="70"/>
      <c r="GOW30" s="70"/>
      <c r="GOX30" s="70"/>
      <c r="GOY30" s="70"/>
      <c r="GOZ30" s="70"/>
      <c r="GPA30" s="70"/>
      <c r="GPB30" s="70"/>
      <c r="GPC30" s="70"/>
      <c r="GPD30" s="70"/>
      <c r="GPE30" s="70"/>
      <c r="GPF30" s="70"/>
      <c r="GPG30" s="70"/>
      <c r="GPH30" s="70"/>
      <c r="GPI30" s="70"/>
      <c r="GPJ30" s="70"/>
      <c r="GPK30" s="70"/>
      <c r="GPL30" s="70"/>
      <c r="GPM30" s="70"/>
      <c r="GPN30" s="70"/>
      <c r="GPO30" s="70"/>
      <c r="GPP30" s="70"/>
      <c r="GPQ30" s="70"/>
      <c r="GPR30" s="70"/>
      <c r="GPS30" s="70"/>
      <c r="GPT30" s="70"/>
      <c r="GPU30" s="70"/>
      <c r="GPV30" s="70"/>
      <c r="GPW30" s="70"/>
      <c r="GPX30" s="70"/>
      <c r="GPY30" s="70"/>
      <c r="GPZ30" s="70"/>
      <c r="GQA30" s="70"/>
      <c r="GQB30" s="70"/>
      <c r="GQC30" s="70"/>
      <c r="GQD30" s="70"/>
      <c r="GQE30" s="70"/>
      <c r="GQF30" s="70"/>
      <c r="GQG30" s="70"/>
      <c r="GQH30" s="70"/>
      <c r="GQI30" s="70"/>
      <c r="GQJ30" s="70"/>
      <c r="GQK30" s="70"/>
      <c r="GQL30" s="70"/>
      <c r="GQM30" s="70"/>
      <c r="GQN30" s="70"/>
      <c r="GQO30" s="70"/>
      <c r="GQP30" s="70"/>
      <c r="GQQ30" s="70"/>
      <c r="GQR30" s="70"/>
      <c r="GQS30" s="70"/>
      <c r="GQT30" s="70"/>
      <c r="GQU30" s="70"/>
      <c r="GQV30" s="70"/>
      <c r="GQW30" s="70"/>
      <c r="GQX30" s="70"/>
      <c r="GQY30" s="70"/>
      <c r="GQZ30" s="70"/>
      <c r="GRA30" s="70"/>
      <c r="GRB30" s="70"/>
      <c r="GRC30" s="70"/>
      <c r="GRD30" s="70"/>
      <c r="GRE30" s="70"/>
      <c r="GRF30" s="70"/>
      <c r="GRG30" s="70"/>
      <c r="GRH30" s="70"/>
      <c r="GRI30" s="70"/>
      <c r="GRJ30" s="70"/>
      <c r="GRK30" s="70"/>
      <c r="GRL30" s="70"/>
      <c r="GRM30" s="70"/>
      <c r="GRN30" s="70"/>
      <c r="GRO30" s="70"/>
      <c r="GRP30" s="70"/>
      <c r="GRQ30" s="70"/>
      <c r="GRR30" s="70"/>
      <c r="GRS30" s="70"/>
      <c r="GRT30" s="70"/>
      <c r="GRU30" s="70"/>
      <c r="GRV30" s="70"/>
      <c r="GRW30" s="70"/>
      <c r="GRX30" s="70"/>
      <c r="GRY30" s="70"/>
      <c r="GRZ30" s="70"/>
      <c r="GSA30" s="70"/>
      <c r="GSB30" s="70"/>
      <c r="GSC30" s="70"/>
      <c r="GSD30" s="70"/>
      <c r="GSE30" s="70"/>
      <c r="GSF30" s="70"/>
      <c r="GSG30" s="70"/>
      <c r="GSH30" s="70"/>
      <c r="GSI30" s="70"/>
      <c r="GSJ30" s="70"/>
      <c r="GSK30" s="70"/>
      <c r="GSL30" s="70"/>
      <c r="GSM30" s="70"/>
      <c r="GSN30" s="70"/>
      <c r="GSO30" s="70"/>
      <c r="GSP30" s="70"/>
      <c r="GSQ30" s="70"/>
      <c r="GSR30" s="70"/>
      <c r="GSS30" s="70"/>
      <c r="GST30" s="70"/>
      <c r="GSU30" s="70"/>
      <c r="GSV30" s="70"/>
      <c r="GSW30" s="70"/>
      <c r="GSX30" s="70"/>
      <c r="GSY30" s="70"/>
      <c r="GSZ30" s="70"/>
      <c r="GTA30" s="70"/>
      <c r="GTB30" s="70"/>
      <c r="GTC30" s="70"/>
      <c r="GTD30" s="70"/>
      <c r="GTE30" s="70"/>
      <c r="GTF30" s="70"/>
      <c r="GTG30" s="70"/>
      <c r="GTH30" s="70"/>
      <c r="GTI30" s="70"/>
      <c r="GTJ30" s="70"/>
      <c r="GTK30" s="70"/>
      <c r="GTL30" s="70"/>
      <c r="GTM30" s="70"/>
      <c r="GTN30" s="70"/>
      <c r="GTO30" s="70"/>
      <c r="GTP30" s="70"/>
      <c r="GTQ30" s="70"/>
      <c r="GTR30" s="70"/>
      <c r="GTS30" s="70"/>
      <c r="GTT30" s="70"/>
      <c r="GTU30" s="70"/>
      <c r="GTV30" s="70"/>
      <c r="GTW30" s="70"/>
      <c r="GTX30" s="70"/>
      <c r="GTY30" s="70"/>
      <c r="GTZ30" s="70"/>
      <c r="GUA30" s="70"/>
      <c r="GUB30" s="70"/>
      <c r="GUC30" s="70"/>
      <c r="GUD30" s="70"/>
      <c r="GUE30" s="70"/>
      <c r="GUF30" s="70"/>
      <c r="GUG30" s="70"/>
      <c r="GUH30" s="70"/>
      <c r="GUI30" s="70"/>
      <c r="GUJ30" s="70"/>
      <c r="GUK30" s="70"/>
      <c r="GUL30" s="70"/>
      <c r="GUM30" s="70"/>
      <c r="GUN30" s="70"/>
      <c r="GUO30" s="70"/>
      <c r="GUP30" s="70"/>
      <c r="GUQ30" s="70"/>
      <c r="GUR30" s="70"/>
      <c r="GUS30" s="70"/>
      <c r="GUT30" s="70"/>
      <c r="GUU30" s="70"/>
      <c r="GUV30" s="70"/>
      <c r="GUW30" s="70"/>
      <c r="GUX30" s="70"/>
      <c r="GUY30" s="70"/>
      <c r="GUZ30" s="70"/>
      <c r="GVA30" s="70"/>
      <c r="GVB30" s="70"/>
      <c r="GVC30" s="70"/>
      <c r="GVD30" s="70"/>
      <c r="GVE30" s="70"/>
      <c r="GVF30" s="70"/>
      <c r="GVG30" s="70"/>
      <c r="GVH30" s="70"/>
      <c r="GVI30" s="70"/>
      <c r="GVJ30" s="70"/>
      <c r="GVK30" s="70"/>
      <c r="GVL30" s="70"/>
      <c r="GVM30" s="70"/>
      <c r="GVN30" s="70"/>
      <c r="GVO30" s="70"/>
      <c r="GVP30" s="70"/>
      <c r="GVQ30" s="70"/>
      <c r="GVR30" s="70"/>
      <c r="GVS30" s="70"/>
      <c r="GVT30" s="70"/>
      <c r="GVU30" s="70"/>
      <c r="GVV30" s="70"/>
      <c r="GVW30" s="70"/>
      <c r="GVX30" s="70"/>
      <c r="GVY30" s="70"/>
      <c r="GVZ30" s="70"/>
      <c r="GWA30" s="70"/>
      <c r="GWB30" s="70"/>
      <c r="GWC30" s="70"/>
      <c r="GWD30" s="70"/>
      <c r="GWE30" s="70"/>
      <c r="GWF30" s="70"/>
      <c r="GWG30" s="70"/>
      <c r="GWH30" s="70"/>
      <c r="GWI30" s="70"/>
      <c r="GWJ30" s="70"/>
      <c r="GWK30" s="70"/>
      <c r="GWL30" s="70"/>
      <c r="GWM30" s="70"/>
      <c r="GWN30" s="70"/>
      <c r="GWO30" s="70"/>
      <c r="GWP30" s="70"/>
      <c r="GWQ30" s="70"/>
      <c r="GWR30" s="70"/>
      <c r="GWS30" s="70"/>
      <c r="GWT30" s="70"/>
      <c r="GWU30" s="70"/>
      <c r="GWV30" s="70"/>
      <c r="GWW30" s="70"/>
      <c r="GWX30" s="70"/>
      <c r="GWY30" s="70"/>
      <c r="GWZ30" s="70"/>
      <c r="GXA30" s="70"/>
      <c r="GXB30" s="70"/>
      <c r="GXC30" s="70"/>
      <c r="GXD30" s="70"/>
      <c r="GXE30" s="70"/>
      <c r="GXF30" s="70"/>
      <c r="GXG30" s="70"/>
      <c r="GXH30" s="70"/>
      <c r="GXI30" s="70"/>
      <c r="GXJ30" s="70"/>
      <c r="GXK30" s="70"/>
      <c r="GXL30" s="70"/>
      <c r="GXM30" s="70"/>
      <c r="GXN30" s="70"/>
      <c r="GXO30" s="70"/>
      <c r="GXP30" s="70"/>
      <c r="GXQ30" s="70"/>
      <c r="GXR30" s="70"/>
      <c r="GXS30" s="70"/>
      <c r="GXT30" s="70"/>
      <c r="GXU30" s="70"/>
      <c r="GXV30" s="70"/>
      <c r="GXW30" s="70"/>
      <c r="GXX30" s="70"/>
      <c r="GXY30" s="70"/>
      <c r="GXZ30" s="70"/>
      <c r="GYA30" s="70"/>
      <c r="GYB30" s="70"/>
      <c r="GYC30" s="70"/>
      <c r="GYD30" s="70"/>
      <c r="GYE30" s="70"/>
      <c r="GYF30" s="70"/>
      <c r="GYG30" s="70"/>
      <c r="GYH30" s="70"/>
      <c r="GYI30" s="70"/>
      <c r="GYJ30" s="70"/>
      <c r="GYK30" s="70"/>
      <c r="GYL30" s="70"/>
      <c r="GYM30" s="70"/>
      <c r="GYN30" s="70"/>
      <c r="GYO30" s="70"/>
      <c r="GYP30" s="70"/>
      <c r="GYQ30" s="70"/>
      <c r="GYR30" s="70"/>
      <c r="GYS30" s="70"/>
      <c r="GYT30" s="70"/>
      <c r="GYU30" s="70"/>
      <c r="GYV30" s="70"/>
      <c r="GYW30" s="70"/>
      <c r="GYX30" s="70"/>
      <c r="GYY30" s="70"/>
      <c r="GYZ30" s="70"/>
      <c r="GZA30" s="70"/>
      <c r="GZB30" s="70"/>
      <c r="GZC30" s="70"/>
      <c r="GZD30" s="70"/>
      <c r="GZE30" s="70"/>
      <c r="GZF30" s="70"/>
      <c r="GZG30" s="70"/>
      <c r="GZH30" s="70"/>
      <c r="GZI30" s="70"/>
      <c r="GZJ30" s="70"/>
      <c r="GZK30" s="70"/>
      <c r="GZL30" s="70"/>
      <c r="GZM30" s="70"/>
      <c r="GZN30" s="70"/>
      <c r="GZO30" s="70"/>
      <c r="GZP30" s="70"/>
      <c r="GZQ30" s="70"/>
      <c r="GZR30" s="70"/>
      <c r="GZS30" s="70"/>
      <c r="GZT30" s="70"/>
      <c r="GZU30" s="70"/>
      <c r="GZV30" s="70"/>
      <c r="GZW30" s="70"/>
      <c r="GZX30" s="70"/>
      <c r="GZY30" s="70"/>
      <c r="GZZ30" s="70"/>
      <c r="HAA30" s="70"/>
      <c r="HAB30" s="70"/>
      <c r="HAC30" s="70"/>
      <c r="HAD30" s="70"/>
      <c r="HAE30" s="70"/>
      <c r="HAF30" s="70"/>
      <c r="HAG30" s="70"/>
      <c r="HAH30" s="70"/>
      <c r="HAI30" s="70"/>
      <c r="HAJ30" s="70"/>
      <c r="HAK30" s="70"/>
      <c r="HAL30" s="70"/>
      <c r="HAM30" s="70"/>
      <c r="HAN30" s="70"/>
      <c r="HAO30" s="70"/>
      <c r="HAP30" s="70"/>
      <c r="HAQ30" s="70"/>
      <c r="HAR30" s="70"/>
      <c r="HAS30" s="70"/>
      <c r="HAT30" s="70"/>
      <c r="HAU30" s="70"/>
      <c r="HAV30" s="70"/>
      <c r="HAW30" s="70"/>
      <c r="HAX30" s="70"/>
      <c r="HAY30" s="70"/>
      <c r="HAZ30" s="70"/>
      <c r="HBA30" s="70"/>
      <c r="HBB30" s="70"/>
      <c r="HBC30" s="70"/>
      <c r="HBD30" s="70"/>
      <c r="HBE30" s="70"/>
      <c r="HBF30" s="70"/>
      <c r="HBG30" s="70"/>
      <c r="HBH30" s="70"/>
      <c r="HBI30" s="70"/>
      <c r="HBJ30" s="70"/>
      <c r="HBK30" s="70"/>
      <c r="HBL30" s="70"/>
      <c r="HBM30" s="70"/>
      <c r="HBN30" s="70"/>
      <c r="HBO30" s="70"/>
      <c r="HBP30" s="70"/>
      <c r="HBQ30" s="70"/>
      <c r="HBR30" s="70"/>
      <c r="HBS30" s="70"/>
      <c r="HBT30" s="70"/>
      <c r="HBU30" s="70"/>
      <c r="HBV30" s="70"/>
      <c r="HBW30" s="70"/>
      <c r="HBX30" s="70"/>
      <c r="HBY30" s="70"/>
      <c r="HBZ30" s="70"/>
      <c r="HCA30" s="70"/>
      <c r="HCB30" s="70"/>
      <c r="HCC30" s="70"/>
      <c r="HCD30" s="70"/>
      <c r="HCE30" s="70"/>
      <c r="HCF30" s="70"/>
      <c r="HCG30" s="70"/>
      <c r="HCH30" s="70"/>
      <c r="HCI30" s="70"/>
      <c r="HCJ30" s="70"/>
      <c r="HCK30" s="70"/>
      <c r="HCL30" s="70"/>
      <c r="HCM30" s="70"/>
      <c r="HCN30" s="70"/>
      <c r="HCO30" s="70"/>
      <c r="HCP30" s="70"/>
      <c r="HCQ30" s="70"/>
      <c r="HCR30" s="70"/>
      <c r="HCS30" s="70"/>
      <c r="HCT30" s="70"/>
      <c r="HCU30" s="70"/>
      <c r="HCV30" s="70"/>
      <c r="HCW30" s="70"/>
      <c r="HCX30" s="70"/>
      <c r="HCY30" s="70"/>
      <c r="HCZ30" s="70"/>
      <c r="HDA30" s="70"/>
      <c r="HDB30" s="70"/>
      <c r="HDC30" s="70"/>
      <c r="HDD30" s="70"/>
      <c r="HDE30" s="70"/>
      <c r="HDF30" s="70"/>
      <c r="HDG30" s="70"/>
      <c r="HDH30" s="70"/>
      <c r="HDI30" s="70"/>
      <c r="HDJ30" s="70"/>
      <c r="HDK30" s="70"/>
      <c r="HDL30" s="70"/>
      <c r="HDM30" s="70"/>
      <c r="HDN30" s="70"/>
      <c r="HDO30" s="70"/>
      <c r="HDP30" s="70"/>
      <c r="HDQ30" s="70"/>
      <c r="HDR30" s="70"/>
      <c r="HDS30" s="70"/>
      <c r="HDT30" s="70"/>
      <c r="HDU30" s="70"/>
      <c r="HDV30" s="70"/>
      <c r="HDW30" s="70"/>
      <c r="HDX30" s="70"/>
      <c r="HDY30" s="70"/>
      <c r="HDZ30" s="70"/>
      <c r="HEA30" s="70"/>
      <c r="HEB30" s="70"/>
      <c r="HEC30" s="70"/>
      <c r="HED30" s="70"/>
      <c r="HEE30" s="70"/>
      <c r="HEF30" s="70"/>
      <c r="HEG30" s="70"/>
      <c r="HEH30" s="70"/>
      <c r="HEI30" s="70"/>
      <c r="HEJ30" s="70"/>
      <c r="HEK30" s="70"/>
      <c r="HEL30" s="70"/>
      <c r="HEM30" s="70"/>
      <c r="HEN30" s="70"/>
      <c r="HEO30" s="70"/>
      <c r="HEP30" s="70"/>
      <c r="HEQ30" s="70"/>
      <c r="HER30" s="70"/>
      <c r="HES30" s="70"/>
      <c r="HET30" s="70"/>
      <c r="HEU30" s="70"/>
      <c r="HEV30" s="70"/>
      <c r="HEW30" s="70"/>
      <c r="HEX30" s="70"/>
      <c r="HEY30" s="70"/>
      <c r="HEZ30" s="70"/>
      <c r="HFA30" s="70"/>
      <c r="HFB30" s="70"/>
      <c r="HFC30" s="70"/>
      <c r="HFD30" s="70"/>
      <c r="HFE30" s="70"/>
      <c r="HFF30" s="70"/>
      <c r="HFG30" s="70"/>
      <c r="HFH30" s="70"/>
      <c r="HFI30" s="70"/>
      <c r="HFJ30" s="70"/>
      <c r="HFK30" s="70"/>
      <c r="HFL30" s="70"/>
      <c r="HFM30" s="70"/>
      <c r="HFN30" s="70"/>
      <c r="HFO30" s="70"/>
      <c r="HFP30" s="70"/>
      <c r="HFQ30" s="70"/>
      <c r="HFR30" s="70"/>
      <c r="HFS30" s="70"/>
      <c r="HFT30" s="70"/>
      <c r="HFU30" s="70"/>
      <c r="HFV30" s="70"/>
      <c r="HFW30" s="70"/>
      <c r="HFX30" s="70"/>
      <c r="HFY30" s="70"/>
      <c r="HFZ30" s="70"/>
      <c r="HGA30" s="70"/>
      <c r="HGB30" s="70"/>
      <c r="HGC30" s="70"/>
      <c r="HGD30" s="70"/>
      <c r="HGE30" s="70"/>
      <c r="HGF30" s="70"/>
      <c r="HGG30" s="70"/>
      <c r="HGH30" s="70"/>
      <c r="HGI30" s="70"/>
      <c r="HGJ30" s="70"/>
      <c r="HGK30" s="70"/>
      <c r="HGL30" s="70"/>
      <c r="HGM30" s="70"/>
      <c r="HGN30" s="70"/>
      <c r="HGO30" s="70"/>
      <c r="HGP30" s="70"/>
      <c r="HGQ30" s="70"/>
      <c r="HGR30" s="70"/>
      <c r="HGS30" s="70"/>
      <c r="HGT30" s="70"/>
      <c r="HGU30" s="70"/>
      <c r="HGV30" s="70"/>
      <c r="HGW30" s="70"/>
      <c r="HGX30" s="70"/>
      <c r="HGY30" s="70"/>
      <c r="HGZ30" s="70"/>
      <c r="HHA30" s="70"/>
      <c r="HHB30" s="70"/>
      <c r="HHC30" s="70"/>
      <c r="HHD30" s="70"/>
      <c r="HHE30" s="70"/>
      <c r="HHF30" s="70"/>
      <c r="HHG30" s="70"/>
      <c r="HHH30" s="70"/>
      <c r="HHI30" s="70"/>
      <c r="HHJ30" s="70"/>
      <c r="HHK30" s="70"/>
      <c r="HHL30" s="70"/>
      <c r="HHM30" s="70"/>
      <c r="HHN30" s="70"/>
      <c r="HHO30" s="70"/>
      <c r="HHP30" s="70"/>
      <c r="HHQ30" s="70"/>
      <c r="HHR30" s="70"/>
      <c r="HHS30" s="70"/>
      <c r="HHT30" s="70"/>
      <c r="HHU30" s="70"/>
      <c r="HHV30" s="70"/>
      <c r="HHW30" s="70"/>
      <c r="HHX30" s="70"/>
      <c r="HHY30" s="70"/>
      <c r="HHZ30" s="70"/>
      <c r="HIA30" s="70"/>
      <c r="HIB30" s="70"/>
      <c r="HIC30" s="70"/>
      <c r="HID30" s="70"/>
      <c r="HIE30" s="70"/>
      <c r="HIF30" s="70"/>
      <c r="HIG30" s="70"/>
      <c r="HIH30" s="70"/>
      <c r="HII30" s="70"/>
      <c r="HIJ30" s="70"/>
      <c r="HIK30" s="70"/>
      <c r="HIL30" s="70"/>
      <c r="HIM30" s="70"/>
      <c r="HIN30" s="70"/>
      <c r="HIO30" s="70"/>
      <c r="HIP30" s="70"/>
      <c r="HIQ30" s="70"/>
      <c r="HIR30" s="70"/>
      <c r="HIS30" s="70"/>
      <c r="HIT30" s="70"/>
      <c r="HIU30" s="70"/>
      <c r="HIV30" s="70"/>
      <c r="HIW30" s="70"/>
      <c r="HIX30" s="70"/>
      <c r="HIY30" s="70"/>
      <c r="HIZ30" s="70"/>
      <c r="HJA30" s="70"/>
      <c r="HJB30" s="70"/>
      <c r="HJC30" s="70"/>
      <c r="HJD30" s="70"/>
      <c r="HJE30" s="70"/>
      <c r="HJF30" s="70"/>
      <c r="HJG30" s="70"/>
      <c r="HJH30" s="70"/>
      <c r="HJI30" s="70"/>
      <c r="HJJ30" s="70"/>
      <c r="HJK30" s="70"/>
      <c r="HJL30" s="70"/>
      <c r="HJM30" s="70"/>
      <c r="HJN30" s="70"/>
      <c r="HJO30" s="70"/>
      <c r="HJP30" s="70"/>
      <c r="HJQ30" s="70"/>
      <c r="HJR30" s="70"/>
      <c r="HJS30" s="70"/>
      <c r="HJT30" s="70"/>
      <c r="HJU30" s="70"/>
      <c r="HJV30" s="70"/>
      <c r="HJW30" s="70"/>
      <c r="HJX30" s="70"/>
      <c r="HJY30" s="70"/>
      <c r="HJZ30" s="70"/>
      <c r="HKA30" s="70"/>
      <c r="HKB30" s="70"/>
      <c r="HKC30" s="70"/>
      <c r="HKD30" s="70"/>
      <c r="HKE30" s="70"/>
      <c r="HKF30" s="70"/>
      <c r="HKG30" s="70"/>
      <c r="HKH30" s="70"/>
      <c r="HKI30" s="70"/>
      <c r="HKJ30" s="70"/>
      <c r="HKK30" s="70"/>
      <c r="HKL30" s="70"/>
      <c r="HKM30" s="70"/>
      <c r="HKN30" s="70"/>
      <c r="HKO30" s="70"/>
      <c r="HKP30" s="70"/>
      <c r="HKQ30" s="70"/>
      <c r="HKR30" s="70"/>
      <c r="HKS30" s="70"/>
      <c r="HKT30" s="70"/>
      <c r="HKU30" s="70"/>
      <c r="HKV30" s="70"/>
      <c r="HKW30" s="70"/>
      <c r="HKX30" s="70"/>
      <c r="HKY30" s="70"/>
      <c r="HKZ30" s="70"/>
      <c r="HLA30" s="70"/>
      <c r="HLB30" s="70"/>
      <c r="HLC30" s="70"/>
      <c r="HLD30" s="70"/>
      <c r="HLE30" s="70"/>
      <c r="HLF30" s="70"/>
      <c r="HLG30" s="70"/>
      <c r="HLH30" s="70"/>
      <c r="HLI30" s="70"/>
      <c r="HLJ30" s="70"/>
      <c r="HLK30" s="70"/>
      <c r="HLL30" s="70"/>
      <c r="HLM30" s="70"/>
      <c r="HLN30" s="70"/>
      <c r="HLO30" s="70"/>
      <c r="HLP30" s="70"/>
      <c r="HLQ30" s="70"/>
      <c r="HLR30" s="70"/>
      <c r="HLS30" s="70"/>
      <c r="HLT30" s="70"/>
      <c r="HLU30" s="70"/>
      <c r="HLV30" s="70"/>
      <c r="HLW30" s="70"/>
      <c r="HLX30" s="70"/>
      <c r="HLY30" s="70"/>
      <c r="HLZ30" s="70"/>
      <c r="HMA30" s="70"/>
      <c r="HMB30" s="70"/>
      <c r="HMC30" s="70"/>
      <c r="HMD30" s="70"/>
      <c r="HME30" s="70"/>
      <c r="HMF30" s="70"/>
      <c r="HMG30" s="70"/>
      <c r="HMH30" s="70"/>
      <c r="HMI30" s="70"/>
      <c r="HMJ30" s="70"/>
      <c r="HMK30" s="70"/>
      <c r="HML30" s="70"/>
      <c r="HMM30" s="70"/>
      <c r="HMN30" s="70"/>
      <c r="HMO30" s="70"/>
      <c r="HMP30" s="70"/>
      <c r="HMQ30" s="70"/>
      <c r="HMR30" s="70"/>
      <c r="HMS30" s="70"/>
      <c r="HMT30" s="70"/>
      <c r="HMU30" s="70"/>
      <c r="HMV30" s="70"/>
      <c r="HMW30" s="70"/>
      <c r="HMX30" s="70"/>
      <c r="HMY30" s="70"/>
      <c r="HMZ30" s="70"/>
      <c r="HNA30" s="70"/>
      <c r="HNB30" s="70"/>
      <c r="HNC30" s="70"/>
      <c r="HND30" s="70"/>
      <c r="HNE30" s="70"/>
      <c r="HNF30" s="70"/>
      <c r="HNG30" s="70"/>
      <c r="HNH30" s="70"/>
      <c r="HNI30" s="70"/>
      <c r="HNJ30" s="70"/>
      <c r="HNK30" s="70"/>
      <c r="HNL30" s="70"/>
      <c r="HNM30" s="70"/>
      <c r="HNN30" s="70"/>
      <c r="HNO30" s="70"/>
      <c r="HNP30" s="70"/>
      <c r="HNQ30" s="70"/>
      <c r="HNR30" s="70"/>
      <c r="HNS30" s="70"/>
      <c r="HNT30" s="70"/>
      <c r="HNU30" s="70"/>
      <c r="HNV30" s="70"/>
      <c r="HNW30" s="70"/>
      <c r="HNX30" s="70"/>
      <c r="HNY30" s="70"/>
      <c r="HNZ30" s="70"/>
      <c r="HOA30" s="70"/>
      <c r="HOB30" s="70"/>
      <c r="HOC30" s="70"/>
      <c r="HOD30" s="70"/>
      <c r="HOE30" s="70"/>
      <c r="HOF30" s="70"/>
      <c r="HOG30" s="70"/>
      <c r="HOH30" s="70"/>
      <c r="HOI30" s="70"/>
      <c r="HOJ30" s="70"/>
      <c r="HOK30" s="70"/>
      <c r="HOL30" s="70"/>
      <c r="HOM30" s="70"/>
      <c r="HON30" s="70"/>
      <c r="HOO30" s="70"/>
      <c r="HOP30" s="70"/>
      <c r="HOQ30" s="70"/>
      <c r="HOR30" s="70"/>
      <c r="HOS30" s="70"/>
      <c r="HOT30" s="70"/>
      <c r="HOU30" s="70"/>
      <c r="HOV30" s="70"/>
      <c r="HOW30" s="70"/>
      <c r="HOX30" s="70"/>
      <c r="HOY30" s="70"/>
      <c r="HOZ30" s="70"/>
      <c r="HPA30" s="70"/>
      <c r="HPB30" s="70"/>
      <c r="HPC30" s="70"/>
      <c r="HPD30" s="70"/>
      <c r="HPE30" s="70"/>
      <c r="HPF30" s="70"/>
      <c r="HPG30" s="70"/>
      <c r="HPH30" s="70"/>
      <c r="HPI30" s="70"/>
      <c r="HPJ30" s="70"/>
      <c r="HPK30" s="70"/>
      <c r="HPL30" s="70"/>
      <c r="HPM30" s="70"/>
      <c r="HPN30" s="70"/>
      <c r="HPO30" s="70"/>
      <c r="HPP30" s="70"/>
      <c r="HPQ30" s="70"/>
      <c r="HPR30" s="70"/>
      <c r="HPS30" s="70"/>
      <c r="HPT30" s="70"/>
      <c r="HPU30" s="70"/>
      <c r="HPV30" s="70"/>
      <c r="HPW30" s="70"/>
      <c r="HPX30" s="70"/>
      <c r="HPY30" s="70"/>
      <c r="HPZ30" s="70"/>
      <c r="HQA30" s="70"/>
      <c r="HQB30" s="70"/>
      <c r="HQC30" s="70"/>
      <c r="HQD30" s="70"/>
      <c r="HQE30" s="70"/>
      <c r="HQF30" s="70"/>
      <c r="HQG30" s="70"/>
      <c r="HQH30" s="70"/>
      <c r="HQI30" s="70"/>
      <c r="HQJ30" s="70"/>
      <c r="HQK30" s="70"/>
      <c r="HQL30" s="70"/>
      <c r="HQM30" s="70"/>
      <c r="HQN30" s="70"/>
      <c r="HQO30" s="70"/>
      <c r="HQP30" s="70"/>
      <c r="HQQ30" s="70"/>
      <c r="HQR30" s="70"/>
      <c r="HQS30" s="70"/>
      <c r="HQT30" s="70"/>
      <c r="HQU30" s="70"/>
      <c r="HQV30" s="70"/>
      <c r="HQW30" s="70"/>
      <c r="HQX30" s="70"/>
      <c r="HQY30" s="70"/>
      <c r="HQZ30" s="70"/>
      <c r="HRA30" s="70"/>
      <c r="HRB30" s="70"/>
      <c r="HRC30" s="70"/>
      <c r="HRD30" s="70"/>
      <c r="HRE30" s="70"/>
      <c r="HRF30" s="70"/>
      <c r="HRG30" s="70"/>
      <c r="HRH30" s="70"/>
      <c r="HRI30" s="70"/>
      <c r="HRJ30" s="70"/>
      <c r="HRK30" s="70"/>
      <c r="HRL30" s="70"/>
      <c r="HRM30" s="70"/>
      <c r="HRN30" s="70"/>
      <c r="HRO30" s="70"/>
      <c r="HRP30" s="70"/>
      <c r="HRQ30" s="70"/>
      <c r="HRR30" s="70"/>
      <c r="HRS30" s="70"/>
      <c r="HRT30" s="70"/>
      <c r="HRU30" s="70"/>
      <c r="HRV30" s="70"/>
      <c r="HRW30" s="70"/>
      <c r="HRX30" s="70"/>
      <c r="HRY30" s="70"/>
      <c r="HRZ30" s="70"/>
      <c r="HSA30" s="70"/>
      <c r="HSB30" s="70"/>
      <c r="HSC30" s="70"/>
      <c r="HSD30" s="70"/>
      <c r="HSE30" s="70"/>
      <c r="HSF30" s="70"/>
      <c r="HSG30" s="70"/>
      <c r="HSH30" s="70"/>
      <c r="HSI30" s="70"/>
      <c r="HSJ30" s="70"/>
      <c r="HSK30" s="70"/>
      <c r="HSL30" s="70"/>
      <c r="HSM30" s="70"/>
      <c r="HSN30" s="70"/>
      <c r="HSO30" s="70"/>
      <c r="HSP30" s="70"/>
      <c r="HSQ30" s="70"/>
      <c r="HSR30" s="70"/>
      <c r="HSS30" s="70"/>
      <c r="HST30" s="70"/>
      <c r="HSU30" s="70"/>
      <c r="HSV30" s="70"/>
      <c r="HSW30" s="70"/>
      <c r="HSX30" s="70"/>
      <c r="HSY30" s="70"/>
      <c r="HSZ30" s="70"/>
      <c r="HTA30" s="70"/>
      <c r="HTB30" s="70"/>
      <c r="HTC30" s="70"/>
      <c r="HTD30" s="70"/>
      <c r="HTE30" s="70"/>
      <c r="HTF30" s="70"/>
      <c r="HTG30" s="70"/>
      <c r="HTH30" s="70"/>
      <c r="HTI30" s="70"/>
      <c r="HTJ30" s="70"/>
      <c r="HTK30" s="70"/>
      <c r="HTL30" s="70"/>
      <c r="HTM30" s="70"/>
      <c r="HTN30" s="70"/>
      <c r="HTO30" s="70"/>
      <c r="HTP30" s="70"/>
      <c r="HTQ30" s="70"/>
      <c r="HTR30" s="70"/>
      <c r="HTS30" s="70"/>
      <c r="HTT30" s="70"/>
      <c r="HTU30" s="70"/>
      <c r="HTV30" s="70"/>
      <c r="HTW30" s="70"/>
      <c r="HTX30" s="70"/>
      <c r="HTY30" s="70"/>
      <c r="HTZ30" s="70"/>
      <c r="HUA30" s="70"/>
      <c r="HUB30" s="70"/>
      <c r="HUC30" s="70"/>
      <c r="HUD30" s="70"/>
      <c r="HUE30" s="70"/>
      <c r="HUF30" s="70"/>
      <c r="HUG30" s="70"/>
      <c r="HUH30" s="70"/>
      <c r="HUI30" s="70"/>
      <c r="HUJ30" s="70"/>
      <c r="HUK30" s="70"/>
      <c r="HUL30" s="70"/>
      <c r="HUM30" s="70"/>
      <c r="HUN30" s="70"/>
      <c r="HUO30" s="70"/>
      <c r="HUP30" s="70"/>
      <c r="HUQ30" s="70"/>
      <c r="HUR30" s="70"/>
      <c r="HUS30" s="70"/>
      <c r="HUT30" s="70"/>
      <c r="HUU30" s="70"/>
      <c r="HUV30" s="70"/>
      <c r="HUW30" s="70"/>
      <c r="HUX30" s="70"/>
      <c r="HUY30" s="70"/>
      <c r="HUZ30" s="70"/>
      <c r="HVA30" s="70"/>
      <c r="HVB30" s="70"/>
      <c r="HVC30" s="70"/>
      <c r="HVD30" s="70"/>
      <c r="HVE30" s="70"/>
      <c r="HVF30" s="70"/>
      <c r="HVG30" s="70"/>
      <c r="HVH30" s="70"/>
      <c r="HVI30" s="70"/>
      <c r="HVJ30" s="70"/>
      <c r="HVK30" s="70"/>
      <c r="HVL30" s="70"/>
      <c r="HVM30" s="70"/>
      <c r="HVN30" s="70"/>
      <c r="HVO30" s="70"/>
      <c r="HVP30" s="70"/>
      <c r="HVQ30" s="70"/>
      <c r="HVR30" s="70"/>
      <c r="HVS30" s="70"/>
      <c r="HVT30" s="70"/>
      <c r="HVU30" s="70"/>
      <c r="HVV30" s="70"/>
      <c r="HVW30" s="70"/>
      <c r="HVX30" s="70"/>
      <c r="HVY30" s="70"/>
      <c r="HVZ30" s="70"/>
      <c r="HWA30" s="70"/>
      <c r="HWB30" s="70"/>
      <c r="HWC30" s="70"/>
      <c r="HWD30" s="70"/>
      <c r="HWE30" s="70"/>
      <c r="HWF30" s="70"/>
      <c r="HWG30" s="70"/>
      <c r="HWH30" s="70"/>
      <c r="HWI30" s="70"/>
      <c r="HWJ30" s="70"/>
      <c r="HWK30" s="70"/>
      <c r="HWL30" s="70"/>
      <c r="HWM30" s="70"/>
      <c r="HWN30" s="70"/>
      <c r="HWO30" s="70"/>
      <c r="HWP30" s="70"/>
      <c r="HWQ30" s="70"/>
      <c r="HWR30" s="70"/>
      <c r="HWS30" s="70"/>
      <c r="HWT30" s="70"/>
      <c r="HWU30" s="70"/>
      <c r="HWV30" s="70"/>
      <c r="HWW30" s="70"/>
      <c r="HWX30" s="70"/>
      <c r="HWY30" s="70"/>
      <c r="HWZ30" s="70"/>
      <c r="HXA30" s="70"/>
      <c r="HXB30" s="70"/>
      <c r="HXC30" s="70"/>
      <c r="HXD30" s="70"/>
      <c r="HXE30" s="70"/>
      <c r="HXF30" s="70"/>
      <c r="HXG30" s="70"/>
      <c r="HXH30" s="70"/>
      <c r="HXI30" s="70"/>
      <c r="HXJ30" s="70"/>
      <c r="HXK30" s="70"/>
      <c r="HXL30" s="70"/>
      <c r="HXM30" s="70"/>
      <c r="HXN30" s="70"/>
      <c r="HXO30" s="70"/>
      <c r="HXP30" s="70"/>
      <c r="HXQ30" s="70"/>
      <c r="HXR30" s="70"/>
      <c r="HXS30" s="70"/>
      <c r="HXT30" s="70"/>
      <c r="HXU30" s="70"/>
      <c r="HXV30" s="70"/>
      <c r="HXW30" s="70"/>
      <c r="HXX30" s="70"/>
      <c r="HXY30" s="70"/>
      <c r="HXZ30" s="70"/>
      <c r="HYA30" s="70"/>
      <c r="HYB30" s="70"/>
      <c r="HYC30" s="70"/>
      <c r="HYD30" s="70"/>
      <c r="HYE30" s="70"/>
      <c r="HYF30" s="70"/>
      <c r="HYG30" s="70"/>
      <c r="HYH30" s="70"/>
      <c r="HYI30" s="70"/>
      <c r="HYJ30" s="70"/>
      <c r="HYK30" s="70"/>
      <c r="HYL30" s="70"/>
      <c r="HYM30" s="70"/>
      <c r="HYN30" s="70"/>
      <c r="HYO30" s="70"/>
      <c r="HYP30" s="70"/>
      <c r="HYQ30" s="70"/>
      <c r="HYR30" s="70"/>
      <c r="HYS30" s="70"/>
      <c r="HYT30" s="70"/>
      <c r="HYU30" s="70"/>
      <c r="HYV30" s="70"/>
      <c r="HYW30" s="70"/>
      <c r="HYX30" s="70"/>
      <c r="HYY30" s="70"/>
      <c r="HYZ30" s="70"/>
      <c r="HZA30" s="70"/>
      <c r="HZB30" s="70"/>
      <c r="HZC30" s="70"/>
      <c r="HZD30" s="70"/>
      <c r="HZE30" s="70"/>
      <c r="HZF30" s="70"/>
      <c r="HZG30" s="70"/>
      <c r="HZH30" s="70"/>
      <c r="HZI30" s="70"/>
      <c r="HZJ30" s="70"/>
      <c r="HZK30" s="70"/>
      <c r="HZL30" s="70"/>
      <c r="HZM30" s="70"/>
      <c r="HZN30" s="70"/>
      <c r="HZO30" s="70"/>
      <c r="HZP30" s="70"/>
      <c r="HZQ30" s="70"/>
      <c r="HZR30" s="70"/>
      <c r="HZS30" s="70"/>
      <c r="HZT30" s="70"/>
      <c r="HZU30" s="70"/>
      <c r="HZV30" s="70"/>
      <c r="HZW30" s="70"/>
      <c r="HZX30" s="70"/>
      <c r="HZY30" s="70"/>
      <c r="HZZ30" s="70"/>
      <c r="IAA30" s="70"/>
      <c r="IAB30" s="70"/>
      <c r="IAC30" s="70"/>
      <c r="IAD30" s="70"/>
      <c r="IAE30" s="70"/>
      <c r="IAF30" s="70"/>
      <c r="IAG30" s="70"/>
      <c r="IAH30" s="70"/>
      <c r="IAI30" s="70"/>
      <c r="IAJ30" s="70"/>
      <c r="IAK30" s="70"/>
      <c r="IAL30" s="70"/>
      <c r="IAM30" s="70"/>
      <c r="IAN30" s="70"/>
      <c r="IAO30" s="70"/>
      <c r="IAP30" s="70"/>
      <c r="IAQ30" s="70"/>
      <c r="IAR30" s="70"/>
      <c r="IAS30" s="70"/>
      <c r="IAT30" s="70"/>
      <c r="IAU30" s="70"/>
      <c r="IAV30" s="70"/>
      <c r="IAW30" s="70"/>
      <c r="IAX30" s="70"/>
      <c r="IAY30" s="70"/>
      <c r="IAZ30" s="70"/>
      <c r="IBA30" s="70"/>
      <c r="IBB30" s="70"/>
      <c r="IBC30" s="70"/>
      <c r="IBD30" s="70"/>
      <c r="IBE30" s="70"/>
      <c r="IBF30" s="70"/>
      <c r="IBG30" s="70"/>
      <c r="IBH30" s="70"/>
      <c r="IBI30" s="70"/>
      <c r="IBJ30" s="70"/>
      <c r="IBK30" s="70"/>
      <c r="IBL30" s="70"/>
      <c r="IBM30" s="70"/>
      <c r="IBN30" s="70"/>
      <c r="IBO30" s="70"/>
      <c r="IBP30" s="70"/>
      <c r="IBQ30" s="70"/>
      <c r="IBR30" s="70"/>
      <c r="IBS30" s="70"/>
      <c r="IBT30" s="70"/>
      <c r="IBU30" s="70"/>
      <c r="IBV30" s="70"/>
      <c r="IBW30" s="70"/>
      <c r="IBX30" s="70"/>
      <c r="IBY30" s="70"/>
      <c r="IBZ30" s="70"/>
      <c r="ICA30" s="70"/>
      <c r="ICB30" s="70"/>
      <c r="ICC30" s="70"/>
      <c r="ICD30" s="70"/>
      <c r="ICE30" s="70"/>
      <c r="ICF30" s="70"/>
      <c r="ICG30" s="70"/>
      <c r="ICH30" s="70"/>
      <c r="ICI30" s="70"/>
      <c r="ICJ30" s="70"/>
      <c r="ICK30" s="70"/>
      <c r="ICL30" s="70"/>
      <c r="ICM30" s="70"/>
      <c r="ICN30" s="70"/>
      <c r="ICO30" s="70"/>
      <c r="ICP30" s="70"/>
      <c r="ICQ30" s="70"/>
      <c r="ICR30" s="70"/>
      <c r="ICS30" s="70"/>
      <c r="ICT30" s="70"/>
      <c r="ICU30" s="70"/>
      <c r="ICV30" s="70"/>
      <c r="ICW30" s="70"/>
      <c r="ICX30" s="70"/>
      <c r="ICY30" s="70"/>
      <c r="ICZ30" s="70"/>
      <c r="IDA30" s="70"/>
      <c r="IDB30" s="70"/>
      <c r="IDC30" s="70"/>
      <c r="IDD30" s="70"/>
      <c r="IDE30" s="70"/>
      <c r="IDF30" s="70"/>
      <c r="IDG30" s="70"/>
      <c r="IDH30" s="70"/>
      <c r="IDI30" s="70"/>
      <c r="IDJ30" s="70"/>
      <c r="IDK30" s="70"/>
      <c r="IDL30" s="70"/>
      <c r="IDM30" s="70"/>
      <c r="IDN30" s="70"/>
      <c r="IDO30" s="70"/>
      <c r="IDP30" s="70"/>
      <c r="IDQ30" s="70"/>
      <c r="IDR30" s="70"/>
      <c r="IDS30" s="70"/>
      <c r="IDT30" s="70"/>
      <c r="IDU30" s="70"/>
      <c r="IDV30" s="70"/>
      <c r="IDW30" s="70"/>
      <c r="IDX30" s="70"/>
      <c r="IDY30" s="70"/>
      <c r="IDZ30" s="70"/>
      <c r="IEA30" s="70"/>
      <c r="IEB30" s="70"/>
      <c r="IEC30" s="70"/>
      <c r="IED30" s="70"/>
      <c r="IEE30" s="70"/>
      <c r="IEF30" s="70"/>
      <c r="IEG30" s="70"/>
      <c r="IEH30" s="70"/>
      <c r="IEI30" s="70"/>
      <c r="IEJ30" s="70"/>
      <c r="IEK30" s="70"/>
      <c r="IEL30" s="70"/>
      <c r="IEM30" s="70"/>
      <c r="IEN30" s="70"/>
      <c r="IEO30" s="70"/>
      <c r="IEP30" s="70"/>
      <c r="IEQ30" s="70"/>
      <c r="IER30" s="70"/>
      <c r="IES30" s="70"/>
      <c r="IET30" s="70"/>
      <c r="IEU30" s="70"/>
      <c r="IEV30" s="70"/>
      <c r="IEW30" s="70"/>
      <c r="IEX30" s="70"/>
      <c r="IEY30" s="70"/>
      <c r="IEZ30" s="70"/>
      <c r="IFA30" s="70"/>
      <c r="IFB30" s="70"/>
      <c r="IFC30" s="70"/>
      <c r="IFD30" s="70"/>
      <c r="IFE30" s="70"/>
      <c r="IFF30" s="70"/>
      <c r="IFG30" s="70"/>
      <c r="IFH30" s="70"/>
      <c r="IFI30" s="70"/>
      <c r="IFJ30" s="70"/>
      <c r="IFK30" s="70"/>
      <c r="IFL30" s="70"/>
      <c r="IFM30" s="70"/>
      <c r="IFN30" s="70"/>
      <c r="IFO30" s="70"/>
      <c r="IFP30" s="70"/>
      <c r="IFQ30" s="70"/>
      <c r="IFR30" s="70"/>
      <c r="IFS30" s="70"/>
      <c r="IFT30" s="70"/>
      <c r="IFU30" s="70"/>
      <c r="IFV30" s="70"/>
      <c r="IFW30" s="70"/>
      <c r="IFX30" s="70"/>
      <c r="IFY30" s="70"/>
      <c r="IFZ30" s="70"/>
      <c r="IGA30" s="70"/>
      <c r="IGB30" s="70"/>
      <c r="IGC30" s="70"/>
      <c r="IGD30" s="70"/>
      <c r="IGE30" s="70"/>
      <c r="IGF30" s="70"/>
      <c r="IGG30" s="70"/>
      <c r="IGH30" s="70"/>
      <c r="IGI30" s="70"/>
      <c r="IGJ30" s="70"/>
      <c r="IGK30" s="70"/>
      <c r="IGL30" s="70"/>
      <c r="IGM30" s="70"/>
      <c r="IGN30" s="70"/>
      <c r="IGO30" s="70"/>
      <c r="IGP30" s="70"/>
      <c r="IGQ30" s="70"/>
      <c r="IGR30" s="70"/>
      <c r="IGS30" s="70"/>
      <c r="IGT30" s="70"/>
      <c r="IGU30" s="70"/>
      <c r="IGV30" s="70"/>
      <c r="IGW30" s="70"/>
      <c r="IGX30" s="70"/>
      <c r="IGY30" s="70"/>
      <c r="IGZ30" s="70"/>
      <c r="IHA30" s="70"/>
      <c r="IHB30" s="70"/>
      <c r="IHC30" s="70"/>
      <c r="IHD30" s="70"/>
      <c r="IHE30" s="70"/>
      <c r="IHF30" s="70"/>
      <c r="IHG30" s="70"/>
      <c r="IHH30" s="70"/>
      <c r="IHI30" s="70"/>
      <c r="IHJ30" s="70"/>
      <c r="IHK30" s="70"/>
      <c r="IHL30" s="70"/>
      <c r="IHM30" s="70"/>
      <c r="IHN30" s="70"/>
      <c r="IHO30" s="70"/>
      <c r="IHP30" s="70"/>
      <c r="IHQ30" s="70"/>
      <c r="IHR30" s="70"/>
      <c r="IHS30" s="70"/>
      <c r="IHT30" s="70"/>
      <c r="IHU30" s="70"/>
      <c r="IHV30" s="70"/>
      <c r="IHW30" s="70"/>
      <c r="IHX30" s="70"/>
      <c r="IHY30" s="70"/>
      <c r="IHZ30" s="70"/>
      <c r="IIA30" s="70"/>
      <c r="IIB30" s="70"/>
      <c r="IIC30" s="70"/>
      <c r="IID30" s="70"/>
      <c r="IIE30" s="70"/>
      <c r="IIF30" s="70"/>
      <c r="IIG30" s="70"/>
      <c r="IIH30" s="70"/>
      <c r="III30" s="70"/>
      <c r="IIJ30" s="70"/>
      <c r="IIK30" s="70"/>
      <c r="IIL30" s="70"/>
      <c r="IIM30" s="70"/>
      <c r="IIN30" s="70"/>
      <c r="IIO30" s="70"/>
      <c r="IIP30" s="70"/>
      <c r="IIQ30" s="70"/>
      <c r="IIR30" s="70"/>
      <c r="IIS30" s="70"/>
      <c r="IIT30" s="70"/>
      <c r="IIU30" s="70"/>
      <c r="IIV30" s="70"/>
      <c r="IIW30" s="70"/>
      <c r="IIX30" s="70"/>
      <c r="IIY30" s="70"/>
      <c r="IIZ30" s="70"/>
      <c r="IJA30" s="70"/>
      <c r="IJB30" s="70"/>
      <c r="IJC30" s="70"/>
      <c r="IJD30" s="70"/>
      <c r="IJE30" s="70"/>
      <c r="IJF30" s="70"/>
      <c r="IJG30" s="70"/>
      <c r="IJH30" s="70"/>
      <c r="IJI30" s="70"/>
      <c r="IJJ30" s="70"/>
      <c r="IJK30" s="70"/>
      <c r="IJL30" s="70"/>
      <c r="IJM30" s="70"/>
      <c r="IJN30" s="70"/>
      <c r="IJO30" s="70"/>
      <c r="IJP30" s="70"/>
      <c r="IJQ30" s="70"/>
      <c r="IJR30" s="70"/>
      <c r="IJS30" s="70"/>
      <c r="IJT30" s="70"/>
      <c r="IJU30" s="70"/>
      <c r="IJV30" s="70"/>
      <c r="IJW30" s="70"/>
      <c r="IJX30" s="70"/>
      <c r="IJY30" s="70"/>
      <c r="IJZ30" s="70"/>
      <c r="IKA30" s="70"/>
      <c r="IKB30" s="70"/>
      <c r="IKC30" s="70"/>
      <c r="IKD30" s="70"/>
      <c r="IKE30" s="70"/>
      <c r="IKF30" s="70"/>
      <c r="IKG30" s="70"/>
      <c r="IKH30" s="70"/>
      <c r="IKI30" s="70"/>
      <c r="IKJ30" s="70"/>
      <c r="IKK30" s="70"/>
      <c r="IKL30" s="70"/>
      <c r="IKM30" s="70"/>
      <c r="IKN30" s="70"/>
      <c r="IKO30" s="70"/>
      <c r="IKP30" s="70"/>
      <c r="IKQ30" s="70"/>
      <c r="IKR30" s="70"/>
      <c r="IKS30" s="70"/>
      <c r="IKT30" s="70"/>
      <c r="IKU30" s="70"/>
      <c r="IKV30" s="70"/>
      <c r="IKW30" s="70"/>
      <c r="IKX30" s="70"/>
      <c r="IKY30" s="70"/>
      <c r="IKZ30" s="70"/>
      <c r="ILA30" s="70"/>
      <c r="ILB30" s="70"/>
      <c r="ILC30" s="70"/>
      <c r="ILD30" s="70"/>
      <c r="ILE30" s="70"/>
      <c r="ILF30" s="70"/>
      <c r="ILG30" s="70"/>
      <c r="ILH30" s="70"/>
      <c r="ILI30" s="70"/>
      <c r="ILJ30" s="70"/>
      <c r="ILK30" s="70"/>
      <c r="ILL30" s="70"/>
      <c r="ILM30" s="70"/>
      <c r="ILN30" s="70"/>
      <c r="ILO30" s="70"/>
      <c r="ILP30" s="70"/>
      <c r="ILQ30" s="70"/>
      <c r="ILR30" s="70"/>
      <c r="ILS30" s="70"/>
      <c r="ILT30" s="70"/>
      <c r="ILU30" s="70"/>
      <c r="ILV30" s="70"/>
      <c r="ILW30" s="70"/>
      <c r="ILX30" s="70"/>
      <c r="ILY30" s="70"/>
      <c r="ILZ30" s="70"/>
      <c r="IMA30" s="70"/>
      <c r="IMB30" s="70"/>
      <c r="IMC30" s="70"/>
      <c r="IMD30" s="70"/>
      <c r="IME30" s="70"/>
      <c r="IMF30" s="70"/>
      <c r="IMG30" s="70"/>
      <c r="IMH30" s="70"/>
      <c r="IMI30" s="70"/>
      <c r="IMJ30" s="70"/>
      <c r="IMK30" s="70"/>
      <c r="IML30" s="70"/>
      <c r="IMM30" s="70"/>
      <c r="IMN30" s="70"/>
      <c r="IMO30" s="70"/>
      <c r="IMP30" s="70"/>
      <c r="IMQ30" s="70"/>
      <c r="IMR30" s="70"/>
      <c r="IMS30" s="70"/>
      <c r="IMT30" s="70"/>
      <c r="IMU30" s="70"/>
      <c r="IMV30" s="70"/>
      <c r="IMW30" s="70"/>
      <c r="IMX30" s="70"/>
      <c r="IMY30" s="70"/>
      <c r="IMZ30" s="70"/>
      <c r="INA30" s="70"/>
      <c r="INB30" s="70"/>
      <c r="INC30" s="70"/>
      <c r="IND30" s="70"/>
      <c r="INE30" s="70"/>
      <c r="INF30" s="70"/>
      <c r="ING30" s="70"/>
      <c r="INH30" s="70"/>
      <c r="INI30" s="70"/>
      <c r="INJ30" s="70"/>
      <c r="INK30" s="70"/>
      <c r="INL30" s="70"/>
      <c r="INM30" s="70"/>
      <c r="INN30" s="70"/>
      <c r="INO30" s="70"/>
      <c r="INP30" s="70"/>
      <c r="INQ30" s="70"/>
      <c r="INR30" s="70"/>
      <c r="INS30" s="70"/>
      <c r="INT30" s="70"/>
      <c r="INU30" s="70"/>
      <c r="INV30" s="70"/>
      <c r="INW30" s="70"/>
      <c r="INX30" s="70"/>
      <c r="INY30" s="70"/>
      <c r="INZ30" s="70"/>
      <c r="IOA30" s="70"/>
      <c r="IOB30" s="70"/>
      <c r="IOC30" s="70"/>
      <c r="IOD30" s="70"/>
      <c r="IOE30" s="70"/>
      <c r="IOF30" s="70"/>
      <c r="IOG30" s="70"/>
      <c r="IOH30" s="70"/>
      <c r="IOI30" s="70"/>
      <c r="IOJ30" s="70"/>
      <c r="IOK30" s="70"/>
      <c r="IOL30" s="70"/>
      <c r="IOM30" s="70"/>
      <c r="ION30" s="70"/>
      <c r="IOO30" s="70"/>
      <c r="IOP30" s="70"/>
      <c r="IOQ30" s="70"/>
      <c r="IOR30" s="70"/>
      <c r="IOS30" s="70"/>
      <c r="IOT30" s="70"/>
      <c r="IOU30" s="70"/>
      <c r="IOV30" s="70"/>
      <c r="IOW30" s="70"/>
      <c r="IOX30" s="70"/>
      <c r="IOY30" s="70"/>
      <c r="IOZ30" s="70"/>
      <c r="IPA30" s="70"/>
      <c r="IPB30" s="70"/>
      <c r="IPC30" s="70"/>
      <c r="IPD30" s="70"/>
      <c r="IPE30" s="70"/>
      <c r="IPF30" s="70"/>
      <c r="IPG30" s="70"/>
      <c r="IPH30" s="70"/>
      <c r="IPI30" s="70"/>
      <c r="IPJ30" s="70"/>
      <c r="IPK30" s="70"/>
      <c r="IPL30" s="70"/>
      <c r="IPM30" s="70"/>
      <c r="IPN30" s="70"/>
      <c r="IPO30" s="70"/>
      <c r="IPP30" s="70"/>
      <c r="IPQ30" s="70"/>
      <c r="IPR30" s="70"/>
      <c r="IPS30" s="70"/>
      <c r="IPT30" s="70"/>
      <c r="IPU30" s="70"/>
      <c r="IPV30" s="70"/>
      <c r="IPW30" s="70"/>
      <c r="IPX30" s="70"/>
      <c r="IPY30" s="70"/>
      <c r="IPZ30" s="70"/>
      <c r="IQA30" s="70"/>
      <c r="IQB30" s="70"/>
      <c r="IQC30" s="70"/>
      <c r="IQD30" s="70"/>
      <c r="IQE30" s="70"/>
      <c r="IQF30" s="70"/>
      <c r="IQG30" s="70"/>
      <c r="IQH30" s="70"/>
      <c r="IQI30" s="70"/>
      <c r="IQJ30" s="70"/>
      <c r="IQK30" s="70"/>
      <c r="IQL30" s="70"/>
      <c r="IQM30" s="70"/>
      <c r="IQN30" s="70"/>
      <c r="IQO30" s="70"/>
      <c r="IQP30" s="70"/>
      <c r="IQQ30" s="70"/>
      <c r="IQR30" s="70"/>
      <c r="IQS30" s="70"/>
      <c r="IQT30" s="70"/>
      <c r="IQU30" s="70"/>
      <c r="IQV30" s="70"/>
      <c r="IQW30" s="70"/>
      <c r="IQX30" s="70"/>
      <c r="IQY30" s="70"/>
      <c r="IQZ30" s="70"/>
      <c r="IRA30" s="70"/>
      <c r="IRB30" s="70"/>
      <c r="IRC30" s="70"/>
      <c r="IRD30" s="70"/>
      <c r="IRE30" s="70"/>
      <c r="IRF30" s="70"/>
      <c r="IRG30" s="70"/>
      <c r="IRH30" s="70"/>
      <c r="IRI30" s="70"/>
      <c r="IRJ30" s="70"/>
      <c r="IRK30" s="70"/>
      <c r="IRL30" s="70"/>
      <c r="IRM30" s="70"/>
      <c r="IRN30" s="70"/>
      <c r="IRO30" s="70"/>
      <c r="IRP30" s="70"/>
      <c r="IRQ30" s="70"/>
      <c r="IRR30" s="70"/>
      <c r="IRS30" s="70"/>
      <c r="IRT30" s="70"/>
      <c r="IRU30" s="70"/>
      <c r="IRV30" s="70"/>
      <c r="IRW30" s="70"/>
      <c r="IRX30" s="70"/>
      <c r="IRY30" s="70"/>
      <c r="IRZ30" s="70"/>
      <c r="ISA30" s="70"/>
      <c r="ISB30" s="70"/>
      <c r="ISC30" s="70"/>
      <c r="ISD30" s="70"/>
      <c r="ISE30" s="70"/>
      <c r="ISF30" s="70"/>
      <c r="ISG30" s="70"/>
      <c r="ISH30" s="70"/>
      <c r="ISI30" s="70"/>
      <c r="ISJ30" s="70"/>
      <c r="ISK30" s="70"/>
      <c r="ISL30" s="70"/>
      <c r="ISM30" s="70"/>
      <c r="ISN30" s="70"/>
      <c r="ISO30" s="70"/>
      <c r="ISP30" s="70"/>
      <c r="ISQ30" s="70"/>
      <c r="ISR30" s="70"/>
      <c r="ISS30" s="70"/>
      <c r="IST30" s="70"/>
      <c r="ISU30" s="70"/>
      <c r="ISV30" s="70"/>
      <c r="ISW30" s="70"/>
      <c r="ISX30" s="70"/>
      <c r="ISY30" s="70"/>
      <c r="ISZ30" s="70"/>
      <c r="ITA30" s="70"/>
      <c r="ITB30" s="70"/>
      <c r="ITC30" s="70"/>
      <c r="ITD30" s="70"/>
      <c r="ITE30" s="70"/>
      <c r="ITF30" s="70"/>
      <c r="ITG30" s="70"/>
      <c r="ITH30" s="70"/>
      <c r="ITI30" s="70"/>
      <c r="ITJ30" s="70"/>
      <c r="ITK30" s="70"/>
      <c r="ITL30" s="70"/>
      <c r="ITM30" s="70"/>
      <c r="ITN30" s="70"/>
      <c r="ITO30" s="70"/>
      <c r="ITP30" s="70"/>
      <c r="ITQ30" s="70"/>
      <c r="ITR30" s="70"/>
      <c r="ITS30" s="70"/>
      <c r="ITT30" s="70"/>
      <c r="ITU30" s="70"/>
      <c r="ITV30" s="70"/>
      <c r="ITW30" s="70"/>
      <c r="ITX30" s="70"/>
      <c r="ITY30" s="70"/>
      <c r="ITZ30" s="70"/>
      <c r="IUA30" s="70"/>
      <c r="IUB30" s="70"/>
      <c r="IUC30" s="70"/>
      <c r="IUD30" s="70"/>
      <c r="IUE30" s="70"/>
      <c r="IUF30" s="70"/>
      <c r="IUG30" s="70"/>
      <c r="IUH30" s="70"/>
      <c r="IUI30" s="70"/>
      <c r="IUJ30" s="70"/>
      <c r="IUK30" s="70"/>
      <c r="IUL30" s="70"/>
      <c r="IUM30" s="70"/>
      <c r="IUN30" s="70"/>
      <c r="IUO30" s="70"/>
      <c r="IUP30" s="70"/>
      <c r="IUQ30" s="70"/>
      <c r="IUR30" s="70"/>
      <c r="IUS30" s="70"/>
      <c r="IUT30" s="70"/>
      <c r="IUU30" s="70"/>
      <c r="IUV30" s="70"/>
      <c r="IUW30" s="70"/>
      <c r="IUX30" s="70"/>
      <c r="IUY30" s="70"/>
      <c r="IUZ30" s="70"/>
      <c r="IVA30" s="70"/>
      <c r="IVB30" s="70"/>
      <c r="IVC30" s="70"/>
      <c r="IVD30" s="70"/>
      <c r="IVE30" s="70"/>
      <c r="IVF30" s="70"/>
      <c r="IVG30" s="70"/>
      <c r="IVH30" s="70"/>
      <c r="IVI30" s="70"/>
      <c r="IVJ30" s="70"/>
      <c r="IVK30" s="70"/>
      <c r="IVL30" s="70"/>
      <c r="IVM30" s="70"/>
      <c r="IVN30" s="70"/>
      <c r="IVO30" s="70"/>
      <c r="IVP30" s="70"/>
      <c r="IVQ30" s="70"/>
      <c r="IVR30" s="70"/>
      <c r="IVS30" s="70"/>
      <c r="IVT30" s="70"/>
      <c r="IVU30" s="70"/>
      <c r="IVV30" s="70"/>
      <c r="IVW30" s="70"/>
      <c r="IVX30" s="70"/>
      <c r="IVY30" s="70"/>
      <c r="IVZ30" s="70"/>
      <c r="IWA30" s="70"/>
      <c r="IWB30" s="70"/>
      <c r="IWC30" s="70"/>
      <c r="IWD30" s="70"/>
      <c r="IWE30" s="70"/>
      <c r="IWF30" s="70"/>
      <c r="IWG30" s="70"/>
      <c r="IWH30" s="70"/>
      <c r="IWI30" s="70"/>
      <c r="IWJ30" s="70"/>
      <c r="IWK30" s="70"/>
      <c r="IWL30" s="70"/>
      <c r="IWM30" s="70"/>
      <c r="IWN30" s="70"/>
      <c r="IWO30" s="70"/>
      <c r="IWP30" s="70"/>
      <c r="IWQ30" s="70"/>
      <c r="IWR30" s="70"/>
      <c r="IWS30" s="70"/>
      <c r="IWT30" s="70"/>
      <c r="IWU30" s="70"/>
      <c r="IWV30" s="70"/>
      <c r="IWW30" s="70"/>
      <c r="IWX30" s="70"/>
      <c r="IWY30" s="70"/>
      <c r="IWZ30" s="70"/>
      <c r="IXA30" s="70"/>
      <c r="IXB30" s="70"/>
      <c r="IXC30" s="70"/>
      <c r="IXD30" s="70"/>
      <c r="IXE30" s="70"/>
      <c r="IXF30" s="70"/>
      <c r="IXG30" s="70"/>
      <c r="IXH30" s="70"/>
      <c r="IXI30" s="70"/>
      <c r="IXJ30" s="70"/>
      <c r="IXK30" s="70"/>
      <c r="IXL30" s="70"/>
      <c r="IXM30" s="70"/>
      <c r="IXN30" s="70"/>
      <c r="IXO30" s="70"/>
      <c r="IXP30" s="70"/>
      <c r="IXQ30" s="70"/>
      <c r="IXR30" s="70"/>
      <c r="IXS30" s="70"/>
      <c r="IXT30" s="70"/>
      <c r="IXU30" s="70"/>
      <c r="IXV30" s="70"/>
      <c r="IXW30" s="70"/>
      <c r="IXX30" s="70"/>
      <c r="IXY30" s="70"/>
      <c r="IXZ30" s="70"/>
      <c r="IYA30" s="70"/>
      <c r="IYB30" s="70"/>
      <c r="IYC30" s="70"/>
      <c r="IYD30" s="70"/>
      <c r="IYE30" s="70"/>
      <c r="IYF30" s="70"/>
      <c r="IYG30" s="70"/>
      <c r="IYH30" s="70"/>
      <c r="IYI30" s="70"/>
      <c r="IYJ30" s="70"/>
      <c r="IYK30" s="70"/>
      <c r="IYL30" s="70"/>
      <c r="IYM30" s="70"/>
      <c r="IYN30" s="70"/>
      <c r="IYO30" s="70"/>
      <c r="IYP30" s="70"/>
      <c r="IYQ30" s="70"/>
      <c r="IYR30" s="70"/>
      <c r="IYS30" s="70"/>
      <c r="IYT30" s="70"/>
      <c r="IYU30" s="70"/>
      <c r="IYV30" s="70"/>
      <c r="IYW30" s="70"/>
      <c r="IYX30" s="70"/>
      <c r="IYY30" s="70"/>
      <c r="IYZ30" s="70"/>
      <c r="IZA30" s="70"/>
      <c r="IZB30" s="70"/>
      <c r="IZC30" s="70"/>
      <c r="IZD30" s="70"/>
      <c r="IZE30" s="70"/>
      <c r="IZF30" s="70"/>
      <c r="IZG30" s="70"/>
      <c r="IZH30" s="70"/>
      <c r="IZI30" s="70"/>
      <c r="IZJ30" s="70"/>
      <c r="IZK30" s="70"/>
      <c r="IZL30" s="70"/>
      <c r="IZM30" s="70"/>
      <c r="IZN30" s="70"/>
      <c r="IZO30" s="70"/>
      <c r="IZP30" s="70"/>
      <c r="IZQ30" s="70"/>
      <c r="IZR30" s="70"/>
      <c r="IZS30" s="70"/>
      <c r="IZT30" s="70"/>
      <c r="IZU30" s="70"/>
      <c r="IZV30" s="70"/>
      <c r="IZW30" s="70"/>
      <c r="IZX30" s="70"/>
      <c r="IZY30" s="70"/>
      <c r="IZZ30" s="70"/>
      <c r="JAA30" s="70"/>
      <c r="JAB30" s="70"/>
      <c r="JAC30" s="70"/>
      <c r="JAD30" s="70"/>
      <c r="JAE30" s="70"/>
      <c r="JAF30" s="70"/>
      <c r="JAG30" s="70"/>
      <c r="JAH30" s="70"/>
      <c r="JAI30" s="70"/>
      <c r="JAJ30" s="70"/>
      <c r="JAK30" s="70"/>
      <c r="JAL30" s="70"/>
      <c r="JAM30" s="70"/>
      <c r="JAN30" s="70"/>
      <c r="JAO30" s="70"/>
      <c r="JAP30" s="70"/>
      <c r="JAQ30" s="70"/>
      <c r="JAR30" s="70"/>
      <c r="JAS30" s="70"/>
      <c r="JAT30" s="70"/>
      <c r="JAU30" s="70"/>
      <c r="JAV30" s="70"/>
      <c r="JAW30" s="70"/>
      <c r="JAX30" s="70"/>
      <c r="JAY30" s="70"/>
      <c r="JAZ30" s="70"/>
      <c r="JBA30" s="70"/>
      <c r="JBB30" s="70"/>
      <c r="JBC30" s="70"/>
      <c r="JBD30" s="70"/>
      <c r="JBE30" s="70"/>
      <c r="JBF30" s="70"/>
      <c r="JBG30" s="70"/>
      <c r="JBH30" s="70"/>
      <c r="JBI30" s="70"/>
      <c r="JBJ30" s="70"/>
      <c r="JBK30" s="70"/>
      <c r="JBL30" s="70"/>
      <c r="JBM30" s="70"/>
      <c r="JBN30" s="70"/>
      <c r="JBO30" s="70"/>
      <c r="JBP30" s="70"/>
      <c r="JBQ30" s="70"/>
      <c r="JBR30" s="70"/>
      <c r="JBS30" s="70"/>
      <c r="JBT30" s="70"/>
      <c r="JBU30" s="70"/>
      <c r="JBV30" s="70"/>
      <c r="JBW30" s="70"/>
      <c r="JBX30" s="70"/>
      <c r="JBY30" s="70"/>
      <c r="JBZ30" s="70"/>
      <c r="JCA30" s="70"/>
      <c r="JCB30" s="70"/>
      <c r="JCC30" s="70"/>
      <c r="JCD30" s="70"/>
      <c r="JCE30" s="70"/>
      <c r="JCF30" s="70"/>
      <c r="JCG30" s="70"/>
      <c r="JCH30" s="70"/>
      <c r="JCI30" s="70"/>
      <c r="JCJ30" s="70"/>
      <c r="JCK30" s="70"/>
      <c r="JCL30" s="70"/>
      <c r="JCM30" s="70"/>
      <c r="JCN30" s="70"/>
      <c r="JCO30" s="70"/>
      <c r="JCP30" s="70"/>
      <c r="JCQ30" s="70"/>
      <c r="JCR30" s="70"/>
      <c r="JCS30" s="70"/>
      <c r="JCT30" s="70"/>
      <c r="JCU30" s="70"/>
      <c r="JCV30" s="70"/>
      <c r="JCW30" s="70"/>
      <c r="JCX30" s="70"/>
      <c r="JCY30" s="70"/>
      <c r="JCZ30" s="70"/>
      <c r="JDA30" s="70"/>
      <c r="JDB30" s="70"/>
      <c r="JDC30" s="70"/>
      <c r="JDD30" s="70"/>
      <c r="JDE30" s="70"/>
      <c r="JDF30" s="70"/>
      <c r="JDG30" s="70"/>
      <c r="JDH30" s="70"/>
      <c r="JDI30" s="70"/>
      <c r="JDJ30" s="70"/>
      <c r="JDK30" s="70"/>
      <c r="JDL30" s="70"/>
      <c r="JDM30" s="70"/>
      <c r="JDN30" s="70"/>
      <c r="JDO30" s="70"/>
      <c r="JDP30" s="70"/>
      <c r="JDQ30" s="70"/>
      <c r="JDR30" s="70"/>
      <c r="JDS30" s="70"/>
      <c r="JDT30" s="70"/>
      <c r="JDU30" s="70"/>
      <c r="JDV30" s="70"/>
      <c r="JDW30" s="70"/>
      <c r="JDX30" s="70"/>
      <c r="JDY30" s="70"/>
      <c r="JDZ30" s="70"/>
      <c r="JEA30" s="70"/>
      <c r="JEB30" s="70"/>
      <c r="JEC30" s="70"/>
      <c r="JED30" s="70"/>
      <c r="JEE30" s="70"/>
      <c r="JEF30" s="70"/>
      <c r="JEG30" s="70"/>
      <c r="JEH30" s="70"/>
      <c r="JEI30" s="70"/>
      <c r="JEJ30" s="70"/>
      <c r="JEK30" s="70"/>
      <c r="JEL30" s="70"/>
      <c r="JEM30" s="70"/>
      <c r="JEN30" s="70"/>
      <c r="JEO30" s="70"/>
      <c r="JEP30" s="70"/>
      <c r="JEQ30" s="70"/>
      <c r="JER30" s="70"/>
      <c r="JES30" s="70"/>
      <c r="JET30" s="70"/>
      <c r="JEU30" s="70"/>
      <c r="JEV30" s="70"/>
      <c r="JEW30" s="70"/>
      <c r="JEX30" s="70"/>
      <c r="JEY30" s="70"/>
      <c r="JEZ30" s="70"/>
      <c r="JFA30" s="70"/>
      <c r="JFB30" s="70"/>
      <c r="JFC30" s="70"/>
      <c r="JFD30" s="70"/>
      <c r="JFE30" s="70"/>
      <c r="JFF30" s="70"/>
      <c r="JFG30" s="70"/>
      <c r="JFH30" s="70"/>
      <c r="JFI30" s="70"/>
      <c r="JFJ30" s="70"/>
      <c r="JFK30" s="70"/>
      <c r="JFL30" s="70"/>
      <c r="JFM30" s="70"/>
      <c r="JFN30" s="70"/>
      <c r="JFO30" s="70"/>
      <c r="JFP30" s="70"/>
      <c r="JFQ30" s="70"/>
      <c r="JFR30" s="70"/>
      <c r="JFS30" s="70"/>
      <c r="JFT30" s="70"/>
      <c r="JFU30" s="70"/>
      <c r="JFV30" s="70"/>
      <c r="JFW30" s="70"/>
      <c r="JFX30" s="70"/>
      <c r="JFY30" s="70"/>
      <c r="JFZ30" s="70"/>
      <c r="JGA30" s="70"/>
      <c r="JGB30" s="70"/>
      <c r="JGC30" s="70"/>
      <c r="JGD30" s="70"/>
      <c r="JGE30" s="70"/>
      <c r="JGF30" s="70"/>
      <c r="JGG30" s="70"/>
      <c r="JGH30" s="70"/>
      <c r="JGI30" s="70"/>
      <c r="JGJ30" s="70"/>
      <c r="JGK30" s="70"/>
      <c r="JGL30" s="70"/>
      <c r="JGM30" s="70"/>
      <c r="JGN30" s="70"/>
      <c r="JGO30" s="70"/>
      <c r="JGP30" s="70"/>
      <c r="JGQ30" s="70"/>
      <c r="JGR30" s="70"/>
      <c r="JGS30" s="70"/>
      <c r="JGT30" s="70"/>
      <c r="JGU30" s="70"/>
      <c r="JGV30" s="70"/>
      <c r="JGW30" s="70"/>
      <c r="JGX30" s="70"/>
      <c r="JGY30" s="70"/>
      <c r="JGZ30" s="70"/>
      <c r="JHA30" s="70"/>
      <c r="JHB30" s="70"/>
      <c r="JHC30" s="70"/>
      <c r="JHD30" s="70"/>
      <c r="JHE30" s="70"/>
      <c r="JHF30" s="70"/>
      <c r="JHG30" s="70"/>
      <c r="JHH30" s="70"/>
      <c r="JHI30" s="70"/>
      <c r="JHJ30" s="70"/>
      <c r="JHK30" s="70"/>
      <c r="JHL30" s="70"/>
      <c r="JHM30" s="70"/>
      <c r="JHN30" s="70"/>
      <c r="JHO30" s="70"/>
      <c r="JHP30" s="70"/>
      <c r="JHQ30" s="70"/>
      <c r="JHR30" s="70"/>
      <c r="JHS30" s="70"/>
      <c r="JHT30" s="70"/>
      <c r="JHU30" s="70"/>
      <c r="JHV30" s="70"/>
      <c r="JHW30" s="70"/>
      <c r="JHX30" s="70"/>
      <c r="JHY30" s="70"/>
      <c r="JHZ30" s="70"/>
      <c r="JIA30" s="70"/>
      <c r="JIB30" s="70"/>
      <c r="JIC30" s="70"/>
      <c r="JID30" s="70"/>
      <c r="JIE30" s="70"/>
      <c r="JIF30" s="70"/>
      <c r="JIG30" s="70"/>
      <c r="JIH30" s="70"/>
      <c r="JII30" s="70"/>
      <c r="JIJ30" s="70"/>
      <c r="JIK30" s="70"/>
      <c r="JIL30" s="70"/>
      <c r="JIM30" s="70"/>
      <c r="JIN30" s="70"/>
      <c r="JIO30" s="70"/>
      <c r="JIP30" s="70"/>
      <c r="JIQ30" s="70"/>
      <c r="JIR30" s="70"/>
      <c r="JIS30" s="70"/>
      <c r="JIT30" s="70"/>
      <c r="JIU30" s="70"/>
      <c r="JIV30" s="70"/>
      <c r="JIW30" s="70"/>
      <c r="JIX30" s="70"/>
      <c r="JIY30" s="70"/>
      <c r="JIZ30" s="70"/>
      <c r="JJA30" s="70"/>
      <c r="JJB30" s="70"/>
      <c r="JJC30" s="70"/>
      <c r="JJD30" s="70"/>
      <c r="JJE30" s="70"/>
      <c r="JJF30" s="70"/>
      <c r="JJG30" s="70"/>
      <c r="JJH30" s="70"/>
      <c r="JJI30" s="70"/>
      <c r="JJJ30" s="70"/>
      <c r="JJK30" s="70"/>
      <c r="JJL30" s="70"/>
      <c r="JJM30" s="70"/>
      <c r="JJN30" s="70"/>
      <c r="JJO30" s="70"/>
      <c r="JJP30" s="70"/>
      <c r="JJQ30" s="70"/>
      <c r="JJR30" s="70"/>
      <c r="JJS30" s="70"/>
      <c r="JJT30" s="70"/>
      <c r="JJU30" s="70"/>
      <c r="JJV30" s="70"/>
      <c r="JJW30" s="70"/>
      <c r="JJX30" s="70"/>
      <c r="JJY30" s="70"/>
      <c r="JJZ30" s="70"/>
      <c r="JKA30" s="70"/>
      <c r="JKB30" s="70"/>
      <c r="JKC30" s="70"/>
      <c r="JKD30" s="70"/>
      <c r="JKE30" s="70"/>
      <c r="JKF30" s="70"/>
      <c r="JKG30" s="70"/>
      <c r="JKH30" s="70"/>
      <c r="JKI30" s="70"/>
      <c r="JKJ30" s="70"/>
      <c r="JKK30" s="70"/>
      <c r="JKL30" s="70"/>
      <c r="JKM30" s="70"/>
      <c r="JKN30" s="70"/>
      <c r="JKO30" s="70"/>
      <c r="JKP30" s="70"/>
      <c r="JKQ30" s="70"/>
      <c r="JKR30" s="70"/>
      <c r="JKS30" s="70"/>
      <c r="JKT30" s="70"/>
      <c r="JKU30" s="70"/>
      <c r="JKV30" s="70"/>
      <c r="JKW30" s="70"/>
      <c r="JKX30" s="70"/>
      <c r="JKY30" s="70"/>
      <c r="JKZ30" s="70"/>
      <c r="JLA30" s="70"/>
      <c r="JLB30" s="70"/>
      <c r="JLC30" s="70"/>
      <c r="JLD30" s="70"/>
      <c r="JLE30" s="70"/>
      <c r="JLF30" s="70"/>
      <c r="JLG30" s="70"/>
      <c r="JLH30" s="70"/>
      <c r="JLI30" s="70"/>
      <c r="JLJ30" s="70"/>
      <c r="JLK30" s="70"/>
      <c r="JLL30" s="70"/>
      <c r="JLM30" s="70"/>
      <c r="JLN30" s="70"/>
      <c r="JLO30" s="70"/>
      <c r="JLP30" s="70"/>
      <c r="JLQ30" s="70"/>
      <c r="JLR30" s="70"/>
      <c r="JLS30" s="70"/>
      <c r="JLT30" s="70"/>
      <c r="JLU30" s="70"/>
      <c r="JLV30" s="70"/>
      <c r="JLW30" s="70"/>
      <c r="JLX30" s="70"/>
      <c r="JLY30" s="70"/>
      <c r="JLZ30" s="70"/>
      <c r="JMA30" s="70"/>
      <c r="JMB30" s="70"/>
      <c r="JMC30" s="70"/>
      <c r="JMD30" s="70"/>
      <c r="JME30" s="70"/>
      <c r="JMF30" s="70"/>
      <c r="JMG30" s="70"/>
      <c r="JMH30" s="70"/>
      <c r="JMI30" s="70"/>
      <c r="JMJ30" s="70"/>
      <c r="JMK30" s="70"/>
      <c r="JML30" s="70"/>
      <c r="JMM30" s="70"/>
      <c r="JMN30" s="70"/>
      <c r="JMO30" s="70"/>
      <c r="JMP30" s="70"/>
      <c r="JMQ30" s="70"/>
      <c r="JMR30" s="70"/>
      <c r="JMS30" s="70"/>
      <c r="JMT30" s="70"/>
      <c r="JMU30" s="70"/>
      <c r="JMV30" s="70"/>
      <c r="JMW30" s="70"/>
      <c r="JMX30" s="70"/>
      <c r="JMY30" s="70"/>
      <c r="JMZ30" s="70"/>
      <c r="JNA30" s="70"/>
      <c r="JNB30" s="70"/>
      <c r="JNC30" s="70"/>
      <c r="JND30" s="70"/>
      <c r="JNE30" s="70"/>
      <c r="JNF30" s="70"/>
      <c r="JNG30" s="70"/>
      <c r="JNH30" s="70"/>
      <c r="JNI30" s="70"/>
      <c r="JNJ30" s="70"/>
      <c r="JNK30" s="70"/>
      <c r="JNL30" s="70"/>
      <c r="JNM30" s="70"/>
      <c r="JNN30" s="70"/>
      <c r="JNO30" s="70"/>
      <c r="JNP30" s="70"/>
      <c r="JNQ30" s="70"/>
      <c r="JNR30" s="70"/>
      <c r="JNS30" s="70"/>
      <c r="JNT30" s="70"/>
      <c r="JNU30" s="70"/>
      <c r="JNV30" s="70"/>
      <c r="JNW30" s="70"/>
      <c r="JNX30" s="70"/>
      <c r="JNY30" s="70"/>
      <c r="JNZ30" s="70"/>
      <c r="JOA30" s="70"/>
      <c r="JOB30" s="70"/>
      <c r="JOC30" s="70"/>
      <c r="JOD30" s="70"/>
      <c r="JOE30" s="70"/>
      <c r="JOF30" s="70"/>
      <c r="JOG30" s="70"/>
      <c r="JOH30" s="70"/>
      <c r="JOI30" s="70"/>
      <c r="JOJ30" s="70"/>
      <c r="JOK30" s="70"/>
      <c r="JOL30" s="70"/>
      <c r="JOM30" s="70"/>
      <c r="JON30" s="70"/>
      <c r="JOO30" s="70"/>
      <c r="JOP30" s="70"/>
      <c r="JOQ30" s="70"/>
      <c r="JOR30" s="70"/>
      <c r="JOS30" s="70"/>
      <c r="JOT30" s="70"/>
      <c r="JOU30" s="70"/>
      <c r="JOV30" s="70"/>
      <c r="JOW30" s="70"/>
      <c r="JOX30" s="70"/>
      <c r="JOY30" s="70"/>
      <c r="JOZ30" s="70"/>
      <c r="JPA30" s="70"/>
      <c r="JPB30" s="70"/>
      <c r="JPC30" s="70"/>
      <c r="JPD30" s="70"/>
      <c r="JPE30" s="70"/>
      <c r="JPF30" s="70"/>
      <c r="JPG30" s="70"/>
      <c r="JPH30" s="70"/>
      <c r="JPI30" s="70"/>
      <c r="JPJ30" s="70"/>
      <c r="JPK30" s="70"/>
      <c r="JPL30" s="70"/>
      <c r="JPM30" s="70"/>
      <c r="JPN30" s="70"/>
      <c r="JPO30" s="70"/>
      <c r="JPP30" s="70"/>
      <c r="JPQ30" s="70"/>
      <c r="JPR30" s="70"/>
      <c r="JPS30" s="70"/>
      <c r="JPT30" s="70"/>
      <c r="JPU30" s="70"/>
      <c r="JPV30" s="70"/>
      <c r="JPW30" s="70"/>
      <c r="JPX30" s="70"/>
      <c r="JPY30" s="70"/>
      <c r="JPZ30" s="70"/>
      <c r="JQA30" s="70"/>
      <c r="JQB30" s="70"/>
      <c r="JQC30" s="70"/>
      <c r="JQD30" s="70"/>
      <c r="JQE30" s="70"/>
      <c r="JQF30" s="70"/>
      <c r="JQG30" s="70"/>
      <c r="JQH30" s="70"/>
      <c r="JQI30" s="70"/>
      <c r="JQJ30" s="70"/>
      <c r="JQK30" s="70"/>
      <c r="JQL30" s="70"/>
      <c r="JQM30" s="70"/>
      <c r="JQN30" s="70"/>
      <c r="JQO30" s="70"/>
      <c r="JQP30" s="70"/>
      <c r="JQQ30" s="70"/>
      <c r="JQR30" s="70"/>
      <c r="JQS30" s="70"/>
      <c r="JQT30" s="70"/>
      <c r="JQU30" s="70"/>
      <c r="JQV30" s="70"/>
      <c r="JQW30" s="70"/>
      <c r="JQX30" s="70"/>
      <c r="JQY30" s="70"/>
      <c r="JQZ30" s="70"/>
      <c r="JRA30" s="70"/>
      <c r="JRB30" s="70"/>
      <c r="JRC30" s="70"/>
      <c r="JRD30" s="70"/>
      <c r="JRE30" s="70"/>
      <c r="JRF30" s="70"/>
      <c r="JRG30" s="70"/>
      <c r="JRH30" s="70"/>
      <c r="JRI30" s="70"/>
      <c r="JRJ30" s="70"/>
      <c r="JRK30" s="70"/>
      <c r="JRL30" s="70"/>
      <c r="JRM30" s="70"/>
      <c r="JRN30" s="70"/>
      <c r="JRO30" s="70"/>
      <c r="JRP30" s="70"/>
      <c r="JRQ30" s="70"/>
      <c r="JRR30" s="70"/>
      <c r="JRS30" s="70"/>
      <c r="JRT30" s="70"/>
      <c r="JRU30" s="70"/>
      <c r="JRV30" s="70"/>
      <c r="JRW30" s="70"/>
      <c r="JRX30" s="70"/>
      <c r="JRY30" s="70"/>
      <c r="JRZ30" s="70"/>
      <c r="JSA30" s="70"/>
      <c r="JSB30" s="70"/>
      <c r="JSC30" s="70"/>
      <c r="JSD30" s="70"/>
      <c r="JSE30" s="70"/>
      <c r="JSF30" s="70"/>
      <c r="JSG30" s="70"/>
      <c r="JSH30" s="70"/>
      <c r="JSI30" s="70"/>
      <c r="JSJ30" s="70"/>
      <c r="JSK30" s="70"/>
      <c r="JSL30" s="70"/>
      <c r="JSM30" s="70"/>
      <c r="JSN30" s="70"/>
      <c r="JSO30" s="70"/>
      <c r="JSP30" s="70"/>
      <c r="JSQ30" s="70"/>
      <c r="JSR30" s="70"/>
      <c r="JSS30" s="70"/>
      <c r="JST30" s="70"/>
      <c r="JSU30" s="70"/>
      <c r="JSV30" s="70"/>
      <c r="JSW30" s="70"/>
      <c r="JSX30" s="70"/>
      <c r="JSY30" s="70"/>
      <c r="JSZ30" s="70"/>
      <c r="JTA30" s="70"/>
      <c r="JTB30" s="70"/>
      <c r="JTC30" s="70"/>
      <c r="JTD30" s="70"/>
      <c r="JTE30" s="70"/>
      <c r="JTF30" s="70"/>
      <c r="JTG30" s="70"/>
      <c r="JTH30" s="70"/>
      <c r="JTI30" s="70"/>
      <c r="JTJ30" s="70"/>
      <c r="JTK30" s="70"/>
      <c r="JTL30" s="70"/>
      <c r="JTM30" s="70"/>
      <c r="JTN30" s="70"/>
      <c r="JTO30" s="70"/>
      <c r="JTP30" s="70"/>
      <c r="JTQ30" s="70"/>
      <c r="JTR30" s="70"/>
      <c r="JTS30" s="70"/>
      <c r="JTT30" s="70"/>
      <c r="JTU30" s="70"/>
      <c r="JTV30" s="70"/>
      <c r="JTW30" s="70"/>
      <c r="JTX30" s="70"/>
      <c r="JTY30" s="70"/>
      <c r="JTZ30" s="70"/>
      <c r="JUA30" s="70"/>
      <c r="JUB30" s="70"/>
      <c r="JUC30" s="70"/>
      <c r="JUD30" s="70"/>
      <c r="JUE30" s="70"/>
      <c r="JUF30" s="70"/>
      <c r="JUG30" s="70"/>
      <c r="JUH30" s="70"/>
      <c r="JUI30" s="70"/>
      <c r="JUJ30" s="70"/>
      <c r="JUK30" s="70"/>
      <c r="JUL30" s="70"/>
      <c r="JUM30" s="70"/>
      <c r="JUN30" s="70"/>
      <c r="JUO30" s="70"/>
      <c r="JUP30" s="70"/>
      <c r="JUQ30" s="70"/>
      <c r="JUR30" s="70"/>
      <c r="JUS30" s="70"/>
      <c r="JUT30" s="70"/>
      <c r="JUU30" s="70"/>
      <c r="JUV30" s="70"/>
      <c r="JUW30" s="70"/>
      <c r="JUX30" s="70"/>
      <c r="JUY30" s="70"/>
      <c r="JUZ30" s="70"/>
      <c r="JVA30" s="70"/>
      <c r="JVB30" s="70"/>
      <c r="JVC30" s="70"/>
      <c r="JVD30" s="70"/>
      <c r="JVE30" s="70"/>
      <c r="JVF30" s="70"/>
      <c r="JVG30" s="70"/>
      <c r="JVH30" s="70"/>
      <c r="JVI30" s="70"/>
      <c r="JVJ30" s="70"/>
      <c r="JVK30" s="70"/>
      <c r="JVL30" s="70"/>
      <c r="JVM30" s="70"/>
      <c r="JVN30" s="70"/>
      <c r="JVO30" s="70"/>
      <c r="JVP30" s="70"/>
      <c r="JVQ30" s="70"/>
      <c r="JVR30" s="70"/>
      <c r="JVS30" s="70"/>
      <c r="JVT30" s="70"/>
      <c r="JVU30" s="70"/>
      <c r="JVV30" s="70"/>
      <c r="JVW30" s="70"/>
      <c r="JVX30" s="70"/>
      <c r="JVY30" s="70"/>
      <c r="JVZ30" s="70"/>
      <c r="JWA30" s="70"/>
      <c r="JWB30" s="70"/>
      <c r="JWC30" s="70"/>
      <c r="JWD30" s="70"/>
      <c r="JWE30" s="70"/>
      <c r="JWF30" s="70"/>
      <c r="JWG30" s="70"/>
      <c r="JWH30" s="70"/>
      <c r="JWI30" s="70"/>
      <c r="JWJ30" s="70"/>
      <c r="JWK30" s="70"/>
      <c r="JWL30" s="70"/>
      <c r="JWM30" s="70"/>
      <c r="JWN30" s="70"/>
      <c r="JWO30" s="70"/>
      <c r="JWP30" s="70"/>
      <c r="JWQ30" s="70"/>
      <c r="JWR30" s="70"/>
      <c r="JWS30" s="70"/>
      <c r="JWT30" s="70"/>
      <c r="JWU30" s="70"/>
      <c r="JWV30" s="70"/>
      <c r="JWW30" s="70"/>
      <c r="JWX30" s="70"/>
      <c r="JWY30" s="70"/>
      <c r="JWZ30" s="70"/>
      <c r="JXA30" s="70"/>
      <c r="JXB30" s="70"/>
      <c r="JXC30" s="70"/>
      <c r="JXD30" s="70"/>
      <c r="JXE30" s="70"/>
      <c r="JXF30" s="70"/>
      <c r="JXG30" s="70"/>
      <c r="JXH30" s="70"/>
      <c r="JXI30" s="70"/>
      <c r="JXJ30" s="70"/>
      <c r="JXK30" s="70"/>
      <c r="JXL30" s="70"/>
      <c r="JXM30" s="70"/>
      <c r="JXN30" s="70"/>
      <c r="JXO30" s="70"/>
      <c r="JXP30" s="70"/>
      <c r="JXQ30" s="70"/>
      <c r="JXR30" s="70"/>
      <c r="JXS30" s="70"/>
      <c r="JXT30" s="70"/>
      <c r="JXU30" s="70"/>
      <c r="JXV30" s="70"/>
      <c r="JXW30" s="70"/>
      <c r="JXX30" s="70"/>
      <c r="JXY30" s="70"/>
      <c r="JXZ30" s="70"/>
      <c r="JYA30" s="70"/>
      <c r="JYB30" s="70"/>
      <c r="JYC30" s="70"/>
      <c r="JYD30" s="70"/>
      <c r="JYE30" s="70"/>
      <c r="JYF30" s="70"/>
      <c r="JYG30" s="70"/>
      <c r="JYH30" s="70"/>
      <c r="JYI30" s="70"/>
      <c r="JYJ30" s="70"/>
      <c r="JYK30" s="70"/>
      <c r="JYL30" s="70"/>
      <c r="JYM30" s="70"/>
      <c r="JYN30" s="70"/>
      <c r="JYO30" s="70"/>
      <c r="JYP30" s="70"/>
      <c r="JYQ30" s="70"/>
      <c r="JYR30" s="70"/>
      <c r="JYS30" s="70"/>
      <c r="JYT30" s="70"/>
      <c r="JYU30" s="70"/>
      <c r="JYV30" s="70"/>
      <c r="JYW30" s="70"/>
      <c r="JYX30" s="70"/>
      <c r="JYY30" s="70"/>
      <c r="JYZ30" s="70"/>
      <c r="JZA30" s="70"/>
      <c r="JZB30" s="70"/>
      <c r="JZC30" s="70"/>
      <c r="JZD30" s="70"/>
      <c r="JZE30" s="70"/>
      <c r="JZF30" s="70"/>
      <c r="JZG30" s="70"/>
      <c r="JZH30" s="70"/>
      <c r="JZI30" s="70"/>
      <c r="JZJ30" s="70"/>
      <c r="JZK30" s="70"/>
      <c r="JZL30" s="70"/>
      <c r="JZM30" s="70"/>
      <c r="JZN30" s="70"/>
      <c r="JZO30" s="70"/>
      <c r="JZP30" s="70"/>
      <c r="JZQ30" s="70"/>
      <c r="JZR30" s="70"/>
      <c r="JZS30" s="70"/>
      <c r="JZT30" s="70"/>
      <c r="JZU30" s="70"/>
      <c r="JZV30" s="70"/>
      <c r="JZW30" s="70"/>
      <c r="JZX30" s="70"/>
      <c r="JZY30" s="70"/>
      <c r="JZZ30" s="70"/>
      <c r="KAA30" s="70"/>
      <c r="KAB30" s="70"/>
      <c r="KAC30" s="70"/>
      <c r="KAD30" s="70"/>
      <c r="KAE30" s="70"/>
      <c r="KAF30" s="70"/>
      <c r="KAG30" s="70"/>
      <c r="KAH30" s="70"/>
      <c r="KAI30" s="70"/>
      <c r="KAJ30" s="70"/>
      <c r="KAK30" s="70"/>
      <c r="KAL30" s="70"/>
      <c r="KAM30" s="70"/>
      <c r="KAN30" s="70"/>
      <c r="KAO30" s="70"/>
      <c r="KAP30" s="70"/>
      <c r="KAQ30" s="70"/>
      <c r="KAR30" s="70"/>
      <c r="KAS30" s="70"/>
      <c r="KAT30" s="70"/>
      <c r="KAU30" s="70"/>
      <c r="KAV30" s="70"/>
      <c r="KAW30" s="70"/>
      <c r="KAX30" s="70"/>
      <c r="KAY30" s="70"/>
      <c r="KAZ30" s="70"/>
      <c r="KBA30" s="70"/>
      <c r="KBB30" s="70"/>
      <c r="KBC30" s="70"/>
      <c r="KBD30" s="70"/>
      <c r="KBE30" s="70"/>
      <c r="KBF30" s="70"/>
      <c r="KBG30" s="70"/>
      <c r="KBH30" s="70"/>
      <c r="KBI30" s="70"/>
      <c r="KBJ30" s="70"/>
      <c r="KBK30" s="70"/>
      <c r="KBL30" s="70"/>
      <c r="KBM30" s="70"/>
      <c r="KBN30" s="70"/>
      <c r="KBO30" s="70"/>
      <c r="KBP30" s="70"/>
      <c r="KBQ30" s="70"/>
      <c r="KBR30" s="70"/>
      <c r="KBS30" s="70"/>
      <c r="KBT30" s="70"/>
      <c r="KBU30" s="70"/>
      <c r="KBV30" s="70"/>
      <c r="KBW30" s="70"/>
      <c r="KBX30" s="70"/>
      <c r="KBY30" s="70"/>
      <c r="KBZ30" s="70"/>
      <c r="KCA30" s="70"/>
      <c r="KCB30" s="70"/>
      <c r="KCC30" s="70"/>
      <c r="KCD30" s="70"/>
      <c r="KCE30" s="70"/>
      <c r="KCF30" s="70"/>
      <c r="KCG30" s="70"/>
      <c r="KCH30" s="70"/>
      <c r="KCI30" s="70"/>
      <c r="KCJ30" s="70"/>
      <c r="KCK30" s="70"/>
      <c r="KCL30" s="70"/>
      <c r="KCM30" s="70"/>
      <c r="KCN30" s="70"/>
      <c r="KCO30" s="70"/>
      <c r="KCP30" s="70"/>
      <c r="KCQ30" s="70"/>
      <c r="KCR30" s="70"/>
      <c r="KCS30" s="70"/>
      <c r="KCT30" s="70"/>
      <c r="KCU30" s="70"/>
      <c r="KCV30" s="70"/>
      <c r="KCW30" s="70"/>
      <c r="KCX30" s="70"/>
      <c r="KCY30" s="70"/>
      <c r="KCZ30" s="70"/>
      <c r="KDA30" s="70"/>
      <c r="KDB30" s="70"/>
      <c r="KDC30" s="70"/>
      <c r="KDD30" s="70"/>
      <c r="KDE30" s="70"/>
      <c r="KDF30" s="70"/>
      <c r="KDG30" s="70"/>
      <c r="KDH30" s="70"/>
      <c r="KDI30" s="70"/>
      <c r="KDJ30" s="70"/>
      <c r="KDK30" s="70"/>
      <c r="KDL30" s="70"/>
      <c r="KDM30" s="70"/>
      <c r="KDN30" s="70"/>
      <c r="KDO30" s="70"/>
      <c r="KDP30" s="70"/>
      <c r="KDQ30" s="70"/>
      <c r="KDR30" s="70"/>
      <c r="KDS30" s="70"/>
      <c r="KDT30" s="70"/>
      <c r="KDU30" s="70"/>
      <c r="KDV30" s="70"/>
      <c r="KDW30" s="70"/>
      <c r="KDX30" s="70"/>
      <c r="KDY30" s="70"/>
      <c r="KDZ30" s="70"/>
      <c r="KEA30" s="70"/>
      <c r="KEB30" s="70"/>
      <c r="KEC30" s="70"/>
      <c r="KED30" s="70"/>
      <c r="KEE30" s="70"/>
      <c r="KEF30" s="70"/>
      <c r="KEG30" s="70"/>
      <c r="KEH30" s="70"/>
      <c r="KEI30" s="70"/>
      <c r="KEJ30" s="70"/>
      <c r="KEK30" s="70"/>
      <c r="KEL30" s="70"/>
      <c r="KEM30" s="70"/>
      <c r="KEN30" s="70"/>
      <c r="KEO30" s="70"/>
      <c r="KEP30" s="70"/>
      <c r="KEQ30" s="70"/>
      <c r="KER30" s="70"/>
      <c r="KES30" s="70"/>
      <c r="KET30" s="70"/>
      <c r="KEU30" s="70"/>
      <c r="KEV30" s="70"/>
      <c r="KEW30" s="70"/>
      <c r="KEX30" s="70"/>
      <c r="KEY30" s="70"/>
      <c r="KEZ30" s="70"/>
      <c r="KFA30" s="70"/>
      <c r="KFB30" s="70"/>
      <c r="KFC30" s="70"/>
      <c r="KFD30" s="70"/>
      <c r="KFE30" s="70"/>
      <c r="KFF30" s="70"/>
      <c r="KFG30" s="70"/>
      <c r="KFH30" s="70"/>
      <c r="KFI30" s="70"/>
      <c r="KFJ30" s="70"/>
      <c r="KFK30" s="70"/>
      <c r="KFL30" s="70"/>
      <c r="KFM30" s="70"/>
      <c r="KFN30" s="70"/>
      <c r="KFO30" s="70"/>
      <c r="KFP30" s="70"/>
      <c r="KFQ30" s="70"/>
      <c r="KFR30" s="70"/>
      <c r="KFS30" s="70"/>
      <c r="KFT30" s="70"/>
      <c r="KFU30" s="70"/>
      <c r="KFV30" s="70"/>
      <c r="KFW30" s="70"/>
      <c r="KFX30" s="70"/>
      <c r="KFY30" s="70"/>
      <c r="KFZ30" s="70"/>
      <c r="KGA30" s="70"/>
      <c r="KGB30" s="70"/>
      <c r="KGC30" s="70"/>
      <c r="KGD30" s="70"/>
      <c r="KGE30" s="70"/>
      <c r="KGF30" s="70"/>
      <c r="KGG30" s="70"/>
      <c r="KGH30" s="70"/>
      <c r="KGI30" s="70"/>
      <c r="KGJ30" s="70"/>
      <c r="KGK30" s="70"/>
      <c r="KGL30" s="70"/>
      <c r="KGM30" s="70"/>
      <c r="KGN30" s="70"/>
      <c r="KGO30" s="70"/>
      <c r="KGP30" s="70"/>
      <c r="KGQ30" s="70"/>
      <c r="KGR30" s="70"/>
      <c r="KGS30" s="70"/>
      <c r="KGT30" s="70"/>
      <c r="KGU30" s="70"/>
      <c r="KGV30" s="70"/>
      <c r="KGW30" s="70"/>
      <c r="KGX30" s="70"/>
      <c r="KGY30" s="70"/>
      <c r="KGZ30" s="70"/>
      <c r="KHA30" s="70"/>
      <c r="KHB30" s="70"/>
      <c r="KHC30" s="70"/>
      <c r="KHD30" s="70"/>
      <c r="KHE30" s="70"/>
      <c r="KHF30" s="70"/>
      <c r="KHG30" s="70"/>
      <c r="KHH30" s="70"/>
      <c r="KHI30" s="70"/>
      <c r="KHJ30" s="70"/>
      <c r="KHK30" s="70"/>
      <c r="KHL30" s="70"/>
      <c r="KHM30" s="70"/>
      <c r="KHN30" s="70"/>
      <c r="KHO30" s="70"/>
      <c r="KHP30" s="70"/>
      <c r="KHQ30" s="70"/>
      <c r="KHR30" s="70"/>
      <c r="KHS30" s="70"/>
      <c r="KHT30" s="70"/>
      <c r="KHU30" s="70"/>
      <c r="KHV30" s="70"/>
      <c r="KHW30" s="70"/>
      <c r="KHX30" s="70"/>
      <c r="KHY30" s="70"/>
      <c r="KHZ30" s="70"/>
      <c r="KIA30" s="70"/>
      <c r="KIB30" s="70"/>
      <c r="KIC30" s="70"/>
      <c r="KID30" s="70"/>
      <c r="KIE30" s="70"/>
      <c r="KIF30" s="70"/>
      <c r="KIG30" s="70"/>
      <c r="KIH30" s="70"/>
      <c r="KII30" s="70"/>
      <c r="KIJ30" s="70"/>
      <c r="KIK30" s="70"/>
      <c r="KIL30" s="70"/>
      <c r="KIM30" s="70"/>
      <c r="KIN30" s="70"/>
      <c r="KIO30" s="70"/>
      <c r="KIP30" s="70"/>
      <c r="KIQ30" s="70"/>
      <c r="KIR30" s="70"/>
      <c r="KIS30" s="70"/>
      <c r="KIT30" s="70"/>
      <c r="KIU30" s="70"/>
      <c r="KIV30" s="70"/>
      <c r="KIW30" s="70"/>
      <c r="KIX30" s="70"/>
      <c r="KIY30" s="70"/>
      <c r="KIZ30" s="70"/>
      <c r="KJA30" s="70"/>
      <c r="KJB30" s="70"/>
      <c r="KJC30" s="70"/>
      <c r="KJD30" s="70"/>
      <c r="KJE30" s="70"/>
      <c r="KJF30" s="70"/>
      <c r="KJG30" s="70"/>
      <c r="KJH30" s="70"/>
      <c r="KJI30" s="70"/>
      <c r="KJJ30" s="70"/>
      <c r="KJK30" s="70"/>
      <c r="KJL30" s="70"/>
      <c r="KJM30" s="70"/>
      <c r="KJN30" s="70"/>
      <c r="KJO30" s="70"/>
      <c r="KJP30" s="70"/>
      <c r="KJQ30" s="70"/>
      <c r="KJR30" s="70"/>
      <c r="KJS30" s="70"/>
      <c r="KJT30" s="70"/>
      <c r="KJU30" s="70"/>
      <c r="KJV30" s="70"/>
      <c r="KJW30" s="70"/>
      <c r="KJX30" s="70"/>
      <c r="KJY30" s="70"/>
      <c r="KJZ30" s="70"/>
      <c r="KKA30" s="70"/>
      <c r="KKB30" s="70"/>
      <c r="KKC30" s="70"/>
      <c r="KKD30" s="70"/>
      <c r="KKE30" s="70"/>
      <c r="KKF30" s="70"/>
      <c r="KKG30" s="70"/>
      <c r="KKH30" s="70"/>
      <c r="KKI30" s="70"/>
      <c r="KKJ30" s="70"/>
      <c r="KKK30" s="70"/>
      <c r="KKL30" s="70"/>
      <c r="KKM30" s="70"/>
      <c r="KKN30" s="70"/>
      <c r="KKO30" s="70"/>
      <c r="KKP30" s="70"/>
      <c r="KKQ30" s="70"/>
      <c r="KKR30" s="70"/>
      <c r="KKS30" s="70"/>
      <c r="KKT30" s="70"/>
      <c r="KKU30" s="70"/>
      <c r="KKV30" s="70"/>
      <c r="KKW30" s="70"/>
      <c r="KKX30" s="70"/>
      <c r="KKY30" s="70"/>
      <c r="KKZ30" s="70"/>
      <c r="KLA30" s="70"/>
      <c r="KLB30" s="70"/>
      <c r="KLC30" s="70"/>
      <c r="KLD30" s="70"/>
      <c r="KLE30" s="70"/>
      <c r="KLF30" s="70"/>
      <c r="KLG30" s="70"/>
      <c r="KLH30" s="70"/>
      <c r="KLI30" s="70"/>
      <c r="KLJ30" s="70"/>
      <c r="KLK30" s="70"/>
      <c r="KLL30" s="70"/>
      <c r="KLM30" s="70"/>
      <c r="KLN30" s="70"/>
      <c r="KLO30" s="70"/>
      <c r="KLP30" s="70"/>
      <c r="KLQ30" s="70"/>
      <c r="KLR30" s="70"/>
      <c r="KLS30" s="70"/>
      <c r="KLT30" s="70"/>
      <c r="KLU30" s="70"/>
      <c r="KLV30" s="70"/>
      <c r="KLW30" s="70"/>
      <c r="KLX30" s="70"/>
      <c r="KLY30" s="70"/>
      <c r="KLZ30" s="70"/>
      <c r="KMA30" s="70"/>
      <c r="KMB30" s="70"/>
      <c r="KMC30" s="70"/>
      <c r="KMD30" s="70"/>
      <c r="KME30" s="70"/>
      <c r="KMF30" s="70"/>
      <c r="KMG30" s="70"/>
      <c r="KMH30" s="70"/>
      <c r="KMI30" s="70"/>
      <c r="KMJ30" s="70"/>
      <c r="KMK30" s="70"/>
      <c r="KML30" s="70"/>
      <c r="KMM30" s="70"/>
      <c r="KMN30" s="70"/>
      <c r="KMO30" s="70"/>
      <c r="KMP30" s="70"/>
      <c r="KMQ30" s="70"/>
      <c r="KMR30" s="70"/>
      <c r="KMS30" s="70"/>
      <c r="KMT30" s="70"/>
      <c r="KMU30" s="70"/>
      <c r="KMV30" s="70"/>
      <c r="KMW30" s="70"/>
      <c r="KMX30" s="70"/>
      <c r="KMY30" s="70"/>
      <c r="KMZ30" s="70"/>
      <c r="KNA30" s="70"/>
      <c r="KNB30" s="70"/>
      <c r="KNC30" s="70"/>
      <c r="KND30" s="70"/>
      <c r="KNE30" s="70"/>
      <c r="KNF30" s="70"/>
      <c r="KNG30" s="70"/>
      <c r="KNH30" s="70"/>
      <c r="KNI30" s="70"/>
      <c r="KNJ30" s="70"/>
      <c r="KNK30" s="70"/>
      <c r="KNL30" s="70"/>
      <c r="KNM30" s="70"/>
      <c r="KNN30" s="70"/>
      <c r="KNO30" s="70"/>
      <c r="KNP30" s="70"/>
      <c r="KNQ30" s="70"/>
      <c r="KNR30" s="70"/>
      <c r="KNS30" s="70"/>
      <c r="KNT30" s="70"/>
      <c r="KNU30" s="70"/>
      <c r="KNV30" s="70"/>
      <c r="KNW30" s="70"/>
      <c r="KNX30" s="70"/>
      <c r="KNY30" s="70"/>
      <c r="KNZ30" s="70"/>
      <c r="KOA30" s="70"/>
      <c r="KOB30" s="70"/>
      <c r="KOC30" s="70"/>
      <c r="KOD30" s="70"/>
      <c r="KOE30" s="70"/>
      <c r="KOF30" s="70"/>
      <c r="KOG30" s="70"/>
      <c r="KOH30" s="70"/>
      <c r="KOI30" s="70"/>
      <c r="KOJ30" s="70"/>
      <c r="KOK30" s="70"/>
      <c r="KOL30" s="70"/>
      <c r="KOM30" s="70"/>
      <c r="KON30" s="70"/>
      <c r="KOO30" s="70"/>
      <c r="KOP30" s="70"/>
      <c r="KOQ30" s="70"/>
      <c r="KOR30" s="70"/>
      <c r="KOS30" s="70"/>
      <c r="KOT30" s="70"/>
      <c r="KOU30" s="70"/>
      <c r="KOV30" s="70"/>
      <c r="KOW30" s="70"/>
      <c r="KOX30" s="70"/>
      <c r="KOY30" s="70"/>
      <c r="KOZ30" s="70"/>
      <c r="KPA30" s="70"/>
      <c r="KPB30" s="70"/>
      <c r="KPC30" s="70"/>
      <c r="KPD30" s="70"/>
      <c r="KPE30" s="70"/>
      <c r="KPF30" s="70"/>
      <c r="KPG30" s="70"/>
      <c r="KPH30" s="70"/>
      <c r="KPI30" s="70"/>
      <c r="KPJ30" s="70"/>
      <c r="KPK30" s="70"/>
      <c r="KPL30" s="70"/>
      <c r="KPM30" s="70"/>
      <c r="KPN30" s="70"/>
      <c r="KPO30" s="70"/>
      <c r="KPP30" s="70"/>
      <c r="KPQ30" s="70"/>
      <c r="KPR30" s="70"/>
      <c r="KPS30" s="70"/>
      <c r="KPT30" s="70"/>
      <c r="KPU30" s="70"/>
      <c r="KPV30" s="70"/>
      <c r="KPW30" s="70"/>
      <c r="KPX30" s="70"/>
      <c r="KPY30" s="70"/>
      <c r="KPZ30" s="70"/>
      <c r="KQA30" s="70"/>
      <c r="KQB30" s="70"/>
      <c r="KQC30" s="70"/>
      <c r="KQD30" s="70"/>
      <c r="KQE30" s="70"/>
      <c r="KQF30" s="70"/>
      <c r="KQG30" s="70"/>
      <c r="KQH30" s="70"/>
      <c r="KQI30" s="70"/>
      <c r="KQJ30" s="70"/>
      <c r="KQK30" s="70"/>
      <c r="KQL30" s="70"/>
      <c r="KQM30" s="70"/>
      <c r="KQN30" s="70"/>
      <c r="KQO30" s="70"/>
      <c r="KQP30" s="70"/>
      <c r="KQQ30" s="70"/>
      <c r="KQR30" s="70"/>
      <c r="KQS30" s="70"/>
      <c r="KQT30" s="70"/>
      <c r="KQU30" s="70"/>
      <c r="KQV30" s="70"/>
      <c r="KQW30" s="70"/>
      <c r="KQX30" s="70"/>
      <c r="KQY30" s="70"/>
      <c r="KQZ30" s="70"/>
      <c r="KRA30" s="70"/>
      <c r="KRB30" s="70"/>
      <c r="KRC30" s="70"/>
      <c r="KRD30" s="70"/>
      <c r="KRE30" s="70"/>
      <c r="KRF30" s="70"/>
      <c r="KRG30" s="70"/>
      <c r="KRH30" s="70"/>
      <c r="KRI30" s="70"/>
      <c r="KRJ30" s="70"/>
      <c r="KRK30" s="70"/>
      <c r="KRL30" s="70"/>
      <c r="KRM30" s="70"/>
      <c r="KRN30" s="70"/>
      <c r="KRO30" s="70"/>
      <c r="KRP30" s="70"/>
      <c r="KRQ30" s="70"/>
      <c r="KRR30" s="70"/>
      <c r="KRS30" s="70"/>
      <c r="KRT30" s="70"/>
      <c r="KRU30" s="70"/>
      <c r="KRV30" s="70"/>
      <c r="KRW30" s="70"/>
      <c r="KRX30" s="70"/>
      <c r="KRY30" s="70"/>
      <c r="KRZ30" s="70"/>
      <c r="KSA30" s="70"/>
      <c r="KSB30" s="70"/>
      <c r="KSC30" s="70"/>
      <c r="KSD30" s="70"/>
      <c r="KSE30" s="70"/>
      <c r="KSF30" s="70"/>
      <c r="KSG30" s="70"/>
      <c r="KSH30" s="70"/>
      <c r="KSI30" s="70"/>
      <c r="KSJ30" s="70"/>
      <c r="KSK30" s="70"/>
      <c r="KSL30" s="70"/>
      <c r="KSM30" s="70"/>
      <c r="KSN30" s="70"/>
      <c r="KSO30" s="70"/>
      <c r="KSP30" s="70"/>
      <c r="KSQ30" s="70"/>
      <c r="KSR30" s="70"/>
      <c r="KSS30" s="70"/>
      <c r="KST30" s="70"/>
      <c r="KSU30" s="70"/>
      <c r="KSV30" s="70"/>
      <c r="KSW30" s="70"/>
      <c r="KSX30" s="70"/>
      <c r="KSY30" s="70"/>
      <c r="KSZ30" s="70"/>
      <c r="KTA30" s="70"/>
      <c r="KTB30" s="70"/>
      <c r="KTC30" s="70"/>
      <c r="KTD30" s="70"/>
      <c r="KTE30" s="70"/>
      <c r="KTF30" s="70"/>
      <c r="KTG30" s="70"/>
      <c r="KTH30" s="70"/>
      <c r="KTI30" s="70"/>
      <c r="KTJ30" s="70"/>
      <c r="KTK30" s="70"/>
      <c r="KTL30" s="70"/>
      <c r="KTM30" s="70"/>
      <c r="KTN30" s="70"/>
      <c r="KTO30" s="70"/>
      <c r="KTP30" s="70"/>
      <c r="KTQ30" s="70"/>
      <c r="KTR30" s="70"/>
      <c r="KTS30" s="70"/>
      <c r="KTT30" s="70"/>
      <c r="KTU30" s="70"/>
      <c r="KTV30" s="70"/>
      <c r="KTW30" s="70"/>
      <c r="KTX30" s="70"/>
      <c r="KTY30" s="70"/>
      <c r="KTZ30" s="70"/>
      <c r="KUA30" s="70"/>
      <c r="KUB30" s="70"/>
      <c r="KUC30" s="70"/>
      <c r="KUD30" s="70"/>
      <c r="KUE30" s="70"/>
      <c r="KUF30" s="70"/>
      <c r="KUG30" s="70"/>
      <c r="KUH30" s="70"/>
      <c r="KUI30" s="70"/>
      <c r="KUJ30" s="70"/>
      <c r="KUK30" s="70"/>
      <c r="KUL30" s="70"/>
      <c r="KUM30" s="70"/>
      <c r="KUN30" s="70"/>
      <c r="KUO30" s="70"/>
      <c r="KUP30" s="70"/>
      <c r="KUQ30" s="70"/>
      <c r="KUR30" s="70"/>
      <c r="KUS30" s="70"/>
      <c r="KUT30" s="70"/>
      <c r="KUU30" s="70"/>
      <c r="KUV30" s="70"/>
      <c r="KUW30" s="70"/>
      <c r="KUX30" s="70"/>
      <c r="KUY30" s="70"/>
      <c r="KUZ30" s="70"/>
      <c r="KVA30" s="70"/>
      <c r="KVB30" s="70"/>
      <c r="KVC30" s="70"/>
      <c r="KVD30" s="70"/>
      <c r="KVE30" s="70"/>
      <c r="KVF30" s="70"/>
      <c r="KVG30" s="70"/>
      <c r="KVH30" s="70"/>
      <c r="KVI30" s="70"/>
      <c r="KVJ30" s="70"/>
      <c r="KVK30" s="70"/>
      <c r="KVL30" s="70"/>
      <c r="KVM30" s="70"/>
      <c r="KVN30" s="70"/>
      <c r="KVO30" s="70"/>
      <c r="KVP30" s="70"/>
      <c r="KVQ30" s="70"/>
      <c r="KVR30" s="70"/>
      <c r="KVS30" s="70"/>
      <c r="KVT30" s="70"/>
      <c r="KVU30" s="70"/>
      <c r="KVV30" s="70"/>
      <c r="KVW30" s="70"/>
      <c r="KVX30" s="70"/>
      <c r="KVY30" s="70"/>
      <c r="KVZ30" s="70"/>
      <c r="KWA30" s="70"/>
      <c r="KWB30" s="70"/>
      <c r="KWC30" s="70"/>
      <c r="KWD30" s="70"/>
      <c r="KWE30" s="70"/>
      <c r="KWF30" s="70"/>
      <c r="KWG30" s="70"/>
      <c r="KWH30" s="70"/>
      <c r="KWI30" s="70"/>
      <c r="KWJ30" s="70"/>
      <c r="KWK30" s="70"/>
      <c r="KWL30" s="70"/>
      <c r="KWM30" s="70"/>
      <c r="KWN30" s="70"/>
      <c r="KWO30" s="70"/>
      <c r="KWP30" s="70"/>
      <c r="KWQ30" s="70"/>
      <c r="KWR30" s="70"/>
      <c r="KWS30" s="70"/>
      <c r="KWT30" s="70"/>
      <c r="KWU30" s="70"/>
      <c r="KWV30" s="70"/>
      <c r="KWW30" s="70"/>
      <c r="KWX30" s="70"/>
      <c r="KWY30" s="70"/>
      <c r="KWZ30" s="70"/>
      <c r="KXA30" s="70"/>
      <c r="KXB30" s="70"/>
      <c r="KXC30" s="70"/>
      <c r="KXD30" s="70"/>
      <c r="KXE30" s="70"/>
      <c r="KXF30" s="70"/>
      <c r="KXG30" s="70"/>
      <c r="KXH30" s="70"/>
      <c r="KXI30" s="70"/>
      <c r="KXJ30" s="70"/>
      <c r="KXK30" s="70"/>
      <c r="KXL30" s="70"/>
      <c r="KXM30" s="70"/>
      <c r="KXN30" s="70"/>
      <c r="KXO30" s="70"/>
      <c r="KXP30" s="70"/>
      <c r="KXQ30" s="70"/>
      <c r="KXR30" s="70"/>
      <c r="KXS30" s="70"/>
      <c r="KXT30" s="70"/>
      <c r="KXU30" s="70"/>
      <c r="KXV30" s="70"/>
      <c r="KXW30" s="70"/>
      <c r="KXX30" s="70"/>
      <c r="KXY30" s="70"/>
      <c r="KXZ30" s="70"/>
      <c r="KYA30" s="70"/>
      <c r="KYB30" s="70"/>
      <c r="KYC30" s="70"/>
      <c r="KYD30" s="70"/>
      <c r="KYE30" s="70"/>
      <c r="KYF30" s="70"/>
      <c r="KYG30" s="70"/>
      <c r="KYH30" s="70"/>
      <c r="KYI30" s="70"/>
      <c r="KYJ30" s="70"/>
      <c r="KYK30" s="70"/>
      <c r="KYL30" s="70"/>
      <c r="KYM30" s="70"/>
      <c r="KYN30" s="70"/>
      <c r="KYO30" s="70"/>
      <c r="KYP30" s="70"/>
      <c r="KYQ30" s="70"/>
      <c r="KYR30" s="70"/>
      <c r="KYS30" s="70"/>
      <c r="KYT30" s="70"/>
      <c r="KYU30" s="70"/>
      <c r="KYV30" s="70"/>
      <c r="KYW30" s="70"/>
      <c r="KYX30" s="70"/>
      <c r="KYY30" s="70"/>
      <c r="KYZ30" s="70"/>
      <c r="KZA30" s="70"/>
      <c r="KZB30" s="70"/>
      <c r="KZC30" s="70"/>
      <c r="KZD30" s="70"/>
      <c r="KZE30" s="70"/>
      <c r="KZF30" s="70"/>
      <c r="KZG30" s="70"/>
      <c r="KZH30" s="70"/>
      <c r="KZI30" s="70"/>
      <c r="KZJ30" s="70"/>
      <c r="KZK30" s="70"/>
      <c r="KZL30" s="70"/>
      <c r="KZM30" s="70"/>
      <c r="KZN30" s="70"/>
      <c r="KZO30" s="70"/>
      <c r="KZP30" s="70"/>
      <c r="KZQ30" s="70"/>
      <c r="KZR30" s="70"/>
      <c r="KZS30" s="70"/>
      <c r="KZT30" s="70"/>
      <c r="KZU30" s="70"/>
      <c r="KZV30" s="70"/>
      <c r="KZW30" s="70"/>
      <c r="KZX30" s="70"/>
      <c r="KZY30" s="70"/>
      <c r="KZZ30" s="70"/>
      <c r="LAA30" s="70"/>
      <c r="LAB30" s="70"/>
      <c r="LAC30" s="70"/>
      <c r="LAD30" s="70"/>
      <c r="LAE30" s="70"/>
      <c r="LAF30" s="70"/>
      <c r="LAG30" s="70"/>
      <c r="LAH30" s="70"/>
      <c r="LAI30" s="70"/>
      <c r="LAJ30" s="70"/>
      <c r="LAK30" s="70"/>
      <c r="LAL30" s="70"/>
      <c r="LAM30" s="70"/>
      <c r="LAN30" s="70"/>
      <c r="LAO30" s="70"/>
      <c r="LAP30" s="70"/>
      <c r="LAQ30" s="70"/>
      <c r="LAR30" s="70"/>
      <c r="LAS30" s="70"/>
      <c r="LAT30" s="70"/>
      <c r="LAU30" s="70"/>
      <c r="LAV30" s="70"/>
      <c r="LAW30" s="70"/>
      <c r="LAX30" s="70"/>
      <c r="LAY30" s="70"/>
      <c r="LAZ30" s="70"/>
      <c r="LBA30" s="70"/>
      <c r="LBB30" s="70"/>
      <c r="LBC30" s="70"/>
      <c r="LBD30" s="70"/>
      <c r="LBE30" s="70"/>
      <c r="LBF30" s="70"/>
      <c r="LBG30" s="70"/>
      <c r="LBH30" s="70"/>
      <c r="LBI30" s="70"/>
      <c r="LBJ30" s="70"/>
      <c r="LBK30" s="70"/>
      <c r="LBL30" s="70"/>
      <c r="LBM30" s="70"/>
      <c r="LBN30" s="70"/>
      <c r="LBO30" s="70"/>
      <c r="LBP30" s="70"/>
      <c r="LBQ30" s="70"/>
      <c r="LBR30" s="70"/>
      <c r="LBS30" s="70"/>
      <c r="LBT30" s="70"/>
      <c r="LBU30" s="70"/>
      <c r="LBV30" s="70"/>
      <c r="LBW30" s="70"/>
      <c r="LBX30" s="70"/>
      <c r="LBY30" s="70"/>
      <c r="LBZ30" s="70"/>
      <c r="LCA30" s="70"/>
      <c r="LCB30" s="70"/>
      <c r="LCC30" s="70"/>
      <c r="LCD30" s="70"/>
      <c r="LCE30" s="70"/>
      <c r="LCF30" s="70"/>
      <c r="LCG30" s="70"/>
      <c r="LCH30" s="70"/>
      <c r="LCI30" s="70"/>
      <c r="LCJ30" s="70"/>
      <c r="LCK30" s="70"/>
      <c r="LCL30" s="70"/>
      <c r="LCM30" s="70"/>
      <c r="LCN30" s="70"/>
      <c r="LCO30" s="70"/>
      <c r="LCP30" s="70"/>
      <c r="LCQ30" s="70"/>
      <c r="LCR30" s="70"/>
      <c r="LCS30" s="70"/>
      <c r="LCT30" s="70"/>
      <c r="LCU30" s="70"/>
      <c r="LCV30" s="70"/>
      <c r="LCW30" s="70"/>
      <c r="LCX30" s="70"/>
      <c r="LCY30" s="70"/>
      <c r="LCZ30" s="70"/>
      <c r="LDA30" s="70"/>
      <c r="LDB30" s="70"/>
      <c r="LDC30" s="70"/>
      <c r="LDD30" s="70"/>
      <c r="LDE30" s="70"/>
      <c r="LDF30" s="70"/>
      <c r="LDG30" s="70"/>
      <c r="LDH30" s="70"/>
      <c r="LDI30" s="70"/>
      <c r="LDJ30" s="70"/>
      <c r="LDK30" s="70"/>
      <c r="LDL30" s="70"/>
      <c r="LDM30" s="70"/>
      <c r="LDN30" s="70"/>
      <c r="LDO30" s="70"/>
      <c r="LDP30" s="70"/>
      <c r="LDQ30" s="70"/>
      <c r="LDR30" s="70"/>
      <c r="LDS30" s="70"/>
      <c r="LDT30" s="70"/>
      <c r="LDU30" s="70"/>
      <c r="LDV30" s="70"/>
      <c r="LDW30" s="70"/>
      <c r="LDX30" s="70"/>
      <c r="LDY30" s="70"/>
      <c r="LDZ30" s="70"/>
      <c r="LEA30" s="70"/>
      <c r="LEB30" s="70"/>
      <c r="LEC30" s="70"/>
      <c r="LED30" s="70"/>
      <c r="LEE30" s="70"/>
      <c r="LEF30" s="70"/>
      <c r="LEG30" s="70"/>
      <c r="LEH30" s="70"/>
      <c r="LEI30" s="70"/>
      <c r="LEJ30" s="70"/>
      <c r="LEK30" s="70"/>
      <c r="LEL30" s="70"/>
      <c r="LEM30" s="70"/>
      <c r="LEN30" s="70"/>
      <c r="LEO30" s="70"/>
      <c r="LEP30" s="70"/>
      <c r="LEQ30" s="70"/>
      <c r="LER30" s="70"/>
      <c r="LES30" s="70"/>
      <c r="LET30" s="70"/>
      <c r="LEU30" s="70"/>
      <c r="LEV30" s="70"/>
      <c r="LEW30" s="70"/>
      <c r="LEX30" s="70"/>
      <c r="LEY30" s="70"/>
      <c r="LEZ30" s="70"/>
      <c r="LFA30" s="70"/>
      <c r="LFB30" s="70"/>
      <c r="LFC30" s="70"/>
      <c r="LFD30" s="70"/>
      <c r="LFE30" s="70"/>
      <c r="LFF30" s="70"/>
      <c r="LFG30" s="70"/>
      <c r="LFH30" s="70"/>
      <c r="LFI30" s="70"/>
      <c r="LFJ30" s="70"/>
      <c r="LFK30" s="70"/>
      <c r="LFL30" s="70"/>
      <c r="LFM30" s="70"/>
      <c r="LFN30" s="70"/>
      <c r="LFO30" s="70"/>
      <c r="LFP30" s="70"/>
      <c r="LFQ30" s="70"/>
      <c r="LFR30" s="70"/>
      <c r="LFS30" s="70"/>
      <c r="LFT30" s="70"/>
      <c r="LFU30" s="70"/>
      <c r="LFV30" s="70"/>
      <c r="LFW30" s="70"/>
      <c r="LFX30" s="70"/>
      <c r="LFY30" s="70"/>
      <c r="LFZ30" s="70"/>
      <c r="LGA30" s="70"/>
      <c r="LGB30" s="70"/>
      <c r="LGC30" s="70"/>
      <c r="LGD30" s="70"/>
      <c r="LGE30" s="70"/>
      <c r="LGF30" s="70"/>
      <c r="LGG30" s="70"/>
      <c r="LGH30" s="70"/>
      <c r="LGI30" s="70"/>
      <c r="LGJ30" s="70"/>
      <c r="LGK30" s="70"/>
      <c r="LGL30" s="70"/>
      <c r="LGM30" s="70"/>
      <c r="LGN30" s="70"/>
      <c r="LGO30" s="70"/>
      <c r="LGP30" s="70"/>
      <c r="LGQ30" s="70"/>
      <c r="LGR30" s="70"/>
      <c r="LGS30" s="70"/>
      <c r="LGT30" s="70"/>
      <c r="LGU30" s="70"/>
      <c r="LGV30" s="70"/>
      <c r="LGW30" s="70"/>
      <c r="LGX30" s="70"/>
      <c r="LGY30" s="70"/>
      <c r="LGZ30" s="70"/>
      <c r="LHA30" s="70"/>
      <c r="LHB30" s="70"/>
      <c r="LHC30" s="70"/>
      <c r="LHD30" s="70"/>
      <c r="LHE30" s="70"/>
      <c r="LHF30" s="70"/>
      <c r="LHG30" s="70"/>
      <c r="LHH30" s="70"/>
      <c r="LHI30" s="70"/>
      <c r="LHJ30" s="70"/>
      <c r="LHK30" s="70"/>
      <c r="LHL30" s="70"/>
      <c r="LHM30" s="70"/>
      <c r="LHN30" s="70"/>
      <c r="LHO30" s="70"/>
      <c r="LHP30" s="70"/>
      <c r="LHQ30" s="70"/>
      <c r="LHR30" s="70"/>
      <c r="LHS30" s="70"/>
      <c r="LHT30" s="70"/>
      <c r="LHU30" s="70"/>
      <c r="LHV30" s="70"/>
      <c r="LHW30" s="70"/>
      <c r="LHX30" s="70"/>
      <c r="LHY30" s="70"/>
      <c r="LHZ30" s="70"/>
      <c r="LIA30" s="70"/>
      <c r="LIB30" s="70"/>
      <c r="LIC30" s="70"/>
      <c r="LID30" s="70"/>
      <c r="LIE30" s="70"/>
      <c r="LIF30" s="70"/>
      <c r="LIG30" s="70"/>
      <c r="LIH30" s="70"/>
      <c r="LII30" s="70"/>
      <c r="LIJ30" s="70"/>
      <c r="LIK30" s="70"/>
      <c r="LIL30" s="70"/>
      <c r="LIM30" s="70"/>
      <c r="LIN30" s="70"/>
      <c r="LIO30" s="70"/>
      <c r="LIP30" s="70"/>
      <c r="LIQ30" s="70"/>
      <c r="LIR30" s="70"/>
      <c r="LIS30" s="70"/>
      <c r="LIT30" s="70"/>
      <c r="LIU30" s="70"/>
      <c r="LIV30" s="70"/>
      <c r="LIW30" s="70"/>
      <c r="LIX30" s="70"/>
      <c r="LIY30" s="70"/>
      <c r="LIZ30" s="70"/>
      <c r="LJA30" s="70"/>
      <c r="LJB30" s="70"/>
      <c r="LJC30" s="70"/>
      <c r="LJD30" s="70"/>
      <c r="LJE30" s="70"/>
      <c r="LJF30" s="70"/>
      <c r="LJG30" s="70"/>
      <c r="LJH30" s="70"/>
      <c r="LJI30" s="70"/>
      <c r="LJJ30" s="70"/>
      <c r="LJK30" s="70"/>
      <c r="LJL30" s="70"/>
      <c r="LJM30" s="70"/>
      <c r="LJN30" s="70"/>
      <c r="LJO30" s="70"/>
      <c r="LJP30" s="70"/>
      <c r="LJQ30" s="70"/>
      <c r="LJR30" s="70"/>
      <c r="LJS30" s="70"/>
      <c r="LJT30" s="70"/>
      <c r="LJU30" s="70"/>
      <c r="LJV30" s="70"/>
      <c r="LJW30" s="70"/>
      <c r="LJX30" s="70"/>
      <c r="LJY30" s="70"/>
      <c r="LJZ30" s="70"/>
      <c r="LKA30" s="70"/>
      <c r="LKB30" s="70"/>
      <c r="LKC30" s="70"/>
      <c r="LKD30" s="70"/>
      <c r="LKE30" s="70"/>
      <c r="LKF30" s="70"/>
      <c r="LKG30" s="70"/>
      <c r="LKH30" s="70"/>
      <c r="LKI30" s="70"/>
      <c r="LKJ30" s="70"/>
      <c r="LKK30" s="70"/>
      <c r="LKL30" s="70"/>
      <c r="LKM30" s="70"/>
      <c r="LKN30" s="70"/>
      <c r="LKO30" s="70"/>
      <c r="LKP30" s="70"/>
      <c r="LKQ30" s="70"/>
      <c r="LKR30" s="70"/>
      <c r="LKS30" s="70"/>
      <c r="LKT30" s="70"/>
      <c r="LKU30" s="70"/>
      <c r="LKV30" s="70"/>
      <c r="LKW30" s="70"/>
      <c r="LKX30" s="70"/>
      <c r="LKY30" s="70"/>
      <c r="LKZ30" s="70"/>
      <c r="LLA30" s="70"/>
      <c r="LLB30" s="70"/>
      <c r="LLC30" s="70"/>
      <c r="LLD30" s="70"/>
      <c r="LLE30" s="70"/>
      <c r="LLF30" s="70"/>
      <c r="LLG30" s="70"/>
      <c r="LLH30" s="70"/>
      <c r="LLI30" s="70"/>
      <c r="LLJ30" s="70"/>
      <c r="LLK30" s="70"/>
      <c r="LLL30" s="70"/>
      <c r="LLM30" s="70"/>
      <c r="LLN30" s="70"/>
      <c r="LLO30" s="70"/>
      <c r="LLP30" s="70"/>
      <c r="LLQ30" s="70"/>
      <c r="LLR30" s="70"/>
      <c r="LLS30" s="70"/>
      <c r="LLT30" s="70"/>
      <c r="LLU30" s="70"/>
      <c r="LLV30" s="70"/>
      <c r="LLW30" s="70"/>
      <c r="LLX30" s="70"/>
      <c r="LLY30" s="70"/>
      <c r="LLZ30" s="70"/>
      <c r="LMA30" s="70"/>
      <c r="LMB30" s="70"/>
      <c r="LMC30" s="70"/>
      <c r="LMD30" s="70"/>
      <c r="LME30" s="70"/>
      <c r="LMF30" s="70"/>
      <c r="LMG30" s="70"/>
      <c r="LMH30" s="70"/>
      <c r="LMI30" s="70"/>
      <c r="LMJ30" s="70"/>
      <c r="LMK30" s="70"/>
      <c r="LML30" s="70"/>
      <c r="LMM30" s="70"/>
      <c r="LMN30" s="70"/>
      <c r="LMO30" s="70"/>
      <c r="LMP30" s="70"/>
      <c r="LMQ30" s="70"/>
      <c r="LMR30" s="70"/>
      <c r="LMS30" s="70"/>
      <c r="LMT30" s="70"/>
      <c r="LMU30" s="70"/>
      <c r="LMV30" s="70"/>
      <c r="LMW30" s="70"/>
      <c r="LMX30" s="70"/>
      <c r="LMY30" s="70"/>
      <c r="LMZ30" s="70"/>
      <c r="LNA30" s="70"/>
      <c r="LNB30" s="70"/>
      <c r="LNC30" s="70"/>
      <c r="LND30" s="70"/>
      <c r="LNE30" s="70"/>
      <c r="LNF30" s="70"/>
      <c r="LNG30" s="70"/>
      <c r="LNH30" s="70"/>
      <c r="LNI30" s="70"/>
      <c r="LNJ30" s="70"/>
      <c r="LNK30" s="70"/>
      <c r="LNL30" s="70"/>
      <c r="LNM30" s="70"/>
      <c r="LNN30" s="70"/>
      <c r="LNO30" s="70"/>
      <c r="LNP30" s="70"/>
      <c r="LNQ30" s="70"/>
      <c r="LNR30" s="70"/>
      <c r="LNS30" s="70"/>
      <c r="LNT30" s="70"/>
      <c r="LNU30" s="70"/>
      <c r="LNV30" s="70"/>
      <c r="LNW30" s="70"/>
      <c r="LNX30" s="70"/>
      <c r="LNY30" s="70"/>
      <c r="LNZ30" s="70"/>
      <c r="LOA30" s="70"/>
      <c r="LOB30" s="70"/>
      <c r="LOC30" s="70"/>
      <c r="LOD30" s="70"/>
      <c r="LOE30" s="70"/>
      <c r="LOF30" s="70"/>
      <c r="LOG30" s="70"/>
      <c r="LOH30" s="70"/>
      <c r="LOI30" s="70"/>
      <c r="LOJ30" s="70"/>
      <c r="LOK30" s="70"/>
      <c r="LOL30" s="70"/>
      <c r="LOM30" s="70"/>
      <c r="LON30" s="70"/>
      <c r="LOO30" s="70"/>
      <c r="LOP30" s="70"/>
      <c r="LOQ30" s="70"/>
      <c r="LOR30" s="70"/>
      <c r="LOS30" s="70"/>
      <c r="LOT30" s="70"/>
      <c r="LOU30" s="70"/>
      <c r="LOV30" s="70"/>
      <c r="LOW30" s="70"/>
      <c r="LOX30" s="70"/>
      <c r="LOY30" s="70"/>
      <c r="LOZ30" s="70"/>
      <c r="LPA30" s="70"/>
      <c r="LPB30" s="70"/>
      <c r="LPC30" s="70"/>
      <c r="LPD30" s="70"/>
      <c r="LPE30" s="70"/>
      <c r="LPF30" s="70"/>
      <c r="LPG30" s="70"/>
      <c r="LPH30" s="70"/>
      <c r="LPI30" s="70"/>
      <c r="LPJ30" s="70"/>
      <c r="LPK30" s="70"/>
      <c r="LPL30" s="70"/>
      <c r="LPM30" s="70"/>
      <c r="LPN30" s="70"/>
      <c r="LPO30" s="70"/>
      <c r="LPP30" s="70"/>
      <c r="LPQ30" s="70"/>
      <c r="LPR30" s="70"/>
      <c r="LPS30" s="70"/>
      <c r="LPT30" s="70"/>
      <c r="LPU30" s="70"/>
      <c r="LPV30" s="70"/>
      <c r="LPW30" s="70"/>
      <c r="LPX30" s="70"/>
      <c r="LPY30" s="70"/>
      <c r="LPZ30" s="70"/>
      <c r="LQA30" s="70"/>
      <c r="LQB30" s="70"/>
      <c r="LQC30" s="70"/>
      <c r="LQD30" s="70"/>
      <c r="LQE30" s="70"/>
      <c r="LQF30" s="70"/>
      <c r="LQG30" s="70"/>
      <c r="LQH30" s="70"/>
      <c r="LQI30" s="70"/>
      <c r="LQJ30" s="70"/>
      <c r="LQK30" s="70"/>
      <c r="LQL30" s="70"/>
      <c r="LQM30" s="70"/>
      <c r="LQN30" s="70"/>
      <c r="LQO30" s="70"/>
      <c r="LQP30" s="70"/>
      <c r="LQQ30" s="70"/>
      <c r="LQR30" s="70"/>
      <c r="LQS30" s="70"/>
      <c r="LQT30" s="70"/>
      <c r="LQU30" s="70"/>
      <c r="LQV30" s="70"/>
      <c r="LQW30" s="70"/>
      <c r="LQX30" s="70"/>
      <c r="LQY30" s="70"/>
      <c r="LQZ30" s="70"/>
      <c r="LRA30" s="70"/>
      <c r="LRB30" s="70"/>
      <c r="LRC30" s="70"/>
      <c r="LRD30" s="70"/>
      <c r="LRE30" s="70"/>
      <c r="LRF30" s="70"/>
      <c r="LRG30" s="70"/>
      <c r="LRH30" s="70"/>
      <c r="LRI30" s="70"/>
      <c r="LRJ30" s="70"/>
      <c r="LRK30" s="70"/>
      <c r="LRL30" s="70"/>
      <c r="LRM30" s="70"/>
      <c r="LRN30" s="70"/>
      <c r="LRO30" s="70"/>
      <c r="LRP30" s="70"/>
      <c r="LRQ30" s="70"/>
      <c r="LRR30" s="70"/>
      <c r="LRS30" s="70"/>
      <c r="LRT30" s="70"/>
      <c r="LRU30" s="70"/>
      <c r="LRV30" s="70"/>
      <c r="LRW30" s="70"/>
      <c r="LRX30" s="70"/>
      <c r="LRY30" s="70"/>
      <c r="LRZ30" s="70"/>
      <c r="LSA30" s="70"/>
      <c r="LSB30" s="70"/>
      <c r="LSC30" s="70"/>
      <c r="LSD30" s="70"/>
      <c r="LSE30" s="70"/>
      <c r="LSF30" s="70"/>
      <c r="LSG30" s="70"/>
      <c r="LSH30" s="70"/>
      <c r="LSI30" s="70"/>
      <c r="LSJ30" s="70"/>
      <c r="LSK30" s="70"/>
      <c r="LSL30" s="70"/>
      <c r="LSM30" s="70"/>
      <c r="LSN30" s="70"/>
      <c r="LSO30" s="70"/>
      <c r="LSP30" s="70"/>
      <c r="LSQ30" s="70"/>
      <c r="LSR30" s="70"/>
      <c r="LSS30" s="70"/>
      <c r="LST30" s="70"/>
      <c r="LSU30" s="70"/>
      <c r="LSV30" s="70"/>
      <c r="LSW30" s="70"/>
      <c r="LSX30" s="70"/>
      <c r="LSY30" s="70"/>
      <c r="LSZ30" s="70"/>
      <c r="LTA30" s="70"/>
      <c r="LTB30" s="70"/>
      <c r="LTC30" s="70"/>
      <c r="LTD30" s="70"/>
      <c r="LTE30" s="70"/>
      <c r="LTF30" s="70"/>
      <c r="LTG30" s="70"/>
      <c r="LTH30" s="70"/>
      <c r="LTI30" s="70"/>
      <c r="LTJ30" s="70"/>
      <c r="LTK30" s="70"/>
      <c r="LTL30" s="70"/>
      <c r="LTM30" s="70"/>
      <c r="LTN30" s="70"/>
      <c r="LTO30" s="70"/>
      <c r="LTP30" s="70"/>
      <c r="LTQ30" s="70"/>
      <c r="LTR30" s="70"/>
      <c r="LTS30" s="70"/>
      <c r="LTT30" s="70"/>
      <c r="LTU30" s="70"/>
      <c r="LTV30" s="70"/>
      <c r="LTW30" s="70"/>
      <c r="LTX30" s="70"/>
      <c r="LTY30" s="70"/>
      <c r="LTZ30" s="70"/>
      <c r="LUA30" s="70"/>
      <c r="LUB30" s="70"/>
      <c r="LUC30" s="70"/>
      <c r="LUD30" s="70"/>
      <c r="LUE30" s="70"/>
      <c r="LUF30" s="70"/>
      <c r="LUG30" s="70"/>
      <c r="LUH30" s="70"/>
      <c r="LUI30" s="70"/>
      <c r="LUJ30" s="70"/>
      <c r="LUK30" s="70"/>
      <c r="LUL30" s="70"/>
      <c r="LUM30" s="70"/>
      <c r="LUN30" s="70"/>
      <c r="LUO30" s="70"/>
      <c r="LUP30" s="70"/>
      <c r="LUQ30" s="70"/>
      <c r="LUR30" s="70"/>
      <c r="LUS30" s="70"/>
      <c r="LUT30" s="70"/>
      <c r="LUU30" s="70"/>
      <c r="LUV30" s="70"/>
      <c r="LUW30" s="70"/>
      <c r="LUX30" s="70"/>
      <c r="LUY30" s="70"/>
      <c r="LUZ30" s="70"/>
      <c r="LVA30" s="70"/>
      <c r="LVB30" s="70"/>
      <c r="LVC30" s="70"/>
      <c r="LVD30" s="70"/>
      <c r="LVE30" s="70"/>
      <c r="LVF30" s="70"/>
      <c r="LVG30" s="70"/>
      <c r="LVH30" s="70"/>
      <c r="LVI30" s="70"/>
      <c r="LVJ30" s="70"/>
      <c r="LVK30" s="70"/>
      <c r="LVL30" s="70"/>
      <c r="LVM30" s="70"/>
      <c r="LVN30" s="70"/>
      <c r="LVO30" s="70"/>
      <c r="LVP30" s="70"/>
      <c r="LVQ30" s="70"/>
      <c r="LVR30" s="70"/>
      <c r="LVS30" s="70"/>
      <c r="LVT30" s="70"/>
      <c r="LVU30" s="70"/>
      <c r="LVV30" s="70"/>
      <c r="LVW30" s="70"/>
      <c r="LVX30" s="70"/>
      <c r="LVY30" s="70"/>
      <c r="LVZ30" s="70"/>
      <c r="LWA30" s="70"/>
      <c r="LWB30" s="70"/>
      <c r="LWC30" s="70"/>
      <c r="LWD30" s="70"/>
      <c r="LWE30" s="70"/>
      <c r="LWF30" s="70"/>
      <c r="LWG30" s="70"/>
      <c r="LWH30" s="70"/>
      <c r="LWI30" s="70"/>
      <c r="LWJ30" s="70"/>
      <c r="LWK30" s="70"/>
      <c r="LWL30" s="70"/>
      <c r="LWM30" s="70"/>
      <c r="LWN30" s="70"/>
      <c r="LWO30" s="70"/>
      <c r="LWP30" s="70"/>
      <c r="LWQ30" s="70"/>
      <c r="LWR30" s="70"/>
      <c r="LWS30" s="70"/>
      <c r="LWT30" s="70"/>
      <c r="LWU30" s="70"/>
      <c r="LWV30" s="70"/>
      <c r="LWW30" s="70"/>
      <c r="LWX30" s="70"/>
      <c r="LWY30" s="70"/>
      <c r="LWZ30" s="70"/>
      <c r="LXA30" s="70"/>
      <c r="LXB30" s="70"/>
      <c r="LXC30" s="70"/>
      <c r="LXD30" s="70"/>
      <c r="LXE30" s="70"/>
      <c r="LXF30" s="70"/>
      <c r="LXG30" s="70"/>
      <c r="LXH30" s="70"/>
      <c r="LXI30" s="70"/>
      <c r="LXJ30" s="70"/>
      <c r="LXK30" s="70"/>
      <c r="LXL30" s="70"/>
      <c r="LXM30" s="70"/>
      <c r="LXN30" s="70"/>
      <c r="LXO30" s="70"/>
      <c r="LXP30" s="70"/>
      <c r="LXQ30" s="70"/>
      <c r="LXR30" s="70"/>
      <c r="LXS30" s="70"/>
      <c r="LXT30" s="70"/>
      <c r="LXU30" s="70"/>
      <c r="LXV30" s="70"/>
      <c r="LXW30" s="70"/>
      <c r="LXX30" s="70"/>
      <c r="LXY30" s="70"/>
      <c r="LXZ30" s="70"/>
      <c r="LYA30" s="70"/>
      <c r="LYB30" s="70"/>
      <c r="LYC30" s="70"/>
      <c r="LYD30" s="70"/>
      <c r="LYE30" s="70"/>
      <c r="LYF30" s="70"/>
      <c r="LYG30" s="70"/>
      <c r="LYH30" s="70"/>
      <c r="LYI30" s="70"/>
      <c r="LYJ30" s="70"/>
      <c r="LYK30" s="70"/>
      <c r="LYL30" s="70"/>
      <c r="LYM30" s="70"/>
      <c r="LYN30" s="70"/>
      <c r="LYO30" s="70"/>
      <c r="LYP30" s="70"/>
      <c r="LYQ30" s="70"/>
      <c r="LYR30" s="70"/>
      <c r="LYS30" s="70"/>
      <c r="LYT30" s="70"/>
      <c r="LYU30" s="70"/>
      <c r="LYV30" s="70"/>
      <c r="LYW30" s="70"/>
      <c r="LYX30" s="70"/>
      <c r="LYY30" s="70"/>
      <c r="LYZ30" s="70"/>
      <c r="LZA30" s="70"/>
      <c r="LZB30" s="70"/>
      <c r="LZC30" s="70"/>
      <c r="LZD30" s="70"/>
      <c r="LZE30" s="70"/>
      <c r="LZF30" s="70"/>
      <c r="LZG30" s="70"/>
      <c r="LZH30" s="70"/>
      <c r="LZI30" s="70"/>
      <c r="LZJ30" s="70"/>
      <c r="LZK30" s="70"/>
      <c r="LZL30" s="70"/>
      <c r="LZM30" s="70"/>
      <c r="LZN30" s="70"/>
      <c r="LZO30" s="70"/>
      <c r="LZP30" s="70"/>
      <c r="LZQ30" s="70"/>
      <c r="LZR30" s="70"/>
      <c r="LZS30" s="70"/>
      <c r="LZT30" s="70"/>
      <c r="LZU30" s="70"/>
      <c r="LZV30" s="70"/>
      <c r="LZW30" s="70"/>
      <c r="LZX30" s="70"/>
      <c r="LZY30" s="70"/>
      <c r="LZZ30" s="70"/>
      <c r="MAA30" s="70"/>
      <c r="MAB30" s="70"/>
      <c r="MAC30" s="70"/>
      <c r="MAD30" s="70"/>
      <c r="MAE30" s="70"/>
      <c r="MAF30" s="70"/>
      <c r="MAG30" s="70"/>
      <c r="MAH30" s="70"/>
      <c r="MAI30" s="70"/>
      <c r="MAJ30" s="70"/>
      <c r="MAK30" s="70"/>
      <c r="MAL30" s="70"/>
      <c r="MAM30" s="70"/>
      <c r="MAN30" s="70"/>
      <c r="MAO30" s="70"/>
      <c r="MAP30" s="70"/>
      <c r="MAQ30" s="70"/>
      <c r="MAR30" s="70"/>
      <c r="MAS30" s="70"/>
      <c r="MAT30" s="70"/>
      <c r="MAU30" s="70"/>
      <c r="MAV30" s="70"/>
      <c r="MAW30" s="70"/>
      <c r="MAX30" s="70"/>
      <c r="MAY30" s="70"/>
      <c r="MAZ30" s="70"/>
      <c r="MBA30" s="70"/>
      <c r="MBB30" s="70"/>
      <c r="MBC30" s="70"/>
      <c r="MBD30" s="70"/>
      <c r="MBE30" s="70"/>
      <c r="MBF30" s="70"/>
      <c r="MBG30" s="70"/>
      <c r="MBH30" s="70"/>
      <c r="MBI30" s="70"/>
      <c r="MBJ30" s="70"/>
      <c r="MBK30" s="70"/>
      <c r="MBL30" s="70"/>
      <c r="MBM30" s="70"/>
      <c r="MBN30" s="70"/>
      <c r="MBO30" s="70"/>
      <c r="MBP30" s="70"/>
      <c r="MBQ30" s="70"/>
      <c r="MBR30" s="70"/>
      <c r="MBS30" s="70"/>
      <c r="MBT30" s="70"/>
      <c r="MBU30" s="70"/>
      <c r="MBV30" s="70"/>
      <c r="MBW30" s="70"/>
      <c r="MBX30" s="70"/>
      <c r="MBY30" s="70"/>
      <c r="MBZ30" s="70"/>
      <c r="MCA30" s="70"/>
      <c r="MCB30" s="70"/>
      <c r="MCC30" s="70"/>
      <c r="MCD30" s="70"/>
      <c r="MCE30" s="70"/>
      <c r="MCF30" s="70"/>
      <c r="MCG30" s="70"/>
      <c r="MCH30" s="70"/>
      <c r="MCI30" s="70"/>
      <c r="MCJ30" s="70"/>
      <c r="MCK30" s="70"/>
      <c r="MCL30" s="70"/>
      <c r="MCM30" s="70"/>
      <c r="MCN30" s="70"/>
      <c r="MCO30" s="70"/>
      <c r="MCP30" s="70"/>
      <c r="MCQ30" s="70"/>
      <c r="MCR30" s="70"/>
      <c r="MCS30" s="70"/>
      <c r="MCT30" s="70"/>
      <c r="MCU30" s="70"/>
      <c r="MCV30" s="70"/>
      <c r="MCW30" s="70"/>
      <c r="MCX30" s="70"/>
      <c r="MCY30" s="70"/>
      <c r="MCZ30" s="70"/>
      <c r="MDA30" s="70"/>
      <c r="MDB30" s="70"/>
      <c r="MDC30" s="70"/>
      <c r="MDD30" s="70"/>
      <c r="MDE30" s="70"/>
      <c r="MDF30" s="70"/>
      <c r="MDG30" s="70"/>
      <c r="MDH30" s="70"/>
      <c r="MDI30" s="70"/>
      <c r="MDJ30" s="70"/>
      <c r="MDK30" s="70"/>
      <c r="MDL30" s="70"/>
      <c r="MDM30" s="70"/>
      <c r="MDN30" s="70"/>
      <c r="MDO30" s="70"/>
      <c r="MDP30" s="70"/>
      <c r="MDQ30" s="70"/>
      <c r="MDR30" s="70"/>
      <c r="MDS30" s="70"/>
      <c r="MDT30" s="70"/>
      <c r="MDU30" s="70"/>
      <c r="MDV30" s="70"/>
      <c r="MDW30" s="70"/>
      <c r="MDX30" s="70"/>
      <c r="MDY30" s="70"/>
      <c r="MDZ30" s="70"/>
      <c r="MEA30" s="70"/>
      <c r="MEB30" s="70"/>
      <c r="MEC30" s="70"/>
      <c r="MED30" s="70"/>
      <c r="MEE30" s="70"/>
      <c r="MEF30" s="70"/>
      <c r="MEG30" s="70"/>
      <c r="MEH30" s="70"/>
      <c r="MEI30" s="70"/>
      <c r="MEJ30" s="70"/>
      <c r="MEK30" s="70"/>
      <c r="MEL30" s="70"/>
      <c r="MEM30" s="70"/>
      <c r="MEN30" s="70"/>
      <c r="MEO30" s="70"/>
      <c r="MEP30" s="70"/>
      <c r="MEQ30" s="70"/>
      <c r="MER30" s="70"/>
      <c r="MES30" s="70"/>
      <c r="MET30" s="70"/>
      <c r="MEU30" s="70"/>
      <c r="MEV30" s="70"/>
      <c r="MEW30" s="70"/>
      <c r="MEX30" s="70"/>
      <c r="MEY30" s="70"/>
      <c r="MEZ30" s="70"/>
      <c r="MFA30" s="70"/>
      <c r="MFB30" s="70"/>
      <c r="MFC30" s="70"/>
      <c r="MFD30" s="70"/>
      <c r="MFE30" s="70"/>
      <c r="MFF30" s="70"/>
      <c r="MFG30" s="70"/>
      <c r="MFH30" s="70"/>
      <c r="MFI30" s="70"/>
      <c r="MFJ30" s="70"/>
      <c r="MFK30" s="70"/>
      <c r="MFL30" s="70"/>
      <c r="MFM30" s="70"/>
      <c r="MFN30" s="70"/>
      <c r="MFO30" s="70"/>
      <c r="MFP30" s="70"/>
      <c r="MFQ30" s="70"/>
      <c r="MFR30" s="70"/>
      <c r="MFS30" s="70"/>
      <c r="MFT30" s="70"/>
      <c r="MFU30" s="70"/>
      <c r="MFV30" s="70"/>
      <c r="MFW30" s="70"/>
      <c r="MFX30" s="70"/>
      <c r="MFY30" s="70"/>
      <c r="MFZ30" s="70"/>
      <c r="MGA30" s="70"/>
      <c r="MGB30" s="70"/>
      <c r="MGC30" s="70"/>
      <c r="MGD30" s="70"/>
      <c r="MGE30" s="70"/>
      <c r="MGF30" s="70"/>
      <c r="MGG30" s="70"/>
      <c r="MGH30" s="70"/>
      <c r="MGI30" s="70"/>
      <c r="MGJ30" s="70"/>
      <c r="MGK30" s="70"/>
      <c r="MGL30" s="70"/>
      <c r="MGM30" s="70"/>
      <c r="MGN30" s="70"/>
      <c r="MGO30" s="70"/>
      <c r="MGP30" s="70"/>
      <c r="MGQ30" s="70"/>
      <c r="MGR30" s="70"/>
      <c r="MGS30" s="70"/>
      <c r="MGT30" s="70"/>
      <c r="MGU30" s="70"/>
      <c r="MGV30" s="70"/>
      <c r="MGW30" s="70"/>
      <c r="MGX30" s="70"/>
      <c r="MGY30" s="70"/>
      <c r="MGZ30" s="70"/>
      <c r="MHA30" s="70"/>
      <c r="MHB30" s="70"/>
      <c r="MHC30" s="70"/>
      <c r="MHD30" s="70"/>
      <c r="MHE30" s="70"/>
      <c r="MHF30" s="70"/>
      <c r="MHG30" s="70"/>
      <c r="MHH30" s="70"/>
      <c r="MHI30" s="70"/>
      <c r="MHJ30" s="70"/>
      <c r="MHK30" s="70"/>
      <c r="MHL30" s="70"/>
      <c r="MHM30" s="70"/>
      <c r="MHN30" s="70"/>
      <c r="MHO30" s="70"/>
      <c r="MHP30" s="70"/>
      <c r="MHQ30" s="70"/>
      <c r="MHR30" s="70"/>
      <c r="MHS30" s="70"/>
      <c r="MHT30" s="70"/>
      <c r="MHU30" s="70"/>
      <c r="MHV30" s="70"/>
      <c r="MHW30" s="70"/>
      <c r="MHX30" s="70"/>
      <c r="MHY30" s="70"/>
      <c r="MHZ30" s="70"/>
      <c r="MIA30" s="70"/>
      <c r="MIB30" s="70"/>
      <c r="MIC30" s="70"/>
      <c r="MID30" s="70"/>
      <c r="MIE30" s="70"/>
      <c r="MIF30" s="70"/>
      <c r="MIG30" s="70"/>
      <c r="MIH30" s="70"/>
      <c r="MII30" s="70"/>
      <c r="MIJ30" s="70"/>
      <c r="MIK30" s="70"/>
      <c r="MIL30" s="70"/>
      <c r="MIM30" s="70"/>
      <c r="MIN30" s="70"/>
      <c r="MIO30" s="70"/>
      <c r="MIP30" s="70"/>
      <c r="MIQ30" s="70"/>
      <c r="MIR30" s="70"/>
      <c r="MIS30" s="70"/>
      <c r="MIT30" s="70"/>
      <c r="MIU30" s="70"/>
      <c r="MIV30" s="70"/>
      <c r="MIW30" s="70"/>
      <c r="MIX30" s="70"/>
      <c r="MIY30" s="70"/>
      <c r="MIZ30" s="70"/>
      <c r="MJA30" s="70"/>
      <c r="MJB30" s="70"/>
      <c r="MJC30" s="70"/>
      <c r="MJD30" s="70"/>
      <c r="MJE30" s="70"/>
      <c r="MJF30" s="70"/>
      <c r="MJG30" s="70"/>
      <c r="MJH30" s="70"/>
      <c r="MJI30" s="70"/>
      <c r="MJJ30" s="70"/>
      <c r="MJK30" s="70"/>
      <c r="MJL30" s="70"/>
      <c r="MJM30" s="70"/>
      <c r="MJN30" s="70"/>
      <c r="MJO30" s="70"/>
      <c r="MJP30" s="70"/>
      <c r="MJQ30" s="70"/>
      <c r="MJR30" s="70"/>
      <c r="MJS30" s="70"/>
      <c r="MJT30" s="70"/>
      <c r="MJU30" s="70"/>
      <c r="MJV30" s="70"/>
      <c r="MJW30" s="70"/>
      <c r="MJX30" s="70"/>
      <c r="MJY30" s="70"/>
      <c r="MJZ30" s="70"/>
      <c r="MKA30" s="70"/>
      <c r="MKB30" s="70"/>
      <c r="MKC30" s="70"/>
      <c r="MKD30" s="70"/>
      <c r="MKE30" s="70"/>
      <c r="MKF30" s="70"/>
      <c r="MKG30" s="70"/>
      <c r="MKH30" s="70"/>
      <c r="MKI30" s="70"/>
      <c r="MKJ30" s="70"/>
      <c r="MKK30" s="70"/>
      <c r="MKL30" s="70"/>
      <c r="MKM30" s="70"/>
      <c r="MKN30" s="70"/>
      <c r="MKO30" s="70"/>
      <c r="MKP30" s="70"/>
      <c r="MKQ30" s="70"/>
      <c r="MKR30" s="70"/>
      <c r="MKS30" s="70"/>
      <c r="MKT30" s="70"/>
      <c r="MKU30" s="70"/>
      <c r="MKV30" s="70"/>
      <c r="MKW30" s="70"/>
      <c r="MKX30" s="70"/>
      <c r="MKY30" s="70"/>
      <c r="MKZ30" s="70"/>
      <c r="MLA30" s="70"/>
      <c r="MLB30" s="70"/>
      <c r="MLC30" s="70"/>
      <c r="MLD30" s="70"/>
      <c r="MLE30" s="70"/>
      <c r="MLF30" s="70"/>
      <c r="MLG30" s="70"/>
      <c r="MLH30" s="70"/>
      <c r="MLI30" s="70"/>
      <c r="MLJ30" s="70"/>
      <c r="MLK30" s="70"/>
      <c r="MLL30" s="70"/>
      <c r="MLM30" s="70"/>
      <c r="MLN30" s="70"/>
      <c r="MLO30" s="70"/>
      <c r="MLP30" s="70"/>
      <c r="MLQ30" s="70"/>
      <c r="MLR30" s="70"/>
      <c r="MLS30" s="70"/>
      <c r="MLT30" s="70"/>
      <c r="MLU30" s="70"/>
      <c r="MLV30" s="70"/>
      <c r="MLW30" s="70"/>
      <c r="MLX30" s="70"/>
      <c r="MLY30" s="70"/>
      <c r="MLZ30" s="70"/>
      <c r="MMA30" s="70"/>
      <c r="MMB30" s="70"/>
      <c r="MMC30" s="70"/>
      <c r="MMD30" s="70"/>
      <c r="MME30" s="70"/>
      <c r="MMF30" s="70"/>
      <c r="MMG30" s="70"/>
      <c r="MMH30" s="70"/>
      <c r="MMI30" s="70"/>
      <c r="MMJ30" s="70"/>
      <c r="MMK30" s="70"/>
      <c r="MML30" s="70"/>
      <c r="MMM30" s="70"/>
      <c r="MMN30" s="70"/>
      <c r="MMO30" s="70"/>
      <c r="MMP30" s="70"/>
      <c r="MMQ30" s="70"/>
      <c r="MMR30" s="70"/>
      <c r="MMS30" s="70"/>
      <c r="MMT30" s="70"/>
      <c r="MMU30" s="70"/>
      <c r="MMV30" s="70"/>
      <c r="MMW30" s="70"/>
      <c r="MMX30" s="70"/>
      <c r="MMY30" s="70"/>
      <c r="MMZ30" s="70"/>
      <c r="MNA30" s="70"/>
      <c r="MNB30" s="70"/>
      <c r="MNC30" s="70"/>
      <c r="MND30" s="70"/>
      <c r="MNE30" s="70"/>
      <c r="MNF30" s="70"/>
      <c r="MNG30" s="70"/>
      <c r="MNH30" s="70"/>
      <c r="MNI30" s="70"/>
      <c r="MNJ30" s="70"/>
      <c r="MNK30" s="70"/>
      <c r="MNL30" s="70"/>
      <c r="MNM30" s="70"/>
      <c r="MNN30" s="70"/>
      <c r="MNO30" s="70"/>
      <c r="MNP30" s="70"/>
      <c r="MNQ30" s="70"/>
      <c r="MNR30" s="70"/>
      <c r="MNS30" s="70"/>
      <c r="MNT30" s="70"/>
      <c r="MNU30" s="70"/>
      <c r="MNV30" s="70"/>
      <c r="MNW30" s="70"/>
      <c r="MNX30" s="70"/>
      <c r="MNY30" s="70"/>
      <c r="MNZ30" s="70"/>
      <c r="MOA30" s="70"/>
      <c r="MOB30" s="70"/>
      <c r="MOC30" s="70"/>
      <c r="MOD30" s="70"/>
      <c r="MOE30" s="70"/>
      <c r="MOF30" s="70"/>
      <c r="MOG30" s="70"/>
      <c r="MOH30" s="70"/>
      <c r="MOI30" s="70"/>
      <c r="MOJ30" s="70"/>
      <c r="MOK30" s="70"/>
      <c r="MOL30" s="70"/>
      <c r="MOM30" s="70"/>
      <c r="MON30" s="70"/>
      <c r="MOO30" s="70"/>
      <c r="MOP30" s="70"/>
      <c r="MOQ30" s="70"/>
      <c r="MOR30" s="70"/>
      <c r="MOS30" s="70"/>
      <c r="MOT30" s="70"/>
      <c r="MOU30" s="70"/>
      <c r="MOV30" s="70"/>
      <c r="MOW30" s="70"/>
      <c r="MOX30" s="70"/>
      <c r="MOY30" s="70"/>
      <c r="MOZ30" s="70"/>
      <c r="MPA30" s="70"/>
      <c r="MPB30" s="70"/>
      <c r="MPC30" s="70"/>
      <c r="MPD30" s="70"/>
      <c r="MPE30" s="70"/>
      <c r="MPF30" s="70"/>
      <c r="MPG30" s="70"/>
      <c r="MPH30" s="70"/>
      <c r="MPI30" s="70"/>
      <c r="MPJ30" s="70"/>
      <c r="MPK30" s="70"/>
      <c r="MPL30" s="70"/>
      <c r="MPM30" s="70"/>
      <c r="MPN30" s="70"/>
      <c r="MPO30" s="70"/>
      <c r="MPP30" s="70"/>
      <c r="MPQ30" s="70"/>
      <c r="MPR30" s="70"/>
      <c r="MPS30" s="70"/>
      <c r="MPT30" s="70"/>
      <c r="MPU30" s="70"/>
      <c r="MPV30" s="70"/>
      <c r="MPW30" s="70"/>
      <c r="MPX30" s="70"/>
      <c r="MPY30" s="70"/>
      <c r="MPZ30" s="70"/>
      <c r="MQA30" s="70"/>
      <c r="MQB30" s="70"/>
      <c r="MQC30" s="70"/>
      <c r="MQD30" s="70"/>
      <c r="MQE30" s="70"/>
      <c r="MQF30" s="70"/>
      <c r="MQG30" s="70"/>
      <c r="MQH30" s="70"/>
      <c r="MQI30" s="70"/>
      <c r="MQJ30" s="70"/>
      <c r="MQK30" s="70"/>
      <c r="MQL30" s="70"/>
      <c r="MQM30" s="70"/>
      <c r="MQN30" s="70"/>
      <c r="MQO30" s="70"/>
      <c r="MQP30" s="70"/>
      <c r="MQQ30" s="70"/>
      <c r="MQR30" s="70"/>
      <c r="MQS30" s="70"/>
      <c r="MQT30" s="70"/>
      <c r="MQU30" s="70"/>
      <c r="MQV30" s="70"/>
      <c r="MQW30" s="70"/>
      <c r="MQX30" s="70"/>
      <c r="MQY30" s="70"/>
      <c r="MQZ30" s="70"/>
      <c r="MRA30" s="70"/>
      <c r="MRB30" s="70"/>
      <c r="MRC30" s="70"/>
      <c r="MRD30" s="70"/>
      <c r="MRE30" s="70"/>
      <c r="MRF30" s="70"/>
      <c r="MRG30" s="70"/>
      <c r="MRH30" s="70"/>
      <c r="MRI30" s="70"/>
      <c r="MRJ30" s="70"/>
      <c r="MRK30" s="70"/>
      <c r="MRL30" s="70"/>
      <c r="MRM30" s="70"/>
      <c r="MRN30" s="70"/>
      <c r="MRO30" s="70"/>
      <c r="MRP30" s="70"/>
      <c r="MRQ30" s="70"/>
      <c r="MRR30" s="70"/>
      <c r="MRS30" s="70"/>
      <c r="MRT30" s="70"/>
      <c r="MRU30" s="70"/>
      <c r="MRV30" s="70"/>
      <c r="MRW30" s="70"/>
      <c r="MRX30" s="70"/>
      <c r="MRY30" s="70"/>
      <c r="MRZ30" s="70"/>
      <c r="MSA30" s="70"/>
      <c r="MSB30" s="70"/>
      <c r="MSC30" s="70"/>
      <c r="MSD30" s="70"/>
      <c r="MSE30" s="70"/>
      <c r="MSF30" s="70"/>
      <c r="MSG30" s="70"/>
      <c r="MSH30" s="70"/>
      <c r="MSI30" s="70"/>
      <c r="MSJ30" s="70"/>
      <c r="MSK30" s="70"/>
      <c r="MSL30" s="70"/>
      <c r="MSM30" s="70"/>
      <c r="MSN30" s="70"/>
      <c r="MSO30" s="70"/>
      <c r="MSP30" s="70"/>
      <c r="MSQ30" s="70"/>
      <c r="MSR30" s="70"/>
      <c r="MSS30" s="70"/>
      <c r="MST30" s="70"/>
      <c r="MSU30" s="70"/>
      <c r="MSV30" s="70"/>
      <c r="MSW30" s="70"/>
      <c r="MSX30" s="70"/>
      <c r="MSY30" s="70"/>
      <c r="MSZ30" s="70"/>
      <c r="MTA30" s="70"/>
      <c r="MTB30" s="70"/>
      <c r="MTC30" s="70"/>
      <c r="MTD30" s="70"/>
      <c r="MTE30" s="70"/>
      <c r="MTF30" s="70"/>
      <c r="MTG30" s="70"/>
      <c r="MTH30" s="70"/>
      <c r="MTI30" s="70"/>
      <c r="MTJ30" s="70"/>
      <c r="MTK30" s="70"/>
      <c r="MTL30" s="70"/>
      <c r="MTM30" s="70"/>
      <c r="MTN30" s="70"/>
      <c r="MTO30" s="70"/>
      <c r="MTP30" s="70"/>
      <c r="MTQ30" s="70"/>
      <c r="MTR30" s="70"/>
      <c r="MTS30" s="70"/>
      <c r="MTT30" s="70"/>
      <c r="MTU30" s="70"/>
      <c r="MTV30" s="70"/>
      <c r="MTW30" s="70"/>
      <c r="MTX30" s="70"/>
      <c r="MTY30" s="70"/>
      <c r="MTZ30" s="70"/>
      <c r="MUA30" s="70"/>
      <c r="MUB30" s="70"/>
      <c r="MUC30" s="70"/>
      <c r="MUD30" s="70"/>
      <c r="MUE30" s="70"/>
      <c r="MUF30" s="70"/>
      <c r="MUG30" s="70"/>
      <c r="MUH30" s="70"/>
      <c r="MUI30" s="70"/>
      <c r="MUJ30" s="70"/>
      <c r="MUK30" s="70"/>
      <c r="MUL30" s="70"/>
      <c r="MUM30" s="70"/>
      <c r="MUN30" s="70"/>
      <c r="MUO30" s="70"/>
      <c r="MUP30" s="70"/>
      <c r="MUQ30" s="70"/>
      <c r="MUR30" s="70"/>
      <c r="MUS30" s="70"/>
      <c r="MUT30" s="70"/>
      <c r="MUU30" s="70"/>
      <c r="MUV30" s="70"/>
      <c r="MUW30" s="70"/>
      <c r="MUX30" s="70"/>
      <c r="MUY30" s="70"/>
      <c r="MUZ30" s="70"/>
      <c r="MVA30" s="70"/>
      <c r="MVB30" s="70"/>
      <c r="MVC30" s="70"/>
      <c r="MVD30" s="70"/>
      <c r="MVE30" s="70"/>
      <c r="MVF30" s="70"/>
      <c r="MVG30" s="70"/>
      <c r="MVH30" s="70"/>
      <c r="MVI30" s="70"/>
      <c r="MVJ30" s="70"/>
      <c r="MVK30" s="70"/>
      <c r="MVL30" s="70"/>
      <c r="MVM30" s="70"/>
      <c r="MVN30" s="70"/>
      <c r="MVO30" s="70"/>
      <c r="MVP30" s="70"/>
      <c r="MVQ30" s="70"/>
      <c r="MVR30" s="70"/>
      <c r="MVS30" s="70"/>
      <c r="MVT30" s="70"/>
      <c r="MVU30" s="70"/>
      <c r="MVV30" s="70"/>
      <c r="MVW30" s="70"/>
      <c r="MVX30" s="70"/>
      <c r="MVY30" s="70"/>
      <c r="MVZ30" s="70"/>
      <c r="MWA30" s="70"/>
      <c r="MWB30" s="70"/>
      <c r="MWC30" s="70"/>
      <c r="MWD30" s="70"/>
      <c r="MWE30" s="70"/>
      <c r="MWF30" s="70"/>
      <c r="MWG30" s="70"/>
      <c r="MWH30" s="70"/>
      <c r="MWI30" s="70"/>
      <c r="MWJ30" s="70"/>
      <c r="MWK30" s="70"/>
      <c r="MWL30" s="70"/>
      <c r="MWM30" s="70"/>
      <c r="MWN30" s="70"/>
      <c r="MWO30" s="70"/>
      <c r="MWP30" s="70"/>
      <c r="MWQ30" s="70"/>
      <c r="MWR30" s="70"/>
      <c r="MWS30" s="70"/>
      <c r="MWT30" s="70"/>
      <c r="MWU30" s="70"/>
      <c r="MWV30" s="70"/>
      <c r="MWW30" s="70"/>
      <c r="MWX30" s="70"/>
      <c r="MWY30" s="70"/>
      <c r="MWZ30" s="70"/>
      <c r="MXA30" s="70"/>
      <c r="MXB30" s="70"/>
      <c r="MXC30" s="70"/>
      <c r="MXD30" s="70"/>
      <c r="MXE30" s="70"/>
      <c r="MXF30" s="70"/>
      <c r="MXG30" s="70"/>
      <c r="MXH30" s="70"/>
      <c r="MXI30" s="70"/>
      <c r="MXJ30" s="70"/>
      <c r="MXK30" s="70"/>
      <c r="MXL30" s="70"/>
      <c r="MXM30" s="70"/>
      <c r="MXN30" s="70"/>
      <c r="MXO30" s="70"/>
      <c r="MXP30" s="70"/>
      <c r="MXQ30" s="70"/>
      <c r="MXR30" s="70"/>
      <c r="MXS30" s="70"/>
      <c r="MXT30" s="70"/>
      <c r="MXU30" s="70"/>
      <c r="MXV30" s="70"/>
      <c r="MXW30" s="70"/>
      <c r="MXX30" s="70"/>
      <c r="MXY30" s="70"/>
      <c r="MXZ30" s="70"/>
      <c r="MYA30" s="70"/>
      <c r="MYB30" s="70"/>
      <c r="MYC30" s="70"/>
      <c r="MYD30" s="70"/>
      <c r="MYE30" s="70"/>
      <c r="MYF30" s="70"/>
      <c r="MYG30" s="70"/>
      <c r="MYH30" s="70"/>
      <c r="MYI30" s="70"/>
      <c r="MYJ30" s="70"/>
      <c r="MYK30" s="70"/>
      <c r="MYL30" s="70"/>
      <c r="MYM30" s="70"/>
      <c r="MYN30" s="70"/>
      <c r="MYO30" s="70"/>
      <c r="MYP30" s="70"/>
      <c r="MYQ30" s="70"/>
      <c r="MYR30" s="70"/>
      <c r="MYS30" s="70"/>
      <c r="MYT30" s="70"/>
      <c r="MYU30" s="70"/>
      <c r="MYV30" s="70"/>
      <c r="MYW30" s="70"/>
      <c r="MYX30" s="70"/>
      <c r="MYY30" s="70"/>
      <c r="MYZ30" s="70"/>
      <c r="MZA30" s="70"/>
      <c r="MZB30" s="70"/>
      <c r="MZC30" s="70"/>
      <c r="MZD30" s="70"/>
      <c r="MZE30" s="70"/>
      <c r="MZF30" s="70"/>
      <c r="MZG30" s="70"/>
      <c r="MZH30" s="70"/>
      <c r="MZI30" s="70"/>
      <c r="MZJ30" s="70"/>
      <c r="MZK30" s="70"/>
      <c r="MZL30" s="70"/>
      <c r="MZM30" s="70"/>
      <c r="MZN30" s="70"/>
      <c r="MZO30" s="70"/>
      <c r="MZP30" s="70"/>
      <c r="MZQ30" s="70"/>
      <c r="MZR30" s="70"/>
      <c r="MZS30" s="70"/>
      <c r="MZT30" s="70"/>
      <c r="MZU30" s="70"/>
      <c r="MZV30" s="70"/>
      <c r="MZW30" s="70"/>
      <c r="MZX30" s="70"/>
      <c r="MZY30" s="70"/>
      <c r="MZZ30" s="70"/>
      <c r="NAA30" s="70"/>
      <c r="NAB30" s="70"/>
      <c r="NAC30" s="70"/>
      <c r="NAD30" s="70"/>
      <c r="NAE30" s="70"/>
      <c r="NAF30" s="70"/>
      <c r="NAG30" s="70"/>
      <c r="NAH30" s="70"/>
      <c r="NAI30" s="70"/>
      <c r="NAJ30" s="70"/>
      <c r="NAK30" s="70"/>
      <c r="NAL30" s="70"/>
      <c r="NAM30" s="70"/>
      <c r="NAN30" s="70"/>
      <c r="NAO30" s="70"/>
      <c r="NAP30" s="70"/>
      <c r="NAQ30" s="70"/>
      <c r="NAR30" s="70"/>
      <c r="NAS30" s="70"/>
      <c r="NAT30" s="70"/>
      <c r="NAU30" s="70"/>
      <c r="NAV30" s="70"/>
      <c r="NAW30" s="70"/>
      <c r="NAX30" s="70"/>
      <c r="NAY30" s="70"/>
      <c r="NAZ30" s="70"/>
      <c r="NBA30" s="70"/>
      <c r="NBB30" s="70"/>
      <c r="NBC30" s="70"/>
      <c r="NBD30" s="70"/>
      <c r="NBE30" s="70"/>
      <c r="NBF30" s="70"/>
      <c r="NBG30" s="70"/>
      <c r="NBH30" s="70"/>
      <c r="NBI30" s="70"/>
      <c r="NBJ30" s="70"/>
      <c r="NBK30" s="70"/>
      <c r="NBL30" s="70"/>
      <c r="NBM30" s="70"/>
      <c r="NBN30" s="70"/>
      <c r="NBO30" s="70"/>
      <c r="NBP30" s="70"/>
      <c r="NBQ30" s="70"/>
      <c r="NBR30" s="70"/>
      <c r="NBS30" s="70"/>
      <c r="NBT30" s="70"/>
      <c r="NBU30" s="70"/>
      <c r="NBV30" s="70"/>
      <c r="NBW30" s="70"/>
      <c r="NBX30" s="70"/>
      <c r="NBY30" s="70"/>
      <c r="NBZ30" s="70"/>
      <c r="NCA30" s="70"/>
      <c r="NCB30" s="70"/>
      <c r="NCC30" s="70"/>
      <c r="NCD30" s="70"/>
      <c r="NCE30" s="70"/>
      <c r="NCF30" s="70"/>
      <c r="NCG30" s="70"/>
      <c r="NCH30" s="70"/>
      <c r="NCI30" s="70"/>
      <c r="NCJ30" s="70"/>
      <c r="NCK30" s="70"/>
      <c r="NCL30" s="70"/>
      <c r="NCM30" s="70"/>
      <c r="NCN30" s="70"/>
      <c r="NCO30" s="70"/>
      <c r="NCP30" s="70"/>
      <c r="NCQ30" s="70"/>
      <c r="NCR30" s="70"/>
      <c r="NCS30" s="70"/>
      <c r="NCT30" s="70"/>
      <c r="NCU30" s="70"/>
      <c r="NCV30" s="70"/>
      <c r="NCW30" s="70"/>
      <c r="NCX30" s="70"/>
      <c r="NCY30" s="70"/>
      <c r="NCZ30" s="70"/>
      <c r="NDA30" s="70"/>
      <c r="NDB30" s="70"/>
      <c r="NDC30" s="70"/>
      <c r="NDD30" s="70"/>
      <c r="NDE30" s="70"/>
      <c r="NDF30" s="70"/>
      <c r="NDG30" s="70"/>
      <c r="NDH30" s="70"/>
      <c r="NDI30" s="70"/>
      <c r="NDJ30" s="70"/>
      <c r="NDK30" s="70"/>
      <c r="NDL30" s="70"/>
      <c r="NDM30" s="70"/>
      <c r="NDN30" s="70"/>
      <c r="NDO30" s="70"/>
      <c r="NDP30" s="70"/>
      <c r="NDQ30" s="70"/>
      <c r="NDR30" s="70"/>
      <c r="NDS30" s="70"/>
      <c r="NDT30" s="70"/>
      <c r="NDU30" s="70"/>
      <c r="NDV30" s="70"/>
      <c r="NDW30" s="70"/>
      <c r="NDX30" s="70"/>
      <c r="NDY30" s="70"/>
      <c r="NDZ30" s="70"/>
      <c r="NEA30" s="70"/>
      <c r="NEB30" s="70"/>
      <c r="NEC30" s="70"/>
      <c r="NED30" s="70"/>
      <c r="NEE30" s="70"/>
      <c r="NEF30" s="70"/>
      <c r="NEG30" s="70"/>
      <c r="NEH30" s="70"/>
      <c r="NEI30" s="70"/>
      <c r="NEJ30" s="70"/>
      <c r="NEK30" s="70"/>
      <c r="NEL30" s="70"/>
      <c r="NEM30" s="70"/>
      <c r="NEN30" s="70"/>
      <c r="NEO30" s="70"/>
      <c r="NEP30" s="70"/>
      <c r="NEQ30" s="70"/>
      <c r="NER30" s="70"/>
      <c r="NES30" s="70"/>
      <c r="NET30" s="70"/>
      <c r="NEU30" s="70"/>
      <c r="NEV30" s="70"/>
      <c r="NEW30" s="70"/>
      <c r="NEX30" s="70"/>
      <c r="NEY30" s="70"/>
      <c r="NEZ30" s="70"/>
      <c r="NFA30" s="70"/>
      <c r="NFB30" s="70"/>
      <c r="NFC30" s="70"/>
      <c r="NFD30" s="70"/>
      <c r="NFE30" s="70"/>
      <c r="NFF30" s="70"/>
      <c r="NFG30" s="70"/>
      <c r="NFH30" s="70"/>
      <c r="NFI30" s="70"/>
      <c r="NFJ30" s="70"/>
      <c r="NFK30" s="70"/>
      <c r="NFL30" s="70"/>
      <c r="NFM30" s="70"/>
      <c r="NFN30" s="70"/>
      <c r="NFO30" s="70"/>
      <c r="NFP30" s="70"/>
      <c r="NFQ30" s="70"/>
      <c r="NFR30" s="70"/>
      <c r="NFS30" s="70"/>
      <c r="NFT30" s="70"/>
      <c r="NFU30" s="70"/>
      <c r="NFV30" s="70"/>
      <c r="NFW30" s="70"/>
      <c r="NFX30" s="70"/>
      <c r="NFY30" s="70"/>
      <c r="NFZ30" s="70"/>
      <c r="NGA30" s="70"/>
      <c r="NGB30" s="70"/>
      <c r="NGC30" s="70"/>
      <c r="NGD30" s="70"/>
      <c r="NGE30" s="70"/>
      <c r="NGF30" s="70"/>
      <c r="NGG30" s="70"/>
      <c r="NGH30" s="70"/>
      <c r="NGI30" s="70"/>
      <c r="NGJ30" s="70"/>
      <c r="NGK30" s="70"/>
      <c r="NGL30" s="70"/>
      <c r="NGM30" s="70"/>
      <c r="NGN30" s="70"/>
      <c r="NGO30" s="70"/>
      <c r="NGP30" s="70"/>
      <c r="NGQ30" s="70"/>
      <c r="NGR30" s="70"/>
      <c r="NGS30" s="70"/>
      <c r="NGT30" s="70"/>
      <c r="NGU30" s="70"/>
      <c r="NGV30" s="70"/>
      <c r="NGW30" s="70"/>
      <c r="NGX30" s="70"/>
      <c r="NGY30" s="70"/>
      <c r="NGZ30" s="70"/>
      <c r="NHA30" s="70"/>
      <c r="NHB30" s="70"/>
      <c r="NHC30" s="70"/>
      <c r="NHD30" s="70"/>
      <c r="NHE30" s="70"/>
      <c r="NHF30" s="70"/>
      <c r="NHG30" s="70"/>
      <c r="NHH30" s="70"/>
      <c r="NHI30" s="70"/>
      <c r="NHJ30" s="70"/>
      <c r="NHK30" s="70"/>
      <c r="NHL30" s="70"/>
      <c r="NHM30" s="70"/>
      <c r="NHN30" s="70"/>
      <c r="NHO30" s="70"/>
      <c r="NHP30" s="70"/>
      <c r="NHQ30" s="70"/>
      <c r="NHR30" s="70"/>
      <c r="NHS30" s="70"/>
      <c r="NHT30" s="70"/>
      <c r="NHU30" s="70"/>
      <c r="NHV30" s="70"/>
      <c r="NHW30" s="70"/>
      <c r="NHX30" s="70"/>
      <c r="NHY30" s="70"/>
      <c r="NHZ30" s="70"/>
      <c r="NIA30" s="70"/>
      <c r="NIB30" s="70"/>
      <c r="NIC30" s="70"/>
      <c r="NID30" s="70"/>
      <c r="NIE30" s="70"/>
      <c r="NIF30" s="70"/>
      <c r="NIG30" s="70"/>
      <c r="NIH30" s="70"/>
      <c r="NII30" s="70"/>
      <c r="NIJ30" s="70"/>
      <c r="NIK30" s="70"/>
      <c r="NIL30" s="70"/>
      <c r="NIM30" s="70"/>
      <c r="NIN30" s="70"/>
      <c r="NIO30" s="70"/>
      <c r="NIP30" s="70"/>
      <c r="NIQ30" s="70"/>
      <c r="NIR30" s="70"/>
      <c r="NIS30" s="70"/>
      <c r="NIT30" s="70"/>
      <c r="NIU30" s="70"/>
      <c r="NIV30" s="70"/>
      <c r="NIW30" s="70"/>
      <c r="NIX30" s="70"/>
      <c r="NIY30" s="70"/>
      <c r="NIZ30" s="70"/>
      <c r="NJA30" s="70"/>
      <c r="NJB30" s="70"/>
      <c r="NJC30" s="70"/>
      <c r="NJD30" s="70"/>
      <c r="NJE30" s="70"/>
      <c r="NJF30" s="70"/>
      <c r="NJG30" s="70"/>
      <c r="NJH30" s="70"/>
      <c r="NJI30" s="70"/>
      <c r="NJJ30" s="70"/>
      <c r="NJK30" s="70"/>
      <c r="NJL30" s="70"/>
      <c r="NJM30" s="70"/>
      <c r="NJN30" s="70"/>
      <c r="NJO30" s="70"/>
      <c r="NJP30" s="70"/>
      <c r="NJQ30" s="70"/>
      <c r="NJR30" s="70"/>
      <c r="NJS30" s="70"/>
      <c r="NJT30" s="70"/>
      <c r="NJU30" s="70"/>
      <c r="NJV30" s="70"/>
      <c r="NJW30" s="70"/>
      <c r="NJX30" s="70"/>
      <c r="NJY30" s="70"/>
      <c r="NJZ30" s="70"/>
      <c r="NKA30" s="70"/>
      <c r="NKB30" s="70"/>
      <c r="NKC30" s="70"/>
      <c r="NKD30" s="70"/>
      <c r="NKE30" s="70"/>
      <c r="NKF30" s="70"/>
      <c r="NKG30" s="70"/>
      <c r="NKH30" s="70"/>
      <c r="NKI30" s="70"/>
      <c r="NKJ30" s="70"/>
      <c r="NKK30" s="70"/>
      <c r="NKL30" s="70"/>
      <c r="NKM30" s="70"/>
      <c r="NKN30" s="70"/>
      <c r="NKO30" s="70"/>
      <c r="NKP30" s="70"/>
      <c r="NKQ30" s="70"/>
      <c r="NKR30" s="70"/>
      <c r="NKS30" s="70"/>
      <c r="NKT30" s="70"/>
      <c r="NKU30" s="70"/>
      <c r="NKV30" s="70"/>
      <c r="NKW30" s="70"/>
      <c r="NKX30" s="70"/>
      <c r="NKY30" s="70"/>
      <c r="NKZ30" s="70"/>
      <c r="NLA30" s="70"/>
      <c r="NLB30" s="70"/>
      <c r="NLC30" s="70"/>
      <c r="NLD30" s="70"/>
      <c r="NLE30" s="70"/>
      <c r="NLF30" s="70"/>
      <c r="NLG30" s="70"/>
      <c r="NLH30" s="70"/>
      <c r="NLI30" s="70"/>
      <c r="NLJ30" s="70"/>
      <c r="NLK30" s="70"/>
      <c r="NLL30" s="70"/>
      <c r="NLM30" s="70"/>
      <c r="NLN30" s="70"/>
      <c r="NLO30" s="70"/>
      <c r="NLP30" s="70"/>
      <c r="NLQ30" s="70"/>
      <c r="NLR30" s="70"/>
      <c r="NLS30" s="70"/>
      <c r="NLT30" s="70"/>
      <c r="NLU30" s="70"/>
      <c r="NLV30" s="70"/>
      <c r="NLW30" s="70"/>
      <c r="NLX30" s="70"/>
      <c r="NLY30" s="70"/>
      <c r="NLZ30" s="70"/>
      <c r="NMA30" s="70"/>
      <c r="NMB30" s="70"/>
      <c r="NMC30" s="70"/>
      <c r="NMD30" s="70"/>
      <c r="NME30" s="70"/>
      <c r="NMF30" s="70"/>
      <c r="NMG30" s="70"/>
      <c r="NMH30" s="70"/>
      <c r="NMI30" s="70"/>
      <c r="NMJ30" s="70"/>
      <c r="NMK30" s="70"/>
      <c r="NML30" s="70"/>
      <c r="NMM30" s="70"/>
      <c r="NMN30" s="70"/>
      <c r="NMO30" s="70"/>
      <c r="NMP30" s="70"/>
      <c r="NMQ30" s="70"/>
      <c r="NMR30" s="70"/>
      <c r="NMS30" s="70"/>
      <c r="NMT30" s="70"/>
      <c r="NMU30" s="70"/>
      <c r="NMV30" s="70"/>
      <c r="NMW30" s="70"/>
      <c r="NMX30" s="70"/>
      <c r="NMY30" s="70"/>
      <c r="NMZ30" s="70"/>
      <c r="NNA30" s="70"/>
      <c r="NNB30" s="70"/>
      <c r="NNC30" s="70"/>
      <c r="NND30" s="70"/>
      <c r="NNE30" s="70"/>
      <c r="NNF30" s="70"/>
      <c r="NNG30" s="70"/>
      <c r="NNH30" s="70"/>
      <c r="NNI30" s="70"/>
      <c r="NNJ30" s="70"/>
      <c r="NNK30" s="70"/>
      <c r="NNL30" s="70"/>
      <c r="NNM30" s="70"/>
      <c r="NNN30" s="70"/>
      <c r="NNO30" s="70"/>
      <c r="NNP30" s="70"/>
      <c r="NNQ30" s="70"/>
      <c r="NNR30" s="70"/>
      <c r="NNS30" s="70"/>
      <c r="NNT30" s="70"/>
      <c r="NNU30" s="70"/>
      <c r="NNV30" s="70"/>
      <c r="NNW30" s="70"/>
      <c r="NNX30" s="70"/>
      <c r="NNY30" s="70"/>
      <c r="NNZ30" s="70"/>
      <c r="NOA30" s="70"/>
      <c r="NOB30" s="70"/>
      <c r="NOC30" s="70"/>
      <c r="NOD30" s="70"/>
      <c r="NOE30" s="70"/>
      <c r="NOF30" s="70"/>
      <c r="NOG30" s="70"/>
      <c r="NOH30" s="70"/>
      <c r="NOI30" s="70"/>
      <c r="NOJ30" s="70"/>
      <c r="NOK30" s="70"/>
      <c r="NOL30" s="70"/>
      <c r="NOM30" s="70"/>
      <c r="NON30" s="70"/>
      <c r="NOO30" s="70"/>
      <c r="NOP30" s="70"/>
      <c r="NOQ30" s="70"/>
      <c r="NOR30" s="70"/>
      <c r="NOS30" s="70"/>
      <c r="NOT30" s="70"/>
      <c r="NOU30" s="70"/>
      <c r="NOV30" s="70"/>
      <c r="NOW30" s="70"/>
      <c r="NOX30" s="70"/>
      <c r="NOY30" s="70"/>
      <c r="NOZ30" s="70"/>
      <c r="NPA30" s="70"/>
      <c r="NPB30" s="70"/>
      <c r="NPC30" s="70"/>
      <c r="NPD30" s="70"/>
      <c r="NPE30" s="70"/>
      <c r="NPF30" s="70"/>
      <c r="NPG30" s="70"/>
      <c r="NPH30" s="70"/>
      <c r="NPI30" s="70"/>
      <c r="NPJ30" s="70"/>
      <c r="NPK30" s="70"/>
      <c r="NPL30" s="70"/>
      <c r="NPM30" s="70"/>
      <c r="NPN30" s="70"/>
      <c r="NPO30" s="70"/>
      <c r="NPP30" s="70"/>
      <c r="NPQ30" s="70"/>
      <c r="NPR30" s="70"/>
      <c r="NPS30" s="70"/>
      <c r="NPT30" s="70"/>
      <c r="NPU30" s="70"/>
      <c r="NPV30" s="70"/>
      <c r="NPW30" s="70"/>
      <c r="NPX30" s="70"/>
      <c r="NPY30" s="70"/>
      <c r="NPZ30" s="70"/>
      <c r="NQA30" s="70"/>
      <c r="NQB30" s="70"/>
      <c r="NQC30" s="70"/>
      <c r="NQD30" s="70"/>
      <c r="NQE30" s="70"/>
      <c r="NQF30" s="70"/>
      <c r="NQG30" s="70"/>
      <c r="NQH30" s="70"/>
      <c r="NQI30" s="70"/>
      <c r="NQJ30" s="70"/>
      <c r="NQK30" s="70"/>
      <c r="NQL30" s="70"/>
      <c r="NQM30" s="70"/>
      <c r="NQN30" s="70"/>
      <c r="NQO30" s="70"/>
      <c r="NQP30" s="70"/>
      <c r="NQQ30" s="70"/>
      <c r="NQR30" s="70"/>
      <c r="NQS30" s="70"/>
      <c r="NQT30" s="70"/>
      <c r="NQU30" s="70"/>
      <c r="NQV30" s="70"/>
      <c r="NQW30" s="70"/>
      <c r="NQX30" s="70"/>
      <c r="NQY30" s="70"/>
      <c r="NQZ30" s="70"/>
      <c r="NRA30" s="70"/>
      <c r="NRB30" s="70"/>
      <c r="NRC30" s="70"/>
      <c r="NRD30" s="70"/>
      <c r="NRE30" s="70"/>
      <c r="NRF30" s="70"/>
      <c r="NRG30" s="70"/>
      <c r="NRH30" s="70"/>
      <c r="NRI30" s="70"/>
      <c r="NRJ30" s="70"/>
      <c r="NRK30" s="70"/>
      <c r="NRL30" s="70"/>
      <c r="NRM30" s="70"/>
      <c r="NRN30" s="70"/>
      <c r="NRO30" s="70"/>
      <c r="NRP30" s="70"/>
      <c r="NRQ30" s="70"/>
      <c r="NRR30" s="70"/>
      <c r="NRS30" s="70"/>
      <c r="NRT30" s="70"/>
      <c r="NRU30" s="70"/>
      <c r="NRV30" s="70"/>
      <c r="NRW30" s="70"/>
      <c r="NRX30" s="70"/>
      <c r="NRY30" s="70"/>
      <c r="NRZ30" s="70"/>
      <c r="NSA30" s="70"/>
      <c r="NSB30" s="70"/>
      <c r="NSC30" s="70"/>
      <c r="NSD30" s="70"/>
      <c r="NSE30" s="70"/>
      <c r="NSF30" s="70"/>
      <c r="NSG30" s="70"/>
      <c r="NSH30" s="70"/>
      <c r="NSI30" s="70"/>
      <c r="NSJ30" s="70"/>
      <c r="NSK30" s="70"/>
      <c r="NSL30" s="70"/>
      <c r="NSM30" s="70"/>
      <c r="NSN30" s="70"/>
      <c r="NSO30" s="70"/>
      <c r="NSP30" s="70"/>
      <c r="NSQ30" s="70"/>
      <c r="NSR30" s="70"/>
      <c r="NSS30" s="70"/>
      <c r="NST30" s="70"/>
      <c r="NSU30" s="70"/>
      <c r="NSV30" s="70"/>
      <c r="NSW30" s="70"/>
      <c r="NSX30" s="70"/>
      <c r="NSY30" s="70"/>
      <c r="NSZ30" s="70"/>
      <c r="NTA30" s="70"/>
      <c r="NTB30" s="70"/>
      <c r="NTC30" s="70"/>
      <c r="NTD30" s="70"/>
      <c r="NTE30" s="70"/>
      <c r="NTF30" s="70"/>
      <c r="NTG30" s="70"/>
      <c r="NTH30" s="70"/>
      <c r="NTI30" s="70"/>
      <c r="NTJ30" s="70"/>
      <c r="NTK30" s="70"/>
      <c r="NTL30" s="70"/>
      <c r="NTM30" s="70"/>
      <c r="NTN30" s="70"/>
      <c r="NTO30" s="70"/>
      <c r="NTP30" s="70"/>
      <c r="NTQ30" s="70"/>
      <c r="NTR30" s="70"/>
      <c r="NTS30" s="70"/>
      <c r="NTT30" s="70"/>
      <c r="NTU30" s="70"/>
      <c r="NTV30" s="70"/>
      <c r="NTW30" s="70"/>
      <c r="NTX30" s="70"/>
      <c r="NTY30" s="70"/>
      <c r="NTZ30" s="70"/>
      <c r="NUA30" s="70"/>
      <c r="NUB30" s="70"/>
      <c r="NUC30" s="70"/>
      <c r="NUD30" s="70"/>
      <c r="NUE30" s="70"/>
      <c r="NUF30" s="70"/>
      <c r="NUG30" s="70"/>
      <c r="NUH30" s="70"/>
      <c r="NUI30" s="70"/>
      <c r="NUJ30" s="70"/>
      <c r="NUK30" s="70"/>
      <c r="NUL30" s="70"/>
      <c r="NUM30" s="70"/>
      <c r="NUN30" s="70"/>
      <c r="NUO30" s="70"/>
      <c r="NUP30" s="70"/>
      <c r="NUQ30" s="70"/>
      <c r="NUR30" s="70"/>
      <c r="NUS30" s="70"/>
      <c r="NUT30" s="70"/>
      <c r="NUU30" s="70"/>
      <c r="NUV30" s="70"/>
      <c r="NUW30" s="70"/>
      <c r="NUX30" s="70"/>
      <c r="NUY30" s="70"/>
      <c r="NUZ30" s="70"/>
      <c r="NVA30" s="70"/>
      <c r="NVB30" s="70"/>
      <c r="NVC30" s="70"/>
      <c r="NVD30" s="70"/>
      <c r="NVE30" s="70"/>
      <c r="NVF30" s="70"/>
      <c r="NVG30" s="70"/>
      <c r="NVH30" s="70"/>
      <c r="NVI30" s="70"/>
      <c r="NVJ30" s="70"/>
      <c r="NVK30" s="70"/>
      <c r="NVL30" s="70"/>
      <c r="NVM30" s="70"/>
      <c r="NVN30" s="70"/>
      <c r="NVO30" s="70"/>
      <c r="NVP30" s="70"/>
      <c r="NVQ30" s="70"/>
      <c r="NVR30" s="70"/>
      <c r="NVS30" s="70"/>
      <c r="NVT30" s="70"/>
      <c r="NVU30" s="70"/>
      <c r="NVV30" s="70"/>
      <c r="NVW30" s="70"/>
      <c r="NVX30" s="70"/>
      <c r="NVY30" s="70"/>
      <c r="NVZ30" s="70"/>
      <c r="NWA30" s="70"/>
      <c r="NWB30" s="70"/>
      <c r="NWC30" s="70"/>
      <c r="NWD30" s="70"/>
      <c r="NWE30" s="70"/>
      <c r="NWF30" s="70"/>
      <c r="NWG30" s="70"/>
      <c r="NWH30" s="70"/>
      <c r="NWI30" s="70"/>
      <c r="NWJ30" s="70"/>
      <c r="NWK30" s="70"/>
      <c r="NWL30" s="70"/>
      <c r="NWM30" s="70"/>
      <c r="NWN30" s="70"/>
      <c r="NWO30" s="70"/>
      <c r="NWP30" s="70"/>
      <c r="NWQ30" s="70"/>
      <c r="NWR30" s="70"/>
      <c r="NWS30" s="70"/>
      <c r="NWT30" s="70"/>
      <c r="NWU30" s="70"/>
      <c r="NWV30" s="70"/>
      <c r="NWW30" s="70"/>
      <c r="NWX30" s="70"/>
      <c r="NWY30" s="70"/>
      <c r="NWZ30" s="70"/>
      <c r="NXA30" s="70"/>
      <c r="NXB30" s="70"/>
      <c r="NXC30" s="70"/>
      <c r="NXD30" s="70"/>
      <c r="NXE30" s="70"/>
      <c r="NXF30" s="70"/>
      <c r="NXG30" s="70"/>
      <c r="NXH30" s="70"/>
      <c r="NXI30" s="70"/>
      <c r="NXJ30" s="70"/>
      <c r="NXK30" s="70"/>
      <c r="NXL30" s="70"/>
      <c r="NXM30" s="70"/>
      <c r="NXN30" s="70"/>
      <c r="NXO30" s="70"/>
      <c r="NXP30" s="70"/>
      <c r="NXQ30" s="70"/>
      <c r="NXR30" s="70"/>
      <c r="NXS30" s="70"/>
      <c r="NXT30" s="70"/>
      <c r="NXU30" s="70"/>
      <c r="NXV30" s="70"/>
      <c r="NXW30" s="70"/>
      <c r="NXX30" s="70"/>
      <c r="NXY30" s="70"/>
      <c r="NXZ30" s="70"/>
      <c r="NYA30" s="70"/>
      <c r="NYB30" s="70"/>
      <c r="NYC30" s="70"/>
      <c r="NYD30" s="70"/>
      <c r="NYE30" s="70"/>
      <c r="NYF30" s="70"/>
      <c r="NYG30" s="70"/>
      <c r="NYH30" s="70"/>
      <c r="NYI30" s="70"/>
      <c r="NYJ30" s="70"/>
      <c r="NYK30" s="70"/>
      <c r="NYL30" s="70"/>
      <c r="NYM30" s="70"/>
      <c r="NYN30" s="70"/>
      <c r="NYO30" s="70"/>
      <c r="NYP30" s="70"/>
      <c r="NYQ30" s="70"/>
      <c r="NYR30" s="70"/>
      <c r="NYS30" s="70"/>
      <c r="NYT30" s="70"/>
      <c r="NYU30" s="70"/>
      <c r="NYV30" s="70"/>
      <c r="NYW30" s="70"/>
      <c r="NYX30" s="70"/>
      <c r="NYY30" s="70"/>
      <c r="NYZ30" s="70"/>
      <c r="NZA30" s="70"/>
      <c r="NZB30" s="70"/>
      <c r="NZC30" s="70"/>
      <c r="NZD30" s="70"/>
      <c r="NZE30" s="70"/>
      <c r="NZF30" s="70"/>
      <c r="NZG30" s="70"/>
      <c r="NZH30" s="70"/>
      <c r="NZI30" s="70"/>
      <c r="NZJ30" s="70"/>
      <c r="NZK30" s="70"/>
      <c r="NZL30" s="70"/>
      <c r="NZM30" s="70"/>
      <c r="NZN30" s="70"/>
      <c r="NZO30" s="70"/>
      <c r="NZP30" s="70"/>
      <c r="NZQ30" s="70"/>
      <c r="NZR30" s="70"/>
      <c r="NZS30" s="70"/>
      <c r="NZT30" s="70"/>
      <c r="NZU30" s="70"/>
      <c r="NZV30" s="70"/>
      <c r="NZW30" s="70"/>
      <c r="NZX30" s="70"/>
      <c r="NZY30" s="70"/>
      <c r="NZZ30" s="70"/>
      <c r="OAA30" s="70"/>
      <c r="OAB30" s="70"/>
      <c r="OAC30" s="70"/>
      <c r="OAD30" s="70"/>
      <c r="OAE30" s="70"/>
      <c r="OAF30" s="70"/>
      <c r="OAG30" s="70"/>
      <c r="OAH30" s="70"/>
      <c r="OAI30" s="70"/>
      <c r="OAJ30" s="70"/>
      <c r="OAK30" s="70"/>
      <c r="OAL30" s="70"/>
      <c r="OAM30" s="70"/>
      <c r="OAN30" s="70"/>
      <c r="OAO30" s="70"/>
      <c r="OAP30" s="70"/>
      <c r="OAQ30" s="70"/>
      <c r="OAR30" s="70"/>
      <c r="OAS30" s="70"/>
      <c r="OAT30" s="70"/>
      <c r="OAU30" s="70"/>
      <c r="OAV30" s="70"/>
      <c r="OAW30" s="70"/>
      <c r="OAX30" s="70"/>
      <c r="OAY30" s="70"/>
      <c r="OAZ30" s="70"/>
      <c r="OBA30" s="70"/>
      <c r="OBB30" s="70"/>
      <c r="OBC30" s="70"/>
      <c r="OBD30" s="70"/>
      <c r="OBE30" s="70"/>
      <c r="OBF30" s="70"/>
      <c r="OBG30" s="70"/>
      <c r="OBH30" s="70"/>
      <c r="OBI30" s="70"/>
      <c r="OBJ30" s="70"/>
      <c r="OBK30" s="70"/>
      <c r="OBL30" s="70"/>
      <c r="OBM30" s="70"/>
      <c r="OBN30" s="70"/>
      <c r="OBO30" s="70"/>
      <c r="OBP30" s="70"/>
      <c r="OBQ30" s="70"/>
      <c r="OBR30" s="70"/>
      <c r="OBS30" s="70"/>
      <c r="OBT30" s="70"/>
      <c r="OBU30" s="70"/>
      <c r="OBV30" s="70"/>
      <c r="OBW30" s="70"/>
      <c r="OBX30" s="70"/>
      <c r="OBY30" s="70"/>
      <c r="OBZ30" s="70"/>
      <c r="OCA30" s="70"/>
      <c r="OCB30" s="70"/>
      <c r="OCC30" s="70"/>
      <c r="OCD30" s="70"/>
      <c r="OCE30" s="70"/>
      <c r="OCF30" s="70"/>
      <c r="OCG30" s="70"/>
      <c r="OCH30" s="70"/>
      <c r="OCI30" s="70"/>
      <c r="OCJ30" s="70"/>
      <c r="OCK30" s="70"/>
      <c r="OCL30" s="70"/>
      <c r="OCM30" s="70"/>
      <c r="OCN30" s="70"/>
      <c r="OCO30" s="70"/>
      <c r="OCP30" s="70"/>
      <c r="OCQ30" s="70"/>
      <c r="OCR30" s="70"/>
      <c r="OCS30" s="70"/>
      <c r="OCT30" s="70"/>
      <c r="OCU30" s="70"/>
      <c r="OCV30" s="70"/>
      <c r="OCW30" s="70"/>
      <c r="OCX30" s="70"/>
      <c r="OCY30" s="70"/>
      <c r="OCZ30" s="70"/>
      <c r="ODA30" s="70"/>
      <c r="ODB30" s="70"/>
      <c r="ODC30" s="70"/>
      <c r="ODD30" s="70"/>
      <c r="ODE30" s="70"/>
      <c r="ODF30" s="70"/>
      <c r="ODG30" s="70"/>
      <c r="ODH30" s="70"/>
      <c r="ODI30" s="70"/>
      <c r="ODJ30" s="70"/>
      <c r="ODK30" s="70"/>
      <c r="ODL30" s="70"/>
      <c r="ODM30" s="70"/>
      <c r="ODN30" s="70"/>
      <c r="ODO30" s="70"/>
      <c r="ODP30" s="70"/>
      <c r="ODQ30" s="70"/>
      <c r="ODR30" s="70"/>
      <c r="ODS30" s="70"/>
      <c r="ODT30" s="70"/>
      <c r="ODU30" s="70"/>
      <c r="ODV30" s="70"/>
      <c r="ODW30" s="70"/>
      <c r="ODX30" s="70"/>
      <c r="ODY30" s="70"/>
      <c r="ODZ30" s="70"/>
      <c r="OEA30" s="70"/>
      <c r="OEB30" s="70"/>
      <c r="OEC30" s="70"/>
      <c r="OED30" s="70"/>
      <c r="OEE30" s="70"/>
      <c r="OEF30" s="70"/>
      <c r="OEG30" s="70"/>
      <c r="OEH30" s="70"/>
      <c r="OEI30" s="70"/>
      <c r="OEJ30" s="70"/>
      <c r="OEK30" s="70"/>
      <c r="OEL30" s="70"/>
      <c r="OEM30" s="70"/>
      <c r="OEN30" s="70"/>
      <c r="OEO30" s="70"/>
      <c r="OEP30" s="70"/>
      <c r="OEQ30" s="70"/>
      <c r="OER30" s="70"/>
      <c r="OES30" s="70"/>
      <c r="OET30" s="70"/>
      <c r="OEU30" s="70"/>
      <c r="OEV30" s="70"/>
      <c r="OEW30" s="70"/>
      <c r="OEX30" s="70"/>
      <c r="OEY30" s="70"/>
      <c r="OEZ30" s="70"/>
      <c r="OFA30" s="70"/>
      <c r="OFB30" s="70"/>
      <c r="OFC30" s="70"/>
      <c r="OFD30" s="70"/>
      <c r="OFE30" s="70"/>
      <c r="OFF30" s="70"/>
      <c r="OFG30" s="70"/>
      <c r="OFH30" s="70"/>
      <c r="OFI30" s="70"/>
      <c r="OFJ30" s="70"/>
      <c r="OFK30" s="70"/>
      <c r="OFL30" s="70"/>
      <c r="OFM30" s="70"/>
      <c r="OFN30" s="70"/>
      <c r="OFO30" s="70"/>
      <c r="OFP30" s="70"/>
      <c r="OFQ30" s="70"/>
      <c r="OFR30" s="70"/>
      <c r="OFS30" s="70"/>
      <c r="OFT30" s="70"/>
      <c r="OFU30" s="70"/>
      <c r="OFV30" s="70"/>
      <c r="OFW30" s="70"/>
      <c r="OFX30" s="70"/>
      <c r="OFY30" s="70"/>
      <c r="OFZ30" s="70"/>
      <c r="OGA30" s="70"/>
      <c r="OGB30" s="70"/>
      <c r="OGC30" s="70"/>
      <c r="OGD30" s="70"/>
      <c r="OGE30" s="70"/>
      <c r="OGF30" s="70"/>
      <c r="OGG30" s="70"/>
      <c r="OGH30" s="70"/>
      <c r="OGI30" s="70"/>
      <c r="OGJ30" s="70"/>
      <c r="OGK30" s="70"/>
      <c r="OGL30" s="70"/>
      <c r="OGM30" s="70"/>
      <c r="OGN30" s="70"/>
      <c r="OGO30" s="70"/>
      <c r="OGP30" s="70"/>
      <c r="OGQ30" s="70"/>
      <c r="OGR30" s="70"/>
      <c r="OGS30" s="70"/>
      <c r="OGT30" s="70"/>
      <c r="OGU30" s="70"/>
      <c r="OGV30" s="70"/>
      <c r="OGW30" s="70"/>
      <c r="OGX30" s="70"/>
      <c r="OGY30" s="70"/>
      <c r="OGZ30" s="70"/>
      <c r="OHA30" s="70"/>
      <c r="OHB30" s="70"/>
      <c r="OHC30" s="70"/>
      <c r="OHD30" s="70"/>
      <c r="OHE30" s="70"/>
      <c r="OHF30" s="70"/>
      <c r="OHG30" s="70"/>
      <c r="OHH30" s="70"/>
      <c r="OHI30" s="70"/>
      <c r="OHJ30" s="70"/>
      <c r="OHK30" s="70"/>
      <c r="OHL30" s="70"/>
      <c r="OHM30" s="70"/>
      <c r="OHN30" s="70"/>
      <c r="OHO30" s="70"/>
      <c r="OHP30" s="70"/>
      <c r="OHQ30" s="70"/>
      <c r="OHR30" s="70"/>
      <c r="OHS30" s="70"/>
      <c r="OHT30" s="70"/>
      <c r="OHU30" s="70"/>
      <c r="OHV30" s="70"/>
      <c r="OHW30" s="70"/>
      <c r="OHX30" s="70"/>
      <c r="OHY30" s="70"/>
      <c r="OHZ30" s="70"/>
      <c r="OIA30" s="70"/>
      <c r="OIB30" s="70"/>
      <c r="OIC30" s="70"/>
      <c r="OID30" s="70"/>
      <c r="OIE30" s="70"/>
      <c r="OIF30" s="70"/>
      <c r="OIG30" s="70"/>
      <c r="OIH30" s="70"/>
      <c r="OII30" s="70"/>
      <c r="OIJ30" s="70"/>
      <c r="OIK30" s="70"/>
      <c r="OIL30" s="70"/>
      <c r="OIM30" s="70"/>
      <c r="OIN30" s="70"/>
      <c r="OIO30" s="70"/>
      <c r="OIP30" s="70"/>
      <c r="OIQ30" s="70"/>
      <c r="OIR30" s="70"/>
      <c r="OIS30" s="70"/>
      <c r="OIT30" s="70"/>
      <c r="OIU30" s="70"/>
      <c r="OIV30" s="70"/>
      <c r="OIW30" s="70"/>
      <c r="OIX30" s="70"/>
      <c r="OIY30" s="70"/>
      <c r="OIZ30" s="70"/>
      <c r="OJA30" s="70"/>
      <c r="OJB30" s="70"/>
      <c r="OJC30" s="70"/>
      <c r="OJD30" s="70"/>
      <c r="OJE30" s="70"/>
      <c r="OJF30" s="70"/>
      <c r="OJG30" s="70"/>
      <c r="OJH30" s="70"/>
      <c r="OJI30" s="70"/>
      <c r="OJJ30" s="70"/>
      <c r="OJK30" s="70"/>
      <c r="OJL30" s="70"/>
      <c r="OJM30" s="70"/>
      <c r="OJN30" s="70"/>
      <c r="OJO30" s="70"/>
      <c r="OJP30" s="70"/>
      <c r="OJQ30" s="70"/>
      <c r="OJR30" s="70"/>
      <c r="OJS30" s="70"/>
      <c r="OJT30" s="70"/>
      <c r="OJU30" s="70"/>
      <c r="OJV30" s="70"/>
      <c r="OJW30" s="70"/>
      <c r="OJX30" s="70"/>
      <c r="OJY30" s="70"/>
      <c r="OJZ30" s="70"/>
      <c r="OKA30" s="70"/>
      <c r="OKB30" s="70"/>
      <c r="OKC30" s="70"/>
      <c r="OKD30" s="70"/>
      <c r="OKE30" s="70"/>
      <c r="OKF30" s="70"/>
      <c r="OKG30" s="70"/>
      <c r="OKH30" s="70"/>
      <c r="OKI30" s="70"/>
      <c r="OKJ30" s="70"/>
      <c r="OKK30" s="70"/>
      <c r="OKL30" s="70"/>
      <c r="OKM30" s="70"/>
      <c r="OKN30" s="70"/>
      <c r="OKO30" s="70"/>
      <c r="OKP30" s="70"/>
      <c r="OKQ30" s="70"/>
      <c r="OKR30" s="70"/>
      <c r="OKS30" s="70"/>
      <c r="OKT30" s="70"/>
      <c r="OKU30" s="70"/>
      <c r="OKV30" s="70"/>
      <c r="OKW30" s="70"/>
      <c r="OKX30" s="70"/>
      <c r="OKY30" s="70"/>
      <c r="OKZ30" s="70"/>
      <c r="OLA30" s="70"/>
      <c r="OLB30" s="70"/>
      <c r="OLC30" s="70"/>
      <c r="OLD30" s="70"/>
      <c r="OLE30" s="70"/>
      <c r="OLF30" s="70"/>
      <c r="OLG30" s="70"/>
      <c r="OLH30" s="70"/>
      <c r="OLI30" s="70"/>
      <c r="OLJ30" s="70"/>
      <c r="OLK30" s="70"/>
      <c r="OLL30" s="70"/>
      <c r="OLM30" s="70"/>
      <c r="OLN30" s="70"/>
      <c r="OLO30" s="70"/>
      <c r="OLP30" s="70"/>
      <c r="OLQ30" s="70"/>
      <c r="OLR30" s="70"/>
      <c r="OLS30" s="70"/>
      <c r="OLT30" s="70"/>
      <c r="OLU30" s="70"/>
      <c r="OLV30" s="70"/>
      <c r="OLW30" s="70"/>
      <c r="OLX30" s="70"/>
      <c r="OLY30" s="70"/>
      <c r="OLZ30" s="70"/>
      <c r="OMA30" s="70"/>
      <c r="OMB30" s="70"/>
      <c r="OMC30" s="70"/>
      <c r="OMD30" s="70"/>
      <c r="OME30" s="70"/>
      <c r="OMF30" s="70"/>
      <c r="OMG30" s="70"/>
      <c r="OMH30" s="70"/>
      <c r="OMI30" s="70"/>
      <c r="OMJ30" s="70"/>
      <c r="OMK30" s="70"/>
      <c r="OML30" s="70"/>
      <c r="OMM30" s="70"/>
      <c r="OMN30" s="70"/>
      <c r="OMO30" s="70"/>
      <c r="OMP30" s="70"/>
      <c r="OMQ30" s="70"/>
      <c r="OMR30" s="70"/>
      <c r="OMS30" s="70"/>
      <c r="OMT30" s="70"/>
      <c r="OMU30" s="70"/>
      <c r="OMV30" s="70"/>
      <c r="OMW30" s="70"/>
      <c r="OMX30" s="70"/>
      <c r="OMY30" s="70"/>
      <c r="OMZ30" s="70"/>
      <c r="ONA30" s="70"/>
      <c r="ONB30" s="70"/>
      <c r="ONC30" s="70"/>
      <c r="OND30" s="70"/>
      <c r="ONE30" s="70"/>
      <c r="ONF30" s="70"/>
      <c r="ONG30" s="70"/>
      <c r="ONH30" s="70"/>
      <c r="ONI30" s="70"/>
      <c r="ONJ30" s="70"/>
      <c r="ONK30" s="70"/>
      <c r="ONL30" s="70"/>
      <c r="ONM30" s="70"/>
      <c r="ONN30" s="70"/>
      <c r="ONO30" s="70"/>
      <c r="ONP30" s="70"/>
      <c r="ONQ30" s="70"/>
      <c r="ONR30" s="70"/>
      <c r="ONS30" s="70"/>
      <c r="ONT30" s="70"/>
      <c r="ONU30" s="70"/>
      <c r="ONV30" s="70"/>
      <c r="ONW30" s="70"/>
      <c r="ONX30" s="70"/>
      <c r="ONY30" s="70"/>
      <c r="ONZ30" s="70"/>
      <c r="OOA30" s="70"/>
      <c r="OOB30" s="70"/>
      <c r="OOC30" s="70"/>
      <c r="OOD30" s="70"/>
      <c r="OOE30" s="70"/>
      <c r="OOF30" s="70"/>
      <c r="OOG30" s="70"/>
      <c r="OOH30" s="70"/>
      <c r="OOI30" s="70"/>
      <c r="OOJ30" s="70"/>
      <c r="OOK30" s="70"/>
      <c r="OOL30" s="70"/>
      <c r="OOM30" s="70"/>
      <c r="OON30" s="70"/>
      <c r="OOO30" s="70"/>
      <c r="OOP30" s="70"/>
      <c r="OOQ30" s="70"/>
      <c r="OOR30" s="70"/>
      <c r="OOS30" s="70"/>
      <c r="OOT30" s="70"/>
      <c r="OOU30" s="70"/>
      <c r="OOV30" s="70"/>
      <c r="OOW30" s="70"/>
      <c r="OOX30" s="70"/>
      <c r="OOY30" s="70"/>
      <c r="OOZ30" s="70"/>
      <c r="OPA30" s="70"/>
      <c r="OPB30" s="70"/>
      <c r="OPC30" s="70"/>
      <c r="OPD30" s="70"/>
      <c r="OPE30" s="70"/>
      <c r="OPF30" s="70"/>
      <c r="OPG30" s="70"/>
      <c r="OPH30" s="70"/>
      <c r="OPI30" s="70"/>
      <c r="OPJ30" s="70"/>
      <c r="OPK30" s="70"/>
      <c r="OPL30" s="70"/>
      <c r="OPM30" s="70"/>
      <c r="OPN30" s="70"/>
      <c r="OPO30" s="70"/>
      <c r="OPP30" s="70"/>
      <c r="OPQ30" s="70"/>
      <c r="OPR30" s="70"/>
      <c r="OPS30" s="70"/>
      <c r="OPT30" s="70"/>
      <c r="OPU30" s="70"/>
      <c r="OPV30" s="70"/>
      <c r="OPW30" s="70"/>
      <c r="OPX30" s="70"/>
      <c r="OPY30" s="70"/>
      <c r="OPZ30" s="70"/>
      <c r="OQA30" s="70"/>
      <c r="OQB30" s="70"/>
      <c r="OQC30" s="70"/>
      <c r="OQD30" s="70"/>
      <c r="OQE30" s="70"/>
      <c r="OQF30" s="70"/>
      <c r="OQG30" s="70"/>
      <c r="OQH30" s="70"/>
      <c r="OQI30" s="70"/>
      <c r="OQJ30" s="70"/>
      <c r="OQK30" s="70"/>
      <c r="OQL30" s="70"/>
      <c r="OQM30" s="70"/>
      <c r="OQN30" s="70"/>
      <c r="OQO30" s="70"/>
      <c r="OQP30" s="70"/>
      <c r="OQQ30" s="70"/>
      <c r="OQR30" s="70"/>
      <c r="OQS30" s="70"/>
      <c r="OQT30" s="70"/>
      <c r="OQU30" s="70"/>
      <c r="OQV30" s="70"/>
      <c r="OQW30" s="70"/>
      <c r="OQX30" s="70"/>
      <c r="OQY30" s="70"/>
      <c r="OQZ30" s="70"/>
      <c r="ORA30" s="70"/>
      <c r="ORB30" s="70"/>
      <c r="ORC30" s="70"/>
      <c r="ORD30" s="70"/>
      <c r="ORE30" s="70"/>
      <c r="ORF30" s="70"/>
      <c r="ORG30" s="70"/>
      <c r="ORH30" s="70"/>
      <c r="ORI30" s="70"/>
      <c r="ORJ30" s="70"/>
      <c r="ORK30" s="70"/>
      <c r="ORL30" s="70"/>
      <c r="ORM30" s="70"/>
      <c r="ORN30" s="70"/>
      <c r="ORO30" s="70"/>
      <c r="ORP30" s="70"/>
      <c r="ORQ30" s="70"/>
      <c r="ORR30" s="70"/>
      <c r="ORS30" s="70"/>
      <c r="ORT30" s="70"/>
      <c r="ORU30" s="70"/>
      <c r="ORV30" s="70"/>
      <c r="ORW30" s="70"/>
      <c r="ORX30" s="70"/>
      <c r="ORY30" s="70"/>
      <c r="ORZ30" s="70"/>
      <c r="OSA30" s="70"/>
      <c r="OSB30" s="70"/>
      <c r="OSC30" s="70"/>
      <c r="OSD30" s="70"/>
      <c r="OSE30" s="70"/>
      <c r="OSF30" s="70"/>
      <c r="OSG30" s="70"/>
      <c r="OSH30" s="70"/>
      <c r="OSI30" s="70"/>
      <c r="OSJ30" s="70"/>
      <c r="OSK30" s="70"/>
      <c r="OSL30" s="70"/>
      <c r="OSM30" s="70"/>
      <c r="OSN30" s="70"/>
      <c r="OSO30" s="70"/>
      <c r="OSP30" s="70"/>
      <c r="OSQ30" s="70"/>
      <c r="OSR30" s="70"/>
      <c r="OSS30" s="70"/>
      <c r="OST30" s="70"/>
      <c r="OSU30" s="70"/>
      <c r="OSV30" s="70"/>
      <c r="OSW30" s="70"/>
      <c r="OSX30" s="70"/>
      <c r="OSY30" s="70"/>
      <c r="OSZ30" s="70"/>
      <c r="OTA30" s="70"/>
      <c r="OTB30" s="70"/>
      <c r="OTC30" s="70"/>
      <c r="OTD30" s="70"/>
      <c r="OTE30" s="70"/>
      <c r="OTF30" s="70"/>
      <c r="OTG30" s="70"/>
      <c r="OTH30" s="70"/>
      <c r="OTI30" s="70"/>
      <c r="OTJ30" s="70"/>
      <c r="OTK30" s="70"/>
      <c r="OTL30" s="70"/>
      <c r="OTM30" s="70"/>
      <c r="OTN30" s="70"/>
      <c r="OTO30" s="70"/>
      <c r="OTP30" s="70"/>
      <c r="OTQ30" s="70"/>
      <c r="OTR30" s="70"/>
      <c r="OTS30" s="70"/>
      <c r="OTT30" s="70"/>
      <c r="OTU30" s="70"/>
      <c r="OTV30" s="70"/>
      <c r="OTW30" s="70"/>
      <c r="OTX30" s="70"/>
      <c r="OTY30" s="70"/>
      <c r="OTZ30" s="70"/>
      <c r="OUA30" s="70"/>
      <c r="OUB30" s="70"/>
      <c r="OUC30" s="70"/>
      <c r="OUD30" s="70"/>
      <c r="OUE30" s="70"/>
      <c r="OUF30" s="70"/>
      <c r="OUG30" s="70"/>
      <c r="OUH30" s="70"/>
      <c r="OUI30" s="70"/>
      <c r="OUJ30" s="70"/>
      <c r="OUK30" s="70"/>
      <c r="OUL30" s="70"/>
      <c r="OUM30" s="70"/>
      <c r="OUN30" s="70"/>
      <c r="OUO30" s="70"/>
      <c r="OUP30" s="70"/>
      <c r="OUQ30" s="70"/>
      <c r="OUR30" s="70"/>
      <c r="OUS30" s="70"/>
      <c r="OUT30" s="70"/>
      <c r="OUU30" s="70"/>
      <c r="OUV30" s="70"/>
      <c r="OUW30" s="70"/>
      <c r="OUX30" s="70"/>
      <c r="OUY30" s="70"/>
      <c r="OUZ30" s="70"/>
      <c r="OVA30" s="70"/>
      <c r="OVB30" s="70"/>
      <c r="OVC30" s="70"/>
      <c r="OVD30" s="70"/>
      <c r="OVE30" s="70"/>
      <c r="OVF30" s="70"/>
      <c r="OVG30" s="70"/>
      <c r="OVH30" s="70"/>
      <c r="OVI30" s="70"/>
      <c r="OVJ30" s="70"/>
      <c r="OVK30" s="70"/>
      <c r="OVL30" s="70"/>
      <c r="OVM30" s="70"/>
      <c r="OVN30" s="70"/>
      <c r="OVO30" s="70"/>
      <c r="OVP30" s="70"/>
      <c r="OVQ30" s="70"/>
      <c r="OVR30" s="70"/>
      <c r="OVS30" s="70"/>
      <c r="OVT30" s="70"/>
      <c r="OVU30" s="70"/>
      <c r="OVV30" s="70"/>
      <c r="OVW30" s="70"/>
      <c r="OVX30" s="70"/>
      <c r="OVY30" s="70"/>
      <c r="OVZ30" s="70"/>
      <c r="OWA30" s="70"/>
      <c r="OWB30" s="70"/>
      <c r="OWC30" s="70"/>
      <c r="OWD30" s="70"/>
      <c r="OWE30" s="70"/>
      <c r="OWF30" s="70"/>
      <c r="OWG30" s="70"/>
      <c r="OWH30" s="70"/>
      <c r="OWI30" s="70"/>
      <c r="OWJ30" s="70"/>
      <c r="OWK30" s="70"/>
      <c r="OWL30" s="70"/>
      <c r="OWM30" s="70"/>
      <c r="OWN30" s="70"/>
      <c r="OWO30" s="70"/>
      <c r="OWP30" s="70"/>
      <c r="OWQ30" s="70"/>
      <c r="OWR30" s="70"/>
      <c r="OWS30" s="70"/>
      <c r="OWT30" s="70"/>
      <c r="OWU30" s="70"/>
      <c r="OWV30" s="70"/>
      <c r="OWW30" s="70"/>
      <c r="OWX30" s="70"/>
      <c r="OWY30" s="70"/>
      <c r="OWZ30" s="70"/>
      <c r="OXA30" s="70"/>
      <c r="OXB30" s="70"/>
      <c r="OXC30" s="70"/>
      <c r="OXD30" s="70"/>
      <c r="OXE30" s="70"/>
      <c r="OXF30" s="70"/>
      <c r="OXG30" s="70"/>
      <c r="OXH30" s="70"/>
      <c r="OXI30" s="70"/>
      <c r="OXJ30" s="70"/>
      <c r="OXK30" s="70"/>
      <c r="OXL30" s="70"/>
      <c r="OXM30" s="70"/>
      <c r="OXN30" s="70"/>
      <c r="OXO30" s="70"/>
      <c r="OXP30" s="70"/>
      <c r="OXQ30" s="70"/>
      <c r="OXR30" s="70"/>
      <c r="OXS30" s="70"/>
      <c r="OXT30" s="70"/>
      <c r="OXU30" s="70"/>
      <c r="OXV30" s="70"/>
      <c r="OXW30" s="70"/>
      <c r="OXX30" s="70"/>
      <c r="OXY30" s="70"/>
      <c r="OXZ30" s="70"/>
      <c r="OYA30" s="70"/>
      <c r="OYB30" s="70"/>
      <c r="OYC30" s="70"/>
      <c r="OYD30" s="70"/>
      <c r="OYE30" s="70"/>
      <c r="OYF30" s="70"/>
      <c r="OYG30" s="70"/>
      <c r="OYH30" s="70"/>
      <c r="OYI30" s="70"/>
      <c r="OYJ30" s="70"/>
      <c r="OYK30" s="70"/>
      <c r="OYL30" s="70"/>
      <c r="OYM30" s="70"/>
      <c r="OYN30" s="70"/>
      <c r="OYO30" s="70"/>
      <c r="OYP30" s="70"/>
      <c r="OYQ30" s="70"/>
      <c r="OYR30" s="70"/>
      <c r="OYS30" s="70"/>
      <c r="OYT30" s="70"/>
      <c r="OYU30" s="70"/>
      <c r="OYV30" s="70"/>
      <c r="OYW30" s="70"/>
      <c r="OYX30" s="70"/>
      <c r="OYY30" s="70"/>
      <c r="OYZ30" s="70"/>
      <c r="OZA30" s="70"/>
      <c r="OZB30" s="70"/>
      <c r="OZC30" s="70"/>
      <c r="OZD30" s="70"/>
      <c r="OZE30" s="70"/>
      <c r="OZF30" s="70"/>
      <c r="OZG30" s="70"/>
      <c r="OZH30" s="70"/>
      <c r="OZI30" s="70"/>
      <c r="OZJ30" s="70"/>
      <c r="OZK30" s="70"/>
      <c r="OZL30" s="70"/>
      <c r="OZM30" s="70"/>
      <c r="OZN30" s="70"/>
      <c r="OZO30" s="70"/>
      <c r="OZP30" s="70"/>
      <c r="OZQ30" s="70"/>
      <c r="OZR30" s="70"/>
      <c r="OZS30" s="70"/>
      <c r="OZT30" s="70"/>
      <c r="OZU30" s="70"/>
      <c r="OZV30" s="70"/>
      <c r="OZW30" s="70"/>
      <c r="OZX30" s="70"/>
      <c r="OZY30" s="70"/>
      <c r="OZZ30" s="70"/>
      <c r="PAA30" s="70"/>
      <c r="PAB30" s="70"/>
      <c r="PAC30" s="70"/>
      <c r="PAD30" s="70"/>
      <c r="PAE30" s="70"/>
      <c r="PAF30" s="70"/>
      <c r="PAG30" s="70"/>
      <c r="PAH30" s="70"/>
      <c r="PAI30" s="70"/>
      <c r="PAJ30" s="70"/>
      <c r="PAK30" s="70"/>
      <c r="PAL30" s="70"/>
      <c r="PAM30" s="70"/>
      <c r="PAN30" s="70"/>
      <c r="PAO30" s="70"/>
      <c r="PAP30" s="70"/>
      <c r="PAQ30" s="70"/>
      <c r="PAR30" s="70"/>
      <c r="PAS30" s="70"/>
      <c r="PAT30" s="70"/>
      <c r="PAU30" s="70"/>
      <c r="PAV30" s="70"/>
      <c r="PAW30" s="70"/>
      <c r="PAX30" s="70"/>
      <c r="PAY30" s="70"/>
      <c r="PAZ30" s="70"/>
      <c r="PBA30" s="70"/>
      <c r="PBB30" s="70"/>
      <c r="PBC30" s="70"/>
      <c r="PBD30" s="70"/>
      <c r="PBE30" s="70"/>
      <c r="PBF30" s="70"/>
      <c r="PBG30" s="70"/>
      <c r="PBH30" s="70"/>
      <c r="PBI30" s="70"/>
      <c r="PBJ30" s="70"/>
      <c r="PBK30" s="70"/>
      <c r="PBL30" s="70"/>
      <c r="PBM30" s="70"/>
      <c r="PBN30" s="70"/>
      <c r="PBO30" s="70"/>
      <c r="PBP30" s="70"/>
      <c r="PBQ30" s="70"/>
      <c r="PBR30" s="70"/>
      <c r="PBS30" s="70"/>
      <c r="PBT30" s="70"/>
      <c r="PBU30" s="70"/>
      <c r="PBV30" s="70"/>
      <c r="PBW30" s="70"/>
      <c r="PBX30" s="70"/>
      <c r="PBY30" s="70"/>
      <c r="PBZ30" s="70"/>
      <c r="PCA30" s="70"/>
      <c r="PCB30" s="70"/>
      <c r="PCC30" s="70"/>
      <c r="PCD30" s="70"/>
      <c r="PCE30" s="70"/>
      <c r="PCF30" s="70"/>
      <c r="PCG30" s="70"/>
      <c r="PCH30" s="70"/>
      <c r="PCI30" s="70"/>
      <c r="PCJ30" s="70"/>
      <c r="PCK30" s="70"/>
      <c r="PCL30" s="70"/>
      <c r="PCM30" s="70"/>
      <c r="PCN30" s="70"/>
      <c r="PCO30" s="70"/>
      <c r="PCP30" s="70"/>
      <c r="PCQ30" s="70"/>
      <c r="PCR30" s="70"/>
      <c r="PCS30" s="70"/>
      <c r="PCT30" s="70"/>
      <c r="PCU30" s="70"/>
      <c r="PCV30" s="70"/>
      <c r="PCW30" s="70"/>
      <c r="PCX30" s="70"/>
      <c r="PCY30" s="70"/>
      <c r="PCZ30" s="70"/>
      <c r="PDA30" s="70"/>
      <c r="PDB30" s="70"/>
      <c r="PDC30" s="70"/>
      <c r="PDD30" s="70"/>
      <c r="PDE30" s="70"/>
      <c r="PDF30" s="70"/>
      <c r="PDG30" s="70"/>
      <c r="PDH30" s="70"/>
      <c r="PDI30" s="70"/>
      <c r="PDJ30" s="70"/>
      <c r="PDK30" s="70"/>
      <c r="PDL30" s="70"/>
      <c r="PDM30" s="70"/>
      <c r="PDN30" s="70"/>
      <c r="PDO30" s="70"/>
      <c r="PDP30" s="70"/>
      <c r="PDQ30" s="70"/>
      <c r="PDR30" s="70"/>
      <c r="PDS30" s="70"/>
      <c r="PDT30" s="70"/>
      <c r="PDU30" s="70"/>
      <c r="PDV30" s="70"/>
      <c r="PDW30" s="70"/>
      <c r="PDX30" s="70"/>
      <c r="PDY30" s="70"/>
      <c r="PDZ30" s="70"/>
      <c r="PEA30" s="70"/>
      <c r="PEB30" s="70"/>
      <c r="PEC30" s="70"/>
      <c r="PED30" s="70"/>
      <c r="PEE30" s="70"/>
      <c r="PEF30" s="70"/>
      <c r="PEG30" s="70"/>
      <c r="PEH30" s="70"/>
      <c r="PEI30" s="70"/>
      <c r="PEJ30" s="70"/>
      <c r="PEK30" s="70"/>
      <c r="PEL30" s="70"/>
      <c r="PEM30" s="70"/>
      <c r="PEN30" s="70"/>
      <c r="PEO30" s="70"/>
      <c r="PEP30" s="70"/>
      <c r="PEQ30" s="70"/>
      <c r="PER30" s="70"/>
      <c r="PES30" s="70"/>
      <c r="PET30" s="70"/>
      <c r="PEU30" s="70"/>
      <c r="PEV30" s="70"/>
      <c r="PEW30" s="70"/>
      <c r="PEX30" s="70"/>
      <c r="PEY30" s="70"/>
      <c r="PEZ30" s="70"/>
      <c r="PFA30" s="70"/>
      <c r="PFB30" s="70"/>
      <c r="PFC30" s="70"/>
      <c r="PFD30" s="70"/>
      <c r="PFE30" s="70"/>
      <c r="PFF30" s="70"/>
      <c r="PFG30" s="70"/>
      <c r="PFH30" s="70"/>
      <c r="PFI30" s="70"/>
      <c r="PFJ30" s="70"/>
      <c r="PFK30" s="70"/>
      <c r="PFL30" s="70"/>
      <c r="PFM30" s="70"/>
      <c r="PFN30" s="70"/>
      <c r="PFO30" s="70"/>
      <c r="PFP30" s="70"/>
      <c r="PFQ30" s="70"/>
      <c r="PFR30" s="70"/>
      <c r="PFS30" s="70"/>
      <c r="PFT30" s="70"/>
      <c r="PFU30" s="70"/>
      <c r="PFV30" s="70"/>
      <c r="PFW30" s="70"/>
      <c r="PFX30" s="70"/>
      <c r="PFY30" s="70"/>
      <c r="PFZ30" s="70"/>
      <c r="PGA30" s="70"/>
      <c r="PGB30" s="70"/>
      <c r="PGC30" s="70"/>
      <c r="PGD30" s="70"/>
      <c r="PGE30" s="70"/>
      <c r="PGF30" s="70"/>
      <c r="PGG30" s="70"/>
      <c r="PGH30" s="70"/>
      <c r="PGI30" s="70"/>
      <c r="PGJ30" s="70"/>
      <c r="PGK30" s="70"/>
      <c r="PGL30" s="70"/>
      <c r="PGM30" s="70"/>
      <c r="PGN30" s="70"/>
      <c r="PGO30" s="70"/>
      <c r="PGP30" s="70"/>
      <c r="PGQ30" s="70"/>
      <c r="PGR30" s="70"/>
      <c r="PGS30" s="70"/>
      <c r="PGT30" s="70"/>
      <c r="PGU30" s="70"/>
      <c r="PGV30" s="70"/>
      <c r="PGW30" s="70"/>
      <c r="PGX30" s="70"/>
      <c r="PGY30" s="70"/>
      <c r="PGZ30" s="70"/>
      <c r="PHA30" s="70"/>
      <c r="PHB30" s="70"/>
      <c r="PHC30" s="70"/>
      <c r="PHD30" s="70"/>
      <c r="PHE30" s="70"/>
      <c r="PHF30" s="70"/>
      <c r="PHG30" s="70"/>
      <c r="PHH30" s="70"/>
      <c r="PHI30" s="70"/>
      <c r="PHJ30" s="70"/>
      <c r="PHK30" s="70"/>
      <c r="PHL30" s="70"/>
      <c r="PHM30" s="70"/>
      <c r="PHN30" s="70"/>
      <c r="PHO30" s="70"/>
      <c r="PHP30" s="70"/>
      <c r="PHQ30" s="70"/>
      <c r="PHR30" s="70"/>
      <c r="PHS30" s="70"/>
      <c r="PHT30" s="70"/>
      <c r="PHU30" s="70"/>
      <c r="PHV30" s="70"/>
      <c r="PHW30" s="70"/>
      <c r="PHX30" s="70"/>
      <c r="PHY30" s="70"/>
      <c r="PHZ30" s="70"/>
      <c r="PIA30" s="70"/>
      <c r="PIB30" s="70"/>
      <c r="PIC30" s="70"/>
      <c r="PID30" s="70"/>
      <c r="PIE30" s="70"/>
      <c r="PIF30" s="70"/>
      <c r="PIG30" s="70"/>
      <c r="PIH30" s="70"/>
      <c r="PII30" s="70"/>
      <c r="PIJ30" s="70"/>
      <c r="PIK30" s="70"/>
      <c r="PIL30" s="70"/>
      <c r="PIM30" s="70"/>
      <c r="PIN30" s="70"/>
      <c r="PIO30" s="70"/>
      <c r="PIP30" s="70"/>
      <c r="PIQ30" s="70"/>
      <c r="PIR30" s="70"/>
      <c r="PIS30" s="70"/>
      <c r="PIT30" s="70"/>
      <c r="PIU30" s="70"/>
      <c r="PIV30" s="70"/>
      <c r="PIW30" s="70"/>
      <c r="PIX30" s="70"/>
      <c r="PIY30" s="70"/>
      <c r="PIZ30" s="70"/>
      <c r="PJA30" s="70"/>
      <c r="PJB30" s="70"/>
      <c r="PJC30" s="70"/>
      <c r="PJD30" s="70"/>
      <c r="PJE30" s="70"/>
      <c r="PJF30" s="70"/>
      <c r="PJG30" s="70"/>
      <c r="PJH30" s="70"/>
      <c r="PJI30" s="70"/>
      <c r="PJJ30" s="70"/>
      <c r="PJK30" s="70"/>
      <c r="PJL30" s="70"/>
      <c r="PJM30" s="70"/>
      <c r="PJN30" s="70"/>
      <c r="PJO30" s="70"/>
      <c r="PJP30" s="70"/>
      <c r="PJQ30" s="70"/>
      <c r="PJR30" s="70"/>
      <c r="PJS30" s="70"/>
      <c r="PJT30" s="70"/>
      <c r="PJU30" s="70"/>
      <c r="PJV30" s="70"/>
      <c r="PJW30" s="70"/>
      <c r="PJX30" s="70"/>
      <c r="PJY30" s="70"/>
      <c r="PJZ30" s="70"/>
      <c r="PKA30" s="70"/>
      <c r="PKB30" s="70"/>
      <c r="PKC30" s="70"/>
      <c r="PKD30" s="70"/>
      <c r="PKE30" s="70"/>
      <c r="PKF30" s="70"/>
      <c r="PKG30" s="70"/>
      <c r="PKH30" s="70"/>
      <c r="PKI30" s="70"/>
      <c r="PKJ30" s="70"/>
      <c r="PKK30" s="70"/>
      <c r="PKL30" s="70"/>
      <c r="PKM30" s="70"/>
      <c r="PKN30" s="70"/>
      <c r="PKO30" s="70"/>
      <c r="PKP30" s="70"/>
      <c r="PKQ30" s="70"/>
      <c r="PKR30" s="70"/>
      <c r="PKS30" s="70"/>
      <c r="PKT30" s="70"/>
      <c r="PKU30" s="70"/>
      <c r="PKV30" s="70"/>
      <c r="PKW30" s="70"/>
      <c r="PKX30" s="70"/>
      <c r="PKY30" s="70"/>
      <c r="PKZ30" s="70"/>
      <c r="PLA30" s="70"/>
      <c r="PLB30" s="70"/>
      <c r="PLC30" s="70"/>
      <c r="PLD30" s="70"/>
      <c r="PLE30" s="70"/>
      <c r="PLF30" s="70"/>
      <c r="PLG30" s="70"/>
      <c r="PLH30" s="70"/>
      <c r="PLI30" s="70"/>
      <c r="PLJ30" s="70"/>
      <c r="PLK30" s="70"/>
      <c r="PLL30" s="70"/>
      <c r="PLM30" s="70"/>
      <c r="PLN30" s="70"/>
      <c r="PLO30" s="70"/>
      <c r="PLP30" s="70"/>
      <c r="PLQ30" s="70"/>
      <c r="PLR30" s="70"/>
      <c r="PLS30" s="70"/>
      <c r="PLT30" s="70"/>
      <c r="PLU30" s="70"/>
      <c r="PLV30" s="70"/>
      <c r="PLW30" s="70"/>
      <c r="PLX30" s="70"/>
      <c r="PLY30" s="70"/>
      <c r="PLZ30" s="70"/>
      <c r="PMA30" s="70"/>
      <c r="PMB30" s="70"/>
      <c r="PMC30" s="70"/>
      <c r="PMD30" s="70"/>
      <c r="PME30" s="70"/>
      <c r="PMF30" s="70"/>
      <c r="PMG30" s="70"/>
      <c r="PMH30" s="70"/>
      <c r="PMI30" s="70"/>
      <c r="PMJ30" s="70"/>
      <c r="PMK30" s="70"/>
      <c r="PML30" s="70"/>
      <c r="PMM30" s="70"/>
      <c r="PMN30" s="70"/>
      <c r="PMO30" s="70"/>
      <c r="PMP30" s="70"/>
      <c r="PMQ30" s="70"/>
      <c r="PMR30" s="70"/>
      <c r="PMS30" s="70"/>
      <c r="PMT30" s="70"/>
      <c r="PMU30" s="70"/>
      <c r="PMV30" s="70"/>
      <c r="PMW30" s="70"/>
      <c r="PMX30" s="70"/>
      <c r="PMY30" s="70"/>
      <c r="PMZ30" s="70"/>
      <c r="PNA30" s="70"/>
      <c r="PNB30" s="70"/>
      <c r="PNC30" s="70"/>
      <c r="PND30" s="70"/>
      <c r="PNE30" s="70"/>
      <c r="PNF30" s="70"/>
      <c r="PNG30" s="70"/>
      <c r="PNH30" s="70"/>
      <c r="PNI30" s="70"/>
      <c r="PNJ30" s="70"/>
      <c r="PNK30" s="70"/>
      <c r="PNL30" s="70"/>
      <c r="PNM30" s="70"/>
      <c r="PNN30" s="70"/>
      <c r="PNO30" s="70"/>
      <c r="PNP30" s="70"/>
      <c r="PNQ30" s="70"/>
      <c r="PNR30" s="70"/>
      <c r="PNS30" s="70"/>
      <c r="PNT30" s="70"/>
      <c r="PNU30" s="70"/>
      <c r="PNV30" s="70"/>
      <c r="PNW30" s="70"/>
      <c r="PNX30" s="70"/>
      <c r="PNY30" s="70"/>
      <c r="PNZ30" s="70"/>
      <c r="POA30" s="70"/>
      <c r="POB30" s="70"/>
      <c r="POC30" s="70"/>
      <c r="POD30" s="70"/>
      <c r="POE30" s="70"/>
      <c r="POF30" s="70"/>
      <c r="POG30" s="70"/>
      <c r="POH30" s="70"/>
      <c r="POI30" s="70"/>
      <c r="POJ30" s="70"/>
      <c r="POK30" s="70"/>
      <c r="POL30" s="70"/>
      <c r="POM30" s="70"/>
      <c r="PON30" s="70"/>
      <c r="POO30" s="70"/>
      <c r="POP30" s="70"/>
      <c r="POQ30" s="70"/>
      <c r="POR30" s="70"/>
      <c r="POS30" s="70"/>
      <c r="POT30" s="70"/>
      <c r="POU30" s="70"/>
      <c r="POV30" s="70"/>
      <c r="POW30" s="70"/>
      <c r="POX30" s="70"/>
      <c r="POY30" s="70"/>
      <c r="POZ30" s="70"/>
      <c r="PPA30" s="70"/>
      <c r="PPB30" s="70"/>
      <c r="PPC30" s="70"/>
      <c r="PPD30" s="70"/>
      <c r="PPE30" s="70"/>
      <c r="PPF30" s="70"/>
      <c r="PPG30" s="70"/>
      <c r="PPH30" s="70"/>
      <c r="PPI30" s="70"/>
      <c r="PPJ30" s="70"/>
      <c r="PPK30" s="70"/>
      <c r="PPL30" s="70"/>
      <c r="PPM30" s="70"/>
      <c r="PPN30" s="70"/>
      <c r="PPO30" s="70"/>
      <c r="PPP30" s="70"/>
      <c r="PPQ30" s="70"/>
      <c r="PPR30" s="70"/>
      <c r="PPS30" s="70"/>
      <c r="PPT30" s="70"/>
      <c r="PPU30" s="70"/>
      <c r="PPV30" s="70"/>
      <c r="PPW30" s="70"/>
      <c r="PPX30" s="70"/>
      <c r="PPY30" s="70"/>
      <c r="PPZ30" s="70"/>
      <c r="PQA30" s="70"/>
      <c r="PQB30" s="70"/>
      <c r="PQC30" s="70"/>
      <c r="PQD30" s="70"/>
      <c r="PQE30" s="70"/>
      <c r="PQF30" s="70"/>
      <c r="PQG30" s="70"/>
      <c r="PQH30" s="70"/>
      <c r="PQI30" s="70"/>
      <c r="PQJ30" s="70"/>
      <c r="PQK30" s="70"/>
      <c r="PQL30" s="70"/>
      <c r="PQM30" s="70"/>
      <c r="PQN30" s="70"/>
      <c r="PQO30" s="70"/>
      <c r="PQP30" s="70"/>
      <c r="PQQ30" s="70"/>
      <c r="PQR30" s="70"/>
      <c r="PQS30" s="70"/>
      <c r="PQT30" s="70"/>
      <c r="PQU30" s="70"/>
      <c r="PQV30" s="70"/>
      <c r="PQW30" s="70"/>
      <c r="PQX30" s="70"/>
      <c r="PQY30" s="70"/>
      <c r="PQZ30" s="70"/>
      <c r="PRA30" s="70"/>
      <c r="PRB30" s="70"/>
      <c r="PRC30" s="70"/>
      <c r="PRD30" s="70"/>
      <c r="PRE30" s="70"/>
      <c r="PRF30" s="70"/>
      <c r="PRG30" s="70"/>
      <c r="PRH30" s="70"/>
      <c r="PRI30" s="70"/>
      <c r="PRJ30" s="70"/>
      <c r="PRK30" s="70"/>
      <c r="PRL30" s="70"/>
      <c r="PRM30" s="70"/>
      <c r="PRN30" s="70"/>
      <c r="PRO30" s="70"/>
      <c r="PRP30" s="70"/>
      <c r="PRQ30" s="70"/>
      <c r="PRR30" s="70"/>
      <c r="PRS30" s="70"/>
      <c r="PRT30" s="70"/>
      <c r="PRU30" s="70"/>
      <c r="PRV30" s="70"/>
      <c r="PRW30" s="70"/>
      <c r="PRX30" s="70"/>
      <c r="PRY30" s="70"/>
      <c r="PRZ30" s="70"/>
      <c r="PSA30" s="70"/>
      <c r="PSB30" s="70"/>
      <c r="PSC30" s="70"/>
      <c r="PSD30" s="70"/>
      <c r="PSE30" s="70"/>
      <c r="PSF30" s="70"/>
      <c r="PSG30" s="70"/>
      <c r="PSH30" s="70"/>
      <c r="PSI30" s="70"/>
      <c r="PSJ30" s="70"/>
      <c r="PSK30" s="70"/>
      <c r="PSL30" s="70"/>
      <c r="PSM30" s="70"/>
      <c r="PSN30" s="70"/>
      <c r="PSO30" s="70"/>
      <c r="PSP30" s="70"/>
      <c r="PSQ30" s="70"/>
      <c r="PSR30" s="70"/>
      <c r="PSS30" s="70"/>
      <c r="PST30" s="70"/>
      <c r="PSU30" s="70"/>
      <c r="PSV30" s="70"/>
      <c r="PSW30" s="70"/>
      <c r="PSX30" s="70"/>
      <c r="PSY30" s="70"/>
      <c r="PSZ30" s="70"/>
      <c r="PTA30" s="70"/>
      <c r="PTB30" s="70"/>
      <c r="PTC30" s="70"/>
      <c r="PTD30" s="70"/>
      <c r="PTE30" s="70"/>
      <c r="PTF30" s="70"/>
      <c r="PTG30" s="70"/>
      <c r="PTH30" s="70"/>
      <c r="PTI30" s="70"/>
      <c r="PTJ30" s="70"/>
      <c r="PTK30" s="70"/>
      <c r="PTL30" s="70"/>
      <c r="PTM30" s="70"/>
      <c r="PTN30" s="70"/>
      <c r="PTO30" s="70"/>
      <c r="PTP30" s="70"/>
      <c r="PTQ30" s="70"/>
      <c r="PTR30" s="70"/>
      <c r="PTS30" s="70"/>
      <c r="PTT30" s="70"/>
      <c r="PTU30" s="70"/>
      <c r="PTV30" s="70"/>
      <c r="PTW30" s="70"/>
      <c r="PTX30" s="70"/>
      <c r="PTY30" s="70"/>
      <c r="PTZ30" s="70"/>
      <c r="PUA30" s="70"/>
      <c r="PUB30" s="70"/>
      <c r="PUC30" s="70"/>
      <c r="PUD30" s="70"/>
      <c r="PUE30" s="70"/>
      <c r="PUF30" s="70"/>
      <c r="PUG30" s="70"/>
      <c r="PUH30" s="70"/>
      <c r="PUI30" s="70"/>
      <c r="PUJ30" s="70"/>
      <c r="PUK30" s="70"/>
      <c r="PUL30" s="70"/>
      <c r="PUM30" s="70"/>
      <c r="PUN30" s="70"/>
      <c r="PUO30" s="70"/>
      <c r="PUP30" s="70"/>
      <c r="PUQ30" s="70"/>
      <c r="PUR30" s="70"/>
      <c r="PUS30" s="70"/>
      <c r="PUT30" s="70"/>
      <c r="PUU30" s="70"/>
      <c r="PUV30" s="70"/>
      <c r="PUW30" s="70"/>
      <c r="PUX30" s="70"/>
      <c r="PUY30" s="70"/>
      <c r="PUZ30" s="70"/>
      <c r="PVA30" s="70"/>
      <c r="PVB30" s="70"/>
      <c r="PVC30" s="70"/>
      <c r="PVD30" s="70"/>
      <c r="PVE30" s="70"/>
      <c r="PVF30" s="70"/>
      <c r="PVG30" s="70"/>
      <c r="PVH30" s="70"/>
      <c r="PVI30" s="70"/>
      <c r="PVJ30" s="70"/>
      <c r="PVK30" s="70"/>
      <c r="PVL30" s="70"/>
      <c r="PVM30" s="70"/>
      <c r="PVN30" s="70"/>
      <c r="PVO30" s="70"/>
      <c r="PVP30" s="70"/>
      <c r="PVQ30" s="70"/>
      <c r="PVR30" s="70"/>
      <c r="PVS30" s="70"/>
      <c r="PVT30" s="70"/>
      <c r="PVU30" s="70"/>
      <c r="PVV30" s="70"/>
      <c r="PVW30" s="70"/>
      <c r="PVX30" s="70"/>
      <c r="PVY30" s="70"/>
      <c r="PVZ30" s="70"/>
      <c r="PWA30" s="70"/>
      <c r="PWB30" s="70"/>
      <c r="PWC30" s="70"/>
      <c r="PWD30" s="70"/>
      <c r="PWE30" s="70"/>
      <c r="PWF30" s="70"/>
      <c r="PWG30" s="70"/>
      <c r="PWH30" s="70"/>
      <c r="PWI30" s="70"/>
      <c r="PWJ30" s="70"/>
      <c r="PWK30" s="70"/>
      <c r="PWL30" s="70"/>
      <c r="PWM30" s="70"/>
      <c r="PWN30" s="70"/>
      <c r="PWO30" s="70"/>
      <c r="PWP30" s="70"/>
      <c r="PWQ30" s="70"/>
      <c r="PWR30" s="70"/>
      <c r="PWS30" s="70"/>
      <c r="PWT30" s="70"/>
      <c r="PWU30" s="70"/>
      <c r="PWV30" s="70"/>
      <c r="PWW30" s="70"/>
      <c r="PWX30" s="70"/>
      <c r="PWY30" s="70"/>
      <c r="PWZ30" s="70"/>
      <c r="PXA30" s="70"/>
      <c r="PXB30" s="70"/>
      <c r="PXC30" s="70"/>
      <c r="PXD30" s="70"/>
      <c r="PXE30" s="70"/>
      <c r="PXF30" s="70"/>
      <c r="PXG30" s="70"/>
      <c r="PXH30" s="70"/>
      <c r="PXI30" s="70"/>
      <c r="PXJ30" s="70"/>
      <c r="PXK30" s="70"/>
      <c r="PXL30" s="70"/>
      <c r="PXM30" s="70"/>
      <c r="PXN30" s="70"/>
      <c r="PXO30" s="70"/>
      <c r="PXP30" s="70"/>
      <c r="PXQ30" s="70"/>
      <c r="PXR30" s="70"/>
      <c r="PXS30" s="70"/>
      <c r="PXT30" s="70"/>
      <c r="PXU30" s="70"/>
      <c r="PXV30" s="70"/>
      <c r="PXW30" s="70"/>
      <c r="PXX30" s="70"/>
      <c r="PXY30" s="70"/>
      <c r="PXZ30" s="70"/>
      <c r="PYA30" s="70"/>
      <c r="PYB30" s="70"/>
      <c r="PYC30" s="70"/>
      <c r="PYD30" s="70"/>
      <c r="PYE30" s="70"/>
      <c r="PYF30" s="70"/>
      <c r="PYG30" s="70"/>
      <c r="PYH30" s="70"/>
      <c r="PYI30" s="70"/>
      <c r="PYJ30" s="70"/>
      <c r="PYK30" s="70"/>
      <c r="PYL30" s="70"/>
      <c r="PYM30" s="70"/>
      <c r="PYN30" s="70"/>
      <c r="PYO30" s="70"/>
      <c r="PYP30" s="70"/>
      <c r="PYQ30" s="70"/>
      <c r="PYR30" s="70"/>
      <c r="PYS30" s="70"/>
      <c r="PYT30" s="70"/>
      <c r="PYU30" s="70"/>
      <c r="PYV30" s="70"/>
      <c r="PYW30" s="70"/>
      <c r="PYX30" s="70"/>
      <c r="PYY30" s="70"/>
      <c r="PYZ30" s="70"/>
      <c r="PZA30" s="70"/>
      <c r="PZB30" s="70"/>
      <c r="PZC30" s="70"/>
      <c r="PZD30" s="70"/>
      <c r="PZE30" s="70"/>
      <c r="PZF30" s="70"/>
      <c r="PZG30" s="70"/>
      <c r="PZH30" s="70"/>
      <c r="PZI30" s="70"/>
      <c r="PZJ30" s="70"/>
      <c r="PZK30" s="70"/>
      <c r="PZL30" s="70"/>
      <c r="PZM30" s="70"/>
      <c r="PZN30" s="70"/>
      <c r="PZO30" s="70"/>
      <c r="PZP30" s="70"/>
      <c r="PZQ30" s="70"/>
      <c r="PZR30" s="70"/>
      <c r="PZS30" s="70"/>
      <c r="PZT30" s="70"/>
      <c r="PZU30" s="70"/>
      <c r="PZV30" s="70"/>
      <c r="PZW30" s="70"/>
      <c r="PZX30" s="70"/>
      <c r="PZY30" s="70"/>
      <c r="PZZ30" s="70"/>
      <c r="QAA30" s="70"/>
      <c r="QAB30" s="70"/>
      <c r="QAC30" s="70"/>
      <c r="QAD30" s="70"/>
      <c r="QAE30" s="70"/>
      <c r="QAF30" s="70"/>
      <c r="QAG30" s="70"/>
      <c r="QAH30" s="70"/>
      <c r="QAI30" s="70"/>
      <c r="QAJ30" s="70"/>
      <c r="QAK30" s="70"/>
      <c r="QAL30" s="70"/>
      <c r="QAM30" s="70"/>
      <c r="QAN30" s="70"/>
      <c r="QAO30" s="70"/>
      <c r="QAP30" s="70"/>
      <c r="QAQ30" s="70"/>
      <c r="QAR30" s="70"/>
      <c r="QAS30" s="70"/>
      <c r="QAT30" s="70"/>
      <c r="QAU30" s="70"/>
      <c r="QAV30" s="70"/>
      <c r="QAW30" s="70"/>
      <c r="QAX30" s="70"/>
      <c r="QAY30" s="70"/>
      <c r="QAZ30" s="70"/>
      <c r="QBA30" s="70"/>
      <c r="QBB30" s="70"/>
      <c r="QBC30" s="70"/>
      <c r="QBD30" s="70"/>
      <c r="QBE30" s="70"/>
      <c r="QBF30" s="70"/>
      <c r="QBG30" s="70"/>
      <c r="QBH30" s="70"/>
      <c r="QBI30" s="70"/>
      <c r="QBJ30" s="70"/>
      <c r="QBK30" s="70"/>
      <c r="QBL30" s="70"/>
      <c r="QBM30" s="70"/>
      <c r="QBN30" s="70"/>
      <c r="QBO30" s="70"/>
      <c r="QBP30" s="70"/>
      <c r="QBQ30" s="70"/>
      <c r="QBR30" s="70"/>
      <c r="QBS30" s="70"/>
      <c r="QBT30" s="70"/>
      <c r="QBU30" s="70"/>
      <c r="QBV30" s="70"/>
      <c r="QBW30" s="70"/>
      <c r="QBX30" s="70"/>
      <c r="QBY30" s="70"/>
      <c r="QBZ30" s="70"/>
      <c r="QCA30" s="70"/>
      <c r="QCB30" s="70"/>
      <c r="QCC30" s="70"/>
      <c r="QCD30" s="70"/>
      <c r="QCE30" s="70"/>
      <c r="QCF30" s="70"/>
      <c r="QCG30" s="70"/>
      <c r="QCH30" s="70"/>
      <c r="QCI30" s="70"/>
      <c r="QCJ30" s="70"/>
      <c r="QCK30" s="70"/>
      <c r="QCL30" s="70"/>
      <c r="QCM30" s="70"/>
      <c r="QCN30" s="70"/>
      <c r="QCO30" s="70"/>
      <c r="QCP30" s="70"/>
      <c r="QCQ30" s="70"/>
      <c r="QCR30" s="70"/>
      <c r="QCS30" s="70"/>
      <c r="QCT30" s="70"/>
      <c r="QCU30" s="70"/>
      <c r="QCV30" s="70"/>
      <c r="QCW30" s="70"/>
      <c r="QCX30" s="70"/>
      <c r="QCY30" s="70"/>
      <c r="QCZ30" s="70"/>
      <c r="QDA30" s="70"/>
      <c r="QDB30" s="70"/>
      <c r="QDC30" s="70"/>
      <c r="QDD30" s="70"/>
      <c r="QDE30" s="70"/>
      <c r="QDF30" s="70"/>
      <c r="QDG30" s="70"/>
      <c r="QDH30" s="70"/>
      <c r="QDI30" s="70"/>
      <c r="QDJ30" s="70"/>
      <c r="QDK30" s="70"/>
      <c r="QDL30" s="70"/>
      <c r="QDM30" s="70"/>
      <c r="QDN30" s="70"/>
      <c r="QDO30" s="70"/>
      <c r="QDP30" s="70"/>
      <c r="QDQ30" s="70"/>
      <c r="QDR30" s="70"/>
      <c r="QDS30" s="70"/>
      <c r="QDT30" s="70"/>
      <c r="QDU30" s="70"/>
      <c r="QDV30" s="70"/>
      <c r="QDW30" s="70"/>
      <c r="QDX30" s="70"/>
      <c r="QDY30" s="70"/>
      <c r="QDZ30" s="70"/>
      <c r="QEA30" s="70"/>
      <c r="QEB30" s="70"/>
      <c r="QEC30" s="70"/>
      <c r="QED30" s="70"/>
      <c r="QEE30" s="70"/>
      <c r="QEF30" s="70"/>
      <c r="QEG30" s="70"/>
      <c r="QEH30" s="70"/>
      <c r="QEI30" s="70"/>
      <c r="QEJ30" s="70"/>
      <c r="QEK30" s="70"/>
      <c r="QEL30" s="70"/>
      <c r="QEM30" s="70"/>
      <c r="QEN30" s="70"/>
      <c r="QEO30" s="70"/>
      <c r="QEP30" s="70"/>
      <c r="QEQ30" s="70"/>
      <c r="QER30" s="70"/>
      <c r="QES30" s="70"/>
      <c r="QET30" s="70"/>
      <c r="QEU30" s="70"/>
      <c r="QEV30" s="70"/>
      <c r="QEW30" s="70"/>
      <c r="QEX30" s="70"/>
      <c r="QEY30" s="70"/>
      <c r="QEZ30" s="70"/>
      <c r="QFA30" s="70"/>
      <c r="QFB30" s="70"/>
      <c r="QFC30" s="70"/>
      <c r="QFD30" s="70"/>
      <c r="QFE30" s="70"/>
      <c r="QFF30" s="70"/>
      <c r="QFG30" s="70"/>
      <c r="QFH30" s="70"/>
      <c r="QFI30" s="70"/>
      <c r="QFJ30" s="70"/>
      <c r="QFK30" s="70"/>
      <c r="QFL30" s="70"/>
      <c r="QFM30" s="70"/>
      <c r="QFN30" s="70"/>
      <c r="QFO30" s="70"/>
      <c r="QFP30" s="70"/>
      <c r="QFQ30" s="70"/>
      <c r="QFR30" s="70"/>
      <c r="QFS30" s="70"/>
      <c r="QFT30" s="70"/>
      <c r="QFU30" s="70"/>
      <c r="QFV30" s="70"/>
      <c r="QFW30" s="70"/>
      <c r="QFX30" s="70"/>
      <c r="QFY30" s="70"/>
      <c r="QFZ30" s="70"/>
      <c r="QGA30" s="70"/>
      <c r="QGB30" s="70"/>
      <c r="QGC30" s="70"/>
      <c r="QGD30" s="70"/>
      <c r="QGE30" s="70"/>
      <c r="QGF30" s="70"/>
      <c r="QGG30" s="70"/>
      <c r="QGH30" s="70"/>
      <c r="QGI30" s="70"/>
      <c r="QGJ30" s="70"/>
      <c r="QGK30" s="70"/>
      <c r="QGL30" s="70"/>
      <c r="QGM30" s="70"/>
      <c r="QGN30" s="70"/>
      <c r="QGO30" s="70"/>
      <c r="QGP30" s="70"/>
      <c r="QGQ30" s="70"/>
      <c r="QGR30" s="70"/>
      <c r="QGS30" s="70"/>
      <c r="QGT30" s="70"/>
      <c r="QGU30" s="70"/>
      <c r="QGV30" s="70"/>
      <c r="QGW30" s="70"/>
      <c r="QGX30" s="70"/>
      <c r="QGY30" s="70"/>
      <c r="QGZ30" s="70"/>
      <c r="QHA30" s="70"/>
      <c r="QHB30" s="70"/>
      <c r="QHC30" s="70"/>
      <c r="QHD30" s="70"/>
      <c r="QHE30" s="70"/>
      <c r="QHF30" s="70"/>
      <c r="QHG30" s="70"/>
      <c r="QHH30" s="70"/>
      <c r="QHI30" s="70"/>
      <c r="QHJ30" s="70"/>
      <c r="QHK30" s="70"/>
      <c r="QHL30" s="70"/>
      <c r="QHM30" s="70"/>
      <c r="QHN30" s="70"/>
      <c r="QHO30" s="70"/>
      <c r="QHP30" s="70"/>
      <c r="QHQ30" s="70"/>
      <c r="QHR30" s="70"/>
      <c r="QHS30" s="70"/>
      <c r="QHT30" s="70"/>
      <c r="QHU30" s="70"/>
      <c r="QHV30" s="70"/>
      <c r="QHW30" s="70"/>
      <c r="QHX30" s="70"/>
      <c r="QHY30" s="70"/>
      <c r="QHZ30" s="70"/>
      <c r="QIA30" s="70"/>
      <c r="QIB30" s="70"/>
      <c r="QIC30" s="70"/>
      <c r="QID30" s="70"/>
      <c r="QIE30" s="70"/>
      <c r="QIF30" s="70"/>
      <c r="QIG30" s="70"/>
      <c r="QIH30" s="70"/>
      <c r="QII30" s="70"/>
      <c r="QIJ30" s="70"/>
      <c r="QIK30" s="70"/>
      <c r="QIL30" s="70"/>
      <c r="QIM30" s="70"/>
      <c r="QIN30" s="70"/>
      <c r="QIO30" s="70"/>
      <c r="QIP30" s="70"/>
      <c r="QIQ30" s="70"/>
      <c r="QIR30" s="70"/>
      <c r="QIS30" s="70"/>
      <c r="QIT30" s="70"/>
      <c r="QIU30" s="70"/>
      <c r="QIV30" s="70"/>
      <c r="QIW30" s="70"/>
      <c r="QIX30" s="70"/>
      <c r="QIY30" s="70"/>
      <c r="QIZ30" s="70"/>
      <c r="QJA30" s="70"/>
      <c r="QJB30" s="70"/>
      <c r="QJC30" s="70"/>
      <c r="QJD30" s="70"/>
      <c r="QJE30" s="70"/>
      <c r="QJF30" s="70"/>
      <c r="QJG30" s="70"/>
      <c r="QJH30" s="70"/>
      <c r="QJI30" s="70"/>
      <c r="QJJ30" s="70"/>
      <c r="QJK30" s="70"/>
      <c r="QJL30" s="70"/>
      <c r="QJM30" s="70"/>
      <c r="QJN30" s="70"/>
      <c r="QJO30" s="70"/>
      <c r="QJP30" s="70"/>
      <c r="QJQ30" s="70"/>
      <c r="QJR30" s="70"/>
      <c r="QJS30" s="70"/>
      <c r="QJT30" s="70"/>
      <c r="QJU30" s="70"/>
      <c r="QJV30" s="70"/>
      <c r="QJW30" s="70"/>
      <c r="QJX30" s="70"/>
      <c r="QJY30" s="70"/>
      <c r="QJZ30" s="70"/>
      <c r="QKA30" s="70"/>
      <c r="QKB30" s="70"/>
      <c r="QKC30" s="70"/>
      <c r="QKD30" s="70"/>
      <c r="QKE30" s="70"/>
      <c r="QKF30" s="70"/>
      <c r="QKG30" s="70"/>
      <c r="QKH30" s="70"/>
      <c r="QKI30" s="70"/>
      <c r="QKJ30" s="70"/>
      <c r="QKK30" s="70"/>
      <c r="QKL30" s="70"/>
      <c r="QKM30" s="70"/>
      <c r="QKN30" s="70"/>
      <c r="QKO30" s="70"/>
      <c r="QKP30" s="70"/>
      <c r="QKQ30" s="70"/>
      <c r="QKR30" s="70"/>
      <c r="QKS30" s="70"/>
      <c r="QKT30" s="70"/>
      <c r="QKU30" s="70"/>
      <c r="QKV30" s="70"/>
      <c r="QKW30" s="70"/>
      <c r="QKX30" s="70"/>
      <c r="QKY30" s="70"/>
      <c r="QKZ30" s="70"/>
      <c r="QLA30" s="70"/>
      <c r="QLB30" s="70"/>
      <c r="QLC30" s="70"/>
      <c r="QLD30" s="70"/>
      <c r="QLE30" s="70"/>
      <c r="QLF30" s="70"/>
      <c r="QLG30" s="70"/>
      <c r="QLH30" s="70"/>
      <c r="QLI30" s="70"/>
      <c r="QLJ30" s="70"/>
      <c r="QLK30" s="70"/>
      <c r="QLL30" s="70"/>
      <c r="QLM30" s="70"/>
      <c r="QLN30" s="70"/>
      <c r="QLO30" s="70"/>
      <c r="QLP30" s="70"/>
      <c r="QLQ30" s="70"/>
      <c r="QLR30" s="70"/>
      <c r="QLS30" s="70"/>
      <c r="QLT30" s="70"/>
      <c r="QLU30" s="70"/>
      <c r="QLV30" s="70"/>
      <c r="QLW30" s="70"/>
      <c r="QLX30" s="70"/>
      <c r="QLY30" s="70"/>
      <c r="QLZ30" s="70"/>
      <c r="QMA30" s="70"/>
      <c r="QMB30" s="70"/>
      <c r="QMC30" s="70"/>
      <c r="QMD30" s="70"/>
      <c r="QME30" s="70"/>
      <c r="QMF30" s="70"/>
      <c r="QMG30" s="70"/>
      <c r="QMH30" s="70"/>
      <c r="QMI30" s="70"/>
      <c r="QMJ30" s="70"/>
      <c r="QMK30" s="70"/>
      <c r="QML30" s="70"/>
      <c r="QMM30" s="70"/>
      <c r="QMN30" s="70"/>
      <c r="QMO30" s="70"/>
      <c r="QMP30" s="70"/>
      <c r="QMQ30" s="70"/>
      <c r="QMR30" s="70"/>
      <c r="QMS30" s="70"/>
      <c r="QMT30" s="70"/>
      <c r="QMU30" s="70"/>
      <c r="QMV30" s="70"/>
      <c r="QMW30" s="70"/>
      <c r="QMX30" s="70"/>
      <c r="QMY30" s="70"/>
      <c r="QMZ30" s="70"/>
      <c r="QNA30" s="70"/>
      <c r="QNB30" s="70"/>
      <c r="QNC30" s="70"/>
      <c r="QND30" s="70"/>
      <c r="QNE30" s="70"/>
      <c r="QNF30" s="70"/>
      <c r="QNG30" s="70"/>
      <c r="QNH30" s="70"/>
      <c r="QNI30" s="70"/>
      <c r="QNJ30" s="70"/>
      <c r="QNK30" s="70"/>
      <c r="QNL30" s="70"/>
      <c r="QNM30" s="70"/>
      <c r="QNN30" s="70"/>
      <c r="QNO30" s="70"/>
      <c r="QNP30" s="70"/>
      <c r="QNQ30" s="70"/>
      <c r="QNR30" s="70"/>
      <c r="QNS30" s="70"/>
      <c r="QNT30" s="70"/>
      <c r="QNU30" s="70"/>
      <c r="QNV30" s="70"/>
      <c r="QNW30" s="70"/>
      <c r="QNX30" s="70"/>
      <c r="QNY30" s="70"/>
      <c r="QNZ30" s="70"/>
      <c r="QOA30" s="70"/>
      <c r="QOB30" s="70"/>
      <c r="QOC30" s="70"/>
      <c r="QOD30" s="70"/>
      <c r="QOE30" s="70"/>
      <c r="QOF30" s="70"/>
      <c r="QOG30" s="70"/>
      <c r="QOH30" s="70"/>
      <c r="QOI30" s="70"/>
      <c r="QOJ30" s="70"/>
      <c r="QOK30" s="70"/>
      <c r="QOL30" s="70"/>
      <c r="QOM30" s="70"/>
      <c r="QON30" s="70"/>
      <c r="QOO30" s="70"/>
      <c r="QOP30" s="70"/>
      <c r="QOQ30" s="70"/>
      <c r="QOR30" s="70"/>
      <c r="QOS30" s="70"/>
      <c r="QOT30" s="70"/>
      <c r="QOU30" s="70"/>
      <c r="QOV30" s="70"/>
      <c r="QOW30" s="70"/>
      <c r="QOX30" s="70"/>
      <c r="QOY30" s="70"/>
      <c r="QOZ30" s="70"/>
      <c r="QPA30" s="70"/>
      <c r="QPB30" s="70"/>
      <c r="QPC30" s="70"/>
      <c r="QPD30" s="70"/>
      <c r="QPE30" s="70"/>
      <c r="QPF30" s="70"/>
      <c r="QPG30" s="70"/>
      <c r="QPH30" s="70"/>
      <c r="QPI30" s="70"/>
      <c r="QPJ30" s="70"/>
      <c r="QPK30" s="70"/>
      <c r="QPL30" s="70"/>
      <c r="QPM30" s="70"/>
      <c r="QPN30" s="70"/>
      <c r="QPO30" s="70"/>
      <c r="QPP30" s="70"/>
      <c r="QPQ30" s="70"/>
      <c r="QPR30" s="70"/>
      <c r="QPS30" s="70"/>
      <c r="QPT30" s="70"/>
      <c r="QPU30" s="70"/>
      <c r="QPV30" s="70"/>
      <c r="QPW30" s="70"/>
      <c r="QPX30" s="70"/>
      <c r="QPY30" s="70"/>
      <c r="QPZ30" s="70"/>
      <c r="QQA30" s="70"/>
      <c r="QQB30" s="70"/>
      <c r="QQC30" s="70"/>
      <c r="QQD30" s="70"/>
      <c r="QQE30" s="70"/>
      <c r="QQF30" s="70"/>
      <c r="QQG30" s="70"/>
      <c r="QQH30" s="70"/>
      <c r="QQI30" s="70"/>
      <c r="QQJ30" s="70"/>
      <c r="QQK30" s="70"/>
      <c r="QQL30" s="70"/>
      <c r="QQM30" s="70"/>
      <c r="QQN30" s="70"/>
      <c r="QQO30" s="70"/>
      <c r="QQP30" s="70"/>
      <c r="QQQ30" s="70"/>
      <c r="QQR30" s="70"/>
      <c r="QQS30" s="70"/>
      <c r="QQT30" s="70"/>
      <c r="QQU30" s="70"/>
      <c r="QQV30" s="70"/>
      <c r="QQW30" s="70"/>
      <c r="QQX30" s="70"/>
      <c r="QQY30" s="70"/>
      <c r="QQZ30" s="70"/>
      <c r="QRA30" s="70"/>
      <c r="QRB30" s="70"/>
      <c r="QRC30" s="70"/>
      <c r="QRD30" s="70"/>
      <c r="QRE30" s="70"/>
      <c r="QRF30" s="70"/>
      <c r="QRG30" s="70"/>
      <c r="QRH30" s="70"/>
      <c r="QRI30" s="70"/>
      <c r="QRJ30" s="70"/>
      <c r="QRK30" s="70"/>
      <c r="QRL30" s="70"/>
      <c r="QRM30" s="70"/>
      <c r="QRN30" s="70"/>
      <c r="QRO30" s="70"/>
      <c r="QRP30" s="70"/>
      <c r="QRQ30" s="70"/>
      <c r="QRR30" s="70"/>
      <c r="QRS30" s="70"/>
      <c r="QRT30" s="70"/>
      <c r="QRU30" s="70"/>
      <c r="QRV30" s="70"/>
      <c r="QRW30" s="70"/>
      <c r="QRX30" s="70"/>
      <c r="QRY30" s="70"/>
      <c r="QRZ30" s="70"/>
      <c r="QSA30" s="70"/>
      <c r="QSB30" s="70"/>
      <c r="QSC30" s="70"/>
      <c r="QSD30" s="70"/>
      <c r="QSE30" s="70"/>
      <c r="QSF30" s="70"/>
      <c r="QSG30" s="70"/>
      <c r="QSH30" s="70"/>
      <c r="QSI30" s="70"/>
      <c r="QSJ30" s="70"/>
      <c r="QSK30" s="70"/>
      <c r="QSL30" s="70"/>
      <c r="QSM30" s="70"/>
      <c r="QSN30" s="70"/>
      <c r="QSO30" s="70"/>
      <c r="QSP30" s="70"/>
      <c r="QSQ30" s="70"/>
      <c r="QSR30" s="70"/>
      <c r="QSS30" s="70"/>
      <c r="QST30" s="70"/>
      <c r="QSU30" s="70"/>
      <c r="QSV30" s="70"/>
      <c r="QSW30" s="70"/>
      <c r="QSX30" s="70"/>
      <c r="QSY30" s="70"/>
      <c r="QSZ30" s="70"/>
      <c r="QTA30" s="70"/>
      <c r="QTB30" s="70"/>
      <c r="QTC30" s="70"/>
      <c r="QTD30" s="70"/>
      <c r="QTE30" s="70"/>
      <c r="QTF30" s="70"/>
      <c r="QTG30" s="70"/>
      <c r="QTH30" s="70"/>
      <c r="QTI30" s="70"/>
      <c r="QTJ30" s="70"/>
      <c r="QTK30" s="70"/>
      <c r="QTL30" s="70"/>
      <c r="QTM30" s="70"/>
      <c r="QTN30" s="70"/>
      <c r="QTO30" s="70"/>
      <c r="QTP30" s="70"/>
      <c r="QTQ30" s="70"/>
      <c r="QTR30" s="70"/>
      <c r="QTS30" s="70"/>
      <c r="QTT30" s="70"/>
      <c r="QTU30" s="70"/>
      <c r="QTV30" s="70"/>
      <c r="QTW30" s="70"/>
      <c r="QTX30" s="70"/>
      <c r="QTY30" s="70"/>
      <c r="QTZ30" s="70"/>
      <c r="QUA30" s="70"/>
      <c r="QUB30" s="70"/>
      <c r="QUC30" s="70"/>
      <c r="QUD30" s="70"/>
      <c r="QUE30" s="70"/>
      <c r="QUF30" s="70"/>
      <c r="QUG30" s="70"/>
      <c r="QUH30" s="70"/>
      <c r="QUI30" s="70"/>
      <c r="QUJ30" s="70"/>
      <c r="QUK30" s="70"/>
      <c r="QUL30" s="70"/>
      <c r="QUM30" s="70"/>
      <c r="QUN30" s="70"/>
      <c r="QUO30" s="70"/>
      <c r="QUP30" s="70"/>
      <c r="QUQ30" s="70"/>
      <c r="QUR30" s="70"/>
      <c r="QUS30" s="70"/>
      <c r="QUT30" s="70"/>
      <c r="QUU30" s="70"/>
      <c r="QUV30" s="70"/>
      <c r="QUW30" s="70"/>
      <c r="QUX30" s="70"/>
      <c r="QUY30" s="70"/>
      <c r="QUZ30" s="70"/>
      <c r="QVA30" s="70"/>
      <c r="QVB30" s="70"/>
      <c r="QVC30" s="70"/>
      <c r="QVD30" s="70"/>
      <c r="QVE30" s="70"/>
      <c r="QVF30" s="70"/>
      <c r="QVG30" s="70"/>
      <c r="QVH30" s="70"/>
      <c r="QVI30" s="70"/>
      <c r="QVJ30" s="70"/>
      <c r="QVK30" s="70"/>
      <c r="QVL30" s="70"/>
      <c r="QVM30" s="70"/>
      <c r="QVN30" s="70"/>
      <c r="QVO30" s="70"/>
      <c r="QVP30" s="70"/>
      <c r="QVQ30" s="70"/>
      <c r="QVR30" s="70"/>
      <c r="QVS30" s="70"/>
      <c r="QVT30" s="70"/>
      <c r="QVU30" s="70"/>
      <c r="QVV30" s="70"/>
      <c r="QVW30" s="70"/>
      <c r="QVX30" s="70"/>
      <c r="QVY30" s="70"/>
      <c r="QVZ30" s="70"/>
      <c r="QWA30" s="70"/>
      <c r="QWB30" s="70"/>
      <c r="QWC30" s="70"/>
      <c r="QWD30" s="70"/>
      <c r="QWE30" s="70"/>
      <c r="QWF30" s="70"/>
      <c r="QWG30" s="70"/>
      <c r="QWH30" s="70"/>
      <c r="QWI30" s="70"/>
      <c r="QWJ30" s="70"/>
      <c r="QWK30" s="70"/>
      <c r="QWL30" s="70"/>
      <c r="QWM30" s="70"/>
      <c r="QWN30" s="70"/>
      <c r="QWO30" s="70"/>
      <c r="QWP30" s="70"/>
      <c r="QWQ30" s="70"/>
      <c r="QWR30" s="70"/>
      <c r="QWS30" s="70"/>
      <c r="QWT30" s="70"/>
      <c r="QWU30" s="70"/>
      <c r="QWV30" s="70"/>
      <c r="QWW30" s="70"/>
      <c r="QWX30" s="70"/>
      <c r="QWY30" s="70"/>
      <c r="QWZ30" s="70"/>
      <c r="QXA30" s="70"/>
      <c r="QXB30" s="70"/>
      <c r="QXC30" s="70"/>
      <c r="QXD30" s="70"/>
      <c r="QXE30" s="70"/>
      <c r="QXF30" s="70"/>
      <c r="QXG30" s="70"/>
      <c r="QXH30" s="70"/>
      <c r="QXI30" s="70"/>
      <c r="QXJ30" s="70"/>
      <c r="QXK30" s="70"/>
      <c r="QXL30" s="70"/>
      <c r="QXM30" s="70"/>
      <c r="QXN30" s="70"/>
      <c r="QXO30" s="70"/>
      <c r="QXP30" s="70"/>
      <c r="QXQ30" s="70"/>
      <c r="QXR30" s="70"/>
      <c r="QXS30" s="70"/>
      <c r="QXT30" s="70"/>
      <c r="QXU30" s="70"/>
      <c r="QXV30" s="70"/>
      <c r="QXW30" s="70"/>
      <c r="QXX30" s="70"/>
      <c r="QXY30" s="70"/>
      <c r="QXZ30" s="70"/>
      <c r="QYA30" s="70"/>
      <c r="QYB30" s="70"/>
      <c r="QYC30" s="70"/>
      <c r="QYD30" s="70"/>
      <c r="QYE30" s="70"/>
      <c r="QYF30" s="70"/>
      <c r="QYG30" s="70"/>
      <c r="QYH30" s="70"/>
      <c r="QYI30" s="70"/>
      <c r="QYJ30" s="70"/>
      <c r="QYK30" s="70"/>
      <c r="QYL30" s="70"/>
      <c r="QYM30" s="70"/>
      <c r="QYN30" s="70"/>
      <c r="QYO30" s="70"/>
      <c r="QYP30" s="70"/>
      <c r="QYQ30" s="70"/>
      <c r="QYR30" s="70"/>
      <c r="QYS30" s="70"/>
      <c r="QYT30" s="70"/>
      <c r="QYU30" s="70"/>
      <c r="QYV30" s="70"/>
      <c r="QYW30" s="70"/>
      <c r="QYX30" s="70"/>
      <c r="QYY30" s="70"/>
      <c r="QYZ30" s="70"/>
      <c r="QZA30" s="70"/>
      <c r="QZB30" s="70"/>
      <c r="QZC30" s="70"/>
      <c r="QZD30" s="70"/>
      <c r="QZE30" s="70"/>
      <c r="QZF30" s="70"/>
      <c r="QZG30" s="70"/>
      <c r="QZH30" s="70"/>
      <c r="QZI30" s="70"/>
      <c r="QZJ30" s="70"/>
      <c r="QZK30" s="70"/>
      <c r="QZL30" s="70"/>
      <c r="QZM30" s="70"/>
      <c r="QZN30" s="70"/>
      <c r="QZO30" s="70"/>
      <c r="QZP30" s="70"/>
      <c r="QZQ30" s="70"/>
      <c r="QZR30" s="70"/>
      <c r="QZS30" s="70"/>
      <c r="QZT30" s="70"/>
      <c r="QZU30" s="70"/>
      <c r="QZV30" s="70"/>
      <c r="QZW30" s="70"/>
      <c r="QZX30" s="70"/>
      <c r="QZY30" s="70"/>
      <c r="QZZ30" s="70"/>
      <c r="RAA30" s="70"/>
      <c r="RAB30" s="70"/>
      <c r="RAC30" s="70"/>
      <c r="RAD30" s="70"/>
      <c r="RAE30" s="70"/>
      <c r="RAF30" s="70"/>
      <c r="RAG30" s="70"/>
      <c r="RAH30" s="70"/>
      <c r="RAI30" s="70"/>
      <c r="RAJ30" s="70"/>
      <c r="RAK30" s="70"/>
      <c r="RAL30" s="70"/>
      <c r="RAM30" s="70"/>
      <c r="RAN30" s="70"/>
      <c r="RAO30" s="70"/>
      <c r="RAP30" s="70"/>
      <c r="RAQ30" s="70"/>
      <c r="RAR30" s="70"/>
      <c r="RAS30" s="70"/>
      <c r="RAT30" s="70"/>
      <c r="RAU30" s="70"/>
      <c r="RAV30" s="70"/>
      <c r="RAW30" s="70"/>
      <c r="RAX30" s="70"/>
      <c r="RAY30" s="70"/>
      <c r="RAZ30" s="70"/>
      <c r="RBA30" s="70"/>
      <c r="RBB30" s="70"/>
      <c r="RBC30" s="70"/>
      <c r="RBD30" s="70"/>
      <c r="RBE30" s="70"/>
      <c r="RBF30" s="70"/>
      <c r="RBG30" s="70"/>
      <c r="RBH30" s="70"/>
      <c r="RBI30" s="70"/>
      <c r="RBJ30" s="70"/>
      <c r="RBK30" s="70"/>
      <c r="RBL30" s="70"/>
      <c r="RBM30" s="70"/>
      <c r="RBN30" s="70"/>
      <c r="RBO30" s="70"/>
      <c r="RBP30" s="70"/>
      <c r="RBQ30" s="70"/>
      <c r="RBR30" s="70"/>
      <c r="RBS30" s="70"/>
      <c r="RBT30" s="70"/>
      <c r="RBU30" s="70"/>
      <c r="RBV30" s="70"/>
      <c r="RBW30" s="70"/>
      <c r="RBX30" s="70"/>
      <c r="RBY30" s="70"/>
      <c r="RBZ30" s="70"/>
      <c r="RCA30" s="70"/>
      <c r="RCB30" s="70"/>
      <c r="RCC30" s="70"/>
      <c r="RCD30" s="70"/>
      <c r="RCE30" s="70"/>
      <c r="RCF30" s="70"/>
      <c r="RCG30" s="70"/>
      <c r="RCH30" s="70"/>
      <c r="RCI30" s="70"/>
      <c r="RCJ30" s="70"/>
      <c r="RCK30" s="70"/>
      <c r="RCL30" s="70"/>
      <c r="RCM30" s="70"/>
      <c r="RCN30" s="70"/>
      <c r="RCO30" s="70"/>
      <c r="RCP30" s="70"/>
      <c r="RCQ30" s="70"/>
      <c r="RCR30" s="70"/>
      <c r="RCS30" s="70"/>
      <c r="RCT30" s="70"/>
      <c r="RCU30" s="70"/>
      <c r="RCV30" s="70"/>
      <c r="RCW30" s="70"/>
      <c r="RCX30" s="70"/>
      <c r="RCY30" s="70"/>
      <c r="RCZ30" s="70"/>
      <c r="RDA30" s="70"/>
      <c r="RDB30" s="70"/>
      <c r="RDC30" s="70"/>
      <c r="RDD30" s="70"/>
      <c r="RDE30" s="70"/>
      <c r="RDF30" s="70"/>
      <c r="RDG30" s="70"/>
      <c r="RDH30" s="70"/>
      <c r="RDI30" s="70"/>
      <c r="RDJ30" s="70"/>
      <c r="RDK30" s="70"/>
      <c r="RDL30" s="70"/>
      <c r="RDM30" s="70"/>
      <c r="RDN30" s="70"/>
      <c r="RDO30" s="70"/>
      <c r="RDP30" s="70"/>
      <c r="RDQ30" s="70"/>
      <c r="RDR30" s="70"/>
      <c r="RDS30" s="70"/>
      <c r="RDT30" s="70"/>
      <c r="RDU30" s="70"/>
      <c r="RDV30" s="70"/>
      <c r="RDW30" s="70"/>
      <c r="RDX30" s="70"/>
      <c r="RDY30" s="70"/>
      <c r="RDZ30" s="70"/>
      <c r="REA30" s="70"/>
      <c r="REB30" s="70"/>
      <c r="REC30" s="70"/>
      <c r="RED30" s="70"/>
      <c r="REE30" s="70"/>
      <c r="REF30" s="70"/>
      <c r="REG30" s="70"/>
      <c r="REH30" s="70"/>
      <c r="REI30" s="70"/>
      <c r="REJ30" s="70"/>
      <c r="REK30" s="70"/>
      <c r="REL30" s="70"/>
      <c r="REM30" s="70"/>
      <c r="REN30" s="70"/>
      <c r="REO30" s="70"/>
      <c r="REP30" s="70"/>
      <c r="REQ30" s="70"/>
      <c r="RER30" s="70"/>
      <c r="RES30" s="70"/>
      <c r="RET30" s="70"/>
      <c r="REU30" s="70"/>
      <c r="REV30" s="70"/>
      <c r="REW30" s="70"/>
      <c r="REX30" s="70"/>
      <c r="REY30" s="70"/>
      <c r="REZ30" s="70"/>
      <c r="RFA30" s="70"/>
      <c r="RFB30" s="70"/>
      <c r="RFC30" s="70"/>
      <c r="RFD30" s="70"/>
      <c r="RFE30" s="70"/>
      <c r="RFF30" s="70"/>
      <c r="RFG30" s="70"/>
      <c r="RFH30" s="70"/>
      <c r="RFI30" s="70"/>
      <c r="RFJ30" s="70"/>
      <c r="RFK30" s="70"/>
      <c r="RFL30" s="70"/>
      <c r="RFM30" s="70"/>
      <c r="RFN30" s="70"/>
      <c r="RFO30" s="70"/>
      <c r="RFP30" s="70"/>
      <c r="RFQ30" s="70"/>
      <c r="RFR30" s="70"/>
      <c r="RFS30" s="70"/>
      <c r="RFT30" s="70"/>
      <c r="RFU30" s="70"/>
      <c r="RFV30" s="70"/>
      <c r="RFW30" s="70"/>
      <c r="RFX30" s="70"/>
      <c r="RFY30" s="70"/>
      <c r="RFZ30" s="70"/>
      <c r="RGA30" s="70"/>
      <c r="RGB30" s="70"/>
      <c r="RGC30" s="70"/>
      <c r="RGD30" s="70"/>
      <c r="RGE30" s="70"/>
      <c r="RGF30" s="70"/>
      <c r="RGG30" s="70"/>
      <c r="RGH30" s="70"/>
      <c r="RGI30" s="70"/>
      <c r="RGJ30" s="70"/>
      <c r="RGK30" s="70"/>
      <c r="RGL30" s="70"/>
      <c r="RGM30" s="70"/>
      <c r="RGN30" s="70"/>
      <c r="RGO30" s="70"/>
      <c r="RGP30" s="70"/>
      <c r="RGQ30" s="70"/>
      <c r="RGR30" s="70"/>
      <c r="RGS30" s="70"/>
      <c r="RGT30" s="70"/>
      <c r="RGU30" s="70"/>
      <c r="RGV30" s="70"/>
      <c r="RGW30" s="70"/>
      <c r="RGX30" s="70"/>
      <c r="RGY30" s="70"/>
      <c r="RGZ30" s="70"/>
      <c r="RHA30" s="70"/>
      <c r="RHB30" s="70"/>
      <c r="RHC30" s="70"/>
      <c r="RHD30" s="70"/>
      <c r="RHE30" s="70"/>
      <c r="RHF30" s="70"/>
      <c r="RHG30" s="70"/>
      <c r="RHH30" s="70"/>
      <c r="RHI30" s="70"/>
      <c r="RHJ30" s="70"/>
      <c r="RHK30" s="70"/>
      <c r="RHL30" s="70"/>
      <c r="RHM30" s="70"/>
      <c r="RHN30" s="70"/>
      <c r="RHO30" s="70"/>
      <c r="RHP30" s="70"/>
      <c r="RHQ30" s="70"/>
      <c r="RHR30" s="70"/>
      <c r="RHS30" s="70"/>
      <c r="RHT30" s="70"/>
      <c r="RHU30" s="70"/>
      <c r="RHV30" s="70"/>
      <c r="RHW30" s="70"/>
      <c r="RHX30" s="70"/>
      <c r="RHY30" s="70"/>
      <c r="RHZ30" s="70"/>
      <c r="RIA30" s="70"/>
      <c r="RIB30" s="70"/>
      <c r="RIC30" s="70"/>
      <c r="RID30" s="70"/>
      <c r="RIE30" s="70"/>
      <c r="RIF30" s="70"/>
      <c r="RIG30" s="70"/>
      <c r="RIH30" s="70"/>
      <c r="RII30" s="70"/>
      <c r="RIJ30" s="70"/>
      <c r="RIK30" s="70"/>
      <c r="RIL30" s="70"/>
      <c r="RIM30" s="70"/>
      <c r="RIN30" s="70"/>
      <c r="RIO30" s="70"/>
      <c r="RIP30" s="70"/>
      <c r="RIQ30" s="70"/>
      <c r="RIR30" s="70"/>
      <c r="RIS30" s="70"/>
      <c r="RIT30" s="70"/>
      <c r="RIU30" s="70"/>
      <c r="RIV30" s="70"/>
      <c r="RIW30" s="70"/>
      <c r="RIX30" s="70"/>
      <c r="RIY30" s="70"/>
      <c r="RIZ30" s="70"/>
      <c r="RJA30" s="70"/>
      <c r="RJB30" s="70"/>
      <c r="RJC30" s="70"/>
      <c r="RJD30" s="70"/>
      <c r="RJE30" s="70"/>
      <c r="RJF30" s="70"/>
      <c r="RJG30" s="70"/>
      <c r="RJH30" s="70"/>
      <c r="RJI30" s="70"/>
      <c r="RJJ30" s="70"/>
      <c r="RJK30" s="70"/>
      <c r="RJL30" s="70"/>
      <c r="RJM30" s="70"/>
      <c r="RJN30" s="70"/>
      <c r="RJO30" s="70"/>
      <c r="RJP30" s="70"/>
      <c r="RJQ30" s="70"/>
      <c r="RJR30" s="70"/>
      <c r="RJS30" s="70"/>
      <c r="RJT30" s="70"/>
      <c r="RJU30" s="70"/>
      <c r="RJV30" s="70"/>
      <c r="RJW30" s="70"/>
      <c r="RJX30" s="70"/>
      <c r="RJY30" s="70"/>
      <c r="RJZ30" s="70"/>
      <c r="RKA30" s="70"/>
      <c r="RKB30" s="70"/>
      <c r="RKC30" s="70"/>
      <c r="RKD30" s="70"/>
      <c r="RKE30" s="70"/>
      <c r="RKF30" s="70"/>
      <c r="RKG30" s="70"/>
      <c r="RKH30" s="70"/>
      <c r="RKI30" s="70"/>
      <c r="RKJ30" s="70"/>
      <c r="RKK30" s="70"/>
      <c r="RKL30" s="70"/>
      <c r="RKM30" s="70"/>
      <c r="RKN30" s="70"/>
      <c r="RKO30" s="70"/>
      <c r="RKP30" s="70"/>
      <c r="RKQ30" s="70"/>
      <c r="RKR30" s="70"/>
      <c r="RKS30" s="70"/>
      <c r="RKT30" s="70"/>
      <c r="RKU30" s="70"/>
      <c r="RKV30" s="70"/>
      <c r="RKW30" s="70"/>
      <c r="RKX30" s="70"/>
      <c r="RKY30" s="70"/>
      <c r="RKZ30" s="70"/>
      <c r="RLA30" s="70"/>
      <c r="RLB30" s="70"/>
      <c r="RLC30" s="70"/>
      <c r="RLD30" s="70"/>
      <c r="RLE30" s="70"/>
      <c r="RLF30" s="70"/>
      <c r="RLG30" s="70"/>
      <c r="RLH30" s="70"/>
      <c r="RLI30" s="70"/>
      <c r="RLJ30" s="70"/>
      <c r="RLK30" s="70"/>
      <c r="RLL30" s="70"/>
      <c r="RLM30" s="70"/>
      <c r="RLN30" s="70"/>
      <c r="RLO30" s="70"/>
      <c r="RLP30" s="70"/>
      <c r="RLQ30" s="70"/>
      <c r="RLR30" s="70"/>
      <c r="RLS30" s="70"/>
      <c r="RLT30" s="70"/>
      <c r="RLU30" s="70"/>
      <c r="RLV30" s="70"/>
      <c r="RLW30" s="70"/>
      <c r="RLX30" s="70"/>
      <c r="RLY30" s="70"/>
      <c r="RLZ30" s="70"/>
      <c r="RMA30" s="70"/>
      <c r="RMB30" s="70"/>
      <c r="RMC30" s="70"/>
      <c r="RMD30" s="70"/>
      <c r="RME30" s="70"/>
      <c r="RMF30" s="70"/>
      <c r="RMG30" s="70"/>
      <c r="RMH30" s="70"/>
      <c r="RMI30" s="70"/>
      <c r="RMJ30" s="70"/>
      <c r="RMK30" s="70"/>
      <c r="RML30" s="70"/>
      <c r="RMM30" s="70"/>
      <c r="RMN30" s="70"/>
      <c r="RMO30" s="70"/>
      <c r="RMP30" s="70"/>
      <c r="RMQ30" s="70"/>
      <c r="RMR30" s="70"/>
      <c r="RMS30" s="70"/>
      <c r="RMT30" s="70"/>
      <c r="RMU30" s="70"/>
      <c r="RMV30" s="70"/>
      <c r="RMW30" s="70"/>
      <c r="RMX30" s="70"/>
      <c r="RMY30" s="70"/>
      <c r="RMZ30" s="70"/>
      <c r="RNA30" s="70"/>
      <c r="RNB30" s="70"/>
      <c r="RNC30" s="70"/>
      <c r="RND30" s="70"/>
      <c r="RNE30" s="70"/>
      <c r="RNF30" s="70"/>
      <c r="RNG30" s="70"/>
      <c r="RNH30" s="70"/>
      <c r="RNI30" s="70"/>
      <c r="RNJ30" s="70"/>
      <c r="RNK30" s="70"/>
      <c r="RNL30" s="70"/>
      <c r="RNM30" s="70"/>
      <c r="RNN30" s="70"/>
      <c r="RNO30" s="70"/>
      <c r="RNP30" s="70"/>
      <c r="RNQ30" s="70"/>
      <c r="RNR30" s="70"/>
      <c r="RNS30" s="70"/>
      <c r="RNT30" s="70"/>
      <c r="RNU30" s="70"/>
      <c r="RNV30" s="70"/>
      <c r="RNW30" s="70"/>
      <c r="RNX30" s="70"/>
      <c r="RNY30" s="70"/>
      <c r="RNZ30" s="70"/>
      <c r="ROA30" s="70"/>
      <c r="ROB30" s="70"/>
      <c r="ROC30" s="70"/>
      <c r="ROD30" s="70"/>
      <c r="ROE30" s="70"/>
      <c r="ROF30" s="70"/>
      <c r="ROG30" s="70"/>
      <c r="ROH30" s="70"/>
      <c r="ROI30" s="70"/>
      <c r="ROJ30" s="70"/>
      <c r="ROK30" s="70"/>
      <c r="ROL30" s="70"/>
      <c r="ROM30" s="70"/>
      <c r="RON30" s="70"/>
      <c r="ROO30" s="70"/>
      <c r="ROP30" s="70"/>
      <c r="ROQ30" s="70"/>
      <c r="ROR30" s="70"/>
      <c r="ROS30" s="70"/>
      <c r="ROT30" s="70"/>
      <c r="ROU30" s="70"/>
      <c r="ROV30" s="70"/>
      <c r="ROW30" s="70"/>
      <c r="ROX30" s="70"/>
      <c r="ROY30" s="70"/>
      <c r="ROZ30" s="70"/>
      <c r="RPA30" s="70"/>
      <c r="RPB30" s="70"/>
      <c r="RPC30" s="70"/>
      <c r="RPD30" s="70"/>
      <c r="RPE30" s="70"/>
      <c r="RPF30" s="70"/>
      <c r="RPG30" s="70"/>
      <c r="RPH30" s="70"/>
      <c r="RPI30" s="70"/>
      <c r="RPJ30" s="70"/>
      <c r="RPK30" s="70"/>
      <c r="RPL30" s="70"/>
      <c r="RPM30" s="70"/>
      <c r="RPN30" s="70"/>
      <c r="RPO30" s="70"/>
      <c r="RPP30" s="70"/>
      <c r="RPQ30" s="70"/>
      <c r="RPR30" s="70"/>
      <c r="RPS30" s="70"/>
      <c r="RPT30" s="70"/>
      <c r="RPU30" s="70"/>
      <c r="RPV30" s="70"/>
      <c r="RPW30" s="70"/>
      <c r="RPX30" s="70"/>
      <c r="RPY30" s="70"/>
      <c r="RPZ30" s="70"/>
      <c r="RQA30" s="70"/>
      <c r="RQB30" s="70"/>
      <c r="RQC30" s="70"/>
      <c r="RQD30" s="70"/>
      <c r="RQE30" s="70"/>
      <c r="RQF30" s="70"/>
      <c r="RQG30" s="70"/>
      <c r="RQH30" s="70"/>
      <c r="RQI30" s="70"/>
      <c r="RQJ30" s="70"/>
      <c r="RQK30" s="70"/>
      <c r="RQL30" s="70"/>
      <c r="RQM30" s="70"/>
      <c r="RQN30" s="70"/>
      <c r="RQO30" s="70"/>
      <c r="RQP30" s="70"/>
      <c r="RQQ30" s="70"/>
      <c r="RQR30" s="70"/>
      <c r="RQS30" s="70"/>
      <c r="RQT30" s="70"/>
      <c r="RQU30" s="70"/>
      <c r="RQV30" s="70"/>
      <c r="RQW30" s="70"/>
      <c r="RQX30" s="70"/>
      <c r="RQY30" s="70"/>
      <c r="RQZ30" s="70"/>
      <c r="RRA30" s="70"/>
      <c r="RRB30" s="70"/>
      <c r="RRC30" s="70"/>
      <c r="RRD30" s="70"/>
      <c r="RRE30" s="70"/>
      <c r="RRF30" s="70"/>
      <c r="RRG30" s="70"/>
      <c r="RRH30" s="70"/>
      <c r="RRI30" s="70"/>
      <c r="RRJ30" s="70"/>
      <c r="RRK30" s="70"/>
      <c r="RRL30" s="70"/>
      <c r="RRM30" s="70"/>
      <c r="RRN30" s="70"/>
      <c r="RRO30" s="70"/>
      <c r="RRP30" s="70"/>
      <c r="RRQ30" s="70"/>
      <c r="RRR30" s="70"/>
      <c r="RRS30" s="70"/>
      <c r="RRT30" s="70"/>
      <c r="RRU30" s="70"/>
      <c r="RRV30" s="70"/>
      <c r="RRW30" s="70"/>
      <c r="RRX30" s="70"/>
      <c r="RRY30" s="70"/>
      <c r="RRZ30" s="70"/>
      <c r="RSA30" s="70"/>
      <c r="RSB30" s="70"/>
      <c r="RSC30" s="70"/>
      <c r="RSD30" s="70"/>
      <c r="RSE30" s="70"/>
      <c r="RSF30" s="70"/>
      <c r="RSG30" s="70"/>
      <c r="RSH30" s="70"/>
      <c r="RSI30" s="70"/>
      <c r="RSJ30" s="70"/>
      <c r="RSK30" s="70"/>
      <c r="RSL30" s="70"/>
      <c r="RSM30" s="70"/>
      <c r="RSN30" s="70"/>
      <c r="RSO30" s="70"/>
      <c r="RSP30" s="70"/>
      <c r="RSQ30" s="70"/>
      <c r="RSR30" s="70"/>
      <c r="RSS30" s="70"/>
      <c r="RST30" s="70"/>
      <c r="RSU30" s="70"/>
      <c r="RSV30" s="70"/>
      <c r="RSW30" s="70"/>
      <c r="RSX30" s="70"/>
      <c r="RSY30" s="70"/>
      <c r="RSZ30" s="70"/>
      <c r="RTA30" s="70"/>
      <c r="RTB30" s="70"/>
      <c r="RTC30" s="70"/>
      <c r="RTD30" s="70"/>
      <c r="RTE30" s="70"/>
      <c r="RTF30" s="70"/>
      <c r="RTG30" s="70"/>
      <c r="RTH30" s="70"/>
      <c r="RTI30" s="70"/>
      <c r="RTJ30" s="70"/>
      <c r="RTK30" s="70"/>
      <c r="RTL30" s="70"/>
      <c r="RTM30" s="70"/>
      <c r="RTN30" s="70"/>
      <c r="RTO30" s="70"/>
      <c r="RTP30" s="70"/>
      <c r="RTQ30" s="70"/>
      <c r="RTR30" s="70"/>
      <c r="RTS30" s="70"/>
      <c r="RTT30" s="70"/>
      <c r="RTU30" s="70"/>
      <c r="RTV30" s="70"/>
      <c r="RTW30" s="70"/>
      <c r="RTX30" s="70"/>
      <c r="RTY30" s="70"/>
      <c r="RTZ30" s="70"/>
      <c r="RUA30" s="70"/>
      <c r="RUB30" s="70"/>
      <c r="RUC30" s="70"/>
      <c r="RUD30" s="70"/>
      <c r="RUE30" s="70"/>
      <c r="RUF30" s="70"/>
      <c r="RUG30" s="70"/>
      <c r="RUH30" s="70"/>
      <c r="RUI30" s="70"/>
      <c r="RUJ30" s="70"/>
      <c r="RUK30" s="70"/>
      <c r="RUL30" s="70"/>
      <c r="RUM30" s="70"/>
      <c r="RUN30" s="70"/>
      <c r="RUO30" s="70"/>
      <c r="RUP30" s="70"/>
      <c r="RUQ30" s="70"/>
      <c r="RUR30" s="70"/>
      <c r="RUS30" s="70"/>
      <c r="RUT30" s="70"/>
      <c r="RUU30" s="70"/>
      <c r="RUV30" s="70"/>
      <c r="RUW30" s="70"/>
      <c r="RUX30" s="70"/>
      <c r="RUY30" s="70"/>
      <c r="RUZ30" s="70"/>
      <c r="RVA30" s="70"/>
      <c r="RVB30" s="70"/>
      <c r="RVC30" s="70"/>
      <c r="RVD30" s="70"/>
      <c r="RVE30" s="70"/>
      <c r="RVF30" s="70"/>
      <c r="RVG30" s="70"/>
      <c r="RVH30" s="70"/>
      <c r="RVI30" s="70"/>
      <c r="RVJ30" s="70"/>
      <c r="RVK30" s="70"/>
      <c r="RVL30" s="70"/>
      <c r="RVM30" s="70"/>
      <c r="RVN30" s="70"/>
      <c r="RVO30" s="70"/>
      <c r="RVP30" s="70"/>
      <c r="RVQ30" s="70"/>
      <c r="RVR30" s="70"/>
      <c r="RVS30" s="70"/>
      <c r="RVT30" s="70"/>
      <c r="RVU30" s="70"/>
      <c r="RVV30" s="70"/>
      <c r="RVW30" s="70"/>
      <c r="RVX30" s="70"/>
      <c r="RVY30" s="70"/>
      <c r="RVZ30" s="70"/>
      <c r="RWA30" s="70"/>
      <c r="RWB30" s="70"/>
      <c r="RWC30" s="70"/>
      <c r="RWD30" s="70"/>
      <c r="RWE30" s="70"/>
      <c r="RWF30" s="70"/>
      <c r="RWG30" s="70"/>
      <c r="RWH30" s="70"/>
      <c r="RWI30" s="70"/>
      <c r="RWJ30" s="70"/>
      <c r="RWK30" s="70"/>
      <c r="RWL30" s="70"/>
      <c r="RWM30" s="70"/>
      <c r="RWN30" s="70"/>
      <c r="RWO30" s="70"/>
      <c r="RWP30" s="70"/>
      <c r="RWQ30" s="70"/>
      <c r="RWR30" s="70"/>
      <c r="RWS30" s="70"/>
      <c r="RWT30" s="70"/>
      <c r="RWU30" s="70"/>
      <c r="RWV30" s="70"/>
      <c r="RWW30" s="70"/>
      <c r="RWX30" s="70"/>
      <c r="RWY30" s="70"/>
      <c r="RWZ30" s="70"/>
      <c r="RXA30" s="70"/>
      <c r="RXB30" s="70"/>
      <c r="RXC30" s="70"/>
      <c r="RXD30" s="70"/>
      <c r="RXE30" s="70"/>
      <c r="RXF30" s="70"/>
      <c r="RXG30" s="70"/>
      <c r="RXH30" s="70"/>
      <c r="RXI30" s="70"/>
      <c r="RXJ30" s="70"/>
      <c r="RXK30" s="70"/>
      <c r="RXL30" s="70"/>
      <c r="RXM30" s="70"/>
      <c r="RXN30" s="70"/>
      <c r="RXO30" s="70"/>
      <c r="RXP30" s="70"/>
      <c r="RXQ30" s="70"/>
      <c r="RXR30" s="70"/>
      <c r="RXS30" s="70"/>
      <c r="RXT30" s="70"/>
      <c r="RXU30" s="70"/>
      <c r="RXV30" s="70"/>
      <c r="RXW30" s="70"/>
      <c r="RXX30" s="70"/>
      <c r="RXY30" s="70"/>
      <c r="RXZ30" s="70"/>
      <c r="RYA30" s="70"/>
      <c r="RYB30" s="70"/>
      <c r="RYC30" s="70"/>
      <c r="RYD30" s="70"/>
      <c r="RYE30" s="70"/>
      <c r="RYF30" s="70"/>
      <c r="RYG30" s="70"/>
      <c r="RYH30" s="70"/>
      <c r="RYI30" s="70"/>
      <c r="RYJ30" s="70"/>
      <c r="RYK30" s="70"/>
      <c r="RYL30" s="70"/>
      <c r="RYM30" s="70"/>
      <c r="RYN30" s="70"/>
      <c r="RYO30" s="70"/>
      <c r="RYP30" s="70"/>
      <c r="RYQ30" s="70"/>
      <c r="RYR30" s="70"/>
      <c r="RYS30" s="70"/>
      <c r="RYT30" s="70"/>
      <c r="RYU30" s="70"/>
      <c r="RYV30" s="70"/>
      <c r="RYW30" s="70"/>
      <c r="RYX30" s="70"/>
      <c r="RYY30" s="70"/>
      <c r="RYZ30" s="70"/>
      <c r="RZA30" s="70"/>
      <c r="RZB30" s="70"/>
      <c r="RZC30" s="70"/>
      <c r="RZD30" s="70"/>
      <c r="RZE30" s="70"/>
      <c r="RZF30" s="70"/>
      <c r="RZG30" s="70"/>
      <c r="RZH30" s="70"/>
      <c r="RZI30" s="70"/>
      <c r="RZJ30" s="70"/>
      <c r="RZK30" s="70"/>
      <c r="RZL30" s="70"/>
      <c r="RZM30" s="70"/>
      <c r="RZN30" s="70"/>
      <c r="RZO30" s="70"/>
      <c r="RZP30" s="70"/>
      <c r="RZQ30" s="70"/>
      <c r="RZR30" s="70"/>
      <c r="RZS30" s="70"/>
      <c r="RZT30" s="70"/>
      <c r="RZU30" s="70"/>
      <c r="RZV30" s="70"/>
      <c r="RZW30" s="70"/>
      <c r="RZX30" s="70"/>
      <c r="RZY30" s="70"/>
      <c r="RZZ30" s="70"/>
      <c r="SAA30" s="70"/>
      <c r="SAB30" s="70"/>
      <c r="SAC30" s="70"/>
      <c r="SAD30" s="70"/>
      <c r="SAE30" s="70"/>
      <c r="SAF30" s="70"/>
      <c r="SAG30" s="70"/>
      <c r="SAH30" s="70"/>
      <c r="SAI30" s="70"/>
      <c r="SAJ30" s="70"/>
      <c r="SAK30" s="70"/>
      <c r="SAL30" s="70"/>
      <c r="SAM30" s="70"/>
      <c r="SAN30" s="70"/>
      <c r="SAO30" s="70"/>
      <c r="SAP30" s="70"/>
      <c r="SAQ30" s="70"/>
      <c r="SAR30" s="70"/>
      <c r="SAS30" s="70"/>
      <c r="SAT30" s="70"/>
      <c r="SAU30" s="70"/>
      <c r="SAV30" s="70"/>
      <c r="SAW30" s="70"/>
      <c r="SAX30" s="70"/>
      <c r="SAY30" s="70"/>
      <c r="SAZ30" s="70"/>
      <c r="SBA30" s="70"/>
      <c r="SBB30" s="70"/>
      <c r="SBC30" s="70"/>
      <c r="SBD30" s="70"/>
      <c r="SBE30" s="70"/>
      <c r="SBF30" s="70"/>
      <c r="SBG30" s="70"/>
      <c r="SBH30" s="70"/>
      <c r="SBI30" s="70"/>
      <c r="SBJ30" s="70"/>
      <c r="SBK30" s="70"/>
      <c r="SBL30" s="70"/>
      <c r="SBM30" s="70"/>
      <c r="SBN30" s="70"/>
      <c r="SBO30" s="70"/>
      <c r="SBP30" s="70"/>
      <c r="SBQ30" s="70"/>
      <c r="SBR30" s="70"/>
      <c r="SBS30" s="70"/>
      <c r="SBT30" s="70"/>
      <c r="SBU30" s="70"/>
      <c r="SBV30" s="70"/>
      <c r="SBW30" s="70"/>
      <c r="SBX30" s="70"/>
      <c r="SBY30" s="70"/>
      <c r="SBZ30" s="70"/>
      <c r="SCA30" s="70"/>
      <c r="SCB30" s="70"/>
      <c r="SCC30" s="70"/>
      <c r="SCD30" s="70"/>
      <c r="SCE30" s="70"/>
      <c r="SCF30" s="70"/>
      <c r="SCG30" s="70"/>
      <c r="SCH30" s="70"/>
      <c r="SCI30" s="70"/>
      <c r="SCJ30" s="70"/>
      <c r="SCK30" s="70"/>
      <c r="SCL30" s="70"/>
      <c r="SCM30" s="70"/>
      <c r="SCN30" s="70"/>
      <c r="SCO30" s="70"/>
      <c r="SCP30" s="70"/>
      <c r="SCQ30" s="70"/>
      <c r="SCR30" s="70"/>
      <c r="SCS30" s="70"/>
      <c r="SCT30" s="70"/>
      <c r="SCU30" s="70"/>
      <c r="SCV30" s="70"/>
      <c r="SCW30" s="70"/>
      <c r="SCX30" s="70"/>
      <c r="SCY30" s="70"/>
      <c r="SCZ30" s="70"/>
      <c r="SDA30" s="70"/>
      <c r="SDB30" s="70"/>
      <c r="SDC30" s="70"/>
      <c r="SDD30" s="70"/>
      <c r="SDE30" s="70"/>
      <c r="SDF30" s="70"/>
      <c r="SDG30" s="70"/>
      <c r="SDH30" s="70"/>
      <c r="SDI30" s="70"/>
      <c r="SDJ30" s="70"/>
      <c r="SDK30" s="70"/>
      <c r="SDL30" s="70"/>
      <c r="SDM30" s="70"/>
      <c r="SDN30" s="70"/>
      <c r="SDO30" s="70"/>
      <c r="SDP30" s="70"/>
      <c r="SDQ30" s="70"/>
      <c r="SDR30" s="70"/>
      <c r="SDS30" s="70"/>
      <c r="SDT30" s="70"/>
      <c r="SDU30" s="70"/>
      <c r="SDV30" s="70"/>
      <c r="SDW30" s="70"/>
      <c r="SDX30" s="70"/>
      <c r="SDY30" s="70"/>
      <c r="SDZ30" s="70"/>
      <c r="SEA30" s="70"/>
      <c r="SEB30" s="70"/>
      <c r="SEC30" s="70"/>
      <c r="SED30" s="70"/>
      <c r="SEE30" s="70"/>
      <c r="SEF30" s="70"/>
      <c r="SEG30" s="70"/>
      <c r="SEH30" s="70"/>
      <c r="SEI30" s="70"/>
      <c r="SEJ30" s="70"/>
      <c r="SEK30" s="70"/>
      <c r="SEL30" s="70"/>
      <c r="SEM30" s="70"/>
      <c r="SEN30" s="70"/>
      <c r="SEO30" s="70"/>
      <c r="SEP30" s="70"/>
      <c r="SEQ30" s="70"/>
      <c r="SER30" s="70"/>
      <c r="SES30" s="70"/>
      <c r="SET30" s="70"/>
      <c r="SEU30" s="70"/>
      <c r="SEV30" s="70"/>
      <c r="SEW30" s="70"/>
      <c r="SEX30" s="70"/>
      <c r="SEY30" s="70"/>
      <c r="SEZ30" s="70"/>
      <c r="SFA30" s="70"/>
      <c r="SFB30" s="70"/>
      <c r="SFC30" s="70"/>
      <c r="SFD30" s="70"/>
      <c r="SFE30" s="70"/>
      <c r="SFF30" s="70"/>
      <c r="SFG30" s="70"/>
      <c r="SFH30" s="70"/>
      <c r="SFI30" s="70"/>
      <c r="SFJ30" s="70"/>
      <c r="SFK30" s="70"/>
      <c r="SFL30" s="70"/>
      <c r="SFM30" s="70"/>
      <c r="SFN30" s="70"/>
      <c r="SFO30" s="70"/>
      <c r="SFP30" s="70"/>
      <c r="SFQ30" s="70"/>
      <c r="SFR30" s="70"/>
      <c r="SFS30" s="70"/>
      <c r="SFT30" s="70"/>
      <c r="SFU30" s="70"/>
      <c r="SFV30" s="70"/>
      <c r="SFW30" s="70"/>
      <c r="SFX30" s="70"/>
      <c r="SFY30" s="70"/>
      <c r="SFZ30" s="70"/>
      <c r="SGA30" s="70"/>
      <c r="SGB30" s="70"/>
      <c r="SGC30" s="70"/>
      <c r="SGD30" s="70"/>
      <c r="SGE30" s="70"/>
      <c r="SGF30" s="70"/>
      <c r="SGG30" s="70"/>
      <c r="SGH30" s="70"/>
      <c r="SGI30" s="70"/>
      <c r="SGJ30" s="70"/>
      <c r="SGK30" s="70"/>
      <c r="SGL30" s="70"/>
      <c r="SGM30" s="70"/>
      <c r="SGN30" s="70"/>
      <c r="SGO30" s="70"/>
      <c r="SGP30" s="70"/>
      <c r="SGQ30" s="70"/>
      <c r="SGR30" s="70"/>
      <c r="SGS30" s="70"/>
      <c r="SGT30" s="70"/>
      <c r="SGU30" s="70"/>
      <c r="SGV30" s="70"/>
      <c r="SGW30" s="70"/>
      <c r="SGX30" s="70"/>
      <c r="SGY30" s="70"/>
      <c r="SGZ30" s="70"/>
      <c r="SHA30" s="70"/>
      <c r="SHB30" s="70"/>
      <c r="SHC30" s="70"/>
      <c r="SHD30" s="70"/>
      <c r="SHE30" s="70"/>
      <c r="SHF30" s="70"/>
      <c r="SHG30" s="70"/>
      <c r="SHH30" s="70"/>
      <c r="SHI30" s="70"/>
      <c r="SHJ30" s="70"/>
      <c r="SHK30" s="70"/>
      <c r="SHL30" s="70"/>
      <c r="SHM30" s="70"/>
      <c r="SHN30" s="70"/>
      <c r="SHO30" s="70"/>
      <c r="SHP30" s="70"/>
      <c r="SHQ30" s="70"/>
      <c r="SHR30" s="70"/>
      <c r="SHS30" s="70"/>
      <c r="SHT30" s="70"/>
      <c r="SHU30" s="70"/>
      <c r="SHV30" s="70"/>
      <c r="SHW30" s="70"/>
      <c r="SHX30" s="70"/>
      <c r="SHY30" s="70"/>
      <c r="SHZ30" s="70"/>
      <c r="SIA30" s="70"/>
      <c r="SIB30" s="70"/>
      <c r="SIC30" s="70"/>
      <c r="SID30" s="70"/>
      <c r="SIE30" s="70"/>
      <c r="SIF30" s="70"/>
      <c r="SIG30" s="70"/>
      <c r="SIH30" s="70"/>
      <c r="SII30" s="70"/>
      <c r="SIJ30" s="70"/>
      <c r="SIK30" s="70"/>
      <c r="SIL30" s="70"/>
      <c r="SIM30" s="70"/>
      <c r="SIN30" s="70"/>
      <c r="SIO30" s="70"/>
      <c r="SIP30" s="70"/>
      <c r="SIQ30" s="70"/>
      <c r="SIR30" s="70"/>
      <c r="SIS30" s="70"/>
      <c r="SIT30" s="70"/>
      <c r="SIU30" s="70"/>
      <c r="SIV30" s="70"/>
      <c r="SIW30" s="70"/>
      <c r="SIX30" s="70"/>
      <c r="SIY30" s="70"/>
      <c r="SIZ30" s="70"/>
      <c r="SJA30" s="70"/>
      <c r="SJB30" s="70"/>
      <c r="SJC30" s="70"/>
      <c r="SJD30" s="70"/>
      <c r="SJE30" s="70"/>
      <c r="SJF30" s="70"/>
      <c r="SJG30" s="70"/>
      <c r="SJH30" s="70"/>
      <c r="SJI30" s="70"/>
      <c r="SJJ30" s="70"/>
      <c r="SJK30" s="70"/>
      <c r="SJL30" s="70"/>
      <c r="SJM30" s="70"/>
      <c r="SJN30" s="70"/>
      <c r="SJO30" s="70"/>
      <c r="SJP30" s="70"/>
      <c r="SJQ30" s="70"/>
      <c r="SJR30" s="70"/>
      <c r="SJS30" s="70"/>
      <c r="SJT30" s="70"/>
      <c r="SJU30" s="70"/>
      <c r="SJV30" s="70"/>
      <c r="SJW30" s="70"/>
      <c r="SJX30" s="70"/>
      <c r="SJY30" s="70"/>
      <c r="SJZ30" s="70"/>
      <c r="SKA30" s="70"/>
      <c r="SKB30" s="70"/>
      <c r="SKC30" s="70"/>
      <c r="SKD30" s="70"/>
      <c r="SKE30" s="70"/>
      <c r="SKF30" s="70"/>
      <c r="SKG30" s="70"/>
      <c r="SKH30" s="70"/>
      <c r="SKI30" s="70"/>
      <c r="SKJ30" s="70"/>
      <c r="SKK30" s="70"/>
      <c r="SKL30" s="70"/>
      <c r="SKM30" s="70"/>
      <c r="SKN30" s="70"/>
      <c r="SKO30" s="70"/>
      <c r="SKP30" s="70"/>
      <c r="SKQ30" s="70"/>
      <c r="SKR30" s="70"/>
      <c r="SKS30" s="70"/>
      <c r="SKT30" s="70"/>
      <c r="SKU30" s="70"/>
      <c r="SKV30" s="70"/>
      <c r="SKW30" s="70"/>
      <c r="SKX30" s="70"/>
      <c r="SKY30" s="70"/>
      <c r="SKZ30" s="70"/>
      <c r="SLA30" s="70"/>
      <c r="SLB30" s="70"/>
      <c r="SLC30" s="70"/>
      <c r="SLD30" s="70"/>
      <c r="SLE30" s="70"/>
      <c r="SLF30" s="70"/>
      <c r="SLG30" s="70"/>
      <c r="SLH30" s="70"/>
      <c r="SLI30" s="70"/>
      <c r="SLJ30" s="70"/>
      <c r="SLK30" s="70"/>
      <c r="SLL30" s="70"/>
      <c r="SLM30" s="70"/>
      <c r="SLN30" s="70"/>
      <c r="SLO30" s="70"/>
      <c r="SLP30" s="70"/>
      <c r="SLQ30" s="70"/>
      <c r="SLR30" s="70"/>
      <c r="SLS30" s="70"/>
      <c r="SLT30" s="70"/>
      <c r="SLU30" s="70"/>
      <c r="SLV30" s="70"/>
      <c r="SLW30" s="70"/>
      <c r="SLX30" s="70"/>
      <c r="SLY30" s="70"/>
      <c r="SLZ30" s="70"/>
      <c r="SMA30" s="70"/>
      <c r="SMB30" s="70"/>
      <c r="SMC30" s="70"/>
      <c r="SMD30" s="70"/>
      <c r="SME30" s="70"/>
      <c r="SMF30" s="70"/>
      <c r="SMG30" s="70"/>
      <c r="SMH30" s="70"/>
      <c r="SMI30" s="70"/>
      <c r="SMJ30" s="70"/>
      <c r="SMK30" s="70"/>
      <c r="SML30" s="70"/>
      <c r="SMM30" s="70"/>
      <c r="SMN30" s="70"/>
      <c r="SMO30" s="70"/>
      <c r="SMP30" s="70"/>
      <c r="SMQ30" s="70"/>
      <c r="SMR30" s="70"/>
      <c r="SMS30" s="70"/>
      <c r="SMT30" s="70"/>
      <c r="SMU30" s="70"/>
      <c r="SMV30" s="70"/>
      <c r="SMW30" s="70"/>
      <c r="SMX30" s="70"/>
      <c r="SMY30" s="70"/>
      <c r="SMZ30" s="70"/>
      <c r="SNA30" s="70"/>
      <c r="SNB30" s="70"/>
      <c r="SNC30" s="70"/>
      <c r="SND30" s="70"/>
      <c r="SNE30" s="70"/>
      <c r="SNF30" s="70"/>
      <c r="SNG30" s="70"/>
      <c r="SNH30" s="70"/>
      <c r="SNI30" s="70"/>
      <c r="SNJ30" s="70"/>
      <c r="SNK30" s="70"/>
      <c r="SNL30" s="70"/>
      <c r="SNM30" s="70"/>
      <c r="SNN30" s="70"/>
      <c r="SNO30" s="70"/>
      <c r="SNP30" s="70"/>
      <c r="SNQ30" s="70"/>
      <c r="SNR30" s="70"/>
      <c r="SNS30" s="70"/>
      <c r="SNT30" s="70"/>
      <c r="SNU30" s="70"/>
      <c r="SNV30" s="70"/>
      <c r="SNW30" s="70"/>
      <c r="SNX30" s="70"/>
      <c r="SNY30" s="70"/>
      <c r="SNZ30" s="70"/>
      <c r="SOA30" s="70"/>
      <c r="SOB30" s="70"/>
      <c r="SOC30" s="70"/>
      <c r="SOD30" s="70"/>
      <c r="SOE30" s="70"/>
      <c r="SOF30" s="70"/>
      <c r="SOG30" s="70"/>
      <c r="SOH30" s="70"/>
      <c r="SOI30" s="70"/>
      <c r="SOJ30" s="70"/>
      <c r="SOK30" s="70"/>
      <c r="SOL30" s="70"/>
      <c r="SOM30" s="70"/>
      <c r="SON30" s="70"/>
      <c r="SOO30" s="70"/>
      <c r="SOP30" s="70"/>
      <c r="SOQ30" s="70"/>
      <c r="SOR30" s="70"/>
      <c r="SOS30" s="70"/>
      <c r="SOT30" s="70"/>
      <c r="SOU30" s="70"/>
      <c r="SOV30" s="70"/>
      <c r="SOW30" s="70"/>
      <c r="SOX30" s="70"/>
      <c r="SOY30" s="70"/>
      <c r="SOZ30" s="70"/>
      <c r="SPA30" s="70"/>
      <c r="SPB30" s="70"/>
      <c r="SPC30" s="70"/>
      <c r="SPD30" s="70"/>
      <c r="SPE30" s="70"/>
      <c r="SPF30" s="70"/>
      <c r="SPG30" s="70"/>
      <c r="SPH30" s="70"/>
      <c r="SPI30" s="70"/>
      <c r="SPJ30" s="70"/>
      <c r="SPK30" s="70"/>
      <c r="SPL30" s="70"/>
      <c r="SPM30" s="70"/>
      <c r="SPN30" s="70"/>
      <c r="SPO30" s="70"/>
      <c r="SPP30" s="70"/>
      <c r="SPQ30" s="70"/>
      <c r="SPR30" s="70"/>
      <c r="SPS30" s="70"/>
      <c r="SPT30" s="70"/>
      <c r="SPU30" s="70"/>
      <c r="SPV30" s="70"/>
      <c r="SPW30" s="70"/>
      <c r="SPX30" s="70"/>
      <c r="SPY30" s="70"/>
      <c r="SPZ30" s="70"/>
      <c r="SQA30" s="70"/>
      <c r="SQB30" s="70"/>
      <c r="SQC30" s="70"/>
      <c r="SQD30" s="70"/>
      <c r="SQE30" s="70"/>
      <c r="SQF30" s="70"/>
      <c r="SQG30" s="70"/>
      <c r="SQH30" s="70"/>
      <c r="SQI30" s="70"/>
      <c r="SQJ30" s="70"/>
      <c r="SQK30" s="70"/>
      <c r="SQL30" s="70"/>
      <c r="SQM30" s="70"/>
      <c r="SQN30" s="70"/>
      <c r="SQO30" s="70"/>
      <c r="SQP30" s="70"/>
      <c r="SQQ30" s="70"/>
      <c r="SQR30" s="70"/>
      <c r="SQS30" s="70"/>
      <c r="SQT30" s="70"/>
      <c r="SQU30" s="70"/>
      <c r="SQV30" s="70"/>
      <c r="SQW30" s="70"/>
      <c r="SQX30" s="70"/>
      <c r="SQY30" s="70"/>
      <c r="SQZ30" s="70"/>
      <c r="SRA30" s="70"/>
      <c r="SRB30" s="70"/>
      <c r="SRC30" s="70"/>
      <c r="SRD30" s="70"/>
      <c r="SRE30" s="70"/>
      <c r="SRF30" s="70"/>
      <c r="SRG30" s="70"/>
      <c r="SRH30" s="70"/>
      <c r="SRI30" s="70"/>
      <c r="SRJ30" s="70"/>
      <c r="SRK30" s="70"/>
      <c r="SRL30" s="70"/>
      <c r="SRM30" s="70"/>
      <c r="SRN30" s="70"/>
      <c r="SRO30" s="70"/>
      <c r="SRP30" s="70"/>
      <c r="SRQ30" s="70"/>
      <c r="SRR30" s="70"/>
      <c r="SRS30" s="70"/>
      <c r="SRT30" s="70"/>
      <c r="SRU30" s="70"/>
      <c r="SRV30" s="70"/>
      <c r="SRW30" s="70"/>
      <c r="SRX30" s="70"/>
      <c r="SRY30" s="70"/>
      <c r="SRZ30" s="70"/>
      <c r="SSA30" s="70"/>
      <c r="SSB30" s="70"/>
      <c r="SSC30" s="70"/>
      <c r="SSD30" s="70"/>
      <c r="SSE30" s="70"/>
      <c r="SSF30" s="70"/>
      <c r="SSG30" s="70"/>
      <c r="SSH30" s="70"/>
      <c r="SSI30" s="70"/>
      <c r="SSJ30" s="70"/>
      <c r="SSK30" s="70"/>
      <c r="SSL30" s="70"/>
      <c r="SSM30" s="70"/>
      <c r="SSN30" s="70"/>
      <c r="SSO30" s="70"/>
      <c r="SSP30" s="70"/>
      <c r="SSQ30" s="70"/>
      <c r="SSR30" s="70"/>
      <c r="SSS30" s="70"/>
      <c r="SST30" s="70"/>
      <c r="SSU30" s="70"/>
      <c r="SSV30" s="70"/>
      <c r="SSW30" s="70"/>
      <c r="SSX30" s="70"/>
      <c r="SSY30" s="70"/>
      <c r="SSZ30" s="70"/>
      <c r="STA30" s="70"/>
      <c r="STB30" s="70"/>
      <c r="STC30" s="70"/>
      <c r="STD30" s="70"/>
      <c r="STE30" s="70"/>
      <c r="STF30" s="70"/>
      <c r="STG30" s="70"/>
      <c r="STH30" s="70"/>
      <c r="STI30" s="70"/>
      <c r="STJ30" s="70"/>
      <c r="STK30" s="70"/>
      <c r="STL30" s="70"/>
      <c r="STM30" s="70"/>
      <c r="STN30" s="70"/>
      <c r="STO30" s="70"/>
      <c r="STP30" s="70"/>
      <c r="STQ30" s="70"/>
      <c r="STR30" s="70"/>
      <c r="STS30" s="70"/>
      <c r="STT30" s="70"/>
      <c r="STU30" s="70"/>
      <c r="STV30" s="70"/>
      <c r="STW30" s="70"/>
      <c r="STX30" s="70"/>
      <c r="STY30" s="70"/>
      <c r="STZ30" s="70"/>
      <c r="SUA30" s="70"/>
      <c r="SUB30" s="70"/>
      <c r="SUC30" s="70"/>
      <c r="SUD30" s="70"/>
      <c r="SUE30" s="70"/>
      <c r="SUF30" s="70"/>
      <c r="SUG30" s="70"/>
      <c r="SUH30" s="70"/>
      <c r="SUI30" s="70"/>
      <c r="SUJ30" s="70"/>
      <c r="SUK30" s="70"/>
      <c r="SUL30" s="70"/>
      <c r="SUM30" s="70"/>
      <c r="SUN30" s="70"/>
      <c r="SUO30" s="70"/>
      <c r="SUP30" s="70"/>
      <c r="SUQ30" s="70"/>
      <c r="SUR30" s="70"/>
      <c r="SUS30" s="70"/>
      <c r="SUT30" s="70"/>
      <c r="SUU30" s="70"/>
      <c r="SUV30" s="70"/>
      <c r="SUW30" s="70"/>
      <c r="SUX30" s="70"/>
      <c r="SUY30" s="70"/>
      <c r="SUZ30" s="70"/>
      <c r="SVA30" s="70"/>
      <c r="SVB30" s="70"/>
      <c r="SVC30" s="70"/>
      <c r="SVD30" s="70"/>
      <c r="SVE30" s="70"/>
      <c r="SVF30" s="70"/>
      <c r="SVG30" s="70"/>
      <c r="SVH30" s="70"/>
      <c r="SVI30" s="70"/>
      <c r="SVJ30" s="70"/>
      <c r="SVK30" s="70"/>
      <c r="SVL30" s="70"/>
      <c r="SVM30" s="70"/>
      <c r="SVN30" s="70"/>
      <c r="SVO30" s="70"/>
      <c r="SVP30" s="70"/>
      <c r="SVQ30" s="70"/>
      <c r="SVR30" s="70"/>
      <c r="SVS30" s="70"/>
      <c r="SVT30" s="70"/>
      <c r="SVU30" s="70"/>
      <c r="SVV30" s="70"/>
      <c r="SVW30" s="70"/>
      <c r="SVX30" s="70"/>
      <c r="SVY30" s="70"/>
      <c r="SVZ30" s="70"/>
      <c r="SWA30" s="70"/>
      <c r="SWB30" s="70"/>
      <c r="SWC30" s="70"/>
      <c r="SWD30" s="70"/>
      <c r="SWE30" s="70"/>
      <c r="SWF30" s="70"/>
      <c r="SWG30" s="70"/>
      <c r="SWH30" s="70"/>
      <c r="SWI30" s="70"/>
      <c r="SWJ30" s="70"/>
      <c r="SWK30" s="70"/>
      <c r="SWL30" s="70"/>
      <c r="SWM30" s="70"/>
      <c r="SWN30" s="70"/>
      <c r="SWO30" s="70"/>
      <c r="SWP30" s="70"/>
      <c r="SWQ30" s="70"/>
      <c r="SWR30" s="70"/>
      <c r="SWS30" s="70"/>
      <c r="SWT30" s="70"/>
      <c r="SWU30" s="70"/>
      <c r="SWV30" s="70"/>
      <c r="SWW30" s="70"/>
      <c r="SWX30" s="70"/>
      <c r="SWY30" s="70"/>
      <c r="SWZ30" s="70"/>
      <c r="SXA30" s="70"/>
      <c r="SXB30" s="70"/>
      <c r="SXC30" s="70"/>
      <c r="SXD30" s="70"/>
      <c r="SXE30" s="70"/>
      <c r="SXF30" s="70"/>
      <c r="SXG30" s="70"/>
      <c r="SXH30" s="70"/>
      <c r="SXI30" s="70"/>
      <c r="SXJ30" s="70"/>
      <c r="SXK30" s="70"/>
      <c r="SXL30" s="70"/>
      <c r="SXM30" s="70"/>
      <c r="SXN30" s="70"/>
      <c r="SXO30" s="70"/>
      <c r="SXP30" s="70"/>
      <c r="SXQ30" s="70"/>
      <c r="SXR30" s="70"/>
      <c r="SXS30" s="70"/>
      <c r="SXT30" s="70"/>
      <c r="SXU30" s="70"/>
      <c r="SXV30" s="70"/>
      <c r="SXW30" s="70"/>
      <c r="SXX30" s="70"/>
      <c r="SXY30" s="70"/>
      <c r="SXZ30" s="70"/>
      <c r="SYA30" s="70"/>
      <c r="SYB30" s="70"/>
      <c r="SYC30" s="70"/>
      <c r="SYD30" s="70"/>
      <c r="SYE30" s="70"/>
      <c r="SYF30" s="70"/>
      <c r="SYG30" s="70"/>
      <c r="SYH30" s="70"/>
      <c r="SYI30" s="70"/>
      <c r="SYJ30" s="70"/>
      <c r="SYK30" s="70"/>
      <c r="SYL30" s="70"/>
      <c r="SYM30" s="70"/>
      <c r="SYN30" s="70"/>
      <c r="SYO30" s="70"/>
      <c r="SYP30" s="70"/>
      <c r="SYQ30" s="70"/>
      <c r="SYR30" s="70"/>
      <c r="SYS30" s="70"/>
      <c r="SYT30" s="70"/>
      <c r="SYU30" s="70"/>
      <c r="SYV30" s="70"/>
      <c r="SYW30" s="70"/>
      <c r="SYX30" s="70"/>
      <c r="SYY30" s="70"/>
      <c r="SYZ30" s="70"/>
      <c r="SZA30" s="70"/>
      <c r="SZB30" s="70"/>
      <c r="SZC30" s="70"/>
      <c r="SZD30" s="70"/>
      <c r="SZE30" s="70"/>
      <c r="SZF30" s="70"/>
      <c r="SZG30" s="70"/>
      <c r="SZH30" s="70"/>
      <c r="SZI30" s="70"/>
      <c r="SZJ30" s="70"/>
      <c r="SZK30" s="70"/>
      <c r="SZL30" s="70"/>
      <c r="SZM30" s="70"/>
      <c r="SZN30" s="70"/>
      <c r="SZO30" s="70"/>
      <c r="SZP30" s="70"/>
      <c r="SZQ30" s="70"/>
      <c r="SZR30" s="70"/>
      <c r="SZS30" s="70"/>
      <c r="SZT30" s="70"/>
      <c r="SZU30" s="70"/>
      <c r="SZV30" s="70"/>
      <c r="SZW30" s="70"/>
      <c r="SZX30" s="70"/>
      <c r="SZY30" s="70"/>
      <c r="SZZ30" s="70"/>
      <c r="TAA30" s="70"/>
      <c r="TAB30" s="70"/>
      <c r="TAC30" s="70"/>
      <c r="TAD30" s="70"/>
      <c r="TAE30" s="70"/>
      <c r="TAF30" s="70"/>
      <c r="TAG30" s="70"/>
      <c r="TAH30" s="70"/>
      <c r="TAI30" s="70"/>
      <c r="TAJ30" s="70"/>
      <c r="TAK30" s="70"/>
      <c r="TAL30" s="70"/>
      <c r="TAM30" s="70"/>
      <c r="TAN30" s="70"/>
      <c r="TAO30" s="70"/>
      <c r="TAP30" s="70"/>
      <c r="TAQ30" s="70"/>
      <c r="TAR30" s="70"/>
      <c r="TAS30" s="70"/>
      <c r="TAT30" s="70"/>
      <c r="TAU30" s="70"/>
      <c r="TAV30" s="70"/>
      <c r="TAW30" s="70"/>
      <c r="TAX30" s="70"/>
      <c r="TAY30" s="70"/>
      <c r="TAZ30" s="70"/>
      <c r="TBA30" s="70"/>
      <c r="TBB30" s="70"/>
      <c r="TBC30" s="70"/>
      <c r="TBD30" s="70"/>
      <c r="TBE30" s="70"/>
      <c r="TBF30" s="70"/>
      <c r="TBG30" s="70"/>
      <c r="TBH30" s="70"/>
      <c r="TBI30" s="70"/>
      <c r="TBJ30" s="70"/>
      <c r="TBK30" s="70"/>
      <c r="TBL30" s="70"/>
      <c r="TBM30" s="70"/>
      <c r="TBN30" s="70"/>
      <c r="TBO30" s="70"/>
      <c r="TBP30" s="70"/>
      <c r="TBQ30" s="70"/>
      <c r="TBR30" s="70"/>
      <c r="TBS30" s="70"/>
      <c r="TBT30" s="70"/>
      <c r="TBU30" s="70"/>
      <c r="TBV30" s="70"/>
      <c r="TBW30" s="70"/>
      <c r="TBX30" s="70"/>
      <c r="TBY30" s="70"/>
      <c r="TBZ30" s="70"/>
      <c r="TCA30" s="70"/>
      <c r="TCB30" s="70"/>
      <c r="TCC30" s="70"/>
      <c r="TCD30" s="70"/>
      <c r="TCE30" s="70"/>
      <c r="TCF30" s="70"/>
      <c r="TCG30" s="70"/>
      <c r="TCH30" s="70"/>
      <c r="TCI30" s="70"/>
      <c r="TCJ30" s="70"/>
      <c r="TCK30" s="70"/>
      <c r="TCL30" s="70"/>
      <c r="TCM30" s="70"/>
      <c r="TCN30" s="70"/>
      <c r="TCO30" s="70"/>
      <c r="TCP30" s="70"/>
      <c r="TCQ30" s="70"/>
      <c r="TCR30" s="70"/>
      <c r="TCS30" s="70"/>
      <c r="TCT30" s="70"/>
      <c r="TCU30" s="70"/>
      <c r="TCV30" s="70"/>
      <c r="TCW30" s="70"/>
      <c r="TCX30" s="70"/>
      <c r="TCY30" s="70"/>
      <c r="TCZ30" s="70"/>
      <c r="TDA30" s="70"/>
      <c r="TDB30" s="70"/>
      <c r="TDC30" s="70"/>
      <c r="TDD30" s="70"/>
      <c r="TDE30" s="70"/>
      <c r="TDF30" s="70"/>
      <c r="TDG30" s="70"/>
      <c r="TDH30" s="70"/>
      <c r="TDI30" s="70"/>
      <c r="TDJ30" s="70"/>
      <c r="TDK30" s="70"/>
      <c r="TDL30" s="70"/>
      <c r="TDM30" s="70"/>
      <c r="TDN30" s="70"/>
      <c r="TDO30" s="70"/>
      <c r="TDP30" s="70"/>
      <c r="TDQ30" s="70"/>
      <c r="TDR30" s="70"/>
      <c r="TDS30" s="70"/>
      <c r="TDT30" s="70"/>
      <c r="TDU30" s="70"/>
      <c r="TDV30" s="70"/>
      <c r="TDW30" s="70"/>
      <c r="TDX30" s="70"/>
      <c r="TDY30" s="70"/>
      <c r="TDZ30" s="70"/>
      <c r="TEA30" s="70"/>
      <c r="TEB30" s="70"/>
      <c r="TEC30" s="70"/>
      <c r="TED30" s="70"/>
      <c r="TEE30" s="70"/>
      <c r="TEF30" s="70"/>
      <c r="TEG30" s="70"/>
      <c r="TEH30" s="70"/>
      <c r="TEI30" s="70"/>
      <c r="TEJ30" s="70"/>
      <c r="TEK30" s="70"/>
      <c r="TEL30" s="70"/>
      <c r="TEM30" s="70"/>
      <c r="TEN30" s="70"/>
      <c r="TEO30" s="70"/>
      <c r="TEP30" s="70"/>
      <c r="TEQ30" s="70"/>
      <c r="TER30" s="70"/>
      <c r="TES30" s="70"/>
      <c r="TET30" s="70"/>
      <c r="TEU30" s="70"/>
      <c r="TEV30" s="70"/>
      <c r="TEW30" s="70"/>
      <c r="TEX30" s="70"/>
      <c r="TEY30" s="70"/>
      <c r="TEZ30" s="70"/>
      <c r="TFA30" s="70"/>
      <c r="TFB30" s="70"/>
      <c r="TFC30" s="70"/>
      <c r="TFD30" s="70"/>
      <c r="TFE30" s="70"/>
      <c r="TFF30" s="70"/>
      <c r="TFG30" s="70"/>
      <c r="TFH30" s="70"/>
      <c r="TFI30" s="70"/>
      <c r="TFJ30" s="70"/>
      <c r="TFK30" s="70"/>
      <c r="TFL30" s="70"/>
      <c r="TFM30" s="70"/>
      <c r="TFN30" s="70"/>
      <c r="TFO30" s="70"/>
      <c r="TFP30" s="70"/>
      <c r="TFQ30" s="70"/>
      <c r="TFR30" s="70"/>
      <c r="TFS30" s="70"/>
      <c r="TFT30" s="70"/>
      <c r="TFU30" s="70"/>
      <c r="TFV30" s="70"/>
      <c r="TFW30" s="70"/>
      <c r="TFX30" s="70"/>
      <c r="TFY30" s="70"/>
      <c r="TFZ30" s="70"/>
      <c r="TGA30" s="70"/>
      <c r="TGB30" s="70"/>
      <c r="TGC30" s="70"/>
      <c r="TGD30" s="70"/>
      <c r="TGE30" s="70"/>
      <c r="TGF30" s="70"/>
      <c r="TGG30" s="70"/>
      <c r="TGH30" s="70"/>
      <c r="TGI30" s="70"/>
      <c r="TGJ30" s="70"/>
      <c r="TGK30" s="70"/>
      <c r="TGL30" s="70"/>
      <c r="TGM30" s="70"/>
      <c r="TGN30" s="70"/>
      <c r="TGO30" s="70"/>
      <c r="TGP30" s="70"/>
      <c r="TGQ30" s="70"/>
      <c r="TGR30" s="70"/>
      <c r="TGS30" s="70"/>
      <c r="TGT30" s="70"/>
      <c r="TGU30" s="70"/>
      <c r="TGV30" s="70"/>
      <c r="TGW30" s="70"/>
      <c r="TGX30" s="70"/>
      <c r="TGY30" s="70"/>
      <c r="TGZ30" s="70"/>
      <c r="THA30" s="70"/>
      <c r="THB30" s="70"/>
      <c r="THC30" s="70"/>
      <c r="THD30" s="70"/>
      <c r="THE30" s="70"/>
      <c r="THF30" s="70"/>
      <c r="THG30" s="70"/>
      <c r="THH30" s="70"/>
      <c r="THI30" s="70"/>
      <c r="THJ30" s="70"/>
      <c r="THK30" s="70"/>
      <c r="THL30" s="70"/>
      <c r="THM30" s="70"/>
      <c r="THN30" s="70"/>
      <c r="THO30" s="70"/>
      <c r="THP30" s="70"/>
      <c r="THQ30" s="70"/>
      <c r="THR30" s="70"/>
      <c r="THS30" s="70"/>
      <c r="THT30" s="70"/>
      <c r="THU30" s="70"/>
      <c r="THV30" s="70"/>
      <c r="THW30" s="70"/>
      <c r="THX30" s="70"/>
      <c r="THY30" s="70"/>
      <c r="THZ30" s="70"/>
      <c r="TIA30" s="70"/>
      <c r="TIB30" s="70"/>
      <c r="TIC30" s="70"/>
      <c r="TID30" s="70"/>
      <c r="TIE30" s="70"/>
      <c r="TIF30" s="70"/>
      <c r="TIG30" s="70"/>
      <c r="TIH30" s="70"/>
      <c r="TII30" s="70"/>
      <c r="TIJ30" s="70"/>
      <c r="TIK30" s="70"/>
      <c r="TIL30" s="70"/>
      <c r="TIM30" s="70"/>
      <c r="TIN30" s="70"/>
      <c r="TIO30" s="70"/>
      <c r="TIP30" s="70"/>
      <c r="TIQ30" s="70"/>
      <c r="TIR30" s="70"/>
      <c r="TIS30" s="70"/>
      <c r="TIT30" s="70"/>
      <c r="TIU30" s="70"/>
      <c r="TIV30" s="70"/>
      <c r="TIW30" s="70"/>
      <c r="TIX30" s="70"/>
      <c r="TIY30" s="70"/>
      <c r="TIZ30" s="70"/>
      <c r="TJA30" s="70"/>
      <c r="TJB30" s="70"/>
      <c r="TJC30" s="70"/>
      <c r="TJD30" s="70"/>
      <c r="TJE30" s="70"/>
      <c r="TJF30" s="70"/>
      <c r="TJG30" s="70"/>
      <c r="TJH30" s="70"/>
      <c r="TJI30" s="70"/>
      <c r="TJJ30" s="70"/>
      <c r="TJK30" s="70"/>
      <c r="TJL30" s="70"/>
      <c r="TJM30" s="70"/>
      <c r="TJN30" s="70"/>
      <c r="TJO30" s="70"/>
      <c r="TJP30" s="70"/>
      <c r="TJQ30" s="70"/>
      <c r="TJR30" s="70"/>
      <c r="TJS30" s="70"/>
      <c r="TJT30" s="70"/>
      <c r="TJU30" s="70"/>
      <c r="TJV30" s="70"/>
      <c r="TJW30" s="70"/>
      <c r="TJX30" s="70"/>
      <c r="TJY30" s="70"/>
      <c r="TJZ30" s="70"/>
      <c r="TKA30" s="70"/>
      <c r="TKB30" s="70"/>
      <c r="TKC30" s="70"/>
      <c r="TKD30" s="70"/>
      <c r="TKE30" s="70"/>
      <c r="TKF30" s="70"/>
      <c r="TKG30" s="70"/>
      <c r="TKH30" s="70"/>
      <c r="TKI30" s="70"/>
      <c r="TKJ30" s="70"/>
      <c r="TKK30" s="70"/>
      <c r="TKL30" s="70"/>
      <c r="TKM30" s="70"/>
      <c r="TKN30" s="70"/>
      <c r="TKO30" s="70"/>
      <c r="TKP30" s="70"/>
      <c r="TKQ30" s="70"/>
      <c r="TKR30" s="70"/>
      <c r="TKS30" s="70"/>
      <c r="TKT30" s="70"/>
      <c r="TKU30" s="70"/>
      <c r="TKV30" s="70"/>
      <c r="TKW30" s="70"/>
      <c r="TKX30" s="70"/>
      <c r="TKY30" s="70"/>
      <c r="TKZ30" s="70"/>
      <c r="TLA30" s="70"/>
      <c r="TLB30" s="70"/>
      <c r="TLC30" s="70"/>
      <c r="TLD30" s="70"/>
      <c r="TLE30" s="70"/>
      <c r="TLF30" s="70"/>
      <c r="TLG30" s="70"/>
      <c r="TLH30" s="70"/>
      <c r="TLI30" s="70"/>
      <c r="TLJ30" s="70"/>
      <c r="TLK30" s="70"/>
      <c r="TLL30" s="70"/>
      <c r="TLM30" s="70"/>
      <c r="TLN30" s="70"/>
      <c r="TLO30" s="70"/>
      <c r="TLP30" s="70"/>
      <c r="TLQ30" s="70"/>
      <c r="TLR30" s="70"/>
      <c r="TLS30" s="70"/>
      <c r="TLT30" s="70"/>
      <c r="TLU30" s="70"/>
      <c r="TLV30" s="70"/>
      <c r="TLW30" s="70"/>
      <c r="TLX30" s="70"/>
      <c r="TLY30" s="70"/>
      <c r="TLZ30" s="70"/>
      <c r="TMA30" s="70"/>
      <c r="TMB30" s="70"/>
      <c r="TMC30" s="70"/>
      <c r="TMD30" s="70"/>
      <c r="TME30" s="70"/>
      <c r="TMF30" s="70"/>
      <c r="TMG30" s="70"/>
      <c r="TMH30" s="70"/>
      <c r="TMI30" s="70"/>
      <c r="TMJ30" s="70"/>
      <c r="TMK30" s="70"/>
      <c r="TML30" s="70"/>
      <c r="TMM30" s="70"/>
      <c r="TMN30" s="70"/>
      <c r="TMO30" s="70"/>
      <c r="TMP30" s="70"/>
      <c r="TMQ30" s="70"/>
      <c r="TMR30" s="70"/>
      <c r="TMS30" s="70"/>
      <c r="TMT30" s="70"/>
      <c r="TMU30" s="70"/>
      <c r="TMV30" s="70"/>
      <c r="TMW30" s="70"/>
      <c r="TMX30" s="70"/>
      <c r="TMY30" s="70"/>
      <c r="TMZ30" s="70"/>
      <c r="TNA30" s="70"/>
      <c r="TNB30" s="70"/>
      <c r="TNC30" s="70"/>
      <c r="TND30" s="70"/>
      <c r="TNE30" s="70"/>
      <c r="TNF30" s="70"/>
      <c r="TNG30" s="70"/>
      <c r="TNH30" s="70"/>
      <c r="TNI30" s="70"/>
      <c r="TNJ30" s="70"/>
      <c r="TNK30" s="70"/>
      <c r="TNL30" s="70"/>
      <c r="TNM30" s="70"/>
      <c r="TNN30" s="70"/>
      <c r="TNO30" s="70"/>
      <c r="TNP30" s="70"/>
      <c r="TNQ30" s="70"/>
      <c r="TNR30" s="70"/>
      <c r="TNS30" s="70"/>
      <c r="TNT30" s="70"/>
      <c r="TNU30" s="70"/>
      <c r="TNV30" s="70"/>
      <c r="TNW30" s="70"/>
      <c r="TNX30" s="70"/>
      <c r="TNY30" s="70"/>
      <c r="TNZ30" s="70"/>
      <c r="TOA30" s="70"/>
      <c r="TOB30" s="70"/>
      <c r="TOC30" s="70"/>
      <c r="TOD30" s="70"/>
      <c r="TOE30" s="70"/>
      <c r="TOF30" s="70"/>
      <c r="TOG30" s="70"/>
      <c r="TOH30" s="70"/>
      <c r="TOI30" s="70"/>
      <c r="TOJ30" s="70"/>
      <c r="TOK30" s="70"/>
      <c r="TOL30" s="70"/>
      <c r="TOM30" s="70"/>
      <c r="TON30" s="70"/>
      <c r="TOO30" s="70"/>
      <c r="TOP30" s="70"/>
      <c r="TOQ30" s="70"/>
      <c r="TOR30" s="70"/>
      <c r="TOS30" s="70"/>
      <c r="TOT30" s="70"/>
      <c r="TOU30" s="70"/>
      <c r="TOV30" s="70"/>
      <c r="TOW30" s="70"/>
      <c r="TOX30" s="70"/>
      <c r="TOY30" s="70"/>
      <c r="TOZ30" s="70"/>
      <c r="TPA30" s="70"/>
      <c r="TPB30" s="70"/>
      <c r="TPC30" s="70"/>
      <c r="TPD30" s="70"/>
      <c r="TPE30" s="70"/>
      <c r="TPF30" s="70"/>
      <c r="TPG30" s="70"/>
      <c r="TPH30" s="70"/>
      <c r="TPI30" s="70"/>
      <c r="TPJ30" s="70"/>
      <c r="TPK30" s="70"/>
      <c r="TPL30" s="70"/>
      <c r="TPM30" s="70"/>
      <c r="TPN30" s="70"/>
      <c r="TPO30" s="70"/>
      <c r="TPP30" s="70"/>
      <c r="TPQ30" s="70"/>
      <c r="TPR30" s="70"/>
      <c r="TPS30" s="70"/>
      <c r="TPT30" s="70"/>
      <c r="TPU30" s="70"/>
      <c r="TPV30" s="70"/>
      <c r="TPW30" s="70"/>
      <c r="TPX30" s="70"/>
      <c r="TPY30" s="70"/>
      <c r="TPZ30" s="70"/>
      <c r="TQA30" s="70"/>
      <c r="TQB30" s="70"/>
      <c r="TQC30" s="70"/>
      <c r="TQD30" s="70"/>
      <c r="TQE30" s="70"/>
      <c r="TQF30" s="70"/>
      <c r="TQG30" s="70"/>
      <c r="TQH30" s="70"/>
      <c r="TQI30" s="70"/>
      <c r="TQJ30" s="70"/>
      <c r="TQK30" s="70"/>
      <c r="TQL30" s="70"/>
      <c r="TQM30" s="70"/>
      <c r="TQN30" s="70"/>
      <c r="TQO30" s="70"/>
      <c r="TQP30" s="70"/>
      <c r="TQQ30" s="70"/>
      <c r="TQR30" s="70"/>
      <c r="TQS30" s="70"/>
      <c r="TQT30" s="70"/>
      <c r="TQU30" s="70"/>
      <c r="TQV30" s="70"/>
      <c r="TQW30" s="70"/>
      <c r="TQX30" s="70"/>
      <c r="TQY30" s="70"/>
      <c r="TQZ30" s="70"/>
      <c r="TRA30" s="70"/>
      <c r="TRB30" s="70"/>
      <c r="TRC30" s="70"/>
      <c r="TRD30" s="70"/>
      <c r="TRE30" s="70"/>
      <c r="TRF30" s="70"/>
      <c r="TRG30" s="70"/>
      <c r="TRH30" s="70"/>
      <c r="TRI30" s="70"/>
      <c r="TRJ30" s="70"/>
      <c r="TRK30" s="70"/>
      <c r="TRL30" s="70"/>
      <c r="TRM30" s="70"/>
      <c r="TRN30" s="70"/>
      <c r="TRO30" s="70"/>
      <c r="TRP30" s="70"/>
      <c r="TRQ30" s="70"/>
      <c r="TRR30" s="70"/>
      <c r="TRS30" s="70"/>
      <c r="TRT30" s="70"/>
      <c r="TRU30" s="70"/>
      <c r="TRV30" s="70"/>
      <c r="TRW30" s="70"/>
      <c r="TRX30" s="70"/>
      <c r="TRY30" s="70"/>
      <c r="TRZ30" s="70"/>
      <c r="TSA30" s="70"/>
      <c r="TSB30" s="70"/>
      <c r="TSC30" s="70"/>
      <c r="TSD30" s="70"/>
      <c r="TSE30" s="70"/>
      <c r="TSF30" s="70"/>
      <c r="TSG30" s="70"/>
      <c r="TSH30" s="70"/>
      <c r="TSI30" s="70"/>
      <c r="TSJ30" s="70"/>
      <c r="TSK30" s="70"/>
      <c r="TSL30" s="70"/>
      <c r="TSM30" s="70"/>
      <c r="TSN30" s="70"/>
      <c r="TSO30" s="70"/>
      <c r="TSP30" s="70"/>
      <c r="TSQ30" s="70"/>
      <c r="TSR30" s="70"/>
      <c r="TSS30" s="70"/>
      <c r="TST30" s="70"/>
      <c r="TSU30" s="70"/>
      <c r="TSV30" s="70"/>
      <c r="TSW30" s="70"/>
      <c r="TSX30" s="70"/>
      <c r="TSY30" s="70"/>
      <c r="TSZ30" s="70"/>
      <c r="TTA30" s="70"/>
      <c r="TTB30" s="70"/>
      <c r="TTC30" s="70"/>
      <c r="TTD30" s="70"/>
      <c r="TTE30" s="70"/>
      <c r="TTF30" s="70"/>
      <c r="TTG30" s="70"/>
      <c r="TTH30" s="70"/>
      <c r="TTI30" s="70"/>
      <c r="TTJ30" s="70"/>
      <c r="TTK30" s="70"/>
      <c r="TTL30" s="70"/>
      <c r="TTM30" s="70"/>
      <c r="TTN30" s="70"/>
      <c r="TTO30" s="70"/>
      <c r="TTP30" s="70"/>
      <c r="TTQ30" s="70"/>
      <c r="TTR30" s="70"/>
      <c r="TTS30" s="70"/>
      <c r="TTT30" s="70"/>
      <c r="TTU30" s="70"/>
      <c r="TTV30" s="70"/>
      <c r="TTW30" s="70"/>
      <c r="TTX30" s="70"/>
      <c r="TTY30" s="70"/>
      <c r="TTZ30" s="70"/>
      <c r="TUA30" s="70"/>
      <c r="TUB30" s="70"/>
      <c r="TUC30" s="70"/>
      <c r="TUD30" s="70"/>
      <c r="TUE30" s="70"/>
      <c r="TUF30" s="70"/>
      <c r="TUG30" s="70"/>
      <c r="TUH30" s="70"/>
      <c r="TUI30" s="70"/>
      <c r="TUJ30" s="70"/>
      <c r="TUK30" s="70"/>
      <c r="TUL30" s="70"/>
      <c r="TUM30" s="70"/>
      <c r="TUN30" s="70"/>
      <c r="TUO30" s="70"/>
      <c r="TUP30" s="70"/>
      <c r="TUQ30" s="70"/>
      <c r="TUR30" s="70"/>
      <c r="TUS30" s="70"/>
      <c r="TUT30" s="70"/>
      <c r="TUU30" s="70"/>
      <c r="TUV30" s="70"/>
      <c r="TUW30" s="70"/>
      <c r="TUX30" s="70"/>
      <c r="TUY30" s="70"/>
      <c r="TUZ30" s="70"/>
      <c r="TVA30" s="70"/>
      <c r="TVB30" s="70"/>
      <c r="TVC30" s="70"/>
      <c r="TVD30" s="70"/>
      <c r="TVE30" s="70"/>
      <c r="TVF30" s="70"/>
      <c r="TVG30" s="70"/>
      <c r="TVH30" s="70"/>
      <c r="TVI30" s="70"/>
      <c r="TVJ30" s="70"/>
      <c r="TVK30" s="70"/>
      <c r="TVL30" s="70"/>
      <c r="TVM30" s="70"/>
      <c r="TVN30" s="70"/>
      <c r="TVO30" s="70"/>
      <c r="TVP30" s="70"/>
      <c r="TVQ30" s="70"/>
      <c r="TVR30" s="70"/>
      <c r="TVS30" s="70"/>
      <c r="TVT30" s="70"/>
      <c r="TVU30" s="70"/>
      <c r="TVV30" s="70"/>
      <c r="TVW30" s="70"/>
      <c r="TVX30" s="70"/>
      <c r="TVY30" s="70"/>
      <c r="TVZ30" s="70"/>
      <c r="TWA30" s="70"/>
      <c r="TWB30" s="70"/>
      <c r="TWC30" s="70"/>
      <c r="TWD30" s="70"/>
      <c r="TWE30" s="70"/>
      <c r="TWF30" s="70"/>
      <c r="TWG30" s="70"/>
      <c r="TWH30" s="70"/>
      <c r="TWI30" s="70"/>
      <c r="TWJ30" s="70"/>
      <c r="TWK30" s="70"/>
      <c r="TWL30" s="70"/>
      <c r="TWM30" s="70"/>
      <c r="TWN30" s="70"/>
      <c r="TWO30" s="70"/>
      <c r="TWP30" s="70"/>
      <c r="TWQ30" s="70"/>
      <c r="TWR30" s="70"/>
      <c r="TWS30" s="70"/>
      <c r="TWT30" s="70"/>
      <c r="TWU30" s="70"/>
      <c r="TWV30" s="70"/>
      <c r="TWW30" s="70"/>
      <c r="TWX30" s="70"/>
      <c r="TWY30" s="70"/>
      <c r="TWZ30" s="70"/>
      <c r="TXA30" s="70"/>
      <c r="TXB30" s="70"/>
      <c r="TXC30" s="70"/>
      <c r="TXD30" s="70"/>
      <c r="TXE30" s="70"/>
      <c r="TXF30" s="70"/>
      <c r="TXG30" s="70"/>
      <c r="TXH30" s="70"/>
      <c r="TXI30" s="70"/>
      <c r="TXJ30" s="70"/>
      <c r="TXK30" s="70"/>
      <c r="TXL30" s="70"/>
      <c r="TXM30" s="70"/>
      <c r="TXN30" s="70"/>
      <c r="TXO30" s="70"/>
      <c r="TXP30" s="70"/>
      <c r="TXQ30" s="70"/>
      <c r="TXR30" s="70"/>
      <c r="TXS30" s="70"/>
      <c r="TXT30" s="70"/>
      <c r="TXU30" s="70"/>
      <c r="TXV30" s="70"/>
      <c r="TXW30" s="70"/>
      <c r="TXX30" s="70"/>
      <c r="TXY30" s="70"/>
      <c r="TXZ30" s="70"/>
      <c r="TYA30" s="70"/>
      <c r="TYB30" s="70"/>
      <c r="TYC30" s="70"/>
      <c r="TYD30" s="70"/>
      <c r="TYE30" s="70"/>
      <c r="TYF30" s="70"/>
      <c r="TYG30" s="70"/>
      <c r="TYH30" s="70"/>
      <c r="TYI30" s="70"/>
      <c r="TYJ30" s="70"/>
      <c r="TYK30" s="70"/>
      <c r="TYL30" s="70"/>
      <c r="TYM30" s="70"/>
      <c r="TYN30" s="70"/>
      <c r="TYO30" s="70"/>
      <c r="TYP30" s="70"/>
      <c r="TYQ30" s="70"/>
      <c r="TYR30" s="70"/>
      <c r="TYS30" s="70"/>
      <c r="TYT30" s="70"/>
      <c r="TYU30" s="70"/>
      <c r="TYV30" s="70"/>
      <c r="TYW30" s="70"/>
      <c r="TYX30" s="70"/>
      <c r="TYY30" s="70"/>
      <c r="TYZ30" s="70"/>
      <c r="TZA30" s="70"/>
      <c r="TZB30" s="70"/>
      <c r="TZC30" s="70"/>
      <c r="TZD30" s="70"/>
      <c r="TZE30" s="70"/>
      <c r="TZF30" s="70"/>
      <c r="TZG30" s="70"/>
      <c r="TZH30" s="70"/>
      <c r="TZI30" s="70"/>
      <c r="TZJ30" s="70"/>
      <c r="TZK30" s="70"/>
      <c r="TZL30" s="70"/>
      <c r="TZM30" s="70"/>
      <c r="TZN30" s="70"/>
      <c r="TZO30" s="70"/>
      <c r="TZP30" s="70"/>
      <c r="TZQ30" s="70"/>
      <c r="TZR30" s="70"/>
      <c r="TZS30" s="70"/>
      <c r="TZT30" s="70"/>
      <c r="TZU30" s="70"/>
      <c r="TZV30" s="70"/>
      <c r="TZW30" s="70"/>
      <c r="TZX30" s="70"/>
      <c r="TZY30" s="70"/>
      <c r="TZZ30" s="70"/>
      <c r="UAA30" s="70"/>
      <c r="UAB30" s="70"/>
      <c r="UAC30" s="70"/>
      <c r="UAD30" s="70"/>
      <c r="UAE30" s="70"/>
      <c r="UAF30" s="70"/>
      <c r="UAG30" s="70"/>
      <c r="UAH30" s="70"/>
      <c r="UAI30" s="70"/>
      <c r="UAJ30" s="70"/>
      <c r="UAK30" s="70"/>
      <c r="UAL30" s="70"/>
      <c r="UAM30" s="70"/>
      <c r="UAN30" s="70"/>
      <c r="UAO30" s="70"/>
      <c r="UAP30" s="70"/>
      <c r="UAQ30" s="70"/>
      <c r="UAR30" s="70"/>
      <c r="UAS30" s="70"/>
      <c r="UAT30" s="70"/>
      <c r="UAU30" s="70"/>
      <c r="UAV30" s="70"/>
      <c r="UAW30" s="70"/>
      <c r="UAX30" s="70"/>
      <c r="UAY30" s="70"/>
      <c r="UAZ30" s="70"/>
      <c r="UBA30" s="70"/>
      <c r="UBB30" s="70"/>
      <c r="UBC30" s="70"/>
      <c r="UBD30" s="70"/>
      <c r="UBE30" s="70"/>
      <c r="UBF30" s="70"/>
      <c r="UBG30" s="70"/>
      <c r="UBH30" s="70"/>
      <c r="UBI30" s="70"/>
      <c r="UBJ30" s="70"/>
      <c r="UBK30" s="70"/>
      <c r="UBL30" s="70"/>
      <c r="UBM30" s="70"/>
      <c r="UBN30" s="70"/>
      <c r="UBO30" s="70"/>
      <c r="UBP30" s="70"/>
      <c r="UBQ30" s="70"/>
      <c r="UBR30" s="70"/>
      <c r="UBS30" s="70"/>
      <c r="UBT30" s="70"/>
      <c r="UBU30" s="70"/>
      <c r="UBV30" s="70"/>
      <c r="UBW30" s="70"/>
      <c r="UBX30" s="70"/>
      <c r="UBY30" s="70"/>
      <c r="UBZ30" s="70"/>
      <c r="UCA30" s="70"/>
      <c r="UCB30" s="70"/>
      <c r="UCC30" s="70"/>
      <c r="UCD30" s="70"/>
      <c r="UCE30" s="70"/>
      <c r="UCF30" s="70"/>
      <c r="UCG30" s="70"/>
      <c r="UCH30" s="70"/>
      <c r="UCI30" s="70"/>
      <c r="UCJ30" s="70"/>
      <c r="UCK30" s="70"/>
      <c r="UCL30" s="70"/>
      <c r="UCM30" s="70"/>
      <c r="UCN30" s="70"/>
      <c r="UCO30" s="70"/>
      <c r="UCP30" s="70"/>
      <c r="UCQ30" s="70"/>
      <c r="UCR30" s="70"/>
      <c r="UCS30" s="70"/>
      <c r="UCT30" s="70"/>
      <c r="UCU30" s="70"/>
      <c r="UCV30" s="70"/>
      <c r="UCW30" s="70"/>
      <c r="UCX30" s="70"/>
      <c r="UCY30" s="70"/>
      <c r="UCZ30" s="70"/>
      <c r="UDA30" s="70"/>
      <c r="UDB30" s="70"/>
      <c r="UDC30" s="70"/>
      <c r="UDD30" s="70"/>
      <c r="UDE30" s="70"/>
      <c r="UDF30" s="70"/>
      <c r="UDG30" s="70"/>
      <c r="UDH30" s="70"/>
      <c r="UDI30" s="70"/>
      <c r="UDJ30" s="70"/>
      <c r="UDK30" s="70"/>
      <c r="UDL30" s="70"/>
      <c r="UDM30" s="70"/>
      <c r="UDN30" s="70"/>
      <c r="UDO30" s="70"/>
      <c r="UDP30" s="70"/>
      <c r="UDQ30" s="70"/>
      <c r="UDR30" s="70"/>
      <c r="UDS30" s="70"/>
      <c r="UDT30" s="70"/>
      <c r="UDU30" s="70"/>
      <c r="UDV30" s="70"/>
      <c r="UDW30" s="70"/>
      <c r="UDX30" s="70"/>
      <c r="UDY30" s="70"/>
      <c r="UDZ30" s="70"/>
      <c r="UEA30" s="70"/>
      <c r="UEB30" s="70"/>
      <c r="UEC30" s="70"/>
      <c r="UED30" s="70"/>
      <c r="UEE30" s="70"/>
      <c r="UEF30" s="70"/>
      <c r="UEG30" s="70"/>
      <c r="UEH30" s="70"/>
      <c r="UEI30" s="70"/>
      <c r="UEJ30" s="70"/>
      <c r="UEK30" s="70"/>
      <c r="UEL30" s="70"/>
      <c r="UEM30" s="70"/>
      <c r="UEN30" s="70"/>
      <c r="UEO30" s="70"/>
      <c r="UEP30" s="70"/>
      <c r="UEQ30" s="70"/>
      <c r="UER30" s="70"/>
      <c r="UES30" s="70"/>
      <c r="UET30" s="70"/>
      <c r="UEU30" s="70"/>
      <c r="UEV30" s="70"/>
      <c r="UEW30" s="70"/>
      <c r="UEX30" s="70"/>
      <c r="UEY30" s="70"/>
      <c r="UEZ30" s="70"/>
      <c r="UFA30" s="70"/>
      <c r="UFB30" s="70"/>
      <c r="UFC30" s="70"/>
      <c r="UFD30" s="70"/>
      <c r="UFE30" s="70"/>
      <c r="UFF30" s="70"/>
      <c r="UFG30" s="70"/>
      <c r="UFH30" s="70"/>
      <c r="UFI30" s="70"/>
      <c r="UFJ30" s="70"/>
      <c r="UFK30" s="70"/>
      <c r="UFL30" s="70"/>
      <c r="UFM30" s="70"/>
      <c r="UFN30" s="70"/>
      <c r="UFO30" s="70"/>
      <c r="UFP30" s="70"/>
      <c r="UFQ30" s="70"/>
      <c r="UFR30" s="70"/>
      <c r="UFS30" s="70"/>
      <c r="UFT30" s="70"/>
      <c r="UFU30" s="70"/>
      <c r="UFV30" s="70"/>
      <c r="UFW30" s="70"/>
      <c r="UFX30" s="70"/>
      <c r="UFY30" s="70"/>
      <c r="UFZ30" s="70"/>
      <c r="UGA30" s="70"/>
      <c r="UGB30" s="70"/>
      <c r="UGC30" s="70"/>
      <c r="UGD30" s="70"/>
      <c r="UGE30" s="70"/>
      <c r="UGF30" s="70"/>
      <c r="UGG30" s="70"/>
      <c r="UGH30" s="70"/>
      <c r="UGI30" s="70"/>
      <c r="UGJ30" s="70"/>
      <c r="UGK30" s="70"/>
      <c r="UGL30" s="70"/>
      <c r="UGM30" s="70"/>
      <c r="UGN30" s="70"/>
      <c r="UGO30" s="70"/>
      <c r="UGP30" s="70"/>
      <c r="UGQ30" s="70"/>
      <c r="UGR30" s="70"/>
      <c r="UGS30" s="70"/>
      <c r="UGT30" s="70"/>
      <c r="UGU30" s="70"/>
      <c r="UGV30" s="70"/>
      <c r="UGW30" s="70"/>
      <c r="UGX30" s="70"/>
      <c r="UGY30" s="70"/>
      <c r="UGZ30" s="70"/>
      <c r="UHA30" s="70"/>
      <c r="UHB30" s="70"/>
      <c r="UHC30" s="70"/>
      <c r="UHD30" s="70"/>
      <c r="UHE30" s="70"/>
      <c r="UHF30" s="70"/>
      <c r="UHG30" s="70"/>
      <c r="UHH30" s="70"/>
      <c r="UHI30" s="70"/>
      <c r="UHJ30" s="70"/>
      <c r="UHK30" s="70"/>
      <c r="UHL30" s="70"/>
      <c r="UHM30" s="70"/>
      <c r="UHN30" s="70"/>
      <c r="UHO30" s="70"/>
      <c r="UHP30" s="70"/>
      <c r="UHQ30" s="70"/>
      <c r="UHR30" s="70"/>
      <c r="UHS30" s="70"/>
      <c r="UHT30" s="70"/>
      <c r="UHU30" s="70"/>
      <c r="UHV30" s="70"/>
      <c r="UHW30" s="70"/>
      <c r="UHX30" s="70"/>
      <c r="UHY30" s="70"/>
      <c r="UHZ30" s="70"/>
      <c r="UIA30" s="70"/>
      <c r="UIB30" s="70"/>
      <c r="UIC30" s="70"/>
      <c r="UID30" s="70"/>
      <c r="UIE30" s="70"/>
      <c r="UIF30" s="70"/>
      <c r="UIG30" s="70"/>
      <c r="UIH30" s="70"/>
      <c r="UII30" s="70"/>
      <c r="UIJ30" s="70"/>
      <c r="UIK30" s="70"/>
      <c r="UIL30" s="70"/>
      <c r="UIM30" s="70"/>
      <c r="UIN30" s="70"/>
      <c r="UIO30" s="70"/>
      <c r="UIP30" s="70"/>
      <c r="UIQ30" s="70"/>
      <c r="UIR30" s="70"/>
      <c r="UIS30" s="70"/>
      <c r="UIT30" s="70"/>
      <c r="UIU30" s="70"/>
      <c r="UIV30" s="70"/>
      <c r="UIW30" s="70"/>
      <c r="UIX30" s="70"/>
      <c r="UIY30" s="70"/>
      <c r="UIZ30" s="70"/>
      <c r="UJA30" s="70"/>
      <c r="UJB30" s="70"/>
      <c r="UJC30" s="70"/>
      <c r="UJD30" s="70"/>
      <c r="UJE30" s="70"/>
      <c r="UJF30" s="70"/>
      <c r="UJG30" s="70"/>
      <c r="UJH30" s="70"/>
      <c r="UJI30" s="70"/>
      <c r="UJJ30" s="70"/>
      <c r="UJK30" s="70"/>
      <c r="UJL30" s="70"/>
      <c r="UJM30" s="70"/>
      <c r="UJN30" s="70"/>
      <c r="UJO30" s="70"/>
      <c r="UJP30" s="70"/>
      <c r="UJQ30" s="70"/>
      <c r="UJR30" s="70"/>
      <c r="UJS30" s="70"/>
      <c r="UJT30" s="70"/>
      <c r="UJU30" s="70"/>
      <c r="UJV30" s="70"/>
      <c r="UJW30" s="70"/>
      <c r="UJX30" s="70"/>
      <c r="UJY30" s="70"/>
      <c r="UJZ30" s="70"/>
      <c r="UKA30" s="70"/>
      <c r="UKB30" s="70"/>
      <c r="UKC30" s="70"/>
      <c r="UKD30" s="70"/>
      <c r="UKE30" s="70"/>
      <c r="UKF30" s="70"/>
      <c r="UKG30" s="70"/>
      <c r="UKH30" s="70"/>
      <c r="UKI30" s="70"/>
      <c r="UKJ30" s="70"/>
      <c r="UKK30" s="70"/>
      <c r="UKL30" s="70"/>
      <c r="UKM30" s="70"/>
      <c r="UKN30" s="70"/>
      <c r="UKO30" s="70"/>
      <c r="UKP30" s="70"/>
      <c r="UKQ30" s="70"/>
      <c r="UKR30" s="70"/>
      <c r="UKS30" s="70"/>
      <c r="UKT30" s="70"/>
      <c r="UKU30" s="70"/>
      <c r="UKV30" s="70"/>
      <c r="UKW30" s="70"/>
      <c r="UKX30" s="70"/>
      <c r="UKY30" s="70"/>
      <c r="UKZ30" s="70"/>
      <c r="ULA30" s="70"/>
      <c r="ULB30" s="70"/>
      <c r="ULC30" s="70"/>
      <c r="ULD30" s="70"/>
      <c r="ULE30" s="70"/>
      <c r="ULF30" s="70"/>
      <c r="ULG30" s="70"/>
      <c r="ULH30" s="70"/>
      <c r="ULI30" s="70"/>
      <c r="ULJ30" s="70"/>
      <c r="ULK30" s="70"/>
      <c r="ULL30" s="70"/>
      <c r="ULM30" s="70"/>
      <c r="ULN30" s="70"/>
      <c r="ULO30" s="70"/>
      <c r="ULP30" s="70"/>
      <c r="ULQ30" s="70"/>
      <c r="ULR30" s="70"/>
      <c r="ULS30" s="70"/>
      <c r="ULT30" s="70"/>
      <c r="ULU30" s="70"/>
      <c r="ULV30" s="70"/>
      <c r="ULW30" s="70"/>
      <c r="ULX30" s="70"/>
      <c r="ULY30" s="70"/>
      <c r="ULZ30" s="70"/>
      <c r="UMA30" s="70"/>
      <c r="UMB30" s="70"/>
      <c r="UMC30" s="70"/>
      <c r="UMD30" s="70"/>
      <c r="UME30" s="70"/>
      <c r="UMF30" s="70"/>
      <c r="UMG30" s="70"/>
      <c r="UMH30" s="70"/>
      <c r="UMI30" s="70"/>
      <c r="UMJ30" s="70"/>
      <c r="UMK30" s="70"/>
      <c r="UML30" s="70"/>
      <c r="UMM30" s="70"/>
      <c r="UMN30" s="70"/>
      <c r="UMO30" s="70"/>
      <c r="UMP30" s="70"/>
      <c r="UMQ30" s="70"/>
      <c r="UMR30" s="70"/>
      <c r="UMS30" s="70"/>
      <c r="UMT30" s="70"/>
      <c r="UMU30" s="70"/>
      <c r="UMV30" s="70"/>
      <c r="UMW30" s="70"/>
      <c r="UMX30" s="70"/>
      <c r="UMY30" s="70"/>
      <c r="UMZ30" s="70"/>
      <c r="UNA30" s="70"/>
      <c r="UNB30" s="70"/>
      <c r="UNC30" s="70"/>
      <c r="UND30" s="70"/>
      <c r="UNE30" s="70"/>
      <c r="UNF30" s="70"/>
      <c r="UNG30" s="70"/>
      <c r="UNH30" s="70"/>
      <c r="UNI30" s="70"/>
      <c r="UNJ30" s="70"/>
      <c r="UNK30" s="70"/>
      <c r="UNL30" s="70"/>
      <c r="UNM30" s="70"/>
      <c r="UNN30" s="70"/>
      <c r="UNO30" s="70"/>
      <c r="UNP30" s="70"/>
      <c r="UNQ30" s="70"/>
      <c r="UNR30" s="70"/>
      <c r="UNS30" s="70"/>
      <c r="UNT30" s="70"/>
      <c r="UNU30" s="70"/>
      <c r="UNV30" s="70"/>
      <c r="UNW30" s="70"/>
      <c r="UNX30" s="70"/>
      <c r="UNY30" s="70"/>
      <c r="UNZ30" s="70"/>
      <c r="UOA30" s="70"/>
      <c r="UOB30" s="70"/>
      <c r="UOC30" s="70"/>
      <c r="UOD30" s="70"/>
      <c r="UOE30" s="70"/>
      <c r="UOF30" s="70"/>
      <c r="UOG30" s="70"/>
      <c r="UOH30" s="70"/>
      <c r="UOI30" s="70"/>
      <c r="UOJ30" s="70"/>
      <c r="UOK30" s="70"/>
      <c r="UOL30" s="70"/>
      <c r="UOM30" s="70"/>
      <c r="UON30" s="70"/>
      <c r="UOO30" s="70"/>
      <c r="UOP30" s="70"/>
      <c r="UOQ30" s="70"/>
      <c r="UOR30" s="70"/>
      <c r="UOS30" s="70"/>
      <c r="UOT30" s="70"/>
      <c r="UOU30" s="70"/>
      <c r="UOV30" s="70"/>
      <c r="UOW30" s="70"/>
      <c r="UOX30" s="70"/>
      <c r="UOY30" s="70"/>
      <c r="UOZ30" s="70"/>
      <c r="UPA30" s="70"/>
      <c r="UPB30" s="70"/>
      <c r="UPC30" s="70"/>
      <c r="UPD30" s="70"/>
      <c r="UPE30" s="70"/>
      <c r="UPF30" s="70"/>
      <c r="UPG30" s="70"/>
      <c r="UPH30" s="70"/>
      <c r="UPI30" s="70"/>
      <c r="UPJ30" s="70"/>
      <c r="UPK30" s="70"/>
      <c r="UPL30" s="70"/>
      <c r="UPM30" s="70"/>
      <c r="UPN30" s="70"/>
      <c r="UPO30" s="70"/>
      <c r="UPP30" s="70"/>
      <c r="UPQ30" s="70"/>
      <c r="UPR30" s="70"/>
      <c r="UPS30" s="70"/>
      <c r="UPT30" s="70"/>
      <c r="UPU30" s="70"/>
      <c r="UPV30" s="70"/>
      <c r="UPW30" s="70"/>
      <c r="UPX30" s="70"/>
      <c r="UPY30" s="70"/>
      <c r="UPZ30" s="70"/>
      <c r="UQA30" s="70"/>
      <c r="UQB30" s="70"/>
      <c r="UQC30" s="70"/>
      <c r="UQD30" s="70"/>
      <c r="UQE30" s="70"/>
      <c r="UQF30" s="70"/>
      <c r="UQG30" s="70"/>
      <c r="UQH30" s="70"/>
      <c r="UQI30" s="70"/>
      <c r="UQJ30" s="70"/>
      <c r="UQK30" s="70"/>
      <c r="UQL30" s="70"/>
      <c r="UQM30" s="70"/>
      <c r="UQN30" s="70"/>
      <c r="UQO30" s="70"/>
      <c r="UQP30" s="70"/>
      <c r="UQQ30" s="70"/>
      <c r="UQR30" s="70"/>
      <c r="UQS30" s="70"/>
      <c r="UQT30" s="70"/>
      <c r="UQU30" s="70"/>
      <c r="UQV30" s="70"/>
      <c r="UQW30" s="70"/>
      <c r="UQX30" s="70"/>
      <c r="UQY30" s="70"/>
      <c r="UQZ30" s="70"/>
      <c r="URA30" s="70"/>
      <c r="URB30" s="70"/>
      <c r="URC30" s="70"/>
      <c r="URD30" s="70"/>
      <c r="URE30" s="70"/>
      <c r="URF30" s="70"/>
      <c r="URG30" s="70"/>
      <c r="URH30" s="70"/>
      <c r="URI30" s="70"/>
      <c r="URJ30" s="70"/>
      <c r="URK30" s="70"/>
      <c r="URL30" s="70"/>
      <c r="URM30" s="70"/>
      <c r="URN30" s="70"/>
      <c r="URO30" s="70"/>
      <c r="URP30" s="70"/>
      <c r="URQ30" s="70"/>
      <c r="URR30" s="70"/>
      <c r="URS30" s="70"/>
      <c r="URT30" s="70"/>
      <c r="URU30" s="70"/>
      <c r="URV30" s="70"/>
      <c r="URW30" s="70"/>
      <c r="URX30" s="70"/>
      <c r="URY30" s="70"/>
      <c r="URZ30" s="70"/>
      <c r="USA30" s="70"/>
      <c r="USB30" s="70"/>
      <c r="USC30" s="70"/>
      <c r="USD30" s="70"/>
      <c r="USE30" s="70"/>
      <c r="USF30" s="70"/>
      <c r="USG30" s="70"/>
      <c r="USH30" s="70"/>
      <c r="USI30" s="70"/>
      <c r="USJ30" s="70"/>
      <c r="USK30" s="70"/>
      <c r="USL30" s="70"/>
      <c r="USM30" s="70"/>
      <c r="USN30" s="70"/>
      <c r="USO30" s="70"/>
      <c r="USP30" s="70"/>
      <c r="USQ30" s="70"/>
      <c r="USR30" s="70"/>
      <c r="USS30" s="70"/>
      <c r="UST30" s="70"/>
      <c r="USU30" s="70"/>
      <c r="USV30" s="70"/>
      <c r="USW30" s="70"/>
      <c r="USX30" s="70"/>
      <c r="USY30" s="70"/>
      <c r="USZ30" s="70"/>
      <c r="UTA30" s="70"/>
      <c r="UTB30" s="70"/>
      <c r="UTC30" s="70"/>
      <c r="UTD30" s="70"/>
      <c r="UTE30" s="70"/>
      <c r="UTF30" s="70"/>
      <c r="UTG30" s="70"/>
      <c r="UTH30" s="70"/>
      <c r="UTI30" s="70"/>
      <c r="UTJ30" s="70"/>
      <c r="UTK30" s="70"/>
      <c r="UTL30" s="70"/>
      <c r="UTM30" s="70"/>
      <c r="UTN30" s="70"/>
      <c r="UTO30" s="70"/>
      <c r="UTP30" s="70"/>
      <c r="UTQ30" s="70"/>
      <c r="UTR30" s="70"/>
      <c r="UTS30" s="70"/>
      <c r="UTT30" s="70"/>
      <c r="UTU30" s="70"/>
      <c r="UTV30" s="70"/>
      <c r="UTW30" s="70"/>
      <c r="UTX30" s="70"/>
      <c r="UTY30" s="70"/>
      <c r="UTZ30" s="70"/>
      <c r="UUA30" s="70"/>
      <c r="UUB30" s="70"/>
      <c r="UUC30" s="70"/>
      <c r="UUD30" s="70"/>
      <c r="UUE30" s="70"/>
      <c r="UUF30" s="70"/>
      <c r="UUG30" s="70"/>
      <c r="UUH30" s="70"/>
      <c r="UUI30" s="70"/>
      <c r="UUJ30" s="70"/>
      <c r="UUK30" s="70"/>
      <c r="UUL30" s="70"/>
      <c r="UUM30" s="70"/>
      <c r="UUN30" s="70"/>
      <c r="UUO30" s="70"/>
      <c r="UUP30" s="70"/>
      <c r="UUQ30" s="70"/>
      <c r="UUR30" s="70"/>
      <c r="UUS30" s="70"/>
      <c r="UUT30" s="70"/>
      <c r="UUU30" s="70"/>
      <c r="UUV30" s="70"/>
      <c r="UUW30" s="70"/>
      <c r="UUX30" s="70"/>
      <c r="UUY30" s="70"/>
      <c r="UUZ30" s="70"/>
      <c r="UVA30" s="70"/>
      <c r="UVB30" s="70"/>
      <c r="UVC30" s="70"/>
      <c r="UVD30" s="70"/>
      <c r="UVE30" s="70"/>
      <c r="UVF30" s="70"/>
      <c r="UVG30" s="70"/>
      <c r="UVH30" s="70"/>
      <c r="UVI30" s="70"/>
      <c r="UVJ30" s="70"/>
      <c r="UVK30" s="70"/>
      <c r="UVL30" s="70"/>
      <c r="UVM30" s="70"/>
      <c r="UVN30" s="70"/>
      <c r="UVO30" s="70"/>
      <c r="UVP30" s="70"/>
      <c r="UVQ30" s="70"/>
      <c r="UVR30" s="70"/>
      <c r="UVS30" s="70"/>
      <c r="UVT30" s="70"/>
      <c r="UVU30" s="70"/>
      <c r="UVV30" s="70"/>
      <c r="UVW30" s="70"/>
      <c r="UVX30" s="70"/>
      <c r="UVY30" s="70"/>
      <c r="UVZ30" s="70"/>
      <c r="UWA30" s="70"/>
      <c r="UWB30" s="70"/>
      <c r="UWC30" s="70"/>
      <c r="UWD30" s="70"/>
      <c r="UWE30" s="70"/>
      <c r="UWF30" s="70"/>
      <c r="UWG30" s="70"/>
      <c r="UWH30" s="70"/>
      <c r="UWI30" s="70"/>
      <c r="UWJ30" s="70"/>
      <c r="UWK30" s="70"/>
      <c r="UWL30" s="70"/>
      <c r="UWM30" s="70"/>
      <c r="UWN30" s="70"/>
      <c r="UWO30" s="70"/>
      <c r="UWP30" s="70"/>
      <c r="UWQ30" s="70"/>
      <c r="UWR30" s="70"/>
      <c r="UWS30" s="70"/>
      <c r="UWT30" s="70"/>
      <c r="UWU30" s="70"/>
      <c r="UWV30" s="70"/>
      <c r="UWW30" s="70"/>
      <c r="UWX30" s="70"/>
      <c r="UWY30" s="70"/>
      <c r="UWZ30" s="70"/>
      <c r="UXA30" s="70"/>
      <c r="UXB30" s="70"/>
      <c r="UXC30" s="70"/>
      <c r="UXD30" s="70"/>
      <c r="UXE30" s="70"/>
      <c r="UXF30" s="70"/>
      <c r="UXG30" s="70"/>
      <c r="UXH30" s="70"/>
      <c r="UXI30" s="70"/>
      <c r="UXJ30" s="70"/>
      <c r="UXK30" s="70"/>
      <c r="UXL30" s="70"/>
      <c r="UXM30" s="70"/>
      <c r="UXN30" s="70"/>
      <c r="UXO30" s="70"/>
      <c r="UXP30" s="70"/>
      <c r="UXQ30" s="70"/>
      <c r="UXR30" s="70"/>
      <c r="UXS30" s="70"/>
      <c r="UXT30" s="70"/>
      <c r="UXU30" s="70"/>
      <c r="UXV30" s="70"/>
      <c r="UXW30" s="70"/>
      <c r="UXX30" s="70"/>
      <c r="UXY30" s="70"/>
      <c r="UXZ30" s="70"/>
      <c r="UYA30" s="70"/>
      <c r="UYB30" s="70"/>
      <c r="UYC30" s="70"/>
      <c r="UYD30" s="70"/>
      <c r="UYE30" s="70"/>
      <c r="UYF30" s="70"/>
      <c r="UYG30" s="70"/>
      <c r="UYH30" s="70"/>
      <c r="UYI30" s="70"/>
      <c r="UYJ30" s="70"/>
      <c r="UYK30" s="70"/>
      <c r="UYL30" s="70"/>
      <c r="UYM30" s="70"/>
      <c r="UYN30" s="70"/>
      <c r="UYO30" s="70"/>
      <c r="UYP30" s="70"/>
      <c r="UYQ30" s="70"/>
      <c r="UYR30" s="70"/>
      <c r="UYS30" s="70"/>
      <c r="UYT30" s="70"/>
      <c r="UYU30" s="70"/>
      <c r="UYV30" s="70"/>
      <c r="UYW30" s="70"/>
      <c r="UYX30" s="70"/>
      <c r="UYY30" s="70"/>
      <c r="UYZ30" s="70"/>
      <c r="UZA30" s="70"/>
      <c r="UZB30" s="70"/>
      <c r="UZC30" s="70"/>
      <c r="UZD30" s="70"/>
      <c r="UZE30" s="70"/>
      <c r="UZF30" s="70"/>
      <c r="UZG30" s="70"/>
      <c r="UZH30" s="70"/>
      <c r="UZI30" s="70"/>
      <c r="UZJ30" s="70"/>
      <c r="UZK30" s="70"/>
      <c r="UZL30" s="70"/>
      <c r="UZM30" s="70"/>
      <c r="UZN30" s="70"/>
      <c r="UZO30" s="70"/>
      <c r="UZP30" s="70"/>
      <c r="UZQ30" s="70"/>
      <c r="UZR30" s="70"/>
      <c r="UZS30" s="70"/>
      <c r="UZT30" s="70"/>
      <c r="UZU30" s="70"/>
      <c r="UZV30" s="70"/>
      <c r="UZW30" s="70"/>
      <c r="UZX30" s="70"/>
      <c r="UZY30" s="70"/>
      <c r="UZZ30" s="70"/>
      <c r="VAA30" s="70"/>
      <c r="VAB30" s="70"/>
      <c r="VAC30" s="70"/>
      <c r="VAD30" s="70"/>
      <c r="VAE30" s="70"/>
      <c r="VAF30" s="70"/>
      <c r="VAG30" s="70"/>
      <c r="VAH30" s="70"/>
      <c r="VAI30" s="70"/>
      <c r="VAJ30" s="70"/>
      <c r="VAK30" s="70"/>
      <c r="VAL30" s="70"/>
      <c r="VAM30" s="70"/>
      <c r="VAN30" s="70"/>
      <c r="VAO30" s="70"/>
      <c r="VAP30" s="70"/>
      <c r="VAQ30" s="70"/>
      <c r="VAR30" s="70"/>
      <c r="VAS30" s="70"/>
      <c r="VAT30" s="70"/>
      <c r="VAU30" s="70"/>
      <c r="VAV30" s="70"/>
      <c r="VAW30" s="70"/>
      <c r="VAX30" s="70"/>
      <c r="VAY30" s="70"/>
      <c r="VAZ30" s="70"/>
      <c r="VBA30" s="70"/>
      <c r="VBB30" s="70"/>
      <c r="VBC30" s="70"/>
      <c r="VBD30" s="70"/>
      <c r="VBE30" s="70"/>
      <c r="VBF30" s="70"/>
      <c r="VBG30" s="70"/>
      <c r="VBH30" s="70"/>
      <c r="VBI30" s="70"/>
      <c r="VBJ30" s="70"/>
      <c r="VBK30" s="70"/>
      <c r="VBL30" s="70"/>
      <c r="VBM30" s="70"/>
      <c r="VBN30" s="70"/>
      <c r="VBO30" s="70"/>
      <c r="VBP30" s="70"/>
      <c r="VBQ30" s="70"/>
      <c r="VBR30" s="70"/>
      <c r="VBS30" s="70"/>
      <c r="VBT30" s="70"/>
      <c r="VBU30" s="70"/>
      <c r="VBV30" s="70"/>
      <c r="VBW30" s="70"/>
      <c r="VBX30" s="70"/>
      <c r="VBY30" s="70"/>
      <c r="VBZ30" s="70"/>
      <c r="VCA30" s="70"/>
      <c r="VCB30" s="70"/>
      <c r="VCC30" s="70"/>
      <c r="VCD30" s="70"/>
      <c r="VCE30" s="70"/>
      <c r="VCF30" s="70"/>
      <c r="VCG30" s="70"/>
      <c r="VCH30" s="70"/>
      <c r="VCI30" s="70"/>
      <c r="VCJ30" s="70"/>
      <c r="VCK30" s="70"/>
      <c r="VCL30" s="70"/>
      <c r="VCM30" s="70"/>
      <c r="VCN30" s="70"/>
      <c r="VCO30" s="70"/>
      <c r="VCP30" s="70"/>
      <c r="VCQ30" s="70"/>
      <c r="VCR30" s="70"/>
      <c r="VCS30" s="70"/>
      <c r="VCT30" s="70"/>
      <c r="VCU30" s="70"/>
      <c r="VCV30" s="70"/>
      <c r="VCW30" s="70"/>
      <c r="VCX30" s="70"/>
      <c r="VCY30" s="70"/>
      <c r="VCZ30" s="70"/>
      <c r="VDA30" s="70"/>
      <c r="VDB30" s="70"/>
      <c r="VDC30" s="70"/>
      <c r="VDD30" s="70"/>
      <c r="VDE30" s="70"/>
      <c r="VDF30" s="70"/>
      <c r="VDG30" s="70"/>
      <c r="VDH30" s="70"/>
      <c r="VDI30" s="70"/>
      <c r="VDJ30" s="70"/>
      <c r="VDK30" s="70"/>
      <c r="VDL30" s="70"/>
      <c r="VDM30" s="70"/>
      <c r="VDN30" s="70"/>
      <c r="VDO30" s="70"/>
      <c r="VDP30" s="70"/>
      <c r="VDQ30" s="70"/>
      <c r="VDR30" s="70"/>
      <c r="VDS30" s="70"/>
      <c r="VDT30" s="70"/>
      <c r="VDU30" s="70"/>
      <c r="VDV30" s="70"/>
      <c r="VDW30" s="70"/>
      <c r="VDX30" s="70"/>
      <c r="VDY30" s="70"/>
      <c r="VDZ30" s="70"/>
      <c r="VEA30" s="70"/>
      <c r="VEB30" s="70"/>
      <c r="VEC30" s="70"/>
      <c r="VED30" s="70"/>
      <c r="VEE30" s="70"/>
      <c r="VEF30" s="70"/>
      <c r="VEG30" s="70"/>
      <c r="VEH30" s="70"/>
      <c r="VEI30" s="70"/>
      <c r="VEJ30" s="70"/>
      <c r="VEK30" s="70"/>
      <c r="VEL30" s="70"/>
      <c r="VEM30" s="70"/>
      <c r="VEN30" s="70"/>
      <c r="VEO30" s="70"/>
      <c r="VEP30" s="70"/>
      <c r="VEQ30" s="70"/>
      <c r="VER30" s="70"/>
      <c r="VES30" s="70"/>
      <c r="VET30" s="70"/>
      <c r="VEU30" s="70"/>
      <c r="VEV30" s="70"/>
      <c r="VEW30" s="70"/>
      <c r="VEX30" s="70"/>
      <c r="VEY30" s="70"/>
      <c r="VEZ30" s="70"/>
      <c r="VFA30" s="70"/>
      <c r="VFB30" s="70"/>
      <c r="VFC30" s="70"/>
      <c r="VFD30" s="70"/>
      <c r="VFE30" s="70"/>
      <c r="VFF30" s="70"/>
      <c r="VFG30" s="70"/>
      <c r="VFH30" s="70"/>
      <c r="VFI30" s="70"/>
      <c r="VFJ30" s="70"/>
      <c r="VFK30" s="70"/>
      <c r="VFL30" s="70"/>
      <c r="VFM30" s="70"/>
      <c r="VFN30" s="70"/>
      <c r="VFO30" s="70"/>
      <c r="VFP30" s="70"/>
      <c r="VFQ30" s="70"/>
      <c r="VFR30" s="70"/>
      <c r="VFS30" s="70"/>
      <c r="VFT30" s="70"/>
      <c r="VFU30" s="70"/>
      <c r="VFV30" s="70"/>
      <c r="VFW30" s="70"/>
      <c r="VFX30" s="70"/>
      <c r="VFY30" s="70"/>
      <c r="VFZ30" s="70"/>
      <c r="VGA30" s="70"/>
      <c r="VGB30" s="70"/>
      <c r="VGC30" s="70"/>
      <c r="VGD30" s="70"/>
      <c r="VGE30" s="70"/>
      <c r="VGF30" s="70"/>
      <c r="VGG30" s="70"/>
      <c r="VGH30" s="70"/>
      <c r="VGI30" s="70"/>
      <c r="VGJ30" s="70"/>
      <c r="VGK30" s="70"/>
      <c r="VGL30" s="70"/>
      <c r="VGM30" s="70"/>
      <c r="VGN30" s="70"/>
      <c r="VGO30" s="70"/>
      <c r="VGP30" s="70"/>
      <c r="VGQ30" s="70"/>
      <c r="VGR30" s="70"/>
      <c r="VGS30" s="70"/>
      <c r="VGT30" s="70"/>
      <c r="VGU30" s="70"/>
      <c r="VGV30" s="70"/>
      <c r="VGW30" s="70"/>
      <c r="VGX30" s="70"/>
      <c r="VGY30" s="70"/>
      <c r="VGZ30" s="70"/>
      <c r="VHA30" s="70"/>
      <c r="VHB30" s="70"/>
      <c r="VHC30" s="70"/>
      <c r="VHD30" s="70"/>
      <c r="VHE30" s="70"/>
      <c r="VHF30" s="70"/>
      <c r="VHG30" s="70"/>
      <c r="VHH30" s="70"/>
      <c r="VHI30" s="70"/>
      <c r="VHJ30" s="70"/>
      <c r="VHK30" s="70"/>
      <c r="VHL30" s="70"/>
      <c r="VHM30" s="70"/>
      <c r="VHN30" s="70"/>
      <c r="VHO30" s="70"/>
      <c r="VHP30" s="70"/>
      <c r="VHQ30" s="70"/>
      <c r="VHR30" s="70"/>
      <c r="VHS30" s="70"/>
      <c r="VHT30" s="70"/>
      <c r="VHU30" s="70"/>
      <c r="VHV30" s="70"/>
      <c r="VHW30" s="70"/>
      <c r="VHX30" s="70"/>
      <c r="VHY30" s="70"/>
      <c r="VHZ30" s="70"/>
      <c r="VIA30" s="70"/>
      <c r="VIB30" s="70"/>
      <c r="VIC30" s="70"/>
      <c r="VID30" s="70"/>
      <c r="VIE30" s="70"/>
      <c r="VIF30" s="70"/>
      <c r="VIG30" s="70"/>
      <c r="VIH30" s="70"/>
      <c r="VII30" s="70"/>
      <c r="VIJ30" s="70"/>
      <c r="VIK30" s="70"/>
      <c r="VIL30" s="70"/>
      <c r="VIM30" s="70"/>
      <c r="VIN30" s="70"/>
      <c r="VIO30" s="70"/>
      <c r="VIP30" s="70"/>
      <c r="VIQ30" s="70"/>
      <c r="VIR30" s="70"/>
      <c r="VIS30" s="70"/>
      <c r="VIT30" s="70"/>
      <c r="VIU30" s="70"/>
      <c r="VIV30" s="70"/>
      <c r="VIW30" s="70"/>
      <c r="VIX30" s="70"/>
      <c r="VIY30" s="70"/>
      <c r="VIZ30" s="70"/>
      <c r="VJA30" s="70"/>
      <c r="VJB30" s="70"/>
      <c r="VJC30" s="70"/>
      <c r="VJD30" s="70"/>
      <c r="VJE30" s="70"/>
      <c r="VJF30" s="70"/>
      <c r="VJG30" s="70"/>
      <c r="VJH30" s="70"/>
      <c r="VJI30" s="70"/>
      <c r="VJJ30" s="70"/>
      <c r="VJK30" s="70"/>
      <c r="VJL30" s="70"/>
      <c r="VJM30" s="70"/>
      <c r="VJN30" s="70"/>
      <c r="VJO30" s="70"/>
      <c r="VJP30" s="70"/>
      <c r="VJQ30" s="70"/>
      <c r="VJR30" s="70"/>
      <c r="VJS30" s="70"/>
      <c r="VJT30" s="70"/>
      <c r="VJU30" s="70"/>
      <c r="VJV30" s="70"/>
      <c r="VJW30" s="70"/>
      <c r="VJX30" s="70"/>
      <c r="VJY30" s="70"/>
      <c r="VJZ30" s="70"/>
      <c r="VKA30" s="70"/>
      <c r="VKB30" s="70"/>
      <c r="VKC30" s="70"/>
      <c r="VKD30" s="70"/>
      <c r="VKE30" s="70"/>
      <c r="VKF30" s="70"/>
      <c r="VKG30" s="70"/>
      <c r="VKH30" s="70"/>
      <c r="VKI30" s="70"/>
      <c r="VKJ30" s="70"/>
      <c r="VKK30" s="70"/>
      <c r="VKL30" s="70"/>
      <c r="VKM30" s="70"/>
      <c r="VKN30" s="70"/>
      <c r="VKO30" s="70"/>
      <c r="VKP30" s="70"/>
      <c r="VKQ30" s="70"/>
      <c r="VKR30" s="70"/>
      <c r="VKS30" s="70"/>
      <c r="VKT30" s="70"/>
      <c r="VKU30" s="70"/>
      <c r="VKV30" s="70"/>
      <c r="VKW30" s="70"/>
      <c r="VKX30" s="70"/>
      <c r="VKY30" s="70"/>
      <c r="VKZ30" s="70"/>
      <c r="VLA30" s="70"/>
      <c r="VLB30" s="70"/>
      <c r="VLC30" s="70"/>
      <c r="VLD30" s="70"/>
      <c r="VLE30" s="70"/>
      <c r="VLF30" s="70"/>
      <c r="VLG30" s="70"/>
      <c r="VLH30" s="70"/>
      <c r="VLI30" s="70"/>
      <c r="VLJ30" s="70"/>
      <c r="VLK30" s="70"/>
      <c r="VLL30" s="70"/>
      <c r="VLM30" s="70"/>
      <c r="VLN30" s="70"/>
      <c r="VLO30" s="70"/>
      <c r="VLP30" s="70"/>
      <c r="VLQ30" s="70"/>
      <c r="VLR30" s="70"/>
      <c r="VLS30" s="70"/>
      <c r="VLT30" s="70"/>
      <c r="VLU30" s="70"/>
      <c r="VLV30" s="70"/>
      <c r="VLW30" s="70"/>
      <c r="VLX30" s="70"/>
      <c r="VLY30" s="70"/>
      <c r="VLZ30" s="70"/>
      <c r="VMA30" s="70"/>
      <c r="VMB30" s="70"/>
      <c r="VMC30" s="70"/>
      <c r="VMD30" s="70"/>
      <c r="VME30" s="70"/>
      <c r="VMF30" s="70"/>
      <c r="VMG30" s="70"/>
      <c r="VMH30" s="70"/>
      <c r="VMI30" s="70"/>
      <c r="VMJ30" s="70"/>
      <c r="VMK30" s="70"/>
      <c r="VML30" s="70"/>
      <c r="VMM30" s="70"/>
      <c r="VMN30" s="70"/>
      <c r="VMO30" s="70"/>
      <c r="VMP30" s="70"/>
      <c r="VMQ30" s="70"/>
      <c r="VMR30" s="70"/>
      <c r="VMS30" s="70"/>
      <c r="VMT30" s="70"/>
      <c r="VMU30" s="70"/>
      <c r="VMV30" s="70"/>
      <c r="VMW30" s="70"/>
      <c r="VMX30" s="70"/>
      <c r="VMY30" s="70"/>
      <c r="VMZ30" s="70"/>
      <c r="VNA30" s="70"/>
      <c r="VNB30" s="70"/>
      <c r="VNC30" s="70"/>
      <c r="VND30" s="70"/>
      <c r="VNE30" s="70"/>
      <c r="VNF30" s="70"/>
      <c r="VNG30" s="70"/>
      <c r="VNH30" s="70"/>
      <c r="VNI30" s="70"/>
      <c r="VNJ30" s="70"/>
      <c r="VNK30" s="70"/>
      <c r="VNL30" s="70"/>
      <c r="VNM30" s="70"/>
      <c r="VNN30" s="70"/>
      <c r="VNO30" s="70"/>
      <c r="VNP30" s="70"/>
      <c r="VNQ30" s="70"/>
      <c r="VNR30" s="70"/>
      <c r="VNS30" s="70"/>
      <c r="VNT30" s="70"/>
      <c r="VNU30" s="70"/>
      <c r="VNV30" s="70"/>
      <c r="VNW30" s="70"/>
      <c r="VNX30" s="70"/>
      <c r="VNY30" s="70"/>
      <c r="VNZ30" s="70"/>
      <c r="VOA30" s="70"/>
      <c r="VOB30" s="70"/>
      <c r="VOC30" s="70"/>
      <c r="VOD30" s="70"/>
      <c r="VOE30" s="70"/>
      <c r="VOF30" s="70"/>
      <c r="VOG30" s="70"/>
      <c r="VOH30" s="70"/>
      <c r="VOI30" s="70"/>
      <c r="VOJ30" s="70"/>
      <c r="VOK30" s="70"/>
      <c r="VOL30" s="70"/>
      <c r="VOM30" s="70"/>
      <c r="VON30" s="70"/>
      <c r="VOO30" s="70"/>
      <c r="VOP30" s="70"/>
      <c r="VOQ30" s="70"/>
      <c r="VOR30" s="70"/>
      <c r="VOS30" s="70"/>
      <c r="VOT30" s="70"/>
      <c r="VOU30" s="70"/>
      <c r="VOV30" s="70"/>
      <c r="VOW30" s="70"/>
      <c r="VOX30" s="70"/>
      <c r="VOY30" s="70"/>
      <c r="VOZ30" s="70"/>
      <c r="VPA30" s="70"/>
      <c r="VPB30" s="70"/>
      <c r="VPC30" s="70"/>
      <c r="VPD30" s="70"/>
      <c r="VPE30" s="70"/>
      <c r="VPF30" s="70"/>
      <c r="VPG30" s="70"/>
      <c r="VPH30" s="70"/>
      <c r="VPI30" s="70"/>
      <c r="VPJ30" s="70"/>
      <c r="VPK30" s="70"/>
      <c r="VPL30" s="70"/>
      <c r="VPM30" s="70"/>
      <c r="VPN30" s="70"/>
      <c r="VPO30" s="70"/>
      <c r="VPP30" s="70"/>
      <c r="VPQ30" s="70"/>
      <c r="VPR30" s="70"/>
      <c r="VPS30" s="70"/>
      <c r="VPT30" s="70"/>
      <c r="VPU30" s="70"/>
      <c r="VPV30" s="70"/>
      <c r="VPW30" s="70"/>
      <c r="VPX30" s="70"/>
      <c r="VPY30" s="70"/>
      <c r="VPZ30" s="70"/>
      <c r="VQA30" s="70"/>
      <c r="VQB30" s="70"/>
      <c r="VQC30" s="70"/>
      <c r="VQD30" s="70"/>
      <c r="VQE30" s="70"/>
      <c r="VQF30" s="70"/>
      <c r="VQG30" s="70"/>
      <c r="VQH30" s="70"/>
      <c r="VQI30" s="70"/>
      <c r="VQJ30" s="70"/>
      <c r="VQK30" s="70"/>
      <c r="VQL30" s="70"/>
      <c r="VQM30" s="70"/>
      <c r="VQN30" s="70"/>
      <c r="VQO30" s="70"/>
      <c r="VQP30" s="70"/>
      <c r="VQQ30" s="70"/>
      <c r="VQR30" s="70"/>
      <c r="VQS30" s="70"/>
      <c r="VQT30" s="70"/>
      <c r="VQU30" s="70"/>
      <c r="VQV30" s="70"/>
      <c r="VQW30" s="70"/>
      <c r="VQX30" s="70"/>
      <c r="VQY30" s="70"/>
      <c r="VQZ30" s="70"/>
      <c r="VRA30" s="70"/>
      <c r="VRB30" s="70"/>
      <c r="VRC30" s="70"/>
      <c r="VRD30" s="70"/>
      <c r="VRE30" s="70"/>
      <c r="VRF30" s="70"/>
      <c r="VRG30" s="70"/>
      <c r="VRH30" s="70"/>
      <c r="VRI30" s="70"/>
      <c r="VRJ30" s="70"/>
      <c r="VRK30" s="70"/>
      <c r="VRL30" s="70"/>
      <c r="VRM30" s="70"/>
      <c r="VRN30" s="70"/>
      <c r="VRO30" s="70"/>
      <c r="VRP30" s="70"/>
      <c r="VRQ30" s="70"/>
      <c r="VRR30" s="70"/>
      <c r="VRS30" s="70"/>
      <c r="VRT30" s="70"/>
      <c r="VRU30" s="70"/>
      <c r="VRV30" s="70"/>
      <c r="VRW30" s="70"/>
      <c r="VRX30" s="70"/>
      <c r="VRY30" s="70"/>
      <c r="VRZ30" s="70"/>
      <c r="VSA30" s="70"/>
      <c r="VSB30" s="70"/>
      <c r="VSC30" s="70"/>
      <c r="VSD30" s="70"/>
      <c r="VSE30" s="70"/>
      <c r="VSF30" s="70"/>
      <c r="VSG30" s="70"/>
      <c r="VSH30" s="70"/>
      <c r="VSI30" s="70"/>
      <c r="VSJ30" s="70"/>
      <c r="VSK30" s="70"/>
      <c r="VSL30" s="70"/>
      <c r="VSM30" s="70"/>
      <c r="VSN30" s="70"/>
      <c r="VSO30" s="70"/>
      <c r="VSP30" s="70"/>
      <c r="VSQ30" s="70"/>
      <c r="VSR30" s="70"/>
      <c r="VSS30" s="70"/>
      <c r="VST30" s="70"/>
      <c r="VSU30" s="70"/>
      <c r="VSV30" s="70"/>
      <c r="VSW30" s="70"/>
      <c r="VSX30" s="70"/>
      <c r="VSY30" s="70"/>
      <c r="VSZ30" s="70"/>
      <c r="VTA30" s="70"/>
      <c r="VTB30" s="70"/>
      <c r="VTC30" s="70"/>
      <c r="VTD30" s="70"/>
      <c r="VTE30" s="70"/>
      <c r="VTF30" s="70"/>
      <c r="VTG30" s="70"/>
      <c r="VTH30" s="70"/>
      <c r="VTI30" s="70"/>
      <c r="VTJ30" s="70"/>
      <c r="VTK30" s="70"/>
      <c r="VTL30" s="70"/>
      <c r="VTM30" s="70"/>
      <c r="VTN30" s="70"/>
      <c r="VTO30" s="70"/>
      <c r="VTP30" s="70"/>
      <c r="VTQ30" s="70"/>
      <c r="VTR30" s="70"/>
      <c r="VTS30" s="70"/>
      <c r="VTT30" s="70"/>
      <c r="VTU30" s="70"/>
      <c r="VTV30" s="70"/>
      <c r="VTW30" s="70"/>
      <c r="VTX30" s="70"/>
      <c r="VTY30" s="70"/>
      <c r="VTZ30" s="70"/>
      <c r="VUA30" s="70"/>
      <c r="VUB30" s="70"/>
      <c r="VUC30" s="70"/>
      <c r="VUD30" s="70"/>
      <c r="VUE30" s="70"/>
      <c r="VUF30" s="70"/>
      <c r="VUG30" s="70"/>
      <c r="VUH30" s="70"/>
      <c r="VUI30" s="70"/>
      <c r="VUJ30" s="70"/>
      <c r="VUK30" s="70"/>
      <c r="VUL30" s="70"/>
      <c r="VUM30" s="70"/>
      <c r="VUN30" s="70"/>
      <c r="VUO30" s="70"/>
      <c r="VUP30" s="70"/>
      <c r="VUQ30" s="70"/>
      <c r="VUR30" s="70"/>
      <c r="VUS30" s="70"/>
      <c r="VUT30" s="70"/>
      <c r="VUU30" s="70"/>
      <c r="VUV30" s="70"/>
      <c r="VUW30" s="70"/>
      <c r="VUX30" s="70"/>
      <c r="VUY30" s="70"/>
      <c r="VUZ30" s="70"/>
      <c r="VVA30" s="70"/>
      <c r="VVB30" s="70"/>
      <c r="VVC30" s="70"/>
      <c r="VVD30" s="70"/>
      <c r="VVE30" s="70"/>
      <c r="VVF30" s="70"/>
      <c r="VVG30" s="70"/>
      <c r="VVH30" s="70"/>
      <c r="VVI30" s="70"/>
      <c r="VVJ30" s="70"/>
      <c r="VVK30" s="70"/>
      <c r="VVL30" s="70"/>
      <c r="VVM30" s="70"/>
      <c r="VVN30" s="70"/>
      <c r="VVO30" s="70"/>
      <c r="VVP30" s="70"/>
      <c r="VVQ30" s="70"/>
      <c r="VVR30" s="70"/>
      <c r="VVS30" s="70"/>
      <c r="VVT30" s="70"/>
      <c r="VVU30" s="70"/>
      <c r="VVV30" s="70"/>
      <c r="VVW30" s="70"/>
      <c r="VVX30" s="70"/>
      <c r="VVY30" s="70"/>
      <c r="VVZ30" s="70"/>
      <c r="VWA30" s="70"/>
      <c r="VWB30" s="70"/>
      <c r="VWC30" s="70"/>
      <c r="VWD30" s="70"/>
      <c r="VWE30" s="70"/>
      <c r="VWF30" s="70"/>
      <c r="VWG30" s="70"/>
      <c r="VWH30" s="70"/>
      <c r="VWI30" s="70"/>
      <c r="VWJ30" s="70"/>
      <c r="VWK30" s="70"/>
      <c r="VWL30" s="70"/>
      <c r="VWM30" s="70"/>
      <c r="VWN30" s="70"/>
      <c r="VWO30" s="70"/>
      <c r="VWP30" s="70"/>
      <c r="VWQ30" s="70"/>
      <c r="VWR30" s="70"/>
      <c r="VWS30" s="70"/>
      <c r="VWT30" s="70"/>
      <c r="VWU30" s="70"/>
      <c r="VWV30" s="70"/>
      <c r="VWW30" s="70"/>
      <c r="VWX30" s="70"/>
      <c r="VWY30" s="70"/>
      <c r="VWZ30" s="70"/>
      <c r="VXA30" s="70"/>
      <c r="VXB30" s="70"/>
      <c r="VXC30" s="70"/>
      <c r="VXD30" s="70"/>
      <c r="VXE30" s="70"/>
      <c r="VXF30" s="70"/>
      <c r="VXG30" s="70"/>
      <c r="VXH30" s="70"/>
      <c r="VXI30" s="70"/>
      <c r="VXJ30" s="70"/>
      <c r="VXK30" s="70"/>
      <c r="VXL30" s="70"/>
      <c r="VXM30" s="70"/>
      <c r="VXN30" s="70"/>
      <c r="VXO30" s="70"/>
      <c r="VXP30" s="70"/>
      <c r="VXQ30" s="70"/>
      <c r="VXR30" s="70"/>
      <c r="VXS30" s="70"/>
      <c r="VXT30" s="70"/>
      <c r="VXU30" s="70"/>
      <c r="VXV30" s="70"/>
      <c r="VXW30" s="70"/>
      <c r="VXX30" s="70"/>
      <c r="VXY30" s="70"/>
      <c r="VXZ30" s="70"/>
      <c r="VYA30" s="70"/>
      <c r="VYB30" s="70"/>
      <c r="VYC30" s="70"/>
      <c r="VYD30" s="70"/>
      <c r="VYE30" s="70"/>
      <c r="VYF30" s="70"/>
      <c r="VYG30" s="70"/>
      <c r="VYH30" s="70"/>
      <c r="VYI30" s="70"/>
      <c r="VYJ30" s="70"/>
      <c r="VYK30" s="70"/>
      <c r="VYL30" s="70"/>
      <c r="VYM30" s="70"/>
      <c r="VYN30" s="70"/>
      <c r="VYO30" s="70"/>
      <c r="VYP30" s="70"/>
      <c r="VYQ30" s="70"/>
      <c r="VYR30" s="70"/>
      <c r="VYS30" s="70"/>
      <c r="VYT30" s="70"/>
      <c r="VYU30" s="70"/>
      <c r="VYV30" s="70"/>
      <c r="VYW30" s="70"/>
      <c r="VYX30" s="70"/>
      <c r="VYY30" s="70"/>
      <c r="VYZ30" s="70"/>
      <c r="VZA30" s="70"/>
      <c r="VZB30" s="70"/>
      <c r="VZC30" s="70"/>
      <c r="VZD30" s="70"/>
      <c r="VZE30" s="70"/>
      <c r="VZF30" s="70"/>
      <c r="VZG30" s="70"/>
      <c r="VZH30" s="70"/>
      <c r="VZI30" s="70"/>
      <c r="VZJ30" s="70"/>
      <c r="VZK30" s="70"/>
      <c r="VZL30" s="70"/>
      <c r="VZM30" s="70"/>
      <c r="VZN30" s="70"/>
      <c r="VZO30" s="70"/>
      <c r="VZP30" s="70"/>
      <c r="VZQ30" s="70"/>
      <c r="VZR30" s="70"/>
      <c r="VZS30" s="70"/>
      <c r="VZT30" s="70"/>
      <c r="VZU30" s="70"/>
      <c r="VZV30" s="70"/>
      <c r="VZW30" s="70"/>
      <c r="VZX30" s="70"/>
      <c r="VZY30" s="70"/>
      <c r="VZZ30" s="70"/>
      <c r="WAA30" s="70"/>
      <c r="WAB30" s="70"/>
      <c r="WAC30" s="70"/>
      <c r="WAD30" s="70"/>
      <c r="WAE30" s="70"/>
      <c r="WAF30" s="70"/>
      <c r="WAG30" s="70"/>
      <c r="WAH30" s="70"/>
      <c r="WAI30" s="70"/>
      <c r="WAJ30" s="70"/>
      <c r="WAK30" s="70"/>
      <c r="WAL30" s="70"/>
      <c r="WAM30" s="70"/>
      <c r="WAN30" s="70"/>
      <c r="WAO30" s="70"/>
      <c r="WAP30" s="70"/>
      <c r="WAQ30" s="70"/>
      <c r="WAR30" s="70"/>
      <c r="WAS30" s="70"/>
      <c r="WAT30" s="70"/>
      <c r="WAU30" s="70"/>
      <c r="WAV30" s="70"/>
      <c r="WAW30" s="70"/>
      <c r="WAX30" s="70"/>
      <c r="WAY30" s="70"/>
      <c r="WAZ30" s="70"/>
      <c r="WBA30" s="70"/>
      <c r="WBB30" s="70"/>
      <c r="WBC30" s="70"/>
      <c r="WBD30" s="70"/>
      <c r="WBE30" s="70"/>
      <c r="WBF30" s="70"/>
      <c r="WBG30" s="70"/>
      <c r="WBH30" s="70"/>
      <c r="WBI30" s="70"/>
      <c r="WBJ30" s="70"/>
      <c r="WBK30" s="70"/>
      <c r="WBL30" s="70"/>
      <c r="WBM30" s="70"/>
      <c r="WBN30" s="70"/>
      <c r="WBO30" s="70"/>
      <c r="WBP30" s="70"/>
      <c r="WBQ30" s="70"/>
      <c r="WBR30" s="70"/>
      <c r="WBS30" s="70"/>
      <c r="WBT30" s="70"/>
      <c r="WBU30" s="70"/>
      <c r="WBV30" s="70"/>
      <c r="WBW30" s="70"/>
      <c r="WBX30" s="70"/>
      <c r="WBY30" s="70"/>
      <c r="WBZ30" s="70"/>
      <c r="WCA30" s="70"/>
      <c r="WCB30" s="70"/>
      <c r="WCC30" s="70"/>
      <c r="WCD30" s="70"/>
      <c r="WCE30" s="70"/>
      <c r="WCF30" s="70"/>
      <c r="WCG30" s="70"/>
      <c r="WCH30" s="70"/>
      <c r="WCI30" s="70"/>
      <c r="WCJ30" s="70"/>
      <c r="WCK30" s="70"/>
      <c r="WCL30" s="70"/>
      <c r="WCM30" s="70"/>
      <c r="WCN30" s="70"/>
      <c r="WCO30" s="70"/>
      <c r="WCP30" s="70"/>
      <c r="WCQ30" s="70"/>
      <c r="WCR30" s="70"/>
      <c r="WCS30" s="70"/>
      <c r="WCT30" s="70"/>
      <c r="WCU30" s="70"/>
      <c r="WCV30" s="70"/>
      <c r="WCW30" s="70"/>
      <c r="WCX30" s="70"/>
      <c r="WCY30" s="70"/>
      <c r="WCZ30" s="70"/>
      <c r="WDA30" s="70"/>
      <c r="WDB30" s="70"/>
      <c r="WDC30" s="70"/>
      <c r="WDD30" s="70"/>
      <c r="WDE30" s="70"/>
      <c r="WDF30" s="70"/>
      <c r="WDG30" s="70"/>
      <c r="WDH30" s="70"/>
      <c r="WDI30" s="70"/>
      <c r="WDJ30" s="70"/>
      <c r="WDK30" s="70"/>
      <c r="WDL30" s="70"/>
      <c r="WDM30" s="70"/>
      <c r="WDN30" s="70"/>
      <c r="WDO30" s="70"/>
      <c r="WDP30" s="70"/>
      <c r="WDQ30" s="70"/>
      <c r="WDR30" s="70"/>
      <c r="WDS30" s="70"/>
      <c r="WDT30" s="70"/>
      <c r="WDU30" s="70"/>
      <c r="WDV30" s="70"/>
      <c r="WDW30" s="70"/>
      <c r="WDX30" s="70"/>
      <c r="WDY30" s="70"/>
      <c r="WDZ30" s="70"/>
      <c r="WEA30" s="70"/>
      <c r="WEB30" s="70"/>
      <c r="WEC30" s="70"/>
      <c r="WED30" s="70"/>
      <c r="WEE30" s="70"/>
      <c r="WEF30" s="70"/>
      <c r="WEG30" s="70"/>
      <c r="WEH30" s="70"/>
      <c r="WEI30" s="70"/>
      <c r="WEJ30" s="70"/>
      <c r="WEK30" s="70"/>
      <c r="WEL30" s="70"/>
      <c r="WEM30" s="70"/>
      <c r="WEN30" s="70"/>
      <c r="WEO30" s="70"/>
      <c r="WEP30" s="70"/>
      <c r="WEQ30" s="70"/>
      <c r="WER30" s="70"/>
      <c r="WES30" s="70"/>
      <c r="WET30" s="70"/>
      <c r="WEU30" s="70"/>
      <c r="WEV30" s="70"/>
      <c r="WEW30" s="70"/>
      <c r="WEX30" s="70"/>
      <c r="WEY30" s="70"/>
      <c r="WEZ30" s="70"/>
      <c r="WFA30" s="70"/>
      <c r="WFB30" s="70"/>
      <c r="WFC30" s="70"/>
      <c r="WFD30" s="70"/>
      <c r="WFE30" s="70"/>
      <c r="WFF30" s="70"/>
      <c r="WFG30" s="70"/>
      <c r="WFH30" s="70"/>
      <c r="WFI30" s="70"/>
      <c r="WFJ30" s="70"/>
      <c r="WFK30" s="70"/>
      <c r="WFL30" s="70"/>
      <c r="WFM30" s="70"/>
      <c r="WFN30" s="70"/>
      <c r="WFO30" s="70"/>
      <c r="WFP30" s="70"/>
      <c r="WFQ30" s="70"/>
      <c r="WFR30" s="70"/>
      <c r="WFS30" s="70"/>
      <c r="WFT30" s="70"/>
      <c r="WFU30" s="70"/>
      <c r="WFV30" s="70"/>
      <c r="WFW30" s="70"/>
      <c r="WFX30" s="70"/>
      <c r="WFY30" s="70"/>
      <c r="WFZ30" s="70"/>
      <c r="WGA30" s="70"/>
      <c r="WGB30" s="70"/>
      <c r="WGC30" s="70"/>
      <c r="WGD30" s="70"/>
      <c r="WGE30" s="70"/>
      <c r="WGF30" s="70"/>
      <c r="WGG30" s="70"/>
      <c r="WGH30" s="70"/>
      <c r="WGI30" s="70"/>
      <c r="WGJ30" s="70"/>
      <c r="WGK30" s="70"/>
      <c r="WGL30" s="70"/>
      <c r="WGM30" s="70"/>
      <c r="WGN30" s="70"/>
      <c r="WGO30" s="70"/>
      <c r="WGP30" s="70"/>
      <c r="WGQ30" s="70"/>
      <c r="WGR30" s="70"/>
      <c r="WGS30" s="70"/>
      <c r="WGT30" s="70"/>
      <c r="WGU30" s="70"/>
      <c r="WGV30" s="70"/>
      <c r="WGW30" s="70"/>
      <c r="WGX30" s="70"/>
      <c r="WGY30" s="70"/>
      <c r="WGZ30" s="70"/>
      <c r="WHA30" s="70"/>
      <c r="WHB30" s="70"/>
      <c r="WHC30" s="70"/>
      <c r="WHD30" s="70"/>
      <c r="WHE30" s="70"/>
      <c r="WHF30" s="70"/>
      <c r="WHG30" s="70"/>
      <c r="WHH30" s="70"/>
      <c r="WHI30" s="70"/>
      <c r="WHJ30" s="70"/>
      <c r="WHK30" s="70"/>
      <c r="WHL30" s="70"/>
      <c r="WHM30" s="70"/>
      <c r="WHN30" s="70"/>
      <c r="WHO30" s="70"/>
      <c r="WHP30" s="70"/>
      <c r="WHQ30" s="70"/>
      <c r="WHR30" s="70"/>
      <c r="WHS30" s="70"/>
      <c r="WHT30" s="70"/>
      <c r="WHU30" s="70"/>
      <c r="WHV30" s="70"/>
      <c r="WHW30" s="70"/>
      <c r="WHX30" s="70"/>
      <c r="WHY30" s="70"/>
      <c r="WHZ30" s="70"/>
      <c r="WIA30" s="70"/>
      <c r="WIB30" s="70"/>
      <c r="WIC30" s="70"/>
      <c r="WID30" s="70"/>
      <c r="WIE30" s="70"/>
      <c r="WIF30" s="70"/>
      <c r="WIG30" s="70"/>
      <c r="WIH30" s="70"/>
      <c r="WII30" s="70"/>
      <c r="WIJ30" s="70"/>
      <c r="WIK30" s="70"/>
      <c r="WIL30" s="70"/>
      <c r="WIM30" s="70"/>
      <c r="WIN30" s="70"/>
      <c r="WIO30" s="70"/>
      <c r="WIP30" s="70"/>
      <c r="WIQ30" s="70"/>
      <c r="WIR30" s="70"/>
      <c r="WIS30" s="70"/>
      <c r="WIT30" s="70"/>
      <c r="WIU30" s="70"/>
      <c r="WIV30" s="70"/>
      <c r="WIW30" s="70"/>
      <c r="WIX30" s="70"/>
      <c r="WIY30" s="70"/>
      <c r="WIZ30" s="70"/>
      <c r="WJA30" s="70"/>
      <c r="WJB30" s="70"/>
      <c r="WJC30" s="70"/>
      <c r="WJD30" s="70"/>
      <c r="WJE30" s="70"/>
      <c r="WJF30" s="70"/>
      <c r="WJG30" s="70"/>
      <c r="WJH30" s="70"/>
      <c r="WJI30" s="70"/>
      <c r="WJJ30" s="70"/>
      <c r="WJK30" s="70"/>
      <c r="WJL30" s="70"/>
      <c r="WJM30" s="70"/>
      <c r="WJN30" s="70"/>
      <c r="WJO30" s="70"/>
      <c r="WJP30" s="70"/>
      <c r="WJQ30" s="70"/>
      <c r="WJR30" s="70"/>
      <c r="WJS30" s="70"/>
      <c r="WJT30" s="70"/>
      <c r="WJU30" s="70"/>
      <c r="WJV30" s="70"/>
      <c r="WJW30" s="70"/>
      <c r="WJX30" s="70"/>
      <c r="WJY30" s="70"/>
      <c r="WJZ30" s="70"/>
      <c r="WKA30" s="70"/>
      <c r="WKB30" s="70"/>
      <c r="WKC30" s="70"/>
      <c r="WKD30" s="70"/>
      <c r="WKE30" s="70"/>
      <c r="WKF30" s="70"/>
      <c r="WKG30" s="70"/>
      <c r="WKH30" s="70"/>
      <c r="WKI30" s="70"/>
      <c r="WKJ30" s="70"/>
      <c r="WKK30" s="70"/>
      <c r="WKL30" s="70"/>
      <c r="WKM30" s="70"/>
      <c r="WKN30" s="70"/>
      <c r="WKO30" s="70"/>
      <c r="WKP30" s="70"/>
      <c r="WKQ30" s="70"/>
      <c r="WKR30" s="70"/>
      <c r="WKS30" s="70"/>
      <c r="WKT30" s="70"/>
      <c r="WKU30" s="70"/>
      <c r="WKV30" s="70"/>
      <c r="WKW30" s="70"/>
      <c r="WKX30" s="70"/>
      <c r="WKY30" s="70"/>
      <c r="WKZ30" s="70"/>
      <c r="WLA30" s="70"/>
      <c r="WLB30" s="70"/>
      <c r="WLC30" s="70"/>
      <c r="WLD30" s="70"/>
      <c r="WLE30" s="70"/>
      <c r="WLF30" s="70"/>
      <c r="WLG30" s="70"/>
      <c r="WLH30" s="70"/>
      <c r="WLI30" s="70"/>
      <c r="WLJ30" s="70"/>
      <c r="WLK30" s="70"/>
      <c r="WLL30" s="70"/>
      <c r="WLM30" s="70"/>
      <c r="WLN30" s="70"/>
      <c r="WLO30" s="70"/>
      <c r="WLP30" s="70"/>
      <c r="WLQ30" s="70"/>
      <c r="WLR30" s="70"/>
      <c r="WLS30" s="70"/>
      <c r="WLT30" s="70"/>
      <c r="WLU30" s="70"/>
      <c r="WLV30" s="70"/>
      <c r="WLW30" s="70"/>
      <c r="WLX30" s="70"/>
      <c r="WLY30" s="70"/>
      <c r="WLZ30" s="70"/>
      <c r="WMA30" s="70"/>
      <c r="WMB30" s="70"/>
      <c r="WMC30" s="70"/>
      <c r="WMD30" s="70"/>
      <c r="WME30" s="70"/>
      <c r="WMF30" s="70"/>
      <c r="WMG30" s="70"/>
      <c r="WMH30" s="70"/>
      <c r="WMI30" s="70"/>
      <c r="WMJ30" s="70"/>
      <c r="WMK30" s="70"/>
      <c r="WML30" s="70"/>
      <c r="WMM30" s="70"/>
      <c r="WMN30" s="70"/>
      <c r="WMO30" s="70"/>
      <c r="WMP30" s="70"/>
      <c r="WMQ30" s="70"/>
      <c r="WMR30" s="70"/>
      <c r="WMS30" s="70"/>
      <c r="WMT30" s="70"/>
      <c r="WMU30" s="70"/>
      <c r="WMV30" s="70"/>
      <c r="WMW30" s="70"/>
      <c r="WMX30" s="70"/>
      <c r="WMY30" s="70"/>
      <c r="WMZ30" s="70"/>
      <c r="WNA30" s="70"/>
      <c r="WNB30" s="70"/>
      <c r="WNC30" s="70"/>
      <c r="WND30" s="70"/>
      <c r="WNE30" s="70"/>
      <c r="WNF30" s="70"/>
      <c r="WNG30" s="70"/>
      <c r="WNH30" s="70"/>
      <c r="WNI30" s="70"/>
      <c r="WNJ30" s="70"/>
      <c r="WNK30" s="70"/>
      <c r="WNL30" s="70"/>
      <c r="WNM30" s="70"/>
      <c r="WNN30" s="70"/>
      <c r="WNO30" s="70"/>
      <c r="WNP30" s="70"/>
      <c r="WNQ30" s="70"/>
      <c r="WNR30" s="70"/>
      <c r="WNS30" s="70"/>
      <c r="WNT30" s="70"/>
      <c r="WNU30" s="70"/>
      <c r="WNV30" s="70"/>
      <c r="WNW30" s="70"/>
      <c r="WNX30" s="70"/>
      <c r="WNY30" s="70"/>
      <c r="WNZ30" s="70"/>
      <c r="WOA30" s="70"/>
      <c r="WOB30" s="70"/>
      <c r="WOC30" s="70"/>
      <c r="WOD30" s="70"/>
      <c r="WOE30" s="70"/>
      <c r="WOF30" s="70"/>
      <c r="WOG30" s="70"/>
      <c r="WOH30" s="70"/>
      <c r="WOI30" s="70"/>
      <c r="WOJ30" s="70"/>
      <c r="WOK30" s="70"/>
      <c r="WOL30" s="70"/>
      <c r="WOM30" s="70"/>
      <c r="WON30" s="70"/>
      <c r="WOO30" s="70"/>
      <c r="WOP30" s="70"/>
      <c r="WOQ30" s="70"/>
      <c r="WOR30" s="70"/>
      <c r="WOS30" s="70"/>
      <c r="WOT30" s="70"/>
      <c r="WOU30" s="70"/>
      <c r="WOV30" s="70"/>
      <c r="WOW30" s="70"/>
      <c r="WOX30" s="70"/>
      <c r="WOY30" s="70"/>
      <c r="WOZ30" s="70"/>
      <c r="WPA30" s="70"/>
      <c r="WPB30" s="70"/>
      <c r="WPC30" s="70"/>
      <c r="WPD30" s="70"/>
      <c r="WPE30" s="70"/>
      <c r="WPF30" s="70"/>
      <c r="WPG30" s="70"/>
      <c r="WPH30" s="70"/>
      <c r="WPI30" s="70"/>
      <c r="WPJ30" s="70"/>
      <c r="WPK30" s="70"/>
      <c r="WPL30" s="70"/>
      <c r="WPM30" s="70"/>
      <c r="WPN30" s="70"/>
      <c r="WPO30" s="70"/>
      <c r="WPP30" s="70"/>
      <c r="WPQ30" s="70"/>
      <c r="WPR30" s="70"/>
      <c r="WPS30" s="70"/>
      <c r="WPT30" s="70"/>
      <c r="WPU30" s="70"/>
      <c r="WPV30" s="70"/>
      <c r="WPW30" s="70"/>
      <c r="WPX30" s="70"/>
      <c r="WPY30" s="70"/>
      <c r="WPZ30" s="70"/>
      <c r="WQA30" s="70"/>
      <c r="WQB30" s="70"/>
      <c r="WQC30" s="70"/>
      <c r="WQD30" s="70"/>
      <c r="WQE30" s="70"/>
      <c r="WQF30" s="70"/>
      <c r="WQG30" s="70"/>
      <c r="WQH30" s="70"/>
      <c r="WQI30" s="70"/>
      <c r="WQJ30" s="70"/>
      <c r="WQK30" s="70"/>
      <c r="WQL30" s="70"/>
      <c r="WQM30" s="70"/>
      <c r="WQN30" s="70"/>
      <c r="WQO30" s="70"/>
      <c r="WQP30" s="70"/>
      <c r="WQQ30" s="70"/>
      <c r="WQR30" s="70"/>
      <c r="WQS30" s="70"/>
      <c r="WQT30" s="70"/>
      <c r="WQU30" s="70"/>
      <c r="WQV30" s="70"/>
      <c r="WQW30" s="70"/>
      <c r="WQX30" s="70"/>
      <c r="WQY30" s="70"/>
      <c r="WQZ30" s="70"/>
      <c r="WRA30" s="70"/>
      <c r="WRB30" s="70"/>
      <c r="WRC30" s="70"/>
      <c r="WRD30" s="70"/>
      <c r="WRE30" s="70"/>
      <c r="WRF30" s="70"/>
      <c r="WRG30" s="70"/>
      <c r="WRH30" s="70"/>
      <c r="WRI30" s="70"/>
      <c r="WRJ30" s="70"/>
      <c r="WRK30" s="70"/>
      <c r="WRL30" s="70"/>
      <c r="WRM30" s="70"/>
      <c r="WRN30" s="70"/>
      <c r="WRO30" s="70"/>
      <c r="WRP30" s="70"/>
      <c r="WRQ30" s="70"/>
      <c r="WRR30" s="70"/>
      <c r="WRS30" s="70"/>
      <c r="WRT30" s="70"/>
      <c r="WRU30" s="70"/>
      <c r="WRV30" s="70"/>
      <c r="WRW30" s="70"/>
      <c r="WRX30" s="70"/>
      <c r="WRY30" s="70"/>
      <c r="WRZ30" s="70"/>
      <c r="WSA30" s="70"/>
      <c r="WSB30" s="70"/>
      <c r="WSC30" s="70"/>
      <c r="WSD30" s="70"/>
      <c r="WSE30" s="70"/>
      <c r="WSF30" s="70"/>
      <c r="WSG30" s="70"/>
      <c r="WSH30" s="70"/>
      <c r="WSI30" s="70"/>
      <c r="WSJ30" s="70"/>
      <c r="WSK30" s="70"/>
      <c r="WSL30" s="70"/>
      <c r="WSM30" s="70"/>
      <c r="WSN30" s="70"/>
      <c r="WSO30" s="70"/>
      <c r="WSP30" s="70"/>
      <c r="WSQ30" s="70"/>
      <c r="WSR30" s="70"/>
      <c r="WSS30" s="70"/>
      <c r="WST30" s="70"/>
      <c r="WSU30" s="70"/>
      <c r="WSV30" s="70"/>
      <c r="WSW30" s="70"/>
      <c r="WSX30" s="70"/>
      <c r="WSY30" s="70"/>
      <c r="WSZ30" s="70"/>
      <c r="WTA30" s="70"/>
      <c r="WTB30" s="70"/>
      <c r="WTC30" s="70"/>
      <c r="WTD30" s="70"/>
      <c r="WTE30" s="70"/>
      <c r="WTF30" s="70"/>
      <c r="WTG30" s="70"/>
      <c r="WTH30" s="70"/>
      <c r="WTI30" s="70"/>
      <c r="WTJ30" s="70"/>
      <c r="WTK30" s="70"/>
      <c r="WTL30" s="70"/>
      <c r="WTM30" s="70"/>
      <c r="WTN30" s="70"/>
      <c r="WTO30" s="70"/>
      <c r="WTP30" s="70"/>
      <c r="WTQ30" s="70"/>
      <c r="WTR30" s="70"/>
      <c r="WTS30" s="70"/>
      <c r="WTT30" s="70"/>
      <c r="WTU30" s="70"/>
      <c r="WTV30" s="70"/>
      <c r="WTW30" s="70"/>
      <c r="WTX30" s="70"/>
      <c r="WTY30" s="70"/>
      <c r="WTZ30" s="70"/>
      <c r="WUA30" s="70"/>
      <c r="WUB30" s="70"/>
      <c r="WUC30" s="70"/>
      <c r="WUD30" s="70"/>
      <c r="WUE30" s="70"/>
      <c r="WUF30" s="70"/>
      <c r="WUG30" s="70"/>
      <c r="WUH30" s="70"/>
      <c r="WUI30" s="70"/>
      <c r="WUJ30" s="70"/>
      <c r="WUK30" s="70"/>
      <c r="WUL30" s="70"/>
      <c r="WUM30" s="70"/>
      <c r="WUN30" s="70"/>
      <c r="WUO30" s="70"/>
      <c r="WUP30" s="70"/>
      <c r="WUQ30" s="70"/>
      <c r="WUR30" s="70"/>
      <c r="WUS30" s="70"/>
      <c r="WUT30" s="70"/>
      <c r="WUU30" s="70"/>
      <c r="WUV30" s="70"/>
      <c r="WUW30" s="70"/>
      <c r="WUX30" s="70"/>
      <c r="WUY30" s="70"/>
      <c r="WUZ30" s="70"/>
      <c r="WVA30" s="70"/>
      <c r="WVB30" s="70"/>
      <c r="WVC30" s="70"/>
      <c r="WVD30" s="70"/>
      <c r="WVE30" s="70"/>
      <c r="WVF30" s="70"/>
      <c r="WVG30" s="70"/>
      <c r="WVH30" s="70"/>
      <c r="WVI30" s="70"/>
      <c r="WVJ30" s="70"/>
      <c r="WVK30" s="70"/>
      <c r="WVL30" s="70"/>
      <c r="WVM30" s="70"/>
      <c r="WVN30" s="70"/>
      <c r="WVO30" s="70"/>
      <c r="WVP30" s="70"/>
      <c r="WVQ30" s="70"/>
      <c r="WVR30" s="70"/>
      <c r="WVS30" s="70"/>
      <c r="WVT30" s="70"/>
      <c r="WVU30" s="70"/>
      <c r="WVV30" s="70"/>
      <c r="WVW30" s="70"/>
      <c r="WVX30" s="70"/>
      <c r="WVY30" s="70"/>
      <c r="WVZ30" s="70"/>
      <c r="WWA30" s="70"/>
      <c r="WWB30" s="70"/>
      <c r="WWC30" s="70"/>
      <c r="WWD30" s="70"/>
      <c r="WWE30" s="70"/>
      <c r="WWF30" s="70"/>
      <c r="WWG30" s="70"/>
      <c r="WWH30" s="70"/>
      <c r="WWI30" s="70"/>
      <c r="WWJ30" s="70"/>
      <c r="WWK30" s="70"/>
      <c r="WWL30" s="70"/>
      <c r="WWM30" s="70"/>
      <c r="WWN30" s="70"/>
      <c r="WWO30" s="70"/>
      <c r="WWP30" s="70"/>
      <c r="WWQ30" s="70"/>
      <c r="WWR30" s="70"/>
      <c r="WWS30" s="70"/>
      <c r="WWT30" s="70"/>
      <c r="WWU30" s="70"/>
      <c r="WWV30" s="70"/>
      <c r="WWW30" s="70"/>
      <c r="WWX30" s="70"/>
      <c r="WWY30" s="70"/>
      <c r="WWZ30" s="70"/>
      <c r="WXA30" s="70"/>
      <c r="WXB30" s="70"/>
      <c r="WXC30" s="70"/>
      <c r="WXD30" s="70"/>
      <c r="WXE30" s="70"/>
      <c r="WXF30" s="70"/>
      <c r="WXG30" s="70"/>
      <c r="WXH30" s="70"/>
      <c r="WXI30" s="70"/>
      <c r="WXJ30" s="70"/>
      <c r="WXK30" s="70"/>
      <c r="WXL30" s="70"/>
      <c r="WXM30" s="70"/>
      <c r="WXN30" s="70"/>
      <c r="WXO30" s="70"/>
      <c r="WXP30" s="70"/>
      <c r="WXQ30" s="70"/>
      <c r="WXR30" s="70"/>
      <c r="WXS30" s="70"/>
      <c r="WXT30" s="70"/>
      <c r="WXU30" s="70"/>
      <c r="WXV30" s="70"/>
      <c r="WXW30" s="70"/>
      <c r="WXX30" s="70"/>
      <c r="WXY30" s="70"/>
      <c r="WXZ30" s="70"/>
      <c r="WYA30" s="70"/>
      <c r="WYB30" s="70"/>
      <c r="WYC30" s="70"/>
      <c r="WYD30" s="70"/>
      <c r="WYE30" s="70"/>
      <c r="WYF30" s="70"/>
      <c r="WYG30" s="70"/>
      <c r="WYH30" s="70"/>
      <c r="WYI30" s="70"/>
      <c r="WYJ30" s="70"/>
      <c r="WYK30" s="70"/>
      <c r="WYL30" s="70"/>
      <c r="WYM30" s="70"/>
      <c r="WYN30" s="70"/>
      <c r="WYO30" s="70"/>
      <c r="WYP30" s="70"/>
      <c r="WYQ30" s="70"/>
      <c r="WYR30" s="70"/>
      <c r="WYS30" s="70"/>
      <c r="WYT30" s="70"/>
      <c r="WYU30" s="70"/>
      <c r="WYV30" s="70"/>
      <c r="WYW30" s="70"/>
      <c r="WYX30" s="70"/>
      <c r="WYY30" s="70"/>
      <c r="WYZ30" s="70"/>
      <c r="WZA30" s="70"/>
      <c r="WZB30" s="70"/>
      <c r="WZC30" s="70"/>
      <c r="WZD30" s="70"/>
      <c r="WZE30" s="70"/>
      <c r="WZF30" s="70"/>
      <c r="WZG30" s="70"/>
      <c r="WZH30" s="70"/>
      <c r="WZI30" s="70"/>
      <c r="WZJ30" s="70"/>
      <c r="WZK30" s="70"/>
      <c r="WZL30" s="70"/>
      <c r="WZM30" s="70"/>
      <c r="WZN30" s="70"/>
      <c r="WZO30" s="70"/>
      <c r="WZP30" s="70"/>
      <c r="WZQ30" s="70"/>
      <c r="WZR30" s="70"/>
      <c r="WZS30" s="70"/>
      <c r="WZT30" s="70"/>
      <c r="WZU30" s="70"/>
      <c r="WZV30" s="70"/>
      <c r="WZW30" s="70"/>
      <c r="WZX30" s="70"/>
      <c r="WZY30" s="70"/>
      <c r="WZZ30" s="70"/>
      <c r="XAA30" s="70"/>
      <c r="XAB30" s="70"/>
      <c r="XAC30" s="70"/>
      <c r="XAD30" s="70"/>
      <c r="XAE30" s="70"/>
      <c r="XAF30" s="70"/>
      <c r="XAG30" s="70"/>
      <c r="XAH30" s="70"/>
      <c r="XAI30" s="70"/>
      <c r="XAJ30" s="70"/>
      <c r="XAK30" s="70"/>
      <c r="XAL30" s="70"/>
      <c r="XAM30" s="70"/>
      <c r="XAN30" s="70"/>
      <c r="XAO30" s="70"/>
      <c r="XAP30" s="70"/>
      <c r="XAQ30" s="70"/>
      <c r="XAR30" s="70"/>
      <c r="XAS30" s="70"/>
      <c r="XAT30" s="70"/>
      <c r="XAU30" s="70"/>
      <c r="XAV30" s="70"/>
      <c r="XAW30" s="70"/>
      <c r="XAX30" s="70"/>
      <c r="XAY30" s="70"/>
      <c r="XAZ30" s="70"/>
      <c r="XBA30" s="70"/>
      <c r="XBB30" s="70"/>
      <c r="XBC30" s="70"/>
      <c r="XBD30" s="70"/>
      <c r="XBE30" s="70"/>
      <c r="XBF30" s="70"/>
      <c r="XBG30" s="70"/>
      <c r="XBH30" s="70"/>
      <c r="XBI30" s="70"/>
      <c r="XBJ30" s="70"/>
      <c r="XBK30" s="70"/>
      <c r="XBL30" s="70"/>
      <c r="XBM30" s="70"/>
      <c r="XBN30" s="70"/>
      <c r="XBO30" s="70"/>
      <c r="XBP30" s="70"/>
      <c r="XBQ30" s="70"/>
      <c r="XBR30" s="70"/>
      <c r="XBS30" s="70"/>
      <c r="XBT30" s="70"/>
      <c r="XBU30" s="70"/>
      <c r="XBV30" s="70"/>
      <c r="XBW30" s="70"/>
      <c r="XBX30" s="70"/>
      <c r="XBY30" s="70"/>
      <c r="XBZ30" s="70"/>
      <c r="XCA30" s="70"/>
      <c r="XCB30" s="70"/>
      <c r="XCC30" s="70"/>
      <c r="XCD30" s="70"/>
      <c r="XCE30" s="70"/>
      <c r="XCF30" s="70"/>
      <c r="XCG30" s="70"/>
      <c r="XCH30" s="70"/>
      <c r="XCI30" s="70"/>
      <c r="XCJ30" s="70"/>
      <c r="XCK30" s="70"/>
      <c r="XCL30" s="70"/>
      <c r="XCM30" s="70"/>
      <c r="XCN30" s="70"/>
      <c r="XCO30" s="70"/>
      <c r="XCP30" s="70"/>
      <c r="XCQ30" s="70"/>
      <c r="XCR30" s="70"/>
      <c r="XCS30" s="70"/>
      <c r="XCT30" s="70"/>
      <c r="XCU30" s="70"/>
      <c r="XCV30" s="70"/>
      <c r="XCW30" s="70"/>
      <c r="XCX30" s="70"/>
      <c r="XCY30" s="70"/>
      <c r="XCZ30" s="70"/>
      <c r="XDA30" s="70"/>
      <c r="XDB30" s="70"/>
      <c r="XDC30" s="70"/>
      <c r="XDD30" s="70"/>
      <c r="XDE30" s="70"/>
      <c r="XDF30" s="70"/>
      <c r="XDG30" s="70"/>
      <c r="XDH30" s="70"/>
      <c r="XDI30" s="70"/>
      <c r="XDJ30" s="70"/>
      <c r="XDK30" s="70"/>
      <c r="XDL30" s="70"/>
      <c r="XDM30" s="70"/>
      <c r="XDN30" s="70"/>
      <c r="XDO30" s="70"/>
      <c r="XDP30" s="70"/>
      <c r="XDQ30" s="70"/>
      <c r="XDR30" s="70"/>
      <c r="XDS30" s="70"/>
      <c r="XDT30" s="70"/>
      <c r="XDU30" s="70"/>
      <c r="XDV30" s="70"/>
      <c r="XDW30" s="70"/>
      <c r="XDX30" s="70"/>
      <c r="XDY30" s="70"/>
      <c r="XDZ30" s="70"/>
      <c r="XEA30" s="70"/>
      <c r="XEB30" s="70"/>
      <c r="XEC30" s="70"/>
      <c r="XED30" s="70"/>
      <c r="XEE30" s="70"/>
      <c r="XEF30" s="70"/>
      <c r="XEG30" s="70"/>
      <c r="XEH30" s="70"/>
      <c r="XEI30" s="70"/>
      <c r="XEJ30" s="70"/>
      <c r="XEK30" s="70"/>
      <c r="XEL30" s="70"/>
      <c r="XEM30" s="70"/>
      <c r="XEN30" s="70"/>
      <c r="XEO30" s="70"/>
      <c r="XEP30" s="70"/>
      <c r="XEQ30" s="70"/>
      <c r="XER30" s="70"/>
      <c r="XES30" s="70"/>
      <c r="XET30" s="70"/>
      <c r="XEU30" s="70"/>
      <c r="XEV30" s="70"/>
      <c r="XEW30" s="70"/>
      <c r="XEX30" s="70"/>
      <c r="XEY30" s="70"/>
      <c r="XEZ30" s="70"/>
      <c r="XFA30" s="70"/>
      <c r="XFB30" s="70"/>
    </row>
    <row r="31" spans="1:16382" s="102" customFormat="1" x14ac:dyDescent="0.3">
      <c r="S31" s="140" t="s">
        <v>915</v>
      </c>
    </row>
    <row r="32" spans="1:16382" s="102" customFormat="1" x14ac:dyDescent="0.3">
      <c r="S32" s="140"/>
    </row>
    <row r="33" spans="1:19" s="102" customFormat="1" x14ac:dyDescent="0.3">
      <c r="S33" s="140"/>
    </row>
    <row r="34" spans="1:19" s="102" customFormat="1" x14ac:dyDescent="0.3">
      <c r="S34" s="140"/>
    </row>
    <row r="35" spans="1:19" s="102" customFormat="1" x14ac:dyDescent="0.3">
      <c r="S35" s="140"/>
    </row>
    <row r="36" spans="1:19" s="102" customFormat="1" x14ac:dyDescent="0.3">
      <c r="A36" s="82"/>
      <c r="B36" s="82" t="s">
        <v>919</v>
      </c>
      <c r="C36" s="82" t="s">
        <v>920</v>
      </c>
      <c r="D36" s="82" t="s">
        <v>921</v>
      </c>
      <c r="E36" s="82" t="s">
        <v>922</v>
      </c>
      <c r="F36" s="82" t="s">
        <v>923</v>
      </c>
      <c r="G36" s="82" t="s">
        <v>1007</v>
      </c>
      <c r="H36" s="82" t="s">
        <v>1009</v>
      </c>
      <c r="I36" s="82" t="s">
        <v>1016</v>
      </c>
      <c r="J36" s="82" t="s">
        <v>1026</v>
      </c>
      <c r="K36" s="82" t="s">
        <v>1027</v>
      </c>
      <c r="L36" s="82" t="s">
        <v>1028</v>
      </c>
      <c r="M36" s="82" t="s">
        <v>1029</v>
      </c>
      <c r="N36" s="82"/>
      <c r="S36" s="140"/>
    </row>
    <row r="37" spans="1:19" s="102" customFormat="1" x14ac:dyDescent="0.3">
      <c r="A37" s="82" t="s">
        <v>1002</v>
      </c>
      <c r="B37" s="82">
        <f>lifesatisfactionALL!C449</f>
        <v>7.88</v>
      </c>
      <c r="C37" s="82">
        <f>lifesatisfactionALL!D449</f>
        <v>7.68</v>
      </c>
      <c r="D37" s="82">
        <f>lifesatisfactionALL!E449</f>
        <v>7.81</v>
      </c>
      <c r="E37" s="82">
        <f>lifesatisfactionALL!F449</f>
        <v>8.14</v>
      </c>
      <c r="F37" s="82">
        <f>lifesatisfactionALL!G449</f>
        <v>7.82</v>
      </c>
      <c r="G37" s="82">
        <f>lifesatisfactionALL!H449</f>
        <v>7.74</v>
      </c>
      <c r="H37" s="82">
        <f>lifesatisfactionALL!I449</f>
        <v>7.9</v>
      </c>
      <c r="I37" s="82">
        <f>lifesatisfactionALL!J449</f>
        <v>7.9</v>
      </c>
      <c r="J37" s="82">
        <f>lifesatisfactionALL!K449</f>
        <v>8.1</v>
      </c>
      <c r="K37" s="82">
        <f>lifesatisfactionALL!L449</f>
        <v>7.48</v>
      </c>
      <c r="L37" s="82">
        <f>lifesatisfactionALL!M449</f>
        <v>7.47</v>
      </c>
      <c r="M37" s="82">
        <f>lifesatisfactionALL!N449</f>
        <v>7.18</v>
      </c>
      <c r="N37" s="82"/>
      <c r="S37" s="140"/>
    </row>
    <row r="38" spans="1:19" s="102" customFormat="1" x14ac:dyDescent="0.3">
      <c r="A38" s="82" t="str">
        <f>D16</f>
        <v>(Averaged (mean) rating for Mainly Rural (rural including hub towns &gt;=80%)  authorities)</v>
      </c>
      <c r="B38" s="89">
        <f>VLOOKUP(B9,lifesatisfactionALL!D780:E788,2,FALSE)</f>
        <v>7.6045238095238101</v>
      </c>
      <c r="C38" s="89">
        <f>VLOOKUP(B9,lifesatisfactionALL!G780:H788,2,FALSE)</f>
        <v>7.584761904761903</v>
      </c>
      <c r="D38" s="89">
        <f>VLOOKUP(B9,lifesatisfactionALL!J780:K788,2,FALSE)</f>
        <v>7.7247619047619063</v>
      </c>
      <c r="E38" s="89">
        <f>VLOOKUP(B9,lifesatisfactionALL!M780:N788,2,FALSE)</f>
        <v>7.8128571428571414</v>
      </c>
      <c r="F38" s="89">
        <f>VLOOKUP(B9,lifesatisfactionALL!P780:Q788,2,FALSE)</f>
        <v>7.8247619047619086</v>
      </c>
      <c r="G38" s="82">
        <f>VLOOKUP(B9,lifesatisfactionALL!S780:T788,2,FALSE)</f>
        <v>7.8814285714285726</v>
      </c>
      <c r="H38" s="82">
        <f>VLOOKUP(B9,lifesatisfactionALL!V780:W788,2,FALSE)</f>
        <v>7.8229268292682912</v>
      </c>
      <c r="I38" s="82">
        <f>VLOOKUP(B9,lifesatisfactionALL!Y780:Z788,2,FALSE)</f>
        <v>7.8554761904761907</v>
      </c>
      <c r="J38" s="82">
        <f>VLOOKUP(B9,lifesatisfactionALL!AB780:AC788,2,FALSE)</f>
        <v>7.857857142857144</v>
      </c>
      <c r="K38" s="82">
        <f>VLOOKUP(B9,lifesatisfactionALL!AE780:AF788,2,FALSE)</f>
        <v>7.58642857142857</v>
      </c>
      <c r="L38" s="82">
        <f>VLOOKUP(B9,lifesatisfactionALL!AH780:AI788,2,FALSE)</f>
        <v>7.6871428571428577</v>
      </c>
      <c r="M38" s="82">
        <f>VLOOKUP(B9,lifesatisfactionALL!AK780:AL788,2,FALSE)</f>
        <v>7.5956410256410249</v>
      </c>
      <c r="N38" s="82"/>
      <c r="S38" s="140"/>
    </row>
    <row r="39" spans="1:19" s="102" customFormat="1" x14ac:dyDescent="0.3">
      <c r="A39" s="82" t="str">
        <f>E16</f>
        <v>(Averaged (mean) rating for Shire district authorities)</v>
      </c>
      <c r="B39" s="89">
        <f>lifesatisfactionALL!E790</f>
        <v>7.5065745856353603</v>
      </c>
      <c r="C39" s="89">
        <f>lifesatisfactionALL!H790</f>
        <v>7.5461325966850863</v>
      </c>
      <c r="D39" s="89">
        <f>lifesatisfactionALL!K790</f>
        <v>7.6178453038673979</v>
      </c>
      <c r="E39" s="89">
        <f>lifesatisfactionALL!N790</f>
        <v>7.7251933701657496</v>
      </c>
      <c r="F39" s="89">
        <f>lifesatisfactionALL!Q790</f>
        <v>7.7480662983425397</v>
      </c>
      <c r="G39" s="89">
        <f>lifesatisfactionALL!T790</f>
        <v>7.7811049723756929</v>
      </c>
      <c r="H39" s="89">
        <f>lifesatisfactionALL!W790</f>
        <v>7.7834999999999948</v>
      </c>
      <c r="I39" s="89">
        <f>lifesatisfactionALL!Z790</f>
        <v>7.8166111111111185</v>
      </c>
      <c r="J39" s="89">
        <f>lifesatisfactionALL!AC790</f>
        <v>7.7494444444444426</v>
      </c>
      <c r="K39" s="89">
        <f>lifesatisfactionALL!AF790</f>
        <v>7.4750279329608951</v>
      </c>
      <c r="L39" s="89">
        <f>lifesatisfactionALL!AI790</f>
        <v>7.6391061452513931</v>
      </c>
      <c r="M39" s="89">
        <f>lifesatisfactionALL!AL790</f>
        <v>7.5353757225433542</v>
      </c>
      <c r="N39" s="82"/>
      <c r="S39" s="140"/>
    </row>
    <row r="40" spans="1:19" s="102" customFormat="1" x14ac:dyDescent="0.3">
      <c r="A40" s="82" t="s">
        <v>1003</v>
      </c>
      <c r="B40" s="82">
        <f>happinessALL!C449</f>
        <v>7.76</v>
      </c>
      <c r="C40" s="82">
        <f>happinessALL!D449</f>
        <v>7.59</v>
      </c>
      <c r="D40" s="82">
        <f>happinessALL!E449</f>
        <v>7.71</v>
      </c>
      <c r="E40" s="82">
        <f>happinessALL!F449</f>
        <v>8.07</v>
      </c>
      <c r="F40" s="82">
        <f>happinessALL!G449</f>
        <v>7.7</v>
      </c>
      <c r="G40" s="82">
        <f>happinessALL!H449</f>
        <v>7.62</v>
      </c>
      <c r="H40" s="82">
        <f>happinessALL!I449</f>
        <v>7.5</v>
      </c>
      <c r="I40" s="82">
        <f>happinessALL!J449</f>
        <v>7.78</v>
      </c>
      <c r="J40" s="82">
        <f>happinessALL!K449</f>
        <v>7.56</v>
      </c>
      <c r="K40" s="82">
        <f>happinessALL!L449</f>
        <v>7.45</v>
      </c>
      <c r="L40" s="82">
        <f>happinessALL!M449</f>
        <v>7.37</v>
      </c>
      <c r="M40" s="82">
        <f>happinessALL!N449</f>
        <v>6.95</v>
      </c>
      <c r="N40" s="82"/>
      <c r="S40" s="140"/>
    </row>
    <row r="41" spans="1:19" s="102" customFormat="1" x14ac:dyDescent="0.3">
      <c r="A41" s="82" t="str">
        <f>D16</f>
        <v>(Averaged (mean) rating for Mainly Rural (rural including hub towns &gt;=80%)  authorities)</v>
      </c>
      <c r="B41" s="89">
        <f>VLOOKUP(B9,happinessALL!D780:E788,2,FALSE)</f>
        <v>7.4609523809523814</v>
      </c>
      <c r="C41" s="89">
        <f>VLOOKUP(B9,happinessALL!G780:H788,2,FALSE)</f>
        <v>7.3859523809523777</v>
      </c>
      <c r="D41" s="89">
        <f>VLOOKUP(B9,happinessALL!J780:K788,2,FALSE)</f>
        <v>7.5907142857142871</v>
      </c>
      <c r="E41" s="89">
        <f>VLOOKUP(B9,happinessALL!M780:N788,2,FALSE)</f>
        <v>7.6495238095238092</v>
      </c>
      <c r="F41" s="89">
        <f>VLOOKUP(B9,happinessALL!P780:Q788,2,FALSE)</f>
        <v>7.6209523809523816</v>
      </c>
      <c r="G41" s="82">
        <f>VLOOKUP(B9,happinessALL!S780:T788,2,FALSE)</f>
        <v>7.6902380952380964</v>
      </c>
      <c r="H41" s="82">
        <f>VLOOKUP(B9,happinessALL!V780:W788,2,FALSE)</f>
        <v>7.6421951219512207</v>
      </c>
      <c r="I41" s="82">
        <f>VLOOKUP(B9,happinessALL!Y780:Z788,2,FALSE)</f>
        <v>7.6919047619047616</v>
      </c>
      <c r="J41" s="82">
        <f>VLOOKUP(B9,happinessALL!AB780:AC788,2,FALSE)</f>
        <v>7.6023809523809511</v>
      </c>
      <c r="K41" s="82">
        <f>VLOOKUP(B9,happinessALL!AE780:AF788,2,FALSE)</f>
        <v>7.5023809523809559</v>
      </c>
      <c r="L41" s="82">
        <f>VLOOKUP(B9,happinessALL!AH780:AI788,2,FALSE)</f>
        <v>7.611666666666669</v>
      </c>
      <c r="M41" s="82">
        <f>VLOOKUP(B9,happinessALL!AK780:AL788,2,FALSE)</f>
        <v>7.5087179487179494</v>
      </c>
      <c r="N41" s="82"/>
      <c r="S41" s="140"/>
    </row>
    <row r="42" spans="1:19" s="102" customFormat="1" x14ac:dyDescent="0.3">
      <c r="A42" s="82" t="str">
        <f>E16</f>
        <v>(Averaged (mean) rating for Shire district authorities)</v>
      </c>
      <c r="B42" s="89">
        <f>happinessALL!E790</f>
        <v>7.3756353591160222</v>
      </c>
      <c r="C42" s="89">
        <f>happinessALL!H790</f>
        <v>7.3630386740331479</v>
      </c>
      <c r="D42" s="89">
        <f>happinessALL!K790</f>
        <v>7.4847513812154736</v>
      </c>
      <c r="E42" s="89">
        <f>happinessALL!N790</f>
        <v>7.5531491712707162</v>
      </c>
      <c r="F42" s="89">
        <f>happinessALL!Q790</f>
        <v>7.5673480662983454</v>
      </c>
      <c r="G42" s="89">
        <f>happinessALL!T790</f>
        <v>7.586132596685081</v>
      </c>
      <c r="H42" s="89">
        <f>happinessALL!W790</f>
        <v>7.5862222222222249</v>
      </c>
      <c r="I42" s="89">
        <f>happinessALL!Z790</f>
        <v>7.6435000000000013</v>
      </c>
      <c r="J42" s="89">
        <f>happinessALL!AC790</f>
        <v>7.553722222222218</v>
      </c>
      <c r="K42" s="89">
        <f>happinessALL!AF790</f>
        <v>7.3916201117318368</v>
      </c>
      <c r="L42" s="89">
        <f>happinessALL!AI790</f>
        <v>7.5297206703910584</v>
      </c>
      <c r="M42" s="89">
        <f>happinessALL!AL790</f>
        <v>7.4448554913294789</v>
      </c>
      <c r="N42" s="82"/>
      <c r="S42" s="140"/>
    </row>
    <row r="43" spans="1:19" s="102" customFormat="1" x14ac:dyDescent="0.3">
      <c r="A43" s="82" t="s">
        <v>1004</v>
      </c>
      <c r="B43" s="82">
        <f>worthwhileALL!C449</f>
        <v>7.95</v>
      </c>
      <c r="C43" s="82">
        <f>worthwhileALL!D449</f>
        <v>7.76</v>
      </c>
      <c r="D43" s="82">
        <f>worthwhileALL!E449</f>
        <v>8.14</v>
      </c>
      <c r="E43" s="82">
        <f>worthwhileALL!F449</f>
        <v>8.33</v>
      </c>
      <c r="F43" s="82">
        <f>worthwhileALL!G449</f>
        <v>7.94</v>
      </c>
      <c r="G43" s="82">
        <f>worthwhileALL!H449</f>
        <v>7.92</v>
      </c>
      <c r="H43" s="82">
        <f>worthwhileALL!I449</f>
        <v>7.92</v>
      </c>
      <c r="I43" s="82">
        <f>worthwhileALL!J449</f>
        <v>8.1199999999999992</v>
      </c>
      <c r="J43" s="82">
        <f>worthwhileALL!K449</f>
        <v>7.93</v>
      </c>
      <c r="K43" s="82">
        <f>worthwhileALL!L449</f>
        <v>8.0500000000000007</v>
      </c>
      <c r="L43" s="82">
        <f>worthwhileALL!M449</f>
        <v>7.66</v>
      </c>
      <c r="M43" s="82">
        <f>worthwhileALL!N449</f>
        <v>7.47</v>
      </c>
      <c r="N43" s="82"/>
      <c r="S43" s="140"/>
    </row>
    <row r="44" spans="1:19" s="102" customFormat="1" x14ac:dyDescent="0.3">
      <c r="A44" s="82" t="str">
        <f>D16</f>
        <v>(Averaged (mean) rating for Mainly Rural (rural including hub towns &gt;=80%)  authorities)</v>
      </c>
      <c r="B44" s="89">
        <f>VLOOKUP(B9,worthwhileALL!D780:E788,2,FALSE)</f>
        <v>7.8288095238095226</v>
      </c>
      <c r="C44" s="89">
        <f>VLOOKUP(B9,worthwhileALL!G780:H788,2,FALSE)</f>
        <v>7.7845238095238063</v>
      </c>
      <c r="D44" s="89">
        <f>VLOOKUP(B9,worthwhileALL!J780:K788,2,FALSE)</f>
        <v>7.9111904761904741</v>
      </c>
      <c r="E44" s="89">
        <f>VLOOKUP(B9,worthwhileALL!M780:N788,2,FALSE)</f>
        <v>7.9823809523809519</v>
      </c>
      <c r="F44" s="89">
        <f>VLOOKUP(B9,worthwhileALL!P780:Q788,2,FALSE)</f>
        <v>7.9754761904761899</v>
      </c>
      <c r="G44" s="82">
        <f>VLOOKUP(B9,worthwhileALL!S780:T788,2,FALSE)</f>
        <v>8.0280952380952382</v>
      </c>
      <c r="H44" s="82">
        <f>VLOOKUP(B9,worthwhileALL!V780:W788,2,FALSE)</f>
        <v>7.9817073170731705</v>
      </c>
      <c r="I44" s="82">
        <f>VLOOKUP(B9,worthwhileALL!Y780:Z788,2,FALSE)</f>
        <v>8.0030952380952378</v>
      </c>
      <c r="J44" s="82">
        <f>VLOOKUP(B9,worthwhileALL!AB780:AC788,2,FALSE)</f>
        <v>8.0269047619047615</v>
      </c>
      <c r="K44" s="82">
        <f>VLOOKUP(B9,worthwhileALL!AE780:AF788,2,FALSE)</f>
        <v>7.8914285714285723</v>
      </c>
      <c r="L44" s="82">
        <f>VLOOKUP(B9,worthwhileALL!AH780:AI788,2,FALSE)</f>
        <v>7.8797619047619047</v>
      </c>
      <c r="M44" s="82">
        <f>VLOOKUP(B9,worthwhileALL!AK780:AL788,2,FALSE)</f>
        <v>7.8915384615384623</v>
      </c>
      <c r="N44" s="82"/>
      <c r="S44" s="140"/>
    </row>
    <row r="45" spans="1:19" s="102" customFormat="1" x14ac:dyDescent="0.3">
      <c r="A45" s="82" t="str">
        <f>E16</f>
        <v>(Averaged (mean) rating for Shire district authorities)</v>
      </c>
      <c r="B45" s="89">
        <f>worthwhileALL!E790</f>
        <v>7.7483977900552503</v>
      </c>
      <c r="C45" s="89">
        <f>worthwhileALL!H790</f>
        <v>7.7692265193370158</v>
      </c>
      <c r="D45" s="89">
        <f>worthwhileALL!K790</f>
        <v>7.8282320441988942</v>
      </c>
      <c r="E45" s="89">
        <f>worthwhileALL!N790</f>
        <v>7.9063535911602179</v>
      </c>
      <c r="F45" s="89">
        <f>worthwhileALL!Q790</f>
        <v>7.92502762430939</v>
      </c>
      <c r="G45" s="89">
        <f>worthwhileALL!T790</f>
        <v>7.964309392265192</v>
      </c>
      <c r="H45" s="89">
        <f>worthwhileALL!W790</f>
        <v>7.9737777777777747</v>
      </c>
      <c r="I45" s="89">
        <f>worthwhileALL!Z790</f>
        <v>7.9712222222222255</v>
      </c>
      <c r="J45" s="89">
        <f>worthwhileALL!AC790</f>
        <v>7.9567222222222274</v>
      </c>
      <c r="K45" s="89">
        <f>worthwhileALL!AF790</f>
        <v>7.7837988826815598</v>
      </c>
      <c r="L45" s="89">
        <f>worthwhileALL!AI790</f>
        <v>7.8425139664804453</v>
      </c>
      <c r="M45" s="89">
        <f>worthwhileALL!AL790</f>
        <v>7.8190173410404604</v>
      </c>
      <c r="N45" s="82"/>
      <c r="S45" s="140"/>
    </row>
    <row r="46" spans="1:19" s="102" customFormat="1" x14ac:dyDescent="0.3">
      <c r="A46" s="82" t="s">
        <v>1005</v>
      </c>
      <c r="B46" s="82">
        <f>anxietyALL!C449</f>
        <v>2.5499999999999998</v>
      </c>
      <c r="C46" s="82">
        <f>anxietyALL!D449</f>
        <v>2.74</v>
      </c>
      <c r="D46" s="82">
        <f>anxietyALL!E449</f>
        <v>2.59</v>
      </c>
      <c r="E46" s="82">
        <f>anxietyALL!F449</f>
        <v>2.39</v>
      </c>
      <c r="F46" s="82">
        <f>anxietyALL!G449</f>
        <v>2.58</v>
      </c>
      <c r="G46" s="82">
        <f>anxietyALL!H449</f>
        <v>2.5499999999999998</v>
      </c>
      <c r="H46" s="82">
        <f>anxietyALL!I449</f>
        <v>2.67</v>
      </c>
      <c r="I46" s="82">
        <f>anxietyALL!J449</f>
        <v>2.83</v>
      </c>
      <c r="J46" s="82">
        <f>anxietyALL!K449</f>
        <v>3.26</v>
      </c>
      <c r="K46" s="82">
        <f>anxietyALL!L449</f>
        <v>2.98</v>
      </c>
      <c r="L46" s="82">
        <f>anxietyALL!M449</f>
        <v>3.07</v>
      </c>
      <c r="M46" s="82">
        <f>anxietyALL!N449</f>
        <v>3.65</v>
      </c>
      <c r="N46" s="82"/>
      <c r="S46" s="140"/>
    </row>
    <row r="47" spans="1:19" s="102" customFormat="1" x14ac:dyDescent="0.3">
      <c r="A47" s="82" t="str">
        <f>D16</f>
        <v>(Averaged (mean) rating for Mainly Rural (rural including hub towns &gt;=80%)  authorities)</v>
      </c>
      <c r="B47" s="89">
        <f>VLOOKUP(B9,anxietyALL!D780:E788,2,FALSE)</f>
        <v>2.9852380952380946</v>
      </c>
      <c r="C47" s="89">
        <f>VLOOKUP(B9,anxietyALL!G780:H788,2,FALSE)</f>
        <v>2.9042857142857139</v>
      </c>
      <c r="D47" s="89">
        <f>VLOOKUP(B9,anxietyALL!J780:K788,2,FALSE)</f>
        <v>2.7140476190476197</v>
      </c>
      <c r="E47" s="89">
        <f>VLOOKUP(B9,anxietyALL!M780:N788,2,FALSE)</f>
        <v>2.6742857142857139</v>
      </c>
      <c r="F47" s="89">
        <f>VLOOKUP(B9,anxietyALL!P780:Q788,2,FALSE)</f>
        <v>2.7009523809523821</v>
      </c>
      <c r="G47" s="82">
        <f>VLOOKUP(B9,anxietyALL!S780:T788,2,FALSE)</f>
        <v>2.6652380952380947</v>
      </c>
      <c r="H47" s="82">
        <f>VLOOKUP(B9,anxietyALL!V780:W788,2,FALSE)</f>
        <v>2.6848780487804875</v>
      </c>
      <c r="I47" s="82">
        <f>VLOOKUP(B9,anxietyALL!Y780:Z788,2,FALSE)</f>
        <v>2.7630952380952385</v>
      </c>
      <c r="J47" s="82">
        <f>VLOOKUP(B9,anxietyALL!AB780:AC788,2,FALSE)</f>
        <v>2.9007142857142854</v>
      </c>
      <c r="K47" s="82">
        <f>VLOOKUP(B9,anxietyALL!AE780:AF788,2,FALSE)</f>
        <v>3.0614285714285709</v>
      </c>
      <c r="L47" s="82">
        <f>VLOOKUP(B9,anxietyALL!AH780:AI788,2,FALSE)</f>
        <v>2.956666666666667</v>
      </c>
      <c r="M47" s="82">
        <f>VLOOKUP(B9,anxietyALL!AK780:AL788,2,FALSE)</f>
        <v>3.1110256410256412</v>
      </c>
      <c r="N47" s="82"/>
      <c r="S47" s="140"/>
    </row>
    <row r="48" spans="1:19" s="102" customFormat="1" x14ac:dyDescent="0.3">
      <c r="A48" s="82" t="str">
        <f>E16</f>
        <v>(Averaged (mean) rating for Shire district authorities)</v>
      </c>
      <c r="B48" s="89">
        <f>anxietyALL!E790</f>
        <v>3.0401657458563536</v>
      </c>
      <c r="C48" s="89">
        <f>anxietyALL!H790</f>
        <v>2.9478453038674028</v>
      </c>
      <c r="D48" s="89">
        <f>anxietyALL!K790</f>
        <v>2.8039779005524852</v>
      </c>
      <c r="E48" s="89">
        <f>anxietyALL!N790</f>
        <v>2.7335911602209952</v>
      </c>
      <c r="F48" s="89">
        <f>anxietyALL!Q790</f>
        <v>2.7714917127071828</v>
      </c>
      <c r="G48" s="89">
        <f>anxietyALL!T790</f>
        <v>2.811546961325968</v>
      </c>
      <c r="H48" s="89">
        <f>anxietyALL!W790</f>
        <v>2.814888888888889</v>
      </c>
      <c r="I48" s="89">
        <f>anxietyALL!Z790</f>
        <v>2.7687222222222236</v>
      </c>
      <c r="J48" s="89">
        <f>anxietyALL!AC790</f>
        <v>2.9873888888888898</v>
      </c>
      <c r="K48" s="89">
        <f>anxietyALL!AF790</f>
        <v>3.2196089385474864</v>
      </c>
      <c r="L48" s="89">
        <f>anxietyALL!AI790</f>
        <v>3.0306145251396623</v>
      </c>
      <c r="M48" s="89">
        <f>anxietyALL!AL790</f>
        <v>3.1904046242774569</v>
      </c>
      <c r="N48" s="82"/>
      <c r="S48" s="140"/>
    </row>
    <row r="49" spans="1:14" s="102" customFormat="1" x14ac:dyDescent="0.3">
      <c r="A49" s="82"/>
      <c r="B49" s="82" t="s">
        <v>919</v>
      </c>
      <c r="C49" s="82" t="s">
        <v>920</v>
      </c>
      <c r="D49" s="82" t="s">
        <v>921</v>
      </c>
      <c r="E49" s="82" t="s">
        <v>922</v>
      </c>
      <c r="F49" s="82" t="s">
        <v>923</v>
      </c>
      <c r="G49" s="82" t="s">
        <v>1007</v>
      </c>
      <c r="H49" s="82" t="s">
        <v>1009</v>
      </c>
      <c r="I49" s="82" t="s">
        <v>1016</v>
      </c>
      <c r="J49" s="82" t="s">
        <v>1026</v>
      </c>
      <c r="K49" s="82" t="s">
        <v>1027</v>
      </c>
      <c r="L49" s="82" t="s">
        <v>1028</v>
      </c>
      <c r="M49" s="82" t="s">
        <v>1029</v>
      </c>
      <c r="N49" s="82"/>
    </row>
    <row r="50" spans="1:14" s="102" customFormat="1" x14ac:dyDescent="0.3">
      <c r="A50" s="82" t="s">
        <v>1002</v>
      </c>
      <c r="B50" s="82">
        <f>lifesatisfactionALL!C451</f>
        <v>4</v>
      </c>
      <c r="C50" s="82">
        <f>lifesatisfactionALL!D451</f>
        <v>14</v>
      </c>
      <c r="D50" s="82">
        <f>lifesatisfactionALL!E451</f>
        <v>19</v>
      </c>
      <c r="E50" s="82">
        <f>lifesatisfactionALL!F451</f>
        <v>2</v>
      </c>
      <c r="F50" s="82">
        <f>lifesatisfactionALL!G451</f>
        <v>18</v>
      </c>
      <c r="G50" s="82">
        <f>lifesatisfactionALL!H451</f>
        <v>33</v>
      </c>
      <c r="H50" s="82">
        <f>lifesatisfactionALL!I451</f>
        <v>13</v>
      </c>
      <c r="I50" s="82">
        <f>lifesatisfactionALL!J451</f>
        <v>17</v>
      </c>
      <c r="J50" s="82">
        <f>lifesatisfactionALL!K451</f>
        <v>8</v>
      </c>
      <c r="K50" s="82">
        <f>lifesatisfactionALL!L451</f>
        <v>28</v>
      </c>
      <c r="L50" s="82">
        <f>lifesatisfactionALL!M451</f>
        <v>35</v>
      </c>
      <c r="M50" s="82">
        <f>lifesatisfactionALL!N451</f>
        <v>34</v>
      </c>
      <c r="N50" s="82"/>
    </row>
    <row r="51" spans="1:14" s="102" customFormat="1" x14ac:dyDescent="0.3">
      <c r="A51" s="82" t="s">
        <v>1003</v>
      </c>
      <c r="B51" s="82">
        <f>happinessALL!C451</f>
        <v>6</v>
      </c>
      <c r="C51" s="82">
        <f>happinessALL!D451</f>
        <v>8</v>
      </c>
      <c r="D51" s="82">
        <f>happinessALL!E451</f>
        <v>14</v>
      </c>
      <c r="E51" s="82">
        <f>happinessALL!F451</f>
        <v>3</v>
      </c>
      <c r="F51" s="82">
        <f>happinessALL!G451</f>
        <v>16</v>
      </c>
      <c r="G51" s="82">
        <f>happinessALL!H451</f>
        <v>28</v>
      </c>
      <c r="H51" s="82">
        <f>happinessALL!I451</f>
        <v>34</v>
      </c>
      <c r="I51" s="82">
        <f>happinessALL!J451</f>
        <v>12</v>
      </c>
      <c r="J51" s="82">
        <f>happinessALL!K451</f>
        <v>23</v>
      </c>
      <c r="K51" s="82">
        <f>happinessALL!L451</f>
        <v>25</v>
      </c>
      <c r="L51" s="82">
        <f>happinessALL!M451</f>
        <v>33</v>
      </c>
      <c r="M51" s="82">
        <f>happinessALL!N451</f>
        <v>38</v>
      </c>
      <c r="N51" s="82"/>
    </row>
    <row r="52" spans="1:14" s="102" customFormat="1" x14ac:dyDescent="0.3">
      <c r="A52" s="82" t="s">
        <v>1004</v>
      </c>
      <c r="B52" s="82">
        <f>worthwhileALL!C451</f>
        <v>14</v>
      </c>
      <c r="C52" s="82">
        <f>worthwhileALL!D451</f>
        <v>23</v>
      </c>
      <c r="D52" s="82">
        <f>worthwhileALL!E451</f>
        <v>5</v>
      </c>
      <c r="E52" s="82">
        <f>worthwhileALL!F451</f>
        <v>2</v>
      </c>
      <c r="F52" s="82">
        <f>worthwhileALL!G451</f>
        <v>24</v>
      </c>
      <c r="G52" s="82">
        <f>worthwhileALL!H451</f>
        <v>29</v>
      </c>
      <c r="H52" s="82">
        <f>worthwhileALL!I451</f>
        <v>25</v>
      </c>
      <c r="I52" s="82">
        <f>worthwhileALL!J451</f>
        <v>7</v>
      </c>
      <c r="J52" s="82">
        <f>worthwhileALL!K451</f>
        <v>29</v>
      </c>
      <c r="K52" s="82">
        <f>worthwhileALL!L451</f>
        <v>10</v>
      </c>
      <c r="L52" s="82">
        <f>worthwhileALL!M451</f>
        <v>36</v>
      </c>
      <c r="M52" s="82">
        <f>worthwhileALL!N451</f>
        <v>37</v>
      </c>
      <c r="N52" s="82"/>
    </row>
    <row r="53" spans="1:14" s="102" customFormat="1" x14ac:dyDescent="0.3">
      <c r="A53" s="82" t="s">
        <v>1005</v>
      </c>
      <c r="B53" s="82">
        <f>anxietyALL!C451</f>
        <v>1</v>
      </c>
      <c r="C53" s="82">
        <f>anxietyALL!D451</f>
        <v>16</v>
      </c>
      <c r="D53" s="82">
        <f>anxietyALL!E451</f>
        <v>16</v>
      </c>
      <c r="E53" s="82">
        <f>anxietyALL!F451</f>
        <v>9</v>
      </c>
      <c r="F53" s="82">
        <f>anxietyALL!G451</f>
        <v>16</v>
      </c>
      <c r="G53" s="82">
        <f>anxietyALL!H451</f>
        <v>13</v>
      </c>
      <c r="H53" s="82">
        <f>anxietyALL!I451</f>
        <v>19</v>
      </c>
      <c r="I53" s="82">
        <f>anxietyALL!J451</f>
        <v>24</v>
      </c>
      <c r="J53" s="82">
        <f>anxietyALL!K451</f>
        <v>38</v>
      </c>
      <c r="K53" s="82">
        <f>anxietyALL!L451</f>
        <v>18</v>
      </c>
      <c r="L53" s="82">
        <f>anxietyALL!M451</f>
        <v>26</v>
      </c>
      <c r="M53" s="82">
        <f>anxietyALL!N451</f>
        <v>37</v>
      </c>
      <c r="N53" s="82"/>
    </row>
    <row r="54" spans="1:14" s="102" customFormat="1" x14ac:dyDescent="0.3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</row>
    <row r="55" spans="1:14" s="102" customFormat="1" x14ac:dyDescent="0.3"/>
    <row r="56" spans="1:14" s="102" customFormat="1" x14ac:dyDescent="0.3"/>
    <row r="57" spans="1:14" s="102" customFormat="1" x14ac:dyDescent="0.3"/>
    <row r="58" spans="1:14" s="102" customFormat="1" x14ac:dyDescent="0.3"/>
    <row r="59" spans="1:14" s="102" customFormat="1" x14ac:dyDescent="0.3"/>
    <row r="60" spans="1:14" s="102" customFormat="1" x14ac:dyDescent="0.3"/>
    <row r="61" spans="1:14" s="102" customFormat="1" ht="16.2" x14ac:dyDescent="0.3">
      <c r="D61" s="116"/>
      <c r="E61" s="116"/>
      <c r="F61" s="116"/>
    </row>
    <row r="62" spans="1:14" s="102" customFormat="1" x14ac:dyDescent="0.3"/>
    <row r="63" spans="1:14" s="102" customFormat="1" x14ac:dyDescent="0.3"/>
    <row r="64" spans="1:14" s="102" customFormat="1" x14ac:dyDescent="0.3"/>
    <row r="65" s="102" customFormat="1" x14ac:dyDescent="0.3"/>
  </sheetData>
  <sheetProtection algorithmName="SHA-512" hashValue="8rjOXY8incVux9qTn1QrhYqXbVkydUr/b6/roVIpRHC2DVgifrczHYmlOLVGEN7zJMBEx45VKbcRC4pm22dpCw==" saltValue="mfjm5txRy6yuUW9UEHjd7A==" spinCount="100000" sheet="1" objects="1" scenarios="1"/>
  <protectedRanges>
    <protectedRange sqref="B11" name="Range2"/>
    <protectedRange sqref="B5" name="Range1"/>
  </protectedRanges>
  <mergeCells count="29">
    <mergeCell ref="S31:S48"/>
    <mergeCell ref="A1:B1"/>
    <mergeCell ref="A3:B3"/>
    <mergeCell ref="F18:F19"/>
    <mergeCell ref="F21:F22"/>
    <mergeCell ref="F24:F25"/>
    <mergeCell ref="F16:F17"/>
    <mergeCell ref="A16:B16"/>
    <mergeCell ref="A18:B19"/>
    <mergeCell ref="A21:B22"/>
    <mergeCell ref="A24:B25"/>
    <mergeCell ref="C16:C17"/>
    <mergeCell ref="D16:D17"/>
    <mergeCell ref="E16:E17"/>
    <mergeCell ref="A27:B28"/>
    <mergeCell ref="D61:F61"/>
    <mergeCell ref="C18:C19"/>
    <mergeCell ref="E18:E19"/>
    <mergeCell ref="C21:C22"/>
    <mergeCell ref="E21:E22"/>
    <mergeCell ref="D18:D19"/>
    <mergeCell ref="D21:D22"/>
    <mergeCell ref="C24:C25"/>
    <mergeCell ref="E24:E25"/>
    <mergeCell ref="C27:C28"/>
    <mergeCell ref="E27:E28"/>
    <mergeCell ref="D24:D25"/>
    <mergeCell ref="D27:D28"/>
    <mergeCell ref="F27:F28"/>
  </mergeCells>
  <conditionalFormatting sqref="G16:CY16 G18:CY19 G21:CY22 G24:CY25 G27:CY28">
    <cfRule type="cellIs" dxfId="1" priority="25" operator="equal">
      <formula>""</formula>
    </cfRule>
    <cfRule type="cellIs" dxfId="0" priority="26" operator="equal">
      <formula>$B$5</formula>
    </cfRule>
  </conditionalFormatting>
  <dataValidations count="2">
    <dataValidation type="list" allowBlank="1" showInputMessage="1" showErrorMessage="1" sqref="B11" xr:uid="{00000000-0002-0000-0900-000000000000}">
      <formula1>years</formula1>
    </dataValidation>
    <dataValidation type="list" allowBlank="1" showInputMessage="1" showErrorMessage="1" sqref="F10 B5" xr:uid="{00000000-0002-0000-0900-000001000000}">
      <formula1>Members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N815"/>
  <sheetViews>
    <sheetView topLeftCell="A447" workbookViewId="0">
      <selection activeCell="C451" sqref="C451:N451"/>
    </sheetView>
  </sheetViews>
  <sheetFormatPr defaultRowHeight="14.4" x14ac:dyDescent="0.3"/>
  <cols>
    <col min="2" max="2" width="27.44140625" customWidth="1"/>
  </cols>
  <sheetData>
    <row r="1" spans="1:15" x14ac:dyDescent="0.3">
      <c r="A1" t="s">
        <v>1010</v>
      </c>
    </row>
    <row r="2" spans="1:15" x14ac:dyDescent="0.3">
      <c r="A2" t="s">
        <v>363</v>
      </c>
      <c r="H2" t="s">
        <v>916</v>
      </c>
    </row>
    <row r="4" spans="1:15" x14ac:dyDescent="0.3">
      <c r="A4" t="s">
        <v>917</v>
      </c>
    </row>
    <row r="5" spans="1:15" x14ac:dyDescent="0.3">
      <c r="C5" t="s">
        <v>918</v>
      </c>
    </row>
    <row r="6" spans="1:15" x14ac:dyDescent="0.3">
      <c r="C6" t="s">
        <v>919</v>
      </c>
      <c r="D6" t="s">
        <v>920</v>
      </c>
      <c r="E6" t="s">
        <v>921</v>
      </c>
      <c r="F6" t="s">
        <v>922</v>
      </c>
      <c r="G6" t="s">
        <v>923</v>
      </c>
      <c r="H6" t="s">
        <v>1007</v>
      </c>
      <c r="I6" t="s">
        <v>1009</v>
      </c>
      <c r="J6" t="s">
        <v>1016</v>
      </c>
      <c r="K6" t="s">
        <v>1026</v>
      </c>
      <c r="L6" t="s">
        <v>1027</v>
      </c>
      <c r="M6" t="s">
        <v>1028</v>
      </c>
      <c r="N6" t="s">
        <v>1029</v>
      </c>
    </row>
    <row r="7" spans="1:15" x14ac:dyDescent="0.3">
      <c r="A7" t="s">
        <v>357</v>
      </c>
      <c r="B7" t="s">
        <v>924</v>
      </c>
    </row>
    <row r="8" spans="1:15" x14ac:dyDescent="0.3">
      <c r="A8" t="s">
        <v>362</v>
      </c>
      <c r="B8" t="s">
        <v>925</v>
      </c>
    </row>
    <row r="10" spans="1:15" x14ac:dyDescent="0.3">
      <c r="A10" t="s">
        <v>364</v>
      </c>
      <c r="B10" t="s">
        <v>926</v>
      </c>
    </row>
    <row r="12" spans="1:15" x14ac:dyDescent="0.3">
      <c r="A12" t="s">
        <v>366</v>
      </c>
      <c r="B12" t="s">
        <v>927</v>
      </c>
    </row>
    <row r="13" spans="1:15" x14ac:dyDescent="0.3">
      <c r="A13" t="s">
        <v>368</v>
      </c>
      <c r="B13" t="s">
        <v>74</v>
      </c>
      <c r="C13">
        <v>7.52</v>
      </c>
      <c r="D13">
        <v>7.3</v>
      </c>
      <c r="E13">
        <v>7.49</v>
      </c>
      <c r="F13">
        <v>7.69</v>
      </c>
      <c r="G13">
        <v>7.62</v>
      </c>
      <c r="H13">
        <v>7.65</v>
      </c>
      <c r="I13">
        <v>7.8</v>
      </c>
      <c r="J13">
        <v>7.83</v>
      </c>
      <c r="K13">
        <v>7.57</v>
      </c>
      <c r="L13">
        <v>7.43</v>
      </c>
      <c r="M13">
        <v>7.54</v>
      </c>
      <c r="N13">
        <v>7.56</v>
      </c>
      <c r="O13" t="s">
        <v>390</v>
      </c>
    </row>
    <row r="14" spans="1:15" x14ac:dyDescent="0.3">
      <c r="A14" t="s">
        <v>369</v>
      </c>
      <c r="B14" t="s">
        <v>80</v>
      </c>
      <c r="C14">
        <v>7.5</v>
      </c>
      <c r="D14">
        <v>7.46</v>
      </c>
      <c r="E14">
        <v>7.59</v>
      </c>
      <c r="F14">
        <v>7.68</v>
      </c>
      <c r="G14">
        <v>7.62</v>
      </c>
      <c r="H14">
        <v>7.61</v>
      </c>
      <c r="I14">
        <v>7.74</v>
      </c>
      <c r="J14">
        <v>7.73</v>
      </c>
      <c r="K14">
        <v>7.71</v>
      </c>
      <c r="L14">
        <v>7.25</v>
      </c>
      <c r="M14">
        <v>7.37</v>
      </c>
      <c r="N14">
        <v>7.32</v>
      </c>
      <c r="O14" t="s">
        <v>390</v>
      </c>
    </row>
    <row r="15" spans="1:15" x14ac:dyDescent="0.3">
      <c r="A15" t="s">
        <v>370</v>
      </c>
      <c r="B15" t="s">
        <v>130</v>
      </c>
      <c r="C15">
        <v>7.48</v>
      </c>
      <c r="D15">
        <v>7.32</v>
      </c>
      <c r="E15">
        <v>7.48</v>
      </c>
      <c r="F15">
        <v>7.66</v>
      </c>
      <c r="G15">
        <v>7.56</v>
      </c>
      <c r="H15">
        <v>7.56</v>
      </c>
      <c r="I15">
        <v>7.49</v>
      </c>
      <c r="J15">
        <v>7.56</v>
      </c>
      <c r="K15">
        <v>7.6</v>
      </c>
      <c r="L15">
        <v>7.33</v>
      </c>
      <c r="M15">
        <v>7.42</v>
      </c>
      <c r="N15">
        <v>7.29</v>
      </c>
      <c r="O15" t="s">
        <v>390</v>
      </c>
    </row>
    <row r="16" spans="1:15" x14ac:dyDescent="0.3">
      <c r="A16" t="s">
        <v>371</v>
      </c>
      <c r="B16" t="s">
        <v>176</v>
      </c>
      <c r="C16">
        <v>7.41</v>
      </c>
      <c r="D16">
        <v>7.39</v>
      </c>
      <c r="E16">
        <v>7.41</v>
      </c>
      <c r="F16">
        <v>7.53</v>
      </c>
      <c r="G16">
        <v>7.72</v>
      </c>
      <c r="H16">
        <v>7.64</v>
      </c>
      <c r="I16">
        <v>7.62</v>
      </c>
      <c r="J16">
        <v>7.61</v>
      </c>
      <c r="K16">
        <v>7.45</v>
      </c>
      <c r="L16">
        <v>7.21</v>
      </c>
      <c r="M16">
        <v>7.5</v>
      </c>
      <c r="N16">
        <v>7.35</v>
      </c>
      <c r="O16" t="s">
        <v>390</v>
      </c>
    </row>
    <row r="17" spans="1:15" x14ac:dyDescent="0.3">
      <c r="A17" t="s">
        <v>372</v>
      </c>
      <c r="B17" t="s">
        <v>197</v>
      </c>
      <c r="C17">
        <v>7.49</v>
      </c>
      <c r="D17">
        <v>7.54</v>
      </c>
      <c r="E17">
        <v>7.59</v>
      </c>
      <c r="F17">
        <v>7.63</v>
      </c>
      <c r="G17">
        <v>7.76</v>
      </c>
      <c r="H17">
        <v>7.51</v>
      </c>
      <c r="I17">
        <v>7.63</v>
      </c>
      <c r="J17">
        <v>7.58</v>
      </c>
      <c r="K17">
        <v>7.58</v>
      </c>
      <c r="L17">
        <v>7.53</v>
      </c>
      <c r="M17">
        <v>7.68</v>
      </c>
      <c r="N17">
        <v>7.68</v>
      </c>
      <c r="O17" t="s">
        <v>390</v>
      </c>
    </row>
    <row r="18" spans="1:15" x14ac:dyDescent="0.3">
      <c r="A18" t="s">
        <v>373</v>
      </c>
      <c r="B18" t="s">
        <v>213</v>
      </c>
      <c r="C18">
        <v>7.45</v>
      </c>
      <c r="D18">
        <v>7.53</v>
      </c>
      <c r="E18">
        <v>7.57</v>
      </c>
      <c r="F18">
        <v>7.6</v>
      </c>
      <c r="G18">
        <v>7.63</v>
      </c>
      <c r="H18">
        <v>7.63</v>
      </c>
      <c r="I18">
        <v>7.72</v>
      </c>
      <c r="J18">
        <v>7.71</v>
      </c>
      <c r="K18">
        <v>7.59</v>
      </c>
      <c r="L18">
        <v>7.44</v>
      </c>
      <c r="M18">
        <v>7.5</v>
      </c>
      <c r="N18">
        <v>7.25</v>
      </c>
      <c r="O18" t="s">
        <v>390</v>
      </c>
    </row>
    <row r="19" spans="1:15" x14ac:dyDescent="0.3">
      <c r="A19" t="s">
        <v>374</v>
      </c>
      <c r="B19" t="s">
        <v>267</v>
      </c>
      <c r="C19">
        <v>7.54</v>
      </c>
      <c r="D19">
        <v>7.53</v>
      </c>
      <c r="E19">
        <v>7.6</v>
      </c>
      <c r="F19">
        <v>7.7</v>
      </c>
      <c r="G19">
        <v>7.61</v>
      </c>
      <c r="H19">
        <v>7.72</v>
      </c>
      <c r="I19">
        <v>7.79</v>
      </c>
      <c r="J19">
        <v>7.68</v>
      </c>
      <c r="K19">
        <v>7.66</v>
      </c>
      <c r="L19">
        <v>7.4</v>
      </c>
      <c r="M19">
        <v>7.3</v>
      </c>
      <c r="N19">
        <v>7.33</v>
      </c>
      <c r="O19" t="s">
        <v>390</v>
      </c>
    </row>
    <row r="20" spans="1:15" x14ac:dyDescent="0.3">
      <c r="A20" t="s">
        <v>375</v>
      </c>
      <c r="B20" t="s">
        <v>112</v>
      </c>
      <c r="C20">
        <v>7.29</v>
      </c>
      <c r="D20">
        <v>7.33</v>
      </c>
      <c r="E20">
        <v>7.3</v>
      </c>
      <c r="F20">
        <v>7.44</v>
      </c>
      <c r="G20">
        <v>7.66</v>
      </c>
      <c r="H20">
        <v>7.72</v>
      </c>
      <c r="I20">
        <v>7.64</v>
      </c>
      <c r="J20">
        <v>7.6</v>
      </c>
      <c r="K20">
        <v>7.55</v>
      </c>
      <c r="L20">
        <v>7.27</v>
      </c>
      <c r="M20">
        <v>7.47</v>
      </c>
      <c r="N20">
        <v>7.35</v>
      </c>
      <c r="O20" t="s">
        <v>390</v>
      </c>
    </row>
    <row r="21" spans="1:15" x14ac:dyDescent="0.3">
      <c r="A21" t="s">
        <v>376</v>
      </c>
      <c r="B21" t="s">
        <v>181</v>
      </c>
      <c r="C21">
        <v>7.53</v>
      </c>
      <c r="D21">
        <v>7.39</v>
      </c>
      <c r="E21">
        <v>7.35</v>
      </c>
      <c r="F21">
        <v>7.3</v>
      </c>
      <c r="G21">
        <v>7.42</v>
      </c>
      <c r="H21">
        <v>7.53</v>
      </c>
      <c r="I21">
        <v>7.53</v>
      </c>
      <c r="J21">
        <v>7.59</v>
      </c>
      <c r="K21">
        <v>7.34</v>
      </c>
      <c r="L21">
        <v>7.29</v>
      </c>
      <c r="M21">
        <v>7.69</v>
      </c>
      <c r="N21">
        <v>7.5</v>
      </c>
      <c r="O21" t="s">
        <v>390</v>
      </c>
    </row>
    <row r="22" spans="1:15" x14ac:dyDescent="0.3">
      <c r="A22" t="s">
        <v>377</v>
      </c>
      <c r="B22" t="s">
        <v>193</v>
      </c>
      <c r="C22">
        <v>7.29</v>
      </c>
      <c r="D22">
        <v>7.44</v>
      </c>
      <c r="E22">
        <v>7.51</v>
      </c>
      <c r="F22">
        <v>7.5</v>
      </c>
      <c r="G22">
        <v>7.6</v>
      </c>
      <c r="H22">
        <v>7.47</v>
      </c>
      <c r="I22">
        <v>7.62</v>
      </c>
      <c r="J22">
        <v>7.72</v>
      </c>
      <c r="K22">
        <v>7.64</v>
      </c>
      <c r="L22">
        <v>7.34</v>
      </c>
      <c r="M22">
        <v>7.51</v>
      </c>
      <c r="N22">
        <v>7.51</v>
      </c>
      <c r="O22" t="s">
        <v>390</v>
      </c>
    </row>
    <row r="23" spans="1:15" x14ac:dyDescent="0.3">
      <c r="A23" t="s">
        <v>378</v>
      </c>
      <c r="B23" t="s">
        <v>255</v>
      </c>
      <c r="C23">
        <v>7.21</v>
      </c>
      <c r="D23">
        <v>7.22</v>
      </c>
      <c r="E23">
        <v>7.25</v>
      </c>
      <c r="F23">
        <v>7.53</v>
      </c>
      <c r="G23">
        <v>7.59</v>
      </c>
      <c r="H23">
        <v>7.62</v>
      </c>
      <c r="I23">
        <v>7.54</v>
      </c>
      <c r="J23">
        <v>7.62</v>
      </c>
      <c r="K23">
        <v>7.39</v>
      </c>
      <c r="L23">
        <v>7.29</v>
      </c>
      <c r="M23">
        <v>7.52</v>
      </c>
      <c r="N23">
        <v>7.28</v>
      </c>
      <c r="O23" t="s">
        <v>390</v>
      </c>
    </row>
    <row r="24" spans="1:15" x14ac:dyDescent="0.3">
      <c r="A24" t="s">
        <v>379</v>
      </c>
      <c r="B24" t="s">
        <v>272</v>
      </c>
      <c r="C24">
        <v>7.36</v>
      </c>
      <c r="D24">
        <v>7.32</v>
      </c>
      <c r="E24">
        <v>7.48</v>
      </c>
      <c r="F24">
        <v>7.54</v>
      </c>
      <c r="G24">
        <v>7.6</v>
      </c>
      <c r="H24">
        <v>7.7</v>
      </c>
      <c r="I24">
        <v>7.61</v>
      </c>
      <c r="J24">
        <v>7.62</v>
      </c>
      <c r="K24">
        <v>7.47</v>
      </c>
      <c r="L24">
        <v>7.3</v>
      </c>
      <c r="M24">
        <v>7.23</v>
      </c>
      <c r="N24">
        <v>7.3</v>
      </c>
      <c r="O24" t="s">
        <v>390</v>
      </c>
    </row>
    <row r="25" spans="1:15" x14ac:dyDescent="0.3">
      <c r="C25" t="s">
        <v>390</v>
      </c>
      <c r="D25" t="s">
        <v>390</v>
      </c>
      <c r="E25" t="s">
        <v>390</v>
      </c>
      <c r="F25" t="s">
        <v>390</v>
      </c>
      <c r="G25" t="s">
        <v>390</v>
      </c>
      <c r="H25" t="s">
        <v>390</v>
      </c>
      <c r="I25" t="s">
        <v>390</v>
      </c>
      <c r="J25" t="s">
        <v>390</v>
      </c>
      <c r="K25" t="s">
        <v>390</v>
      </c>
      <c r="L25" t="s">
        <v>390</v>
      </c>
      <c r="M25" t="s">
        <v>390</v>
      </c>
      <c r="N25" t="s">
        <v>390</v>
      </c>
      <c r="O25" t="s">
        <v>390</v>
      </c>
    </row>
    <row r="26" spans="1:15" x14ac:dyDescent="0.3">
      <c r="A26" t="s">
        <v>380</v>
      </c>
      <c r="B26" t="s">
        <v>1001</v>
      </c>
      <c r="C26" t="s">
        <v>390</v>
      </c>
      <c r="D26" t="s">
        <v>390</v>
      </c>
      <c r="E26" t="s">
        <v>390</v>
      </c>
      <c r="F26" t="s">
        <v>390</v>
      </c>
      <c r="G26" t="s">
        <v>390</v>
      </c>
      <c r="H26" t="s">
        <v>390</v>
      </c>
      <c r="I26" t="s">
        <v>390</v>
      </c>
      <c r="J26" t="s">
        <v>390</v>
      </c>
      <c r="K26" t="s">
        <v>390</v>
      </c>
      <c r="L26" t="s">
        <v>390</v>
      </c>
      <c r="M26" t="s">
        <v>390</v>
      </c>
      <c r="N26" t="s">
        <v>390</v>
      </c>
      <c r="O26" t="s">
        <v>390</v>
      </c>
    </row>
    <row r="27" spans="1:15" x14ac:dyDescent="0.3">
      <c r="A27" t="s">
        <v>382</v>
      </c>
      <c r="B27" t="s">
        <v>28</v>
      </c>
      <c r="C27">
        <v>7.11</v>
      </c>
      <c r="D27">
        <v>7.27</v>
      </c>
      <c r="E27">
        <v>7.26</v>
      </c>
      <c r="F27">
        <v>7.54</v>
      </c>
      <c r="G27">
        <v>7.59</v>
      </c>
      <c r="H27">
        <v>7.54</v>
      </c>
      <c r="I27">
        <v>7.78</v>
      </c>
      <c r="J27">
        <v>7.8</v>
      </c>
      <c r="K27">
        <v>7.83</v>
      </c>
      <c r="L27">
        <v>7.43</v>
      </c>
      <c r="M27">
        <v>7.42</v>
      </c>
      <c r="N27">
        <v>7.24</v>
      </c>
      <c r="O27" t="s">
        <v>390</v>
      </c>
    </row>
    <row r="28" spans="1:15" x14ac:dyDescent="0.3">
      <c r="A28" t="s">
        <v>383</v>
      </c>
      <c r="B28" t="s">
        <v>29</v>
      </c>
      <c r="C28">
        <v>7.13</v>
      </c>
      <c r="D28">
        <v>7.34</v>
      </c>
      <c r="E28">
        <v>7.38</v>
      </c>
      <c r="F28">
        <v>7.31</v>
      </c>
      <c r="G28">
        <v>7.45</v>
      </c>
      <c r="H28">
        <v>7.46</v>
      </c>
      <c r="I28">
        <v>7.46</v>
      </c>
      <c r="J28">
        <v>7.55</v>
      </c>
      <c r="K28">
        <v>7.54</v>
      </c>
      <c r="L28">
        <v>7.16</v>
      </c>
      <c r="M28">
        <v>7.44</v>
      </c>
      <c r="N28">
        <v>7.49</v>
      </c>
      <c r="O28" t="s">
        <v>390</v>
      </c>
    </row>
    <row r="29" spans="1:15" x14ac:dyDescent="0.3">
      <c r="A29" t="s">
        <v>384</v>
      </c>
      <c r="B29" t="s">
        <v>61</v>
      </c>
      <c r="C29">
        <v>7.63</v>
      </c>
      <c r="D29">
        <v>7.56</v>
      </c>
      <c r="E29">
        <v>7.5</v>
      </c>
      <c r="F29">
        <v>7.83</v>
      </c>
      <c r="G29">
        <v>7.85</v>
      </c>
      <c r="H29">
        <v>7.56</v>
      </c>
      <c r="I29">
        <v>7.8</v>
      </c>
      <c r="J29">
        <v>7.93</v>
      </c>
      <c r="K29">
        <v>7.69</v>
      </c>
      <c r="L29">
        <v>7.6</v>
      </c>
      <c r="M29">
        <v>7.76</v>
      </c>
      <c r="N29">
        <v>7.65</v>
      </c>
      <c r="O29" t="s">
        <v>390</v>
      </c>
    </row>
    <row r="30" spans="1:15" x14ac:dyDescent="0.3">
      <c r="A30" t="s">
        <v>385</v>
      </c>
      <c r="B30" t="s">
        <v>62</v>
      </c>
      <c r="C30">
        <v>7.5</v>
      </c>
      <c r="D30">
        <v>7.44</v>
      </c>
      <c r="E30">
        <v>7.52</v>
      </c>
      <c r="F30">
        <v>7.71</v>
      </c>
      <c r="G30">
        <v>7.6</v>
      </c>
      <c r="H30">
        <v>7.84</v>
      </c>
      <c r="I30">
        <v>7.88</v>
      </c>
      <c r="J30">
        <v>7.72</v>
      </c>
      <c r="K30">
        <v>7.65</v>
      </c>
      <c r="L30">
        <v>7.41</v>
      </c>
      <c r="M30">
        <v>7.47</v>
      </c>
      <c r="N30">
        <v>7.44</v>
      </c>
      <c r="O30" t="s">
        <v>390</v>
      </c>
    </row>
    <row r="31" spans="1:15" x14ac:dyDescent="0.3">
      <c r="A31" t="s">
        <v>386</v>
      </c>
      <c r="B31" t="s">
        <v>121</v>
      </c>
      <c r="C31">
        <v>7.43</v>
      </c>
      <c r="D31">
        <v>7.39</v>
      </c>
      <c r="E31">
        <v>7.37</v>
      </c>
      <c r="F31">
        <v>7.57</v>
      </c>
      <c r="G31">
        <v>7.61</v>
      </c>
      <c r="H31">
        <v>7.56</v>
      </c>
      <c r="I31">
        <v>7.63</v>
      </c>
      <c r="J31">
        <v>7.62</v>
      </c>
      <c r="K31">
        <v>7.55</v>
      </c>
      <c r="L31">
        <v>7.29</v>
      </c>
      <c r="M31">
        <v>7.34</v>
      </c>
      <c r="N31">
        <v>7.49</v>
      </c>
      <c r="O31" t="s">
        <v>390</v>
      </c>
    </row>
    <row r="32" spans="1:15" x14ac:dyDescent="0.3">
      <c r="A32" t="s">
        <v>387</v>
      </c>
      <c r="B32" t="s">
        <v>301</v>
      </c>
      <c r="C32">
        <v>7.52</v>
      </c>
      <c r="D32">
        <v>7.51</v>
      </c>
      <c r="E32">
        <v>7.53</v>
      </c>
      <c r="F32">
        <v>7.69</v>
      </c>
      <c r="G32">
        <v>7.62</v>
      </c>
      <c r="H32">
        <v>7.83</v>
      </c>
      <c r="I32">
        <v>7.85</v>
      </c>
      <c r="J32">
        <v>7.76</v>
      </c>
      <c r="K32">
        <v>7.79</v>
      </c>
      <c r="L32">
        <v>7.21</v>
      </c>
      <c r="M32">
        <v>7.43</v>
      </c>
      <c r="N32">
        <v>7.45</v>
      </c>
      <c r="O32" t="s">
        <v>390</v>
      </c>
    </row>
    <row r="33" spans="1:15" x14ac:dyDescent="0.3">
      <c r="A33" t="s">
        <v>388</v>
      </c>
      <c r="B33" t="s">
        <v>333</v>
      </c>
      <c r="C33">
        <v>7.69</v>
      </c>
      <c r="D33">
        <v>7.66</v>
      </c>
      <c r="E33">
        <v>7.73</v>
      </c>
      <c r="F33">
        <v>7.89</v>
      </c>
      <c r="G33">
        <v>7.74</v>
      </c>
      <c r="H33">
        <v>7.84</v>
      </c>
      <c r="I33">
        <v>7.78</v>
      </c>
      <c r="J33">
        <v>7.84</v>
      </c>
      <c r="K33">
        <v>7.85</v>
      </c>
      <c r="L33">
        <v>7.45</v>
      </c>
      <c r="M33">
        <v>7.59</v>
      </c>
      <c r="N33">
        <v>7.73</v>
      </c>
      <c r="O33" t="s">
        <v>390</v>
      </c>
    </row>
    <row r="34" spans="1:15" x14ac:dyDescent="0.3">
      <c r="A34" t="s">
        <v>389</v>
      </c>
      <c r="B34" t="s">
        <v>4</v>
      </c>
      <c r="C34">
        <v>7.88</v>
      </c>
      <c r="D34">
        <v>7.68</v>
      </c>
      <c r="E34">
        <v>7.81</v>
      </c>
      <c r="F34">
        <v>8.14</v>
      </c>
      <c r="G34">
        <v>7.82</v>
      </c>
      <c r="H34">
        <v>7.74</v>
      </c>
      <c r="I34">
        <v>7.9</v>
      </c>
      <c r="J34">
        <v>7.9</v>
      </c>
      <c r="K34">
        <v>8.1</v>
      </c>
      <c r="L34">
        <v>7.48</v>
      </c>
      <c r="M34">
        <v>7.47</v>
      </c>
      <c r="N34">
        <v>7.18</v>
      </c>
      <c r="O34" t="s">
        <v>390</v>
      </c>
    </row>
    <row r="35" spans="1:15" x14ac:dyDescent="0.3">
      <c r="A35" t="s">
        <v>391</v>
      </c>
      <c r="B35" t="s">
        <v>19</v>
      </c>
      <c r="C35">
        <v>7.28</v>
      </c>
      <c r="D35">
        <v>7.38</v>
      </c>
      <c r="E35">
        <v>7.38</v>
      </c>
      <c r="F35">
        <v>7.43</v>
      </c>
      <c r="G35">
        <v>7.68</v>
      </c>
      <c r="H35">
        <v>7.77</v>
      </c>
      <c r="I35">
        <v>7.53</v>
      </c>
      <c r="J35">
        <v>7.57</v>
      </c>
      <c r="K35">
        <v>7.4</v>
      </c>
      <c r="L35">
        <v>6.89</v>
      </c>
      <c r="M35">
        <v>7.28</v>
      </c>
      <c r="N35">
        <v>7.35</v>
      </c>
      <c r="O35" t="s">
        <v>390</v>
      </c>
    </row>
    <row r="36" spans="1:15" x14ac:dyDescent="0.3">
      <c r="A36" t="s">
        <v>392</v>
      </c>
      <c r="B36" t="s">
        <v>54</v>
      </c>
      <c r="C36">
        <v>7.65</v>
      </c>
      <c r="D36">
        <v>7.6</v>
      </c>
      <c r="E36">
        <v>7.69</v>
      </c>
      <c r="F36">
        <v>7.64</v>
      </c>
      <c r="G36">
        <v>7.6</v>
      </c>
      <c r="H36">
        <v>7.76</v>
      </c>
      <c r="I36">
        <v>7.53</v>
      </c>
      <c r="J36">
        <v>7.96</v>
      </c>
      <c r="K36">
        <v>7.68</v>
      </c>
      <c r="L36">
        <v>7.12</v>
      </c>
      <c r="M36">
        <v>7.45</v>
      </c>
      <c r="N36">
        <v>7.97</v>
      </c>
      <c r="O36" t="s">
        <v>390</v>
      </c>
    </row>
    <row r="37" spans="1:15" x14ac:dyDescent="0.3">
      <c r="A37" t="s">
        <v>393</v>
      </c>
      <c r="B37" t="s">
        <v>70</v>
      </c>
      <c r="C37">
        <v>7.81</v>
      </c>
      <c r="D37">
        <v>7.73</v>
      </c>
      <c r="E37">
        <v>7.85</v>
      </c>
      <c r="F37">
        <v>8.0399999999999991</v>
      </c>
      <c r="G37">
        <v>7.49</v>
      </c>
      <c r="H37">
        <v>8.08</v>
      </c>
      <c r="I37">
        <v>8.24</v>
      </c>
      <c r="J37">
        <v>7.89</v>
      </c>
      <c r="K37">
        <v>7.98</v>
      </c>
      <c r="L37">
        <v>7.84</v>
      </c>
      <c r="M37">
        <v>7.67</v>
      </c>
      <c r="N37">
        <v>8.23</v>
      </c>
      <c r="O37" t="s">
        <v>390</v>
      </c>
    </row>
    <row r="38" spans="1:15" x14ac:dyDescent="0.3">
      <c r="A38" t="s">
        <v>394</v>
      </c>
      <c r="B38" t="s">
        <v>100</v>
      </c>
      <c r="C38">
        <v>7.83</v>
      </c>
      <c r="D38">
        <v>7.78</v>
      </c>
      <c r="E38">
        <v>7.89</v>
      </c>
      <c r="F38">
        <v>7.95</v>
      </c>
      <c r="G38">
        <v>7.99</v>
      </c>
      <c r="H38">
        <v>7.87</v>
      </c>
      <c r="I38">
        <v>8.15</v>
      </c>
      <c r="J38">
        <v>7.97</v>
      </c>
      <c r="K38">
        <v>7.98</v>
      </c>
      <c r="L38">
        <v>7.59</v>
      </c>
      <c r="M38">
        <v>7.8</v>
      </c>
      <c r="N38">
        <v>8.06</v>
      </c>
      <c r="O38" t="s">
        <v>390</v>
      </c>
    </row>
    <row r="39" spans="1:15" x14ac:dyDescent="0.3">
      <c r="A39" t="s">
        <v>395</v>
      </c>
      <c r="B39" t="s">
        <v>248</v>
      </c>
      <c r="C39">
        <v>7.67</v>
      </c>
      <c r="D39">
        <v>7.75</v>
      </c>
      <c r="E39">
        <v>7.76</v>
      </c>
      <c r="F39">
        <v>8.07</v>
      </c>
      <c r="G39">
        <v>7.87</v>
      </c>
      <c r="H39">
        <v>7.88</v>
      </c>
      <c r="I39">
        <v>7.62</v>
      </c>
      <c r="J39">
        <v>7.72</v>
      </c>
      <c r="K39">
        <v>7.93</v>
      </c>
      <c r="L39">
        <v>7.79</v>
      </c>
      <c r="M39">
        <v>7.86</v>
      </c>
      <c r="N39">
        <v>7.79</v>
      </c>
      <c r="O39" t="s">
        <v>390</v>
      </c>
    </row>
    <row r="40" spans="1:15" x14ac:dyDescent="0.3">
      <c r="A40" t="s">
        <v>396</v>
      </c>
      <c r="B40" t="s">
        <v>31</v>
      </c>
      <c r="C40">
        <v>7.25</v>
      </c>
      <c r="D40">
        <v>7.39</v>
      </c>
      <c r="E40">
        <v>7.39</v>
      </c>
      <c r="F40">
        <v>7.58</v>
      </c>
      <c r="G40">
        <v>7.53</v>
      </c>
      <c r="H40">
        <v>7.56</v>
      </c>
      <c r="I40">
        <v>7.7</v>
      </c>
      <c r="J40">
        <v>7.71</v>
      </c>
      <c r="K40">
        <v>7.48</v>
      </c>
      <c r="L40">
        <v>7.38</v>
      </c>
      <c r="M40">
        <v>7.43</v>
      </c>
      <c r="N40">
        <v>7.46</v>
      </c>
      <c r="O40" t="s">
        <v>390</v>
      </c>
    </row>
    <row r="41" spans="1:15" x14ac:dyDescent="0.3">
      <c r="A41" t="s">
        <v>397</v>
      </c>
      <c r="B41" t="s">
        <v>48</v>
      </c>
      <c r="C41">
        <v>7.2</v>
      </c>
      <c r="D41">
        <v>7.47</v>
      </c>
      <c r="E41">
        <v>7.52</v>
      </c>
      <c r="F41">
        <v>7.66</v>
      </c>
      <c r="G41">
        <v>7.61</v>
      </c>
      <c r="H41">
        <v>7.52</v>
      </c>
      <c r="I41">
        <v>7.62</v>
      </c>
      <c r="J41">
        <v>7.65</v>
      </c>
      <c r="K41">
        <v>7.58</v>
      </c>
      <c r="L41">
        <v>7.31</v>
      </c>
      <c r="M41">
        <v>7.44</v>
      </c>
      <c r="N41">
        <v>7.49</v>
      </c>
      <c r="O41" t="s">
        <v>390</v>
      </c>
    </row>
    <row r="42" spans="1:15" x14ac:dyDescent="0.3">
      <c r="A42" t="s">
        <v>398</v>
      </c>
      <c r="B42" t="s">
        <v>167</v>
      </c>
      <c r="C42">
        <v>7.26</v>
      </c>
      <c r="D42">
        <v>7.17</v>
      </c>
      <c r="E42">
        <v>7.19</v>
      </c>
      <c r="F42">
        <v>7.33</v>
      </c>
      <c r="G42">
        <v>7.36</v>
      </c>
      <c r="H42">
        <v>7.45</v>
      </c>
      <c r="I42">
        <v>7.42</v>
      </c>
      <c r="J42">
        <v>7.53</v>
      </c>
      <c r="K42">
        <v>7.53</v>
      </c>
      <c r="L42">
        <v>7.12</v>
      </c>
      <c r="M42">
        <v>7.45</v>
      </c>
      <c r="N42">
        <v>6.97</v>
      </c>
      <c r="O42" t="s">
        <v>390</v>
      </c>
    </row>
    <row r="43" spans="1:15" x14ac:dyDescent="0.3">
      <c r="A43" t="s">
        <v>399</v>
      </c>
      <c r="B43" t="s">
        <v>202</v>
      </c>
      <c r="C43">
        <v>7.07</v>
      </c>
      <c r="D43">
        <v>7.3</v>
      </c>
      <c r="E43">
        <v>7.15</v>
      </c>
      <c r="F43">
        <v>7.23</v>
      </c>
      <c r="G43">
        <v>7.38</v>
      </c>
      <c r="H43">
        <v>7.45</v>
      </c>
      <c r="I43">
        <v>7.55</v>
      </c>
      <c r="J43">
        <v>7.58</v>
      </c>
      <c r="K43">
        <v>7.58</v>
      </c>
      <c r="L43">
        <v>7.35</v>
      </c>
      <c r="M43">
        <v>7.51</v>
      </c>
      <c r="N43">
        <v>7.21</v>
      </c>
      <c r="O43" t="s">
        <v>390</v>
      </c>
    </row>
    <row r="44" spans="1:15" x14ac:dyDescent="0.3">
      <c r="A44" t="s">
        <v>400</v>
      </c>
      <c r="B44" t="s">
        <v>219</v>
      </c>
      <c r="C44">
        <v>7.13</v>
      </c>
      <c r="D44">
        <v>7.18</v>
      </c>
      <c r="E44">
        <v>7.23</v>
      </c>
      <c r="F44">
        <v>7.47</v>
      </c>
      <c r="G44">
        <v>7.52</v>
      </c>
      <c r="H44">
        <v>7.52</v>
      </c>
      <c r="I44">
        <v>7.57</v>
      </c>
      <c r="J44">
        <v>7.48</v>
      </c>
      <c r="K44">
        <v>7.54</v>
      </c>
      <c r="L44">
        <v>7.19</v>
      </c>
      <c r="M44">
        <v>7.42</v>
      </c>
      <c r="N44">
        <v>7.15</v>
      </c>
      <c r="O44" t="s">
        <v>390</v>
      </c>
    </row>
    <row r="45" spans="1:15" x14ac:dyDescent="0.3">
      <c r="A45" t="s">
        <v>401</v>
      </c>
      <c r="B45" t="s">
        <v>230</v>
      </c>
      <c r="C45">
        <v>7.03</v>
      </c>
      <c r="D45">
        <v>7.3</v>
      </c>
      <c r="E45">
        <v>7.27</v>
      </c>
      <c r="F45">
        <v>7.51</v>
      </c>
      <c r="G45">
        <v>7.42</v>
      </c>
      <c r="H45">
        <v>7.49</v>
      </c>
      <c r="I45">
        <v>7.67</v>
      </c>
      <c r="J45">
        <v>7.55</v>
      </c>
      <c r="K45">
        <v>7.51</v>
      </c>
      <c r="L45">
        <v>7.35</v>
      </c>
      <c r="M45">
        <v>7.36</v>
      </c>
      <c r="N45">
        <v>7.37</v>
      </c>
      <c r="O45" t="s">
        <v>390</v>
      </c>
    </row>
    <row r="46" spans="1:15" x14ac:dyDescent="0.3">
      <c r="A46" t="s">
        <v>402</v>
      </c>
      <c r="B46" t="s">
        <v>266</v>
      </c>
      <c r="C46">
        <v>7.56</v>
      </c>
      <c r="D46">
        <v>7.6</v>
      </c>
      <c r="E46">
        <v>7.54</v>
      </c>
      <c r="F46">
        <v>7.61</v>
      </c>
      <c r="G46">
        <v>7.69</v>
      </c>
      <c r="H46">
        <v>7.63</v>
      </c>
      <c r="I46">
        <v>7.75</v>
      </c>
      <c r="J46">
        <v>7.72</v>
      </c>
      <c r="K46">
        <v>7.79</v>
      </c>
      <c r="L46">
        <v>7.54</v>
      </c>
      <c r="M46">
        <v>7.76</v>
      </c>
      <c r="N46">
        <v>7.53</v>
      </c>
      <c r="O46" t="s">
        <v>390</v>
      </c>
    </row>
    <row r="47" spans="1:15" x14ac:dyDescent="0.3">
      <c r="A47" t="s">
        <v>403</v>
      </c>
      <c r="B47" t="s">
        <v>277</v>
      </c>
      <c r="C47">
        <v>7.34</v>
      </c>
      <c r="D47">
        <v>7.27</v>
      </c>
      <c r="E47">
        <v>7.37</v>
      </c>
      <c r="F47">
        <v>7.36</v>
      </c>
      <c r="G47">
        <v>7.52</v>
      </c>
      <c r="H47">
        <v>7.55</v>
      </c>
      <c r="I47">
        <v>7.66</v>
      </c>
      <c r="J47">
        <v>7.73</v>
      </c>
      <c r="K47">
        <v>7.74</v>
      </c>
      <c r="L47">
        <v>7.42</v>
      </c>
      <c r="M47">
        <v>7.62</v>
      </c>
      <c r="N47">
        <v>7.32</v>
      </c>
      <c r="O47" t="s">
        <v>390</v>
      </c>
    </row>
    <row r="48" spans="1:15" x14ac:dyDescent="0.3">
      <c r="A48" t="s">
        <v>404</v>
      </c>
      <c r="B48" t="s">
        <v>293</v>
      </c>
      <c r="C48">
        <v>7.49</v>
      </c>
      <c r="D48">
        <v>7.51</v>
      </c>
      <c r="E48">
        <v>7.62</v>
      </c>
      <c r="F48">
        <v>7.68</v>
      </c>
      <c r="G48">
        <v>7.76</v>
      </c>
      <c r="H48">
        <v>7.78</v>
      </c>
      <c r="I48">
        <v>7.76</v>
      </c>
      <c r="J48">
        <v>7.77</v>
      </c>
      <c r="K48">
        <v>7.72</v>
      </c>
      <c r="L48">
        <v>7.3</v>
      </c>
      <c r="M48">
        <v>7.48</v>
      </c>
      <c r="N48">
        <v>7.46</v>
      </c>
      <c r="O48" t="s">
        <v>390</v>
      </c>
    </row>
    <row r="49" spans="1:15" x14ac:dyDescent="0.3">
      <c r="A49" t="s">
        <v>405</v>
      </c>
      <c r="B49" t="s">
        <v>318</v>
      </c>
      <c r="C49">
        <v>7.29</v>
      </c>
      <c r="D49">
        <v>7.39</v>
      </c>
      <c r="E49">
        <v>7.41</v>
      </c>
      <c r="F49">
        <v>7.5</v>
      </c>
      <c r="G49">
        <v>7.77</v>
      </c>
      <c r="H49">
        <v>7.74</v>
      </c>
      <c r="I49">
        <v>7.77</v>
      </c>
      <c r="J49">
        <v>7.75</v>
      </c>
      <c r="K49">
        <v>7.57</v>
      </c>
      <c r="L49">
        <v>7.22</v>
      </c>
      <c r="M49">
        <v>7.68</v>
      </c>
      <c r="N49">
        <v>7.59</v>
      </c>
      <c r="O49" t="s">
        <v>390</v>
      </c>
    </row>
    <row r="50" spans="1:15" x14ac:dyDescent="0.3">
      <c r="A50" t="s">
        <v>406</v>
      </c>
      <c r="B50" t="s">
        <v>340</v>
      </c>
      <c r="C50">
        <v>7.47</v>
      </c>
      <c r="D50">
        <v>7.48</v>
      </c>
      <c r="E50">
        <v>7.53</v>
      </c>
      <c r="F50">
        <v>7.66</v>
      </c>
      <c r="G50">
        <v>7.45</v>
      </c>
      <c r="H50">
        <v>7.64</v>
      </c>
      <c r="I50">
        <v>7.8</v>
      </c>
      <c r="J50">
        <v>7.79</v>
      </c>
      <c r="K50">
        <v>7.68</v>
      </c>
      <c r="L50">
        <v>7.63</v>
      </c>
      <c r="M50">
        <v>7.62</v>
      </c>
      <c r="N50">
        <v>7.52</v>
      </c>
      <c r="O50" t="s">
        <v>390</v>
      </c>
    </row>
    <row r="51" spans="1:15" x14ac:dyDescent="0.3">
      <c r="A51" t="s">
        <v>407</v>
      </c>
      <c r="B51" t="s">
        <v>47</v>
      </c>
      <c r="C51">
        <v>7.14</v>
      </c>
      <c r="D51">
        <v>7.5</v>
      </c>
      <c r="E51">
        <v>7.56</v>
      </c>
      <c r="F51">
        <v>7.72</v>
      </c>
      <c r="G51">
        <v>7.01</v>
      </c>
      <c r="H51">
        <v>7.76</v>
      </c>
      <c r="I51">
        <v>7.62</v>
      </c>
      <c r="J51">
        <v>7.34</v>
      </c>
      <c r="K51">
        <v>7.6</v>
      </c>
      <c r="L51">
        <v>7.19</v>
      </c>
      <c r="M51">
        <v>7.17</v>
      </c>
      <c r="N51" t="s">
        <v>390</v>
      </c>
      <c r="O51" t="s">
        <v>390</v>
      </c>
    </row>
    <row r="52" spans="1:15" x14ac:dyDescent="0.3">
      <c r="A52" t="s">
        <v>408</v>
      </c>
      <c r="B52" t="s">
        <v>66</v>
      </c>
      <c r="C52">
        <v>7.3</v>
      </c>
      <c r="D52">
        <v>7.63</v>
      </c>
      <c r="E52">
        <v>7.54</v>
      </c>
      <c r="F52">
        <v>7.56</v>
      </c>
      <c r="G52">
        <v>7.54</v>
      </c>
      <c r="H52">
        <v>7.65</v>
      </c>
      <c r="I52">
        <v>8.0399999999999991</v>
      </c>
      <c r="J52">
        <v>8.02</v>
      </c>
      <c r="K52">
        <v>7.72</v>
      </c>
      <c r="L52">
        <v>7.9</v>
      </c>
      <c r="M52">
        <v>7.79</v>
      </c>
      <c r="N52">
        <v>7.37</v>
      </c>
      <c r="O52" t="s">
        <v>390</v>
      </c>
    </row>
    <row r="53" spans="1:15" x14ac:dyDescent="0.3">
      <c r="A53" t="s">
        <v>409</v>
      </c>
      <c r="B53" t="s">
        <v>111</v>
      </c>
      <c r="C53">
        <v>7.65</v>
      </c>
      <c r="D53">
        <v>7.4</v>
      </c>
      <c r="E53">
        <v>7.99</v>
      </c>
      <c r="F53">
        <v>7.78</v>
      </c>
      <c r="G53">
        <v>7.87</v>
      </c>
      <c r="H53">
        <v>7.9</v>
      </c>
      <c r="I53">
        <v>7.96</v>
      </c>
      <c r="J53">
        <v>8.4499999999999993</v>
      </c>
      <c r="K53">
        <v>8.18</v>
      </c>
      <c r="L53">
        <v>7.59</v>
      </c>
      <c r="M53">
        <v>7.88</v>
      </c>
      <c r="N53">
        <v>7.83</v>
      </c>
      <c r="O53" t="s">
        <v>390</v>
      </c>
    </row>
    <row r="54" spans="1:15" x14ac:dyDescent="0.3">
      <c r="A54" t="s">
        <v>410</v>
      </c>
      <c r="B54" t="s">
        <v>142</v>
      </c>
      <c r="C54">
        <v>7.2</v>
      </c>
      <c r="D54">
        <v>7.11</v>
      </c>
      <c r="E54">
        <v>7.21</v>
      </c>
      <c r="F54">
        <v>7.49</v>
      </c>
      <c r="G54">
        <v>7.5</v>
      </c>
      <c r="H54">
        <v>7.53</v>
      </c>
      <c r="I54">
        <v>7.71</v>
      </c>
      <c r="J54">
        <v>7.99</v>
      </c>
      <c r="K54">
        <v>7.43</v>
      </c>
      <c r="L54">
        <v>7.29</v>
      </c>
      <c r="M54">
        <v>7.29</v>
      </c>
      <c r="N54">
        <v>6.89</v>
      </c>
      <c r="O54" t="s">
        <v>390</v>
      </c>
    </row>
    <row r="55" spans="1:15" x14ac:dyDescent="0.3">
      <c r="A55" t="s">
        <v>411</v>
      </c>
      <c r="B55" t="s">
        <v>155</v>
      </c>
      <c r="C55">
        <v>7.61</v>
      </c>
      <c r="D55">
        <v>7.65</v>
      </c>
      <c r="E55">
        <v>7.66</v>
      </c>
      <c r="F55">
        <v>7.65</v>
      </c>
      <c r="G55">
        <v>7.45</v>
      </c>
      <c r="H55">
        <v>7.47</v>
      </c>
      <c r="I55">
        <v>7.81</v>
      </c>
      <c r="J55">
        <v>7.62</v>
      </c>
      <c r="K55">
        <v>7.41</v>
      </c>
      <c r="L55">
        <v>7.74</v>
      </c>
      <c r="M55">
        <v>7.91</v>
      </c>
      <c r="N55">
        <v>7.63</v>
      </c>
      <c r="O55" t="s">
        <v>390</v>
      </c>
    </row>
    <row r="56" spans="1:15" x14ac:dyDescent="0.3">
      <c r="A56" t="s">
        <v>412</v>
      </c>
      <c r="B56" t="s">
        <v>204</v>
      </c>
      <c r="C56">
        <v>7.5</v>
      </c>
      <c r="D56">
        <v>7.02</v>
      </c>
      <c r="E56">
        <v>7.29</v>
      </c>
      <c r="F56">
        <v>7.38</v>
      </c>
      <c r="G56">
        <v>7.64</v>
      </c>
      <c r="H56">
        <v>7.6</v>
      </c>
      <c r="I56">
        <v>7.24</v>
      </c>
      <c r="J56">
        <v>7.52</v>
      </c>
      <c r="K56">
        <v>8.15</v>
      </c>
      <c r="L56">
        <v>7.4</v>
      </c>
      <c r="M56">
        <v>7.98</v>
      </c>
      <c r="N56">
        <v>7.95</v>
      </c>
      <c r="O56" t="s">
        <v>390</v>
      </c>
    </row>
    <row r="57" spans="1:15" x14ac:dyDescent="0.3">
      <c r="A57" t="s">
        <v>413</v>
      </c>
      <c r="B57" t="s">
        <v>209</v>
      </c>
      <c r="C57">
        <v>7.66</v>
      </c>
      <c r="D57">
        <v>7.58</v>
      </c>
      <c r="E57">
        <v>7.23</v>
      </c>
      <c r="F57">
        <v>7.57</v>
      </c>
      <c r="G57">
        <v>7.06</v>
      </c>
      <c r="H57">
        <v>7.56</v>
      </c>
      <c r="I57">
        <v>7.8</v>
      </c>
      <c r="J57">
        <v>7.93</v>
      </c>
      <c r="K57">
        <v>7.79</v>
      </c>
      <c r="L57">
        <v>7.89</v>
      </c>
      <c r="M57">
        <v>7.33</v>
      </c>
      <c r="N57">
        <v>7.38</v>
      </c>
      <c r="O57" t="s">
        <v>390</v>
      </c>
    </row>
    <row r="58" spans="1:15" x14ac:dyDescent="0.3">
      <c r="A58" t="s">
        <v>414</v>
      </c>
      <c r="B58" t="s">
        <v>216</v>
      </c>
      <c r="C58">
        <v>7.93</v>
      </c>
      <c r="D58">
        <v>7.63</v>
      </c>
      <c r="E58">
        <v>8.07</v>
      </c>
      <c r="F58">
        <v>7.98</v>
      </c>
      <c r="G58">
        <v>7.56</v>
      </c>
      <c r="H58">
        <v>7.8</v>
      </c>
      <c r="I58">
        <v>8.11</v>
      </c>
      <c r="J58">
        <v>8.19</v>
      </c>
      <c r="K58">
        <v>8.0500000000000007</v>
      </c>
      <c r="L58">
        <v>7.89</v>
      </c>
      <c r="M58">
        <v>7.73</v>
      </c>
      <c r="N58">
        <v>7.93</v>
      </c>
      <c r="O58" t="s">
        <v>390</v>
      </c>
    </row>
    <row r="59" spans="1:15" x14ac:dyDescent="0.3">
      <c r="A59" t="s">
        <v>415</v>
      </c>
      <c r="B59" t="s">
        <v>221</v>
      </c>
      <c r="C59">
        <v>7.59</v>
      </c>
      <c r="D59">
        <v>7.52</v>
      </c>
      <c r="E59">
        <v>7.55</v>
      </c>
      <c r="F59">
        <v>7.69</v>
      </c>
      <c r="G59">
        <v>7.82</v>
      </c>
      <c r="H59">
        <v>7.45</v>
      </c>
      <c r="I59">
        <v>7.97</v>
      </c>
      <c r="J59">
        <v>7.58</v>
      </c>
      <c r="K59">
        <v>7.39</v>
      </c>
      <c r="L59">
        <v>7.12</v>
      </c>
      <c r="M59">
        <v>7.69</v>
      </c>
      <c r="N59">
        <v>7.45</v>
      </c>
      <c r="O59" t="s">
        <v>390</v>
      </c>
    </row>
    <row r="60" spans="1:15" x14ac:dyDescent="0.3">
      <c r="A60" t="s">
        <v>416</v>
      </c>
      <c r="B60" t="s">
        <v>252</v>
      </c>
      <c r="C60">
        <v>7.49</v>
      </c>
      <c r="D60">
        <v>7.63</v>
      </c>
      <c r="E60">
        <v>7.24</v>
      </c>
      <c r="F60">
        <v>7.96</v>
      </c>
      <c r="G60">
        <v>7.72</v>
      </c>
      <c r="H60">
        <v>7.76</v>
      </c>
      <c r="I60">
        <v>7.83</v>
      </c>
      <c r="J60">
        <v>7.61</v>
      </c>
      <c r="K60">
        <v>7.68</v>
      </c>
      <c r="L60">
        <v>7.72</v>
      </c>
      <c r="M60">
        <v>7.36</v>
      </c>
      <c r="N60">
        <v>7.58</v>
      </c>
      <c r="O60" t="s">
        <v>390</v>
      </c>
    </row>
    <row r="61" spans="1:15" x14ac:dyDescent="0.3">
      <c r="A61" t="s">
        <v>417</v>
      </c>
      <c r="B61" t="s">
        <v>312</v>
      </c>
      <c r="C61">
        <v>7.09</v>
      </c>
      <c r="D61">
        <v>7.39</v>
      </c>
      <c r="E61">
        <v>7.55</v>
      </c>
      <c r="F61">
        <v>7.68</v>
      </c>
      <c r="G61">
        <v>7</v>
      </c>
      <c r="H61">
        <v>7.64</v>
      </c>
      <c r="I61">
        <v>7.88</v>
      </c>
      <c r="J61">
        <v>7.65</v>
      </c>
      <c r="K61">
        <v>7.43</v>
      </c>
      <c r="L61">
        <v>7.45</v>
      </c>
      <c r="M61">
        <v>7.57</v>
      </c>
      <c r="N61">
        <v>7.46</v>
      </c>
      <c r="O61" t="s">
        <v>390</v>
      </c>
    </row>
    <row r="62" spans="1:15" x14ac:dyDescent="0.3">
      <c r="A62" t="s">
        <v>418</v>
      </c>
      <c r="B62" t="s">
        <v>330</v>
      </c>
      <c r="C62">
        <v>7.56</v>
      </c>
      <c r="D62">
        <v>7.47</v>
      </c>
      <c r="E62">
        <v>7.75</v>
      </c>
      <c r="F62">
        <v>7.62</v>
      </c>
      <c r="G62">
        <v>7.6</v>
      </c>
      <c r="H62">
        <v>7.67</v>
      </c>
      <c r="I62">
        <v>7.73</v>
      </c>
      <c r="J62">
        <v>7.78</v>
      </c>
      <c r="K62">
        <v>7.56</v>
      </c>
      <c r="L62">
        <v>7.98</v>
      </c>
      <c r="M62">
        <v>7.72</v>
      </c>
      <c r="N62">
        <v>7.78</v>
      </c>
      <c r="O62" t="s">
        <v>390</v>
      </c>
    </row>
    <row r="63" spans="1:15" x14ac:dyDescent="0.3">
      <c r="A63" t="s">
        <v>419</v>
      </c>
      <c r="B63" t="s">
        <v>153</v>
      </c>
      <c r="C63">
        <v>7.19</v>
      </c>
      <c r="D63">
        <v>7.17</v>
      </c>
      <c r="E63">
        <v>7.32</v>
      </c>
      <c r="F63">
        <v>7.25</v>
      </c>
      <c r="G63">
        <v>7.51</v>
      </c>
      <c r="H63">
        <v>7.39</v>
      </c>
      <c r="I63">
        <v>7.32</v>
      </c>
      <c r="J63">
        <v>7.56</v>
      </c>
      <c r="K63">
        <v>7.64</v>
      </c>
      <c r="L63">
        <v>7.29</v>
      </c>
      <c r="M63">
        <v>7.36</v>
      </c>
      <c r="N63">
        <v>7.21</v>
      </c>
      <c r="O63" t="s">
        <v>390</v>
      </c>
    </row>
    <row r="64" spans="1:15" x14ac:dyDescent="0.3">
      <c r="A64" t="s">
        <v>420</v>
      </c>
      <c r="B64" t="s">
        <v>162</v>
      </c>
      <c r="C64">
        <v>7.23</v>
      </c>
      <c r="D64">
        <v>7.31</v>
      </c>
      <c r="E64">
        <v>7.21</v>
      </c>
      <c r="F64">
        <v>7.26</v>
      </c>
      <c r="G64">
        <v>7.36</v>
      </c>
      <c r="H64">
        <v>7.37</v>
      </c>
      <c r="I64">
        <v>7.52</v>
      </c>
      <c r="J64">
        <v>7.5</v>
      </c>
      <c r="K64">
        <v>7.47</v>
      </c>
      <c r="L64">
        <v>7.12</v>
      </c>
      <c r="M64">
        <v>7.34</v>
      </c>
      <c r="N64">
        <v>7.1</v>
      </c>
      <c r="O64" t="s">
        <v>390</v>
      </c>
    </row>
    <row r="65" spans="1:15" x14ac:dyDescent="0.3">
      <c r="A65" t="s">
        <v>421</v>
      </c>
      <c r="B65" t="s">
        <v>234</v>
      </c>
      <c r="C65">
        <v>7.44</v>
      </c>
      <c r="D65">
        <v>7.39</v>
      </c>
      <c r="E65">
        <v>7.43</v>
      </c>
      <c r="F65">
        <v>7.54</v>
      </c>
      <c r="G65">
        <v>7.53</v>
      </c>
      <c r="H65">
        <v>7.43</v>
      </c>
      <c r="I65">
        <v>7.62</v>
      </c>
      <c r="J65">
        <v>7.61</v>
      </c>
      <c r="K65">
        <v>7.73</v>
      </c>
      <c r="L65">
        <v>7.32</v>
      </c>
      <c r="M65">
        <v>7.52</v>
      </c>
      <c r="N65">
        <v>7.42</v>
      </c>
      <c r="O65" t="s">
        <v>390</v>
      </c>
    </row>
    <row r="66" spans="1:15" x14ac:dyDescent="0.3">
      <c r="A66" t="s">
        <v>422</v>
      </c>
      <c r="B66" t="s">
        <v>262</v>
      </c>
      <c r="C66">
        <v>7.51</v>
      </c>
      <c r="D66">
        <v>7.38</v>
      </c>
      <c r="E66">
        <v>7.46</v>
      </c>
      <c r="F66">
        <v>7.61</v>
      </c>
      <c r="G66">
        <v>7.46</v>
      </c>
      <c r="H66">
        <v>7.54</v>
      </c>
      <c r="I66">
        <v>7.62</v>
      </c>
      <c r="J66">
        <v>7.63</v>
      </c>
      <c r="K66">
        <v>7.64</v>
      </c>
      <c r="L66">
        <v>7.16</v>
      </c>
      <c r="M66">
        <v>7.48</v>
      </c>
      <c r="N66">
        <v>7.26</v>
      </c>
      <c r="O66" t="s">
        <v>390</v>
      </c>
    </row>
    <row r="67" spans="1:15" x14ac:dyDescent="0.3">
      <c r="A67" t="s">
        <v>423</v>
      </c>
      <c r="B67" t="s">
        <v>322</v>
      </c>
      <c r="C67">
        <v>7.19</v>
      </c>
      <c r="D67">
        <v>7.39</v>
      </c>
      <c r="E67">
        <v>7.23</v>
      </c>
      <c r="F67">
        <v>7.58</v>
      </c>
      <c r="G67">
        <v>7.56</v>
      </c>
      <c r="H67">
        <v>7.58</v>
      </c>
      <c r="I67">
        <v>7.67</v>
      </c>
      <c r="J67">
        <v>7.68</v>
      </c>
      <c r="K67">
        <v>7.5</v>
      </c>
      <c r="L67">
        <v>7.1</v>
      </c>
      <c r="M67">
        <v>7.25</v>
      </c>
      <c r="N67">
        <v>7.32</v>
      </c>
      <c r="O67" t="s">
        <v>390</v>
      </c>
    </row>
    <row r="68" spans="1:15" x14ac:dyDescent="0.3">
      <c r="C68" t="s">
        <v>390</v>
      </c>
      <c r="D68" t="s">
        <v>390</v>
      </c>
      <c r="E68" t="s">
        <v>390</v>
      </c>
      <c r="F68" t="s">
        <v>390</v>
      </c>
      <c r="G68" t="s">
        <v>390</v>
      </c>
      <c r="H68" t="s">
        <v>390</v>
      </c>
      <c r="I68" t="s">
        <v>390</v>
      </c>
      <c r="J68" t="s">
        <v>390</v>
      </c>
      <c r="K68" t="s">
        <v>390</v>
      </c>
      <c r="L68" t="s">
        <v>390</v>
      </c>
      <c r="M68" t="s">
        <v>390</v>
      </c>
      <c r="N68" t="s">
        <v>390</v>
      </c>
      <c r="O68" t="s">
        <v>390</v>
      </c>
    </row>
    <row r="69" spans="1:15" x14ac:dyDescent="0.3">
      <c r="A69" t="s">
        <v>424</v>
      </c>
      <c r="B69" t="s">
        <v>928</v>
      </c>
      <c r="C69" t="s">
        <v>390</v>
      </c>
      <c r="D69" t="s">
        <v>390</v>
      </c>
      <c r="E69" t="s">
        <v>390</v>
      </c>
      <c r="F69" t="s">
        <v>390</v>
      </c>
      <c r="G69" t="s">
        <v>390</v>
      </c>
      <c r="H69" t="s">
        <v>390</v>
      </c>
      <c r="I69" t="s">
        <v>390</v>
      </c>
      <c r="J69" t="s">
        <v>390</v>
      </c>
      <c r="K69" t="s">
        <v>390</v>
      </c>
      <c r="L69" t="s">
        <v>390</v>
      </c>
      <c r="M69" t="s">
        <v>390</v>
      </c>
      <c r="N69" t="s">
        <v>390</v>
      </c>
      <c r="O69" t="s">
        <v>390</v>
      </c>
    </row>
    <row r="70" spans="1:15" x14ac:dyDescent="0.3">
      <c r="A70" t="s">
        <v>426</v>
      </c>
      <c r="B70" t="s">
        <v>96</v>
      </c>
      <c r="C70">
        <v>7.56</v>
      </c>
      <c r="D70">
        <v>7.63</v>
      </c>
      <c r="E70">
        <v>7.67</v>
      </c>
      <c r="F70">
        <v>7.7</v>
      </c>
      <c r="G70">
        <v>7.79</v>
      </c>
      <c r="H70">
        <v>7.93</v>
      </c>
      <c r="I70">
        <v>7.88</v>
      </c>
      <c r="J70">
        <v>7.94</v>
      </c>
      <c r="K70">
        <v>7.94</v>
      </c>
      <c r="L70">
        <v>7.74</v>
      </c>
      <c r="M70">
        <v>7.69</v>
      </c>
      <c r="N70">
        <v>7.4</v>
      </c>
      <c r="O70" t="s">
        <v>390</v>
      </c>
    </row>
    <row r="71" spans="1:15" x14ac:dyDescent="0.3">
      <c r="A71" t="s">
        <v>427</v>
      </c>
      <c r="B71" t="s">
        <v>150</v>
      </c>
      <c r="C71">
        <v>7.42</v>
      </c>
      <c r="D71">
        <v>7.34</v>
      </c>
      <c r="E71">
        <v>7.34</v>
      </c>
      <c r="F71">
        <v>7.44</v>
      </c>
      <c r="G71">
        <v>7.48</v>
      </c>
      <c r="H71">
        <v>7.56</v>
      </c>
      <c r="I71">
        <v>7.64</v>
      </c>
      <c r="J71">
        <v>7.62</v>
      </c>
      <c r="K71">
        <v>7.58</v>
      </c>
      <c r="L71">
        <v>7.14</v>
      </c>
      <c r="M71">
        <v>7.25</v>
      </c>
      <c r="N71">
        <v>7.38</v>
      </c>
      <c r="O71" t="s">
        <v>390</v>
      </c>
    </row>
    <row r="72" spans="1:15" x14ac:dyDescent="0.3">
      <c r="A72" t="s">
        <v>428</v>
      </c>
      <c r="B72" t="s">
        <v>187</v>
      </c>
      <c r="C72">
        <v>7.47</v>
      </c>
      <c r="D72">
        <v>7.36</v>
      </c>
      <c r="E72">
        <v>7.46</v>
      </c>
      <c r="F72">
        <v>7.51</v>
      </c>
      <c r="G72">
        <v>7.65</v>
      </c>
      <c r="H72">
        <v>7.6</v>
      </c>
      <c r="I72">
        <v>7.74</v>
      </c>
      <c r="J72">
        <v>7.73</v>
      </c>
      <c r="K72">
        <v>7.72</v>
      </c>
      <c r="L72">
        <v>7.42</v>
      </c>
      <c r="M72">
        <v>7.38</v>
      </c>
      <c r="N72">
        <v>7.71</v>
      </c>
      <c r="O72" t="s">
        <v>390</v>
      </c>
    </row>
    <row r="73" spans="1:15" x14ac:dyDescent="0.3">
      <c r="A73" t="s">
        <v>429</v>
      </c>
      <c r="B73" t="s">
        <v>190</v>
      </c>
      <c r="C73">
        <v>7.47</v>
      </c>
      <c r="D73">
        <v>7.46</v>
      </c>
      <c r="E73">
        <v>7.56</v>
      </c>
      <c r="F73">
        <v>7.68</v>
      </c>
      <c r="G73">
        <v>7.62</v>
      </c>
      <c r="H73">
        <v>7.8</v>
      </c>
      <c r="I73">
        <v>7.77</v>
      </c>
      <c r="J73">
        <v>7.62</v>
      </c>
      <c r="K73">
        <v>7.65</v>
      </c>
      <c r="L73">
        <v>7.45</v>
      </c>
      <c r="M73">
        <v>7.77</v>
      </c>
      <c r="N73">
        <v>7.66</v>
      </c>
      <c r="O73" t="s">
        <v>390</v>
      </c>
    </row>
    <row r="74" spans="1:15" x14ac:dyDescent="0.3">
      <c r="A74" t="s">
        <v>430</v>
      </c>
      <c r="B74" t="s">
        <v>332</v>
      </c>
      <c r="C74">
        <v>7.57</v>
      </c>
      <c r="D74">
        <v>7.66</v>
      </c>
      <c r="E74">
        <v>7.6</v>
      </c>
      <c r="F74">
        <v>7.69</v>
      </c>
      <c r="G74">
        <v>7.82</v>
      </c>
      <c r="H74">
        <v>7.77</v>
      </c>
      <c r="I74">
        <v>7.74</v>
      </c>
      <c r="J74">
        <v>7.69</v>
      </c>
      <c r="K74">
        <v>7.75</v>
      </c>
      <c r="L74">
        <v>7.46</v>
      </c>
      <c r="M74">
        <v>7.65</v>
      </c>
      <c r="N74">
        <v>7.57</v>
      </c>
      <c r="O74" t="s">
        <v>390</v>
      </c>
    </row>
    <row r="75" spans="1:15" x14ac:dyDescent="0.3">
      <c r="A75" t="s">
        <v>431</v>
      </c>
      <c r="B75" t="s">
        <v>344</v>
      </c>
      <c r="C75">
        <v>7.61</v>
      </c>
      <c r="D75">
        <v>7.67</v>
      </c>
      <c r="E75">
        <v>7.76</v>
      </c>
      <c r="F75">
        <v>7.73</v>
      </c>
      <c r="G75">
        <v>7.88</v>
      </c>
      <c r="H75">
        <v>7.88</v>
      </c>
      <c r="I75">
        <v>7.81</v>
      </c>
      <c r="J75">
        <v>7.93</v>
      </c>
      <c r="K75">
        <v>7.79</v>
      </c>
      <c r="L75">
        <v>7.37</v>
      </c>
      <c r="M75">
        <v>7.78</v>
      </c>
      <c r="N75">
        <v>7.62</v>
      </c>
      <c r="O75" t="s">
        <v>390</v>
      </c>
    </row>
    <row r="76" spans="1:15" x14ac:dyDescent="0.3">
      <c r="A76" t="s">
        <v>432</v>
      </c>
      <c r="B76" t="s">
        <v>76</v>
      </c>
      <c r="C76">
        <v>7.78</v>
      </c>
      <c r="D76">
        <v>7.57</v>
      </c>
      <c r="E76">
        <v>8.1300000000000008</v>
      </c>
      <c r="F76">
        <v>7.69</v>
      </c>
      <c r="G76">
        <v>8.15</v>
      </c>
      <c r="H76">
        <v>8.4499999999999993</v>
      </c>
      <c r="I76">
        <v>7.57</v>
      </c>
      <c r="J76">
        <v>8.0500000000000007</v>
      </c>
      <c r="K76">
        <v>8.11</v>
      </c>
      <c r="L76">
        <v>7.07</v>
      </c>
      <c r="M76">
        <v>7.43</v>
      </c>
      <c r="N76">
        <v>6.98</v>
      </c>
      <c r="O76" t="s">
        <v>390</v>
      </c>
    </row>
    <row r="77" spans="1:15" x14ac:dyDescent="0.3">
      <c r="A77" t="s">
        <v>433</v>
      </c>
      <c r="B77" t="s">
        <v>122</v>
      </c>
      <c r="C77">
        <v>7.75</v>
      </c>
      <c r="D77">
        <v>7.68</v>
      </c>
      <c r="E77">
        <v>7.72</v>
      </c>
      <c r="F77">
        <v>7.69</v>
      </c>
      <c r="G77">
        <v>8.01</v>
      </c>
      <c r="H77">
        <v>7.84</v>
      </c>
      <c r="I77">
        <v>7.92</v>
      </c>
      <c r="J77">
        <v>8.25</v>
      </c>
      <c r="K77">
        <v>7.75</v>
      </c>
      <c r="L77">
        <v>7.52</v>
      </c>
      <c r="M77">
        <v>8.09</v>
      </c>
      <c r="N77">
        <v>7.22</v>
      </c>
      <c r="O77" t="s">
        <v>390</v>
      </c>
    </row>
    <row r="78" spans="1:15" x14ac:dyDescent="0.3">
      <c r="A78" t="s">
        <v>434</v>
      </c>
      <c r="B78" t="s">
        <v>127</v>
      </c>
      <c r="C78">
        <v>7.48</v>
      </c>
      <c r="D78">
        <v>7.74</v>
      </c>
      <c r="E78">
        <v>7.73</v>
      </c>
      <c r="F78">
        <v>7.8</v>
      </c>
      <c r="G78">
        <v>7.86</v>
      </c>
      <c r="H78">
        <v>7.76</v>
      </c>
      <c r="I78">
        <v>7.86</v>
      </c>
      <c r="J78">
        <v>7.85</v>
      </c>
      <c r="K78">
        <v>7.73</v>
      </c>
      <c r="L78">
        <v>7.35</v>
      </c>
      <c r="M78">
        <v>7.86</v>
      </c>
      <c r="N78">
        <v>7.7</v>
      </c>
      <c r="O78" t="s">
        <v>390</v>
      </c>
    </row>
    <row r="79" spans="1:15" x14ac:dyDescent="0.3">
      <c r="A79" t="s">
        <v>435</v>
      </c>
      <c r="B79" t="s">
        <v>218</v>
      </c>
      <c r="C79">
        <v>7.41</v>
      </c>
      <c r="D79">
        <v>7.75</v>
      </c>
      <c r="E79">
        <v>7.82</v>
      </c>
      <c r="F79">
        <v>7.68</v>
      </c>
      <c r="G79">
        <v>8.02</v>
      </c>
      <c r="H79">
        <v>8.23</v>
      </c>
      <c r="I79" t="s">
        <v>390</v>
      </c>
      <c r="J79">
        <v>7.65</v>
      </c>
      <c r="K79">
        <v>8.16</v>
      </c>
      <c r="L79">
        <v>7.35</v>
      </c>
      <c r="M79">
        <v>8.16</v>
      </c>
      <c r="N79" t="s">
        <v>390</v>
      </c>
      <c r="O79" t="s">
        <v>390</v>
      </c>
    </row>
    <row r="80" spans="1:15" x14ac:dyDescent="0.3">
      <c r="A80" t="s">
        <v>436</v>
      </c>
      <c r="B80" t="s">
        <v>229</v>
      </c>
      <c r="C80">
        <v>7.6</v>
      </c>
      <c r="D80">
        <v>7.64</v>
      </c>
      <c r="E80">
        <v>7.43</v>
      </c>
      <c r="F80">
        <v>7.76</v>
      </c>
      <c r="G80">
        <v>7.81</v>
      </c>
      <c r="H80">
        <v>7.93</v>
      </c>
      <c r="I80">
        <v>7.72</v>
      </c>
      <c r="J80">
        <v>7.73</v>
      </c>
      <c r="K80">
        <v>8.15</v>
      </c>
      <c r="L80">
        <v>7.66</v>
      </c>
      <c r="M80">
        <v>7.72</v>
      </c>
      <c r="N80">
        <v>7.54</v>
      </c>
      <c r="O80" t="s">
        <v>390</v>
      </c>
    </row>
    <row r="81" spans="1:15" x14ac:dyDescent="0.3">
      <c r="A81" t="s">
        <v>437</v>
      </c>
      <c r="B81" t="s">
        <v>232</v>
      </c>
      <c r="C81">
        <v>7.5</v>
      </c>
      <c r="D81">
        <v>7.52</v>
      </c>
      <c r="E81">
        <v>7.72</v>
      </c>
      <c r="F81">
        <v>7.84</v>
      </c>
      <c r="G81">
        <v>7.75</v>
      </c>
      <c r="H81">
        <v>7.68</v>
      </c>
      <c r="I81">
        <v>7.93</v>
      </c>
      <c r="J81">
        <v>7.93</v>
      </c>
      <c r="K81">
        <v>7.64</v>
      </c>
      <c r="L81">
        <v>7.27</v>
      </c>
      <c r="M81">
        <v>7.63</v>
      </c>
      <c r="N81">
        <v>7.93</v>
      </c>
      <c r="O81" t="s">
        <v>390</v>
      </c>
    </row>
    <row r="82" spans="1:15" x14ac:dyDescent="0.3">
      <c r="A82" t="s">
        <v>438</v>
      </c>
      <c r="B82" t="s">
        <v>235</v>
      </c>
      <c r="C82">
        <v>7.83</v>
      </c>
      <c r="D82">
        <v>7.77</v>
      </c>
      <c r="E82">
        <v>7.82</v>
      </c>
      <c r="F82">
        <v>7.52</v>
      </c>
      <c r="G82">
        <v>7.76</v>
      </c>
      <c r="H82">
        <v>7.76</v>
      </c>
      <c r="I82">
        <v>7.59</v>
      </c>
      <c r="J82">
        <v>7.94</v>
      </c>
      <c r="K82">
        <v>7.53</v>
      </c>
      <c r="L82">
        <v>7.39</v>
      </c>
      <c r="M82">
        <v>7.57</v>
      </c>
      <c r="N82">
        <v>7.55</v>
      </c>
      <c r="O82" t="s">
        <v>390</v>
      </c>
    </row>
    <row r="83" spans="1:15" x14ac:dyDescent="0.3">
      <c r="A83" t="s">
        <v>439</v>
      </c>
      <c r="B83" t="s">
        <v>18</v>
      </c>
      <c r="C83">
        <v>7.26</v>
      </c>
      <c r="D83">
        <v>7.26</v>
      </c>
      <c r="E83">
        <v>7.37</v>
      </c>
      <c r="F83">
        <v>7.5</v>
      </c>
      <c r="G83">
        <v>7.58</v>
      </c>
      <c r="H83">
        <v>7.63</v>
      </c>
      <c r="I83">
        <v>7.7</v>
      </c>
      <c r="J83">
        <v>7.73</v>
      </c>
      <c r="K83">
        <v>7.74</v>
      </c>
      <c r="L83">
        <v>7.34</v>
      </c>
      <c r="M83">
        <v>7.31</v>
      </c>
      <c r="N83">
        <v>7.37</v>
      </c>
      <c r="O83" t="s">
        <v>390</v>
      </c>
    </row>
    <row r="84" spans="1:15" x14ac:dyDescent="0.3">
      <c r="A84" t="s">
        <v>440</v>
      </c>
      <c r="B84" t="s">
        <v>85</v>
      </c>
      <c r="C84">
        <v>7.36</v>
      </c>
      <c r="D84">
        <v>7.45</v>
      </c>
      <c r="E84">
        <v>7.47</v>
      </c>
      <c r="F84">
        <v>7.51</v>
      </c>
      <c r="G84">
        <v>7.74</v>
      </c>
      <c r="H84">
        <v>7.63</v>
      </c>
      <c r="I84">
        <v>7.45</v>
      </c>
      <c r="J84">
        <v>7.59</v>
      </c>
      <c r="K84">
        <v>7.36</v>
      </c>
      <c r="L84">
        <v>7.15</v>
      </c>
      <c r="M84">
        <v>7.43</v>
      </c>
      <c r="N84">
        <v>7.49</v>
      </c>
      <c r="O84" t="s">
        <v>390</v>
      </c>
    </row>
    <row r="85" spans="1:15" x14ac:dyDescent="0.3">
      <c r="A85" t="s">
        <v>441</v>
      </c>
      <c r="B85" t="s">
        <v>223</v>
      </c>
      <c r="C85">
        <v>7.26</v>
      </c>
      <c r="D85">
        <v>7.46</v>
      </c>
      <c r="E85">
        <v>7.46</v>
      </c>
      <c r="F85">
        <v>7.39</v>
      </c>
      <c r="G85">
        <v>7.44</v>
      </c>
      <c r="H85">
        <v>7.61</v>
      </c>
      <c r="I85">
        <v>7.48</v>
      </c>
      <c r="J85">
        <v>7.39</v>
      </c>
      <c r="K85">
        <v>7.59</v>
      </c>
      <c r="L85">
        <v>7.48</v>
      </c>
      <c r="M85">
        <v>7.46</v>
      </c>
      <c r="N85">
        <v>7.37</v>
      </c>
      <c r="O85" t="s">
        <v>390</v>
      </c>
    </row>
    <row r="86" spans="1:15" x14ac:dyDescent="0.3">
      <c r="A86" t="s">
        <v>442</v>
      </c>
      <c r="B86" t="s">
        <v>237</v>
      </c>
      <c r="C86">
        <v>7.28</v>
      </c>
      <c r="D86">
        <v>7.39</v>
      </c>
      <c r="E86">
        <v>7.4</v>
      </c>
      <c r="F86">
        <v>7.41</v>
      </c>
      <c r="G86">
        <v>7.49</v>
      </c>
      <c r="H86">
        <v>7.59</v>
      </c>
      <c r="I86">
        <v>7.48</v>
      </c>
      <c r="J86">
        <v>7.73</v>
      </c>
      <c r="K86">
        <v>7.62</v>
      </c>
      <c r="L86">
        <v>7.13</v>
      </c>
      <c r="M86">
        <v>7.66</v>
      </c>
      <c r="N86">
        <v>7.28</v>
      </c>
      <c r="O86" t="s">
        <v>390</v>
      </c>
    </row>
    <row r="87" spans="1:15" x14ac:dyDescent="0.3">
      <c r="A87" t="s">
        <v>443</v>
      </c>
      <c r="B87" t="s">
        <v>35</v>
      </c>
      <c r="C87">
        <v>7.18</v>
      </c>
      <c r="D87">
        <v>7.39</v>
      </c>
      <c r="E87">
        <v>7.46</v>
      </c>
      <c r="F87">
        <v>7.61</v>
      </c>
      <c r="G87">
        <v>7.52</v>
      </c>
      <c r="H87">
        <v>7.56</v>
      </c>
      <c r="I87">
        <v>7.55</v>
      </c>
      <c r="J87">
        <v>7.67</v>
      </c>
      <c r="K87">
        <v>7.67</v>
      </c>
      <c r="L87">
        <v>7.29</v>
      </c>
      <c r="M87">
        <v>7.47</v>
      </c>
      <c r="N87">
        <v>7.2</v>
      </c>
      <c r="O87" t="s">
        <v>390</v>
      </c>
    </row>
    <row r="88" spans="1:15" x14ac:dyDescent="0.3">
      <c r="A88" t="s">
        <v>444</v>
      </c>
      <c r="B88" t="s">
        <v>49</v>
      </c>
      <c r="C88">
        <v>7.48</v>
      </c>
      <c r="D88">
        <v>7.45</v>
      </c>
      <c r="E88">
        <v>7.59</v>
      </c>
      <c r="F88">
        <v>7.6</v>
      </c>
      <c r="G88">
        <v>7.55</v>
      </c>
      <c r="H88">
        <v>7.67</v>
      </c>
      <c r="I88">
        <v>7.59</v>
      </c>
      <c r="J88">
        <v>7.59</v>
      </c>
      <c r="K88">
        <v>7.57</v>
      </c>
      <c r="L88">
        <v>7.4</v>
      </c>
      <c r="M88">
        <v>7.45</v>
      </c>
      <c r="N88">
        <v>7.28</v>
      </c>
      <c r="O88" t="s">
        <v>390</v>
      </c>
    </row>
    <row r="89" spans="1:15" x14ac:dyDescent="0.3">
      <c r="A89" t="s">
        <v>445</v>
      </c>
      <c r="B89" t="s">
        <v>152</v>
      </c>
      <c r="C89">
        <v>7.32</v>
      </c>
      <c r="D89">
        <v>7.37</v>
      </c>
      <c r="E89">
        <v>7.46</v>
      </c>
      <c r="F89">
        <v>7.52</v>
      </c>
      <c r="G89">
        <v>7.72</v>
      </c>
      <c r="H89">
        <v>7.63</v>
      </c>
      <c r="I89">
        <v>7.69</v>
      </c>
      <c r="J89">
        <v>7.57</v>
      </c>
      <c r="K89">
        <v>7.46</v>
      </c>
      <c r="L89">
        <v>7.2</v>
      </c>
      <c r="M89">
        <v>7.59</v>
      </c>
      <c r="N89">
        <v>7.27</v>
      </c>
      <c r="O89" t="s">
        <v>390</v>
      </c>
    </row>
    <row r="90" spans="1:15" x14ac:dyDescent="0.3">
      <c r="A90" t="s">
        <v>446</v>
      </c>
      <c r="B90" t="s">
        <v>156</v>
      </c>
      <c r="C90">
        <v>7.36</v>
      </c>
      <c r="D90">
        <v>7.47</v>
      </c>
      <c r="E90">
        <v>7.51</v>
      </c>
      <c r="F90">
        <v>7.52</v>
      </c>
      <c r="G90">
        <v>7.68</v>
      </c>
      <c r="H90">
        <v>7.74</v>
      </c>
      <c r="I90">
        <v>7.71</v>
      </c>
      <c r="J90">
        <v>7.76</v>
      </c>
      <c r="K90">
        <v>7.55</v>
      </c>
      <c r="L90">
        <v>7.28</v>
      </c>
      <c r="M90">
        <v>7.54</v>
      </c>
      <c r="N90">
        <v>7.46</v>
      </c>
      <c r="O90" t="s">
        <v>390</v>
      </c>
    </row>
    <row r="91" spans="1:15" x14ac:dyDescent="0.3">
      <c r="A91" t="s">
        <v>447</v>
      </c>
      <c r="B91" t="s">
        <v>297</v>
      </c>
      <c r="C91">
        <v>7.45</v>
      </c>
      <c r="D91">
        <v>7.39</v>
      </c>
      <c r="E91">
        <v>7.47</v>
      </c>
      <c r="F91">
        <v>7.42</v>
      </c>
      <c r="G91">
        <v>7.68</v>
      </c>
      <c r="H91">
        <v>7.72</v>
      </c>
      <c r="I91">
        <v>7.77</v>
      </c>
      <c r="J91">
        <v>7.51</v>
      </c>
      <c r="K91">
        <v>7.46</v>
      </c>
      <c r="L91">
        <v>7.28</v>
      </c>
      <c r="M91">
        <v>7.62</v>
      </c>
      <c r="N91">
        <v>7.39</v>
      </c>
      <c r="O91" t="s">
        <v>390</v>
      </c>
    </row>
    <row r="92" spans="1:15" x14ac:dyDescent="0.3">
      <c r="C92" t="s">
        <v>390</v>
      </c>
      <c r="D92" t="s">
        <v>390</v>
      </c>
      <c r="E92" t="s">
        <v>390</v>
      </c>
      <c r="F92" t="s">
        <v>390</v>
      </c>
      <c r="G92" t="s">
        <v>390</v>
      </c>
      <c r="H92" t="s">
        <v>390</v>
      </c>
      <c r="I92" t="s">
        <v>390</v>
      </c>
      <c r="J92" t="s">
        <v>390</v>
      </c>
      <c r="K92" t="s">
        <v>390</v>
      </c>
      <c r="L92" t="s">
        <v>390</v>
      </c>
      <c r="M92" t="s">
        <v>390</v>
      </c>
      <c r="N92" t="s">
        <v>390</v>
      </c>
      <c r="O92" t="s">
        <v>390</v>
      </c>
    </row>
    <row r="93" spans="1:15" x14ac:dyDescent="0.3">
      <c r="A93" t="s">
        <v>448</v>
      </c>
      <c r="B93" t="s">
        <v>929</v>
      </c>
      <c r="C93" t="s">
        <v>390</v>
      </c>
      <c r="D93" t="s">
        <v>390</v>
      </c>
      <c r="E93" t="s">
        <v>390</v>
      </c>
      <c r="F93" t="s">
        <v>390</v>
      </c>
      <c r="G93" t="s">
        <v>390</v>
      </c>
      <c r="H93" t="s">
        <v>390</v>
      </c>
      <c r="I93" t="s">
        <v>390</v>
      </c>
      <c r="J93" t="s">
        <v>390</v>
      </c>
      <c r="K93" t="s">
        <v>390</v>
      </c>
      <c r="L93" t="s">
        <v>390</v>
      </c>
      <c r="M93" t="s">
        <v>390</v>
      </c>
      <c r="N93" t="s">
        <v>390</v>
      </c>
      <c r="O93" t="s">
        <v>390</v>
      </c>
    </row>
    <row r="94" spans="1:15" x14ac:dyDescent="0.3">
      <c r="A94" t="s">
        <v>450</v>
      </c>
      <c r="B94" t="s">
        <v>83</v>
      </c>
      <c r="C94">
        <v>7.24</v>
      </c>
      <c r="D94">
        <v>7.42</v>
      </c>
      <c r="E94">
        <v>7.37</v>
      </c>
      <c r="F94">
        <v>7.45</v>
      </c>
      <c r="G94">
        <v>7.54</v>
      </c>
      <c r="H94">
        <v>7.47</v>
      </c>
      <c r="I94">
        <v>7.63</v>
      </c>
      <c r="J94">
        <v>7.7</v>
      </c>
      <c r="K94">
        <v>7.57</v>
      </c>
      <c r="L94">
        <v>7.35</v>
      </c>
      <c r="M94">
        <v>7.35</v>
      </c>
      <c r="N94">
        <v>7.36</v>
      </c>
      <c r="O94" t="s">
        <v>390</v>
      </c>
    </row>
    <row r="95" spans="1:15" x14ac:dyDescent="0.3">
      <c r="A95" t="s">
        <v>451</v>
      </c>
      <c r="B95" t="s">
        <v>157</v>
      </c>
      <c r="C95">
        <v>7.45</v>
      </c>
      <c r="D95">
        <v>7.4</v>
      </c>
      <c r="E95">
        <v>7.39</v>
      </c>
      <c r="F95">
        <v>7.5</v>
      </c>
      <c r="G95">
        <v>7.43</v>
      </c>
      <c r="H95">
        <v>7.51</v>
      </c>
      <c r="I95">
        <v>7.44</v>
      </c>
      <c r="J95">
        <v>7.77</v>
      </c>
      <c r="K95">
        <v>7.66</v>
      </c>
      <c r="L95">
        <v>7.41</v>
      </c>
      <c r="M95">
        <v>7.57</v>
      </c>
      <c r="N95">
        <v>7.36</v>
      </c>
      <c r="O95" t="s">
        <v>390</v>
      </c>
    </row>
    <row r="96" spans="1:15" x14ac:dyDescent="0.3">
      <c r="A96" t="s">
        <v>452</v>
      </c>
      <c r="B96" t="s">
        <v>199</v>
      </c>
      <c r="C96">
        <v>7.45</v>
      </c>
      <c r="D96">
        <v>7.42</v>
      </c>
      <c r="E96">
        <v>7.42</v>
      </c>
      <c r="F96">
        <v>7.36</v>
      </c>
      <c r="G96">
        <v>7.35</v>
      </c>
      <c r="H96">
        <v>7.38</v>
      </c>
      <c r="I96">
        <v>7.42</v>
      </c>
      <c r="J96">
        <v>7.49</v>
      </c>
      <c r="K96">
        <v>7.38</v>
      </c>
      <c r="L96">
        <v>7.12</v>
      </c>
      <c r="M96">
        <v>7.25</v>
      </c>
      <c r="N96">
        <v>7.24</v>
      </c>
      <c r="O96" t="s">
        <v>390</v>
      </c>
    </row>
    <row r="97" spans="1:15" x14ac:dyDescent="0.3">
      <c r="A97" t="s">
        <v>453</v>
      </c>
      <c r="B97" t="s">
        <v>228</v>
      </c>
      <c r="C97">
        <v>7.82</v>
      </c>
      <c r="D97">
        <v>7.73</v>
      </c>
      <c r="E97">
        <v>7.83</v>
      </c>
      <c r="F97">
        <v>7.85</v>
      </c>
      <c r="G97">
        <v>7.8</v>
      </c>
      <c r="H97">
        <v>7.96</v>
      </c>
      <c r="I97">
        <v>7.87</v>
      </c>
      <c r="J97">
        <v>7.75</v>
      </c>
      <c r="K97">
        <v>7.8</v>
      </c>
      <c r="L97">
        <v>7.48</v>
      </c>
      <c r="M97">
        <v>7.76</v>
      </c>
      <c r="N97">
        <v>7.74</v>
      </c>
      <c r="O97" t="s">
        <v>390</v>
      </c>
    </row>
    <row r="98" spans="1:15" x14ac:dyDescent="0.3">
      <c r="A98" t="s">
        <v>454</v>
      </c>
      <c r="B98" t="s">
        <v>334</v>
      </c>
      <c r="C98">
        <v>7.51</v>
      </c>
      <c r="D98">
        <v>7.49</v>
      </c>
      <c r="E98">
        <v>7.6</v>
      </c>
      <c r="F98">
        <v>7.66</v>
      </c>
      <c r="G98">
        <v>7.89</v>
      </c>
      <c r="H98">
        <v>7.82</v>
      </c>
      <c r="I98">
        <v>7.84</v>
      </c>
      <c r="J98">
        <v>7.87</v>
      </c>
      <c r="K98">
        <v>7.81</v>
      </c>
      <c r="L98">
        <v>7.42</v>
      </c>
      <c r="M98">
        <v>7.69</v>
      </c>
      <c r="N98">
        <v>7.54</v>
      </c>
      <c r="O98" t="s">
        <v>390</v>
      </c>
    </row>
    <row r="99" spans="1:15" x14ac:dyDescent="0.3">
      <c r="A99" t="s">
        <v>455</v>
      </c>
      <c r="B99" t="s">
        <v>6</v>
      </c>
      <c r="C99">
        <v>7.68</v>
      </c>
      <c r="D99">
        <v>7.67</v>
      </c>
      <c r="E99">
        <v>7.59</v>
      </c>
      <c r="F99">
        <v>7.79</v>
      </c>
      <c r="G99">
        <v>8.1300000000000008</v>
      </c>
      <c r="H99">
        <v>7.93</v>
      </c>
      <c r="I99">
        <v>7.73</v>
      </c>
      <c r="J99">
        <v>7.96</v>
      </c>
      <c r="K99">
        <v>7.92</v>
      </c>
      <c r="L99">
        <v>7.54</v>
      </c>
      <c r="M99">
        <v>7.79</v>
      </c>
      <c r="N99">
        <v>7.52</v>
      </c>
      <c r="O99" t="s">
        <v>390</v>
      </c>
    </row>
    <row r="100" spans="1:15" x14ac:dyDescent="0.3">
      <c r="A100" t="s">
        <v>456</v>
      </c>
      <c r="B100" t="s">
        <v>30</v>
      </c>
      <c r="C100">
        <v>7.62</v>
      </c>
      <c r="D100">
        <v>7.52</v>
      </c>
      <c r="E100">
        <v>7.54</v>
      </c>
      <c r="F100">
        <v>6.95</v>
      </c>
      <c r="G100">
        <v>7.88</v>
      </c>
      <c r="H100">
        <v>7.84</v>
      </c>
      <c r="I100">
        <v>8.5</v>
      </c>
      <c r="J100">
        <v>8.09</v>
      </c>
      <c r="K100">
        <v>7.92</v>
      </c>
      <c r="L100">
        <v>7.75</v>
      </c>
      <c r="M100">
        <v>7.48</v>
      </c>
      <c r="N100">
        <v>7.42</v>
      </c>
      <c r="O100" t="s">
        <v>390</v>
      </c>
    </row>
    <row r="101" spans="1:15" x14ac:dyDescent="0.3">
      <c r="A101" t="s">
        <v>457</v>
      </c>
      <c r="B101" t="s">
        <v>63</v>
      </c>
      <c r="C101">
        <v>7.55</v>
      </c>
      <c r="D101">
        <v>7.38</v>
      </c>
      <c r="E101">
        <v>7.75</v>
      </c>
      <c r="F101">
        <v>7.77</v>
      </c>
      <c r="G101">
        <v>7.82</v>
      </c>
      <c r="H101">
        <v>7.53</v>
      </c>
      <c r="I101">
        <v>7.84</v>
      </c>
      <c r="J101">
        <v>7.93</v>
      </c>
      <c r="K101">
        <v>7.49</v>
      </c>
      <c r="L101">
        <v>7.14</v>
      </c>
      <c r="M101">
        <v>7.33</v>
      </c>
      <c r="N101">
        <v>7.49</v>
      </c>
      <c r="O101" t="s">
        <v>390</v>
      </c>
    </row>
    <row r="102" spans="1:15" x14ac:dyDescent="0.3">
      <c r="A102" t="s">
        <v>458</v>
      </c>
      <c r="B102" t="s">
        <v>84</v>
      </c>
      <c r="C102">
        <v>7.51</v>
      </c>
      <c r="D102">
        <v>7.23</v>
      </c>
      <c r="E102">
        <v>7.67</v>
      </c>
      <c r="F102">
        <v>8.06</v>
      </c>
      <c r="G102">
        <v>8.23</v>
      </c>
      <c r="H102">
        <v>7.64</v>
      </c>
      <c r="I102">
        <v>7.72</v>
      </c>
      <c r="J102">
        <v>7.82</v>
      </c>
      <c r="K102">
        <v>7.52</v>
      </c>
      <c r="L102">
        <v>7.67</v>
      </c>
      <c r="M102">
        <v>7.62</v>
      </c>
      <c r="N102">
        <v>7.68</v>
      </c>
      <c r="O102" t="s">
        <v>390</v>
      </c>
    </row>
    <row r="103" spans="1:15" x14ac:dyDescent="0.3">
      <c r="A103" t="s">
        <v>459</v>
      </c>
      <c r="B103" t="s">
        <v>105</v>
      </c>
      <c r="C103">
        <v>7.26</v>
      </c>
      <c r="D103">
        <v>7.39</v>
      </c>
      <c r="E103">
        <v>7.31</v>
      </c>
      <c r="F103">
        <v>7.62</v>
      </c>
      <c r="G103">
        <v>7.88</v>
      </c>
      <c r="H103">
        <v>8.0299999999999994</v>
      </c>
      <c r="I103">
        <v>7.81</v>
      </c>
      <c r="J103">
        <v>7.72</v>
      </c>
      <c r="K103">
        <v>7.68</v>
      </c>
      <c r="L103">
        <v>7.41</v>
      </c>
      <c r="M103">
        <v>7.65</v>
      </c>
      <c r="N103">
        <v>7.3</v>
      </c>
      <c r="O103" t="s">
        <v>390</v>
      </c>
    </row>
    <row r="104" spans="1:15" x14ac:dyDescent="0.3">
      <c r="A104" t="s">
        <v>460</v>
      </c>
      <c r="B104" t="s">
        <v>136</v>
      </c>
      <c r="C104">
        <v>7.43</v>
      </c>
      <c r="D104">
        <v>7.32</v>
      </c>
      <c r="E104">
        <v>7.51</v>
      </c>
      <c r="F104">
        <v>7.68</v>
      </c>
      <c r="G104">
        <v>7.81</v>
      </c>
      <c r="H104">
        <v>7.72</v>
      </c>
      <c r="I104">
        <v>7.56</v>
      </c>
      <c r="J104">
        <v>7.72</v>
      </c>
      <c r="K104">
        <v>7.91</v>
      </c>
      <c r="L104">
        <v>7.45</v>
      </c>
      <c r="M104">
        <v>8.34</v>
      </c>
      <c r="N104">
        <v>7.89</v>
      </c>
      <c r="O104" t="s">
        <v>390</v>
      </c>
    </row>
    <row r="105" spans="1:15" x14ac:dyDescent="0.3">
      <c r="A105" t="s">
        <v>461</v>
      </c>
      <c r="B105" t="s">
        <v>186</v>
      </c>
      <c r="C105">
        <v>7.5</v>
      </c>
      <c r="D105">
        <v>7.67</v>
      </c>
      <c r="E105">
        <v>7.55</v>
      </c>
      <c r="F105">
        <v>7.42</v>
      </c>
      <c r="G105">
        <v>7.64</v>
      </c>
      <c r="H105">
        <v>7.96</v>
      </c>
      <c r="I105">
        <v>7.88</v>
      </c>
      <c r="J105">
        <v>7.77</v>
      </c>
      <c r="K105">
        <v>8.1300000000000008</v>
      </c>
      <c r="L105">
        <v>7.44</v>
      </c>
      <c r="M105">
        <v>7.53</v>
      </c>
      <c r="N105">
        <v>7.22</v>
      </c>
      <c r="O105" t="s">
        <v>390</v>
      </c>
    </row>
    <row r="106" spans="1:15" x14ac:dyDescent="0.3">
      <c r="A106" t="s">
        <v>462</v>
      </c>
      <c r="B106" t="s">
        <v>243</v>
      </c>
      <c r="C106">
        <v>7.53</v>
      </c>
      <c r="D106">
        <v>7.62</v>
      </c>
      <c r="E106">
        <v>7.94</v>
      </c>
      <c r="F106">
        <v>7.91</v>
      </c>
      <c r="G106">
        <v>7.76</v>
      </c>
      <c r="H106">
        <v>7.83</v>
      </c>
      <c r="I106">
        <v>7.8</v>
      </c>
      <c r="J106">
        <v>8</v>
      </c>
      <c r="K106">
        <v>7.86</v>
      </c>
      <c r="L106">
        <v>7.08</v>
      </c>
      <c r="M106">
        <v>7.76</v>
      </c>
      <c r="N106">
        <v>7.9</v>
      </c>
      <c r="O106" t="s">
        <v>390</v>
      </c>
    </row>
    <row r="107" spans="1:15" x14ac:dyDescent="0.3">
      <c r="A107" t="s">
        <v>463</v>
      </c>
      <c r="B107" t="s">
        <v>341</v>
      </c>
      <c r="C107">
        <v>7.5</v>
      </c>
      <c r="D107">
        <v>7.54</v>
      </c>
      <c r="E107">
        <v>7.65</v>
      </c>
      <c r="F107">
        <v>7.78</v>
      </c>
      <c r="G107">
        <v>7.86</v>
      </c>
      <c r="H107">
        <v>7.88</v>
      </c>
      <c r="I107">
        <v>7.75</v>
      </c>
      <c r="J107">
        <v>7.82</v>
      </c>
      <c r="K107">
        <v>7.7</v>
      </c>
      <c r="L107">
        <v>7.51</v>
      </c>
      <c r="M107">
        <v>7.84</v>
      </c>
      <c r="N107">
        <v>7.38</v>
      </c>
      <c r="O107" t="s">
        <v>390</v>
      </c>
    </row>
    <row r="108" spans="1:15" x14ac:dyDescent="0.3">
      <c r="A108" t="s">
        <v>464</v>
      </c>
      <c r="B108" t="s">
        <v>27</v>
      </c>
      <c r="C108">
        <v>7.35</v>
      </c>
      <c r="D108">
        <v>7.67</v>
      </c>
      <c r="E108">
        <v>7.8</v>
      </c>
      <c r="F108">
        <v>8.01</v>
      </c>
      <c r="G108">
        <v>7.57</v>
      </c>
      <c r="H108">
        <v>7.79</v>
      </c>
      <c r="I108">
        <v>7.92</v>
      </c>
      <c r="J108">
        <v>7.8</v>
      </c>
      <c r="K108">
        <v>7.47</v>
      </c>
      <c r="L108">
        <v>7.43</v>
      </c>
      <c r="M108">
        <v>8.1</v>
      </c>
      <c r="N108">
        <v>7.25</v>
      </c>
      <c r="O108" t="s">
        <v>390</v>
      </c>
    </row>
    <row r="109" spans="1:15" x14ac:dyDescent="0.3">
      <c r="A109" t="s">
        <v>465</v>
      </c>
      <c r="B109" t="s">
        <v>57</v>
      </c>
      <c r="C109">
        <v>7.67</v>
      </c>
      <c r="D109">
        <v>7.21</v>
      </c>
      <c r="E109">
        <v>7.4</v>
      </c>
      <c r="F109">
        <v>7.61</v>
      </c>
      <c r="G109">
        <v>7.89</v>
      </c>
      <c r="H109">
        <v>7.78</v>
      </c>
      <c r="I109">
        <v>7.84</v>
      </c>
      <c r="J109">
        <v>7.93</v>
      </c>
      <c r="K109">
        <v>7.93</v>
      </c>
      <c r="L109">
        <v>7.58</v>
      </c>
      <c r="M109">
        <v>7.91</v>
      </c>
      <c r="N109">
        <v>7.2</v>
      </c>
      <c r="O109" t="s">
        <v>390</v>
      </c>
    </row>
    <row r="110" spans="1:15" x14ac:dyDescent="0.3">
      <c r="A110" t="s">
        <v>466</v>
      </c>
      <c r="B110" t="s">
        <v>124</v>
      </c>
      <c r="C110">
        <v>7.63</v>
      </c>
      <c r="D110">
        <v>7.74</v>
      </c>
      <c r="E110">
        <v>7.91</v>
      </c>
      <c r="F110">
        <v>7.96</v>
      </c>
      <c r="G110">
        <v>7.92</v>
      </c>
      <c r="H110">
        <v>8.18</v>
      </c>
      <c r="I110">
        <v>7.81</v>
      </c>
      <c r="J110">
        <v>7.5</v>
      </c>
      <c r="K110">
        <v>7.61</v>
      </c>
      <c r="L110">
        <v>7.29</v>
      </c>
      <c r="M110">
        <v>7.57</v>
      </c>
      <c r="N110">
        <v>7.6</v>
      </c>
      <c r="O110" t="s">
        <v>390</v>
      </c>
    </row>
    <row r="111" spans="1:15" x14ac:dyDescent="0.3">
      <c r="A111" t="s">
        <v>467</v>
      </c>
      <c r="B111" t="s">
        <v>138</v>
      </c>
      <c r="C111">
        <v>7.53</v>
      </c>
      <c r="D111">
        <v>7.71</v>
      </c>
      <c r="E111">
        <v>7.69</v>
      </c>
      <c r="F111">
        <v>7.76</v>
      </c>
      <c r="G111">
        <v>7.92</v>
      </c>
      <c r="H111">
        <v>7.86</v>
      </c>
      <c r="I111">
        <v>7.61</v>
      </c>
      <c r="J111">
        <v>7.8</v>
      </c>
      <c r="K111">
        <v>7.54</v>
      </c>
      <c r="L111">
        <v>7.44</v>
      </c>
      <c r="M111">
        <v>8.01</v>
      </c>
      <c r="N111">
        <v>7.82</v>
      </c>
      <c r="O111" t="s">
        <v>390</v>
      </c>
    </row>
    <row r="112" spans="1:15" x14ac:dyDescent="0.3">
      <c r="A112" t="s">
        <v>468</v>
      </c>
      <c r="B112" t="s">
        <v>170</v>
      </c>
      <c r="C112">
        <v>7.42</v>
      </c>
      <c r="D112">
        <v>7.58</v>
      </c>
      <c r="E112">
        <v>7.53</v>
      </c>
      <c r="F112">
        <v>7.85</v>
      </c>
      <c r="G112">
        <v>8.0500000000000007</v>
      </c>
      <c r="H112">
        <v>7.77</v>
      </c>
      <c r="I112">
        <v>7.74</v>
      </c>
      <c r="J112">
        <v>7.56</v>
      </c>
      <c r="K112">
        <v>8.15</v>
      </c>
      <c r="L112">
        <v>7.47</v>
      </c>
      <c r="M112">
        <v>7.03</v>
      </c>
      <c r="N112">
        <v>7.62</v>
      </c>
      <c r="O112" t="s">
        <v>390</v>
      </c>
    </row>
    <row r="113" spans="1:15" x14ac:dyDescent="0.3">
      <c r="A113" t="s">
        <v>469</v>
      </c>
      <c r="B113" t="s">
        <v>195</v>
      </c>
      <c r="C113">
        <v>7.5</v>
      </c>
      <c r="D113">
        <v>7.45</v>
      </c>
      <c r="E113">
        <v>7.71</v>
      </c>
      <c r="F113">
        <v>7.65</v>
      </c>
      <c r="G113">
        <v>7.81</v>
      </c>
      <c r="H113">
        <v>7.89</v>
      </c>
      <c r="I113">
        <v>7.64</v>
      </c>
      <c r="J113">
        <v>7.99</v>
      </c>
      <c r="K113">
        <v>7.8</v>
      </c>
      <c r="L113">
        <v>7.54</v>
      </c>
      <c r="M113">
        <v>8.02</v>
      </c>
      <c r="N113">
        <v>7.1</v>
      </c>
      <c r="O113" t="s">
        <v>390</v>
      </c>
    </row>
    <row r="114" spans="1:15" x14ac:dyDescent="0.3">
      <c r="A114" t="s">
        <v>470</v>
      </c>
      <c r="B114" t="s">
        <v>201</v>
      </c>
      <c r="C114">
        <v>7.11</v>
      </c>
      <c r="D114">
        <v>7.83</v>
      </c>
      <c r="E114">
        <v>7.68</v>
      </c>
      <c r="F114">
        <v>7.84</v>
      </c>
      <c r="G114">
        <v>7.97</v>
      </c>
      <c r="H114">
        <v>7.95</v>
      </c>
      <c r="I114">
        <v>7.54</v>
      </c>
      <c r="J114" t="s">
        <v>390</v>
      </c>
      <c r="K114">
        <v>7.21</v>
      </c>
      <c r="L114" t="s">
        <v>390</v>
      </c>
      <c r="M114" t="s">
        <v>390</v>
      </c>
      <c r="N114">
        <v>7.3</v>
      </c>
      <c r="O114" t="s">
        <v>390</v>
      </c>
    </row>
    <row r="115" spans="1:15" x14ac:dyDescent="0.3">
      <c r="A115" t="s">
        <v>471</v>
      </c>
      <c r="B115" t="s">
        <v>342</v>
      </c>
      <c r="C115">
        <v>7.49</v>
      </c>
      <c r="D115">
        <v>7.53</v>
      </c>
      <c r="E115">
        <v>7.57</v>
      </c>
      <c r="F115">
        <v>7.63</v>
      </c>
      <c r="G115">
        <v>7.77</v>
      </c>
      <c r="H115">
        <v>7.79</v>
      </c>
      <c r="I115">
        <v>7.71</v>
      </c>
      <c r="J115">
        <v>7.8</v>
      </c>
      <c r="K115">
        <v>7.79</v>
      </c>
      <c r="L115">
        <v>7.59</v>
      </c>
      <c r="M115">
        <v>7.65</v>
      </c>
      <c r="N115">
        <v>7.53</v>
      </c>
      <c r="O115" t="s">
        <v>390</v>
      </c>
    </row>
    <row r="116" spans="1:15" x14ac:dyDescent="0.3">
      <c r="A116" t="s">
        <v>472</v>
      </c>
      <c r="B116" t="s">
        <v>32</v>
      </c>
      <c r="C116">
        <v>7.36</v>
      </c>
      <c r="D116">
        <v>7.17</v>
      </c>
      <c r="E116">
        <v>7.58</v>
      </c>
      <c r="F116">
        <v>7.04</v>
      </c>
      <c r="G116">
        <v>7.29</v>
      </c>
      <c r="H116">
        <v>7.78</v>
      </c>
      <c r="I116">
        <v>7.7</v>
      </c>
      <c r="J116">
        <v>7.98</v>
      </c>
      <c r="K116">
        <v>7.64</v>
      </c>
      <c r="L116" t="s">
        <v>390</v>
      </c>
      <c r="M116">
        <v>7.7</v>
      </c>
      <c r="N116" t="s">
        <v>390</v>
      </c>
      <c r="O116" t="s">
        <v>390</v>
      </c>
    </row>
    <row r="117" spans="1:15" x14ac:dyDescent="0.3">
      <c r="A117" t="s">
        <v>473</v>
      </c>
      <c r="B117" t="s">
        <v>94</v>
      </c>
      <c r="C117">
        <v>7.71</v>
      </c>
      <c r="D117">
        <v>7.42</v>
      </c>
      <c r="E117">
        <v>7.35</v>
      </c>
      <c r="F117">
        <v>7.64</v>
      </c>
      <c r="G117">
        <v>7.69</v>
      </c>
      <c r="H117">
        <v>7.9</v>
      </c>
      <c r="I117">
        <v>7.51</v>
      </c>
      <c r="J117">
        <v>7.77</v>
      </c>
      <c r="K117">
        <v>7.82</v>
      </c>
      <c r="L117">
        <v>7.52</v>
      </c>
      <c r="M117">
        <v>7.67</v>
      </c>
      <c r="N117">
        <v>7.53</v>
      </c>
      <c r="O117" t="s">
        <v>390</v>
      </c>
    </row>
    <row r="118" spans="1:15" x14ac:dyDescent="0.3">
      <c r="A118" t="s">
        <v>474</v>
      </c>
      <c r="B118" t="s">
        <v>161</v>
      </c>
      <c r="C118">
        <v>6.89</v>
      </c>
      <c r="D118">
        <v>7.35</v>
      </c>
      <c r="E118">
        <v>7.45</v>
      </c>
      <c r="F118">
        <v>7.14</v>
      </c>
      <c r="G118">
        <v>7.82</v>
      </c>
      <c r="H118">
        <v>7.65</v>
      </c>
      <c r="I118">
        <v>7.97</v>
      </c>
      <c r="J118">
        <v>7.57</v>
      </c>
      <c r="K118">
        <v>7.36</v>
      </c>
      <c r="L118">
        <v>7.72</v>
      </c>
      <c r="M118">
        <v>7.35</v>
      </c>
      <c r="N118">
        <v>6.7</v>
      </c>
      <c r="O118" t="s">
        <v>390</v>
      </c>
    </row>
    <row r="119" spans="1:15" x14ac:dyDescent="0.3">
      <c r="A119" t="s">
        <v>475</v>
      </c>
      <c r="B119" t="s">
        <v>189</v>
      </c>
      <c r="C119">
        <v>7.73</v>
      </c>
      <c r="D119">
        <v>7.65</v>
      </c>
      <c r="E119">
        <v>7.65</v>
      </c>
      <c r="F119">
        <v>7.97</v>
      </c>
      <c r="G119">
        <v>8.31</v>
      </c>
      <c r="H119">
        <v>7.93</v>
      </c>
      <c r="I119">
        <v>7.98</v>
      </c>
      <c r="J119">
        <v>7.61</v>
      </c>
      <c r="K119">
        <v>8.01</v>
      </c>
      <c r="L119">
        <v>7.59</v>
      </c>
      <c r="M119">
        <v>7.55</v>
      </c>
      <c r="N119">
        <v>7.79</v>
      </c>
      <c r="O119" t="s">
        <v>390</v>
      </c>
    </row>
    <row r="120" spans="1:15" x14ac:dyDescent="0.3">
      <c r="A120" t="s">
        <v>476</v>
      </c>
      <c r="B120" t="s">
        <v>246</v>
      </c>
      <c r="C120">
        <v>7.57</v>
      </c>
      <c r="D120">
        <v>7.56</v>
      </c>
      <c r="E120">
        <v>7.39</v>
      </c>
      <c r="F120">
        <v>7.61</v>
      </c>
      <c r="G120">
        <v>7.64</v>
      </c>
      <c r="H120">
        <v>7.38</v>
      </c>
      <c r="I120">
        <v>7.2</v>
      </c>
      <c r="J120">
        <v>7.75</v>
      </c>
      <c r="K120">
        <v>7.71</v>
      </c>
      <c r="L120">
        <v>7.88</v>
      </c>
      <c r="M120">
        <v>7.48</v>
      </c>
      <c r="N120">
        <v>7.74</v>
      </c>
      <c r="O120" t="s">
        <v>390</v>
      </c>
    </row>
    <row r="121" spans="1:15" x14ac:dyDescent="0.3">
      <c r="A121" t="s">
        <v>477</v>
      </c>
      <c r="B121" t="s">
        <v>247</v>
      </c>
      <c r="C121">
        <v>7.32</v>
      </c>
      <c r="D121">
        <v>7.75</v>
      </c>
      <c r="E121">
        <v>7.86</v>
      </c>
      <c r="F121">
        <v>7.91</v>
      </c>
      <c r="G121">
        <v>7.75</v>
      </c>
      <c r="H121">
        <v>7.82</v>
      </c>
      <c r="I121">
        <v>7.75</v>
      </c>
      <c r="J121">
        <v>7.88</v>
      </c>
      <c r="K121">
        <v>7.89</v>
      </c>
      <c r="L121">
        <v>7.5</v>
      </c>
      <c r="M121">
        <v>7.71</v>
      </c>
      <c r="N121">
        <v>7.58</v>
      </c>
      <c r="O121" t="s">
        <v>390</v>
      </c>
    </row>
    <row r="122" spans="1:15" x14ac:dyDescent="0.3">
      <c r="A122" t="s">
        <v>478</v>
      </c>
      <c r="B122" t="s">
        <v>313</v>
      </c>
      <c r="C122">
        <v>7.74</v>
      </c>
      <c r="D122">
        <v>7.64</v>
      </c>
      <c r="E122">
        <v>7.67</v>
      </c>
      <c r="F122">
        <v>7.76</v>
      </c>
      <c r="G122">
        <v>7.68</v>
      </c>
      <c r="H122">
        <v>7.94</v>
      </c>
      <c r="I122">
        <v>7.88</v>
      </c>
      <c r="J122">
        <v>8.08</v>
      </c>
      <c r="K122">
        <v>7.98</v>
      </c>
      <c r="L122">
        <v>7.32</v>
      </c>
      <c r="M122">
        <v>8.07</v>
      </c>
      <c r="N122">
        <v>7.81</v>
      </c>
      <c r="O122" t="s">
        <v>390</v>
      </c>
    </row>
    <row r="123" spans="1:15" x14ac:dyDescent="0.3">
      <c r="A123" t="s">
        <v>479</v>
      </c>
      <c r="B123" t="s">
        <v>1031</v>
      </c>
      <c r="C123" t="s">
        <v>390</v>
      </c>
      <c r="D123" t="s">
        <v>390</v>
      </c>
      <c r="E123" t="s">
        <v>390</v>
      </c>
      <c r="F123" t="s">
        <v>390</v>
      </c>
      <c r="G123" t="s">
        <v>390</v>
      </c>
      <c r="H123" t="s">
        <v>390</v>
      </c>
      <c r="I123" t="s">
        <v>390</v>
      </c>
      <c r="J123" t="s">
        <v>390</v>
      </c>
      <c r="K123">
        <v>7.68</v>
      </c>
      <c r="L123">
        <v>7.42</v>
      </c>
      <c r="M123">
        <v>7.5</v>
      </c>
      <c r="N123">
        <v>7.23</v>
      </c>
      <c r="O123" t="s">
        <v>390</v>
      </c>
    </row>
    <row r="124" spans="1:15" x14ac:dyDescent="0.3">
      <c r="A124" t="s">
        <v>481</v>
      </c>
      <c r="B124" t="s">
        <v>1030</v>
      </c>
      <c r="C124" t="s">
        <v>390</v>
      </c>
      <c r="D124" t="s">
        <v>390</v>
      </c>
      <c r="E124" t="s">
        <v>390</v>
      </c>
      <c r="F124" t="s">
        <v>390</v>
      </c>
      <c r="G124" t="s">
        <v>390</v>
      </c>
      <c r="H124" t="s">
        <v>390</v>
      </c>
      <c r="I124" t="s">
        <v>390</v>
      </c>
      <c r="J124" t="s">
        <v>390</v>
      </c>
      <c r="K124">
        <v>7.8</v>
      </c>
      <c r="L124">
        <v>7.55</v>
      </c>
      <c r="M124">
        <v>7.66</v>
      </c>
      <c r="N124">
        <v>7.59</v>
      </c>
      <c r="O124" t="s">
        <v>390</v>
      </c>
    </row>
    <row r="125" spans="1:15" x14ac:dyDescent="0.3">
      <c r="A125" t="s">
        <v>482</v>
      </c>
      <c r="B125" t="s">
        <v>345</v>
      </c>
      <c r="C125">
        <v>7.39</v>
      </c>
      <c r="D125">
        <v>7.55</v>
      </c>
      <c r="E125">
        <v>7.57</v>
      </c>
      <c r="F125">
        <v>7.75</v>
      </c>
      <c r="G125">
        <v>7.86</v>
      </c>
      <c r="H125">
        <v>7.8</v>
      </c>
      <c r="I125">
        <v>7.77</v>
      </c>
      <c r="J125">
        <v>7.75</v>
      </c>
      <c r="K125">
        <v>7.75</v>
      </c>
      <c r="L125">
        <v>7.37</v>
      </c>
      <c r="M125">
        <v>7.35</v>
      </c>
      <c r="N125">
        <v>7.35</v>
      </c>
      <c r="O125" t="s">
        <v>390</v>
      </c>
    </row>
    <row r="126" spans="1:15" x14ac:dyDescent="0.3">
      <c r="A126" t="s">
        <v>483</v>
      </c>
      <c r="B126" t="s">
        <v>9</v>
      </c>
      <c r="C126">
        <v>7.21</v>
      </c>
      <c r="D126">
        <v>7.09</v>
      </c>
      <c r="E126">
        <v>7.44</v>
      </c>
      <c r="F126">
        <v>7.8</v>
      </c>
      <c r="G126">
        <v>7.83</v>
      </c>
      <c r="H126">
        <v>7.65</v>
      </c>
      <c r="I126">
        <v>7.78</v>
      </c>
      <c r="J126">
        <v>7.84</v>
      </c>
      <c r="K126">
        <v>7.4</v>
      </c>
      <c r="L126">
        <v>7.57</v>
      </c>
      <c r="M126">
        <v>7.23</v>
      </c>
      <c r="N126">
        <v>7</v>
      </c>
      <c r="O126" t="s">
        <v>390</v>
      </c>
    </row>
    <row r="127" spans="1:15" x14ac:dyDescent="0.3">
      <c r="A127" t="s">
        <v>484</v>
      </c>
      <c r="B127" t="s">
        <v>22</v>
      </c>
      <c r="C127">
        <v>7.44</v>
      </c>
      <c r="D127">
        <v>7.68</v>
      </c>
      <c r="E127">
        <v>7.84</v>
      </c>
      <c r="F127">
        <v>7.71</v>
      </c>
      <c r="G127">
        <v>7.7</v>
      </c>
      <c r="H127">
        <v>7.53</v>
      </c>
      <c r="I127">
        <v>7.95</v>
      </c>
      <c r="J127">
        <v>7.85</v>
      </c>
      <c r="K127">
        <v>7.83</v>
      </c>
      <c r="L127">
        <v>7.28</v>
      </c>
      <c r="M127">
        <v>7.21</v>
      </c>
      <c r="N127">
        <v>7.38</v>
      </c>
      <c r="O127" t="s">
        <v>390</v>
      </c>
    </row>
    <row r="128" spans="1:15" x14ac:dyDescent="0.3">
      <c r="A128" t="s">
        <v>485</v>
      </c>
      <c r="B128" t="s">
        <v>46</v>
      </c>
      <c r="C128">
        <v>7.58</v>
      </c>
      <c r="D128">
        <v>7.82</v>
      </c>
      <c r="E128">
        <v>7.7</v>
      </c>
      <c r="F128">
        <v>7.77</v>
      </c>
      <c r="G128">
        <v>8.2200000000000006</v>
      </c>
      <c r="H128">
        <v>7.76</v>
      </c>
      <c r="I128">
        <v>7.1</v>
      </c>
      <c r="J128">
        <v>7.8</v>
      </c>
      <c r="K128">
        <v>7.88</v>
      </c>
      <c r="L128">
        <v>7.31</v>
      </c>
      <c r="M128">
        <v>7.73</v>
      </c>
      <c r="N128">
        <v>7.25</v>
      </c>
      <c r="O128" t="s">
        <v>390</v>
      </c>
    </row>
    <row r="129" spans="1:15" x14ac:dyDescent="0.3">
      <c r="A129" t="s">
        <v>486</v>
      </c>
      <c r="B129" t="s">
        <v>113</v>
      </c>
      <c r="C129">
        <v>7.46</v>
      </c>
      <c r="D129">
        <v>7.51</v>
      </c>
      <c r="E129">
        <v>7.46</v>
      </c>
      <c r="F129">
        <v>7.7</v>
      </c>
      <c r="G129">
        <v>7.81</v>
      </c>
      <c r="H129">
        <v>7.8</v>
      </c>
      <c r="I129">
        <v>7.75</v>
      </c>
      <c r="J129">
        <v>7.73</v>
      </c>
      <c r="K129">
        <v>7.91</v>
      </c>
      <c r="L129">
        <v>7.13</v>
      </c>
      <c r="M129">
        <v>7.55</v>
      </c>
      <c r="N129">
        <v>7.33</v>
      </c>
      <c r="O129" t="s">
        <v>390</v>
      </c>
    </row>
    <row r="130" spans="1:15" x14ac:dyDescent="0.3">
      <c r="A130" t="s">
        <v>487</v>
      </c>
      <c r="B130" t="s">
        <v>168</v>
      </c>
      <c r="C130">
        <v>7.01</v>
      </c>
      <c r="D130">
        <v>7.39</v>
      </c>
      <c r="E130">
        <v>7.55</v>
      </c>
      <c r="F130">
        <v>7.5</v>
      </c>
      <c r="G130">
        <v>7.58</v>
      </c>
      <c r="H130">
        <v>7.92</v>
      </c>
      <c r="I130">
        <v>7.79</v>
      </c>
      <c r="J130">
        <v>7.34</v>
      </c>
      <c r="K130">
        <v>7.89</v>
      </c>
      <c r="L130">
        <v>7.42</v>
      </c>
      <c r="M130">
        <v>7.18</v>
      </c>
      <c r="N130">
        <v>7.18</v>
      </c>
      <c r="O130" t="s">
        <v>390</v>
      </c>
    </row>
    <row r="131" spans="1:15" x14ac:dyDescent="0.3">
      <c r="A131" t="s">
        <v>488</v>
      </c>
      <c r="B131" t="s">
        <v>180</v>
      </c>
      <c r="C131">
        <v>7.47</v>
      </c>
      <c r="D131">
        <v>7.66</v>
      </c>
      <c r="E131">
        <v>7.34</v>
      </c>
      <c r="F131">
        <v>7.74</v>
      </c>
      <c r="G131">
        <v>7.99</v>
      </c>
      <c r="H131">
        <v>8.08</v>
      </c>
      <c r="I131">
        <v>8</v>
      </c>
      <c r="J131">
        <v>8.0299999999999994</v>
      </c>
      <c r="K131">
        <v>7.57</v>
      </c>
      <c r="L131">
        <v>7.53</v>
      </c>
      <c r="M131">
        <v>7.14</v>
      </c>
      <c r="N131">
        <v>7.62</v>
      </c>
      <c r="O131" t="s">
        <v>390</v>
      </c>
    </row>
    <row r="132" spans="1:15" x14ac:dyDescent="0.3">
      <c r="A132" t="s">
        <v>489</v>
      </c>
      <c r="B132" t="s">
        <v>226</v>
      </c>
      <c r="C132">
        <v>7.58</v>
      </c>
      <c r="D132">
        <v>7.75</v>
      </c>
      <c r="E132">
        <v>7.69</v>
      </c>
      <c r="F132">
        <v>7.99</v>
      </c>
      <c r="G132">
        <v>7.88</v>
      </c>
      <c r="H132">
        <v>7.88</v>
      </c>
      <c r="I132">
        <v>7.98</v>
      </c>
      <c r="J132">
        <v>7.62</v>
      </c>
      <c r="K132">
        <v>7.83</v>
      </c>
      <c r="L132">
        <v>7.35</v>
      </c>
      <c r="M132">
        <v>7.42</v>
      </c>
      <c r="N132">
        <v>7.67</v>
      </c>
      <c r="O132" t="s">
        <v>390</v>
      </c>
    </row>
    <row r="133" spans="1:15" x14ac:dyDescent="0.3">
      <c r="C133" t="s">
        <v>390</v>
      </c>
      <c r="D133" t="s">
        <v>390</v>
      </c>
      <c r="E133" t="s">
        <v>390</v>
      </c>
      <c r="F133" t="s">
        <v>390</v>
      </c>
      <c r="G133" t="s">
        <v>390</v>
      </c>
      <c r="H133" t="s">
        <v>390</v>
      </c>
      <c r="I133" t="s">
        <v>390</v>
      </c>
      <c r="J133" t="s">
        <v>390</v>
      </c>
      <c r="K133" t="s">
        <v>390</v>
      </c>
      <c r="L133" t="s">
        <v>390</v>
      </c>
      <c r="M133" t="s">
        <v>390</v>
      </c>
      <c r="N133" t="s">
        <v>390</v>
      </c>
      <c r="O133" t="s">
        <v>390</v>
      </c>
    </row>
    <row r="134" spans="1:15" x14ac:dyDescent="0.3">
      <c r="A134" t="s">
        <v>490</v>
      </c>
      <c r="B134" t="s">
        <v>930</v>
      </c>
      <c r="C134" t="s">
        <v>390</v>
      </c>
      <c r="D134" t="s">
        <v>390</v>
      </c>
      <c r="E134" t="s">
        <v>390</v>
      </c>
      <c r="F134" t="s">
        <v>390</v>
      </c>
      <c r="G134" t="s">
        <v>390</v>
      </c>
      <c r="H134" t="s">
        <v>390</v>
      </c>
      <c r="I134" t="s">
        <v>390</v>
      </c>
      <c r="J134" t="s">
        <v>390</v>
      </c>
      <c r="K134" t="s">
        <v>390</v>
      </c>
      <c r="L134" t="s">
        <v>390</v>
      </c>
      <c r="M134" t="s">
        <v>390</v>
      </c>
      <c r="N134" t="s">
        <v>390</v>
      </c>
      <c r="O134" t="s">
        <v>390</v>
      </c>
    </row>
    <row r="135" spans="1:15" x14ac:dyDescent="0.3">
      <c r="A135" t="s">
        <v>492</v>
      </c>
      <c r="B135" t="s">
        <v>134</v>
      </c>
      <c r="C135">
        <v>7.55</v>
      </c>
      <c r="D135">
        <v>7.52</v>
      </c>
      <c r="E135">
        <v>7.57</v>
      </c>
      <c r="F135">
        <v>7.64</v>
      </c>
      <c r="G135">
        <v>7.71</v>
      </c>
      <c r="H135">
        <v>7.73</v>
      </c>
      <c r="I135">
        <v>7.84</v>
      </c>
      <c r="J135">
        <v>7.86</v>
      </c>
      <c r="K135">
        <v>7.8</v>
      </c>
      <c r="L135">
        <v>7.52</v>
      </c>
      <c r="M135">
        <v>7.55</v>
      </c>
      <c r="N135">
        <v>7.64</v>
      </c>
      <c r="O135" t="s">
        <v>390</v>
      </c>
    </row>
    <row r="136" spans="1:15" x14ac:dyDescent="0.3">
      <c r="A136" t="s">
        <v>493</v>
      </c>
      <c r="B136" t="s">
        <v>238</v>
      </c>
      <c r="C136">
        <v>7.62</v>
      </c>
      <c r="D136">
        <v>7.59</v>
      </c>
      <c r="E136">
        <v>7.61</v>
      </c>
      <c r="F136">
        <v>7.77</v>
      </c>
      <c r="G136">
        <v>7.73</v>
      </c>
      <c r="H136">
        <v>7.77</v>
      </c>
      <c r="I136">
        <v>7.72</v>
      </c>
      <c r="J136">
        <v>7.77</v>
      </c>
      <c r="K136">
        <v>7.89</v>
      </c>
      <c r="L136">
        <v>7.5</v>
      </c>
      <c r="M136">
        <v>7.56</v>
      </c>
      <c r="N136">
        <v>7.75</v>
      </c>
      <c r="O136" t="s">
        <v>390</v>
      </c>
    </row>
    <row r="137" spans="1:15" x14ac:dyDescent="0.3">
      <c r="A137" t="s">
        <v>494</v>
      </c>
      <c r="B137" t="s">
        <v>268</v>
      </c>
      <c r="C137">
        <v>7.29</v>
      </c>
      <c r="D137">
        <v>7.2</v>
      </c>
      <c r="E137">
        <v>7.31</v>
      </c>
      <c r="F137">
        <v>7.49</v>
      </c>
      <c r="G137">
        <v>7.52</v>
      </c>
      <c r="H137">
        <v>7.6</v>
      </c>
      <c r="I137">
        <v>7.64</v>
      </c>
      <c r="J137">
        <v>7.56</v>
      </c>
      <c r="K137">
        <v>7.73</v>
      </c>
      <c r="L137">
        <v>7.4</v>
      </c>
      <c r="M137">
        <v>7.52</v>
      </c>
      <c r="N137">
        <v>7.16</v>
      </c>
      <c r="O137" t="s">
        <v>390</v>
      </c>
    </row>
    <row r="138" spans="1:15" x14ac:dyDescent="0.3">
      <c r="A138" t="s">
        <v>495</v>
      </c>
      <c r="B138" t="s">
        <v>282</v>
      </c>
      <c r="C138">
        <v>7.47</v>
      </c>
      <c r="D138">
        <v>7.44</v>
      </c>
      <c r="E138">
        <v>7.47</v>
      </c>
      <c r="F138">
        <v>7.64</v>
      </c>
      <c r="G138">
        <v>7.59</v>
      </c>
      <c r="H138">
        <v>7.68</v>
      </c>
      <c r="I138">
        <v>7.61</v>
      </c>
      <c r="J138">
        <v>7.71</v>
      </c>
      <c r="K138">
        <v>7.59</v>
      </c>
      <c r="L138">
        <v>7.39</v>
      </c>
      <c r="M138">
        <v>7.49</v>
      </c>
      <c r="N138">
        <v>7.49</v>
      </c>
      <c r="O138" t="s">
        <v>390</v>
      </c>
    </row>
    <row r="139" spans="1:15" x14ac:dyDescent="0.3">
      <c r="A139" t="s">
        <v>496</v>
      </c>
      <c r="B139" t="s">
        <v>348</v>
      </c>
      <c r="C139">
        <v>7.47</v>
      </c>
      <c r="D139">
        <v>7.57</v>
      </c>
      <c r="E139">
        <v>7.65</v>
      </c>
      <c r="F139">
        <v>7.69</v>
      </c>
      <c r="G139">
        <v>7.79</v>
      </c>
      <c r="H139">
        <v>7.82</v>
      </c>
      <c r="I139">
        <v>7.89</v>
      </c>
      <c r="J139">
        <v>7.85</v>
      </c>
      <c r="K139">
        <v>7.85</v>
      </c>
      <c r="L139">
        <v>7.39</v>
      </c>
      <c r="M139">
        <v>7.59</v>
      </c>
      <c r="N139">
        <v>7.61</v>
      </c>
      <c r="O139" t="s">
        <v>390</v>
      </c>
    </row>
    <row r="140" spans="1:15" x14ac:dyDescent="0.3">
      <c r="A140" t="s">
        <v>497</v>
      </c>
      <c r="B140" t="s">
        <v>52</v>
      </c>
      <c r="C140">
        <v>7.45</v>
      </c>
      <c r="D140">
        <v>7.48</v>
      </c>
      <c r="E140">
        <v>7.59</v>
      </c>
      <c r="F140">
        <v>7.76</v>
      </c>
      <c r="G140">
        <v>7.62</v>
      </c>
      <c r="H140">
        <v>7.97</v>
      </c>
      <c r="I140">
        <v>7.87</v>
      </c>
      <c r="J140">
        <v>7.83</v>
      </c>
      <c r="K140">
        <v>7.98</v>
      </c>
      <c r="L140">
        <v>7.09</v>
      </c>
      <c r="M140">
        <v>7.35</v>
      </c>
      <c r="N140">
        <v>7.95</v>
      </c>
      <c r="O140" t="s">
        <v>390</v>
      </c>
    </row>
    <row r="141" spans="1:15" x14ac:dyDescent="0.3">
      <c r="A141" t="s">
        <v>498</v>
      </c>
      <c r="B141" t="s">
        <v>97</v>
      </c>
      <c r="C141">
        <v>7.16</v>
      </c>
      <c r="D141">
        <v>7.3</v>
      </c>
      <c r="E141">
        <v>7.74</v>
      </c>
      <c r="F141">
        <v>7.67</v>
      </c>
      <c r="G141">
        <v>7.99</v>
      </c>
      <c r="H141">
        <v>7.77</v>
      </c>
      <c r="I141">
        <v>7.71</v>
      </c>
      <c r="J141">
        <v>7.69</v>
      </c>
      <c r="K141">
        <v>7.65</v>
      </c>
      <c r="L141">
        <v>7.07</v>
      </c>
      <c r="M141">
        <v>7.71</v>
      </c>
      <c r="N141">
        <v>7.62</v>
      </c>
      <c r="O141" t="s">
        <v>390</v>
      </c>
    </row>
    <row r="142" spans="1:15" x14ac:dyDescent="0.3">
      <c r="A142" t="s">
        <v>499</v>
      </c>
      <c r="B142" t="s">
        <v>160</v>
      </c>
      <c r="C142">
        <v>7.46</v>
      </c>
      <c r="D142">
        <v>7.7</v>
      </c>
      <c r="E142">
        <v>7.71</v>
      </c>
      <c r="F142">
        <v>7.69</v>
      </c>
      <c r="G142">
        <v>7.92</v>
      </c>
      <c r="H142">
        <v>7.85</v>
      </c>
      <c r="I142">
        <v>8.16</v>
      </c>
      <c r="J142">
        <v>8.0500000000000007</v>
      </c>
      <c r="K142">
        <v>7.82</v>
      </c>
      <c r="L142">
        <v>6.95</v>
      </c>
      <c r="M142">
        <v>8.06</v>
      </c>
      <c r="N142">
        <v>7.49</v>
      </c>
      <c r="O142" t="s">
        <v>390</v>
      </c>
    </row>
    <row r="143" spans="1:15" x14ac:dyDescent="0.3">
      <c r="A143" t="s">
        <v>500</v>
      </c>
      <c r="B143" t="s">
        <v>182</v>
      </c>
      <c r="C143">
        <v>7.36</v>
      </c>
      <c r="D143">
        <v>7.61</v>
      </c>
      <c r="E143">
        <v>7.38</v>
      </c>
      <c r="F143">
        <v>7.39</v>
      </c>
      <c r="G143">
        <v>7.62</v>
      </c>
      <c r="H143">
        <v>7.92</v>
      </c>
      <c r="I143">
        <v>7.72</v>
      </c>
      <c r="J143">
        <v>7.94</v>
      </c>
      <c r="K143">
        <v>7.86</v>
      </c>
      <c r="L143">
        <v>7.75</v>
      </c>
      <c r="M143">
        <v>7.59</v>
      </c>
      <c r="N143">
        <v>7.55</v>
      </c>
      <c r="O143" t="s">
        <v>390</v>
      </c>
    </row>
    <row r="144" spans="1:15" x14ac:dyDescent="0.3">
      <c r="A144" t="s">
        <v>501</v>
      </c>
      <c r="B144" t="s">
        <v>254</v>
      </c>
      <c r="C144">
        <v>7.65</v>
      </c>
      <c r="D144">
        <v>7.66</v>
      </c>
      <c r="E144">
        <v>7.82</v>
      </c>
      <c r="F144">
        <v>7.72</v>
      </c>
      <c r="G144">
        <v>7.73</v>
      </c>
      <c r="H144">
        <v>7.56</v>
      </c>
      <c r="I144">
        <v>8.0299999999999994</v>
      </c>
      <c r="J144">
        <v>7.96</v>
      </c>
      <c r="K144">
        <v>8.02</v>
      </c>
      <c r="L144">
        <v>7.71</v>
      </c>
      <c r="M144">
        <v>7.65</v>
      </c>
      <c r="N144">
        <v>8.11</v>
      </c>
      <c r="O144" t="s">
        <v>390</v>
      </c>
    </row>
    <row r="145" spans="1:15" x14ac:dyDescent="0.3">
      <c r="A145" t="s">
        <v>502</v>
      </c>
      <c r="B145" t="s">
        <v>263</v>
      </c>
      <c r="C145">
        <v>7.53</v>
      </c>
      <c r="D145">
        <v>7.69</v>
      </c>
      <c r="E145">
        <v>7.61</v>
      </c>
      <c r="F145">
        <v>7.78</v>
      </c>
      <c r="G145">
        <v>7.8</v>
      </c>
      <c r="H145">
        <v>7.75</v>
      </c>
      <c r="I145">
        <v>7.93</v>
      </c>
      <c r="J145">
        <v>7.73</v>
      </c>
      <c r="K145">
        <v>7.96</v>
      </c>
      <c r="L145">
        <v>7.39</v>
      </c>
      <c r="M145">
        <v>7.1</v>
      </c>
      <c r="N145">
        <v>7.2</v>
      </c>
      <c r="O145" t="s">
        <v>390</v>
      </c>
    </row>
    <row r="146" spans="1:15" x14ac:dyDescent="0.3">
      <c r="A146" t="s">
        <v>503</v>
      </c>
      <c r="B146" t="s">
        <v>264</v>
      </c>
      <c r="C146">
        <v>7.66</v>
      </c>
      <c r="D146">
        <v>7.56</v>
      </c>
      <c r="E146">
        <v>7.7</v>
      </c>
      <c r="F146">
        <v>8.1</v>
      </c>
      <c r="G146">
        <v>7.83</v>
      </c>
      <c r="H146">
        <v>7.88</v>
      </c>
      <c r="I146">
        <v>7.88</v>
      </c>
      <c r="J146">
        <v>7.84</v>
      </c>
      <c r="K146">
        <v>7.82</v>
      </c>
      <c r="L146">
        <v>7.76</v>
      </c>
      <c r="M146">
        <v>7.94</v>
      </c>
      <c r="N146">
        <v>7.45</v>
      </c>
      <c r="O146" t="s">
        <v>390</v>
      </c>
    </row>
    <row r="147" spans="1:15" x14ac:dyDescent="0.3">
      <c r="A147" t="s">
        <v>504</v>
      </c>
      <c r="B147" t="s">
        <v>278</v>
      </c>
      <c r="C147">
        <v>7.57</v>
      </c>
      <c r="D147">
        <v>7.56</v>
      </c>
      <c r="E147">
        <v>7.68</v>
      </c>
      <c r="F147">
        <v>7.36</v>
      </c>
      <c r="G147">
        <v>7.85</v>
      </c>
      <c r="H147">
        <v>7.92</v>
      </c>
      <c r="I147">
        <v>7.86</v>
      </c>
      <c r="J147">
        <v>7.79</v>
      </c>
      <c r="K147">
        <v>7.62</v>
      </c>
      <c r="L147">
        <v>7.3</v>
      </c>
      <c r="M147">
        <v>7.43</v>
      </c>
      <c r="N147">
        <v>7.61</v>
      </c>
      <c r="O147" t="s">
        <v>390</v>
      </c>
    </row>
    <row r="148" spans="1:15" x14ac:dyDescent="0.3">
      <c r="A148" t="s">
        <v>505</v>
      </c>
      <c r="B148" t="s">
        <v>350</v>
      </c>
      <c r="C148">
        <v>7.21</v>
      </c>
      <c r="D148">
        <v>7.56</v>
      </c>
      <c r="E148">
        <v>7.7</v>
      </c>
      <c r="F148">
        <v>7.71</v>
      </c>
      <c r="G148">
        <v>7.71</v>
      </c>
      <c r="H148">
        <v>7.82</v>
      </c>
      <c r="I148">
        <v>7.82</v>
      </c>
      <c r="J148">
        <v>7.83</v>
      </c>
      <c r="K148">
        <v>7.77</v>
      </c>
      <c r="L148">
        <v>7.58</v>
      </c>
      <c r="M148">
        <v>7.63</v>
      </c>
      <c r="N148">
        <v>7.4</v>
      </c>
      <c r="O148" t="s">
        <v>390</v>
      </c>
    </row>
    <row r="149" spans="1:15" x14ac:dyDescent="0.3">
      <c r="A149" t="s">
        <v>506</v>
      </c>
      <c r="B149" t="s">
        <v>194</v>
      </c>
      <c r="C149">
        <v>7.06</v>
      </c>
      <c r="D149">
        <v>6.93</v>
      </c>
      <c r="E149">
        <v>7.84</v>
      </c>
      <c r="F149">
        <v>7.64</v>
      </c>
      <c r="G149">
        <v>7.86</v>
      </c>
      <c r="H149">
        <v>8.36</v>
      </c>
      <c r="I149">
        <v>7.78</v>
      </c>
      <c r="J149">
        <v>7.91</v>
      </c>
      <c r="K149">
        <v>7.82</v>
      </c>
      <c r="L149">
        <v>7.36</v>
      </c>
      <c r="M149">
        <v>7.55</v>
      </c>
      <c r="N149">
        <v>7.64</v>
      </c>
      <c r="O149" t="s">
        <v>390</v>
      </c>
    </row>
    <row r="150" spans="1:15" x14ac:dyDescent="0.3">
      <c r="A150" t="s">
        <v>507</v>
      </c>
      <c r="B150" t="s">
        <v>200</v>
      </c>
      <c r="C150">
        <v>7.2</v>
      </c>
      <c r="D150">
        <v>7.7</v>
      </c>
      <c r="E150">
        <v>7.26</v>
      </c>
      <c r="F150">
        <v>7.78</v>
      </c>
      <c r="G150">
        <v>7.6</v>
      </c>
      <c r="H150">
        <v>7.3</v>
      </c>
      <c r="I150">
        <v>7.82</v>
      </c>
      <c r="J150">
        <v>7.81</v>
      </c>
      <c r="K150">
        <v>7.63</v>
      </c>
      <c r="L150">
        <v>7.56</v>
      </c>
      <c r="M150">
        <v>7.69</v>
      </c>
      <c r="N150">
        <v>6.75</v>
      </c>
      <c r="O150" t="s">
        <v>390</v>
      </c>
    </row>
    <row r="151" spans="1:15" x14ac:dyDescent="0.3">
      <c r="A151" t="s">
        <v>508</v>
      </c>
      <c r="B151" t="s">
        <v>224</v>
      </c>
      <c r="C151">
        <v>7.37</v>
      </c>
      <c r="D151">
        <v>7.63</v>
      </c>
      <c r="E151">
        <v>7.73</v>
      </c>
      <c r="F151">
        <v>7.7</v>
      </c>
      <c r="G151">
        <v>7.69</v>
      </c>
      <c r="H151">
        <v>7.97</v>
      </c>
      <c r="I151">
        <v>7.71</v>
      </c>
      <c r="J151">
        <v>7.95</v>
      </c>
      <c r="K151">
        <v>7.8</v>
      </c>
      <c r="L151">
        <v>7.7</v>
      </c>
      <c r="M151">
        <v>7.56</v>
      </c>
      <c r="N151">
        <v>7.48</v>
      </c>
      <c r="O151" t="s">
        <v>390</v>
      </c>
    </row>
    <row r="152" spans="1:15" x14ac:dyDescent="0.3">
      <c r="A152" t="s">
        <v>509</v>
      </c>
      <c r="B152" t="s">
        <v>269</v>
      </c>
      <c r="C152">
        <v>7.12</v>
      </c>
      <c r="D152">
        <v>7.65</v>
      </c>
      <c r="E152">
        <v>7.87</v>
      </c>
      <c r="F152">
        <v>7.86</v>
      </c>
      <c r="G152">
        <v>7.8</v>
      </c>
      <c r="H152">
        <v>7.99</v>
      </c>
      <c r="I152">
        <v>7.76</v>
      </c>
      <c r="J152">
        <v>7.55</v>
      </c>
      <c r="K152">
        <v>7.87</v>
      </c>
      <c r="L152">
        <v>7.64</v>
      </c>
      <c r="M152">
        <v>7.86</v>
      </c>
      <c r="N152">
        <v>7.68</v>
      </c>
      <c r="O152" t="s">
        <v>390</v>
      </c>
    </row>
    <row r="153" spans="1:15" x14ac:dyDescent="0.3">
      <c r="A153" t="s">
        <v>510</v>
      </c>
      <c r="B153" t="s">
        <v>302</v>
      </c>
      <c r="C153">
        <v>7.25</v>
      </c>
      <c r="D153">
        <v>7.58</v>
      </c>
      <c r="E153">
        <v>7.85</v>
      </c>
      <c r="F153">
        <v>7.57</v>
      </c>
      <c r="G153">
        <v>7.66</v>
      </c>
      <c r="H153">
        <v>7.78</v>
      </c>
      <c r="I153">
        <v>7.97</v>
      </c>
      <c r="J153">
        <v>7.98</v>
      </c>
      <c r="K153">
        <v>7.74</v>
      </c>
      <c r="L153">
        <v>7.56</v>
      </c>
      <c r="M153">
        <v>7.45</v>
      </c>
      <c r="N153">
        <v>7.53</v>
      </c>
      <c r="O153" t="s">
        <v>390</v>
      </c>
    </row>
    <row r="154" spans="1:15" x14ac:dyDescent="0.3">
      <c r="A154" t="s">
        <v>511</v>
      </c>
      <c r="B154" t="s">
        <v>26</v>
      </c>
      <c r="C154">
        <v>6.94</v>
      </c>
      <c r="D154">
        <v>7.21</v>
      </c>
      <c r="E154">
        <v>7.29</v>
      </c>
      <c r="F154">
        <v>7.44</v>
      </c>
      <c r="G154">
        <v>7.48</v>
      </c>
      <c r="H154">
        <v>7.59</v>
      </c>
      <c r="I154">
        <v>7.55</v>
      </c>
      <c r="J154">
        <v>7.69</v>
      </c>
      <c r="K154">
        <v>7.48</v>
      </c>
      <c r="L154">
        <v>7.2</v>
      </c>
      <c r="M154">
        <v>7.5</v>
      </c>
      <c r="N154">
        <v>7.24</v>
      </c>
      <c r="O154" t="s">
        <v>390</v>
      </c>
    </row>
    <row r="155" spans="1:15" x14ac:dyDescent="0.3">
      <c r="A155" t="s">
        <v>512</v>
      </c>
      <c r="B155" t="s">
        <v>75</v>
      </c>
      <c r="C155">
        <v>7.13</v>
      </c>
      <c r="D155">
        <v>7.36</v>
      </c>
      <c r="E155">
        <v>7.44</v>
      </c>
      <c r="F155">
        <v>7.52</v>
      </c>
      <c r="G155">
        <v>7.55</v>
      </c>
      <c r="H155">
        <v>7.67</v>
      </c>
      <c r="I155">
        <v>7.52</v>
      </c>
      <c r="J155">
        <v>7.47</v>
      </c>
      <c r="K155">
        <v>7.55</v>
      </c>
      <c r="L155">
        <v>7.4</v>
      </c>
      <c r="M155">
        <v>7.44</v>
      </c>
      <c r="N155">
        <v>7.35</v>
      </c>
      <c r="O155" t="s">
        <v>390</v>
      </c>
    </row>
    <row r="156" spans="1:15" x14ac:dyDescent="0.3">
      <c r="A156" t="s">
        <v>513</v>
      </c>
      <c r="B156" t="s">
        <v>87</v>
      </c>
      <c r="C156">
        <v>7.33</v>
      </c>
      <c r="D156">
        <v>7.58</v>
      </c>
      <c r="E156">
        <v>7.67</v>
      </c>
      <c r="F156">
        <v>7.58</v>
      </c>
      <c r="G156">
        <v>7.6</v>
      </c>
      <c r="H156">
        <v>7.55</v>
      </c>
      <c r="I156">
        <v>7.47</v>
      </c>
      <c r="J156">
        <v>7.51</v>
      </c>
      <c r="K156">
        <v>7.5</v>
      </c>
      <c r="L156">
        <v>7.44</v>
      </c>
      <c r="M156">
        <v>7.52</v>
      </c>
      <c r="N156">
        <v>7.44</v>
      </c>
      <c r="O156" t="s">
        <v>390</v>
      </c>
    </row>
    <row r="157" spans="1:15" x14ac:dyDescent="0.3">
      <c r="A157" t="s">
        <v>514</v>
      </c>
      <c r="B157" t="s">
        <v>231</v>
      </c>
      <c r="C157">
        <v>7.26</v>
      </c>
      <c r="D157">
        <v>7.39</v>
      </c>
      <c r="E157">
        <v>7.4</v>
      </c>
      <c r="F157">
        <v>7.24</v>
      </c>
      <c r="G157">
        <v>7.62</v>
      </c>
      <c r="H157">
        <v>7.57</v>
      </c>
      <c r="I157">
        <v>7.41</v>
      </c>
      <c r="J157">
        <v>7.54</v>
      </c>
      <c r="K157">
        <v>7.59</v>
      </c>
      <c r="L157">
        <v>7.31</v>
      </c>
      <c r="M157">
        <v>7.29</v>
      </c>
      <c r="N157">
        <v>7.41</v>
      </c>
      <c r="O157" t="s">
        <v>390</v>
      </c>
    </row>
    <row r="158" spans="1:15" x14ac:dyDescent="0.3">
      <c r="A158" t="s">
        <v>515</v>
      </c>
      <c r="B158" t="s">
        <v>240</v>
      </c>
      <c r="C158">
        <v>7.4</v>
      </c>
      <c r="D158">
        <v>7.58</v>
      </c>
      <c r="E158">
        <v>7.42</v>
      </c>
      <c r="F158">
        <v>7.58</v>
      </c>
      <c r="G158">
        <v>7.73</v>
      </c>
      <c r="H158">
        <v>7.64</v>
      </c>
      <c r="I158">
        <v>7.81</v>
      </c>
      <c r="J158">
        <v>7.8</v>
      </c>
      <c r="K158">
        <v>7.74</v>
      </c>
      <c r="L158">
        <v>7.48</v>
      </c>
      <c r="M158">
        <v>7.44</v>
      </c>
      <c r="N158">
        <v>7.6</v>
      </c>
      <c r="O158" t="s">
        <v>390</v>
      </c>
    </row>
    <row r="159" spans="1:15" x14ac:dyDescent="0.3">
      <c r="A159" t="s">
        <v>516</v>
      </c>
      <c r="B159" t="s">
        <v>298</v>
      </c>
      <c r="C159">
        <v>7.4</v>
      </c>
      <c r="D159">
        <v>7.58</v>
      </c>
      <c r="E159">
        <v>7.58</v>
      </c>
      <c r="F159">
        <v>7.52</v>
      </c>
      <c r="G159">
        <v>7.54</v>
      </c>
      <c r="H159">
        <v>7.67</v>
      </c>
      <c r="I159">
        <v>7.52</v>
      </c>
      <c r="J159">
        <v>7.53</v>
      </c>
      <c r="K159">
        <v>7.62</v>
      </c>
      <c r="L159">
        <v>7.35</v>
      </c>
      <c r="M159">
        <v>7.42</v>
      </c>
      <c r="N159">
        <v>7.35</v>
      </c>
      <c r="O159" t="s">
        <v>390</v>
      </c>
    </row>
    <row r="160" spans="1:15" x14ac:dyDescent="0.3">
      <c r="A160" t="s">
        <v>517</v>
      </c>
      <c r="B160" t="s">
        <v>325</v>
      </c>
      <c r="C160">
        <v>6.74</v>
      </c>
      <c r="D160">
        <v>7</v>
      </c>
      <c r="E160">
        <v>7.03</v>
      </c>
      <c r="F160">
        <v>7.1</v>
      </c>
      <c r="G160">
        <v>7.14</v>
      </c>
      <c r="H160">
        <v>7.12</v>
      </c>
      <c r="I160">
        <v>7.28</v>
      </c>
      <c r="J160">
        <v>7.4</v>
      </c>
      <c r="K160">
        <v>7.46</v>
      </c>
      <c r="L160">
        <v>7.46</v>
      </c>
      <c r="M160">
        <v>7.5</v>
      </c>
      <c r="N160">
        <v>7.25</v>
      </c>
      <c r="O160" t="s">
        <v>390</v>
      </c>
    </row>
    <row r="161" spans="1:15" x14ac:dyDescent="0.3">
      <c r="A161" t="s">
        <v>518</v>
      </c>
      <c r="B161" t="s">
        <v>352</v>
      </c>
      <c r="C161">
        <v>7.49</v>
      </c>
      <c r="D161">
        <v>7.46</v>
      </c>
      <c r="E161">
        <v>7.56</v>
      </c>
      <c r="F161">
        <v>7.75</v>
      </c>
      <c r="G161">
        <v>7.79</v>
      </c>
      <c r="H161">
        <v>7.76</v>
      </c>
      <c r="I161">
        <v>7.83</v>
      </c>
      <c r="J161">
        <v>7.84</v>
      </c>
      <c r="K161">
        <v>7.7</v>
      </c>
      <c r="L161">
        <v>7.4</v>
      </c>
      <c r="M161">
        <v>7.52</v>
      </c>
      <c r="N161">
        <v>7.49</v>
      </c>
      <c r="O161" t="s">
        <v>390</v>
      </c>
    </row>
    <row r="162" spans="1:15" x14ac:dyDescent="0.3">
      <c r="A162" t="s">
        <v>519</v>
      </c>
      <c r="B162" t="s">
        <v>44</v>
      </c>
      <c r="C162">
        <v>7.22</v>
      </c>
      <c r="D162">
        <v>7.55</v>
      </c>
      <c r="E162">
        <v>7.65</v>
      </c>
      <c r="F162">
        <v>7.81</v>
      </c>
      <c r="G162">
        <v>7.91</v>
      </c>
      <c r="H162">
        <v>7.68</v>
      </c>
      <c r="I162">
        <v>7.97</v>
      </c>
      <c r="J162">
        <v>7.94</v>
      </c>
      <c r="K162">
        <v>7.54</v>
      </c>
      <c r="L162">
        <v>7.5</v>
      </c>
      <c r="M162">
        <v>7.8</v>
      </c>
      <c r="N162">
        <v>7.38</v>
      </c>
      <c r="O162" t="s">
        <v>390</v>
      </c>
    </row>
    <row r="163" spans="1:15" x14ac:dyDescent="0.3">
      <c r="A163" t="s">
        <v>520</v>
      </c>
      <c r="B163" t="s">
        <v>166</v>
      </c>
      <c r="C163">
        <v>7.53</v>
      </c>
      <c r="D163">
        <v>7.59</v>
      </c>
      <c r="E163">
        <v>7.73</v>
      </c>
      <c r="F163">
        <v>7.74</v>
      </c>
      <c r="G163">
        <v>8.15</v>
      </c>
      <c r="H163">
        <v>7.68</v>
      </c>
      <c r="I163">
        <v>7.91</v>
      </c>
      <c r="J163">
        <v>7.85</v>
      </c>
      <c r="K163">
        <v>7.54</v>
      </c>
      <c r="L163">
        <v>7.4</v>
      </c>
      <c r="M163">
        <v>7.28</v>
      </c>
      <c r="N163">
        <v>7.9</v>
      </c>
      <c r="O163" t="s">
        <v>390</v>
      </c>
    </row>
    <row r="164" spans="1:15" x14ac:dyDescent="0.3">
      <c r="A164" t="s">
        <v>521</v>
      </c>
      <c r="B164" t="s">
        <v>214</v>
      </c>
      <c r="C164">
        <v>7.36</v>
      </c>
      <c r="D164">
        <v>7.37</v>
      </c>
      <c r="E164">
        <v>7.27</v>
      </c>
      <c r="F164">
        <v>7.85</v>
      </c>
      <c r="G164">
        <v>7.51</v>
      </c>
      <c r="H164">
        <v>7.71</v>
      </c>
      <c r="I164">
        <v>7.81</v>
      </c>
      <c r="J164">
        <v>7.69</v>
      </c>
      <c r="K164">
        <v>7.84</v>
      </c>
      <c r="L164">
        <v>6.97</v>
      </c>
      <c r="M164">
        <v>7.09</v>
      </c>
      <c r="N164">
        <v>7.46</v>
      </c>
      <c r="O164" t="s">
        <v>390</v>
      </c>
    </row>
    <row r="165" spans="1:15" x14ac:dyDescent="0.3">
      <c r="A165" t="s">
        <v>522</v>
      </c>
      <c r="B165" t="s">
        <v>326</v>
      </c>
      <c r="C165">
        <v>7.51</v>
      </c>
      <c r="D165">
        <v>7.03</v>
      </c>
      <c r="E165">
        <v>7.5</v>
      </c>
      <c r="F165">
        <v>7.65</v>
      </c>
      <c r="G165">
        <v>7.52</v>
      </c>
      <c r="H165">
        <v>7.75</v>
      </c>
      <c r="I165">
        <v>7.62</v>
      </c>
      <c r="J165">
        <v>7.64</v>
      </c>
      <c r="K165">
        <v>7.57</v>
      </c>
      <c r="L165">
        <v>7.16</v>
      </c>
      <c r="M165">
        <v>7.62</v>
      </c>
      <c r="N165">
        <v>7.5</v>
      </c>
      <c r="O165" t="s">
        <v>390</v>
      </c>
    </row>
    <row r="166" spans="1:15" x14ac:dyDescent="0.3">
      <c r="A166" t="s">
        <v>523</v>
      </c>
      <c r="B166" t="s">
        <v>328</v>
      </c>
      <c r="C166">
        <v>7.59</v>
      </c>
      <c r="D166">
        <v>7.62</v>
      </c>
      <c r="E166">
        <v>7.6</v>
      </c>
      <c r="F166">
        <v>7.83</v>
      </c>
      <c r="G166">
        <v>8.11</v>
      </c>
      <c r="H166">
        <v>8</v>
      </c>
      <c r="I166">
        <v>7.9</v>
      </c>
      <c r="J166">
        <v>8.02</v>
      </c>
      <c r="K166">
        <v>7.78</v>
      </c>
      <c r="L166">
        <v>7.61</v>
      </c>
      <c r="M166">
        <v>7.68</v>
      </c>
      <c r="N166">
        <v>7.24</v>
      </c>
      <c r="O166" t="s">
        <v>390</v>
      </c>
    </row>
    <row r="167" spans="1:15" x14ac:dyDescent="0.3">
      <c r="A167" t="s">
        <v>524</v>
      </c>
      <c r="B167" t="s">
        <v>331</v>
      </c>
      <c r="C167">
        <v>7.67</v>
      </c>
      <c r="D167">
        <v>7.57</v>
      </c>
      <c r="E167">
        <v>7.58</v>
      </c>
      <c r="F167">
        <v>7.63</v>
      </c>
      <c r="G167">
        <v>7.5</v>
      </c>
      <c r="H167">
        <v>7.66</v>
      </c>
      <c r="I167">
        <v>7.78</v>
      </c>
      <c r="J167">
        <v>7.83</v>
      </c>
      <c r="K167">
        <v>7.91</v>
      </c>
      <c r="L167">
        <v>7.62</v>
      </c>
      <c r="M167">
        <v>7.51</v>
      </c>
      <c r="N167">
        <v>7.6</v>
      </c>
      <c r="O167" t="s">
        <v>390</v>
      </c>
    </row>
    <row r="168" spans="1:15" x14ac:dyDescent="0.3">
      <c r="C168" t="s">
        <v>390</v>
      </c>
      <c r="D168" t="s">
        <v>390</v>
      </c>
      <c r="E168" t="s">
        <v>390</v>
      </c>
      <c r="F168" t="s">
        <v>390</v>
      </c>
      <c r="G168" t="s">
        <v>390</v>
      </c>
      <c r="H168" t="s">
        <v>390</v>
      </c>
      <c r="I168" t="s">
        <v>390</v>
      </c>
      <c r="J168" t="s">
        <v>390</v>
      </c>
      <c r="K168" t="s">
        <v>390</v>
      </c>
      <c r="L168" t="s">
        <v>390</v>
      </c>
      <c r="M168" t="s">
        <v>390</v>
      </c>
      <c r="N168" t="s">
        <v>390</v>
      </c>
      <c r="O168" t="s">
        <v>390</v>
      </c>
    </row>
    <row r="169" spans="1:15" x14ac:dyDescent="0.3">
      <c r="A169" t="s">
        <v>525</v>
      </c>
      <c r="B169" t="s">
        <v>931</v>
      </c>
      <c r="C169" t="s">
        <v>390</v>
      </c>
      <c r="D169" t="s">
        <v>390</v>
      </c>
      <c r="E169" t="s">
        <v>390</v>
      </c>
      <c r="F169" t="s">
        <v>390</v>
      </c>
      <c r="G169" t="s">
        <v>390</v>
      </c>
      <c r="H169" t="s">
        <v>390</v>
      </c>
      <c r="I169" t="s">
        <v>390</v>
      </c>
      <c r="J169" t="s">
        <v>390</v>
      </c>
      <c r="K169" t="s">
        <v>390</v>
      </c>
      <c r="L169" t="s">
        <v>390</v>
      </c>
      <c r="M169" t="s">
        <v>390</v>
      </c>
      <c r="N169" t="s">
        <v>390</v>
      </c>
      <c r="O169" t="s">
        <v>390</v>
      </c>
    </row>
    <row r="170" spans="1:15" x14ac:dyDescent="0.3">
      <c r="A170" t="s">
        <v>527</v>
      </c>
      <c r="B170" t="s">
        <v>24</v>
      </c>
      <c r="C170">
        <v>7.29</v>
      </c>
      <c r="D170">
        <v>7.34</v>
      </c>
      <c r="E170">
        <v>7.55</v>
      </c>
      <c r="F170">
        <v>7.61</v>
      </c>
      <c r="G170">
        <v>7.54</v>
      </c>
      <c r="H170">
        <v>7.65</v>
      </c>
      <c r="I170">
        <v>7.92</v>
      </c>
      <c r="J170">
        <v>7.87</v>
      </c>
      <c r="K170">
        <v>7.81</v>
      </c>
      <c r="L170">
        <v>7.49</v>
      </c>
      <c r="M170">
        <v>7.89</v>
      </c>
      <c r="N170">
        <v>7.46</v>
      </c>
      <c r="O170" t="s">
        <v>390</v>
      </c>
    </row>
    <row r="171" spans="1:15" x14ac:dyDescent="0.3">
      <c r="A171" t="s">
        <v>528</v>
      </c>
      <c r="B171" t="s">
        <v>56</v>
      </c>
      <c r="C171">
        <v>7.57</v>
      </c>
      <c r="D171">
        <v>7.64</v>
      </c>
      <c r="E171">
        <v>7.51</v>
      </c>
      <c r="F171">
        <v>7.65</v>
      </c>
      <c r="G171">
        <v>7.7</v>
      </c>
      <c r="H171">
        <v>7.9</v>
      </c>
      <c r="I171">
        <v>7.77</v>
      </c>
      <c r="J171">
        <v>7.88</v>
      </c>
      <c r="K171">
        <v>7.82</v>
      </c>
      <c r="L171">
        <v>7.57</v>
      </c>
      <c r="M171">
        <v>7.72</v>
      </c>
      <c r="N171">
        <v>7.32</v>
      </c>
      <c r="O171" t="s">
        <v>390</v>
      </c>
    </row>
    <row r="172" spans="1:15" x14ac:dyDescent="0.3">
      <c r="A172" t="s">
        <v>529</v>
      </c>
      <c r="B172" t="s">
        <v>163</v>
      </c>
      <c r="C172">
        <v>7.12</v>
      </c>
      <c r="D172">
        <v>7.32</v>
      </c>
      <c r="E172">
        <v>7.28</v>
      </c>
      <c r="F172">
        <v>7.46</v>
      </c>
      <c r="G172">
        <v>7.57</v>
      </c>
      <c r="H172">
        <v>7.63</v>
      </c>
      <c r="I172">
        <v>7.71</v>
      </c>
      <c r="J172">
        <v>7.64</v>
      </c>
      <c r="K172">
        <v>7.72</v>
      </c>
      <c r="L172">
        <v>7.18</v>
      </c>
      <c r="M172">
        <v>7.67</v>
      </c>
      <c r="N172">
        <v>7.3</v>
      </c>
      <c r="O172" t="s">
        <v>390</v>
      </c>
    </row>
    <row r="173" spans="1:15" x14ac:dyDescent="0.3">
      <c r="A173" t="s">
        <v>530</v>
      </c>
      <c r="B173" t="s">
        <v>205</v>
      </c>
      <c r="C173">
        <v>7.28</v>
      </c>
      <c r="D173">
        <v>7.41</v>
      </c>
      <c r="E173">
        <v>7.28</v>
      </c>
      <c r="F173">
        <v>7.53</v>
      </c>
      <c r="G173">
        <v>7.56</v>
      </c>
      <c r="H173">
        <v>7.61</v>
      </c>
      <c r="I173">
        <v>7.58</v>
      </c>
      <c r="J173">
        <v>7.63</v>
      </c>
      <c r="K173">
        <v>7.59</v>
      </c>
      <c r="L173">
        <v>7.21</v>
      </c>
      <c r="M173">
        <v>7.27</v>
      </c>
      <c r="N173">
        <v>7.25</v>
      </c>
      <c r="O173" t="s">
        <v>390</v>
      </c>
    </row>
    <row r="174" spans="1:15" x14ac:dyDescent="0.3">
      <c r="A174" t="s">
        <v>531</v>
      </c>
      <c r="B174" t="s">
        <v>257</v>
      </c>
      <c r="C174">
        <v>7.34</v>
      </c>
      <c r="D174">
        <v>7.33</v>
      </c>
      <c r="E174">
        <v>7.37</v>
      </c>
      <c r="F174">
        <v>7.48</v>
      </c>
      <c r="G174">
        <v>7.64</v>
      </c>
      <c r="H174">
        <v>7.62</v>
      </c>
      <c r="I174">
        <v>7.63</v>
      </c>
      <c r="J174">
        <v>7.64</v>
      </c>
      <c r="K174">
        <v>7.7</v>
      </c>
      <c r="L174">
        <v>7.32</v>
      </c>
      <c r="M174">
        <v>7.55</v>
      </c>
      <c r="N174">
        <v>7.36</v>
      </c>
      <c r="O174" t="s">
        <v>390</v>
      </c>
    </row>
    <row r="175" spans="1:15" x14ac:dyDescent="0.3">
      <c r="A175" t="s">
        <v>532</v>
      </c>
      <c r="B175" t="s">
        <v>288</v>
      </c>
      <c r="C175">
        <v>7.18</v>
      </c>
      <c r="D175">
        <v>7.32</v>
      </c>
      <c r="E175">
        <v>7.36</v>
      </c>
      <c r="F175">
        <v>7.48</v>
      </c>
      <c r="G175">
        <v>7.55</v>
      </c>
      <c r="H175">
        <v>7.65</v>
      </c>
      <c r="I175">
        <v>7.59</v>
      </c>
      <c r="J175">
        <v>7.53</v>
      </c>
      <c r="K175">
        <v>7.58</v>
      </c>
      <c r="L175">
        <v>7.42</v>
      </c>
      <c r="M175">
        <v>7.61</v>
      </c>
      <c r="N175">
        <v>7.64</v>
      </c>
      <c r="O175" t="s">
        <v>390</v>
      </c>
    </row>
    <row r="176" spans="1:15" x14ac:dyDescent="0.3">
      <c r="A176" t="s">
        <v>533</v>
      </c>
      <c r="B176" t="s">
        <v>883</v>
      </c>
      <c r="C176">
        <v>7.38</v>
      </c>
      <c r="D176">
        <v>7.48</v>
      </c>
      <c r="E176">
        <v>7.68</v>
      </c>
      <c r="F176">
        <v>7.79</v>
      </c>
      <c r="G176">
        <v>7.56</v>
      </c>
      <c r="H176">
        <v>7.63</v>
      </c>
      <c r="I176">
        <v>7.66</v>
      </c>
      <c r="J176">
        <v>7.8</v>
      </c>
      <c r="K176">
        <v>7.64</v>
      </c>
      <c r="L176">
        <v>7.56</v>
      </c>
      <c r="M176">
        <v>7.65</v>
      </c>
      <c r="N176">
        <v>7.32</v>
      </c>
      <c r="O176" t="s">
        <v>390</v>
      </c>
    </row>
    <row r="177" spans="1:15" x14ac:dyDescent="0.3">
      <c r="A177" t="s">
        <v>534</v>
      </c>
      <c r="B177" t="s">
        <v>50</v>
      </c>
      <c r="C177">
        <v>7.2</v>
      </c>
      <c r="D177">
        <v>7.46</v>
      </c>
      <c r="E177">
        <v>7.52</v>
      </c>
      <c r="F177">
        <v>7.73</v>
      </c>
      <c r="G177">
        <v>7.36</v>
      </c>
      <c r="H177">
        <v>7.44</v>
      </c>
      <c r="I177">
        <v>7.67</v>
      </c>
      <c r="J177">
        <v>7.83</v>
      </c>
      <c r="K177">
        <v>7.47</v>
      </c>
      <c r="L177">
        <v>7.86</v>
      </c>
      <c r="M177">
        <v>7.46</v>
      </c>
      <c r="N177">
        <v>6.46</v>
      </c>
      <c r="O177" t="s">
        <v>390</v>
      </c>
    </row>
    <row r="178" spans="1:15" x14ac:dyDescent="0.3">
      <c r="A178" t="s">
        <v>535</v>
      </c>
      <c r="B178" t="s">
        <v>89</v>
      </c>
      <c r="C178">
        <v>7.25</v>
      </c>
      <c r="D178">
        <v>7.84</v>
      </c>
      <c r="E178">
        <v>7.66</v>
      </c>
      <c r="F178">
        <v>7.88</v>
      </c>
      <c r="G178">
        <v>7.67</v>
      </c>
      <c r="H178">
        <v>7.45</v>
      </c>
      <c r="I178">
        <v>7.36</v>
      </c>
      <c r="J178">
        <v>7.77</v>
      </c>
      <c r="K178">
        <v>7.65</v>
      </c>
      <c r="L178">
        <v>7.96</v>
      </c>
      <c r="M178">
        <v>7.71</v>
      </c>
      <c r="N178">
        <v>8.0399999999999991</v>
      </c>
      <c r="O178" t="s">
        <v>390</v>
      </c>
    </row>
    <row r="179" spans="1:15" x14ac:dyDescent="0.3">
      <c r="A179" t="s">
        <v>536</v>
      </c>
      <c r="B179" t="s">
        <v>108</v>
      </c>
      <c r="C179">
        <v>7.19</v>
      </c>
      <c r="D179">
        <v>7.25</v>
      </c>
      <c r="E179">
        <v>7.84</v>
      </c>
      <c r="F179">
        <v>7.67</v>
      </c>
      <c r="G179">
        <v>7.61</v>
      </c>
      <c r="H179">
        <v>7.84</v>
      </c>
      <c r="I179">
        <v>7.46</v>
      </c>
      <c r="J179">
        <v>7.6</v>
      </c>
      <c r="K179">
        <v>7.63</v>
      </c>
      <c r="L179">
        <v>7.45</v>
      </c>
      <c r="M179">
        <v>7.62</v>
      </c>
      <c r="N179">
        <v>7.22</v>
      </c>
      <c r="O179" t="s">
        <v>390</v>
      </c>
    </row>
    <row r="180" spans="1:15" x14ac:dyDescent="0.3">
      <c r="A180" t="s">
        <v>537</v>
      </c>
      <c r="B180" t="s">
        <v>141</v>
      </c>
      <c r="C180">
        <v>7.62</v>
      </c>
      <c r="D180">
        <v>7.41</v>
      </c>
      <c r="E180">
        <v>7.83</v>
      </c>
      <c r="F180">
        <v>7.75</v>
      </c>
      <c r="G180">
        <v>7.51</v>
      </c>
      <c r="H180">
        <v>7.81</v>
      </c>
      <c r="I180">
        <v>7.7</v>
      </c>
      <c r="J180">
        <v>7.84</v>
      </c>
      <c r="K180">
        <v>7.71</v>
      </c>
      <c r="L180">
        <v>7.3</v>
      </c>
      <c r="M180">
        <v>7.78</v>
      </c>
      <c r="N180">
        <v>7.54</v>
      </c>
      <c r="O180" t="s">
        <v>390</v>
      </c>
    </row>
    <row r="181" spans="1:15" x14ac:dyDescent="0.3">
      <c r="A181" t="s">
        <v>538</v>
      </c>
      <c r="B181" t="s">
        <v>242</v>
      </c>
      <c r="C181">
        <v>7.47</v>
      </c>
      <c r="D181">
        <v>7.51</v>
      </c>
      <c r="E181">
        <v>7.54</v>
      </c>
      <c r="F181">
        <v>7.94</v>
      </c>
      <c r="G181">
        <v>7.68</v>
      </c>
      <c r="H181">
        <v>7.55</v>
      </c>
      <c r="I181">
        <v>7.92</v>
      </c>
      <c r="J181">
        <v>7.89</v>
      </c>
      <c r="K181">
        <v>7.7</v>
      </c>
      <c r="L181">
        <v>7.46</v>
      </c>
      <c r="M181">
        <v>7.63</v>
      </c>
      <c r="N181">
        <v>7.41</v>
      </c>
      <c r="O181" t="s">
        <v>390</v>
      </c>
    </row>
    <row r="182" spans="1:15" x14ac:dyDescent="0.3">
      <c r="A182" t="s">
        <v>539</v>
      </c>
      <c r="B182" t="s">
        <v>338</v>
      </c>
      <c r="C182">
        <v>7.46</v>
      </c>
      <c r="D182">
        <v>7.4</v>
      </c>
      <c r="E182">
        <v>7.49</v>
      </c>
      <c r="F182">
        <v>7.63</v>
      </c>
      <c r="G182">
        <v>7.74</v>
      </c>
      <c r="H182">
        <v>7.77</v>
      </c>
      <c r="I182">
        <v>7.64</v>
      </c>
      <c r="J182">
        <v>7.71</v>
      </c>
      <c r="K182">
        <v>7.68</v>
      </c>
      <c r="L182">
        <v>7.51</v>
      </c>
      <c r="M182">
        <v>7.66</v>
      </c>
      <c r="N182">
        <v>7.49</v>
      </c>
      <c r="O182" t="s">
        <v>390</v>
      </c>
    </row>
    <row r="183" spans="1:15" x14ac:dyDescent="0.3">
      <c r="A183" t="s">
        <v>540</v>
      </c>
      <c r="B183" t="s">
        <v>20</v>
      </c>
      <c r="C183">
        <v>7.2</v>
      </c>
      <c r="D183">
        <v>7.32</v>
      </c>
      <c r="E183">
        <v>7.5</v>
      </c>
      <c r="F183">
        <v>7.7</v>
      </c>
      <c r="G183">
        <v>7.59</v>
      </c>
      <c r="H183">
        <v>7.78</v>
      </c>
      <c r="I183">
        <v>7.38</v>
      </c>
      <c r="J183">
        <v>7.47</v>
      </c>
      <c r="K183">
        <v>7.64</v>
      </c>
      <c r="L183">
        <v>7.63</v>
      </c>
      <c r="M183">
        <v>7.66</v>
      </c>
      <c r="N183">
        <v>7.42</v>
      </c>
      <c r="O183" t="s">
        <v>390</v>
      </c>
    </row>
    <row r="184" spans="1:15" x14ac:dyDescent="0.3">
      <c r="A184" t="s">
        <v>541</v>
      </c>
      <c r="B184" t="s">
        <v>36</v>
      </c>
      <c r="C184">
        <v>7.39</v>
      </c>
      <c r="D184">
        <v>7.38</v>
      </c>
      <c r="E184">
        <v>7.46</v>
      </c>
      <c r="F184">
        <v>7.74</v>
      </c>
      <c r="G184">
        <v>7.84</v>
      </c>
      <c r="H184">
        <v>7.61</v>
      </c>
      <c r="I184">
        <v>7.72</v>
      </c>
      <c r="J184">
        <v>7.61</v>
      </c>
      <c r="K184">
        <v>7.61</v>
      </c>
      <c r="L184">
        <v>7.41</v>
      </c>
      <c r="M184">
        <v>7.8</v>
      </c>
      <c r="N184">
        <v>7.33</v>
      </c>
      <c r="O184" t="s">
        <v>390</v>
      </c>
    </row>
    <row r="185" spans="1:15" x14ac:dyDescent="0.3">
      <c r="A185" t="s">
        <v>542</v>
      </c>
      <c r="B185" t="s">
        <v>39</v>
      </c>
      <c r="C185">
        <v>7.26</v>
      </c>
      <c r="D185">
        <v>7.13</v>
      </c>
      <c r="E185">
        <v>7.45</v>
      </c>
      <c r="F185">
        <v>7.7</v>
      </c>
      <c r="G185">
        <v>7.59</v>
      </c>
      <c r="H185">
        <v>7.79</v>
      </c>
      <c r="I185">
        <v>7.72</v>
      </c>
      <c r="J185">
        <v>8.17</v>
      </c>
      <c r="K185">
        <v>7.56</v>
      </c>
      <c r="L185">
        <v>7.37</v>
      </c>
      <c r="M185">
        <v>7.58</v>
      </c>
      <c r="N185">
        <v>7.89</v>
      </c>
      <c r="O185" t="s">
        <v>390</v>
      </c>
    </row>
    <row r="186" spans="1:15" x14ac:dyDescent="0.3">
      <c r="A186" t="s">
        <v>543</v>
      </c>
      <c r="B186" t="s">
        <v>55</v>
      </c>
      <c r="C186">
        <v>7.4</v>
      </c>
      <c r="D186">
        <v>7.31</v>
      </c>
      <c r="E186">
        <v>7.18</v>
      </c>
      <c r="F186">
        <v>7.43</v>
      </c>
      <c r="G186">
        <v>7.85</v>
      </c>
      <c r="H186">
        <v>7.87</v>
      </c>
      <c r="I186">
        <v>7.77</v>
      </c>
      <c r="J186">
        <v>7.6</v>
      </c>
      <c r="K186">
        <v>7.96</v>
      </c>
      <c r="L186">
        <v>7.68</v>
      </c>
      <c r="M186">
        <v>7.9</v>
      </c>
      <c r="N186">
        <v>7.85</v>
      </c>
      <c r="O186" t="s">
        <v>390</v>
      </c>
    </row>
    <row r="187" spans="1:15" x14ac:dyDescent="0.3">
      <c r="A187" t="s">
        <v>544</v>
      </c>
      <c r="B187" t="s">
        <v>58</v>
      </c>
      <c r="C187">
        <v>7.29</v>
      </c>
      <c r="D187">
        <v>7.67</v>
      </c>
      <c r="E187">
        <v>7.54</v>
      </c>
      <c r="F187">
        <v>7.83</v>
      </c>
      <c r="G187">
        <v>7.86</v>
      </c>
      <c r="H187">
        <v>7.99</v>
      </c>
      <c r="I187">
        <v>7.49</v>
      </c>
      <c r="J187">
        <v>7.83</v>
      </c>
      <c r="K187">
        <v>7.88</v>
      </c>
      <c r="L187">
        <v>7.41</v>
      </c>
      <c r="M187">
        <v>7.69</v>
      </c>
      <c r="N187">
        <v>7.55</v>
      </c>
      <c r="O187" t="s">
        <v>390</v>
      </c>
    </row>
    <row r="188" spans="1:15" x14ac:dyDescent="0.3">
      <c r="A188" t="s">
        <v>545</v>
      </c>
      <c r="B188" t="s">
        <v>69</v>
      </c>
      <c r="C188">
        <v>7.32</v>
      </c>
      <c r="D188">
        <v>7.04</v>
      </c>
      <c r="E188">
        <v>7.62</v>
      </c>
      <c r="F188">
        <v>7.61</v>
      </c>
      <c r="G188">
        <v>7.77</v>
      </c>
      <c r="H188">
        <v>7.5</v>
      </c>
      <c r="I188">
        <v>7.63</v>
      </c>
      <c r="J188">
        <v>7.51</v>
      </c>
      <c r="K188">
        <v>7.44</v>
      </c>
      <c r="L188">
        <v>7.68</v>
      </c>
      <c r="M188">
        <v>7.35</v>
      </c>
      <c r="N188">
        <v>7.78</v>
      </c>
      <c r="O188" t="s">
        <v>390</v>
      </c>
    </row>
    <row r="189" spans="1:15" x14ac:dyDescent="0.3">
      <c r="A189" t="s">
        <v>546</v>
      </c>
      <c r="B189" t="s">
        <v>103</v>
      </c>
      <c r="C189">
        <v>7.68</v>
      </c>
      <c r="D189">
        <v>7.61</v>
      </c>
      <c r="E189">
        <v>7.65</v>
      </c>
      <c r="F189">
        <v>7.47</v>
      </c>
      <c r="G189">
        <v>7.88</v>
      </c>
      <c r="H189">
        <v>8.07</v>
      </c>
      <c r="I189">
        <v>7.56</v>
      </c>
      <c r="J189">
        <v>7.86</v>
      </c>
      <c r="K189">
        <v>7.82</v>
      </c>
      <c r="L189">
        <v>7.34</v>
      </c>
      <c r="M189">
        <v>7.73</v>
      </c>
      <c r="N189">
        <v>7.6</v>
      </c>
      <c r="O189" t="s">
        <v>390</v>
      </c>
    </row>
    <row r="190" spans="1:15" x14ac:dyDescent="0.3">
      <c r="A190" t="s">
        <v>547</v>
      </c>
      <c r="B190" t="s">
        <v>126</v>
      </c>
      <c r="C190">
        <v>7.77</v>
      </c>
      <c r="D190">
        <v>6.79</v>
      </c>
      <c r="E190">
        <v>7.16</v>
      </c>
      <c r="F190">
        <v>7.07</v>
      </c>
      <c r="G190">
        <v>7.83</v>
      </c>
      <c r="H190">
        <v>7.52</v>
      </c>
      <c r="I190">
        <v>7.71</v>
      </c>
      <c r="J190">
        <v>7.77</v>
      </c>
      <c r="K190">
        <v>7.36</v>
      </c>
      <c r="L190">
        <v>7.26</v>
      </c>
      <c r="M190">
        <v>7.48</v>
      </c>
      <c r="N190" t="s">
        <v>390</v>
      </c>
      <c r="O190" t="s">
        <v>390</v>
      </c>
    </row>
    <row r="191" spans="1:15" x14ac:dyDescent="0.3">
      <c r="A191" t="s">
        <v>548</v>
      </c>
      <c r="B191" t="s">
        <v>165</v>
      </c>
      <c r="C191">
        <v>7.63</v>
      </c>
      <c r="D191">
        <v>7.6</v>
      </c>
      <c r="E191">
        <v>7.28</v>
      </c>
      <c r="F191">
        <v>7.64</v>
      </c>
      <c r="G191">
        <v>7.5</v>
      </c>
      <c r="H191">
        <v>7.95</v>
      </c>
      <c r="I191">
        <v>7.45</v>
      </c>
      <c r="J191">
        <v>7.88</v>
      </c>
      <c r="K191">
        <v>7.56</v>
      </c>
      <c r="L191">
        <v>7.02</v>
      </c>
      <c r="M191">
        <v>7.43</v>
      </c>
      <c r="N191" t="s">
        <v>390</v>
      </c>
      <c r="O191" t="s">
        <v>390</v>
      </c>
    </row>
    <row r="192" spans="1:15" x14ac:dyDescent="0.3">
      <c r="A192" t="s">
        <v>549</v>
      </c>
      <c r="B192" t="s">
        <v>220</v>
      </c>
      <c r="C192">
        <v>7.84</v>
      </c>
      <c r="D192">
        <v>7.88</v>
      </c>
      <c r="E192">
        <v>7.59</v>
      </c>
      <c r="F192">
        <v>7.51</v>
      </c>
      <c r="G192">
        <v>8.07</v>
      </c>
      <c r="H192">
        <v>7.66</v>
      </c>
      <c r="I192">
        <v>8</v>
      </c>
      <c r="J192">
        <v>7.94</v>
      </c>
      <c r="K192">
        <v>7.96</v>
      </c>
      <c r="L192">
        <v>7.96</v>
      </c>
      <c r="M192">
        <v>7.96</v>
      </c>
      <c r="N192">
        <v>7.42</v>
      </c>
      <c r="O192" t="s">
        <v>390</v>
      </c>
    </row>
    <row r="193" spans="1:15" x14ac:dyDescent="0.3">
      <c r="A193" t="s">
        <v>550</v>
      </c>
      <c r="B193" t="s">
        <v>283</v>
      </c>
      <c r="C193">
        <v>7.62</v>
      </c>
      <c r="D193">
        <v>7.35</v>
      </c>
      <c r="E193">
        <v>7.32</v>
      </c>
      <c r="F193">
        <v>7.75</v>
      </c>
      <c r="G193">
        <v>7.4</v>
      </c>
      <c r="H193">
        <v>7.53</v>
      </c>
      <c r="I193">
        <v>7.65</v>
      </c>
      <c r="J193">
        <v>7.68</v>
      </c>
      <c r="K193">
        <v>7.57</v>
      </c>
      <c r="L193">
        <v>7.28</v>
      </c>
      <c r="M193">
        <v>7.63</v>
      </c>
      <c r="N193">
        <v>7.34</v>
      </c>
      <c r="O193" t="s">
        <v>390</v>
      </c>
    </row>
    <row r="194" spans="1:15" x14ac:dyDescent="0.3">
      <c r="A194" t="s">
        <v>551</v>
      </c>
      <c r="B194" t="s">
        <v>295</v>
      </c>
      <c r="C194">
        <v>7.54</v>
      </c>
      <c r="D194">
        <v>7.89</v>
      </c>
      <c r="E194">
        <v>7.98</v>
      </c>
      <c r="F194">
        <v>7.78</v>
      </c>
      <c r="G194">
        <v>7.74</v>
      </c>
      <c r="H194">
        <v>8.2200000000000006</v>
      </c>
      <c r="I194">
        <v>7.97</v>
      </c>
      <c r="J194">
        <v>7.74</v>
      </c>
      <c r="K194">
        <v>7.89</v>
      </c>
      <c r="L194">
        <v>7.96</v>
      </c>
      <c r="M194">
        <v>7.9</v>
      </c>
      <c r="N194">
        <v>7.14</v>
      </c>
      <c r="O194" t="s">
        <v>390</v>
      </c>
    </row>
    <row r="195" spans="1:15" x14ac:dyDescent="0.3">
      <c r="A195" t="s">
        <v>552</v>
      </c>
      <c r="B195" t="s">
        <v>884</v>
      </c>
      <c r="C195">
        <v>7.54</v>
      </c>
      <c r="D195">
        <v>7.53</v>
      </c>
      <c r="E195">
        <v>7.49</v>
      </c>
      <c r="F195">
        <v>7.67</v>
      </c>
      <c r="G195">
        <v>7.63</v>
      </c>
      <c r="H195">
        <v>7.75</v>
      </c>
      <c r="I195">
        <v>7.75</v>
      </c>
      <c r="J195">
        <v>7.66</v>
      </c>
      <c r="K195">
        <v>7.7</v>
      </c>
      <c r="L195">
        <v>7.36</v>
      </c>
      <c r="M195">
        <v>7.58</v>
      </c>
      <c r="N195">
        <v>7.53</v>
      </c>
      <c r="O195" t="s">
        <v>390</v>
      </c>
    </row>
    <row r="196" spans="1:15" x14ac:dyDescent="0.3">
      <c r="A196" t="s">
        <v>553</v>
      </c>
      <c r="B196" t="s">
        <v>45</v>
      </c>
      <c r="C196">
        <v>7.35</v>
      </c>
      <c r="D196">
        <v>7.72</v>
      </c>
      <c r="E196">
        <v>7.56</v>
      </c>
      <c r="F196">
        <v>7.46</v>
      </c>
      <c r="G196">
        <v>7.63</v>
      </c>
      <c r="H196">
        <v>7.6</v>
      </c>
      <c r="I196">
        <v>7.92</v>
      </c>
      <c r="J196">
        <v>7.94</v>
      </c>
      <c r="K196">
        <v>7.67</v>
      </c>
      <c r="L196">
        <v>7.59</v>
      </c>
      <c r="M196">
        <v>7.46</v>
      </c>
      <c r="N196">
        <v>7.56</v>
      </c>
      <c r="O196" t="s">
        <v>390</v>
      </c>
    </row>
    <row r="197" spans="1:15" x14ac:dyDescent="0.3">
      <c r="A197" t="s">
        <v>554</v>
      </c>
      <c r="B197" t="s">
        <v>79</v>
      </c>
      <c r="C197">
        <v>7.26</v>
      </c>
      <c r="D197">
        <v>7.5</v>
      </c>
      <c r="E197">
        <v>7.52</v>
      </c>
      <c r="F197">
        <v>7.76</v>
      </c>
      <c r="G197">
        <v>7.56</v>
      </c>
      <c r="H197">
        <v>7.83</v>
      </c>
      <c r="I197">
        <v>7.78</v>
      </c>
      <c r="J197">
        <v>7.64</v>
      </c>
      <c r="K197">
        <v>7.57</v>
      </c>
      <c r="L197">
        <v>7.39</v>
      </c>
      <c r="M197">
        <v>7.43</v>
      </c>
      <c r="N197">
        <v>7.6</v>
      </c>
      <c r="O197" t="s">
        <v>390</v>
      </c>
    </row>
    <row r="198" spans="1:15" x14ac:dyDescent="0.3">
      <c r="A198" t="s">
        <v>555</v>
      </c>
      <c r="B198" t="s">
        <v>93</v>
      </c>
      <c r="C198">
        <v>7.82</v>
      </c>
      <c r="D198">
        <v>7.79</v>
      </c>
      <c r="E198">
        <v>7.58</v>
      </c>
      <c r="F198">
        <v>7.62</v>
      </c>
      <c r="G198">
        <v>7.52</v>
      </c>
      <c r="H198">
        <v>7.98</v>
      </c>
      <c r="I198">
        <v>7.66</v>
      </c>
      <c r="J198">
        <v>7.98</v>
      </c>
      <c r="K198">
        <v>7.92</v>
      </c>
      <c r="L198">
        <v>7.24</v>
      </c>
      <c r="M198">
        <v>7.64</v>
      </c>
      <c r="N198">
        <v>7.45</v>
      </c>
      <c r="O198" t="s">
        <v>390</v>
      </c>
    </row>
    <row r="199" spans="1:15" x14ac:dyDescent="0.3">
      <c r="A199" t="s">
        <v>556</v>
      </c>
      <c r="B199" t="s">
        <v>135</v>
      </c>
      <c r="C199">
        <v>7.73</v>
      </c>
      <c r="D199">
        <v>7.82</v>
      </c>
      <c r="E199">
        <v>7.33</v>
      </c>
      <c r="F199">
        <v>7.6</v>
      </c>
      <c r="G199">
        <v>7.68</v>
      </c>
      <c r="H199">
        <v>7.24</v>
      </c>
      <c r="I199">
        <v>7.65</v>
      </c>
      <c r="J199">
        <v>7.21</v>
      </c>
      <c r="K199">
        <v>7.68</v>
      </c>
      <c r="L199">
        <v>7</v>
      </c>
      <c r="M199">
        <v>7.08</v>
      </c>
      <c r="N199">
        <v>7.46</v>
      </c>
      <c r="O199" t="s">
        <v>390</v>
      </c>
    </row>
    <row r="200" spans="1:15" x14ac:dyDescent="0.3">
      <c r="A200" t="s">
        <v>557</v>
      </c>
      <c r="B200" t="s">
        <v>188</v>
      </c>
      <c r="C200">
        <v>7.68</v>
      </c>
      <c r="D200">
        <v>7.51</v>
      </c>
      <c r="E200">
        <v>7.57</v>
      </c>
      <c r="F200">
        <v>7.7</v>
      </c>
      <c r="G200">
        <v>7.68</v>
      </c>
      <c r="H200">
        <v>7.82</v>
      </c>
      <c r="I200">
        <v>7.82</v>
      </c>
      <c r="J200">
        <v>7.41</v>
      </c>
      <c r="K200">
        <v>7.87</v>
      </c>
      <c r="L200">
        <v>7.45</v>
      </c>
      <c r="M200">
        <v>7.9</v>
      </c>
      <c r="N200">
        <v>7.61</v>
      </c>
      <c r="O200" t="s">
        <v>390</v>
      </c>
    </row>
    <row r="201" spans="1:15" x14ac:dyDescent="0.3">
      <c r="A201" t="s">
        <v>558</v>
      </c>
      <c r="B201" t="s">
        <v>260</v>
      </c>
      <c r="C201">
        <v>7.54</v>
      </c>
      <c r="D201">
        <v>7.34</v>
      </c>
      <c r="E201">
        <v>7.48</v>
      </c>
      <c r="F201">
        <v>7.74</v>
      </c>
      <c r="G201">
        <v>7.75</v>
      </c>
      <c r="H201">
        <v>7.69</v>
      </c>
      <c r="I201">
        <v>7.57</v>
      </c>
      <c r="J201">
        <v>7.7</v>
      </c>
      <c r="K201">
        <v>8.0399999999999991</v>
      </c>
      <c r="L201">
        <v>7.4</v>
      </c>
      <c r="M201">
        <v>7.7</v>
      </c>
      <c r="N201">
        <v>7.97</v>
      </c>
      <c r="O201" t="s">
        <v>390</v>
      </c>
    </row>
    <row r="202" spans="1:15" x14ac:dyDescent="0.3">
      <c r="A202" t="s">
        <v>559</v>
      </c>
      <c r="B202" t="s">
        <v>265</v>
      </c>
      <c r="C202">
        <v>7.53</v>
      </c>
      <c r="D202">
        <v>7.29</v>
      </c>
      <c r="E202">
        <v>7.49</v>
      </c>
      <c r="F202">
        <v>7.48</v>
      </c>
      <c r="G202">
        <v>7.44</v>
      </c>
      <c r="H202">
        <v>7.82</v>
      </c>
      <c r="I202">
        <v>7.79</v>
      </c>
      <c r="J202">
        <v>7.63</v>
      </c>
      <c r="K202">
        <v>7.59</v>
      </c>
      <c r="L202">
        <v>7.31</v>
      </c>
      <c r="M202">
        <v>7.48</v>
      </c>
      <c r="N202">
        <v>7.42</v>
      </c>
      <c r="O202" t="s">
        <v>390</v>
      </c>
    </row>
    <row r="203" spans="1:15" x14ac:dyDescent="0.3">
      <c r="A203" t="s">
        <v>560</v>
      </c>
      <c r="B203" t="s">
        <v>287</v>
      </c>
      <c r="C203">
        <v>7.25</v>
      </c>
      <c r="D203">
        <v>7.43</v>
      </c>
      <c r="E203">
        <v>7.58</v>
      </c>
      <c r="F203">
        <v>7.87</v>
      </c>
      <c r="G203">
        <v>7.6</v>
      </c>
      <c r="H203">
        <v>7.91</v>
      </c>
      <c r="I203">
        <v>7.81</v>
      </c>
      <c r="J203">
        <v>7.89</v>
      </c>
      <c r="K203">
        <v>7.71</v>
      </c>
      <c r="L203">
        <v>7.5</v>
      </c>
      <c r="M203">
        <v>7.93</v>
      </c>
      <c r="N203">
        <v>6.84</v>
      </c>
      <c r="O203" t="s">
        <v>390</v>
      </c>
    </row>
    <row r="204" spans="1:15" x14ac:dyDescent="0.3">
      <c r="A204" t="s">
        <v>561</v>
      </c>
      <c r="B204" t="s">
        <v>303</v>
      </c>
      <c r="C204">
        <v>7.54</v>
      </c>
      <c r="D204">
        <v>7.45</v>
      </c>
      <c r="E204">
        <v>7.35</v>
      </c>
      <c r="F204">
        <v>7.51</v>
      </c>
      <c r="G204">
        <v>7.75</v>
      </c>
      <c r="H204">
        <v>7.67</v>
      </c>
      <c r="I204">
        <v>7.75</v>
      </c>
      <c r="J204">
        <v>7.51</v>
      </c>
      <c r="K204">
        <v>7.39</v>
      </c>
      <c r="L204">
        <v>7.17</v>
      </c>
      <c r="M204">
        <v>7.62</v>
      </c>
      <c r="N204">
        <v>7.11</v>
      </c>
      <c r="O204" t="s">
        <v>390</v>
      </c>
    </row>
    <row r="205" spans="1:15" x14ac:dyDescent="0.3">
      <c r="A205" t="s">
        <v>562</v>
      </c>
      <c r="B205" t="s">
        <v>308</v>
      </c>
      <c r="C205">
        <v>7.6</v>
      </c>
      <c r="D205">
        <v>7.4</v>
      </c>
      <c r="E205">
        <v>7.36</v>
      </c>
      <c r="F205">
        <v>7.88</v>
      </c>
      <c r="G205">
        <v>7.68</v>
      </c>
      <c r="H205">
        <v>7.83</v>
      </c>
      <c r="I205">
        <v>7.82</v>
      </c>
      <c r="J205">
        <v>7.66</v>
      </c>
      <c r="K205">
        <v>7.39</v>
      </c>
      <c r="L205">
        <v>7.47</v>
      </c>
      <c r="M205">
        <v>7.51</v>
      </c>
      <c r="N205">
        <v>7.95</v>
      </c>
      <c r="O205" t="s">
        <v>390</v>
      </c>
    </row>
    <row r="206" spans="1:15" x14ac:dyDescent="0.3">
      <c r="A206" t="s">
        <v>563</v>
      </c>
      <c r="B206" t="s">
        <v>343</v>
      </c>
      <c r="C206">
        <v>7.5</v>
      </c>
      <c r="D206">
        <v>7.61</v>
      </c>
      <c r="E206">
        <v>7.74</v>
      </c>
      <c r="F206">
        <v>7.76</v>
      </c>
      <c r="G206">
        <v>7.73</v>
      </c>
      <c r="H206">
        <v>7.73</v>
      </c>
      <c r="I206">
        <v>7.85</v>
      </c>
      <c r="J206">
        <v>7.8</v>
      </c>
      <c r="K206">
        <v>7.77</v>
      </c>
      <c r="L206">
        <v>7.54</v>
      </c>
      <c r="M206">
        <v>7.59</v>
      </c>
      <c r="N206">
        <v>7.59</v>
      </c>
      <c r="O206" t="s">
        <v>390</v>
      </c>
    </row>
    <row r="207" spans="1:15" x14ac:dyDescent="0.3">
      <c r="A207" t="s">
        <v>564</v>
      </c>
      <c r="B207" t="s">
        <v>37</v>
      </c>
      <c r="C207">
        <v>7.4</v>
      </c>
      <c r="D207">
        <v>7.65</v>
      </c>
      <c r="E207">
        <v>7.8</v>
      </c>
      <c r="F207">
        <v>7.78</v>
      </c>
      <c r="G207">
        <v>7.87</v>
      </c>
      <c r="H207">
        <v>7.7</v>
      </c>
      <c r="I207">
        <v>7.87</v>
      </c>
      <c r="J207">
        <v>7.45</v>
      </c>
      <c r="K207">
        <v>7.7</v>
      </c>
      <c r="L207">
        <v>7.8</v>
      </c>
      <c r="M207">
        <v>7.62</v>
      </c>
      <c r="N207">
        <v>7.75</v>
      </c>
      <c r="O207" t="s">
        <v>390</v>
      </c>
    </row>
    <row r="208" spans="1:15" x14ac:dyDescent="0.3">
      <c r="A208" t="s">
        <v>565</v>
      </c>
      <c r="B208" t="s">
        <v>42</v>
      </c>
      <c r="C208">
        <v>7.56</v>
      </c>
      <c r="D208">
        <v>7.65</v>
      </c>
      <c r="E208">
        <v>8.09</v>
      </c>
      <c r="F208">
        <v>7.97</v>
      </c>
      <c r="G208">
        <v>7.72</v>
      </c>
      <c r="H208">
        <v>7.54</v>
      </c>
      <c r="I208">
        <v>8.0399999999999991</v>
      </c>
      <c r="J208">
        <v>7.94</v>
      </c>
      <c r="K208">
        <v>7.67</v>
      </c>
      <c r="L208">
        <v>7.68</v>
      </c>
      <c r="M208">
        <v>7.66</v>
      </c>
      <c r="N208">
        <v>7.85</v>
      </c>
      <c r="O208" t="s">
        <v>390</v>
      </c>
    </row>
    <row r="209" spans="1:15" x14ac:dyDescent="0.3">
      <c r="A209" t="s">
        <v>566</v>
      </c>
      <c r="B209" t="s">
        <v>117</v>
      </c>
      <c r="C209">
        <v>6.95</v>
      </c>
      <c r="D209">
        <v>7.3</v>
      </c>
      <c r="E209">
        <v>7.73</v>
      </c>
      <c r="F209">
        <v>7.93</v>
      </c>
      <c r="G209">
        <v>7.67</v>
      </c>
      <c r="H209">
        <v>7.59</v>
      </c>
      <c r="I209">
        <v>7.56</v>
      </c>
      <c r="J209">
        <v>8.09</v>
      </c>
      <c r="K209">
        <v>8</v>
      </c>
      <c r="L209">
        <v>7.23</v>
      </c>
      <c r="M209">
        <v>8</v>
      </c>
      <c r="N209">
        <v>7.54</v>
      </c>
      <c r="O209" t="s">
        <v>390</v>
      </c>
    </row>
    <row r="210" spans="1:15" x14ac:dyDescent="0.3">
      <c r="A210" t="s">
        <v>567</v>
      </c>
      <c r="B210" t="s">
        <v>149</v>
      </c>
      <c r="C210">
        <v>7.46</v>
      </c>
      <c r="D210">
        <v>7.7</v>
      </c>
      <c r="E210">
        <v>7.62</v>
      </c>
      <c r="F210">
        <v>7.66</v>
      </c>
      <c r="G210">
        <v>7.89</v>
      </c>
      <c r="H210">
        <v>7.56</v>
      </c>
      <c r="I210">
        <v>8.1199999999999992</v>
      </c>
      <c r="J210">
        <v>7.91</v>
      </c>
      <c r="K210">
        <v>7.78</v>
      </c>
      <c r="L210">
        <v>7.69</v>
      </c>
      <c r="M210">
        <v>7.5</v>
      </c>
      <c r="N210">
        <v>7.56</v>
      </c>
      <c r="O210" t="s">
        <v>390</v>
      </c>
    </row>
    <row r="211" spans="1:15" x14ac:dyDescent="0.3">
      <c r="A211" t="s">
        <v>568</v>
      </c>
      <c r="B211" t="s">
        <v>191</v>
      </c>
      <c r="C211">
        <v>7.77</v>
      </c>
      <c r="D211">
        <v>7.74</v>
      </c>
      <c r="E211">
        <v>7.7</v>
      </c>
      <c r="F211">
        <v>7.4</v>
      </c>
      <c r="G211">
        <v>7.36</v>
      </c>
      <c r="H211">
        <v>7.73</v>
      </c>
      <c r="I211">
        <v>7.93</v>
      </c>
      <c r="J211">
        <v>8.01</v>
      </c>
      <c r="K211">
        <v>8.0399999999999991</v>
      </c>
      <c r="L211">
        <v>7.76</v>
      </c>
      <c r="M211">
        <v>7.62</v>
      </c>
      <c r="N211">
        <v>7.67</v>
      </c>
      <c r="O211" t="s">
        <v>390</v>
      </c>
    </row>
    <row r="212" spans="1:15" x14ac:dyDescent="0.3">
      <c r="A212" t="s">
        <v>569</v>
      </c>
      <c r="B212" t="s">
        <v>198</v>
      </c>
      <c r="C212">
        <v>7.46</v>
      </c>
      <c r="D212">
        <v>7.45</v>
      </c>
      <c r="E212">
        <v>7.42</v>
      </c>
      <c r="F212">
        <v>7.7</v>
      </c>
      <c r="G212">
        <v>7.69</v>
      </c>
      <c r="H212">
        <v>7.78</v>
      </c>
      <c r="I212">
        <v>7.53</v>
      </c>
      <c r="J212">
        <v>7.6</v>
      </c>
      <c r="K212">
        <v>7.44</v>
      </c>
      <c r="L212">
        <v>7.2</v>
      </c>
      <c r="M212">
        <v>7.5</v>
      </c>
      <c r="N212">
        <v>7.3</v>
      </c>
      <c r="O212" t="s">
        <v>390</v>
      </c>
    </row>
    <row r="213" spans="1:15" x14ac:dyDescent="0.3">
      <c r="A213" t="s">
        <v>570</v>
      </c>
      <c r="B213" t="s">
        <v>249</v>
      </c>
      <c r="C213">
        <v>7.84</v>
      </c>
      <c r="D213">
        <v>7.72</v>
      </c>
      <c r="E213">
        <v>7.84</v>
      </c>
      <c r="F213">
        <v>7.88</v>
      </c>
      <c r="G213">
        <v>7.79</v>
      </c>
      <c r="H213">
        <v>8.19</v>
      </c>
      <c r="I213">
        <v>7.85</v>
      </c>
      <c r="J213">
        <v>7.72</v>
      </c>
      <c r="K213">
        <v>7.89</v>
      </c>
      <c r="L213">
        <v>7.38</v>
      </c>
      <c r="M213">
        <v>7.36</v>
      </c>
      <c r="N213">
        <v>7.52</v>
      </c>
      <c r="O213" t="s">
        <v>390</v>
      </c>
    </row>
    <row r="214" spans="1:15" x14ac:dyDescent="0.3">
      <c r="A214" t="s">
        <v>571</v>
      </c>
      <c r="B214" t="s">
        <v>349</v>
      </c>
      <c r="C214">
        <v>7.57</v>
      </c>
      <c r="D214">
        <v>7.59</v>
      </c>
      <c r="E214">
        <v>7.63</v>
      </c>
      <c r="F214">
        <v>7.65</v>
      </c>
      <c r="G214">
        <v>7.68</v>
      </c>
      <c r="H214">
        <v>7.87</v>
      </c>
      <c r="I214">
        <v>7.78</v>
      </c>
      <c r="J214">
        <v>7.89</v>
      </c>
      <c r="K214">
        <v>7.77</v>
      </c>
      <c r="L214">
        <v>7.59</v>
      </c>
      <c r="M214">
        <v>7.81</v>
      </c>
      <c r="N214">
        <v>7.71</v>
      </c>
      <c r="O214" t="s">
        <v>390</v>
      </c>
    </row>
    <row r="215" spans="1:15" x14ac:dyDescent="0.3">
      <c r="A215" t="s">
        <v>572</v>
      </c>
      <c r="B215" t="s">
        <v>14</v>
      </c>
      <c r="C215">
        <v>7.91</v>
      </c>
      <c r="D215">
        <v>7.43</v>
      </c>
      <c r="E215">
        <v>8.02</v>
      </c>
      <c r="F215">
        <v>7.66</v>
      </c>
      <c r="G215">
        <v>7.63</v>
      </c>
      <c r="H215">
        <v>7.79</v>
      </c>
      <c r="I215">
        <v>7.92</v>
      </c>
      <c r="J215">
        <v>7.99</v>
      </c>
      <c r="K215">
        <v>8.23</v>
      </c>
      <c r="L215">
        <v>8.02</v>
      </c>
      <c r="M215">
        <v>7.8</v>
      </c>
      <c r="N215">
        <v>7.68</v>
      </c>
      <c r="O215" t="s">
        <v>390</v>
      </c>
    </row>
    <row r="216" spans="1:15" x14ac:dyDescent="0.3">
      <c r="A216" t="s">
        <v>573</v>
      </c>
      <c r="B216" t="s">
        <v>1034</v>
      </c>
      <c r="C216">
        <v>7.43</v>
      </c>
      <c r="D216">
        <v>7.63</v>
      </c>
      <c r="E216">
        <v>7.49</v>
      </c>
      <c r="F216">
        <v>7.89</v>
      </c>
      <c r="G216">
        <v>7.71</v>
      </c>
      <c r="H216">
        <v>7.76</v>
      </c>
      <c r="I216">
        <v>7.9</v>
      </c>
      <c r="J216">
        <v>7.94</v>
      </c>
      <c r="K216">
        <v>7.73</v>
      </c>
      <c r="L216">
        <v>7.63</v>
      </c>
      <c r="M216">
        <v>7.92</v>
      </c>
      <c r="N216">
        <v>7.54</v>
      </c>
      <c r="O216" t="s">
        <v>390</v>
      </c>
    </row>
    <row r="217" spans="1:15" x14ac:dyDescent="0.3">
      <c r="A217" t="s">
        <v>573</v>
      </c>
      <c r="B217" t="s">
        <v>1035</v>
      </c>
      <c r="C217">
        <v>7.58</v>
      </c>
      <c r="D217">
        <v>7.59</v>
      </c>
      <c r="E217">
        <v>7.62</v>
      </c>
      <c r="F217">
        <v>7.67</v>
      </c>
      <c r="G217">
        <v>7.8</v>
      </c>
      <c r="H217">
        <v>8.06</v>
      </c>
      <c r="I217">
        <v>7.7</v>
      </c>
      <c r="J217">
        <v>7.94</v>
      </c>
      <c r="K217">
        <v>7.72</v>
      </c>
      <c r="L217">
        <v>7.65</v>
      </c>
      <c r="M217">
        <v>7.72</v>
      </c>
      <c r="N217">
        <v>7.78</v>
      </c>
      <c r="O217" t="s">
        <v>390</v>
      </c>
    </row>
    <row r="218" spans="1:15" x14ac:dyDescent="0.3">
      <c r="A218" t="s">
        <v>574</v>
      </c>
      <c r="B218" t="s">
        <v>143</v>
      </c>
      <c r="C218">
        <v>7.39</v>
      </c>
      <c r="D218">
        <v>7.75</v>
      </c>
      <c r="E218">
        <v>7.37</v>
      </c>
      <c r="F218">
        <v>7.11</v>
      </c>
      <c r="G218">
        <v>7.32</v>
      </c>
      <c r="H218">
        <v>7.68</v>
      </c>
      <c r="I218">
        <v>7.63</v>
      </c>
      <c r="J218">
        <v>7.71</v>
      </c>
      <c r="K218">
        <v>7.61</v>
      </c>
      <c r="L218">
        <v>7.12</v>
      </c>
      <c r="M218">
        <v>7.71</v>
      </c>
      <c r="N218">
        <v>7.62</v>
      </c>
      <c r="O218" t="s">
        <v>390</v>
      </c>
    </row>
    <row r="219" spans="1:15" x14ac:dyDescent="0.3">
      <c r="A219" t="s">
        <v>575</v>
      </c>
      <c r="B219" t="s">
        <v>174</v>
      </c>
      <c r="C219">
        <v>7.73</v>
      </c>
      <c r="D219">
        <v>7.48</v>
      </c>
      <c r="E219">
        <v>7.93</v>
      </c>
      <c r="F219">
        <v>7.89</v>
      </c>
      <c r="G219">
        <v>7.84</v>
      </c>
      <c r="H219">
        <v>7.92</v>
      </c>
      <c r="I219">
        <v>7.86</v>
      </c>
      <c r="J219">
        <v>7.83</v>
      </c>
      <c r="K219">
        <v>7.76</v>
      </c>
      <c r="L219">
        <v>7.62</v>
      </c>
      <c r="M219">
        <v>7.99</v>
      </c>
      <c r="N219">
        <v>7.95</v>
      </c>
      <c r="O219" t="s">
        <v>390</v>
      </c>
    </row>
    <row r="220" spans="1:15" x14ac:dyDescent="0.3">
      <c r="C220" t="s">
        <v>390</v>
      </c>
      <c r="D220" t="s">
        <v>390</v>
      </c>
      <c r="E220" t="s">
        <v>390</v>
      </c>
      <c r="F220" t="s">
        <v>390</v>
      </c>
      <c r="G220" t="s">
        <v>390</v>
      </c>
      <c r="H220" t="s">
        <v>390</v>
      </c>
      <c r="I220" t="s">
        <v>390</v>
      </c>
      <c r="J220" t="s">
        <v>390</v>
      </c>
      <c r="K220" t="s">
        <v>390</v>
      </c>
      <c r="L220" t="s">
        <v>390</v>
      </c>
      <c r="M220" t="s">
        <v>390</v>
      </c>
      <c r="N220" t="s">
        <v>390</v>
      </c>
      <c r="O220" t="s">
        <v>390</v>
      </c>
    </row>
    <row r="221" spans="1:15" x14ac:dyDescent="0.3">
      <c r="A221" t="s">
        <v>578</v>
      </c>
      <c r="B221" t="s">
        <v>932</v>
      </c>
      <c r="C221" t="s">
        <v>390</v>
      </c>
      <c r="D221" t="s">
        <v>390</v>
      </c>
      <c r="E221" t="s">
        <v>390</v>
      </c>
      <c r="F221" t="s">
        <v>390</v>
      </c>
      <c r="G221" t="s">
        <v>390</v>
      </c>
      <c r="H221" t="s">
        <v>390</v>
      </c>
      <c r="I221" t="s">
        <v>390</v>
      </c>
      <c r="J221" t="s">
        <v>390</v>
      </c>
      <c r="K221" t="s">
        <v>390</v>
      </c>
      <c r="L221" t="s">
        <v>390</v>
      </c>
      <c r="M221" t="s">
        <v>390</v>
      </c>
      <c r="N221" t="s">
        <v>390</v>
      </c>
      <c r="O221" t="s">
        <v>390</v>
      </c>
    </row>
    <row r="222" spans="1:15" x14ac:dyDescent="0.3">
      <c r="A222" t="s">
        <v>580</v>
      </c>
      <c r="B222" t="s">
        <v>51</v>
      </c>
      <c r="C222">
        <v>7.25</v>
      </c>
      <c r="D222">
        <v>7.24</v>
      </c>
      <c r="E222">
        <v>7.11</v>
      </c>
      <c r="F222">
        <v>7.25</v>
      </c>
      <c r="G222">
        <v>7.35</v>
      </c>
      <c r="H222">
        <v>7.56</v>
      </c>
      <c r="I222">
        <v>7.31</v>
      </c>
      <c r="J222">
        <v>7.48</v>
      </c>
      <c r="K222">
        <v>7.26</v>
      </c>
      <c r="L222">
        <v>6.77</v>
      </c>
      <c r="M222">
        <v>7.35</v>
      </c>
      <c r="N222">
        <v>7.29</v>
      </c>
      <c r="O222" t="s">
        <v>390</v>
      </c>
    </row>
    <row r="223" spans="1:15" x14ac:dyDescent="0.3">
      <c r="A223" t="s">
        <v>581</v>
      </c>
      <c r="B223" t="s">
        <v>68</v>
      </c>
      <c r="C223" t="s">
        <v>390</v>
      </c>
      <c r="D223" t="s">
        <v>390</v>
      </c>
      <c r="E223" t="s">
        <v>390</v>
      </c>
      <c r="F223" t="s">
        <v>390</v>
      </c>
      <c r="G223" t="s">
        <v>390</v>
      </c>
      <c r="H223" t="s">
        <v>390</v>
      </c>
      <c r="I223" t="s">
        <v>390</v>
      </c>
      <c r="J223" t="s">
        <v>390</v>
      </c>
      <c r="K223" t="s">
        <v>390</v>
      </c>
      <c r="L223" t="s">
        <v>390</v>
      </c>
      <c r="M223" t="s">
        <v>390</v>
      </c>
      <c r="N223" t="s">
        <v>390</v>
      </c>
      <c r="O223" t="s">
        <v>390</v>
      </c>
    </row>
    <row r="224" spans="1:15" x14ac:dyDescent="0.3">
      <c r="A224" t="s">
        <v>582</v>
      </c>
      <c r="B224" t="s">
        <v>120</v>
      </c>
      <c r="C224">
        <v>7</v>
      </c>
      <c r="D224">
        <v>7.07</v>
      </c>
      <c r="E224">
        <v>7.05</v>
      </c>
      <c r="F224">
        <v>7.43</v>
      </c>
      <c r="G224">
        <v>7.31</v>
      </c>
      <c r="H224">
        <v>7.25</v>
      </c>
      <c r="I224">
        <v>7.34</v>
      </c>
      <c r="J224">
        <v>7.5</v>
      </c>
      <c r="K224">
        <v>7.35</v>
      </c>
      <c r="L224">
        <v>6.93</v>
      </c>
      <c r="M224">
        <v>7.32</v>
      </c>
      <c r="N224">
        <v>7.14</v>
      </c>
      <c r="O224" t="s">
        <v>390</v>
      </c>
    </row>
    <row r="225" spans="1:15" x14ac:dyDescent="0.3">
      <c r="A225" t="s">
        <v>583</v>
      </c>
      <c r="B225" t="s">
        <v>123</v>
      </c>
      <c r="C225">
        <v>7.38</v>
      </c>
      <c r="D225">
        <v>7.21</v>
      </c>
      <c r="E225">
        <v>7.4</v>
      </c>
      <c r="F225">
        <v>7.56</v>
      </c>
      <c r="G225">
        <v>7.68</v>
      </c>
      <c r="H225">
        <v>7.47</v>
      </c>
      <c r="I225">
        <v>7.34</v>
      </c>
      <c r="J225">
        <v>7.72</v>
      </c>
      <c r="K225">
        <v>7.62</v>
      </c>
      <c r="L225">
        <v>7.49</v>
      </c>
      <c r="M225">
        <v>7.3</v>
      </c>
      <c r="N225">
        <v>7.51</v>
      </c>
      <c r="O225" t="s">
        <v>390</v>
      </c>
    </row>
    <row r="226" spans="1:15" x14ac:dyDescent="0.3">
      <c r="A226" t="s">
        <v>584</v>
      </c>
      <c r="B226" t="s">
        <v>125</v>
      </c>
      <c r="C226">
        <v>7.11</v>
      </c>
      <c r="D226">
        <v>7.17</v>
      </c>
      <c r="E226">
        <v>7.28</v>
      </c>
      <c r="F226">
        <v>7.38</v>
      </c>
      <c r="G226">
        <v>7.26</v>
      </c>
      <c r="H226">
        <v>7.56</v>
      </c>
      <c r="I226">
        <v>7.59</v>
      </c>
      <c r="J226">
        <v>7.35</v>
      </c>
      <c r="K226">
        <v>7.68</v>
      </c>
      <c r="L226">
        <v>7.17</v>
      </c>
      <c r="M226">
        <v>7.32</v>
      </c>
      <c r="N226">
        <v>6.97</v>
      </c>
      <c r="O226" t="s">
        <v>390</v>
      </c>
    </row>
    <row r="227" spans="1:15" x14ac:dyDescent="0.3">
      <c r="A227" t="s">
        <v>585</v>
      </c>
      <c r="B227" t="s">
        <v>146</v>
      </c>
      <c r="C227">
        <v>7.09</v>
      </c>
      <c r="D227">
        <v>7.14</v>
      </c>
      <c r="E227">
        <v>7.35</v>
      </c>
      <c r="F227">
        <v>7.36</v>
      </c>
      <c r="G227">
        <v>7.29</v>
      </c>
      <c r="H227">
        <v>7.38</v>
      </c>
      <c r="I227">
        <v>7.38</v>
      </c>
      <c r="J227">
        <v>7.51</v>
      </c>
      <c r="K227">
        <v>7.37</v>
      </c>
      <c r="L227">
        <v>6.99</v>
      </c>
      <c r="M227">
        <v>7.3</v>
      </c>
      <c r="N227">
        <v>7.25</v>
      </c>
      <c r="O227" t="s">
        <v>390</v>
      </c>
    </row>
    <row r="228" spans="1:15" x14ac:dyDescent="0.3">
      <c r="A228" t="s">
        <v>586</v>
      </c>
      <c r="B228" t="s">
        <v>147</v>
      </c>
      <c r="C228">
        <v>7.57</v>
      </c>
      <c r="D228">
        <v>7.7</v>
      </c>
      <c r="E228">
        <v>7.67</v>
      </c>
      <c r="F228">
        <v>7.65</v>
      </c>
      <c r="G228">
        <v>7.78</v>
      </c>
      <c r="H228">
        <v>7.52</v>
      </c>
      <c r="I228">
        <v>7.31</v>
      </c>
      <c r="J228">
        <v>7.23</v>
      </c>
      <c r="K228">
        <v>7.35</v>
      </c>
      <c r="L228">
        <v>7.31</v>
      </c>
      <c r="M228">
        <v>7.18</v>
      </c>
      <c r="N228">
        <v>7.24</v>
      </c>
      <c r="O228" t="s">
        <v>390</v>
      </c>
    </row>
    <row r="229" spans="1:15" x14ac:dyDescent="0.3">
      <c r="A229" t="s">
        <v>587</v>
      </c>
      <c r="B229" t="s">
        <v>154</v>
      </c>
      <c r="C229">
        <v>7.13</v>
      </c>
      <c r="D229">
        <v>7.08</v>
      </c>
      <c r="E229">
        <v>7.01</v>
      </c>
      <c r="F229">
        <v>7.42</v>
      </c>
      <c r="G229">
        <v>7.41</v>
      </c>
      <c r="H229">
        <v>7.35</v>
      </c>
      <c r="I229">
        <v>7.41</v>
      </c>
      <c r="J229">
        <v>7.22</v>
      </c>
      <c r="K229">
        <v>7.44</v>
      </c>
      <c r="L229">
        <v>7.29</v>
      </c>
      <c r="M229">
        <v>7.41</v>
      </c>
      <c r="N229">
        <v>7.63</v>
      </c>
      <c r="O229" t="s">
        <v>390</v>
      </c>
    </row>
    <row r="230" spans="1:15" x14ac:dyDescent="0.3">
      <c r="A230" t="s">
        <v>588</v>
      </c>
      <c r="B230" t="s">
        <v>159</v>
      </c>
      <c r="C230">
        <v>7.05</v>
      </c>
      <c r="D230">
        <v>7.23</v>
      </c>
      <c r="E230">
        <v>7.34</v>
      </c>
      <c r="F230">
        <v>7.33</v>
      </c>
      <c r="G230">
        <v>7.14</v>
      </c>
      <c r="H230">
        <v>7.18</v>
      </c>
      <c r="I230">
        <v>7.3</v>
      </c>
      <c r="J230">
        <v>7.49</v>
      </c>
      <c r="K230">
        <v>7.45</v>
      </c>
      <c r="L230">
        <v>7.09</v>
      </c>
      <c r="M230">
        <v>7.5</v>
      </c>
      <c r="N230">
        <v>7.48</v>
      </c>
      <c r="O230" t="s">
        <v>390</v>
      </c>
    </row>
    <row r="231" spans="1:15" x14ac:dyDescent="0.3">
      <c r="A231" t="s">
        <v>589</v>
      </c>
      <c r="B231" t="s">
        <v>183</v>
      </c>
      <c r="C231">
        <v>7.12</v>
      </c>
      <c r="D231">
        <v>7.23</v>
      </c>
      <c r="E231">
        <v>7.24</v>
      </c>
      <c r="F231">
        <v>7.54</v>
      </c>
      <c r="G231">
        <v>7.73</v>
      </c>
      <c r="H231">
        <v>7.61</v>
      </c>
      <c r="I231">
        <v>7.46</v>
      </c>
      <c r="J231">
        <v>7.54</v>
      </c>
      <c r="K231">
        <v>7.49</v>
      </c>
      <c r="L231">
        <v>7.5</v>
      </c>
      <c r="M231">
        <v>7.7</v>
      </c>
      <c r="N231">
        <v>7.91</v>
      </c>
      <c r="O231" t="s">
        <v>390</v>
      </c>
    </row>
    <row r="232" spans="1:15" x14ac:dyDescent="0.3">
      <c r="A232" t="s">
        <v>590</v>
      </c>
      <c r="B232" t="s">
        <v>258</v>
      </c>
      <c r="C232">
        <v>7.36</v>
      </c>
      <c r="D232">
        <v>7.21</v>
      </c>
      <c r="E232">
        <v>7.58</v>
      </c>
      <c r="F232">
        <v>7.44</v>
      </c>
      <c r="G232">
        <v>7.49</v>
      </c>
      <c r="H232">
        <v>7.37</v>
      </c>
      <c r="I232">
        <v>7.47</v>
      </c>
      <c r="J232">
        <v>7.34</v>
      </c>
      <c r="K232">
        <v>7.51</v>
      </c>
      <c r="L232">
        <v>7.17</v>
      </c>
      <c r="M232">
        <v>7.32</v>
      </c>
      <c r="N232">
        <v>7.23</v>
      </c>
      <c r="O232" t="s">
        <v>390</v>
      </c>
    </row>
    <row r="233" spans="1:15" x14ac:dyDescent="0.3">
      <c r="A233" t="s">
        <v>591</v>
      </c>
      <c r="B233" t="s">
        <v>292</v>
      </c>
      <c r="C233">
        <v>7.02</v>
      </c>
      <c r="D233">
        <v>7.32</v>
      </c>
      <c r="E233">
        <v>7.5</v>
      </c>
      <c r="F233">
        <v>7.54</v>
      </c>
      <c r="G233">
        <v>7.48</v>
      </c>
      <c r="H233">
        <v>7.74</v>
      </c>
      <c r="I233">
        <v>7.51</v>
      </c>
      <c r="J233">
        <v>7.82</v>
      </c>
      <c r="K233">
        <v>7.59</v>
      </c>
      <c r="L233">
        <v>7.13</v>
      </c>
      <c r="M233">
        <v>7.62</v>
      </c>
      <c r="N233">
        <v>7.32</v>
      </c>
      <c r="O233" t="s">
        <v>390</v>
      </c>
    </row>
    <row r="234" spans="1:15" x14ac:dyDescent="0.3">
      <c r="A234" t="s">
        <v>592</v>
      </c>
      <c r="B234" t="s">
        <v>300</v>
      </c>
      <c r="C234">
        <v>7.46</v>
      </c>
      <c r="D234">
        <v>7.26</v>
      </c>
      <c r="E234">
        <v>7.43</v>
      </c>
      <c r="F234">
        <v>7.47</v>
      </c>
      <c r="G234">
        <v>7.53</v>
      </c>
      <c r="H234">
        <v>7.64</v>
      </c>
      <c r="I234">
        <v>7.64</v>
      </c>
      <c r="J234">
        <v>7.65</v>
      </c>
      <c r="K234">
        <v>7.45</v>
      </c>
      <c r="L234">
        <v>7.35</v>
      </c>
      <c r="M234">
        <v>7.55</v>
      </c>
      <c r="N234">
        <v>7.45</v>
      </c>
      <c r="O234" t="s">
        <v>390</v>
      </c>
    </row>
    <row r="235" spans="1:15" x14ac:dyDescent="0.3">
      <c r="A235" t="s">
        <v>593</v>
      </c>
      <c r="B235" t="s">
        <v>316</v>
      </c>
      <c r="C235">
        <v>7.33</v>
      </c>
      <c r="D235">
        <v>7.01</v>
      </c>
      <c r="E235">
        <v>7.53</v>
      </c>
      <c r="F235">
        <v>7.45</v>
      </c>
      <c r="G235">
        <v>7.6</v>
      </c>
      <c r="H235">
        <v>7.68</v>
      </c>
      <c r="I235">
        <v>7.57</v>
      </c>
      <c r="J235">
        <v>7.66</v>
      </c>
      <c r="K235">
        <v>7.37</v>
      </c>
      <c r="L235">
        <v>7.21</v>
      </c>
      <c r="M235">
        <v>7.38</v>
      </c>
      <c r="N235">
        <v>7</v>
      </c>
      <c r="O235" t="s">
        <v>390</v>
      </c>
    </row>
    <row r="236" spans="1:15" x14ac:dyDescent="0.3">
      <c r="A236" t="s">
        <v>594</v>
      </c>
      <c r="B236" t="s">
        <v>15</v>
      </c>
      <c r="C236">
        <v>7.05</v>
      </c>
      <c r="D236">
        <v>7.09</v>
      </c>
      <c r="E236">
        <v>7.01</v>
      </c>
      <c r="F236">
        <v>7.32</v>
      </c>
      <c r="G236">
        <v>7.45</v>
      </c>
      <c r="H236">
        <v>7.49</v>
      </c>
      <c r="I236">
        <v>7.66</v>
      </c>
      <c r="J236">
        <v>7.52</v>
      </c>
      <c r="K236">
        <v>7.31</v>
      </c>
      <c r="L236">
        <v>7.35</v>
      </c>
      <c r="M236">
        <v>7.6</v>
      </c>
      <c r="N236">
        <v>7.48</v>
      </c>
      <c r="O236" t="s">
        <v>390</v>
      </c>
    </row>
    <row r="237" spans="1:15" x14ac:dyDescent="0.3">
      <c r="A237" t="s">
        <v>595</v>
      </c>
      <c r="B237" t="s">
        <v>17</v>
      </c>
      <c r="C237">
        <v>7.43</v>
      </c>
      <c r="D237">
        <v>7.28</v>
      </c>
      <c r="E237">
        <v>7.4</v>
      </c>
      <c r="F237">
        <v>7.54</v>
      </c>
      <c r="G237">
        <v>7.53</v>
      </c>
      <c r="H237">
        <v>7.47</v>
      </c>
      <c r="I237">
        <v>7.63</v>
      </c>
      <c r="J237">
        <v>7.55</v>
      </c>
      <c r="K237">
        <v>7.58</v>
      </c>
      <c r="L237">
        <v>7.3</v>
      </c>
      <c r="M237">
        <v>7.36</v>
      </c>
      <c r="N237">
        <v>6.95</v>
      </c>
      <c r="O237" t="s">
        <v>390</v>
      </c>
    </row>
    <row r="238" spans="1:15" x14ac:dyDescent="0.3">
      <c r="A238" t="s">
        <v>596</v>
      </c>
      <c r="B238" t="s">
        <v>25</v>
      </c>
      <c r="C238">
        <v>7.42</v>
      </c>
      <c r="D238">
        <v>7.42</v>
      </c>
      <c r="E238">
        <v>7.28</v>
      </c>
      <c r="F238">
        <v>7.52</v>
      </c>
      <c r="G238">
        <v>7.41</v>
      </c>
      <c r="H238">
        <v>7.45</v>
      </c>
      <c r="I238">
        <v>7.42</v>
      </c>
      <c r="J238">
        <v>7.54</v>
      </c>
      <c r="K238">
        <v>7.73</v>
      </c>
      <c r="L238">
        <v>7.53</v>
      </c>
      <c r="M238">
        <v>7.43</v>
      </c>
      <c r="N238">
        <v>7.29</v>
      </c>
      <c r="O238" t="s">
        <v>390</v>
      </c>
    </row>
    <row r="239" spans="1:15" x14ac:dyDescent="0.3">
      <c r="A239" t="s">
        <v>597</v>
      </c>
      <c r="B239" t="s">
        <v>38</v>
      </c>
      <c r="C239">
        <v>7.11</v>
      </c>
      <c r="D239">
        <v>7.28</v>
      </c>
      <c r="E239">
        <v>7.41</v>
      </c>
      <c r="F239">
        <v>7.24</v>
      </c>
      <c r="G239">
        <v>7.55</v>
      </c>
      <c r="H239">
        <v>7.67</v>
      </c>
      <c r="I239">
        <v>7.79</v>
      </c>
      <c r="J239">
        <v>7.71</v>
      </c>
      <c r="K239">
        <v>7.73</v>
      </c>
      <c r="L239">
        <v>7.25</v>
      </c>
      <c r="M239">
        <v>7.41</v>
      </c>
      <c r="N239">
        <v>7.09</v>
      </c>
      <c r="O239" t="s">
        <v>390</v>
      </c>
    </row>
    <row r="240" spans="1:15" x14ac:dyDescent="0.3">
      <c r="A240" t="s">
        <v>598</v>
      </c>
      <c r="B240" t="s">
        <v>43</v>
      </c>
      <c r="C240">
        <v>7.5</v>
      </c>
      <c r="D240">
        <v>7.6</v>
      </c>
      <c r="E240">
        <v>7.53</v>
      </c>
      <c r="F240">
        <v>7.71</v>
      </c>
      <c r="G240">
        <v>7.54</v>
      </c>
      <c r="H240">
        <v>7.6</v>
      </c>
      <c r="I240">
        <v>7.31</v>
      </c>
      <c r="J240">
        <v>7.57</v>
      </c>
      <c r="K240">
        <v>7.66</v>
      </c>
      <c r="L240">
        <v>7.49</v>
      </c>
      <c r="M240">
        <v>7.44</v>
      </c>
      <c r="N240">
        <v>7.33</v>
      </c>
      <c r="O240" t="s">
        <v>390</v>
      </c>
    </row>
    <row r="241" spans="1:15" x14ac:dyDescent="0.3">
      <c r="A241" t="s">
        <v>599</v>
      </c>
      <c r="B241" t="s">
        <v>78</v>
      </c>
      <c r="C241">
        <v>7.04</v>
      </c>
      <c r="D241">
        <v>7.01</v>
      </c>
      <c r="E241">
        <v>7.36</v>
      </c>
      <c r="F241">
        <v>7.35</v>
      </c>
      <c r="G241">
        <v>7.45</v>
      </c>
      <c r="H241">
        <v>7.68</v>
      </c>
      <c r="I241">
        <v>7.49</v>
      </c>
      <c r="J241">
        <v>7.69</v>
      </c>
      <c r="K241">
        <v>7.72</v>
      </c>
      <c r="L241">
        <v>7.51</v>
      </c>
      <c r="M241">
        <v>7.47</v>
      </c>
      <c r="N241">
        <v>6.97</v>
      </c>
      <c r="O241" t="s">
        <v>390</v>
      </c>
    </row>
    <row r="242" spans="1:15" x14ac:dyDescent="0.3">
      <c r="A242" t="s">
        <v>600</v>
      </c>
      <c r="B242" t="s">
        <v>88</v>
      </c>
      <c r="C242">
        <v>7.22</v>
      </c>
      <c r="D242">
        <v>7.22</v>
      </c>
      <c r="E242">
        <v>7.24</v>
      </c>
      <c r="F242">
        <v>7.6</v>
      </c>
      <c r="G242">
        <v>7.65</v>
      </c>
      <c r="H242">
        <v>7.42</v>
      </c>
      <c r="I242">
        <v>7.55</v>
      </c>
      <c r="J242">
        <v>7.53</v>
      </c>
      <c r="K242">
        <v>7.61</v>
      </c>
      <c r="L242">
        <v>7.21</v>
      </c>
      <c r="M242">
        <v>7.69</v>
      </c>
      <c r="N242">
        <v>7.28</v>
      </c>
      <c r="O242" t="s">
        <v>390</v>
      </c>
    </row>
    <row r="243" spans="1:15" x14ac:dyDescent="0.3">
      <c r="A243" t="s">
        <v>601</v>
      </c>
      <c r="B243" t="s">
        <v>102</v>
      </c>
      <c r="C243">
        <v>7.23</v>
      </c>
      <c r="D243">
        <v>7.24</v>
      </c>
      <c r="E243">
        <v>7.28</v>
      </c>
      <c r="F243">
        <v>7.45</v>
      </c>
      <c r="G243">
        <v>7.3</v>
      </c>
      <c r="H243">
        <v>7.29</v>
      </c>
      <c r="I243">
        <v>7.34</v>
      </c>
      <c r="J243">
        <v>7.37</v>
      </c>
      <c r="K243">
        <v>7.2</v>
      </c>
      <c r="L243">
        <v>6.86</v>
      </c>
      <c r="M243">
        <v>7.41</v>
      </c>
      <c r="N243">
        <v>7.41</v>
      </c>
      <c r="O243" t="s">
        <v>390</v>
      </c>
    </row>
    <row r="244" spans="1:15" x14ac:dyDescent="0.3">
      <c r="A244" t="s">
        <v>602</v>
      </c>
      <c r="B244" t="s">
        <v>118</v>
      </c>
      <c r="C244">
        <v>7.18</v>
      </c>
      <c r="D244">
        <v>7.15</v>
      </c>
      <c r="E244">
        <v>7.15</v>
      </c>
      <c r="F244">
        <v>7.33</v>
      </c>
      <c r="G244">
        <v>7.23</v>
      </c>
      <c r="H244">
        <v>7.27</v>
      </c>
      <c r="I244">
        <v>7.47</v>
      </c>
      <c r="J244">
        <v>7.54</v>
      </c>
      <c r="K244">
        <v>7.48</v>
      </c>
      <c r="L244">
        <v>7.23</v>
      </c>
      <c r="M244">
        <v>7.24</v>
      </c>
      <c r="N244">
        <v>7.48</v>
      </c>
      <c r="O244" t="s">
        <v>390</v>
      </c>
    </row>
    <row r="245" spans="1:15" x14ac:dyDescent="0.3">
      <c r="A245" t="s">
        <v>603</v>
      </c>
      <c r="B245" t="s">
        <v>128</v>
      </c>
      <c r="C245">
        <v>7.31</v>
      </c>
      <c r="D245">
        <v>7.37</v>
      </c>
      <c r="E245">
        <v>7.51</v>
      </c>
      <c r="F245">
        <v>7.5</v>
      </c>
      <c r="G245">
        <v>7.65</v>
      </c>
      <c r="H245">
        <v>7.63</v>
      </c>
      <c r="I245">
        <v>7.79</v>
      </c>
      <c r="J245">
        <v>7.65</v>
      </c>
      <c r="K245">
        <v>7.57</v>
      </c>
      <c r="L245">
        <v>7.36</v>
      </c>
      <c r="M245">
        <v>7.69</v>
      </c>
      <c r="N245">
        <v>7.55</v>
      </c>
      <c r="O245" t="s">
        <v>390</v>
      </c>
    </row>
    <row r="246" spans="1:15" x14ac:dyDescent="0.3">
      <c r="A246" t="s">
        <v>604</v>
      </c>
      <c r="B246" t="s">
        <v>133</v>
      </c>
      <c r="C246">
        <v>7.35</v>
      </c>
      <c r="D246">
        <v>7.36</v>
      </c>
      <c r="E246">
        <v>7.51</v>
      </c>
      <c r="F246">
        <v>7.62</v>
      </c>
      <c r="G246">
        <v>7.69</v>
      </c>
      <c r="H246">
        <v>7.53</v>
      </c>
      <c r="I246">
        <v>7.58</v>
      </c>
      <c r="J246">
        <v>7.68</v>
      </c>
      <c r="K246">
        <v>7.75</v>
      </c>
      <c r="L246">
        <v>7.54</v>
      </c>
      <c r="M246">
        <v>7.57</v>
      </c>
      <c r="N246">
        <v>7.47</v>
      </c>
      <c r="O246" t="s">
        <v>390</v>
      </c>
    </row>
    <row r="247" spans="1:15" x14ac:dyDescent="0.3">
      <c r="A247" t="s">
        <v>605</v>
      </c>
      <c r="B247" t="s">
        <v>137</v>
      </c>
      <c r="C247">
        <v>7.4</v>
      </c>
      <c r="D247">
        <v>7.37</v>
      </c>
      <c r="E247">
        <v>7.5</v>
      </c>
      <c r="F247">
        <v>7.63</v>
      </c>
      <c r="G247">
        <v>7.46</v>
      </c>
      <c r="H247">
        <v>7.68</v>
      </c>
      <c r="I247">
        <v>7.55</v>
      </c>
      <c r="J247">
        <v>7.76</v>
      </c>
      <c r="K247">
        <v>7.7</v>
      </c>
      <c r="L247">
        <v>7.1</v>
      </c>
      <c r="M247">
        <v>7.53</v>
      </c>
      <c r="N247">
        <v>7.56</v>
      </c>
      <c r="O247" t="s">
        <v>390</v>
      </c>
    </row>
    <row r="248" spans="1:15" x14ac:dyDescent="0.3">
      <c r="A248" t="s">
        <v>606</v>
      </c>
      <c r="B248" t="s">
        <v>140</v>
      </c>
      <c r="C248">
        <v>7.26</v>
      </c>
      <c r="D248">
        <v>7.35</v>
      </c>
      <c r="E248">
        <v>7.33</v>
      </c>
      <c r="F248">
        <v>7.57</v>
      </c>
      <c r="G248">
        <v>7.54</v>
      </c>
      <c r="H248">
        <v>7.96</v>
      </c>
      <c r="I248">
        <v>7.34</v>
      </c>
      <c r="J248">
        <v>7.85</v>
      </c>
      <c r="K248">
        <v>7.75</v>
      </c>
      <c r="L248">
        <v>7.55</v>
      </c>
      <c r="M248">
        <v>7.4</v>
      </c>
      <c r="N248">
        <v>7.62</v>
      </c>
      <c r="O248" t="s">
        <v>390</v>
      </c>
    </row>
    <row r="249" spans="1:15" x14ac:dyDescent="0.3">
      <c r="A249" t="s">
        <v>607</v>
      </c>
      <c r="B249" t="s">
        <v>151</v>
      </c>
      <c r="C249">
        <v>7.33</v>
      </c>
      <c r="D249">
        <v>7.17</v>
      </c>
      <c r="E249">
        <v>7.43</v>
      </c>
      <c r="F249">
        <v>7.52</v>
      </c>
      <c r="G249">
        <v>7.71</v>
      </c>
      <c r="H249">
        <v>7.69</v>
      </c>
      <c r="I249">
        <v>7.6</v>
      </c>
      <c r="J249">
        <v>7.78</v>
      </c>
      <c r="K249">
        <v>7.55</v>
      </c>
      <c r="L249">
        <v>7.23</v>
      </c>
      <c r="M249">
        <v>7.46</v>
      </c>
      <c r="N249">
        <v>7.58</v>
      </c>
      <c r="O249" t="s">
        <v>390</v>
      </c>
    </row>
    <row r="250" spans="1:15" x14ac:dyDescent="0.3">
      <c r="A250" t="s">
        <v>608</v>
      </c>
      <c r="B250" t="s">
        <v>172</v>
      </c>
      <c r="C250">
        <v>7.14</v>
      </c>
      <c r="D250">
        <v>7.18</v>
      </c>
      <c r="E250">
        <v>7.43</v>
      </c>
      <c r="F250">
        <v>7.64</v>
      </c>
      <c r="G250">
        <v>7.55</v>
      </c>
      <c r="H250">
        <v>7.62</v>
      </c>
      <c r="I250">
        <v>7.55</v>
      </c>
      <c r="J250">
        <v>7.84</v>
      </c>
      <c r="K250">
        <v>7.77</v>
      </c>
      <c r="L250">
        <v>7.33</v>
      </c>
      <c r="M250">
        <v>7.58</v>
      </c>
      <c r="N250">
        <v>7.47</v>
      </c>
      <c r="O250" t="s">
        <v>390</v>
      </c>
    </row>
    <row r="251" spans="1:15" x14ac:dyDescent="0.3">
      <c r="A251" t="s">
        <v>609</v>
      </c>
      <c r="B251" t="s">
        <v>212</v>
      </c>
      <c r="C251">
        <v>7.33</v>
      </c>
      <c r="D251">
        <v>7.3</v>
      </c>
      <c r="E251">
        <v>7.47</v>
      </c>
      <c r="F251">
        <v>7.55</v>
      </c>
      <c r="G251">
        <v>7.87</v>
      </c>
      <c r="H251">
        <v>7.56</v>
      </c>
      <c r="I251">
        <v>7.55</v>
      </c>
      <c r="J251">
        <v>7.54</v>
      </c>
      <c r="K251">
        <v>7.62</v>
      </c>
      <c r="L251">
        <v>7.41</v>
      </c>
      <c r="M251">
        <v>7.57</v>
      </c>
      <c r="N251">
        <v>7.59</v>
      </c>
      <c r="O251" t="s">
        <v>390</v>
      </c>
    </row>
    <row r="252" spans="1:15" x14ac:dyDescent="0.3">
      <c r="A252" t="s">
        <v>610</v>
      </c>
      <c r="B252" t="s">
        <v>217</v>
      </c>
      <c r="C252">
        <v>7.52</v>
      </c>
      <c r="D252">
        <v>7.4</v>
      </c>
      <c r="E252">
        <v>7.6</v>
      </c>
      <c r="F252">
        <v>7.54</v>
      </c>
      <c r="G252">
        <v>7.74</v>
      </c>
      <c r="H252">
        <v>7.71</v>
      </c>
      <c r="I252">
        <v>7.73</v>
      </c>
      <c r="J252">
        <v>7.7</v>
      </c>
      <c r="K252">
        <v>7.81</v>
      </c>
      <c r="L252">
        <v>7.41</v>
      </c>
      <c r="M252">
        <v>7.47</v>
      </c>
      <c r="N252">
        <v>7.33</v>
      </c>
      <c r="O252" t="s">
        <v>390</v>
      </c>
    </row>
    <row r="253" spans="1:15" x14ac:dyDescent="0.3">
      <c r="A253" t="s">
        <v>611</v>
      </c>
      <c r="B253" t="s">
        <v>274</v>
      </c>
      <c r="C253">
        <v>7.39</v>
      </c>
      <c r="D253">
        <v>7.28</v>
      </c>
      <c r="E253">
        <v>7.49</v>
      </c>
      <c r="F253">
        <v>7.6</v>
      </c>
      <c r="G253">
        <v>7.45</v>
      </c>
      <c r="H253">
        <v>7.66</v>
      </c>
      <c r="I253">
        <v>7.91</v>
      </c>
      <c r="J253">
        <v>7.88</v>
      </c>
      <c r="K253">
        <v>7.49</v>
      </c>
      <c r="L253">
        <v>7.35</v>
      </c>
      <c r="M253">
        <v>7.44</v>
      </c>
      <c r="N253">
        <v>7.46</v>
      </c>
      <c r="O253" t="s">
        <v>390</v>
      </c>
    </row>
    <row r="254" spans="1:15" x14ac:dyDescent="0.3">
      <c r="A254" t="s">
        <v>612</v>
      </c>
      <c r="B254" t="s">
        <v>299</v>
      </c>
      <c r="C254">
        <v>7.18</v>
      </c>
      <c r="D254">
        <v>7.24</v>
      </c>
      <c r="E254">
        <v>7.34</v>
      </c>
      <c r="F254">
        <v>7.64</v>
      </c>
      <c r="G254">
        <v>7.55</v>
      </c>
      <c r="H254">
        <v>7.67</v>
      </c>
      <c r="I254">
        <v>7.73</v>
      </c>
      <c r="J254">
        <v>7.46</v>
      </c>
      <c r="K254">
        <v>7.26</v>
      </c>
      <c r="L254">
        <v>7.3</v>
      </c>
      <c r="M254">
        <v>7.47</v>
      </c>
      <c r="N254">
        <v>7.16</v>
      </c>
      <c r="O254" t="s">
        <v>390</v>
      </c>
    </row>
    <row r="255" spans="1:15" x14ac:dyDescent="0.3">
      <c r="C255" t="s">
        <v>390</v>
      </c>
      <c r="D255" t="s">
        <v>390</v>
      </c>
      <c r="E255" t="s">
        <v>390</v>
      </c>
      <c r="F255" t="s">
        <v>390</v>
      </c>
      <c r="G255" t="s">
        <v>390</v>
      </c>
      <c r="H255" t="s">
        <v>390</v>
      </c>
      <c r="I255" t="s">
        <v>390</v>
      </c>
      <c r="J255" t="s">
        <v>390</v>
      </c>
      <c r="K255" t="s">
        <v>390</v>
      </c>
      <c r="L255" t="s">
        <v>390</v>
      </c>
      <c r="M255" t="s">
        <v>390</v>
      </c>
      <c r="N255" t="s">
        <v>390</v>
      </c>
      <c r="O255" t="s">
        <v>390</v>
      </c>
    </row>
    <row r="256" spans="1:15" x14ac:dyDescent="0.3">
      <c r="A256" t="s">
        <v>613</v>
      </c>
      <c r="B256" t="s">
        <v>933</v>
      </c>
      <c r="C256" t="s">
        <v>390</v>
      </c>
      <c r="D256" t="s">
        <v>390</v>
      </c>
      <c r="E256" t="s">
        <v>390</v>
      </c>
      <c r="F256" t="s">
        <v>390</v>
      </c>
      <c r="G256" t="s">
        <v>390</v>
      </c>
      <c r="H256" t="s">
        <v>390</v>
      </c>
      <c r="I256" t="s">
        <v>390</v>
      </c>
      <c r="J256" t="s">
        <v>390</v>
      </c>
      <c r="K256" t="s">
        <v>390</v>
      </c>
      <c r="L256" t="s">
        <v>390</v>
      </c>
      <c r="M256" t="s">
        <v>390</v>
      </c>
      <c r="N256" t="s">
        <v>390</v>
      </c>
      <c r="O256" t="s">
        <v>390</v>
      </c>
    </row>
    <row r="257" spans="1:15" x14ac:dyDescent="0.3">
      <c r="A257" t="s">
        <v>615</v>
      </c>
      <c r="B257" t="s">
        <v>34</v>
      </c>
      <c r="C257">
        <v>7.46</v>
      </c>
      <c r="D257">
        <v>7.46</v>
      </c>
      <c r="E257">
        <v>7.56</v>
      </c>
      <c r="F257">
        <v>7.57</v>
      </c>
      <c r="G257">
        <v>7.69</v>
      </c>
      <c r="H257">
        <v>7.78</v>
      </c>
      <c r="I257">
        <v>7.82</v>
      </c>
      <c r="J257">
        <v>7.78</v>
      </c>
      <c r="K257">
        <v>7.63</v>
      </c>
      <c r="L257">
        <v>7.29</v>
      </c>
      <c r="M257">
        <v>7.47</v>
      </c>
      <c r="N257">
        <v>7.55</v>
      </c>
      <c r="O257" t="s">
        <v>390</v>
      </c>
    </row>
    <row r="258" spans="1:15" x14ac:dyDescent="0.3">
      <c r="A258" t="s">
        <v>616</v>
      </c>
      <c r="B258" t="s">
        <v>40</v>
      </c>
      <c r="C258">
        <v>7.54</v>
      </c>
      <c r="D258">
        <v>7.42</v>
      </c>
      <c r="E258">
        <v>7.52</v>
      </c>
      <c r="F258">
        <v>7.62</v>
      </c>
      <c r="G258">
        <v>7.52</v>
      </c>
      <c r="H258">
        <v>7.57</v>
      </c>
      <c r="I258">
        <v>7.51</v>
      </c>
      <c r="J258">
        <v>7.56</v>
      </c>
      <c r="K258">
        <v>7.61</v>
      </c>
      <c r="L258">
        <v>7.27</v>
      </c>
      <c r="M258">
        <v>7.57</v>
      </c>
      <c r="N258">
        <v>7.39</v>
      </c>
      <c r="O258" t="s">
        <v>390</v>
      </c>
    </row>
    <row r="259" spans="1:15" x14ac:dyDescent="0.3">
      <c r="A259" t="s">
        <v>617</v>
      </c>
      <c r="B259" t="s">
        <v>144</v>
      </c>
      <c r="C259">
        <v>7.51</v>
      </c>
      <c r="D259">
        <v>7.38</v>
      </c>
      <c r="E259">
        <v>7.64</v>
      </c>
      <c r="F259">
        <v>7.63</v>
      </c>
      <c r="G259">
        <v>7.72</v>
      </c>
      <c r="H259">
        <v>7.74</v>
      </c>
      <c r="I259">
        <v>7.85</v>
      </c>
      <c r="J259">
        <v>7.84</v>
      </c>
      <c r="K259">
        <v>7.64</v>
      </c>
      <c r="L259">
        <v>7.48</v>
      </c>
      <c r="M259">
        <v>7.27</v>
      </c>
      <c r="N259">
        <v>7.42</v>
      </c>
      <c r="O259" t="s">
        <v>390</v>
      </c>
    </row>
    <row r="260" spans="1:15" x14ac:dyDescent="0.3">
      <c r="A260" t="s">
        <v>618</v>
      </c>
      <c r="B260" t="s">
        <v>169</v>
      </c>
      <c r="C260">
        <v>7.22</v>
      </c>
      <c r="D260">
        <v>7.29</v>
      </c>
      <c r="E260">
        <v>7.49</v>
      </c>
      <c r="F260">
        <v>7.48</v>
      </c>
      <c r="G260">
        <v>7.48</v>
      </c>
      <c r="H260">
        <v>7.58</v>
      </c>
      <c r="I260">
        <v>7.63</v>
      </c>
      <c r="J260">
        <v>7.51</v>
      </c>
      <c r="K260">
        <v>7.7</v>
      </c>
      <c r="L260">
        <v>7.47</v>
      </c>
      <c r="M260">
        <v>7.38</v>
      </c>
      <c r="N260">
        <v>7.29</v>
      </c>
      <c r="O260" t="s">
        <v>390</v>
      </c>
    </row>
    <row r="261" spans="1:15" x14ac:dyDescent="0.3">
      <c r="A261" t="s">
        <v>619</v>
      </c>
      <c r="B261" t="s">
        <v>177</v>
      </c>
      <c r="C261">
        <v>7.38</v>
      </c>
      <c r="D261">
        <v>7.41</v>
      </c>
      <c r="E261">
        <v>7.44</v>
      </c>
      <c r="F261">
        <v>7.48</v>
      </c>
      <c r="G261">
        <v>7.53</v>
      </c>
      <c r="H261">
        <v>7.68</v>
      </c>
      <c r="I261">
        <v>7.63</v>
      </c>
      <c r="J261">
        <v>7.59</v>
      </c>
      <c r="K261">
        <v>7.61</v>
      </c>
      <c r="L261">
        <v>7.36</v>
      </c>
      <c r="M261">
        <v>7.43</v>
      </c>
      <c r="N261">
        <v>7.51</v>
      </c>
      <c r="O261" t="s">
        <v>390</v>
      </c>
    </row>
    <row r="262" spans="1:15" x14ac:dyDescent="0.3">
      <c r="A262" t="s">
        <v>620</v>
      </c>
      <c r="B262" t="s">
        <v>208</v>
      </c>
      <c r="C262">
        <v>7.41</v>
      </c>
      <c r="D262">
        <v>7.38</v>
      </c>
      <c r="E262">
        <v>7.47</v>
      </c>
      <c r="F262">
        <v>7.61</v>
      </c>
      <c r="G262">
        <v>7.81</v>
      </c>
      <c r="H262">
        <v>7.74</v>
      </c>
      <c r="I262">
        <v>7.73</v>
      </c>
      <c r="J262">
        <v>7.65</v>
      </c>
      <c r="K262">
        <v>7.69</v>
      </c>
      <c r="L262">
        <v>7.42</v>
      </c>
      <c r="M262">
        <v>7.36</v>
      </c>
      <c r="N262">
        <v>7.38</v>
      </c>
      <c r="O262" t="s">
        <v>390</v>
      </c>
    </row>
    <row r="263" spans="1:15" x14ac:dyDescent="0.3">
      <c r="A263" t="s">
        <v>621</v>
      </c>
      <c r="B263" t="s">
        <v>211</v>
      </c>
      <c r="C263">
        <v>7.33</v>
      </c>
      <c r="D263">
        <v>7.38</v>
      </c>
      <c r="E263">
        <v>7.5</v>
      </c>
      <c r="F263">
        <v>7.61</v>
      </c>
      <c r="G263">
        <v>7.6</v>
      </c>
      <c r="H263">
        <v>7.66</v>
      </c>
      <c r="I263">
        <v>7.67</v>
      </c>
      <c r="J263">
        <v>7.64</v>
      </c>
      <c r="K263">
        <v>7.82</v>
      </c>
      <c r="L263">
        <v>7.31</v>
      </c>
      <c r="M263">
        <v>7.3</v>
      </c>
      <c r="N263">
        <v>7.43</v>
      </c>
      <c r="O263" t="s">
        <v>390</v>
      </c>
    </row>
    <row r="264" spans="1:15" x14ac:dyDescent="0.3">
      <c r="A264" t="s">
        <v>622</v>
      </c>
      <c r="B264" t="s">
        <v>239</v>
      </c>
      <c r="C264">
        <v>7.26</v>
      </c>
      <c r="D264">
        <v>7.33</v>
      </c>
      <c r="E264">
        <v>7.26</v>
      </c>
      <c r="F264">
        <v>7.38</v>
      </c>
      <c r="G264">
        <v>7.42</v>
      </c>
      <c r="H264">
        <v>7.54</v>
      </c>
      <c r="I264">
        <v>7.55</v>
      </c>
      <c r="J264">
        <v>7.54</v>
      </c>
      <c r="K264">
        <v>7.47</v>
      </c>
      <c r="L264">
        <v>7.35</v>
      </c>
      <c r="M264">
        <v>7.25</v>
      </c>
      <c r="N264">
        <v>7.25</v>
      </c>
      <c r="O264" t="s">
        <v>390</v>
      </c>
    </row>
    <row r="265" spans="1:15" x14ac:dyDescent="0.3">
      <c r="A265" t="s">
        <v>623</v>
      </c>
      <c r="B265" t="s">
        <v>256</v>
      </c>
      <c r="C265">
        <v>7.4</v>
      </c>
      <c r="D265">
        <v>7.38</v>
      </c>
      <c r="E265">
        <v>7.5</v>
      </c>
      <c r="F265">
        <v>7.6</v>
      </c>
      <c r="G265">
        <v>7.61</v>
      </c>
      <c r="H265">
        <v>7.6</v>
      </c>
      <c r="I265">
        <v>7.73</v>
      </c>
      <c r="J265">
        <v>7.7</v>
      </c>
      <c r="K265">
        <v>7.56</v>
      </c>
      <c r="L265">
        <v>7.26</v>
      </c>
      <c r="M265">
        <v>7.44</v>
      </c>
      <c r="N265">
        <v>7.23</v>
      </c>
      <c r="O265" t="s">
        <v>390</v>
      </c>
    </row>
    <row r="266" spans="1:15" x14ac:dyDescent="0.3">
      <c r="A266" t="s">
        <v>624</v>
      </c>
      <c r="B266" t="s">
        <v>309</v>
      </c>
      <c r="C266">
        <v>7.49</v>
      </c>
      <c r="D266">
        <v>7.57</v>
      </c>
      <c r="E266">
        <v>7.67</v>
      </c>
      <c r="F266">
        <v>7.84</v>
      </c>
      <c r="G266">
        <v>7.87</v>
      </c>
      <c r="H266">
        <v>7.88</v>
      </c>
      <c r="I266">
        <v>7.85</v>
      </c>
      <c r="J266">
        <v>7.88</v>
      </c>
      <c r="K266">
        <v>7.68</v>
      </c>
      <c r="L266">
        <v>7.34</v>
      </c>
      <c r="M266">
        <v>7.5</v>
      </c>
      <c r="N266">
        <v>7.5</v>
      </c>
      <c r="O266" t="s">
        <v>390</v>
      </c>
    </row>
    <row r="267" spans="1:15" x14ac:dyDescent="0.3">
      <c r="A267" t="s">
        <v>625</v>
      </c>
      <c r="B267" t="s">
        <v>321</v>
      </c>
      <c r="C267">
        <v>7.64</v>
      </c>
      <c r="D267">
        <v>7.6</v>
      </c>
      <c r="E267">
        <v>7.71</v>
      </c>
      <c r="F267">
        <v>7.68</v>
      </c>
      <c r="G267">
        <v>7.83</v>
      </c>
      <c r="H267">
        <v>7.75</v>
      </c>
      <c r="I267">
        <v>7.75</v>
      </c>
      <c r="J267">
        <v>7.83</v>
      </c>
      <c r="K267">
        <v>7.77</v>
      </c>
      <c r="L267">
        <v>7.5</v>
      </c>
      <c r="M267">
        <v>7.65</v>
      </c>
      <c r="N267">
        <v>7.59</v>
      </c>
      <c r="O267" t="s">
        <v>390</v>
      </c>
    </row>
    <row r="268" spans="1:15" x14ac:dyDescent="0.3">
      <c r="A268" t="s">
        <v>626</v>
      </c>
      <c r="B268" t="s">
        <v>324</v>
      </c>
      <c r="C268">
        <v>7.54</v>
      </c>
      <c r="D268">
        <v>7.77</v>
      </c>
      <c r="E268">
        <v>7.63</v>
      </c>
      <c r="F268">
        <v>7.77</v>
      </c>
      <c r="G268">
        <v>7.73</v>
      </c>
      <c r="H268">
        <v>7.93</v>
      </c>
      <c r="I268">
        <v>7.98</v>
      </c>
      <c r="J268">
        <v>8.0399999999999991</v>
      </c>
      <c r="K268">
        <v>7.8</v>
      </c>
      <c r="L268">
        <v>7.33</v>
      </c>
      <c r="M268">
        <v>7.47</v>
      </c>
      <c r="N268">
        <v>7.57</v>
      </c>
      <c r="O268" t="s">
        <v>390</v>
      </c>
    </row>
    <row r="269" spans="1:15" x14ac:dyDescent="0.3">
      <c r="A269" t="s">
        <v>627</v>
      </c>
      <c r="B269" t="s">
        <v>885</v>
      </c>
      <c r="C269">
        <v>7.49</v>
      </c>
      <c r="D269">
        <v>7.56</v>
      </c>
      <c r="E269">
        <v>7.54</v>
      </c>
      <c r="F269">
        <v>7.78</v>
      </c>
      <c r="G269">
        <v>7.86</v>
      </c>
      <c r="H269">
        <v>7.87</v>
      </c>
      <c r="I269">
        <v>7.78</v>
      </c>
      <c r="J269">
        <v>7.89</v>
      </c>
      <c r="K269">
        <v>7.75</v>
      </c>
      <c r="L269">
        <v>7.39</v>
      </c>
      <c r="M269">
        <v>7.79</v>
      </c>
      <c r="N269">
        <v>7.63</v>
      </c>
      <c r="O269" t="s">
        <v>390</v>
      </c>
    </row>
    <row r="270" spans="1:15" x14ac:dyDescent="0.3">
      <c r="A270" t="s">
        <v>628</v>
      </c>
      <c r="B270" t="s">
        <v>337</v>
      </c>
      <c r="C270">
        <v>7.46</v>
      </c>
      <c r="D270">
        <v>7.43</v>
      </c>
      <c r="E270">
        <v>7.7</v>
      </c>
      <c r="F270">
        <v>7.77</v>
      </c>
      <c r="G270">
        <v>7.75</v>
      </c>
      <c r="H270">
        <v>7.71</v>
      </c>
      <c r="I270">
        <v>7.65</v>
      </c>
      <c r="J270">
        <v>7.65</v>
      </c>
      <c r="K270">
        <v>7.66</v>
      </c>
      <c r="L270">
        <v>7.49</v>
      </c>
      <c r="M270">
        <v>7.68</v>
      </c>
      <c r="N270">
        <v>7.27</v>
      </c>
      <c r="O270" t="s">
        <v>390</v>
      </c>
    </row>
    <row r="271" spans="1:15" x14ac:dyDescent="0.3">
      <c r="A271" t="s">
        <v>629</v>
      </c>
      <c r="B271" t="s">
        <v>98</v>
      </c>
      <c r="C271">
        <v>7.18</v>
      </c>
      <c r="D271">
        <v>7.35</v>
      </c>
      <c r="E271">
        <v>7.56</v>
      </c>
      <c r="F271">
        <v>7.69</v>
      </c>
      <c r="G271">
        <v>7.8</v>
      </c>
      <c r="H271">
        <v>7.6</v>
      </c>
      <c r="I271">
        <v>7.56</v>
      </c>
      <c r="J271">
        <v>7.6</v>
      </c>
      <c r="K271">
        <v>7.34</v>
      </c>
      <c r="L271">
        <v>7.17</v>
      </c>
      <c r="M271">
        <v>7.46</v>
      </c>
      <c r="N271">
        <v>6.68</v>
      </c>
      <c r="O271" t="s">
        <v>390</v>
      </c>
    </row>
    <row r="272" spans="1:15" x14ac:dyDescent="0.3">
      <c r="A272" t="s">
        <v>630</v>
      </c>
      <c r="B272" t="s">
        <v>131</v>
      </c>
      <c r="C272">
        <v>7.32</v>
      </c>
      <c r="D272">
        <v>7.18</v>
      </c>
      <c r="E272">
        <v>7.55</v>
      </c>
      <c r="F272">
        <v>7.6</v>
      </c>
      <c r="G272">
        <v>7.43</v>
      </c>
      <c r="H272">
        <v>7.5</v>
      </c>
      <c r="I272">
        <v>7.38</v>
      </c>
      <c r="J272">
        <v>7.37</v>
      </c>
      <c r="K272">
        <v>7.65</v>
      </c>
      <c r="L272">
        <v>7.42</v>
      </c>
      <c r="M272">
        <v>7.69</v>
      </c>
      <c r="N272">
        <v>6.93</v>
      </c>
      <c r="O272" t="s">
        <v>390</v>
      </c>
    </row>
    <row r="273" spans="1:15" x14ac:dyDescent="0.3">
      <c r="A273" t="s">
        <v>631</v>
      </c>
      <c r="B273" t="s">
        <v>158</v>
      </c>
      <c r="C273">
        <v>7.71</v>
      </c>
      <c r="D273">
        <v>7.7</v>
      </c>
      <c r="E273">
        <v>7.81</v>
      </c>
      <c r="F273">
        <v>7.66</v>
      </c>
      <c r="G273">
        <v>7.74</v>
      </c>
      <c r="H273">
        <v>7.81</v>
      </c>
      <c r="I273">
        <v>7.57</v>
      </c>
      <c r="J273">
        <v>7.69</v>
      </c>
      <c r="K273">
        <v>7.66</v>
      </c>
      <c r="L273">
        <v>7.69</v>
      </c>
      <c r="M273">
        <v>7.64</v>
      </c>
      <c r="N273">
        <v>7.35</v>
      </c>
      <c r="O273" t="s">
        <v>390</v>
      </c>
    </row>
    <row r="274" spans="1:15" x14ac:dyDescent="0.3">
      <c r="A274" t="s">
        <v>632</v>
      </c>
      <c r="B274" t="s">
        <v>222</v>
      </c>
      <c r="C274">
        <v>7.64</v>
      </c>
      <c r="D274">
        <v>7.57</v>
      </c>
      <c r="E274">
        <v>8.01</v>
      </c>
      <c r="F274">
        <v>7.88</v>
      </c>
      <c r="G274">
        <v>8.11</v>
      </c>
      <c r="H274">
        <v>7.71</v>
      </c>
      <c r="I274">
        <v>7.87</v>
      </c>
      <c r="J274">
        <v>7.72</v>
      </c>
      <c r="K274">
        <v>7.81</v>
      </c>
      <c r="L274">
        <v>7.63</v>
      </c>
      <c r="M274">
        <v>7.82</v>
      </c>
      <c r="N274">
        <v>7.53</v>
      </c>
      <c r="O274" t="s">
        <v>390</v>
      </c>
    </row>
    <row r="275" spans="1:15" x14ac:dyDescent="0.3">
      <c r="A275" t="s">
        <v>633</v>
      </c>
      <c r="B275" t="s">
        <v>306</v>
      </c>
      <c r="C275">
        <v>7.47</v>
      </c>
      <c r="D275">
        <v>7.35</v>
      </c>
      <c r="E275">
        <v>7.62</v>
      </c>
      <c r="F275">
        <v>7.92</v>
      </c>
      <c r="G275">
        <v>7.69</v>
      </c>
      <c r="H275">
        <v>7.85</v>
      </c>
      <c r="I275">
        <v>7.78</v>
      </c>
      <c r="J275">
        <v>7.77</v>
      </c>
      <c r="K275">
        <v>7.77</v>
      </c>
      <c r="L275">
        <v>7.53</v>
      </c>
      <c r="M275">
        <v>7.77</v>
      </c>
      <c r="N275">
        <v>7.64</v>
      </c>
      <c r="O275" t="s">
        <v>390</v>
      </c>
    </row>
    <row r="276" spans="1:15" x14ac:dyDescent="0.3">
      <c r="A276" t="s">
        <v>634</v>
      </c>
      <c r="B276" t="s">
        <v>339</v>
      </c>
      <c r="C276">
        <v>7.56</v>
      </c>
      <c r="D276">
        <v>7.7</v>
      </c>
      <c r="E276">
        <v>7.7</v>
      </c>
      <c r="F276">
        <v>7.79</v>
      </c>
      <c r="G276">
        <v>7.8</v>
      </c>
      <c r="H276">
        <v>7.88</v>
      </c>
      <c r="I276">
        <v>7.95</v>
      </c>
      <c r="J276">
        <v>7.99</v>
      </c>
      <c r="K276">
        <v>7.71</v>
      </c>
      <c r="L276">
        <v>7.4</v>
      </c>
      <c r="M276">
        <v>7.7</v>
      </c>
      <c r="N276">
        <v>7.58</v>
      </c>
      <c r="O276" t="s">
        <v>390</v>
      </c>
    </row>
    <row r="277" spans="1:15" x14ac:dyDescent="0.3">
      <c r="A277" t="s">
        <v>635</v>
      </c>
      <c r="B277" t="s">
        <v>21</v>
      </c>
      <c r="C277">
        <v>7.53</v>
      </c>
      <c r="D277">
        <v>7.55</v>
      </c>
      <c r="E277">
        <v>7.67</v>
      </c>
      <c r="F277">
        <v>7.65</v>
      </c>
      <c r="G277">
        <v>7.88</v>
      </c>
      <c r="H277">
        <v>7.97</v>
      </c>
      <c r="I277">
        <v>8.09</v>
      </c>
      <c r="J277">
        <v>7.91</v>
      </c>
      <c r="K277">
        <v>7.63</v>
      </c>
      <c r="L277">
        <v>7.52</v>
      </c>
      <c r="M277">
        <v>7.61</v>
      </c>
      <c r="N277">
        <v>7.26</v>
      </c>
      <c r="O277" t="s">
        <v>390</v>
      </c>
    </row>
    <row r="278" spans="1:15" x14ac:dyDescent="0.3">
      <c r="A278" t="s">
        <v>636</v>
      </c>
      <c r="B278" t="s">
        <v>92</v>
      </c>
      <c r="C278">
        <v>7.32</v>
      </c>
      <c r="D278">
        <v>7.78</v>
      </c>
      <c r="E278">
        <v>7.18</v>
      </c>
      <c r="F278">
        <v>7.68</v>
      </c>
      <c r="G278">
        <v>7.75</v>
      </c>
      <c r="H278">
        <v>7.76</v>
      </c>
      <c r="I278">
        <v>7.77</v>
      </c>
      <c r="J278">
        <v>8.02</v>
      </c>
      <c r="K278">
        <v>7.75</v>
      </c>
      <c r="L278">
        <v>7.68</v>
      </c>
      <c r="M278">
        <v>7.4</v>
      </c>
      <c r="N278">
        <v>7.58</v>
      </c>
      <c r="O278" t="s">
        <v>390</v>
      </c>
    </row>
    <row r="279" spans="1:15" x14ac:dyDescent="0.3">
      <c r="A279" t="s">
        <v>637</v>
      </c>
      <c r="B279" t="s">
        <v>99</v>
      </c>
      <c r="C279">
        <v>7.52</v>
      </c>
      <c r="D279">
        <v>7.56</v>
      </c>
      <c r="E279">
        <v>7.89</v>
      </c>
      <c r="F279">
        <v>7.81</v>
      </c>
      <c r="G279">
        <v>7.66</v>
      </c>
      <c r="H279">
        <v>7.72</v>
      </c>
      <c r="I279">
        <v>7.92</v>
      </c>
      <c r="J279">
        <v>7.73</v>
      </c>
      <c r="K279">
        <v>7.8</v>
      </c>
      <c r="L279">
        <v>7.56</v>
      </c>
      <c r="M279">
        <v>7.72</v>
      </c>
      <c r="N279">
        <v>7.82</v>
      </c>
      <c r="O279" t="s">
        <v>390</v>
      </c>
    </row>
    <row r="280" spans="1:15" x14ac:dyDescent="0.3">
      <c r="A280" t="s">
        <v>638</v>
      </c>
      <c r="B280" t="s">
        <v>107</v>
      </c>
      <c r="C280">
        <v>7.44</v>
      </c>
      <c r="D280">
        <v>7.59</v>
      </c>
      <c r="E280">
        <v>7.91</v>
      </c>
      <c r="F280">
        <v>7.51</v>
      </c>
      <c r="G280">
        <v>7.91</v>
      </c>
      <c r="H280">
        <v>7.92</v>
      </c>
      <c r="I280">
        <v>8.1</v>
      </c>
      <c r="J280">
        <v>8.26</v>
      </c>
      <c r="K280">
        <v>7.73</v>
      </c>
      <c r="L280">
        <v>7.17</v>
      </c>
      <c r="M280">
        <v>7.83</v>
      </c>
      <c r="N280">
        <v>7.73</v>
      </c>
      <c r="O280" t="s">
        <v>390</v>
      </c>
    </row>
    <row r="281" spans="1:15" x14ac:dyDescent="0.3">
      <c r="A281" t="s">
        <v>639</v>
      </c>
      <c r="B281" t="s">
        <v>115</v>
      </c>
      <c r="C281">
        <v>7.41</v>
      </c>
      <c r="D281">
        <v>7.76</v>
      </c>
      <c r="E281">
        <v>7.99</v>
      </c>
      <c r="F281">
        <v>7.75</v>
      </c>
      <c r="G281">
        <v>7.8</v>
      </c>
      <c r="H281">
        <v>7.72</v>
      </c>
      <c r="I281">
        <v>7.86</v>
      </c>
      <c r="J281">
        <v>7.78</v>
      </c>
      <c r="K281">
        <v>7.36</v>
      </c>
      <c r="L281">
        <v>7.53</v>
      </c>
      <c r="M281">
        <v>7.69</v>
      </c>
      <c r="N281">
        <v>7.68</v>
      </c>
      <c r="O281" t="s">
        <v>390</v>
      </c>
    </row>
    <row r="282" spans="1:15" x14ac:dyDescent="0.3">
      <c r="A282" t="s">
        <v>640</v>
      </c>
      <c r="B282" t="s">
        <v>129</v>
      </c>
      <c r="C282">
        <v>7.35</v>
      </c>
      <c r="D282">
        <v>8.1199999999999992</v>
      </c>
      <c r="E282">
        <v>7.89</v>
      </c>
      <c r="F282">
        <v>8.18</v>
      </c>
      <c r="G282">
        <v>7.78</v>
      </c>
      <c r="H282">
        <v>8.08</v>
      </c>
      <c r="I282">
        <v>7.67</v>
      </c>
      <c r="J282">
        <v>8.08</v>
      </c>
      <c r="K282">
        <v>7.84</v>
      </c>
      <c r="L282">
        <v>7.58</v>
      </c>
      <c r="M282">
        <v>7.68</v>
      </c>
      <c r="N282">
        <v>7.45</v>
      </c>
      <c r="O282" t="s">
        <v>390</v>
      </c>
    </row>
    <row r="283" spans="1:15" x14ac:dyDescent="0.3">
      <c r="A283" t="s">
        <v>641</v>
      </c>
      <c r="B283" t="s">
        <v>132</v>
      </c>
      <c r="C283">
        <v>7.6</v>
      </c>
      <c r="D283">
        <v>7.61</v>
      </c>
      <c r="E283">
        <v>7.29</v>
      </c>
      <c r="F283">
        <v>7.96</v>
      </c>
      <c r="G283">
        <v>7.9</v>
      </c>
      <c r="H283">
        <v>7.85</v>
      </c>
      <c r="I283">
        <v>7.87</v>
      </c>
      <c r="J283">
        <v>8.14</v>
      </c>
      <c r="K283">
        <v>7.88</v>
      </c>
      <c r="L283">
        <v>7.25</v>
      </c>
      <c r="M283">
        <v>7.71</v>
      </c>
      <c r="N283">
        <v>7.61</v>
      </c>
      <c r="O283" t="s">
        <v>390</v>
      </c>
    </row>
    <row r="284" spans="1:15" x14ac:dyDescent="0.3">
      <c r="A284" t="s">
        <v>642</v>
      </c>
      <c r="B284" t="s">
        <v>179</v>
      </c>
      <c r="C284">
        <v>7.83</v>
      </c>
      <c r="D284">
        <v>7.88</v>
      </c>
      <c r="E284">
        <v>7.89</v>
      </c>
      <c r="F284">
        <v>7.86</v>
      </c>
      <c r="G284">
        <v>7.73</v>
      </c>
      <c r="H284">
        <v>7.86</v>
      </c>
      <c r="I284">
        <v>7.98</v>
      </c>
      <c r="J284">
        <v>7.97</v>
      </c>
      <c r="K284">
        <v>7.89</v>
      </c>
      <c r="L284">
        <v>7.46</v>
      </c>
      <c r="M284">
        <v>7.72</v>
      </c>
      <c r="N284">
        <v>7.81</v>
      </c>
      <c r="O284" t="s">
        <v>390</v>
      </c>
    </row>
    <row r="285" spans="1:15" x14ac:dyDescent="0.3">
      <c r="A285" t="s">
        <v>643</v>
      </c>
      <c r="B285" t="s">
        <v>227</v>
      </c>
      <c r="C285">
        <v>7.42</v>
      </c>
      <c r="D285">
        <v>7.67</v>
      </c>
      <c r="E285">
        <v>7.46</v>
      </c>
      <c r="F285">
        <v>7.77</v>
      </c>
      <c r="G285">
        <v>7.35</v>
      </c>
      <c r="H285">
        <v>7.63</v>
      </c>
      <c r="I285">
        <v>8.59</v>
      </c>
      <c r="J285">
        <v>8.09</v>
      </c>
      <c r="K285">
        <v>7.59</v>
      </c>
      <c r="L285">
        <v>7.62</v>
      </c>
      <c r="M285">
        <v>7.76</v>
      </c>
      <c r="N285">
        <v>6.71</v>
      </c>
      <c r="O285" t="s">
        <v>390</v>
      </c>
    </row>
    <row r="286" spans="1:15" x14ac:dyDescent="0.3">
      <c r="A286" t="s">
        <v>644</v>
      </c>
      <c r="B286" t="s">
        <v>284</v>
      </c>
      <c r="C286">
        <v>7.81</v>
      </c>
      <c r="D286">
        <v>7.68</v>
      </c>
      <c r="E286">
        <v>7.59</v>
      </c>
      <c r="F286">
        <v>7.67</v>
      </c>
      <c r="G286">
        <v>7.84</v>
      </c>
      <c r="H286">
        <v>7.95</v>
      </c>
      <c r="I286">
        <v>7.68</v>
      </c>
      <c r="J286">
        <v>7.92</v>
      </c>
      <c r="K286">
        <v>7.62</v>
      </c>
      <c r="L286">
        <v>7.1</v>
      </c>
      <c r="M286">
        <v>7.77</v>
      </c>
      <c r="N286">
        <v>7.9</v>
      </c>
      <c r="O286" t="s">
        <v>390</v>
      </c>
    </row>
    <row r="287" spans="1:15" x14ac:dyDescent="0.3">
      <c r="A287" t="s">
        <v>645</v>
      </c>
      <c r="B287" t="s">
        <v>320</v>
      </c>
      <c r="C287">
        <v>7.64</v>
      </c>
      <c r="D287">
        <v>7.63</v>
      </c>
      <c r="E287">
        <v>7.99</v>
      </c>
      <c r="F287">
        <v>7.97</v>
      </c>
      <c r="G287">
        <v>8.07</v>
      </c>
      <c r="H287">
        <v>8.08</v>
      </c>
      <c r="I287">
        <v>7.93</v>
      </c>
      <c r="J287">
        <v>8.08</v>
      </c>
      <c r="K287">
        <v>7.59</v>
      </c>
      <c r="L287">
        <v>7.02</v>
      </c>
      <c r="M287">
        <v>7.87</v>
      </c>
      <c r="N287">
        <v>7.72</v>
      </c>
      <c r="O287" t="s">
        <v>390</v>
      </c>
    </row>
    <row r="288" spans="1:15" x14ac:dyDescent="0.3">
      <c r="A288" t="s">
        <v>646</v>
      </c>
      <c r="B288" t="s">
        <v>886</v>
      </c>
      <c r="C288">
        <v>7.51</v>
      </c>
      <c r="D288">
        <v>7.51</v>
      </c>
      <c r="E288">
        <v>7.5</v>
      </c>
      <c r="F288">
        <v>7.74</v>
      </c>
      <c r="G288">
        <v>7.73</v>
      </c>
      <c r="H288">
        <v>7.76</v>
      </c>
      <c r="I288">
        <v>7.68</v>
      </c>
      <c r="J288">
        <v>7.74</v>
      </c>
      <c r="K288">
        <v>7.65</v>
      </c>
      <c r="L288">
        <v>7.36</v>
      </c>
      <c r="M288">
        <v>7.57</v>
      </c>
      <c r="N288">
        <v>7.59</v>
      </c>
      <c r="O288" t="s">
        <v>390</v>
      </c>
    </row>
    <row r="289" spans="1:15" x14ac:dyDescent="0.3">
      <c r="A289" t="s">
        <v>647</v>
      </c>
      <c r="B289" t="s">
        <v>10</v>
      </c>
      <c r="C289">
        <v>7.62</v>
      </c>
      <c r="D289">
        <v>7.56</v>
      </c>
      <c r="E289">
        <v>7.63</v>
      </c>
      <c r="F289">
        <v>7.76</v>
      </c>
      <c r="G289">
        <v>7.85</v>
      </c>
      <c r="H289">
        <v>7.84</v>
      </c>
      <c r="I289">
        <v>7.42</v>
      </c>
      <c r="J289">
        <v>7.97</v>
      </c>
      <c r="K289">
        <v>7.67</v>
      </c>
      <c r="L289">
        <v>7.5</v>
      </c>
      <c r="M289">
        <v>7.68</v>
      </c>
      <c r="N289">
        <v>7.31</v>
      </c>
      <c r="O289" t="s">
        <v>390</v>
      </c>
    </row>
    <row r="290" spans="1:15" x14ac:dyDescent="0.3">
      <c r="A290" t="s">
        <v>648</v>
      </c>
      <c r="B290" t="s">
        <v>53</v>
      </c>
      <c r="C290">
        <v>7.51</v>
      </c>
      <c r="D290">
        <v>7.37</v>
      </c>
      <c r="E290">
        <v>7.67</v>
      </c>
      <c r="F290">
        <v>7.79</v>
      </c>
      <c r="G290">
        <v>7.78</v>
      </c>
      <c r="H290">
        <v>7.8</v>
      </c>
      <c r="I290">
        <v>7.68</v>
      </c>
      <c r="J290">
        <v>7.45</v>
      </c>
      <c r="K290">
        <v>7.64</v>
      </c>
      <c r="L290">
        <v>7.47</v>
      </c>
      <c r="M290">
        <v>7.91</v>
      </c>
      <c r="N290">
        <v>7.46</v>
      </c>
      <c r="O290" t="s">
        <v>390</v>
      </c>
    </row>
    <row r="291" spans="1:15" x14ac:dyDescent="0.3">
      <c r="A291" t="s">
        <v>649</v>
      </c>
      <c r="B291" t="s">
        <v>81</v>
      </c>
      <c r="C291">
        <v>7.46</v>
      </c>
      <c r="D291">
        <v>7.75</v>
      </c>
      <c r="E291">
        <v>7.01</v>
      </c>
      <c r="F291">
        <v>7.43</v>
      </c>
      <c r="G291">
        <v>7.54</v>
      </c>
      <c r="H291">
        <v>7.48</v>
      </c>
      <c r="I291">
        <v>7.76</v>
      </c>
      <c r="J291">
        <v>8.0399999999999991</v>
      </c>
      <c r="K291">
        <v>7.73</v>
      </c>
      <c r="L291">
        <v>7.73</v>
      </c>
      <c r="M291">
        <v>8.0500000000000007</v>
      </c>
      <c r="N291">
        <v>7.53</v>
      </c>
      <c r="O291" t="s">
        <v>390</v>
      </c>
    </row>
    <row r="292" spans="1:15" x14ac:dyDescent="0.3">
      <c r="A292" t="s">
        <v>650</v>
      </c>
      <c r="B292" t="s">
        <v>86</v>
      </c>
      <c r="C292">
        <v>7.47</v>
      </c>
      <c r="D292">
        <v>7.43</v>
      </c>
      <c r="E292">
        <v>7.67</v>
      </c>
      <c r="F292">
        <v>7.7</v>
      </c>
      <c r="G292">
        <v>7.38</v>
      </c>
      <c r="H292">
        <v>7.78</v>
      </c>
      <c r="I292">
        <v>7.71</v>
      </c>
      <c r="J292">
        <v>7.75</v>
      </c>
      <c r="K292">
        <v>7.54</v>
      </c>
      <c r="L292">
        <v>7.04</v>
      </c>
      <c r="M292">
        <v>7.52</v>
      </c>
      <c r="N292">
        <v>7.18</v>
      </c>
      <c r="O292" t="s">
        <v>390</v>
      </c>
    </row>
    <row r="293" spans="1:15" x14ac:dyDescent="0.3">
      <c r="A293" t="s">
        <v>651</v>
      </c>
      <c r="B293" t="s">
        <v>116</v>
      </c>
      <c r="C293">
        <v>7.1</v>
      </c>
      <c r="D293">
        <v>7.53</v>
      </c>
      <c r="E293">
        <v>7.29</v>
      </c>
      <c r="F293">
        <v>7.56</v>
      </c>
      <c r="G293">
        <v>7.43</v>
      </c>
      <c r="H293">
        <v>7.9</v>
      </c>
      <c r="I293">
        <v>7.76</v>
      </c>
      <c r="J293">
        <v>7.65</v>
      </c>
      <c r="K293">
        <v>7.6</v>
      </c>
      <c r="L293">
        <v>6.81</v>
      </c>
      <c r="M293" t="s">
        <v>390</v>
      </c>
      <c r="N293">
        <v>7.48</v>
      </c>
      <c r="O293" t="s">
        <v>390</v>
      </c>
    </row>
    <row r="294" spans="1:15" x14ac:dyDescent="0.3">
      <c r="A294" t="s">
        <v>652</v>
      </c>
      <c r="B294" t="s">
        <v>164</v>
      </c>
      <c r="C294">
        <v>7.39</v>
      </c>
      <c r="D294">
        <v>7.53</v>
      </c>
      <c r="E294">
        <v>7.56</v>
      </c>
      <c r="F294">
        <v>7.93</v>
      </c>
      <c r="G294">
        <v>7.69</v>
      </c>
      <c r="H294">
        <v>7.69</v>
      </c>
      <c r="I294">
        <v>7.7</v>
      </c>
      <c r="J294">
        <v>7.61</v>
      </c>
      <c r="K294">
        <v>7.86</v>
      </c>
      <c r="L294">
        <v>7.15</v>
      </c>
      <c r="M294">
        <v>7.41</v>
      </c>
      <c r="N294">
        <v>7.92</v>
      </c>
      <c r="O294" t="s">
        <v>390</v>
      </c>
    </row>
    <row r="295" spans="1:15" x14ac:dyDescent="0.3">
      <c r="A295" t="s">
        <v>653</v>
      </c>
      <c r="B295" t="s">
        <v>236</v>
      </c>
      <c r="C295">
        <v>7.79</v>
      </c>
      <c r="D295">
        <v>7.63</v>
      </c>
      <c r="E295">
        <v>7.72</v>
      </c>
      <c r="F295">
        <v>7.87</v>
      </c>
      <c r="G295">
        <v>8.15</v>
      </c>
      <c r="H295">
        <v>7.74</v>
      </c>
      <c r="I295">
        <v>7.55</v>
      </c>
      <c r="J295">
        <v>7.8</v>
      </c>
      <c r="K295">
        <v>7.91</v>
      </c>
      <c r="L295">
        <v>7.74</v>
      </c>
      <c r="M295">
        <v>7.72</v>
      </c>
      <c r="N295">
        <v>7.73</v>
      </c>
      <c r="O295" t="s">
        <v>390</v>
      </c>
    </row>
    <row r="296" spans="1:15" x14ac:dyDescent="0.3">
      <c r="A296" t="s">
        <v>654</v>
      </c>
      <c r="B296" s="23" t="s">
        <v>1008</v>
      </c>
      <c r="C296">
        <v>7.84</v>
      </c>
      <c r="D296">
        <v>7.43</v>
      </c>
      <c r="E296">
        <v>7.44</v>
      </c>
      <c r="F296">
        <v>7.7</v>
      </c>
      <c r="G296">
        <v>7.74</v>
      </c>
      <c r="H296">
        <v>7.84</v>
      </c>
      <c r="I296">
        <v>7.49</v>
      </c>
      <c r="J296">
        <v>8.08</v>
      </c>
      <c r="K296">
        <v>7.67</v>
      </c>
      <c r="L296">
        <v>7.85</v>
      </c>
      <c r="M296">
        <v>7.53</v>
      </c>
      <c r="N296">
        <v>8.08</v>
      </c>
      <c r="O296" t="s">
        <v>390</v>
      </c>
    </row>
    <row r="297" spans="1:15" x14ac:dyDescent="0.3">
      <c r="A297" t="s">
        <v>655</v>
      </c>
      <c r="B297" t="s">
        <v>275</v>
      </c>
      <c r="C297">
        <v>7.66</v>
      </c>
      <c r="D297">
        <v>7.67</v>
      </c>
      <c r="E297">
        <v>7.72</v>
      </c>
      <c r="F297">
        <v>7.81</v>
      </c>
      <c r="G297">
        <v>7.51</v>
      </c>
      <c r="H297">
        <v>7.84</v>
      </c>
      <c r="I297">
        <v>7.71</v>
      </c>
      <c r="J297">
        <v>7.65</v>
      </c>
      <c r="K297">
        <v>7.76</v>
      </c>
      <c r="L297">
        <v>7.33</v>
      </c>
      <c r="M297">
        <v>7.49</v>
      </c>
      <c r="N297">
        <v>7.42</v>
      </c>
      <c r="O297" t="s">
        <v>390</v>
      </c>
    </row>
    <row r="298" spans="1:15" x14ac:dyDescent="0.3">
      <c r="A298" t="s">
        <v>656</v>
      </c>
      <c r="B298" t="s">
        <v>286</v>
      </c>
      <c r="C298">
        <v>7.41</v>
      </c>
      <c r="D298">
        <v>7.45</v>
      </c>
      <c r="E298">
        <v>7.23</v>
      </c>
      <c r="F298">
        <v>7.51</v>
      </c>
      <c r="G298">
        <v>7.77</v>
      </c>
      <c r="H298">
        <v>7.77</v>
      </c>
      <c r="I298">
        <v>7.7</v>
      </c>
      <c r="J298">
        <v>7.28</v>
      </c>
      <c r="K298">
        <v>7.03</v>
      </c>
      <c r="L298">
        <v>6.98</v>
      </c>
      <c r="M298">
        <v>7.33</v>
      </c>
      <c r="N298">
        <v>7.61</v>
      </c>
      <c r="O298" t="s">
        <v>390</v>
      </c>
    </row>
    <row r="299" spans="1:15" x14ac:dyDescent="0.3">
      <c r="A299" t="s">
        <v>657</v>
      </c>
      <c r="B299" t="s">
        <v>289</v>
      </c>
      <c r="C299">
        <v>7.13</v>
      </c>
      <c r="D299">
        <v>7.34</v>
      </c>
      <c r="E299">
        <v>7.54</v>
      </c>
      <c r="F299">
        <v>7.7</v>
      </c>
      <c r="G299">
        <v>7.99</v>
      </c>
      <c r="H299">
        <v>7.7</v>
      </c>
      <c r="I299">
        <v>7.87</v>
      </c>
      <c r="J299">
        <v>8.1</v>
      </c>
      <c r="K299">
        <v>7.61</v>
      </c>
      <c r="L299">
        <v>7.32</v>
      </c>
      <c r="M299">
        <v>7.43</v>
      </c>
      <c r="N299">
        <v>7.5</v>
      </c>
      <c r="O299" t="s">
        <v>390</v>
      </c>
    </row>
    <row r="300" spans="1:15" x14ac:dyDescent="0.3">
      <c r="A300" t="s">
        <v>658</v>
      </c>
      <c r="B300" t="s">
        <v>294</v>
      </c>
      <c r="C300">
        <v>7.8</v>
      </c>
      <c r="D300">
        <v>7.44</v>
      </c>
      <c r="E300">
        <v>7.31</v>
      </c>
      <c r="F300">
        <v>7.99</v>
      </c>
      <c r="G300">
        <v>7.84</v>
      </c>
      <c r="H300">
        <v>7.68</v>
      </c>
      <c r="I300">
        <v>7.85</v>
      </c>
      <c r="J300">
        <v>7.77</v>
      </c>
      <c r="K300">
        <v>7.77</v>
      </c>
      <c r="L300">
        <v>7.53</v>
      </c>
      <c r="M300">
        <v>7.56</v>
      </c>
      <c r="N300">
        <v>7.74</v>
      </c>
      <c r="O300" t="s">
        <v>390</v>
      </c>
    </row>
    <row r="301" spans="1:15" x14ac:dyDescent="0.3">
      <c r="A301" t="s">
        <v>659</v>
      </c>
      <c r="B301" t="s">
        <v>346</v>
      </c>
      <c r="C301">
        <v>7.49</v>
      </c>
      <c r="D301">
        <v>7.55</v>
      </c>
      <c r="E301">
        <v>7.61</v>
      </c>
      <c r="F301">
        <v>7.81</v>
      </c>
      <c r="G301">
        <v>7.85</v>
      </c>
      <c r="H301">
        <v>7.74</v>
      </c>
      <c r="I301">
        <v>7.87</v>
      </c>
      <c r="J301">
        <v>7.8</v>
      </c>
      <c r="K301">
        <v>7.7</v>
      </c>
      <c r="L301">
        <v>7.49</v>
      </c>
      <c r="M301">
        <v>7.76</v>
      </c>
      <c r="N301">
        <v>7.77</v>
      </c>
      <c r="O301" t="s">
        <v>390</v>
      </c>
    </row>
    <row r="302" spans="1:15" x14ac:dyDescent="0.3">
      <c r="A302" t="s">
        <v>660</v>
      </c>
      <c r="B302" t="s">
        <v>60</v>
      </c>
      <c r="C302">
        <v>7.61</v>
      </c>
      <c r="D302">
        <v>7.44</v>
      </c>
      <c r="E302">
        <v>7.57</v>
      </c>
      <c r="F302">
        <v>7.67</v>
      </c>
      <c r="G302">
        <v>7.82</v>
      </c>
      <c r="H302">
        <v>7.63</v>
      </c>
      <c r="I302">
        <v>7.89</v>
      </c>
      <c r="J302">
        <v>7.93</v>
      </c>
      <c r="K302">
        <v>7.7</v>
      </c>
      <c r="L302">
        <v>7.45</v>
      </c>
      <c r="M302">
        <v>7.83</v>
      </c>
      <c r="N302">
        <v>7.57</v>
      </c>
      <c r="O302" t="s">
        <v>390</v>
      </c>
    </row>
    <row r="303" spans="1:15" x14ac:dyDescent="0.3">
      <c r="A303" t="s">
        <v>661</v>
      </c>
      <c r="B303" t="s">
        <v>203</v>
      </c>
      <c r="C303">
        <v>7.38</v>
      </c>
      <c r="D303">
        <v>7.54</v>
      </c>
      <c r="E303">
        <v>7.57</v>
      </c>
      <c r="F303">
        <v>7.59</v>
      </c>
      <c r="G303">
        <v>7.73</v>
      </c>
      <c r="H303">
        <v>7.6</v>
      </c>
      <c r="I303">
        <v>7.75</v>
      </c>
      <c r="J303">
        <v>7.61</v>
      </c>
      <c r="K303">
        <v>7.49</v>
      </c>
      <c r="L303">
        <v>7.54</v>
      </c>
      <c r="M303">
        <v>7.68</v>
      </c>
      <c r="N303">
        <v>7.8</v>
      </c>
      <c r="O303" t="s">
        <v>390</v>
      </c>
    </row>
    <row r="304" spans="1:15" x14ac:dyDescent="0.3">
      <c r="A304" t="s">
        <v>662</v>
      </c>
      <c r="B304" t="s">
        <v>251</v>
      </c>
      <c r="C304">
        <v>7.52</v>
      </c>
      <c r="D304">
        <v>7.63</v>
      </c>
      <c r="E304">
        <v>7.88</v>
      </c>
      <c r="F304">
        <v>8.15</v>
      </c>
      <c r="G304">
        <v>7.79</v>
      </c>
      <c r="H304">
        <v>7.96</v>
      </c>
      <c r="I304">
        <v>8.06</v>
      </c>
      <c r="J304">
        <v>7.95</v>
      </c>
      <c r="K304">
        <v>7.86</v>
      </c>
      <c r="L304">
        <v>7.58</v>
      </c>
      <c r="M304">
        <v>7.83</v>
      </c>
      <c r="N304">
        <v>7.81</v>
      </c>
      <c r="O304" t="s">
        <v>390</v>
      </c>
    </row>
    <row r="305" spans="1:15" x14ac:dyDescent="0.3">
      <c r="A305" t="s">
        <v>663</v>
      </c>
      <c r="B305" t="s">
        <v>296</v>
      </c>
      <c r="C305">
        <v>7.57</v>
      </c>
      <c r="D305">
        <v>7.58</v>
      </c>
      <c r="E305">
        <v>7.24</v>
      </c>
      <c r="F305">
        <v>7.75</v>
      </c>
      <c r="G305">
        <v>7.86</v>
      </c>
      <c r="H305">
        <v>7.69</v>
      </c>
      <c r="I305">
        <v>7.83</v>
      </c>
      <c r="J305">
        <v>7.66</v>
      </c>
      <c r="K305">
        <v>7.82</v>
      </c>
      <c r="L305">
        <v>7.54</v>
      </c>
      <c r="M305">
        <v>7.72</v>
      </c>
      <c r="N305">
        <v>7.73</v>
      </c>
      <c r="O305" t="s">
        <v>390</v>
      </c>
    </row>
    <row r="306" spans="1:15" x14ac:dyDescent="0.3">
      <c r="A306" t="s">
        <v>664</v>
      </c>
      <c r="B306" t="s">
        <v>314</v>
      </c>
      <c r="C306">
        <v>7.38</v>
      </c>
      <c r="D306">
        <v>7.58</v>
      </c>
      <c r="E306">
        <v>7.77</v>
      </c>
      <c r="F306">
        <v>7.95</v>
      </c>
      <c r="G306">
        <v>8.1</v>
      </c>
      <c r="H306">
        <v>7.89</v>
      </c>
      <c r="I306">
        <v>7.84</v>
      </c>
      <c r="J306">
        <v>7.85</v>
      </c>
      <c r="K306">
        <v>7.62</v>
      </c>
      <c r="L306">
        <v>7.27</v>
      </c>
      <c r="M306">
        <v>7.71</v>
      </c>
      <c r="N306">
        <v>7.94</v>
      </c>
      <c r="O306" t="s">
        <v>390</v>
      </c>
    </row>
    <row r="307" spans="1:15" x14ac:dyDescent="0.3">
      <c r="A307" t="s">
        <v>665</v>
      </c>
      <c r="B307" t="s">
        <v>887</v>
      </c>
      <c r="C307">
        <v>7.55</v>
      </c>
      <c r="D307">
        <v>7.61</v>
      </c>
      <c r="E307">
        <v>7.69</v>
      </c>
      <c r="F307">
        <v>7.71</v>
      </c>
      <c r="G307">
        <v>7.73</v>
      </c>
      <c r="H307">
        <v>7.72</v>
      </c>
      <c r="I307">
        <v>7.73</v>
      </c>
      <c r="J307">
        <v>7.8</v>
      </c>
      <c r="K307">
        <v>7.73</v>
      </c>
      <c r="L307">
        <v>7.48</v>
      </c>
      <c r="M307">
        <v>7.58</v>
      </c>
      <c r="N307">
        <v>7.62</v>
      </c>
      <c r="O307" t="s">
        <v>390</v>
      </c>
    </row>
    <row r="308" spans="1:15" x14ac:dyDescent="0.3">
      <c r="A308" t="s">
        <v>666</v>
      </c>
      <c r="B308" t="s">
        <v>101</v>
      </c>
      <c r="C308">
        <v>7.68</v>
      </c>
      <c r="D308">
        <v>7.58</v>
      </c>
      <c r="E308">
        <v>7.7</v>
      </c>
      <c r="F308">
        <v>7.46</v>
      </c>
      <c r="G308">
        <v>7.54</v>
      </c>
      <c r="H308">
        <v>7.62</v>
      </c>
      <c r="I308">
        <v>7.9</v>
      </c>
      <c r="J308">
        <v>8.1</v>
      </c>
      <c r="K308">
        <v>7.75</v>
      </c>
      <c r="L308">
        <v>7.54</v>
      </c>
      <c r="M308">
        <v>7.58</v>
      </c>
      <c r="N308">
        <v>7.59</v>
      </c>
      <c r="O308" t="s">
        <v>390</v>
      </c>
    </row>
    <row r="309" spans="1:15" x14ac:dyDescent="0.3">
      <c r="A309" t="s">
        <v>667</v>
      </c>
      <c r="B309" t="s">
        <v>104</v>
      </c>
      <c r="C309">
        <v>7.11</v>
      </c>
      <c r="D309">
        <v>7.84</v>
      </c>
      <c r="E309">
        <v>8</v>
      </c>
      <c r="F309">
        <v>7.78</v>
      </c>
      <c r="G309">
        <v>7.86</v>
      </c>
      <c r="H309">
        <v>7.69</v>
      </c>
      <c r="I309">
        <v>7.85</v>
      </c>
      <c r="J309">
        <v>7.71</v>
      </c>
      <c r="K309">
        <v>8.0500000000000007</v>
      </c>
      <c r="L309">
        <v>7.36</v>
      </c>
      <c r="M309">
        <v>7.14</v>
      </c>
      <c r="N309" t="s">
        <v>390</v>
      </c>
      <c r="O309" t="s">
        <v>390</v>
      </c>
    </row>
    <row r="310" spans="1:15" x14ac:dyDescent="0.3">
      <c r="A310" t="s">
        <v>668</v>
      </c>
      <c r="B310" t="s">
        <v>119</v>
      </c>
      <c r="C310">
        <v>7.48</v>
      </c>
      <c r="D310">
        <v>7.35</v>
      </c>
      <c r="E310">
        <v>7.56</v>
      </c>
      <c r="F310">
        <v>7.87</v>
      </c>
      <c r="G310">
        <v>7.76</v>
      </c>
      <c r="H310">
        <v>7.5</v>
      </c>
      <c r="I310">
        <v>7.75</v>
      </c>
      <c r="J310">
        <v>7.49</v>
      </c>
      <c r="K310">
        <v>7.62</v>
      </c>
      <c r="L310">
        <v>7.26</v>
      </c>
      <c r="M310">
        <v>7.39</v>
      </c>
      <c r="N310">
        <v>7.57</v>
      </c>
      <c r="O310" t="s">
        <v>390</v>
      </c>
    </row>
    <row r="311" spans="1:15" x14ac:dyDescent="0.3">
      <c r="A311" t="s">
        <v>669</v>
      </c>
      <c r="B311" t="s">
        <v>178</v>
      </c>
      <c r="C311">
        <v>7.87</v>
      </c>
      <c r="D311">
        <v>7.61</v>
      </c>
      <c r="E311">
        <v>7.85</v>
      </c>
      <c r="F311">
        <v>7.84</v>
      </c>
      <c r="G311">
        <v>8</v>
      </c>
      <c r="H311">
        <v>7.82</v>
      </c>
      <c r="I311">
        <v>7.53</v>
      </c>
      <c r="J311">
        <v>8.06</v>
      </c>
      <c r="K311">
        <v>7.65</v>
      </c>
      <c r="L311">
        <v>7.43</v>
      </c>
      <c r="M311">
        <v>7.87</v>
      </c>
      <c r="N311">
        <v>8.0500000000000007</v>
      </c>
      <c r="O311" t="s">
        <v>390</v>
      </c>
    </row>
    <row r="312" spans="1:15" x14ac:dyDescent="0.3">
      <c r="A312" t="s">
        <v>670</v>
      </c>
      <c r="B312" t="s">
        <v>215</v>
      </c>
      <c r="C312">
        <v>7.53</v>
      </c>
      <c r="D312">
        <v>7.84</v>
      </c>
      <c r="E312">
        <v>7.76</v>
      </c>
      <c r="F312">
        <v>7.71</v>
      </c>
      <c r="G312">
        <v>8</v>
      </c>
      <c r="H312">
        <v>7.5</v>
      </c>
      <c r="I312">
        <v>7.56</v>
      </c>
      <c r="J312">
        <v>7.85</v>
      </c>
      <c r="K312">
        <v>7.72</v>
      </c>
      <c r="L312">
        <v>7.17</v>
      </c>
      <c r="M312">
        <v>7.56</v>
      </c>
      <c r="N312">
        <v>7.41</v>
      </c>
      <c r="O312" t="s">
        <v>390</v>
      </c>
    </row>
    <row r="313" spans="1:15" x14ac:dyDescent="0.3">
      <c r="A313" t="s">
        <v>671</v>
      </c>
      <c r="B313" t="s">
        <v>225</v>
      </c>
      <c r="C313">
        <v>7.45</v>
      </c>
      <c r="D313">
        <v>7.34</v>
      </c>
      <c r="E313">
        <v>7.58</v>
      </c>
      <c r="F313">
        <v>7.16</v>
      </c>
      <c r="G313">
        <v>7.4</v>
      </c>
      <c r="H313">
        <v>7.9</v>
      </c>
      <c r="I313">
        <v>7.57</v>
      </c>
      <c r="J313">
        <v>7.89</v>
      </c>
      <c r="K313">
        <v>7.71</v>
      </c>
      <c r="L313">
        <v>8</v>
      </c>
      <c r="M313">
        <v>7.37</v>
      </c>
      <c r="N313" t="s">
        <v>390</v>
      </c>
      <c r="O313" t="s">
        <v>390</v>
      </c>
    </row>
    <row r="314" spans="1:15" x14ac:dyDescent="0.3">
      <c r="A314" t="s">
        <v>672</v>
      </c>
      <c r="B314" t="s">
        <v>259</v>
      </c>
      <c r="C314">
        <v>7.41</v>
      </c>
      <c r="D314">
        <v>7.4</v>
      </c>
      <c r="E314">
        <v>7.72</v>
      </c>
      <c r="F314">
        <v>7.74</v>
      </c>
      <c r="G314">
        <v>7.7</v>
      </c>
      <c r="H314">
        <v>7.58</v>
      </c>
      <c r="I314">
        <v>7.71</v>
      </c>
      <c r="J314">
        <v>7.52</v>
      </c>
      <c r="K314">
        <v>7.93</v>
      </c>
      <c r="L314">
        <v>7.23</v>
      </c>
      <c r="M314">
        <v>7.27</v>
      </c>
      <c r="N314">
        <v>7.2</v>
      </c>
      <c r="O314" t="s">
        <v>390</v>
      </c>
    </row>
    <row r="315" spans="1:15" x14ac:dyDescent="0.3">
      <c r="A315" t="s">
        <v>673</v>
      </c>
      <c r="B315" t="s">
        <v>273</v>
      </c>
      <c r="C315">
        <v>7.26</v>
      </c>
      <c r="D315">
        <v>7.66</v>
      </c>
      <c r="E315">
        <v>7.68</v>
      </c>
      <c r="F315">
        <v>8.1199999999999992</v>
      </c>
      <c r="G315">
        <v>7.48</v>
      </c>
      <c r="H315">
        <v>7.5</v>
      </c>
      <c r="I315">
        <v>8.0399999999999991</v>
      </c>
      <c r="J315">
        <v>7.32</v>
      </c>
      <c r="K315">
        <v>7.45</v>
      </c>
      <c r="L315">
        <v>7.89</v>
      </c>
      <c r="M315">
        <v>8.01</v>
      </c>
      <c r="N315">
        <v>8.0299999999999994</v>
      </c>
      <c r="O315" t="s">
        <v>390</v>
      </c>
    </row>
    <row r="316" spans="1:15" x14ac:dyDescent="0.3">
      <c r="A316" t="s">
        <v>674</v>
      </c>
      <c r="B316" t="s">
        <v>279</v>
      </c>
      <c r="C316">
        <v>7.65</v>
      </c>
      <c r="D316">
        <v>7.6</v>
      </c>
      <c r="E316">
        <v>7.56</v>
      </c>
      <c r="F316">
        <v>7.93</v>
      </c>
      <c r="G316">
        <v>7.68</v>
      </c>
      <c r="H316">
        <v>7.75</v>
      </c>
      <c r="I316">
        <v>7.62</v>
      </c>
      <c r="J316">
        <v>7.64</v>
      </c>
      <c r="K316">
        <v>7.72</v>
      </c>
      <c r="L316">
        <v>7.53</v>
      </c>
      <c r="M316">
        <v>7.91</v>
      </c>
      <c r="N316">
        <v>7.4</v>
      </c>
      <c r="O316" t="s">
        <v>390</v>
      </c>
    </row>
    <row r="317" spans="1:15" x14ac:dyDescent="0.3">
      <c r="A317" t="s">
        <v>675</v>
      </c>
      <c r="B317" t="s">
        <v>305</v>
      </c>
      <c r="C317">
        <v>7.93</v>
      </c>
      <c r="D317">
        <v>7.8</v>
      </c>
      <c r="E317">
        <v>7.64</v>
      </c>
      <c r="F317">
        <v>7.76</v>
      </c>
      <c r="G317">
        <v>7.92</v>
      </c>
      <c r="H317">
        <v>8.08</v>
      </c>
      <c r="I317">
        <v>7.84</v>
      </c>
      <c r="J317">
        <v>8.09</v>
      </c>
      <c r="K317">
        <v>7.69</v>
      </c>
      <c r="L317">
        <v>7.25</v>
      </c>
      <c r="M317">
        <v>7.6</v>
      </c>
      <c r="N317">
        <v>7.88</v>
      </c>
      <c r="O317" t="s">
        <v>390</v>
      </c>
    </row>
    <row r="318" spans="1:15" x14ac:dyDescent="0.3">
      <c r="A318" t="s">
        <v>676</v>
      </c>
      <c r="B318" t="s">
        <v>323</v>
      </c>
      <c r="C318">
        <v>7.47</v>
      </c>
      <c r="D318">
        <v>7.73</v>
      </c>
      <c r="E318">
        <v>7.64</v>
      </c>
      <c r="F318">
        <v>7.46</v>
      </c>
      <c r="G318">
        <v>7.6</v>
      </c>
      <c r="H318">
        <v>8.1</v>
      </c>
      <c r="I318">
        <v>7.63</v>
      </c>
      <c r="J318">
        <v>8.0299999999999994</v>
      </c>
      <c r="K318">
        <v>7.79</v>
      </c>
      <c r="L318">
        <v>7.95</v>
      </c>
      <c r="M318">
        <v>7.8</v>
      </c>
      <c r="N318">
        <v>8.2100000000000009</v>
      </c>
      <c r="O318" t="s">
        <v>390</v>
      </c>
    </row>
    <row r="319" spans="1:15" x14ac:dyDescent="0.3">
      <c r="A319" t="s">
        <v>677</v>
      </c>
      <c r="B319" t="s">
        <v>351</v>
      </c>
      <c r="C319">
        <v>7.67</v>
      </c>
      <c r="D319">
        <v>7.59</v>
      </c>
      <c r="E319">
        <v>7.64</v>
      </c>
      <c r="F319">
        <v>7.85</v>
      </c>
      <c r="G319">
        <v>7.8</v>
      </c>
      <c r="H319">
        <v>7.76</v>
      </c>
      <c r="I319">
        <v>7.77</v>
      </c>
      <c r="J319">
        <v>7.89</v>
      </c>
      <c r="K319">
        <v>7.83</v>
      </c>
      <c r="L319">
        <v>7.37</v>
      </c>
      <c r="M319">
        <v>7.69</v>
      </c>
      <c r="N319">
        <v>7.54</v>
      </c>
      <c r="O319" t="s">
        <v>390</v>
      </c>
    </row>
    <row r="320" spans="1:15" x14ac:dyDescent="0.3">
      <c r="A320" t="s">
        <v>678</v>
      </c>
      <c r="B320" t="s">
        <v>2</v>
      </c>
      <c r="C320">
        <v>7.36</v>
      </c>
      <c r="D320">
        <v>7.47</v>
      </c>
      <c r="E320">
        <v>7.52</v>
      </c>
      <c r="F320">
        <v>7.9</v>
      </c>
      <c r="G320">
        <v>7.64</v>
      </c>
      <c r="H320">
        <v>7.31</v>
      </c>
      <c r="I320">
        <v>7.83</v>
      </c>
      <c r="J320">
        <v>7.31</v>
      </c>
      <c r="K320" t="s">
        <v>390</v>
      </c>
      <c r="L320">
        <v>7.57</v>
      </c>
      <c r="M320">
        <v>7.35</v>
      </c>
      <c r="N320">
        <v>7.57</v>
      </c>
      <c r="O320" t="s">
        <v>390</v>
      </c>
    </row>
    <row r="321" spans="1:15" x14ac:dyDescent="0.3">
      <c r="A321" t="s">
        <v>679</v>
      </c>
      <c r="B321" t="s">
        <v>8</v>
      </c>
      <c r="C321">
        <v>7.79</v>
      </c>
      <c r="D321">
        <v>7.65</v>
      </c>
      <c r="E321">
        <v>7.6</v>
      </c>
      <c r="F321">
        <v>7.86</v>
      </c>
      <c r="G321">
        <v>7.86</v>
      </c>
      <c r="H321">
        <v>7.64</v>
      </c>
      <c r="I321">
        <v>7.85</v>
      </c>
      <c r="J321">
        <v>7.87</v>
      </c>
      <c r="K321">
        <v>8.08</v>
      </c>
      <c r="L321">
        <v>7.65</v>
      </c>
      <c r="M321">
        <v>7.83</v>
      </c>
      <c r="N321">
        <v>7.57</v>
      </c>
      <c r="O321" t="s">
        <v>390</v>
      </c>
    </row>
    <row r="322" spans="1:15" x14ac:dyDescent="0.3">
      <c r="A322" t="s">
        <v>680</v>
      </c>
      <c r="B322" t="s">
        <v>64</v>
      </c>
      <c r="C322">
        <v>8.16</v>
      </c>
      <c r="D322">
        <v>7.63</v>
      </c>
      <c r="E322">
        <v>7.75</v>
      </c>
      <c r="F322">
        <v>7.94</v>
      </c>
      <c r="G322">
        <v>7.55</v>
      </c>
      <c r="H322">
        <v>8.17</v>
      </c>
      <c r="I322">
        <v>8.0500000000000007</v>
      </c>
      <c r="J322">
        <v>8.1</v>
      </c>
      <c r="K322">
        <v>7.49</v>
      </c>
      <c r="L322">
        <v>6.61</v>
      </c>
      <c r="M322">
        <v>7.4</v>
      </c>
      <c r="N322">
        <v>7.18</v>
      </c>
      <c r="O322" t="s">
        <v>390</v>
      </c>
    </row>
    <row r="323" spans="1:15" x14ac:dyDescent="0.3">
      <c r="A323" t="s">
        <v>681</v>
      </c>
      <c r="B323" t="s">
        <v>77</v>
      </c>
      <c r="C323">
        <v>7.29</v>
      </c>
      <c r="D323">
        <v>7.42</v>
      </c>
      <c r="E323">
        <v>7.77</v>
      </c>
      <c r="F323">
        <v>7.72</v>
      </c>
      <c r="G323">
        <v>7.74</v>
      </c>
      <c r="H323">
        <v>7.63</v>
      </c>
      <c r="I323">
        <v>7.68</v>
      </c>
      <c r="J323">
        <v>7.88</v>
      </c>
      <c r="K323">
        <v>7.85</v>
      </c>
      <c r="L323">
        <v>7.17</v>
      </c>
      <c r="M323">
        <v>7.55</v>
      </c>
      <c r="N323">
        <v>7.59</v>
      </c>
      <c r="O323" t="s">
        <v>390</v>
      </c>
    </row>
    <row r="324" spans="1:15" x14ac:dyDescent="0.3">
      <c r="A324" t="s">
        <v>682</v>
      </c>
      <c r="B324" t="s">
        <v>139</v>
      </c>
      <c r="C324">
        <v>7.7</v>
      </c>
      <c r="D324">
        <v>7.81</v>
      </c>
      <c r="E324">
        <v>7.47</v>
      </c>
      <c r="F324">
        <v>7.94</v>
      </c>
      <c r="G324">
        <v>8.1300000000000008</v>
      </c>
      <c r="H324">
        <v>7.66</v>
      </c>
      <c r="I324">
        <v>7.52</v>
      </c>
      <c r="J324">
        <v>8.1</v>
      </c>
      <c r="K324">
        <v>7.92</v>
      </c>
      <c r="L324">
        <v>7.44</v>
      </c>
      <c r="M324">
        <v>8.0299999999999994</v>
      </c>
      <c r="N324">
        <v>7.59</v>
      </c>
      <c r="O324" t="s">
        <v>390</v>
      </c>
    </row>
    <row r="325" spans="1:15" x14ac:dyDescent="0.3">
      <c r="A325" t="s">
        <v>683</v>
      </c>
      <c r="B325" t="s">
        <v>175</v>
      </c>
      <c r="C325">
        <v>7.78</v>
      </c>
      <c r="D325">
        <v>7.73</v>
      </c>
      <c r="E325">
        <v>7.86</v>
      </c>
      <c r="F325">
        <v>7.85</v>
      </c>
      <c r="G325">
        <v>8.0500000000000007</v>
      </c>
      <c r="H325">
        <v>8.02</v>
      </c>
      <c r="I325">
        <v>7.79</v>
      </c>
      <c r="J325">
        <v>7.83</v>
      </c>
      <c r="K325">
        <v>7.74</v>
      </c>
      <c r="L325">
        <v>7.78</v>
      </c>
      <c r="M325">
        <v>7.41</v>
      </c>
      <c r="N325">
        <v>8.14</v>
      </c>
      <c r="O325" t="s">
        <v>390</v>
      </c>
    </row>
    <row r="326" spans="1:15" x14ac:dyDescent="0.3">
      <c r="A326" t="s">
        <v>684</v>
      </c>
      <c r="B326" t="s">
        <v>327</v>
      </c>
      <c r="C326">
        <v>7.33</v>
      </c>
      <c r="D326">
        <v>7.25</v>
      </c>
      <c r="E326">
        <v>7.48</v>
      </c>
      <c r="F326">
        <v>7.73</v>
      </c>
      <c r="G326">
        <v>7.4</v>
      </c>
      <c r="H326">
        <v>7.64</v>
      </c>
      <c r="I326">
        <v>7.67</v>
      </c>
      <c r="J326">
        <v>7.9</v>
      </c>
      <c r="K326">
        <v>7.82</v>
      </c>
      <c r="L326">
        <v>7.26</v>
      </c>
      <c r="M326">
        <v>8.0500000000000007</v>
      </c>
      <c r="N326">
        <v>6.97</v>
      </c>
      <c r="O326" t="s">
        <v>390</v>
      </c>
    </row>
    <row r="327" spans="1:15" x14ac:dyDescent="0.3">
      <c r="C327" t="s">
        <v>390</v>
      </c>
      <c r="D327" t="s">
        <v>390</v>
      </c>
      <c r="E327" t="s">
        <v>390</v>
      </c>
      <c r="F327" t="s">
        <v>390</v>
      </c>
      <c r="G327" t="s">
        <v>390</v>
      </c>
      <c r="H327" t="s">
        <v>390</v>
      </c>
      <c r="I327" t="s">
        <v>390</v>
      </c>
      <c r="J327" t="s">
        <v>390</v>
      </c>
      <c r="K327" t="s">
        <v>390</v>
      </c>
      <c r="L327" t="s">
        <v>390</v>
      </c>
      <c r="M327" t="s">
        <v>390</v>
      </c>
      <c r="N327" t="s">
        <v>390</v>
      </c>
      <c r="O327" t="s">
        <v>390</v>
      </c>
    </row>
    <row r="328" spans="1:15" x14ac:dyDescent="0.3">
      <c r="A328" t="s">
        <v>685</v>
      </c>
      <c r="B328" t="s">
        <v>934</v>
      </c>
      <c r="C328" t="s">
        <v>390</v>
      </c>
      <c r="D328" t="s">
        <v>390</v>
      </c>
      <c r="E328" t="s">
        <v>390</v>
      </c>
      <c r="F328" t="s">
        <v>390</v>
      </c>
      <c r="G328" t="s">
        <v>390</v>
      </c>
      <c r="H328" t="s">
        <v>390</v>
      </c>
      <c r="I328" t="s">
        <v>390</v>
      </c>
      <c r="J328" t="s">
        <v>390</v>
      </c>
      <c r="K328" t="s">
        <v>390</v>
      </c>
      <c r="L328" t="s">
        <v>390</v>
      </c>
      <c r="M328" t="s">
        <v>390</v>
      </c>
      <c r="N328" t="s">
        <v>390</v>
      </c>
      <c r="O328" t="s">
        <v>390</v>
      </c>
    </row>
    <row r="329" spans="1:15" x14ac:dyDescent="0.3">
      <c r="A329" t="s">
        <v>687</v>
      </c>
      <c r="B329" t="s">
        <v>23</v>
      </c>
      <c r="C329">
        <v>7.71</v>
      </c>
      <c r="D329">
        <v>7.68</v>
      </c>
      <c r="E329">
        <v>7.63</v>
      </c>
      <c r="F329">
        <v>7.76</v>
      </c>
      <c r="G329">
        <v>7.78</v>
      </c>
      <c r="H329">
        <v>7.78</v>
      </c>
      <c r="I329">
        <v>7.67</v>
      </c>
      <c r="J329">
        <v>7.79</v>
      </c>
      <c r="K329">
        <v>7.61</v>
      </c>
      <c r="L329">
        <v>7.29</v>
      </c>
      <c r="M329">
        <v>7.54</v>
      </c>
      <c r="N329">
        <v>7.38</v>
      </c>
      <c r="O329" t="s">
        <v>390</v>
      </c>
    </row>
    <row r="330" spans="1:15" x14ac:dyDescent="0.3">
      <c r="A330" t="s">
        <v>688</v>
      </c>
      <c r="B330" t="s">
        <v>1033</v>
      </c>
      <c r="C330">
        <v>7.46</v>
      </c>
      <c r="D330">
        <v>7.47</v>
      </c>
      <c r="E330">
        <v>7.34</v>
      </c>
      <c r="F330">
        <v>7.42</v>
      </c>
      <c r="G330">
        <v>7.53</v>
      </c>
      <c r="H330">
        <v>7.64</v>
      </c>
      <c r="I330">
        <v>7.64</v>
      </c>
      <c r="J330">
        <v>7.65</v>
      </c>
      <c r="K330">
        <v>7.73</v>
      </c>
      <c r="L330">
        <v>7.46</v>
      </c>
      <c r="M330">
        <v>7.5</v>
      </c>
      <c r="N330">
        <v>7.57</v>
      </c>
      <c r="O330" t="s">
        <v>390</v>
      </c>
    </row>
    <row r="331" spans="1:15" x14ac:dyDescent="0.3">
      <c r="A331" t="s">
        <v>689</v>
      </c>
      <c r="B331" t="s">
        <v>41</v>
      </c>
      <c r="C331">
        <v>7.26</v>
      </c>
      <c r="D331">
        <v>7.34</v>
      </c>
      <c r="E331">
        <v>7.17</v>
      </c>
      <c r="F331">
        <v>7.42</v>
      </c>
      <c r="G331">
        <v>7.45</v>
      </c>
      <c r="H331">
        <v>7.63</v>
      </c>
      <c r="I331">
        <v>7.52</v>
      </c>
      <c r="J331">
        <v>7.53</v>
      </c>
      <c r="K331">
        <v>7.47</v>
      </c>
      <c r="L331">
        <v>7.15</v>
      </c>
      <c r="M331">
        <v>7.37</v>
      </c>
      <c r="N331">
        <v>7.31</v>
      </c>
      <c r="O331" t="s">
        <v>390</v>
      </c>
    </row>
    <row r="332" spans="1:15" x14ac:dyDescent="0.3">
      <c r="A332" t="s">
        <v>690</v>
      </c>
      <c r="B332" t="s">
        <v>72</v>
      </c>
      <c r="C332">
        <v>7.73</v>
      </c>
      <c r="D332">
        <v>7.65</v>
      </c>
      <c r="E332">
        <v>7.73</v>
      </c>
      <c r="F332">
        <v>7.7</v>
      </c>
      <c r="G332">
        <v>7.78</v>
      </c>
      <c r="H332">
        <v>7.82</v>
      </c>
      <c r="I332">
        <v>7.91</v>
      </c>
      <c r="J332">
        <v>7.74</v>
      </c>
      <c r="K332">
        <v>7.7</v>
      </c>
      <c r="L332">
        <v>7.57</v>
      </c>
      <c r="M332">
        <v>7.58</v>
      </c>
      <c r="N332">
        <v>7.53</v>
      </c>
      <c r="O332" t="s">
        <v>390</v>
      </c>
    </row>
    <row r="333" spans="1:15" x14ac:dyDescent="0.3">
      <c r="A333" t="s">
        <v>691</v>
      </c>
      <c r="B333" t="s">
        <v>192</v>
      </c>
      <c r="C333">
        <v>7.53</v>
      </c>
      <c r="D333">
        <v>7.38</v>
      </c>
      <c r="E333">
        <v>7.58</v>
      </c>
      <c r="F333">
        <v>7.59</v>
      </c>
      <c r="G333">
        <v>7.66</v>
      </c>
      <c r="H333">
        <v>7.64</v>
      </c>
      <c r="I333">
        <v>7.6</v>
      </c>
      <c r="J333">
        <v>7.87</v>
      </c>
      <c r="K333">
        <v>7.73</v>
      </c>
      <c r="L333">
        <v>7.34</v>
      </c>
      <c r="M333">
        <v>7.59</v>
      </c>
      <c r="N333">
        <v>7.62</v>
      </c>
      <c r="O333" t="s">
        <v>390</v>
      </c>
    </row>
    <row r="334" spans="1:15" x14ac:dyDescent="0.3">
      <c r="A334" t="s">
        <v>692</v>
      </c>
      <c r="B334" t="s">
        <v>206</v>
      </c>
      <c r="C334">
        <v>7.53</v>
      </c>
      <c r="D334">
        <v>7.49</v>
      </c>
      <c r="E334">
        <v>7.48</v>
      </c>
      <c r="F334">
        <v>7.54</v>
      </c>
      <c r="G334">
        <v>7.72</v>
      </c>
      <c r="H334">
        <v>7.78</v>
      </c>
      <c r="I334">
        <v>7.76</v>
      </c>
      <c r="J334">
        <v>7.67</v>
      </c>
      <c r="K334">
        <v>7.68</v>
      </c>
      <c r="L334">
        <v>7.56</v>
      </c>
      <c r="M334">
        <v>7.4</v>
      </c>
      <c r="N334">
        <v>7.45</v>
      </c>
      <c r="O334" t="s">
        <v>390</v>
      </c>
    </row>
    <row r="335" spans="1:15" x14ac:dyDescent="0.3">
      <c r="A335" t="s">
        <v>693</v>
      </c>
      <c r="B335" t="s">
        <v>244</v>
      </c>
      <c r="C335">
        <v>7.31</v>
      </c>
      <c r="D335">
        <v>7.53</v>
      </c>
      <c r="E335">
        <v>7.61</v>
      </c>
      <c r="F335">
        <v>7.65</v>
      </c>
      <c r="G335">
        <v>7.72</v>
      </c>
      <c r="H335">
        <v>7.64</v>
      </c>
      <c r="I335">
        <v>7.81</v>
      </c>
      <c r="J335">
        <v>7.74</v>
      </c>
      <c r="K335">
        <v>7.65</v>
      </c>
      <c r="L335">
        <v>7.52</v>
      </c>
      <c r="M335">
        <v>7.52</v>
      </c>
      <c r="N335">
        <v>7.65</v>
      </c>
      <c r="O335" t="s">
        <v>390</v>
      </c>
    </row>
    <row r="336" spans="1:15" x14ac:dyDescent="0.3">
      <c r="A336" t="s">
        <v>694</v>
      </c>
      <c r="B336" t="s">
        <v>276</v>
      </c>
      <c r="C336">
        <v>7.49</v>
      </c>
      <c r="D336">
        <v>7.48</v>
      </c>
      <c r="E336">
        <v>7.41</v>
      </c>
      <c r="F336">
        <v>7.48</v>
      </c>
      <c r="G336">
        <v>7.66</v>
      </c>
      <c r="H336">
        <v>7.75</v>
      </c>
      <c r="I336">
        <v>7.7</v>
      </c>
      <c r="J336">
        <v>7.63</v>
      </c>
      <c r="K336">
        <v>7.7</v>
      </c>
      <c r="L336">
        <v>7.28</v>
      </c>
      <c r="M336">
        <v>7.6</v>
      </c>
      <c r="N336">
        <v>7.43</v>
      </c>
      <c r="O336" t="s">
        <v>390</v>
      </c>
    </row>
    <row r="337" spans="1:15" x14ac:dyDescent="0.3">
      <c r="A337" t="s">
        <v>695</v>
      </c>
      <c r="B337" t="s">
        <v>290</v>
      </c>
      <c r="C337">
        <v>7.23</v>
      </c>
      <c r="D337">
        <v>7.35</v>
      </c>
      <c r="E337">
        <v>7.33</v>
      </c>
      <c r="F337">
        <v>7.45</v>
      </c>
      <c r="G337">
        <v>7.68</v>
      </c>
      <c r="H337">
        <v>7.71</v>
      </c>
      <c r="I337">
        <v>7.57</v>
      </c>
      <c r="J337">
        <v>7.68</v>
      </c>
      <c r="K337">
        <v>7.65</v>
      </c>
      <c r="L337">
        <v>7.34</v>
      </c>
      <c r="M337">
        <v>7.39</v>
      </c>
      <c r="N337">
        <v>7.42</v>
      </c>
      <c r="O337" t="s">
        <v>390</v>
      </c>
    </row>
    <row r="338" spans="1:15" x14ac:dyDescent="0.3">
      <c r="A338" t="s">
        <v>696</v>
      </c>
      <c r="B338" t="s">
        <v>319</v>
      </c>
      <c r="C338">
        <v>7.59</v>
      </c>
      <c r="D338">
        <v>7.65</v>
      </c>
      <c r="E338">
        <v>7.66</v>
      </c>
      <c r="F338">
        <v>7.72</v>
      </c>
      <c r="G338">
        <v>7.83</v>
      </c>
      <c r="H338">
        <v>7.77</v>
      </c>
      <c r="I338">
        <v>7.78</v>
      </c>
      <c r="J338">
        <v>7.8</v>
      </c>
      <c r="K338">
        <v>7.69</v>
      </c>
      <c r="L338">
        <v>7.51</v>
      </c>
      <c r="M338">
        <v>7.44</v>
      </c>
      <c r="N338">
        <v>7.44</v>
      </c>
      <c r="O338" t="s">
        <v>390</v>
      </c>
    </row>
    <row r="339" spans="1:15" x14ac:dyDescent="0.3">
      <c r="A339" t="s">
        <v>697</v>
      </c>
      <c r="B339" t="s">
        <v>335</v>
      </c>
      <c r="C339">
        <v>7.55</v>
      </c>
      <c r="D339">
        <v>7.59</v>
      </c>
      <c r="E339">
        <v>7.63</v>
      </c>
      <c r="F339">
        <v>7.88</v>
      </c>
      <c r="G339">
        <v>7.92</v>
      </c>
      <c r="H339">
        <v>7.85</v>
      </c>
      <c r="I339">
        <v>7.84</v>
      </c>
      <c r="J339">
        <v>7.82</v>
      </c>
      <c r="K339">
        <v>7.95</v>
      </c>
      <c r="L339">
        <v>7.63</v>
      </c>
      <c r="M339">
        <v>7.71</v>
      </c>
      <c r="N339">
        <v>7.54</v>
      </c>
      <c r="O339" t="s">
        <v>390</v>
      </c>
    </row>
    <row r="340" spans="1:15" x14ac:dyDescent="0.3">
      <c r="A340" t="s">
        <v>698</v>
      </c>
      <c r="B340" t="s">
        <v>90</v>
      </c>
      <c r="C340">
        <v>7.52</v>
      </c>
      <c r="D340">
        <v>7.68</v>
      </c>
      <c r="E340">
        <v>7.9</v>
      </c>
      <c r="F340">
        <v>7.95</v>
      </c>
      <c r="G340">
        <v>7.83</v>
      </c>
      <c r="H340">
        <v>8.0299999999999994</v>
      </c>
      <c r="I340">
        <v>7.9</v>
      </c>
      <c r="J340">
        <v>8.06</v>
      </c>
      <c r="K340">
        <v>7.91</v>
      </c>
      <c r="L340">
        <v>7.33</v>
      </c>
      <c r="M340">
        <v>7.48</v>
      </c>
      <c r="N340">
        <v>7.79</v>
      </c>
      <c r="O340" t="s">
        <v>390</v>
      </c>
    </row>
    <row r="341" spans="1:15" x14ac:dyDescent="0.3">
      <c r="A341" t="s">
        <v>699</v>
      </c>
      <c r="B341" t="s">
        <v>106</v>
      </c>
      <c r="C341">
        <v>7.64</v>
      </c>
      <c r="D341">
        <v>7.79</v>
      </c>
      <c r="E341">
        <v>7.76</v>
      </c>
      <c r="F341">
        <v>7.95</v>
      </c>
      <c r="G341">
        <v>7.88</v>
      </c>
      <c r="H341">
        <v>7.55</v>
      </c>
      <c r="I341">
        <v>7.86</v>
      </c>
      <c r="J341">
        <v>7.44</v>
      </c>
      <c r="K341">
        <v>8.16</v>
      </c>
      <c r="L341">
        <v>7.35</v>
      </c>
      <c r="M341">
        <v>7.31</v>
      </c>
      <c r="N341">
        <v>7.36</v>
      </c>
      <c r="O341" t="s">
        <v>390</v>
      </c>
    </row>
    <row r="342" spans="1:15" x14ac:dyDescent="0.3">
      <c r="A342" t="s">
        <v>700</v>
      </c>
      <c r="B342" t="s">
        <v>173</v>
      </c>
      <c r="C342">
        <v>7.33</v>
      </c>
      <c r="D342">
        <v>7.3</v>
      </c>
      <c r="E342">
        <v>7.64</v>
      </c>
      <c r="F342">
        <v>7.96</v>
      </c>
      <c r="G342">
        <v>7.96</v>
      </c>
      <c r="H342">
        <v>7.86</v>
      </c>
      <c r="I342">
        <v>7.89</v>
      </c>
      <c r="J342">
        <v>7.73</v>
      </c>
      <c r="K342">
        <v>7.61</v>
      </c>
      <c r="L342">
        <v>7.56</v>
      </c>
      <c r="M342">
        <v>7.75</v>
      </c>
      <c r="N342">
        <v>7.54</v>
      </c>
      <c r="O342" t="s">
        <v>390</v>
      </c>
    </row>
    <row r="343" spans="1:15" x14ac:dyDescent="0.3">
      <c r="A343" t="s">
        <v>701</v>
      </c>
      <c r="B343" t="s">
        <v>184</v>
      </c>
      <c r="C343">
        <v>7.66</v>
      </c>
      <c r="D343">
        <v>7.85</v>
      </c>
      <c r="E343">
        <v>7.66</v>
      </c>
      <c r="F343">
        <v>7.93</v>
      </c>
      <c r="G343">
        <v>7.96</v>
      </c>
      <c r="H343">
        <v>8.1300000000000008</v>
      </c>
      <c r="I343">
        <v>8.1300000000000008</v>
      </c>
      <c r="J343">
        <v>8.2200000000000006</v>
      </c>
      <c r="K343">
        <v>7.93</v>
      </c>
      <c r="L343">
        <v>7.49</v>
      </c>
      <c r="M343">
        <v>8</v>
      </c>
      <c r="N343">
        <v>7.44</v>
      </c>
      <c r="O343" t="s">
        <v>390</v>
      </c>
    </row>
    <row r="344" spans="1:15" x14ac:dyDescent="0.3">
      <c r="A344" t="s">
        <v>702</v>
      </c>
      <c r="B344" t="s">
        <v>245</v>
      </c>
      <c r="C344">
        <v>7.9</v>
      </c>
      <c r="D344">
        <v>7.38</v>
      </c>
      <c r="E344">
        <v>7.79</v>
      </c>
      <c r="F344">
        <v>7.97</v>
      </c>
      <c r="G344">
        <v>8.1300000000000008</v>
      </c>
      <c r="H344">
        <v>7.74</v>
      </c>
      <c r="I344">
        <v>7.7</v>
      </c>
      <c r="J344">
        <v>7.68</v>
      </c>
      <c r="K344">
        <v>8.3000000000000007</v>
      </c>
      <c r="L344">
        <v>8.06</v>
      </c>
      <c r="M344">
        <v>7.71</v>
      </c>
      <c r="N344">
        <v>7.11</v>
      </c>
      <c r="O344" t="s">
        <v>390</v>
      </c>
    </row>
    <row r="345" spans="1:15" x14ac:dyDescent="0.3">
      <c r="A345" t="s">
        <v>703</v>
      </c>
      <c r="B345" t="s">
        <v>281</v>
      </c>
      <c r="C345">
        <v>7.22</v>
      </c>
      <c r="D345">
        <v>7.52</v>
      </c>
      <c r="E345">
        <v>7.45</v>
      </c>
      <c r="F345">
        <v>7.78</v>
      </c>
      <c r="G345">
        <v>7.92</v>
      </c>
      <c r="H345">
        <v>7.93</v>
      </c>
      <c r="I345">
        <v>7.62</v>
      </c>
      <c r="J345">
        <v>7.63</v>
      </c>
      <c r="K345">
        <v>7.83</v>
      </c>
      <c r="L345">
        <v>7.78</v>
      </c>
      <c r="M345">
        <v>7.8</v>
      </c>
      <c r="N345">
        <v>7.46</v>
      </c>
      <c r="O345" t="s">
        <v>390</v>
      </c>
    </row>
    <row r="346" spans="1:15" x14ac:dyDescent="0.3">
      <c r="A346" t="s">
        <v>704</v>
      </c>
      <c r="B346" t="s">
        <v>291</v>
      </c>
      <c r="C346">
        <v>7.67</v>
      </c>
      <c r="D346">
        <v>7.52</v>
      </c>
      <c r="E346">
        <v>6.75</v>
      </c>
      <c r="F346">
        <v>7.63</v>
      </c>
      <c r="G346">
        <v>7.93</v>
      </c>
      <c r="H346">
        <v>7.65</v>
      </c>
      <c r="I346">
        <v>7.86</v>
      </c>
      <c r="J346">
        <v>7.8</v>
      </c>
      <c r="K346">
        <v>7.55</v>
      </c>
      <c r="L346">
        <v>8.1</v>
      </c>
      <c r="M346">
        <v>8.25</v>
      </c>
      <c r="N346">
        <v>7.71</v>
      </c>
      <c r="O346" t="s">
        <v>390</v>
      </c>
    </row>
    <row r="347" spans="1:15" x14ac:dyDescent="0.3">
      <c r="A347" t="s">
        <v>705</v>
      </c>
      <c r="B347" t="s">
        <v>310</v>
      </c>
      <c r="C347">
        <v>7.66</v>
      </c>
      <c r="D347">
        <v>7.46</v>
      </c>
      <c r="E347">
        <v>7.85</v>
      </c>
      <c r="F347">
        <v>7.66</v>
      </c>
      <c r="G347">
        <v>7.81</v>
      </c>
      <c r="H347">
        <v>7.81</v>
      </c>
      <c r="I347">
        <v>7.76</v>
      </c>
      <c r="J347">
        <v>8.25</v>
      </c>
      <c r="K347">
        <v>8.2799999999999994</v>
      </c>
      <c r="L347">
        <v>7.81</v>
      </c>
      <c r="M347">
        <v>7.87</v>
      </c>
      <c r="N347" t="s">
        <v>390</v>
      </c>
      <c r="O347" t="s">
        <v>390</v>
      </c>
    </row>
    <row r="348" spans="1:15" x14ac:dyDescent="0.3">
      <c r="A348" t="s">
        <v>706</v>
      </c>
      <c r="B348" t="s">
        <v>336</v>
      </c>
      <c r="C348">
        <v>7.65</v>
      </c>
      <c r="D348">
        <v>7.71</v>
      </c>
      <c r="E348">
        <v>7.7</v>
      </c>
      <c r="F348">
        <v>7.83</v>
      </c>
      <c r="G348">
        <v>7.82</v>
      </c>
      <c r="H348">
        <v>7.75</v>
      </c>
      <c r="I348">
        <v>7.67</v>
      </c>
      <c r="J348">
        <v>7.88</v>
      </c>
      <c r="K348">
        <v>7.86</v>
      </c>
      <c r="L348">
        <v>7.76</v>
      </c>
      <c r="M348">
        <v>7.69</v>
      </c>
      <c r="N348">
        <v>7.61</v>
      </c>
      <c r="O348" t="s">
        <v>390</v>
      </c>
    </row>
    <row r="349" spans="1:15" x14ac:dyDescent="0.3">
      <c r="A349" t="s">
        <v>707</v>
      </c>
      <c r="B349" t="s">
        <v>888</v>
      </c>
      <c r="C349">
        <v>7.54</v>
      </c>
      <c r="D349">
        <v>7.6</v>
      </c>
      <c r="E349">
        <v>7.6</v>
      </c>
      <c r="F349">
        <v>7.62</v>
      </c>
      <c r="G349">
        <v>7.7</v>
      </c>
      <c r="H349">
        <v>7.73</v>
      </c>
      <c r="I349">
        <v>7.79</v>
      </c>
      <c r="J349">
        <v>7.89</v>
      </c>
      <c r="K349">
        <v>7.83</v>
      </c>
      <c r="L349">
        <v>7.5</v>
      </c>
      <c r="M349">
        <v>7.51</v>
      </c>
      <c r="N349">
        <v>7.44</v>
      </c>
      <c r="O349" t="s">
        <v>390</v>
      </c>
    </row>
    <row r="350" spans="1:15" x14ac:dyDescent="0.3">
      <c r="A350" t="s">
        <v>708</v>
      </c>
      <c r="B350" t="s">
        <v>59</v>
      </c>
      <c r="C350">
        <v>7.74</v>
      </c>
      <c r="D350">
        <v>7.64</v>
      </c>
      <c r="E350">
        <v>7.31</v>
      </c>
      <c r="F350">
        <v>7.46</v>
      </c>
      <c r="G350">
        <v>7.81</v>
      </c>
      <c r="H350">
        <v>7.34</v>
      </c>
      <c r="I350">
        <v>7.73</v>
      </c>
      <c r="J350">
        <v>7.61</v>
      </c>
      <c r="K350">
        <v>7.78</v>
      </c>
      <c r="L350">
        <v>7.54</v>
      </c>
      <c r="M350">
        <v>7.58</v>
      </c>
      <c r="N350">
        <v>7.41</v>
      </c>
      <c r="O350" t="s">
        <v>390</v>
      </c>
    </row>
    <row r="351" spans="1:15" x14ac:dyDescent="0.3">
      <c r="A351" t="s">
        <v>709</v>
      </c>
      <c r="B351" t="s">
        <v>73</v>
      </c>
      <c r="C351">
        <v>7.49</v>
      </c>
      <c r="D351">
        <v>7.77</v>
      </c>
      <c r="E351">
        <v>7.94</v>
      </c>
      <c r="F351">
        <v>7.93</v>
      </c>
      <c r="G351">
        <v>7.69</v>
      </c>
      <c r="H351">
        <v>7.89</v>
      </c>
      <c r="I351">
        <v>7.92</v>
      </c>
      <c r="J351">
        <v>8.1199999999999992</v>
      </c>
      <c r="K351">
        <v>7.81</v>
      </c>
      <c r="L351">
        <v>7.71</v>
      </c>
      <c r="M351">
        <v>7.82</v>
      </c>
      <c r="N351">
        <v>7.53</v>
      </c>
      <c r="O351" t="s">
        <v>390</v>
      </c>
    </row>
    <row r="352" spans="1:15" x14ac:dyDescent="0.3">
      <c r="A352" t="s">
        <v>710</v>
      </c>
      <c r="B352" t="s">
        <v>110</v>
      </c>
      <c r="C352">
        <v>7.5</v>
      </c>
      <c r="D352">
        <v>7.46</v>
      </c>
      <c r="E352">
        <v>7.65</v>
      </c>
      <c r="F352">
        <v>7.45</v>
      </c>
      <c r="G352">
        <v>7.67</v>
      </c>
      <c r="H352">
        <v>7.48</v>
      </c>
      <c r="I352">
        <v>7.79</v>
      </c>
      <c r="J352">
        <v>8.16</v>
      </c>
      <c r="K352">
        <v>7.75</v>
      </c>
      <c r="L352">
        <v>7.35</v>
      </c>
      <c r="M352">
        <v>7.21</v>
      </c>
      <c r="N352">
        <v>7.16</v>
      </c>
      <c r="O352" t="s">
        <v>390</v>
      </c>
    </row>
    <row r="353" spans="1:15" x14ac:dyDescent="0.3">
      <c r="A353" t="s">
        <v>711</v>
      </c>
      <c r="B353" t="s">
        <v>114</v>
      </c>
      <c r="C353">
        <v>7.28</v>
      </c>
      <c r="D353">
        <v>7.54</v>
      </c>
      <c r="E353">
        <v>7.37</v>
      </c>
      <c r="F353">
        <v>7.55</v>
      </c>
      <c r="G353">
        <v>7.77</v>
      </c>
      <c r="H353">
        <v>7.76</v>
      </c>
      <c r="I353">
        <v>7.75</v>
      </c>
      <c r="J353">
        <v>7.82</v>
      </c>
      <c r="K353">
        <v>7.71</v>
      </c>
      <c r="L353">
        <v>7.16</v>
      </c>
      <c r="M353">
        <v>7.39</v>
      </c>
      <c r="N353">
        <v>7.44</v>
      </c>
      <c r="O353" t="s">
        <v>390</v>
      </c>
    </row>
    <row r="354" spans="1:15" x14ac:dyDescent="0.3">
      <c r="A354" t="s">
        <v>712</v>
      </c>
      <c r="B354" t="s">
        <v>270</v>
      </c>
      <c r="C354">
        <v>7.59</v>
      </c>
      <c r="D354">
        <v>7.63</v>
      </c>
      <c r="E354">
        <v>7.82</v>
      </c>
      <c r="F354">
        <v>7.63</v>
      </c>
      <c r="G354">
        <v>7.59</v>
      </c>
      <c r="H354">
        <v>7.95</v>
      </c>
      <c r="I354">
        <v>7.76</v>
      </c>
      <c r="J354">
        <v>7.91</v>
      </c>
      <c r="K354">
        <v>8</v>
      </c>
      <c r="L354">
        <v>7.81</v>
      </c>
      <c r="M354">
        <v>7.6</v>
      </c>
      <c r="N354">
        <v>7.46</v>
      </c>
      <c r="O354" t="s">
        <v>390</v>
      </c>
    </row>
    <row r="355" spans="1:15" x14ac:dyDescent="0.3">
      <c r="A355" t="s">
        <v>713</v>
      </c>
      <c r="B355" t="s">
        <v>285</v>
      </c>
      <c r="C355">
        <v>7.7</v>
      </c>
      <c r="D355">
        <v>7.54</v>
      </c>
      <c r="E355">
        <v>7.6</v>
      </c>
      <c r="F355">
        <v>7.8</v>
      </c>
      <c r="G355">
        <v>7.67</v>
      </c>
      <c r="H355">
        <v>7.99</v>
      </c>
      <c r="I355">
        <v>7.86</v>
      </c>
      <c r="J355">
        <v>7.88</v>
      </c>
      <c r="K355">
        <v>7.95</v>
      </c>
      <c r="L355">
        <v>7.47</v>
      </c>
      <c r="M355">
        <v>7.46</v>
      </c>
      <c r="N355">
        <v>7.62</v>
      </c>
      <c r="O355" t="s">
        <v>390</v>
      </c>
    </row>
    <row r="356" spans="1:15" x14ac:dyDescent="0.3">
      <c r="A356" t="s">
        <v>714</v>
      </c>
      <c r="B356" t="s">
        <v>347</v>
      </c>
      <c r="C356">
        <v>7.5</v>
      </c>
      <c r="D356">
        <v>7.51</v>
      </c>
      <c r="E356">
        <v>7.62</v>
      </c>
      <c r="F356">
        <v>7.75</v>
      </c>
      <c r="G356">
        <v>7.75</v>
      </c>
      <c r="H356">
        <v>7.85</v>
      </c>
      <c r="I356">
        <v>7.89</v>
      </c>
      <c r="J356">
        <v>7.87</v>
      </c>
      <c r="K356">
        <v>7.79</v>
      </c>
      <c r="L356">
        <v>7.6</v>
      </c>
      <c r="M356">
        <v>7.65</v>
      </c>
      <c r="N356">
        <v>7.51</v>
      </c>
      <c r="O356" t="s">
        <v>390</v>
      </c>
    </row>
    <row r="357" spans="1:15" x14ac:dyDescent="0.3">
      <c r="A357" t="s">
        <v>715</v>
      </c>
      <c r="B357" t="s">
        <v>171</v>
      </c>
      <c r="C357">
        <v>7.4</v>
      </c>
      <c r="D357">
        <v>7.37</v>
      </c>
      <c r="E357">
        <v>7.74</v>
      </c>
      <c r="F357">
        <v>7.91</v>
      </c>
      <c r="G357">
        <v>7.78</v>
      </c>
      <c r="H357">
        <v>7.56</v>
      </c>
      <c r="I357">
        <v>7.93</v>
      </c>
      <c r="J357">
        <v>7.93</v>
      </c>
      <c r="K357">
        <v>7.86</v>
      </c>
      <c r="L357">
        <v>7.58</v>
      </c>
      <c r="M357">
        <v>7.62</v>
      </c>
      <c r="N357">
        <v>7.16</v>
      </c>
      <c r="O357" t="s">
        <v>390</v>
      </c>
    </row>
    <row r="358" spans="1:15" x14ac:dyDescent="0.3">
      <c r="A358" t="s">
        <v>716</v>
      </c>
      <c r="B358" t="s">
        <v>233</v>
      </c>
      <c r="C358">
        <v>7.57</v>
      </c>
      <c r="D358">
        <v>7.64</v>
      </c>
      <c r="E358">
        <v>7.43</v>
      </c>
      <c r="F358">
        <v>7.75</v>
      </c>
      <c r="G358">
        <v>7.78</v>
      </c>
      <c r="H358">
        <v>7.72</v>
      </c>
      <c r="I358">
        <v>7.86</v>
      </c>
      <c r="J358">
        <v>7.75</v>
      </c>
      <c r="K358">
        <v>7.75</v>
      </c>
      <c r="L358">
        <v>7.65</v>
      </c>
      <c r="M358">
        <v>7.62</v>
      </c>
      <c r="N358">
        <v>7.49</v>
      </c>
      <c r="O358" t="s">
        <v>390</v>
      </c>
    </row>
    <row r="359" spans="1:15" x14ac:dyDescent="0.3">
      <c r="A359" t="s">
        <v>717</v>
      </c>
      <c r="B359" t="s">
        <v>253</v>
      </c>
      <c r="C359">
        <v>7.51</v>
      </c>
      <c r="D359">
        <v>7.31</v>
      </c>
      <c r="E359">
        <v>7.68</v>
      </c>
      <c r="F359">
        <v>7.73</v>
      </c>
      <c r="G359">
        <v>7.89</v>
      </c>
      <c r="H359">
        <v>7.95</v>
      </c>
      <c r="I359">
        <v>7.82</v>
      </c>
      <c r="J359">
        <v>7.83</v>
      </c>
      <c r="K359">
        <v>7.63</v>
      </c>
      <c r="L359">
        <v>7.52</v>
      </c>
      <c r="M359">
        <v>7.61</v>
      </c>
      <c r="N359">
        <v>7.58</v>
      </c>
      <c r="O359" t="s">
        <v>390</v>
      </c>
    </row>
    <row r="360" spans="1:15" x14ac:dyDescent="0.3">
      <c r="A360" t="s">
        <v>719</v>
      </c>
      <c r="B360" t="s">
        <v>1032</v>
      </c>
      <c r="C360">
        <v>7.51</v>
      </c>
      <c r="D360">
        <v>7.75</v>
      </c>
      <c r="E360">
        <v>7.61</v>
      </c>
      <c r="F360">
        <v>7.65</v>
      </c>
      <c r="G360">
        <v>7.56</v>
      </c>
      <c r="H360">
        <v>8.06</v>
      </c>
      <c r="I360">
        <v>7.94</v>
      </c>
      <c r="J360">
        <v>7.98</v>
      </c>
      <c r="K360">
        <v>7.95</v>
      </c>
      <c r="L360">
        <v>7.65</v>
      </c>
      <c r="M360">
        <v>7.74</v>
      </c>
      <c r="N360">
        <v>7.7</v>
      </c>
      <c r="O360" t="s">
        <v>390</v>
      </c>
    </row>
    <row r="362" spans="1:15" x14ac:dyDescent="0.3">
      <c r="A362" t="s">
        <v>720</v>
      </c>
      <c r="B362" t="s">
        <v>935</v>
      </c>
      <c r="C362">
        <v>7.4</v>
      </c>
      <c r="D362">
        <v>7.44</v>
      </c>
      <c r="E362">
        <v>7.52</v>
      </c>
      <c r="F362">
        <v>7.56</v>
      </c>
      <c r="G362">
        <v>7.63</v>
      </c>
      <c r="H362">
        <v>7.65</v>
      </c>
      <c r="I362">
        <v>7.69</v>
      </c>
      <c r="J362">
        <v>7.68</v>
      </c>
    </row>
    <row r="363" spans="1:15" x14ac:dyDescent="0.3">
      <c r="A363" t="s">
        <v>722</v>
      </c>
      <c r="B363" t="s">
        <v>936</v>
      </c>
      <c r="C363">
        <v>7.77</v>
      </c>
      <c r="D363">
        <v>7.78</v>
      </c>
      <c r="E363">
        <v>7.75</v>
      </c>
      <c r="F363">
        <v>7.78</v>
      </c>
      <c r="G363">
        <v>7.83</v>
      </c>
      <c r="H363">
        <v>7.95</v>
      </c>
      <c r="I363">
        <v>7.9</v>
      </c>
      <c r="J363">
        <v>7.96</v>
      </c>
    </row>
    <row r="364" spans="1:15" x14ac:dyDescent="0.3">
      <c r="A364" t="s">
        <v>724</v>
      </c>
      <c r="B364" t="s">
        <v>937</v>
      </c>
      <c r="C364">
        <v>7.56</v>
      </c>
      <c r="D364">
        <v>7.58</v>
      </c>
      <c r="E364">
        <v>7.55</v>
      </c>
      <c r="F364">
        <v>7.58</v>
      </c>
      <c r="G364">
        <v>7.7</v>
      </c>
      <c r="H364">
        <v>7.77</v>
      </c>
      <c r="I364">
        <v>7.92</v>
      </c>
      <c r="J364">
        <v>7.93</v>
      </c>
    </row>
    <row r="365" spans="1:15" x14ac:dyDescent="0.3">
      <c r="A365" t="s">
        <v>726</v>
      </c>
      <c r="B365" t="s">
        <v>938</v>
      </c>
      <c r="C365">
        <v>7.36</v>
      </c>
      <c r="D365">
        <v>7.55</v>
      </c>
      <c r="E365">
        <v>7.66</v>
      </c>
      <c r="F365">
        <v>7.6</v>
      </c>
      <c r="G365">
        <v>7.71</v>
      </c>
      <c r="H365">
        <v>7.72</v>
      </c>
      <c r="I365">
        <v>7.66</v>
      </c>
      <c r="J365">
        <v>7.85</v>
      </c>
    </row>
    <row r="366" spans="1:15" x14ac:dyDescent="0.3">
      <c r="A366" t="s">
        <v>728</v>
      </c>
      <c r="B366" t="s">
        <v>939</v>
      </c>
      <c r="C366">
        <v>7.43</v>
      </c>
      <c r="D366">
        <v>7.55</v>
      </c>
      <c r="E366">
        <v>7.54</v>
      </c>
      <c r="F366">
        <v>7.69</v>
      </c>
      <c r="G366">
        <v>7.73</v>
      </c>
      <c r="H366">
        <v>7.66</v>
      </c>
      <c r="I366">
        <v>7.79</v>
      </c>
      <c r="J366">
        <v>7.88</v>
      </c>
    </row>
    <row r="367" spans="1:15" x14ac:dyDescent="0.3">
      <c r="A367" t="s">
        <v>730</v>
      </c>
      <c r="B367" t="s">
        <v>940</v>
      </c>
      <c r="C367">
        <v>7.64</v>
      </c>
      <c r="D367">
        <v>7.53</v>
      </c>
      <c r="E367">
        <v>7.57</v>
      </c>
      <c r="F367">
        <v>7.65</v>
      </c>
      <c r="G367">
        <v>7.64</v>
      </c>
      <c r="H367">
        <v>7.56</v>
      </c>
      <c r="I367">
        <v>7.66</v>
      </c>
      <c r="J367">
        <v>7.74</v>
      </c>
    </row>
    <row r="368" spans="1:15" x14ac:dyDescent="0.3">
      <c r="A368" t="s">
        <v>732</v>
      </c>
      <c r="B368" t="s">
        <v>941</v>
      </c>
      <c r="C368">
        <v>7.52</v>
      </c>
      <c r="D368">
        <v>7.46</v>
      </c>
      <c r="E368">
        <v>7.63</v>
      </c>
      <c r="F368">
        <v>7.62</v>
      </c>
      <c r="G368">
        <v>7.66</v>
      </c>
      <c r="H368">
        <v>7.67</v>
      </c>
      <c r="I368">
        <v>7.84</v>
      </c>
      <c r="J368">
        <v>7.79</v>
      </c>
    </row>
    <row r="369" spans="1:10" x14ac:dyDescent="0.3">
      <c r="A369" t="s">
        <v>734</v>
      </c>
      <c r="B369" t="s">
        <v>942</v>
      </c>
      <c r="C369">
        <v>7.64</v>
      </c>
      <c r="D369">
        <v>7.53</v>
      </c>
      <c r="E369">
        <v>7.56</v>
      </c>
      <c r="F369">
        <v>7.62</v>
      </c>
      <c r="G369">
        <v>7.81</v>
      </c>
      <c r="H369">
        <v>7.89</v>
      </c>
      <c r="I369">
        <v>7.82</v>
      </c>
      <c r="J369">
        <v>7.92</v>
      </c>
    </row>
    <row r="370" spans="1:10" x14ac:dyDescent="0.3">
      <c r="A370" t="s">
        <v>736</v>
      </c>
      <c r="B370" t="s">
        <v>943</v>
      </c>
      <c r="C370">
        <v>7.63</v>
      </c>
      <c r="D370">
        <v>7.62</v>
      </c>
      <c r="E370">
        <v>7.64</v>
      </c>
      <c r="F370">
        <v>7.7</v>
      </c>
      <c r="G370">
        <v>7.6</v>
      </c>
      <c r="H370">
        <v>7.77</v>
      </c>
      <c r="I370">
        <v>7.6</v>
      </c>
      <c r="J370">
        <v>7.69</v>
      </c>
    </row>
    <row r="371" spans="1:10" x14ac:dyDescent="0.3">
      <c r="A371" t="s">
        <v>738</v>
      </c>
      <c r="B371" t="s">
        <v>944</v>
      </c>
      <c r="C371">
        <v>7.53</v>
      </c>
      <c r="D371">
        <v>7.56</v>
      </c>
      <c r="E371">
        <v>7.71</v>
      </c>
      <c r="F371">
        <v>7.7</v>
      </c>
      <c r="G371">
        <v>7.71</v>
      </c>
      <c r="H371">
        <v>7.71</v>
      </c>
      <c r="I371">
        <v>7.61</v>
      </c>
      <c r="J371">
        <v>7.63</v>
      </c>
    </row>
    <row r="372" spans="1:10" x14ac:dyDescent="0.3">
      <c r="A372" t="s">
        <v>740</v>
      </c>
      <c r="B372" t="s">
        <v>945</v>
      </c>
      <c r="C372">
        <v>7.32</v>
      </c>
      <c r="D372">
        <v>7.44</v>
      </c>
      <c r="E372">
        <v>7.35</v>
      </c>
      <c r="F372">
        <v>7.5</v>
      </c>
      <c r="G372">
        <v>7.54</v>
      </c>
      <c r="H372">
        <v>7.51</v>
      </c>
      <c r="I372">
        <v>7.73</v>
      </c>
      <c r="J372">
        <v>7.57</v>
      </c>
    </row>
    <row r="373" spans="1:10" x14ac:dyDescent="0.3">
      <c r="A373" t="s">
        <v>742</v>
      </c>
      <c r="B373" t="s">
        <v>946</v>
      </c>
      <c r="C373">
        <v>7.31</v>
      </c>
      <c r="D373">
        <v>7.33</v>
      </c>
      <c r="E373">
        <v>7.46</v>
      </c>
      <c r="F373">
        <v>7.59</v>
      </c>
      <c r="G373">
        <v>7.66</v>
      </c>
      <c r="H373">
        <v>7.53</v>
      </c>
      <c r="I373">
        <v>7.54</v>
      </c>
      <c r="J373">
        <v>7.54</v>
      </c>
    </row>
    <row r="374" spans="1:10" x14ac:dyDescent="0.3">
      <c r="A374" t="s">
        <v>744</v>
      </c>
      <c r="B374" t="s">
        <v>947</v>
      </c>
      <c r="C374">
        <v>7.36</v>
      </c>
      <c r="D374">
        <v>7.49</v>
      </c>
      <c r="E374">
        <v>7.48</v>
      </c>
      <c r="F374">
        <v>7.54</v>
      </c>
      <c r="G374">
        <v>7.67</v>
      </c>
      <c r="H374">
        <v>7.67</v>
      </c>
      <c r="I374">
        <v>7.66</v>
      </c>
      <c r="J374">
        <v>7.61</v>
      </c>
    </row>
    <row r="375" spans="1:10" x14ac:dyDescent="0.3">
      <c r="A375" t="s">
        <v>746</v>
      </c>
      <c r="B375" t="s">
        <v>948</v>
      </c>
      <c r="C375">
        <v>7.38</v>
      </c>
      <c r="D375">
        <v>7.41</v>
      </c>
      <c r="E375">
        <v>7.53</v>
      </c>
      <c r="F375">
        <v>7.53</v>
      </c>
      <c r="G375">
        <v>7.69</v>
      </c>
      <c r="H375">
        <v>7.7</v>
      </c>
      <c r="I375">
        <v>7.73</v>
      </c>
      <c r="J375">
        <v>7.82</v>
      </c>
    </row>
    <row r="376" spans="1:10" x14ac:dyDescent="0.3">
      <c r="A376" t="s">
        <v>748</v>
      </c>
      <c r="B376" t="s">
        <v>949</v>
      </c>
      <c r="C376">
        <v>7.47</v>
      </c>
      <c r="D376">
        <v>7.53</v>
      </c>
      <c r="E376">
        <v>7.51</v>
      </c>
      <c r="F376">
        <v>7.52</v>
      </c>
      <c r="G376">
        <v>7.83</v>
      </c>
      <c r="H376">
        <v>7.74</v>
      </c>
      <c r="I376">
        <v>7.87</v>
      </c>
      <c r="J376">
        <v>7.79</v>
      </c>
    </row>
    <row r="377" spans="1:10" x14ac:dyDescent="0.3">
      <c r="A377" t="s">
        <v>750</v>
      </c>
      <c r="B377" t="s">
        <v>950</v>
      </c>
      <c r="C377">
        <v>7.32</v>
      </c>
      <c r="D377">
        <v>7.4</v>
      </c>
      <c r="E377">
        <v>7.63</v>
      </c>
      <c r="F377">
        <v>7.56</v>
      </c>
      <c r="G377">
        <v>7.56</v>
      </c>
      <c r="H377">
        <v>7.57</v>
      </c>
      <c r="I377">
        <v>7.7</v>
      </c>
      <c r="J377">
        <v>7.56</v>
      </c>
    </row>
    <row r="378" spans="1:10" x14ac:dyDescent="0.3">
      <c r="A378" t="s">
        <v>752</v>
      </c>
      <c r="B378" t="s">
        <v>951</v>
      </c>
      <c r="C378">
        <v>7.31</v>
      </c>
      <c r="D378">
        <v>7.35</v>
      </c>
      <c r="E378">
        <v>7.39</v>
      </c>
      <c r="F378">
        <v>7.52</v>
      </c>
      <c r="G378">
        <v>7.48</v>
      </c>
      <c r="H378">
        <v>7.6</v>
      </c>
      <c r="I378">
        <v>7.5</v>
      </c>
      <c r="J378">
        <v>7.45</v>
      </c>
    </row>
    <row r="379" spans="1:10" x14ac:dyDescent="0.3">
      <c r="A379" t="s">
        <v>754</v>
      </c>
      <c r="B379" t="s">
        <v>952</v>
      </c>
      <c r="C379">
        <v>7.31</v>
      </c>
      <c r="D379">
        <v>7.31</v>
      </c>
      <c r="E379">
        <v>7.43</v>
      </c>
      <c r="F379">
        <v>7.41</v>
      </c>
      <c r="G379">
        <v>7.36</v>
      </c>
      <c r="H379">
        <v>7.41</v>
      </c>
      <c r="I379">
        <v>7.6</v>
      </c>
      <c r="J379">
        <v>7.72</v>
      </c>
    </row>
    <row r="380" spans="1:10" x14ac:dyDescent="0.3">
      <c r="A380" t="s">
        <v>756</v>
      </c>
      <c r="B380" t="s">
        <v>953</v>
      </c>
      <c r="C380">
        <v>7.3</v>
      </c>
      <c r="D380">
        <v>7.39</v>
      </c>
      <c r="E380">
        <v>7.38</v>
      </c>
      <c r="F380">
        <v>7.4</v>
      </c>
      <c r="G380">
        <v>7.61</v>
      </c>
      <c r="H380">
        <v>7.55</v>
      </c>
      <c r="I380">
        <v>7.6</v>
      </c>
      <c r="J380">
        <v>7.65</v>
      </c>
    </row>
    <row r="381" spans="1:10" x14ac:dyDescent="0.3">
      <c r="A381" t="s">
        <v>758</v>
      </c>
      <c r="B381" t="s">
        <v>954</v>
      </c>
      <c r="C381">
        <v>7.27</v>
      </c>
      <c r="D381">
        <v>7.27</v>
      </c>
      <c r="E381">
        <v>7.46</v>
      </c>
      <c r="F381">
        <v>7.44</v>
      </c>
      <c r="G381">
        <v>7.6</v>
      </c>
      <c r="H381">
        <v>7.65</v>
      </c>
      <c r="I381">
        <v>7.66</v>
      </c>
      <c r="J381">
        <v>7.75</v>
      </c>
    </row>
    <row r="382" spans="1:10" x14ac:dyDescent="0.3">
      <c r="A382" t="s">
        <v>760</v>
      </c>
      <c r="B382" t="s">
        <v>955</v>
      </c>
      <c r="C382">
        <v>7.1</v>
      </c>
      <c r="D382">
        <v>7.33</v>
      </c>
      <c r="E382">
        <v>7.36</v>
      </c>
      <c r="F382">
        <v>7.43</v>
      </c>
      <c r="G382">
        <v>7.5</v>
      </c>
      <c r="H382">
        <v>7.76</v>
      </c>
      <c r="I382">
        <v>7.73</v>
      </c>
      <c r="J382">
        <v>7.7</v>
      </c>
    </row>
    <row r="383" spans="1:10" x14ac:dyDescent="0.3">
      <c r="A383" t="s">
        <v>762</v>
      </c>
      <c r="B383" t="s">
        <v>956</v>
      </c>
      <c r="C383">
        <v>7.55</v>
      </c>
      <c r="D383">
        <v>7.54</v>
      </c>
      <c r="E383">
        <v>7.62</v>
      </c>
      <c r="F383">
        <v>7.65</v>
      </c>
      <c r="G383">
        <v>7.67</v>
      </c>
      <c r="H383">
        <v>7.84</v>
      </c>
      <c r="I383">
        <v>7.84</v>
      </c>
      <c r="J383">
        <v>7.85</v>
      </c>
    </row>
    <row r="384" spans="1:10" x14ac:dyDescent="0.3">
      <c r="A384" t="s">
        <v>764</v>
      </c>
      <c r="B384" t="s">
        <v>957</v>
      </c>
      <c r="C384">
        <v>7.25</v>
      </c>
      <c r="D384">
        <v>7.24</v>
      </c>
      <c r="E384">
        <v>7.39</v>
      </c>
      <c r="F384">
        <v>7.45</v>
      </c>
      <c r="G384">
        <v>7.54</v>
      </c>
      <c r="H384">
        <v>7.59</v>
      </c>
      <c r="I384">
        <v>7.6</v>
      </c>
      <c r="J384">
        <v>7.57</v>
      </c>
    </row>
    <row r="386" spans="1:10" x14ac:dyDescent="0.3">
      <c r="A386" t="s">
        <v>766</v>
      </c>
      <c r="B386" t="s">
        <v>958</v>
      </c>
      <c r="C386">
        <v>7.51</v>
      </c>
      <c r="D386">
        <v>7.53</v>
      </c>
      <c r="E386">
        <v>7.58</v>
      </c>
      <c r="F386">
        <v>7.66</v>
      </c>
      <c r="G386">
        <v>7.68</v>
      </c>
      <c r="H386">
        <v>7.68</v>
      </c>
      <c r="I386">
        <v>7.71</v>
      </c>
      <c r="J386">
        <v>7.69</v>
      </c>
    </row>
    <row r="387" spans="1:10" x14ac:dyDescent="0.3">
      <c r="A387" t="s">
        <v>768</v>
      </c>
      <c r="B387" t="s">
        <v>959</v>
      </c>
      <c r="C387">
        <v>7.68</v>
      </c>
      <c r="D387">
        <v>7.52</v>
      </c>
      <c r="E387">
        <v>7.73</v>
      </c>
      <c r="F387">
        <v>7.58</v>
      </c>
      <c r="G387">
        <v>7.66</v>
      </c>
      <c r="H387">
        <v>7.51</v>
      </c>
      <c r="I387">
        <v>7.6</v>
      </c>
      <c r="J387">
        <v>7.63</v>
      </c>
    </row>
    <row r="388" spans="1:10" x14ac:dyDescent="0.3">
      <c r="A388" t="s">
        <v>770</v>
      </c>
      <c r="B388" t="s">
        <v>960</v>
      </c>
      <c r="C388">
        <v>7.88</v>
      </c>
      <c r="D388">
        <v>7.73</v>
      </c>
      <c r="E388">
        <v>7.86</v>
      </c>
      <c r="F388">
        <v>7.87</v>
      </c>
      <c r="G388">
        <v>7.9</v>
      </c>
      <c r="H388">
        <v>7.76</v>
      </c>
      <c r="I388">
        <v>7.9</v>
      </c>
      <c r="J388">
        <v>7.91</v>
      </c>
    </row>
    <row r="389" spans="1:10" x14ac:dyDescent="0.3">
      <c r="A389" t="s">
        <v>772</v>
      </c>
      <c r="B389" t="s">
        <v>961</v>
      </c>
      <c r="C389">
        <v>7.6</v>
      </c>
      <c r="D389">
        <v>7.52</v>
      </c>
      <c r="E389">
        <v>7.54</v>
      </c>
      <c r="F389">
        <v>7.66</v>
      </c>
      <c r="G389">
        <v>7.71</v>
      </c>
      <c r="H389">
        <v>7.79</v>
      </c>
      <c r="I389">
        <v>7.95</v>
      </c>
      <c r="J389">
        <v>7.74</v>
      </c>
    </row>
    <row r="390" spans="1:10" x14ac:dyDescent="0.3">
      <c r="A390" t="s">
        <v>774</v>
      </c>
      <c r="B390" t="s">
        <v>962</v>
      </c>
      <c r="C390">
        <v>7.74</v>
      </c>
      <c r="D390">
        <v>7.65</v>
      </c>
      <c r="E390">
        <v>7.68</v>
      </c>
      <c r="F390">
        <v>7.85</v>
      </c>
      <c r="G390">
        <v>7.8</v>
      </c>
      <c r="H390">
        <v>7.86</v>
      </c>
      <c r="I390">
        <v>7.83</v>
      </c>
      <c r="J390">
        <v>7.83</v>
      </c>
    </row>
    <row r="391" spans="1:10" x14ac:dyDescent="0.3">
      <c r="A391" t="s">
        <v>776</v>
      </c>
      <c r="B391" t="s">
        <v>963</v>
      </c>
      <c r="C391">
        <v>7.46</v>
      </c>
      <c r="D391">
        <v>7.52</v>
      </c>
      <c r="E391">
        <v>7.56</v>
      </c>
      <c r="F391">
        <v>7.6</v>
      </c>
      <c r="G391">
        <v>7.61</v>
      </c>
      <c r="H391">
        <v>7.61</v>
      </c>
      <c r="I391">
        <v>7.61</v>
      </c>
      <c r="J391">
        <v>7.71</v>
      </c>
    </row>
    <row r="392" spans="1:10" x14ac:dyDescent="0.3">
      <c r="A392" t="s">
        <v>778</v>
      </c>
      <c r="B392" t="s">
        <v>964</v>
      </c>
      <c r="C392">
        <v>7.41</v>
      </c>
      <c r="D392">
        <v>7.7</v>
      </c>
      <c r="E392">
        <v>7.6</v>
      </c>
      <c r="F392">
        <v>7.61</v>
      </c>
      <c r="G392">
        <v>7.64</v>
      </c>
      <c r="H392">
        <v>7.58</v>
      </c>
      <c r="I392">
        <v>7.66</v>
      </c>
      <c r="J392">
        <v>7.63</v>
      </c>
    </row>
    <row r="393" spans="1:10" x14ac:dyDescent="0.3">
      <c r="A393" t="s">
        <v>780</v>
      </c>
      <c r="B393" t="s">
        <v>965</v>
      </c>
      <c r="C393">
        <v>7.58</v>
      </c>
      <c r="D393">
        <v>7.76</v>
      </c>
      <c r="E393">
        <v>7.67</v>
      </c>
      <c r="F393">
        <v>7.88</v>
      </c>
      <c r="G393">
        <v>7.78</v>
      </c>
      <c r="H393">
        <v>7.91</v>
      </c>
      <c r="I393">
        <v>7.91</v>
      </c>
      <c r="J393">
        <v>7.88</v>
      </c>
    </row>
    <row r="394" spans="1:10" x14ac:dyDescent="0.3">
      <c r="A394" t="s">
        <v>782</v>
      </c>
      <c r="B394" t="s">
        <v>966</v>
      </c>
      <c r="C394">
        <v>7.57</v>
      </c>
      <c r="D394">
        <v>7.37</v>
      </c>
      <c r="E394">
        <v>7.48</v>
      </c>
      <c r="F394">
        <v>7.43</v>
      </c>
      <c r="G394">
        <v>7.45</v>
      </c>
      <c r="H394">
        <v>7.42</v>
      </c>
      <c r="I394">
        <v>7.66</v>
      </c>
      <c r="J394">
        <v>7.7</v>
      </c>
    </row>
    <row r="395" spans="1:10" x14ac:dyDescent="0.3">
      <c r="A395" t="s">
        <v>784</v>
      </c>
      <c r="B395" t="s">
        <v>967</v>
      </c>
      <c r="C395">
        <v>7.35</v>
      </c>
      <c r="D395">
        <v>7.33</v>
      </c>
      <c r="E395">
        <v>7.53</v>
      </c>
      <c r="F395">
        <v>7.56</v>
      </c>
      <c r="G395">
        <v>7.67</v>
      </c>
      <c r="H395">
        <v>7.73</v>
      </c>
      <c r="I395">
        <v>7.66</v>
      </c>
      <c r="J395">
        <v>7.81</v>
      </c>
    </row>
    <row r="396" spans="1:10" x14ac:dyDescent="0.3">
      <c r="A396" t="s">
        <v>786</v>
      </c>
      <c r="B396" t="s">
        <v>968</v>
      </c>
      <c r="C396">
        <v>7.67</v>
      </c>
      <c r="D396">
        <v>7.54</v>
      </c>
      <c r="E396">
        <v>7.74</v>
      </c>
      <c r="F396">
        <v>7.87</v>
      </c>
      <c r="G396">
        <v>7.96</v>
      </c>
      <c r="H396">
        <v>7.82</v>
      </c>
      <c r="I396">
        <v>7.86</v>
      </c>
      <c r="J396">
        <v>7.86</v>
      </c>
    </row>
    <row r="397" spans="1:10" x14ac:dyDescent="0.3">
      <c r="A397" t="s">
        <v>788</v>
      </c>
      <c r="B397" t="s">
        <v>969</v>
      </c>
      <c r="C397">
        <v>7.5</v>
      </c>
      <c r="D397">
        <v>7.61</v>
      </c>
      <c r="E397">
        <v>7.54</v>
      </c>
      <c r="F397">
        <v>7.62</v>
      </c>
      <c r="G397">
        <v>7.71</v>
      </c>
      <c r="H397">
        <v>7.74</v>
      </c>
      <c r="I397">
        <v>7.75</v>
      </c>
      <c r="J397">
        <v>7.97</v>
      </c>
    </row>
    <row r="398" spans="1:10" x14ac:dyDescent="0.3">
      <c r="A398" t="s">
        <v>790</v>
      </c>
      <c r="B398" t="s">
        <v>970</v>
      </c>
      <c r="C398">
        <v>7.5</v>
      </c>
      <c r="D398">
        <v>7.5</v>
      </c>
      <c r="E398">
        <v>7.67</v>
      </c>
      <c r="F398">
        <v>7.69</v>
      </c>
      <c r="G398">
        <v>7.72</v>
      </c>
      <c r="H398">
        <v>7.84</v>
      </c>
      <c r="I398">
        <v>7.8</v>
      </c>
      <c r="J398">
        <v>7.83</v>
      </c>
    </row>
    <row r="399" spans="1:10" x14ac:dyDescent="0.3">
      <c r="A399" t="s">
        <v>792</v>
      </c>
      <c r="B399" t="s">
        <v>971</v>
      </c>
      <c r="C399">
        <v>7.59</v>
      </c>
      <c r="D399">
        <v>7.5</v>
      </c>
      <c r="E399">
        <v>7.65</v>
      </c>
      <c r="F399">
        <v>7.73</v>
      </c>
      <c r="G399">
        <v>7.66</v>
      </c>
      <c r="H399">
        <v>7.68</v>
      </c>
      <c r="I399">
        <v>7.68</v>
      </c>
      <c r="J399">
        <v>7.58</v>
      </c>
    </row>
    <row r="400" spans="1:10" x14ac:dyDescent="0.3">
      <c r="A400" t="s">
        <v>794</v>
      </c>
      <c r="B400" t="s">
        <v>972</v>
      </c>
      <c r="C400">
        <v>7.66</v>
      </c>
      <c r="D400">
        <v>7.53</v>
      </c>
      <c r="E400">
        <v>7.59</v>
      </c>
      <c r="F400">
        <v>7.63</v>
      </c>
      <c r="G400">
        <v>7.77</v>
      </c>
      <c r="H400">
        <v>7.69</v>
      </c>
      <c r="I400">
        <v>7.63</v>
      </c>
      <c r="J400">
        <v>7.55</v>
      </c>
    </row>
    <row r="401" spans="1:10" x14ac:dyDescent="0.3">
      <c r="A401" t="s">
        <v>796</v>
      </c>
      <c r="B401" t="s">
        <v>973</v>
      </c>
      <c r="C401">
        <v>7.19</v>
      </c>
      <c r="D401">
        <v>7.3</v>
      </c>
      <c r="E401">
        <v>7.31</v>
      </c>
      <c r="F401">
        <v>7.44</v>
      </c>
      <c r="G401">
        <v>7.45</v>
      </c>
      <c r="H401">
        <v>7.39</v>
      </c>
      <c r="I401">
        <v>7.53</v>
      </c>
      <c r="J401">
        <v>7.47</v>
      </c>
    </row>
    <row r="402" spans="1:10" x14ac:dyDescent="0.3">
      <c r="A402" t="s">
        <v>798</v>
      </c>
      <c r="B402" t="s">
        <v>974</v>
      </c>
      <c r="C402">
        <v>7.85</v>
      </c>
      <c r="D402">
        <v>7.85</v>
      </c>
      <c r="E402">
        <v>7.91</v>
      </c>
      <c r="F402">
        <v>7.95</v>
      </c>
      <c r="G402">
        <v>7.97</v>
      </c>
      <c r="H402">
        <v>7.95</v>
      </c>
      <c r="I402">
        <v>8.06</v>
      </c>
      <c r="J402">
        <v>8.01</v>
      </c>
    </row>
    <row r="403" spans="1:10" x14ac:dyDescent="0.3">
      <c r="A403" t="s">
        <v>800</v>
      </c>
      <c r="B403" t="s">
        <v>975</v>
      </c>
      <c r="C403">
        <v>7.43</v>
      </c>
      <c r="D403">
        <v>7.34</v>
      </c>
      <c r="E403">
        <v>7.51</v>
      </c>
      <c r="F403">
        <v>7.51</v>
      </c>
      <c r="G403">
        <v>7.56</v>
      </c>
      <c r="H403">
        <v>7.67</v>
      </c>
      <c r="I403">
        <v>7.52</v>
      </c>
      <c r="J403">
        <v>7.59</v>
      </c>
    </row>
    <row r="404" spans="1:10" x14ac:dyDescent="0.3">
      <c r="A404" t="s">
        <v>802</v>
      </c>
      <c r="B404" t="s">
        <v>976</v>
      </c>
      <c r="C404">
        <v>7.62</v>
      </c>
      <c r="D404">
        <v>7.49</v>
      </c>
      <c r="E404">
        <v>7.48</v>
      </c>
      <c r="F404">
        <v>7.65</v>
      </c>
      <c r="G404">
        <v>7.7</v>
      </c>
      <c r="H404">
        <v>7.8</v>
      </c>
      <c r="I404">
        <v>7.95</v>
      </c>
      <c r="J404">
        <v>8.01</v>
      </c>
    </row>
    <row r="405" spans="1:10" x14ac:dyDescent="0.3">
      <c r="A405" t="s">
        <v>804</v>
      </c>
      <c r="B405" t="s">
        <v>977</v>
      </c>
      <c r="C405">
        <v>7.58</v>
      </c>
      <c r="D405">
        <v>7.58</v>
      </c>
      <c r="E405">
        <v>7.47</v>
      </c>
      <c r="F405">
        <v>7.84</v>
      </c>
      <c r="G405">
        <v>7.57</v>
      </c>
      <c r="H405">
        <v>7.63</v>
      </c>
      <c r="I405">
        <v>7.7</v>
      </c>
      <c r="J405">
        <v>7.78</v>
      </c>
    </row>
    <row r="406" spans="1:10" x14ac:dyDescent="0.3">
      <c r="A406" t="s">
        <v>806</v>
      </c>
      <c r="B406" t="s">
        <v>978</v>
      </c>
      <c r="C406">
        <v>8.1</v>
      </c>
      <c r="D406">
        <v>8.0399999999999991</v>
      </c>
      <c r="E406">
        <v>8</v>
      </c>
      <c r="F406">
        <v>8.39</v>
      </c>
      <c r="G406">
        <v>8.2200000000000006</v>
      </c>
      <c r="H406">
        <v>8.1999999999999993</v>
      </c>
      <c r="I406">
        <v>8.32</v>
      </c>
      <c r="J406">
        <v>8.26</v>
      </c>
    </row>
    <row r="407" spans="1:10" x14ac:dyDescent="0.3">
      <c r="A407" t="s">
        <v>808</v>
      </c>
      <c r="B407" t="s">
        <v>979</v>
      </c>
      <c r="C407">
        <v>7.16</v>
      </c>
      <c r="D407">
        <v>7.27</v>
      </c>
      <c r="E407">
        <v>7.41</v>
      </c>
      <c r="F407">
        <v>7.49</v>
      </c>
      <c r="G407">
        <v>7.59</v>
      </c>
      <c r="H407">
        <v>7.6</v>
      </c>
      <c r="I407">
        <v>7.7</v>
      </c>
      <c r="J407">
        <v>7.57</v>
      </c>
    </row>
    <row r="408" spans="1:10" x14ac:dyDescent="0.3">
      <c r="A408" t="s">
        <v>810</v>
      </c>
      <c r="B408" t="s">
        <v>980</v>
      </c>
      <c r="C408">
        <v>7.41</v>
      </c>
      <c r="D408">
        <v>7.47</v>
      </c>
      <c r="E408">
        <v>7.4</v>
      </c>
      <c r="F408">
        <v>7.47</v>
      </c>
      <c r="G408">
        <v>7.54</v>
      </c>
      <c r="H408">
        <v>7.64</v>
      </c>
      <c r="I408">
        <v>7.64</v>
      </c>
      <c r="J408">
        <v>7.58</v>
      </c>
    </row>
    <row r="409" spans="1:10" x14ac:dyDescent="0.3">
      <c r="A409" t="s">
        <v>812</v>
      </c>
      <c r="B409" t="s">
        <v>981</v>
      </c>
      <c r="C409">
        <v>8.06</v>
      </c>
      <c r="D409">
        <v>7.94</v>
      </c>
      <c r="E409">
        <v>8.23</v>
      </c>
      <c r="F409">
        <v>8.2899999999999991</v>
      </c>
      <c r="G409">
        <v>8.16</v>
      </c>
      <c r="H409">
        <v>8.25</v>
      </c>
      <c r="I409">
        <v>8.16</v>
      </c>
      <c r="J409">
        <v>8.4</v>
      </c>
    </row>
    <row r="410" spans="1:10" x14ac:dyDescent="0.3">
      <c r="A410" t="s">
        <v>814</v>
      </c>
      <c r="B410" t="s">
        <v>982</v>
      </c>
      <c r="C410">
        <v>7.39</v>
      </c>
      <c r="D410">
        <v>7.65</v>
      </c>
      <c r="E410">
        <v>7.72</v>
      </c>
      <c r="F410">
        <v>7.83</v>
      </c>
      <c r="G410">
        <v>7.85</v>
      </c>
      <c r="H410">
        <v>7.93</v>
      </c>
      <c r="I410">
        <v>7.82</v>
      </c>
      <c r="J410">
        <v>7.89</v>
      </c>
    </row>
    <row r="411" spans="1:10" x14ac:dyDescent="0.3">
      <c r="A411" t="s">
        <v>816</v>
      </c>
      <c r="B411" t="s">
        <v>983</v>
      </c>
      <c r="C411">
        <v>7.41</v>
      </c>
      <c r="D411">
        <v>7.4</v>
      </c>
      <c r="E411">
        <v>7.66</v>
      </c>
      <c r="F411">
        <v>7.58</v>
      </c>
      <c r="G411">
        <v>7.73</v>
      </c>
      <c r="H411">
        <v>7.65</v>
      </c>
      <c r="I411">
        <v>7.62</v>
      </c>
      <c r="J411">
        <v>7.59</v>
      </c>
    </row>
    <row r="412" spans="1:10" x14ac:dyDescent="0.3">
      <c r="A412" t="s">
        <v>818</v>
      </c>
      <c r="B412" t="s">
        <v>984</v>
      </c>
      <c r="C412">
        <v>7.62</v>
      </c>
      <c r="D412">
        <v>7.77</v>
      </c>
      <c r="E412">
        <v>7.87</v>
      </c>
      <c r="F412">
        <v>7.8</v>
      </c>
      <c r="G412">
        <v>7.84</v>
      </c>
      <c r="H412">
        <v>7.91</v>
      </c>
      <c r="I412">
        <v>7.92</v>
      </c>
      <c r="J412">
        <v>7.8</v>
      </c>
    </row>
    <row r="413" spans="1:10" x14ac:dyDescent="0.3">
      <c r="A413" t="s">
        <v>820</v>
      </c>
      <c r="B413" t="s">
        <v>985</v>
      </c>
      <c r="C413">
        <v>8.1199999999999992</v>
      </c>
      <c r="D413">
        <v>8.1199999999999992</v>
      </c>
      <c r="E413">
        <v>7.82</v>
      </c>
      <c r="F413">
        <v>7.92</v>
      </c>
      <c r="G413">
        <v>8.0299999999999994</v>
      </c>
      <c r="H413">
        <v>7.97</v>
      </c>
      <c r="I413">
        <v>8.01</v>
      </c>
      <c r="J413">
        <v>7.94</v>
      </c>
    </row>
    <row r="414" spans="1:10" x14ac:dyDescent="0.3">
      <c r="A414" t="s">
        <v>822</v>
      </c>
      <c r="B414" t="s">
        <v>986</v>
      </c>
      <c r="C414">
        <v>7.36</v>
      </c>
      <c r="D414">
        <v>7.4</v>
      </c>
      <c r="E414">
        <v>7.7</v>
      </c>
      <c r="F414">
        <v>7.66</v>
      </c>
      <c r="G414">
        <v>7.71</v>
      </c>
      <c r="H414">
        <v>7.67</v>
      </c>
      <c r="I414">
        <v>7.81</v>
      </c>
      <c r="J414">
        <v>7.66</v>
      </c>
    </row>
    <row r="415" spans="1:10" x14ac:dyDescent="0.3">
      <c r="A415" t="s">
        <v>824</v>
      </c>
      <c r="B415" t="s">
        <v>987</v>
      </c>
      <c r="C415">
        <v>7.42</v>
      </c>
      <c r="D415">
        <v>7.58</v>
      </c>
      <c r="E415">
        <v>7.52</v>
      </c>
      <c r="F415">
        <v>7.77</v>
      </c>
      <c r="G415">
        <v>7.76</v>
      </c>
      <c r="H415">
        <v>7.74</v>
      </c>
      <c r="I415">
        <v>7.54</v>
      </c>
      <c r="J415">
        <v>7.71</v>
      </c>
    </row>
    <row r="416" spans="1:10" x14ac:dyDescent="0.3">
      <c r="A416" t="s">
        <v>826</v>
      </c>
      <c r="B416" t="s">
        <v>988</v>
      </c>
      <c r="C416">
        <v>7.64</v>
      </c>
      <c r="D416">
        <v>7.7</v>
      </c>
      <c r="E416">
        <v>7.54</v>
      </c>
      <c r="F416">
        <v>7.73</v>
      </c>
      <c r="G416">
        <v>7.79</v>
      </c>
      <c r="H416">
        <v>7.71</v>
      </c>
      <c r="I416">
        <v>7.73</v>
      </c>
      <c r="J416">
        <v>7.56</v>
      </c>
    </row>
    <row r="417" spans="1:10" x14ac:dyDescent="0.3">
      <c r="A417" t="s">
        <v>828</v>
      </c>
      <c r="B417" t="s">
        <v>989</v>
      </c>
      <c r="C417">
        <v>7.3</v>
      </c>
      <c r="D417">
        <v>7.3</v>
      </c>
      <c r="E417">
        <v>7.31</v>
      </c>
      <c r="F417">
        <v>7.42</v>
      </c>
      <c r="G417">
        <v>7.49</v>
      </c>
      <c r="H417">
        <v>7.61</v>
      </c>
      <c r="I417">
        <v>7.72</v>
      </c>
      <c r="J417">
        <v>7.54</v>
      </c>
    </row>
    <row r="418" spans="1:10" x14ac:dyDescent="0.3">
      <c r="A418" t="s">
        <v>830</v>
      </c>
      <c r="B418" t="s">
        <v>990</v>
      </c>
      <c r="C418">
        <v>7.58</v>
      </c>
      <c r="D418">
        <v>7.65</v>
      </c>
      <c r="E418">
        <v>7.61</v>
      </c>
      <c r="F418">
        <v>7.69</v>
      </c>
      <c r="G418">
        <v>7.62</v>
      </c>
      <c r="H418">
        <v>7.64</v>
      </c>
      <c r="I418">
        <v>7.74</v>
      </c>
      <c r="J418">
        <v>7.48</v>
      </c>
    </row>
    <row r="420" spans="1:10" x14ac:dyDescent="0.3">
      <c r="A420" t="s">
        <v>832</v>
      </c>
      <c r="B420" t="s">
        <v>1011</v>
      </c>
      <c r="C420">
        <v>7.53</v>
      </c>
      <c r="D420">
        <v>7.7</v>
      </c>
      <c r="E420">
        <v>7.73</v>
      </c>
      <c r="F420">
        <v>7.89</v>
      </c>
      <c r="G420">
        <v>7.85</v>
      </c>
      <c r="H420">
        <v>7.88</v>
      </c>
      <c r="I420">
        <v>7.92</v>
      </c>
      <c r="J420">
        <v>7.89</v>
      </c>
    </row>
    <row r="421" spans="1:10" x14ac:dyDescent="0.3">
      <c r="A421" t="s">
        <v>834</v>
      </c>
      <c r="B421" t="s">
        <v>835</v>
      </c>
      <c r="C421" t="s">
        <v>390</v>
      </c>
      <c r="D421">
        <v>7.63</v>
      </c>
      <c r="E421">
        <v>8.09</v>
      </c>
      <c r="F421">
        <v>8.18</v>
      </c>
      <c r="G421">
        <v>8.0500000000000007</v>
      </c>
      <c r="H421">
        <v>7.59</v>
      </c>
      <c r="I421">
        <v>7.84</v>
      </c>
      <c r="J421">
        <v>7.74</v>
      </c>
    </row>
    <row r="422" spans="1:10" x14ac:dyDescent="0.3">
      <c r="A422" t="s">
        <v>854</v>
      </c>
      <c r="B422" t="s">
        <v>991</v>
      </c>
      <c r="C422" t="s">
        <v>390</v>
      </c>
      <c r="D422">
        <v>7.91</v>
      </c>
      <c r="E422">
        <v>7.78</v>
      </c>
      <c r="F422">
        <v>7.54</v>
      </c>
      <c r="G422">
        <v>7.79</v>
      </c>
      <c r="H422">
        <v>8.0399999999999991</v>
      </c>
      <c r="I422">
        <v>7.95</v>
      </c>
      <c r="J422">
        <v>7.91</v>
      </c>
    </row>
    <row r="423" spans="1:10" x14ac:dyDescent="0.3">
      <c r="A423" t="s">
        <v>836</v>
      </c>
      <c r="B423" t="s">
        <v>992</v>
      </c>
      <c r="C423" t="s">
        <v>390</v>
      </c>
      <c r="D423">
        <v>7.88</v>
      </c>
      <c r="E423">
        <v>7.69</v>
      </c>
      <c r="F423">
        <v>8</v>
      </c>
      <c r="G423">
        <v>7.71</v>
      </c>
      <c r="H423">
        <v>7.88</v>
      </c>
      <c r="I423">
        <v>7.97</v>
      </c>
      <c r="J423">
        <v>8.0399999999999991</v>
      </c>
    </row>
    <row r="424" spans="1:10" x14ac:dyDescent="0.3">
      <c r="A424" t="s">
        <v>838</v>
      </c>
      <c r="B424" t="s">
        <v>839</v>
      </c>
      <c r="C424" t="s">
        <v>390</v>
      </c>
      <c r="D424">
        <v>7.27</v>
      </c>
      <c r="E424">
        <v>7.45</v>
      </c>
      <c r="F424">
        <v>7.65</v>
      </c>
      <c r="G424">
        <v>7.38</v>
      </c>
      <c r="H424">
        <v>7.71</v>
      </c>
      <c r="I424">
        <v>7.53</v>
      </c>
      <c r="J424">
        <v>7.58</v>
      </c>
    </row>
    <row r="425" spans="1:10" x14ac:dyDescent="0.3">
      <c r="A425" t="s">
        <v>840</v>
      </c>
      <c r="B425" t="s">
        <v>841</v>
      </c>
      <c r="C425" t="s">
        <v>390</v>
      </c>
      <c r="D425">
        <v>7.56</v>
      </c>
      <c r="E425">
        <v>7.86</v>
      </c>
      <c r="F425">
        <v>7.92</v>
      </c>
      <c r="G425">
        <v>8.16</v>
      </c>
      <c r="H425">
        <v>8.15</v>
      </c>
      <c r="I425">
        <v>8.2799999999999994</v>
      </c>
      <c r="J425">
        <v>8.06</v>
      </c>
    </row>
    <row r="426" spans="1:10" x14ac:dyDescent="0.3">
      <c r="A426" t="s">
        <v>842</v>
      </c>
      <c r="B426" t="s">
        <v>993</v>
      </c>
      <c r="C426" t="s">
        <v>390</v>
      </c>
      <c r="D426">
        <v>7.15</v>
      </c>
      <c r="E426">
        <v>7.17</v>
      </c>
      <c r="F426">
        <v>7.66</v>
      </c>
      <c r="G426">
        <v>7.92</v>
      </c>
      <c r="H426">
        <v>7.64</v>
      </c>
      <c r="I426">
        <v>7.72</v>
      </c>
      <c r="J426">
        <v>7.72</v>
      </c>
    </row>
    <row r="427" spans="1:10" x14ac:dyDescent="0.3">
      <c r="A427" t="s">
        <v>844</v>
      </c>
      <c r="B427" t="s">
        <v>845</v>
      </c>
      <c r="C427" t="s">
        <v>390</v>
      </c>
      <c r="D427">
        <v>8.06</v>
      </c>
      <c r="E427">
        <v>8.34</v>
      </c>
      <c r="F427">
        <v>8.3800000000000008</v>
      </c>
      <c r="G427">
        <v>7.79</v>
      </c>
      <c r="H427">
        <v>7.91</v>
      </c>
      <c r="I427">
        <v>8.06</v>
      </c>
      <c r="J427">
        <v>8.1999999999999993</v>
      </c>
    </row>
    <row r="428" spans="1:10" x14ac:dyDescent="0.3">
      <c r="A428" t="s">
        <v>846</v>
      </c>
      <c r="B428" t="s">
        <v>847</v>
      </c>
      <c r="C428" t="s">
        <v>390</v>
      </c>
      <c r="D428">
        <v>8.06</v>
      </c>
      <c r="E428">
        <v>7.7</v>
      </c>
      <c r="F428">
        <v>7.69</v>
      </c>
      <c r="G428">
        <v>7.78</v>
      </c>
      <c r="H428">
        <v>7.94</v>
      </c>
      <c r="I428">
        <v>8.18</v>
      </c>
      <c r="J428">
        <v>7.97</v>
      </c>
    </row>
    <row r="429" spans="1:10" x14ac:dyDescent="0.3">
      <c r="A429" t="s">
        <v>848</v>
      </c>
      <c r="B429" t="s">
        <v>849</v>
      </c>
      <c r="C429" t="s">
        <v>390</v>
      </c>
      <c r="D429">
        <v>7.94</v>
      </c>
      <c r="E429">
        <v>7.87</v>
      </c>
      <c r="F429">
        <v>8.17</v>
      </c>
      <c r="G429">
        <v>8.39</v>
      </c>
      <c r="H429">
        <v>7.94</v>
      </c>
      <c r="I429">
        <v>7.77</v>
      </c>
      <c r="J429">
        <v>8.0399999999999991</v>
      </c>
    </row>
    <row r="430" spans="1:10" x14ac:dyDescent="0.3">
      <c r="A430" t="s">
        <v>850</v>
      </c>
      <c r="B430" t="s">
        <v>851</v>
      </c>
      <c r="C430" t="s">
        <v>390</v>
      </c>
      <c r="D430">
        <v>7.98</v>
      </c>
      <c r="E430">
        <v>7.77</v>
      </c>
      <c r="F430">
        <v>8.16</v>
      </c>
      <c r="G430">
        <v>8.2799999999999994</v>
      </c>
      <c r="H430">
        <v>7.89</v>
      </c>
      <c r="I430">
        <v>7.94</v>
      </c>
      <c r="J430">
        <v>7.96</v>
      </c>
    </row>
    <row r="431" spans="1:10" x14ac:dyDescent="0.3">
      <c r="A431" t="s">
        <v>852</v>
      </c>
      <c r="B431" t="s">
        <v>853</v>
      </c>
      <c r="C431" t="s">
        <v>390</v>
      </c>
      <c r="D431">
        <v>7.82</v>
      </c>
      <c r="E431">
        <v>7.84</v>
      </c>
      <c r="F431">
        <v>7.88</v>
      </c>
      <c r="G431">
        <v>7.85</v>
      </c>
      <c r="H431">
        <v>8.19</v>
      </c>
      <c r="I431">
        <v>8.3000000000000007</v>
      </c>
      <c r="J431">
        <v>8.0500000000000007</v>
      </c>
    </row>
    <row r="432" spans="1:10" x14ac:dyDescent="0.3">
      <c r="A432" t="s">
        <v>996</v>
      </c>
    </row>
    <row r="434" spans="1:11" x14ac:dyDescent="0.3">
      <c r="A434" t="s">
        <v>856</v>
      </c>
    </row>
    <row r="435" spans="1:11" x14ac:dyDescent="0.3">
      <c r="A435" t="s">
        <v>1012</v>
      </c>
    </row>
    <row r="436" spans="1:11" x14ac:dyDescent="0.3">
      <c r="A436" t="s">
        <v>994</v>
      </c>
    </row>
    <row r="437" spans="1:11" x14ac:dyDescent="0.3">
      <c r="A437" t="s">
        <v>863</v>
      </c>
    </row>
    <row r="438" spans="1:11" x14ac:dyDescent="0.3">
      <c r="A438" t="s">
        <v>995</v>
      </c>
      <c r="K438" t="s">
        <v>866</v>
      </c>
    </row>
    <row r="439" spans="1:11" x14ac:dyDescent="0.3">
      <c r="K439" t="s">
        <v>868</v>
      </c>
    </row>
    <row r="440" spans="1:11" x14ac:dyDescent="0.3">
      <c r="A440" t="s">
        <v>864</v>
      </c>
      <c r="K440" t="s">
        <v>871</v>
      </c>
    </row>
    <row r="441" spans="1:11" x14ac:dyDescent="0.3">
      <c r="A441" t="s">
        <v>865</v>
      </c>
      <c r="D441" t="s">
        <v>866</v>
      </c>
      <c r="K441" t="s">
        <v>873</v>
      </c>
    </row>
    <row r="442" spans="1:11" x14ac:dyDescent="0.3">
      <c r="A442" t="s">
        <v>867</v>
      </c>
      <c r="D442" t="s">
        <v>868</v>
      </c>
    </row>
    <row r="443" spans="1:11" x14ac:dyDescent="0.3">
      <c r="A443" t="s">
        <v>870</v>
      </c>
      <c r="D443" t="s">
        <v>871</v>
      </c>
    </row>
    <row r="444" spans="1:11" x14ac:dyDescent="0.3">
      <c r="A444" t="s">
        <v>872</v>
      </c>
      <c r="D444" t="s">
        <v>873</v>
      </c>
    </row>
    <row r="449" spans="2:15" x14ac:dyDescent="0.3">
      <c r="B449" t="str">
        <f>frontsheet!B5</f>
        <v>Allerdale</v>
      </c>
      <c r="C449">
        <f>VLOOKUP(B449,B8:G431,2,FALSE)</f>
        <v>7.88</v>
      </c>
      <c r="D449">
        <f>VLOOKUP(B449,B8:G431,3,FALSE)</f>
        <v>7.68</v>
      </c>
      <c r="E449">
        <f>VLOOKUP(B449,B8:G431,4,FALSE)</f>
        <v>7.81</v>
      </c>
      <c r="F449">
        <f>VLOOKUP(B449,B8:G431,5,FALSE)</f>
        <v>8.14</v>
      </c>
      <c r="G449">
        <f>VLOOKUP($B449,$B$8:G$431,6,FALSE)</f>
        <v>7.82</v>
      </c>
      <c r="H449">
        <f>VLOOKUP($B449,$B$8:H$431,7,FALSE)</f>
        <v>7.74</v>
      </c>
      <c r="I449">
        <f>VLOOKUP($B449,$B$8:I$431,8,FALSE)</f>
        <v>7.9</v>
      </c>
      <c r="J449">
        <f>VLOOKUP($B449,$B$8:J$431,9,FALSE)</f>
        <v>7.9</v>
      </c>
      <c r="K449">
        <f>VLOOKUP($B449,$B$8:K$431,10,FALSE)</f>
        <v>8.1</v>
      </c>
      <c r="L449">
        <f>VLOOKUP($B449,$B$8:L$431,11,FALSE)</f>
        <v>7.48</v>
      </c>
      <c r="M449">
        <f>VLOOKUP($B449,$B$8:M$431,12,FALSE)</f>
        <v>7.47</v>
      </c>
      <c r="N449">
        <f>VLOOKUP($B449,$B$8:N$431,13,FALSE)</f>
        <v>7.18</v>
      </c>
      <c r="O449" t="str">
        <f>VLOOKUP($B449,$B$8:O$431,14,FALSE)</f>
        <v>x</v>
      </c>
    </row>
    <row r="450" spans="2:15" x14ac:dyDescent="0.3">
      <c r="B450" t="str">
        <f>B449</f>
        <v>Allerdale</v>
      </c>
      <c r="C450" t="str">
        <f>VLOOKUP($B450,$B$469:$S$776,3,FALSE)</f>
        <v xml:space="preserve">Mainly Rural (rural including hub towns &gt;=80%) </v>
      </c>
      <c r="D450">
        <f>VLOOKUP($B450,$B$469:$S$776,6,FALSE)</f>
        <v>4</v>
      </c>
      <c r="E450">
        <f>VLOOKUP($B450,$B$469:$S$776,9,FALSE)</f>
        <v>14</v>
      </c>
      <c r="F450">
        <f>VLOOKUP($B450,$B$469:$S$776,12,FALSE)</f>
        <v>19</v>
      </c>
      <c r="G450">
        <f>VLOOKUP($B450,$B$469:$S$776,15,FALSE)</f>
        <v>2</v>
      </c>
      <c r="H450">
        <f>VLOOKUP($B450,$B$469:$T$776,18,FALSE)</f>
        <v>18</v>
      </c>
      <c r="I450">
        <f>VLOOKUP($B450,$B$469:$W$776,21,FALSE)</f>
        <v>33</v>
      </c>
      <c r="J450">
        <f>VLOOKUP($B450,$B$469:$AB$776,24,FALSE)</f>
        <v>14</v>
      </c>
    </row>
    <row r="451" spans="2:15" x14ac:dyDescent="0.3">
      <c r="B451" t="str">
        <f>B450</f>
        <v>Allerdale</v>
      </c>
      <c r="C451" s="139">
        <f>VLOOKUP($B451,$B$469:$S$776,5,FALSE)-COUNTIFS(E469:E776,"x",$D469:$D776,VLOOKUP($B451,$B$469:$S$776,3,FALSE))</f>
        <v>4</v>
      </c>
      <c r="D451">
        <f>VLOOKUP($B451,$B$469:$S$776,8,FALSE)-COUNTIFS(H469:H776,"x",$D469:$D776,VLOOKUP($B451,$B$469:$S$776,3,FALSE))</f>
        <v>14</v>
      </c>
      <c r="E451">
        <f>VLOOKUP($B451,$B$469:$S$776,11,FALSE)-COUNTIFS(K469:K776,"x",$D469:$D776,VLOOKUP($B451,$B$469:$S$776,3,FALSE))</f>
        <v>19</v>
      </c>
      <c r="F451">
        <f>VLOOKUP($B451,$B$469:$S$776,14,FALSE)-COUNTIFS(N469:N776,"x",$D469:$D776,VLOOKUP($B451,$B$469:$S$776,3,FALSE))</f>
        <v>2</v>
      </c>
      <c r="G451">
        <f>VLOOKUP($B451,$B$469:$S$776,17,FALSE)-COUNTIFS(Q469:Q776,"x",$D469:$D776,VLOOKUP($B451,$B$469:$S$776,3,FALSE))</f>
        <v>18</v>
      </c>
      <c r="H451">
        <f>VLOOKUP($B451,$B$469:$V$776,20,FALSE)-COUNTIFS(T469:T776,"x",$D469:$D776,VLOOKUP($B451,$B$469:$S$776,3,FALSE))</f>
        <v>33</v>
      </c>
      <c r="I451">
        <f>VLOOKUP($B451,$B$469:$Y$776,23,FALSE)-COUNTIFS(W469:W776,"x",$D469:$D776,VLOOKUP($B451,$B$469:$S$776,3,FALSE))</f>
        <v>13</v>
      </c>
      <c r="J451">
        <f>VLOOKUP($B451,$B$469:$AB$776,26,FALSE)-COUNTIFS(Z469:Z776,"x",$D469:$D776,VLOOKUP($B451,$B$469:$S$776,3,FALSE))</f>
        <v>17</v>
      </c>
      <c r="K451">
        <f>VLOOKUP($B451,$B$469:$AN$776,29,FALSE)-COUNTIFS(AC469:AC776,"x",$D469:$D776,VLOOKUP($B451,$B$469:$S$776,3,FALSE))</f>
        <v>8</v>
      </c>
      <c r="L451">
        <f>VLOOKUP($B451,$B$469:$AN$776,32,FALSE)-COUNTIFS(AF469:AF776,"x",$D469:$D776,VLOOKUP($B451,$B$469:$S$776,3,FALSE))</f>
        <v>28</v>
      </c>
      <c r="M451">
        <f>VLOOKUP($B451,$B$469:$AN$776,35,FALSE)-COUNTIFS(AI469:AI776,"x",$D469:$D776,VLOOKUP($B451,$B$469:$S$776,3,FALSE))</f>
        <v>35</v>
      </c>
      <c r="N451">
        <f>VLOOKUP($B451,$B$469:$AN$776,38,FALSE)-COUNTIFS(AL469:AL776,"x",$D469:$D776,VLOOKUP($B451,$B$469:$S$776,3,FALSE))</f>
        <v>34</v>
      </c>
    </row>
    <row r="468" spans="2:40" x14ac:dyDescent="0.3">
      <c r="D468" t="s">
        <v>919</v>
      </c>
      <c r="G468" t="s">
        <v>920</v>
      </c>
      <c r="J468" t="s">
        <v>921</v>
      </c>
      <c r="M468" t="s">
        <v>922</v>
      </c>
      <c r="P468" t="s">
        <v>923</v>
      </c>
      <c r="S468" t="s">
        <v>1007</v>
      </c>
      <c r="V468" t="s">
        <v>1009</v>
      </c>
      <c r="Y468" t="s">
        <v>1016</v>
      </c>
      <c r="AC468" t="s">
        <v>1026</v>
      </c>
      <c r="AF468" t="s">
        <v>1027</v>
      </c>
      <c r="AI468" t="s">
        <v>1028</v>
      </c>
      <c r="AL468" t="s">
        <v>1029</v>
      </c>
    </row>
    <row r="469" spans="2:40" x14ac:dyDescent="0.3">
      <c r="B469" t="s">
        <v>2</v>
      </c>
      <c r="C469" t="str">
        <f>VLOOKUP(B469,class!A$1:B$357,2,FALSE)</f>
        <v>Shire district</v>
      </c>
      <c r="D469" t="str">
        <f>VLOOKUP(B469,classifications!E$3:F$335,2,FALSE)</f>
        <v>Urban with City and Town</v>
      </c>
      <c r="E469" s="7">
        <f t="shared" ref="E469:E500" si="0">VLOOKUP($B469,$B$7:$G$431,2,FALSE)</f>
        <v>7.36</v>
      </c>
      <c r="F469" s="49">
        <f t="shared" ref="F469:F500" si="1">1+SUMPRODUCT((D$469:D$776=D469)*(E$469:E$776&gt;E469))</f>
        <v>56</v>
      </c>
      <c r="G469" s="49">
        <f>IF(E469="x",9999,F469)</f>
        <v>56</v>
      </c>
      <c r="H469">
        <f t="shared" ref="H469:H500" si="2">VLOOKUP($B469,$B$7:$G$431,3,FALSE)</f>
        <v>7.47</v>
      </c>
      <c r="I469" s="49">
        <f t="shared" ref="I469:I500" si="3">1+SUMPRODUCT((D$469:D$776=D469)*(H$469:H$776&gt;H469))</f>
        <v>38</v>
      </c>
      <c r="J469" s="49">
        <f>IF(H469="x",9999,I469)</f>
        <v>38</v>
      </c>
      <c r="K469">
        <f t="shared" ref="K469:K500" si="4">VLOOKUP($B469,$B$7:$G$431,4,FALSE)</f>
        <v>7.52</v>
      </c>
      <c r="L469">
        <f t="shared" ref="L469:L500" si="5">1+SUMPRODUCT((D$469:D$776=D469)*(K$469:K$776&gt;K469))</f>
        <v>37</v>
      </c>
      <c r="M469" s="49">
        <f>IF(K469="x",9999,L469)</f>
        <v>37</v>
      </c>
      <c r="N469">
        <f t="shared" ref="N469:N500" si="6">VLOOKUP($B469,$B$7:$G$431,5,FALSE)</f>
        <v>7.9</v>
      </c>
      <c r="O469">
        <f t="shared" ref="O469:O500" si="7">1+SUMPRODUCT((D$469:D$776=D469)*(N$469:N$776&gt;N469))</f>
        <v>6</v>
      </c>
      <c r="P469" s="49">
        <f>IF(N469="x",9999,O469)</f>
        <v>6</v>
      </c>
      <c r="Q469">
        <f t="shared" ref="Q469:Q500" si="8">VLOOKUP($B469,$B$7:$G$431,6,FALSE)</f>
        <v>7.64</v>
      </c>
      <c r="R469">
        <f t="shared" ref="R469:R500" si="9">1+SUMPRODUCT((D$469:D$776=D469)*(Q$469:Q$776&gt;Q469))</f>
        <v>48</v>
      </c>
      <c r="S469" s="49">
        <f>IF(Q469="x",9999,R469)</f>
        <v>48</v>
      </c>
      <c r="T469">
        <f t="shared" ref="T469:T500" si="10">VLOOKUP($B469,$B$7:$H$431,7,FALSE)</f>
        <v>7.31</v>
      </c>
      <c r="U469">
        <f t="shared" ref="U469:U500" si="11">1+SUMPRODUCT((D$469:D$776=D469)*(T$469:T$776&gt;T469))</f>
        <v>90</v>
      </c>
      <c r="V469" s="49">
        <f>IF(T469="x",9999,U469)</f>
        <v>90</v>
      </c>
      <c r="W469">
        <f t="shared" ref="W469:W500" si="12">VLOOKUP($B469,$B$7:$I$431,8,FALSE)</f>
        <v>7.83</v>
      </c>
      <c r="X469">
        <f t="shared" ref="X469:X500" si="13">1+SUMPRODUCT((D$469:D$776=D469)*(W$469:W$776&gt;W469))</f>
        <v>22</v>
      </c>
      <c r="Y469" s="49">
        <f>IF(W469="x",9999,X469)</f>
        <v>22</v>
      </c>
      <c r="Z469">
        <f t="shared" ref="Z469:Z500" si="14">VLOOKUP($B469,$B$7:$J$431,9,FALSE)</f>
        <v>7.31</v>
      </c>
      <c r="AA469">
        <f t="shared" ref="AA469:AA500" si="15">1+SUMPRODUCT((D$469:D$776=D469)*(Z$469:Z$776&gt;Z469))</f>
        <v>90</v>
      </c>
      <c r="AB469">
        <f>IF(Z469="x",9999,AA469)</f>
        <v>90</v>
      </c>
      <c r="AC469" t="str">
        <f>VLOOKUP($B469,$B$7:$Z$431,10,FALSE)</f>
        <v>x</v>
      </c>
      <c r="AD469" cm="1">
        <f t="array" ref="AD469">1+SUMPRODUCT((D$469:D$776=D469)*(AC$469:AC$776&gt;AC469))</f>
        <v>1</v>
      </c>
      <c r="AE469">
        <f>IF(AC469="x",9999,AD469)</f>
        <v>9999</v>
      </c>
      <c r="AF469">
        <f>VLOOKUP($B469,$B$7:$Z$431,11,FALSE)</f>
        <v>7.57</v>
      </c>
      <c r="AG469" cm="1">
        <f t="array" ref="AG469">1+SUMPRODUCT((D$469:D$776=D469)*(AF$469:AF$776&gt;AF469))</f>
        <v>17</v>
      </c>
      <c r="AH469">
        <f>IF(AF469="x",9999,AG469)</f>
        <v>17</v>
      </c>
      <c r="AI469">
        <f>VLOOKUP($B469,$B$7:$Z$431,12,FALSE)</f>
        <v>7.35</v>
      </c>
      <c r="AJ469" cm="1">
        <f t="array" ref="AJ469">1+SUMPRODUCT((D$469:D$776=D469)*(AI$469:AI$776&gt;AI469))</f>
        <v>74</v>
      </c>
      <c r="AK469">
        <f>IF(AI469="x",9999,AJ469)</f>
        <v>74</v>
      </c>
      <c r="AL469">
        <f>VLOOKUP($B469,$B$7:$Z$431,13,FALSE)</f>
        <v>7.57</v>
      </c>
      <c r="AM469" cm="1">
        <f t="array" ref="AM469">1+SUMPRODUCT((D$469:D$776=D469)*(AL$469:AL$776&gt;AL469))</f>
        <v>23</v>
      </c>
      <c r="AN469">
        <f>IF(AL469="x",9999,AM469)</f>
        <v>23</v>
      </c>
    </row>
    <row r="470" spans="2:40" x14ac:dyDescent="0.3">
      <c r="B470" t="s">
        <v>4</v>
      </c>
      <c r="C470" t="str">
        <f>VLOOKUP(B470,class!A$1:B$357,2,FALSE)</f>
        <v>Shire district</v>
      </c>
      <c r="D470" t="str">
        <f>VLOOKUP(B470,classifications!E$3:F$335,2,FALSE)</f>
        <v xml:space="preserve">Mainly Rural (rural including hub towns &gt;=80%) </v>
      </c>
      <c r="E470" s="7">
        <f t="shared" si="0"/>
        <v>7.88</v>
      </c>
      <c r="F470" s="49">
        <f t="shared" si="1"/>
        <v>4</v>
      </c>
      <c r="G470" s="49">
        <f t="shared" ref="G470:G532" si="16">IF(E470="x",9999,F470)</f>
        <v>4</v>
      </c>
      <c r="H470">
        <f t="shared" si="2"/>
        <v>7.68</v>
      </c>
      <c r="I470" s="49">
        <f t="shared" si="3"/>
        <v>14</v>
      </c>
      <c r="J470" s="49">
        <f t="shared" ref="J470:J532" si="17">IF(H470="x",9999,I470)</f>
        <v>14</v>
      </c>
      <c r="K470">
        <f t="shared" si="4"/>
        <v>7.81</v>
      </c>
      <c r="L470">
        <f t="shared" si="5"/>
        <v>19</v>
      </c>
      <c r="M470" s="49">
        <f t="shared" ref="M470:M532" si="18">IF(K470="x",9999,L470)</f>
        <v>19</v>
      </c>
      <c r="N470">
        <f t="shared" si="6"/>
        <v>8.14</v>
      </c>
      <c r="O470">
        <f t="shared" si="7"/>
        <v>2</v>
      </c>
      <c r="P470" s="49">
        <f t="shared" ref="P470:P532" si="19">IF(N470="x",9999,O470)</f>
        <v>2</v>
      </c>
      <c r="Q470">
        <f t="shared" si="8"/>
        <v>7.82</v>
      </c>
      <c r="R470">
        <f t="shared" si="9"/>
        <v>18</v>
      </c>
      <c r="S470" s="49">
        <f t="shared" ref="S470:S532" si="20">IF(Q470="x",9999,R470)</f>
        <v>18</v>
      </c>
      <c r="T470">
        <f t="shared" si="10"/>
        <v>7.74</v>
      </c>
      <c r="U470">
        <f t="shared" si="11"/>
        <v>33</v>
      </c>
      <c r="V470" s="49">
        <f t="shared" ref="V470:V532" si="21">IF(T470="x",9999,U470)</f>
        <v>33</v>
      </c>
      <c r="W470">
        <f t="shared" si="12"/>
        <v>7.9</v>
      </c>
      <c r="X470">
        <f t="shared" si="13"/>
        <v>14</v>
      </c>
      <c r="Y470" s="49">
        <f t="shared" ref="Y470:Y532" si="22">IF(W470="x",9999,X470)</f>
        <v>14</v>
      </c>
      <c r="Z470">
        <f t="shared" si="14"/>
        <v>7.9</v>
      </c>
      <c r="AA470">
        <f t="shared" si="15"/>
        <v>17</v>
      </c>
      <c r="AB470">
        <f t="shared" ref="AB470:AB532" si="23">IF(Z470="x",9999,AA470)</f>
        <v>17</v>
      </c>
      <c r="AC470">
        <f t="shared" ref="AC470:AC533" si="24">VLOOKUP($B470,$B$7:$Z$431,10,FALSE)</f>
        <v>8.1</v>
      </c>
      <c r="AD470" cm="1">
        <f t="array" ref="AD470">1+SUMPRODUCT((D$469:D$776=D470)*(AC$469:AC$776&gt;AC470))</f>
        <v>8</v>
      </c>
      <c r="AE470">
        <f t="shared" ref="AE470:AE533" si="25">IF(AC470="x",9999,AD470)</f>
        <v>8</v>
      </c>
      <c r="AF470">
        <f t="shared" ref="AF470:AF533" si="26">VLOOKUP($B470,$B$7:$Z$431,11,FALSE)</f>
        <v>7.48</v>
      </c>
      <c r="AG470" cm="1">
        <f t="array" ref="AG470">1+SUMPRODUCT((D$469:D$776=D470)*(AF$469:AF$776&gt;AF470))</f>
        <v>28</v>
      </c>
      <c r="AH470">
        <f t="shared" ref="AH470:AH533" si="27">IF(AF470="x",9999,AG470)</f>
        <v>28</v>
      </c>
      <c r="AI470">
        <f t="shared" ref="AI470:AI533" si="28">VLOOKUP($B470,$B$7:$Z$431,12,FALSE)</f>
        <v>7.47</v>
      </c>
      <c r="AJ470" cm="1">
        <f t="array" ref="AJ470">1+SUMPRODUCT((D$469:D$776=D470)*(AI$469:AI$776&gt;AI470))</f>
        <v>35</v>
      </c>
      <c r="AK470">
        <f t="shared" ref="AK470:AK533" si="29">IF(AI470="x",9999,AJ470)</f>
        <v>35</v>
      </c>
      <c r="AL470">
        <f t="shared" ref="AL470:AL533" si="30">VLOOKUP($B470,$B$7:$Z$431,13,FALSE)</f>
        <v>7.18</v>
      </c>
      <c r="AM470" cm="1">
        <f t="array" ref="AM470">1+SUMPRODUCT((D$469:D$776=D470)*(AL$469:AL$776&gt;AL470))</f>
        <v>37</v>
      </c>
      <c r="AN470">
        <f t="shared" ref="AN470:AN533" si="31">IF(AL470="x",9999,AM470)</f>
        <v>37</v>
      </c>
    </row>
    <row r="471" spans="2:40" x14ac:dyDescent="0.3">
      <c r="B471" t="s">
        <v>6</v>
      </c>
      <c r="C471" t="str">
        <f>VLOOKUP(B471,class!A$1:B$357,2,FALSE)</f>
        <v>Shire district</v>
      </c>
      <c r="D471" t="str">
        <f>VLOOKUP(B471,classifications!E$3:F$335,2,FALSE)</f>
        <v>Urban with Minor Conurbation</v>
      </c>
      <c r="E471" s="7">
        <f t="shared" si="0"/>
        <v>7.68</v>
      </c>
      <c r="F471" s="49">
        <f t="shared" si="1"/>
        <v>1</v>
      </c>
      <c r="G471" s="49">
        <f t="shared" si="16"/>
        <v>1</v>
      </c>
      <c r="H471">
        <f t="shared" si="2"/>
        <v>7.67</v>
      </c>
      <c r="I471" s="49">
        <f t="shared" si="3"/>
        <v>2</v>
      </c>
      <c r="J471" s="49">
        <f t="shared" si="17"/>
        <v>2</v>
      </c>
      <c r="K471">
        <f t="shared" si="4"/>
        <v>7.59</v>
      </c>
      <c r="L471">
        <f t="shared" si="5"/>
        <v>2</v>
      </c>
      <c r="M471" s="49">
        <f t="shared" si="18"/>
        <v>2</v>
      </c>
      <c r="N471">
        <f t="shared" si="6"/>
        <v>7.79</v>
      </c>
      <c r="O471">
        <f t="shared" si="7"/>
        <v>1</v>
      </c>
      <c r="P471" s="49">
        <f t="shared" si="19"/>
        <v>1</v>
      </c>
      <c r="Q471">
        <f t="shared" si="8"/>
        <v>8.1300000000000008</v>
      </c>
      <c r="R471">
        <f t="shared" si="9"/>
        <v>2</v>
      </c>
      <c r="S471" s="49">
        <f t="shared" si="20"/>
        <v>2</v>
      </c>
      <c r="T471">
        <f t="shared" si="10"/>
        <v>7.93</v>
      </c>
      <c r="U471">
        <f t="shared" si="11"/>
        <v>2</v>
      </c>
      <c r="V471" s="49">
        <f t="shared" si="21"/>
        <v>2</v>
      </c>
      <c r="W471">
        <f t="shared" si="12"/>
        <v>7.73</v>
      </c>
      <c r="X471">
        <f t="shared" si="13"/>
        <v>3</v>
      </c>
      <c r="Y471" s="49">
        <f t="shared" si="22"/>
        <v>3</v>
      </c>
      <c r="Z471">
        <f t="shared" si="14"/>
        <v>7.96</v>
      </c>
      <c r="AA471">
        <f t="shared" si="15"/>
        <v>1</v>
      </c>
      <c r="AB471">
        <f t="shared" si="23"/>
        <v>1</v>
      </c>
      <c r="AC471">
        <f t="shared" si="24"/>
        <v>7.92</v>
      </c>
      <c r="AD471" cm="1">
        <f t="array" ref="AD471">1+SUMPRODUCT((D$469:D$776=D471)*(AC$469:AC$776&gt;AC471))</f>
        <v>1</v>
      </c>
      <c r="AE471">
        <f t="shared" si="25"/>
        <v>1</v>
      </c>
      <c r="AF471">
        <f t="shared" si="26"/>
        <v>7.54</v>
      </c>
      <c r="AG471" cm="1">
        <f t="array" ref="AG471">1+SUMPRODUCT((D$469:D$776=D471)*(AF$469:AF$776&gt;AF471))</f>
        <v>1</v>
      </c>
      <c r="AH471">
        <f t="shared" si="27"/>
        <v>1</v>
      </c>
      <c r="AI471">
        <f t="shared" si="28"/>
        <v>7.79</v>
      </c>
      <c r="AJ471" cm="1">
        <f t="array" ref="AJ471">1+SUMPRODUCT((D$469:D$776=D471)*(AI$469:AI$776&gt;AI471))</f>
        <v>1</v>
      </c>
      <c r="AK471">
        <f t="shared" si="29"/>
        <v>1</v>
      </c>
      <c r="AL471">
        <f t="shared" si="30"/>
        <v>7.52</v>
      </c>
      <c r="AM471" cm="1">
        <f t="array" ref="AM471">1+SUMPRODUCT((D$469:D$776=D471)*(AL$469:AL$776&gt;AL471))</f>
        <v>1</v>
      </c>
      <c r="AN471">
        <f t="shared" si="31"/>
        <v>1</v>
      </c>
    </row>
    <row r="472" spans="2:40" x14ac:dyDescent="0.3">
      <c r="B472" t="s">
        <v>8</v>
      </c>
      <c r="C472" t="str">
        <f>VLOOKUP(B472,class!A$1:B$357,2,FALSE)</f>
        <v>Shire district</v>
      </c>
      <c r="D472" t="str">
        <f>VLOOKUP(B472,classifications!E$3:F$335,2,FALSE)</f>
        <v>Urban with City and Town</v>
      </c>
      <c r="E472" s="7">
        <f t="shared" si="0"/>
        <v>7.79</v>
      </c>
      <c r="F472" s="49">
        <f t="shared" si="1"/>
        <v>2</v>
      </c>
      <c r="G472" s="49">
        <f t="shared" si="16"/>
        <v>2</v>
      </c>
      <c r="H472">
        <f t="shared" si="2"/>
        <v>7.65</v>
      </c>
      <c r="I472" s="49">
        <f t="shared" si="3"/>
        <v>16</v>
      </c>
      <c r="J472" s="49">
        <f t="shared" si="17"/>
        <v>16</v>
      </c>
      <c r="K472">
        <f t="shared" si="4"/>
        <v>7.6</v>
      </c>
      <c r="L472">
        <f t="shared" si="5"/>
        <v>21</v>
      </c>
      <c r="M472" s="49">
        <f t="shared" si="18"/>
        <v>21</v>
      </c>
      <c r="N472">
        <f t="shared" si="6"/>
        <v>7.86</v>
      </c>
      <c r="O472">
        <f t="shared" si="7"/>
        <v>9</v>
      </c>
      <c r="P472" s="49">
        <f t="shared" si="19"/>
        <v>9</v>
      </c>
      <c r="Q472">
        <f t="shared" si="8"/>
        <v>7.86</v>
      </c>
      <c r="R472">
        <f t="shared" si="9"/>
        <v>11</v>
      </c>
      <c r="S472" s="49">
        <f t="shared" si="20"/>
        <v>11</v>
      </c>
      <c r="T472">
        <f t="shared" si="10"/>
        <v>7.64</v>
      </c>
      <c r="U472">
        <f t="shared" si="11"/>
        <v>50</v>
      </c>
      <c r="V472" s="49">
        <f t="shared" si="21"/>
        <v>50</v>
      </c>
      <c r="W472">
        <f t="shared" si="12"/>
        <v>7.85</v>
      </c>
      <c r="X472">
        <f t="shared" si="13"/>
        <v>18</v>
      </c>
      <c r="Y472" s="49">
        <f t="shared" si="22"/>
        <v>18</v>
      </c>
      <c r="Z472">
        <f t="shared" si="14"/>
        <v>7.87</v>
      </c>
      <c r="AA472">
        <f t="shared" si="15"/>
        <v>18</v>
      </c>
      <c r="AB472">
        <f t="shared" si="23"/>
        <v>18</v>
      </c>
      <c r="AC472">
        <f t="shared" si="24"/>
        <v>8.08</v>
      </c>
      <c r="AD472" cm="1">
        <f t="array" ref="AD472">1+SUMPRODUCT((D$469:D$776=D472)*(AC$469:AC$776&gt;AC472))</f>
        <v>6</v>
      </c>
      <c r="AE472">
        <f t="shared" si="25"/>
        <v>6</v>
      </c>
      <c r="AF472">
        <f t="shared" si="26"/>
        <v>7.65</v>
      </c>
      <c r="AG472" cm="1">
        <f t="array" ref="AG472">1+SUMPRODUCT((D$469:D$776=D472)*(AF$469:AF$776&gt;AF472))</f>
        <v>12</v>
      </c>
      <c r="AH472">
        <f t="shared" si="27"/>
        <v>12</v>
      </c>
      <c r="AI472">
        <f t="shared" si="28"/>
        <v>7.83</v>
      </c>
      <c r="AJ472" cm="1">
        <f t="array" ref="AJ472">1+SUMPRODUCT((D$469:D$776=D472)*(AI$469:AI$776&gt;AI472))</f>
        <v>11</v>
      </c>
      <c r="AK472">
        <f t="shared" si="29"/>
        <v>11</v>
      </c>
      <c r="AL472">
        <f t="shared" si="30"/>
        <v>7.57</v>
      </c>
      <c r="AM472" cm="1">
        <f t="array" ref="AM472">1+SUMPRODUCT((D$469:D$776=D472)*(AL$469:AL$776&gt;AL472))</f>
        <v>23</v>
      </c>
      <c r="AN472">
        <f t="shared" si="31"/>
        <v>23</v>
      </c>
    </row>
    <row r="473" spans="2:40" x14ac:dyDescent="0.3">
      <c r="B473" t="s">
        <v>9</v>
      </c>
      <c r="C473" t="str">
        <f>VLOOKUP(B473,class!A$1:B$357,2,FALSE)</f>
        <v>Shire district</v>
      </c>
      <c r="D473" t="str">
        <f>VLOOKUP(B473,classifications!E$3:F$335,2,FALSE)</f>
        <v>Urban with City and Town</v>
      </c>
      <c r="E473" s="7">
        <f t="shared" si="0"/>
        <v>7.21</v>
      </c>
      <c r="F473" s="49">
        <f t="shared" si="1"/>
        <v>78</v>
      </c>
      <c r="G473" s="49">
        <f t="shared" si="16"/>
        <v>78</v>
      </c>
      <c r="H473">
        <f t="shared" si="2"/>
        <v>7.09</v>
      </c>
      <c r="I473" s="49">
        <f t="shared" si="3"/>
        <v>88</v>
      </c>
      <c r="J473" s="49">
        <f t="shared" si="17"/>
        <v>88</v>
      </c>
      <c r="K473">
        <f t="shared" si="4"/>
        <v>7.44</v>
      </c>
      <c r="L473">
        <f t="shared" si="5"/>
        <v>56</v>
      </c>
      <c r="M473" s="49">
        <f t="shared" si="18"/>
        <v>56</v>
      </c>
      <c r="N473">
        <f t="shared" si="6"/>
        <v>7.8</v>
      </c>
      <c r="O473">
        <f t="shared" si="7"/>
        <v>16</v>
      </c>
      <c r="P473" s="49">
        <f t="shared" si="19"/>
        <v>16</v>
      </c>
      <c r="Q473">
        <f t="shared" si="8"/>
        <v>7.83</v>
      </c>
      <c r="R473">
        <f t="shared" si="9"/>
        <v>15</v>
      </c>
      <c r="S473" s="49">
        <f t="shared" si="20"/>
        <v>15</v>
      </c>
      <c r="T473">
        <f t="shared" si="10"/>
        <v>7.65</v>
      </c>
      <c r="U473">
        <f t="shared" si="11"/>
        <v>48</v>
      </c>
      <c r="V473" s="49">
        <f t="shared" si="21"/>
        <v>48</v>
      </c>
      <c r="W473">
        <f t="shared" si="12"/>
        <v>7.78</v>
      </c>
      <c r="X473">
        <f t="shared" si="13"/>
        <v>34</v>
      </c>
      <c r="Y473" s="49">
        <f t="shared" si="22"/>
        <v>34</v>
      </c>
      <c r="Z473">
        <f t="shared" si="14"/>
        <v>7.84</v>
      </c>
      <c r="AA473">
        <f t="shared" si="15"/>
        <v>20</v>
      </c>
      <c r="AB473">
        <f t="shared" si="23"/>
        <v>20</v>
      </c>
      <c r="AC473">
        <f t="shared" si="24"/>
        <v>7.4</v>
      </c>
      <c r="AD473" cm="1">
        <f t="array" ref="AD473">1+SUMPRODUCT((D$469:D$776=D473)*(AC$469:AC$776&gt;AC473))</f>
        <v>83</v>
      </c>
      <c r="AE473">
        <f t="shared" si="25"/>
        <v>83</v>
      </c>
      <c r="AF473">
        <f t="shared" si="26"/>
        <v>7.57</v>
      </c>
      <c r="AG473" cm="1">
        <f t="array" ref="AG473">1+SUMPRODUCT((D$469:D$776=D473)*(AF$469:AF$776&gt;AF473))</f>
        <v>17</v>
      </c>
      <c r="AH473">
        <f t="shared" si="27"/>
        <v>17</v>
      </c>
      <c r="AI473">
        <f t="shared" si="28"/>
        <v>7.23</v>
      </c>
      <c r="AJ473" cm="1">
        <f t="array" ref="AJ473">1+SUMPRODUCT((D$469:D$776=D473)*(AI$469:AI$776&gt;AI473))</f>
        <v>88</v>
      </c>
      <c r="AK473">
        <f t="shared" si="29"/>
        <v>88</v>
      </c>
      <c r="AL473">
        <f t="shared" si="30"/>
        <v>7</v>
      </c>
      <c r="AM473" cm="1">
        <f t="array" ref="AM473">1+SUMPRODUCT((D$469:D$776=D473)*(AL$469:AL$776&gt;AL473))</f>
        <v>83</v>
      </c>
      <c r="AN473">
        <f t="shared" si="31"/>
        <v>83</v>
      </c>
    </row>
    <row r="474" spans="2:40" x14ac:dyDescent="0.3">
      <c r="B474" t="s">
        <v>10</v>
      </c>
      <c r="C474" t="str">
        <f>VLOOKUP(B474,class!A$1:B$357,2,FALSE)</f>
        <v>Shire district</v>
      </c>
      <c r="D474" t="str">
        <f>VLOOKUP(B474,classifications!E$3:F$335,2,FALSE)</f>
        <v>Urban with Significant Rural (rural including hub towns 26-49%)</v>
      </c>
      <c r="E474" s="7">
        <f t="shared" si="0"/>
        <v>7.62</v>
      </c>
      <c r="F474" s="49">
        <f t="shared" si="1"/>
        <v>18</v>
      </c>
      <c r="G474" s="49">
        <f t="shared" si="16"/>
        <v>18</v>
      </c>
      <c r="H474">
        <f t="shared" si="2"/>
        <v>7.56</v>
      </c>
      <c r="I474" s="49">
        <f t="shared" si="3"/>
        <v>24</v>
      </c>
      <c r="J474" s="49">
        <f t="shared" si="17"/>
        <v>24</v>
      </c>
      <c r="K474">
        <f t="shared" si="4"/>
        <v>7.63</v>
      </c>
      <c r="L474">
        <f t="shared" si="5"/>
        <v>22</v>
      </c>
      <c r="M474" s="49">
        <f t="shared" si="18"/>
        <v>22</v>
      </c>
      <c r="N474">
        <f t="shared" si="6"/>
        <v>7.76</v>
      </c>
      <c r="O474">
        <f t="shared" si="7"/>
        <v>18</v>
      </c>
      <c r="P474" s="49">
        <f t="shared" si="19"/>
        <v>18</v>
      </c>
      <c r="Q474">
        <f t="shared" si="8"/>
        <v>7.85</v>
      </c>
      <c r="R474">
        <f t="shared" si="9"/>
        <v>13</v>
      </c>
      <c r="S474" s="49">
        <f t="shared" si="20"/>
        <v>13</v>
      </c>
      <c r="T474">
        <f t="shared" si="10"/>
        <v>7.84</v>
      </c>
      <c r="U474">
        <f t="shared" si="11"/>
        <v>14</v>
      </c>
      <c r="V474" s="49">
        <f t="shared" si="21"/>
        <v>14</v>
      </c>
      <c r="W474">
        <f t="shared" si="12"/>
        <v>7.42</v>
      </c>
      <c r="X474">
        <f t="shared" si="13"/>
        <v>50</v>
      </c>
      <c r="Y474" s="49">
        <f t="shared" si="22"/>
        <v>50</v>
      </c>
      <c r="Z474">
        <f t="shared" si="14"/>
        <v>7.97</v>
      </c>
      <c r="AA474">
        <f t="shared" si="15"/>
        <v>15</v>
      </c>
      <c r="AB474">
        <f t="shared" si="23"/>
        <v>15</v>
      </c>
      <c r="AC474">
        <f t="shared" si="24"/>
        <v>7.67</v>
      </c>
      <c r="AD474" cm="1">
        <f t="array" ref="AD474">1+SUMPRODUCT((D$469:D$776=D474)*(AC$469:AC$776&gt;AC474))</f>
        <v>29</v>
      </c>
      <c r="AE474">
        <f t="shared" si="25"/>
        <v>29</v>
      </c>
      <c r="AF474">
        <f t="shared" si="26"/>
        <v>7.5</v>
      </c>
      <c r="AG474" cm="1">
        <f t="array" ref="AG474">1+SUMPRODUCT((D$469:D$776=D474)*(AF$469:AF$776&gt;AF474))</f>
        <v>18</v>
      </c>
      <c r="AH474">
        <f t="shared" si="27"/>
        <v>18</v>
      </c>
      <c r="AI474">
        <f t="shared" si="28"/>
        <v>7.68</v>
      </c>
      <c r="AJ474" cm="1">
        <f t="array" ref="AJ474">1+SUMPRODUCT((D$469:D$776=D474)*(AI$469:AI$776&gt;AI474))</f>
        <v>20</v>
      </c>
      <c r="AK474">
        <f t="shared" si="29"/>
        <v>20</v>
      </c>
      <c r="AL474">
        <f t="shared" si="30"/>
        <v>7.31</v>
      </c>
      <c r="AM474" cm="1">
        <f t="array" ref="AM474">1+SUMPRODUCT((D$469:D$776=D474)*(AL$469:AL$776&gt;AL474))</f>
        <v>45</v>
      </c>
      <c r="AN474">
        <f t="shared" si="31"/>
        <v>45</v>
      </c>
    </row>
    <row r="475" spans="2:40" x14ac:dyDescent="0.3">
      <c r="B475" t="s">
        <v>14</v>
      </c>
      <c r="C475" t="str">
        <f>VLOOKUP(B475,class!A$1:B$357,2,FALSE)</f>
        <v>Shire district</v>
      </c>
      <c r="D475" t="str">
        <f>VLOOKUP(B475,classifications!E$3:F$335,2,FALSE)</f>
        <v xml:space="preserve">Mainly Rural (rural including hub towns &gt;=80%) </v>
      </c>
      <c r="E475" s="7">
        <f t="shared" si="0"/>
        <v>7.91</v>
      </c>
      <c r="F475" s="49">
        <f t="shared" si="1"/>
        <v>2</v>
      </c>
      <c r="G475" s="49">
        <f t="shared" si="16"/>
        <v>2</v>
      </c>
      <c r="H475">
        <f t="shared" si="2"/>
        <v>7.43</v>
      </c>
      <c r="I475" s="49">
        <f t="shared" si="3"/>
        <v>33</v>
      </c>
      <c r="J475" s="49">
        <f t="shared" si="17"/>
        <v>33</v>
      </c>
      <c r="K475">
        <f t="shared" si="4"/>
        <v>8.02</v>
      </c>
      <c r="L475">
        <f t="shared" si="5"/>
        <v>3</v>
      </c>
      <c r="M475" s="49">
        <f t="shared" si="18"/>
        <v>3</v>
      </c>
      <c r="N475">
        <f t="shared" si="6"/>
        <v>7.66</v>
      </c>
      <c r="O475">
        <f t="shared" si="7"/>
        <v>33</v>
      </c>
      <c r="P475" s="49">
        <f t="shared" si="19"/>
        <v>33</v>
      </c>
      <c r="Q475">
        <f t="shared" si="8"/>
        <v>7.63</v>
      </c>
      <c r="R475">
        <f t="shared" si="9"/>
        <v>37</v>
      </c>
      <c r="S475" s="49">
        <f t="shared" si="20"/>
        <v>37</v>
      </c>
      <c r="T475">
        <f t="shared" si="10"/>
        <v>7.79</v>
      </c>
      <c r="U475">
        <f t="shared" si="11"/>
        <v>29</v>
      </c>
      <c r="V475" s="49">
        <f t="shared" si="21"/>
        <v>29</v>
      </c>
      <c r="W475">
        <f t="shared" si="12"/>
        <v>7.92</v>
      </c>
      <c r="X475">
        <f t="shared" si="13"/>
        <v>10</v>
      </c>
      <c r="Y475" s="49">
        <f t="shared" si="22"/>
        <v>10</v>
      </c>
      <c r="Z475">
        <f t="shared" si="14"/>
        <v>7.99</v>
      </c>
      <c r="AA475">
        <f t="shared" si="15"/>
        <v>11</v>
      </c>
      <c r="AB475">
        <f t="shared" si="23"/>
        <v>11</v>
      </c>
      <c r="AC475">
        <f t="shared" si="24"/>
        <v>8.23</v>
      </c>
      <c r="AD475" cm="1">
        <f t="array" ref="AD475">1+SUMPRODUCT((D$469:D$776=D475)*(AC$469:AC$776&gt;AC475))</f>
        <v>3</v>
      </c>
      <c r="AE475">
        <f t="shared" si="25"/>
        <v>3</v>
      </c>
      <c r="AF475">
        <f t="shared" si="26"/>
        <v>8.02</v>
      </c>
      <c r="AG475" cm="1">
        <f t="array" ref="AG475">1+SUMPRODUCT((D$469:D$776=D475)*(AF$469:AF$776&gt;AF475))</f>
        <v>3</v>
      </c>
      <c r="AH475">
        <f t="shared" si="27"/>
        <v>3</v>
      </c>
      <c r="AI475">
        <f t="shared" si="28"/>
        <v>7.8</v>
      </c>
      <c r="AJ475" cm="1">
        <f t="array" ref="AJ475">1+SUMPRODUCT((D$469:D$776=D475)*(AI$469:AI$776&gt;AI475))</f>
        <v>12</v>
      </c>
      <c r="AK475">
        <f t="shared" si="29"/>
        <v>12</v>
      </c>
      <c r="AL475">
        <f t="shared" si="30"/>
        <v>7.68</v>
      </c>
      <c r="AM475" cm="1">
        <f t="array" ref="AM475">1+SUMPRODUCT((D$469:D$776=D475)*(AL$469:AL$776&gt;AL475))</f>
        <v>17</v>
      </c>
      <c r="AN475">
        <f t="shared" si="31"/>
        <v>17</v>
      </c>
    </row>
    <row r="476" spans="2:40" x14ac:dyDescent="0.3">
      <c r="B476" t="s">
        <v>15</v>
      </c>
      <c r="C476" t="str">
        <f>VLOOKUP(B476,class!A$1:B$357,2,FALSE)</f>
        <v>London borough</v>
      </c>
      <c r="D476" t="str">
        <f>VLOOKUP(B476,classifications!E$3:F$335,2,FALSE)</f>
        <v>Urban with Major Conurbation</v>
      </c>
      <c r="E476" s="7">
        <f t="shared" si="0"/>
        <v>7.05</v>
      </c>
      <c r="F476" s="49">
        <f t="shared" si="1"/>
        <v>68</v>
      </c>
      <c r="G476" s="49">
        <f t="shared" si="16"/>
        <v>68</v>
      </c>
      <c r="H476">
        <f t="shared" si="2"/>
        <v>7.09</v>
      </c>
      <c r="I476" s="49">
        <f t="shared" si="3"/>
        <v>70</v>
      </c>
      <c r="J476" s="49">
        <f t="shared" si="17"/>
        <v>70</v>
      </c>
      <c r="K476">
        <f t="shared" si="4"/>
        <v>7.01</v>
      </c>
      <c r="L476">
        <f t="shared" si="5"/>
        <v>73</v>
      </c>
      <c r="M476" s="49">
        <f t="shared" si="18"/>
        <v>73</v>
      </c>
      <c r="N476">
        <f t="shared" si="6"/>
        <v>7.32</v>
      </c>
      <c r="O476">
        <f t="shared" si="7"/>
        <v>66</v>
      </c>
      <c r="P476" s="49">
        <f t="shared" si="19"/>
        <v>66</v>
      </c>
      <c r="Q476">
        <f t="shared" si="8"/>
        <v>7.45</v>
      </c>
      <c r="R476">
        <f t="shared" si="9"/>
        <v>56</v>
      </c>
      <c r="S476" s="49">
        <f t="shared" si="20"/>
        <v>56</v>
      </c>
      <c r="T476">
        <f t="shared" si="10"/>
        <v>7.49</v>
      </c>
      <c r="U476">
        <f t="shared" si="11"/>
        <v>54</v>
      </c>
      <c r="V476" s="49">
        <f t="shared" si="21"/>
        <v>54</v>
      </c>
      <c r="W476">
        <f t="shared" si="12"/>
        <v>7.66</v>
      </c>
      <c r="X476">
        <f t="shared" si="13"/>
        <v>24</v>
      </c>
      <c r="Y476" s="49">
        <f t="shared" si="22"/>
        <v>24</v>
      </c>
      <c r="Z476">
        <f t="shared" si="14"/>
        <v>7.52</v>
      </c>
      <c r="AA476">
        <f t="shared" si="15"/>
        <v>58</v>
      </c>
      <c r="AB476">
        <f t="shared" si="23"/>
        <v>58</v>
      </c>
      <c r="AC476">
        <f t="shared" si="24"/>
        <v>7.31</v>
      </c>
      <c r="AD476" cm="1">
        <f t="array" ref="AD476">1+SUMPRODUCT((D$469:D$776=D476)*(AC$469:AC$776&gt;AC476))</f>
        <v>72</v>
      </c>
      <c r="AE476">
        <f t="shared" si="25"/>
        <v>72</v>
      </c>
      <c r="AF476">
        <f t="shared" si="26"/>
        <v>7.35</v>
      </c>
      <c r="AG476" cm="1">
        <f t="array" ref="AG476">1+SUMPRODUCT((D$469:D$776=D476)*(AF$469:AF$776&gt;AF476))</f>
        <v>27</v>
      </c>
      <c r="AH476">
        <f t="shared" si="27"/>
        <v>27</v>
      </c>
      <c r="AI476">
        <f t="shared" si="28"/>
        <v>7.6</v>
      </c>
      <c r="AJ476" cm="1">
        <f t="array" ref="AJ476">1+SUMPRODUCT((D$469:D$776=D476)*(AI$469:AI$776&gt;AI476))</f>
        <v>16</v>
      </c>
      <c r="AK476">
        <f t="shared" si="29"/>
        <v>16</v>
      </c>
      <c r="AL476">
        <f t="shared" si="30"/>
        <v>7.48</v>
      </c>
      <c r="AM476" cm="1">
        <f t="array" ref="AM476">1+SUMPRODUCT((D$469:D$776=D476)*(AL$469:AL$776&gt;AL476))</f>
        <v>23</v>
      </c>
      <c r="AN476">
        <f t="shared" si="31"/>
        <v>23</v>
      </c>
    </row>
    <row r="477" spans="2:40" x14ac:dyDescent="0.3">
      <c r="B477" t="s">
        <v>17</v>
      </c>
      <c r="C477" t="str">
        <f>VLOOKUP(B477,class!A$1:B$357,2,FALSE)</f>
        <v>London borough</v>
      </c>
      <c r="D477" t="str">
        <f>VLOOKUP(B477,classifications!E$3:F$335,2,FALSE)</f>
        <v>Urban with Major Conurbation</v>
      </c>
      <c r="E477" s="7">
        <f t="shared" si="0"/>
        <v>7.43</v>
      </c>
      <c r="F477" s="49">
        <f t="shared" si="1"/>
        <v>18</v>
      </c>
      <c r="G477" s="49">
        <f t="shared" si="16"/>
        <v>18</v>
      </c>
      <c r="H477">
        <f t="shared" si="2"/>
        <v>7.28</v>
      </c>
      <c r="I477" s="49">
        <f t="shared" si="3"/>
        <v>47</v>
      </c>
      <c r="J477" s="49">
        <f t="shared" si="17"/>
        <v>47</v>
      </c>
      <c r="K477">
        <f t="shared" si="4"/>
        <v>7.4</v>
      </c>
      <c r="L477">
        <f t="shared" si="5"/>
        <v>39</v>
      </c>
      <c r="M477" s="49">
        <f t="shared" si="18"/>
        <v>39</v>
      </c>
      <c r="N477">
        <f t="shared" si="6"/>
        <v>7.54</v>
      </c>
      <c r="O477">
        <f t="shared" si="7"/>
        <v>28</v>
      </c>
      <c r="P477" s="49">
        <f t="shared" si="19"/>
        <v>28</v>
      </c>
      <c r="Q477">
        <f t="shared" si="8"/>
        <v>7.53</v>
      </c>
      <c r="R477">
        <f t="shared" si="9"/>
        <v>43</v>
      </c>
      <c r="S477" s="49">
        <f t="shared" si="20"/>
        <v>43</v>
      </c>
      <c r="T477">
        <f t="shared" si="10"/>
        <v>7.47</v>
      </c>
      <c r="U477">
        <f t="shared" si="11"/>
        <v>57</v>
      </c>
      <c r="V477" s="49">
        <f t="shared" si="21"/>
        <v>57</v>
      </c>
      <c r="W477">
        <f t="shared" si="12"/>
        <v>7.63</v>
      </c>
      <c r="X477">
        <f t="shared" si="13"/>
        <v>29</v>
      </c>
      <c r="Y477" s="49">
        <f t="shared" si="22"/>
        <v>29</v>
      </c>
      <c r="Z477">
        <f t="shared" si="14"/>
        <v>7.55</v>
      </c>
      <c r="AA477">
        <f t="shared" si="15"/>
        <v>47</v>
      </c>
      <c r="AB477">
        <f t="shared" si="23"/>
        <v>47</v>
      </c>
      <c r="AC477">
        <f t="shared" si="24"/>
        <v>7.58</v>
      </c>
      <c r="AD477" cm="1">
        <f t="array" ref="AD477">1+SUMPRODUCT((D$469:D$776=D477)*(AC$469:AC$776&gt;AC477))</f>
        <v>37</v>
      </c>
      <c r="AE477">
        <f t="shared" si="25"/>
        <v>37</v>
      </c>
      <c r="AF477">
        <f t="shared" si="26"/>
        <v>7.3</v>
      </c>
      <c r="AG477" cm="1">
        <f t="array" ref="AG477">1+SUMPRODUCT((D$469:D$776=D477)*(AF$469:AF$776&gt;AF477))</f>
        <v>39</v>
      </c>
      <c r="AH477">
        <f t="shared" si="27"/>
        <v>39</v>
      </c>
      <c r="AI477">
        <f t="shared" si="28"/>
        <v>7.36</v>
      </c>
      <c r="AJ477" cm="1">
        <f t="array" ref="AJ477">1+SUMPRODUCT((D$469:D$776=D477)*(AI$469:AI$776&gt;AI477))</f>
        <v>58</v>
      </c>
      <c r="AK477">
        <f t="shared" si="29"/>
        <v>58</v>
      </c>
      <c r="AL477">
        <f t="shared" si="30"/>
        <v>6.95</v>
      </c>
      <c r="AM477" cm="1">
        <f t="array" ref="AM477">1+SUMPRODUCT((D$469:D$776=D477)*(AL$469:AL$776&gt;AL477))</f>
        <v>74</v>
      </c>
      <c r="AN477">
        <f t="shared" si="31"/>
        <v>74</v>
      </c>
    </row>
    <row r="478" spans="2:40" x14ac:dyDescent="0.3">
      <c r="B478" t="s">
        <v>18</v>
      </c>
      <c r="C478" t="str">
        <f>VLOOKUP(B478,class!A$1:B$357,2,FALSE)</f>
        <v>Metropolitan district</v>
      </c>
      <c r="D478" t="str">
        <f>VLOOKUP(B478,classifications!E$3:F$335,2,FALSE)</f>
        <v>Urban with Minor Conurbation</v>
      </c>
      <c r="E478" s="7">
        <f t="shared" si="0"/>
        <v>7.26</v>
      </c>
      <c r="F478" s="49">
        <f t="shared" si="1"/>
        <v>7</v>
      </c>
      <c r="G478" s="49">
        <f t="shared" si="16"/>
        <v>7</v>
      </c>
      <c r="H478">
        <f t="shared" si="2"/>
        <v>7.26</v>
      </c>
      <c r="I478" s="49">
        <f t="shared" si="3"/>
        <v>9</v>
      </c>
      <c r="J478" s="49">
        <f t="shared" si="17"/>
        <v>9</v>
      </c>
      <c r="K478">
        <f t="shared" si="4"/>
        <v>7.37</v>
      </c>
      <c r="L478">
        <f t="shared" si="5"/>
        <v>8</v>
      </c>
      <c r="M478" s="49">
        <f t="shared" si="18"/>
        <v>8</v>
      </c>
      <c r="N478">
        <f t="shared" si="6"/>
        <v>7.5</v>
      </c>
      <c r="O478">
        <f t="shared" si="7"/>
        <v>6</v>
      </c>
      <c r="P478" s="49">
        <f t="shared" si="19"/>
        <v>6</v>
      </c>
      <c r="Q478">
        <f t="shared" si="8"/>
        <v>7.58</v>
      </c>
      <c r="R478">
        <f t="shared" si="9"/>
        <v>6</v>
      </c>
      <c r="S478" s="49">
        <f t="shared" si="20"/>
        <v>6</v>
      </c>
      <c r="T478">
        <f t="shared" si="10"/>
        <v>7.63</v>
      </c>
      <c r="U478">
        <f t="shared" si="11"/>
        <v>5</v>
      </c>
      <c r="V478" s="49">
        <f t="shared" si="21"/>
        <v>5</v>
      </c>
      <c r="W478">
        <f t="shared" si="12"/>
        <v>7.7</v>
      </c>
      <c r="X478">
        <f t="shared" si="13"/>
        <v>4</v>
      </c>
      <c r="Y478" s="49">
        <f t="shared" si="22"/>
        <v>4</v>
      </c>
      <c r="Z478">
        <f t="shared" si="14"/>
        <v>7.73</v>
      </c>
      <c r="AA478">
        <f t="shared" si="15"/>
        <v>3</v>
      </c>
      <c r="AB478">
        <f t="shared" si="23"/>
        <v>3</v>
      </c>
      <c r="AC478">
        <f t="shared" si="24"/>
        <v>7.74</v>
      </c>
      <c r="AD478" cm="1">
        <f t="array" ref="AD478">1+SUMPRODUCT((D$469:D$776=D478)*(AC$469:AC$776&gt;AC478))</f>
        <v>4</v>
      </c>
      <c r="AE478">
        <f t="shared" si="25"/>
        <v>4</v>
      </c>
      <c r="AF478">
        <f t="shared" si="26"/>
        <v>7.34</v>
      </c>
      <c r="AG478" cm="1">
        <f t="array" ref="AG478">1+SUMPRODUCT((D$469:D$776=D478)*(AF$469:AF$776&gt;AF478))</f>
        <v>4</v>
      </c>
      <c r="AH478">
        <f t="shared" si="27"/>
        <v>4</v>
      </c>
      <c r="AI478">
        <f t="shared" si="28"/>
        <v>7.31</v>
      </c>
      <c r="AJ478" cm="1">
        <f t="array" ref="AJ478">1+SUMPRODUCT((D$469:D$776=D478)*(AI$469:AI$776&gt;AI478))</f>
        <v>8</v>
      </c>
      <c r="AK478">
        <f t="shared" si="29"/>
        <v>8</v>
      </c>
      <c r="AL478">
        <f t="shared" si="30"/>
        <v>7.37</v>
      </c>
      <c r="AM478" cm="1">
        <f t="array" ref="AM478">1+SUMPRODUCT((D$469:D$776=D478)*(AL$469:AL$776&gt;AL478))</f>
        <v>3</v>
      </c>
      <c r="AN478">
        <f t="shared" si="31"/>
        <v>3</v>
      </c>
    </row>
    <row r="479" spans="2:40" x14ac:dyDescent="0.3">
      <c r="B479" t="s">
        <v>19</v>
      </c>
      <c r="C479" t="str">
        <f>VLOOKUP(B479,class!A$1:B$357,2,FALSE)</f>
        <v>Shire district</v>
      </c>
      <c r="D479" t="str">
        <f>VLOOKUP(B479,classifications!E$3:F$335,2,FALSE)</f>
        <v>Urban with Significant Rural (rural including hub towns 26-49%)</v>
      </c>
      <c r="E479" s="7">
        <f t="shared" si="0"/>
        <v>7.28</v>
      </c>
      <c r="F479" s="49">
        <f t="shared" si="1"/>
        <v>44</v>
      </c>
      <c r="G479" s="49">
        <f t="shared" si="16"/>
        <v>44</v>
      </c>
      <c r="H479">
        <f t="shared" si="2"/>
        <v>7.38</v>
      </c>
      <c r="I479" s="49">
        <f t="shared" si="3"/>
        <v>42</v>
      </c>
      <c r="J479" s="49">
        <f t="shared" si="17"/>
        <v>42</v>
      </c>
      <c r="K479">
        <f t="shared" si="4"/>
        <v>7.38</v>
      </c>
      <c r="L479">
        <f t="shared" si="5"/>
        <v>49</v>
      </c>
      <c r="M479" s="49">
        <f t="shared" si="18"/>
        <v>49</v>
      </c>
      <c r="N479">
        <f t="shared" si="6"/>
        <v>7.43</v>
      </c>
      <c r="O479">
        <f t="shared" si="7"/>
        <v>48</v>
      </c>
      <c r="P479" s="49">
        <f t="shared" si="19"/>
        <v>48</v>
      </c>
      <c r="Q479">
        <f t="shared" si="8"/>
        <v>7.68</v>
      </c>
      <c r="R479">
        <f t="shared" si="9"/>
        <v>30</v>
      </c>
      <c r="S479" s="49">
        <f t="shared" si="20"/>
        <v>30</v>
      </c>
      <c r="T479">
        <f t="shared" si="10"/>
        <v>7.77</v>
      </c>
      <c r="U479">
        <f t="shared" si="11"/>
        <v>28</v>
      </c>
      <c r="V479" s="49">
        <f t="shared" si="21"/>
        <v>28</v>
      </c>
      <c r="W479">
        <f t="shared" si="12"/>
        <v>7.53</v>
      </c>
      <c r="X479">
        <f t="shared" si="13"/>
        <v>46</v>
      </c>
      <c r="Y479" s="49">
        <f t="shared" si="22"/>
        <v>46</v>
      </c>
      <c r="Z479">
        <f t="shared" si="14"/>
        <v>7.57</v>
      </c>
      <c r="AA479">
        <f t="shared" si="15"/>
        <v>48</v>
      </c>
      <c r="AB479">
        <f t="shared" si="23"/>
        <v>48</v>
      </c>
      <c r="AC479">
        <f t="shared" si="24"/>
        <v>7.4</v>
      </c>
      <c r="AD479" cm="1">
        <f t="array" ref="AD479">1+SUMPRODUCT((D$469:D$776=D479)*(AC$469:AC$776&gt;AC479))</f>
        <v>50</v>
      </c>
      <c r="AE479">
        <f t="shared" si="25"/>
        <v>50</v>
      </c>
      <c r="AF479">
        <f t="shared" si="26"/>
        <v>6.89</v>
      </c>
      <c r="AG479" cm="1">
        <f t="array" ref="AG479">1+SUMPRODUCT((D$469:D$776=D479)*(AF$469:AF$776&gt;AF479))</f>
        <v>50</v>
      </c>
      <c r="AH479">
        <f t="shared" si="27"/>
        <v>50</v>
      </c>
      <c r="AI479">
        <f t="shared" si="28"/>
        <v>7.28</v>
      </c>
      <c r="AJ479" cm="1">
        <f t="array" ref="AJ479">1+SUMPRODUCT((D$469:D$776=D479)*(AI$469:AI$776&gt;AI479))</f>
        <v>49</v>
      </c>
      <c r="AK479">
        <f t="shared" si="29"/>
        <v>49</v>
      </c>
      <c r="AL479">
        <f t="shared" si="30"/>
        <v>7.35</v>
      </c>
      <c r="AM479" cm="1">
        <f t="array" ref="AM479">1+SUMPRODUCT((D$469:D$776=D479)*(AL$469:AL$776&gt;AL479))</f>
        <v>43</v>
      </c>
      <c r="AN479">
        <f t="shared" si="31"/>
        <v>43</v>
      </c>
    </row>
    <row r="480" spans="2:40" x14ac:dyDescent="0.3">
      <c r="B480" t="s">
        <v>20</v>
      </c>
      <c r="C480" t="str">
        <f>VLOOKUP(B480,class!A$1:B$357,2,FALSE)</f>
        <v>Shire district</v>
      </c>
      <c r="D480" t="str">
        <f>VLOOKUP(B480,classifications!E$3:F$335,2,FALSE)</f>
        <v>Urban with City and Town</v>
      </c>
      <c r="E480" s="7">
        <f t="shared" si="0"/>
        <v>7.2</v>
      </c>
      <c r="F480" s="49">
        <f t="shared" si="1"/>
        <v>79</v>
      </c>
      <c r="G480" s="49">
        <f t="shared" si="16"/>
        <v>79</v>
      </c>
      <c r="H480">
        <f t="shared" si="2"/>
        <v>7.32</v>
      </c>
      <c r="I480" s="49">
        <f t="shared" si="3"/>
        <v>76</v>
      </c>
      <c r="J480" s="49">
        <f t="shared" si="17"/>
        <v>76</v>
      </c>
      <c r="K480">
        <f t="shared" si="4"/>
        <v>7.5</v>
      </c>
      <c r="L480">
        <f t="shared" si="5"/>
        <v>40</v>
      </c>
      <c r="M480" s="49">
        <f t="shared" si="18"/>
        <v>40</v>
      </c>
      <c r="N480">
        <f t="shared" si="6"/>
        <v>7.7</v>
      </c>
      <c r="O480">
        <f t="shared" si="7"/>
        <v>30</v>
      </c>
      <c r="P480" s="49">
        <f t="shared" si="19"/>
        <v>30</v>
      </c>
      <c r="Q480">
        <f t="shared" si="8"/>
        <v>7.59</v>
      </c>
      <c r="R480">
        <f t="shared" si="9"/>
        <v>60</v>
      </c>
      <c r="S480" s="49">
        <f t="shared" si="20"/>
        <v>60</v>
      </c>
      <c r="T480">
        <f t="shared" si="10"/>
        <v>7.78</v>
      </c>
      <c r="U480">
        <f t="shared" si="11"/>
        <v>19</v>
      </c>
      <c r="V480" s="49">
        <f t="shared" si="21"/>
        <v>19</v>
      </c>
      <c r="W480">
        <f t="shared" si="12"/>
        <v>7.38</v>
      </c>
      <c r="X480">
        <f t="shared" si="13"/>
        <v>89</v>
      </c>
      <c r="Y480" s="49">
        <f t="shared" si="22"/>
        <v>89</v>
      </c>
      <c r="Z480">
        <f t="shared" si="14"/>
        <v>7.47</v>
      </c>
      <c r="AA480">
        <f t="shared" si="15"/>
        <v>82</v>
      </c>
      <c r="AB480">
        <f t="shared" si="23"/>
        <v>82</v>
      </c>
      <c r="AC480">
        <f t="shared" si="24"/>
        <v>7.64</v>
      </c>
      <c r="AD480" cm="1">
        <f t="array" ref="AD480">1+SUMPRODUCT((D$469:D$776=D480)*(AC$469:AC$776&gt;AC480))</f>
        <v>49</v>
      </c>
      <c r="AE480">
        <f t="shared" si="25"/>
        <v>49</v>
      </c>
      <c r="AF480">
        <f t="shared" si="26"/>
        <v>7.63</v>
      </c>
      <c r="AG480" cm="1">
        <f t="array" ref="AG480">1+SUMPRODUCT((D$469:D$776=D480)*(AF$469:AF$776&gt;AF480))</f>
        <v>13</v>
      </c>
      <c r="AH480">
        <f t="shared" si="27"/>
        <v>13</v>
      </c>
      <c r="AI480">
        <f t="shared" si="28"/>
        <v>7.66</v>
      </c>
      <c r="AJ480" cm="1">
        <f t="array" ref="AJ480">1+SUMPRODUCT((D$469:D$776=D480)*(AI$469:AI$776&gt;AI480))</f>
        <v>26</v>
      </c>
      <c r="AK480">
        <f t="shared" si="29"/>
        <v>26</v>
      </c>
      <c r="AL480">
        <f t="shared" si="30"/>
        <v>7.42</v>
      </c>
      <c r="AM480" cm="1">
        <f t="array" ref="AM480">1+SUMPRODUCT((D$469:D$776=D480)*(AL$469:AL$776&gt;AL480))</f>
        <v>48</v>
      </c>
      <c r="AN480">
        <f t="shared" si="31"/>
        <v>48</v>
      </c>
    </row>
    <row r="481" spans="2:40" x14ac:dyDescent="0.3">
      <c r="B481" t="s">
        <v>21</v>
      </c>
      <c r="C481" t="str">
        <f>VLOOKUP(B481,class!A$1:B$357,2,FALSE)</f>
        <v>Shire district</v>
      </c>
      <c r="D481" t="str">
        <f>VLOOKUP(B481,classifications!E$3:F$335,2,FALSE)</f>
        <v>Urban with Significant Rural (rural including hub towns 26-49%)</v>
      </c>
      <c r="E481" s="7">
        <f t="shared" si="0"/>
        <v>7.53</v>
      </c>
      <c r="F481" s="49">
        <f t="shared" si="1"/>
        <v>24</v>
      </c>
      <c r="G481" s="49">
        <f t="shared" si="16"/>
        <v>24</v>
      </c>
      <c r="H481">
        <f t="shared" si="2"/>
        <v>7.55</v>
      </c>
      <c r="I481" s="49">
        <f t="shared" si="3"/>
        <v>27</v>
      </c>
      <c r="J481" s="49">
        <f t="shared" si="17"/>
        <v>27</v>
      </c>
      <c r="K481">
        <f t="shared" si="4"/>
        <v>7.67</v>
      </c>
      <c r="L481">
        <f t="shared" si="5"/>
        <v>17</v>
      </c>
      <c r="M481" s="49">
        <f t="shared" si="18"/>
        <v>17</v>
      </c>
      <c r="N481">
        <f t="shared" si="6"/>
        <v>7.65</v>
      </c>
      <c r="O481">
        <f t="shared" si="7"/>
        <v>36</v>
      </c>
      <c r="P481" s="49">
        <f t="shared" si="19"/>
        <v>36</v>
      </c>
      <c r="Q481">
        <f t="shared" si="8"/>
        <v>7.88</v>
      </c>
      <c r="R481">
        <f t="shared" si="9"/>
        <v>7</v>
      </c>
      <c r="S481" s="49">
        <f t="shared" si="20"/>
        <v>7</v>
      </c>
      <c r="T481">
        <f t="shared" si="10"/>
        <v>7.97</v>
      </c>
      <c r="U481">
        <f t="shared" si="11"/>
        <v>6</v>
      </c>
      <c r="V481" s="49">
        <f t="shared" si="21"/>
        <v>6</v>
      </c>
      <c r="W481">
        <f t="shared" si="12"/>
        <v>8.09</v>
      </c>
      <c r="X481">
        <f t="shared" si="13"/>
        <v>5</v>
      </c>
      <c r="Y481" s="49">
        <f t="shared" si="22"/>
        <v>5</v>
      </c>
      <c r="Z481">
        <f t="shared" si="14"/>
        <v>7.91</v>
      </c>
      <c r="AA481">
        <f t="shared" si="15"/>
        <v>24</v>
      </c>
      <c r="AB481">
        <f t="shared" si="23"/>
        <v>24</v>
      </c>
      <c r="AC481">
        <f t="shared" si="24"/>
        <v>7.63</v>
      </c>
      <c r="AD481" cm="1">
        <f t="array" ref="AD481">1+SUMPRODUCT((D$469:D$776=D481)*(AC$469:AC$776&gt;AC481))</f>
        <v>39</v>
      </c>
      <c r="AE481">
        <f t="shared" si="25"/>
        <v>39</v>
      </c>
      <c r="AF481">
        <f t="shared" si="26"/>
        <v>7.52</v>
      </c>
      <c r="AG481" cm="1">
        <f t="array" ref="AG481">1+SUMPRODUCT((D$469:D$776=D481)*(AF$469:AF$776&gt;AF481))</f>
        <v>17</v>
      </c>
      <c r="AH481">
        <f t="shared" si="27"/>
        <v>17</v>
      </c>
      <c r="AI481">
        <f t="shared" si="28"/>
        <v>7.61</v>
      </c>
      <c r="AJ481" cm="1">
        <f t="array" ref="AJ481">1+SUMPRODUCT((D$469:D$776=D481)*(AI$469:AI$776&gt;AI481))</f>
        <v>28</v>
      </c>
      <c r="AK481">
        <f t="shared" si="29"/>
        <v>28</v>
      </c>
      <c r="AL481">
        <f t="shared" si="30"/>
        <v>7.26</v>
      </c>
      <c r="AM481" cm="1">
        <f t="array" ref="AM481">1+SUMPRODUCT((D$469:D$776=D481)*(AL$469:AL$776&gt;AL481))</f>
        <v>46</v>
      </c>
      <c r="AN481">
        <f t="shared" si="31"/>
        <v>46</v>
      </c>
    </row>
    <row r="482" spans="2:40" x14ac:dyDescent="0.3">
      <c r="B482" t="s">
        <v>22</v>
      </c>
      <c r="C482" t="str">
        <f>VLOOKUP(B482,class!A$1:B$357,2,FALSE)</f>
        <v>Shire district</v>
      </c>
      <c r="D482" t="str">
        <f>VLOOKUP(B482,classifications!E$3:F$335,2,FALSE)</f>
        <v xml:space="preserve">Largely Rural (rural including hub towns 50-79%) </v>
      </c>
      <c r="E482" s="7">
        <f t="shared" si="0"/>
        <v>7.44</v>
      </c>
      <c r="F482" s="49">
        <f t="shared" si="1"/>
        <v>35</v>
      </c>
      <c r="G482" s="49">
        <f t="shared" si="16"/>
        <v>35</v>
      </c>
      <c r="H482">
        <f t="shared" si="2"/>
        <v>7.68</v>
      </c>
      <c r="I482" s="49">
        <f t="shared" si="3"/>
        <v>10</v>
      </c>
      <c r="J482" s="49">
        <f t="shared" si="17"/>
        <v>10</v>
      </c>
      <c r="K482">
        <f t="shared" si="4"/>
        <v>7.84</v>
      </c>
      <c r="L482">
        <f t="shared" si="5"/>
        <v>5</v>
      </c>
      <c r="M482" s="49">
        <f t="shared" si="18"/>
        <v>5</v>
      </c>
      <c r="N482">
        <f t="shared" si="6"/>
        <v>7.71</v>
      </c>
      <c r="O482">
        <f t="shared" si="7"/>
        <v>28</v>
      </c>
      <c r="P482" s="49">
        <f t="shared" si="19"/>
        <v>28</v>
      </c>
      <c r="Q482">
        <f t="shared" si="8"/>
        <v>7.7</v>
      </c>
      <c r="R482">
        <f t="shared" si="9"/>
        <v>30</v>
      </c>
      <c r="S482" s="49">
        <f t="shared" si="20"/>
        <v>30</v>
      </c>
      <c r="T482">
        <f t="shared" si="10"/>
        <v>7.53</v>
      </c>
      <c r="U482">
        <f t="shared" si="11"/>
        <v>38</v>
      </c>
      <c r="V482" s="49">
        <f t="shared" si="21"/>
        <v>38</v>
      </c>
      <c r="W482">
        <f t="shared" si="12"/>
        <v>7.95</v>
      </c>
      <c r="X482">
        <f t="shared" si="13"/>
        <v>6</v>
      </c>
      <c r="Y482" s="49">
        <f t="shared" si="22"/>
        <v>6</v>
      </c>
      <c r="Z482">
        <f t="shared" si="14"/>
        <v>7.85</v>
      </c>
      <c r="AA482">
        <f t="shared" si="15"/>
        <v>20</v>
      </c>
      <c r="AB482">
        <f t="shared" si="23"/>
        <v>20</v>
      </c>
      <c r="AC482">
        <f t="shared" si="24"/>
        <v>7.83</v>
      </c>
      <c r="AD482" cm="1">
        <f t="array" ref="AD482">1+SUMPRODUCT((D$469:D$776=D482)*(AC$469:AC$776&gt;AC482))</f>
        <v>12</v>
      </c>
      <c r="AE482">
        <f t="shared" si="25"/>
        <v>12</v>
      </c>
      <c r="AF482">
        <f t="shared" si="26"/>
        <v>7.28</v>
      </c>
      <c r="AG482" cm="1">
        <f t="array" ref="AG482">1+SUMPRODUCT((D$469:D$776=D482)*(AF$469:AF$776&gt;AF482))</f>
        <v>37</v>
      </c>
      <c r="AH482">
        <f t="shared" si="27"/>
        <v>37</v>
      </c>
      <c r="AI482">
        <f t="shared" si="28"/>
        <v>7.21</v>
      </c>
      <c r="AJ482" cm="1">
        <f t="array" ref="AJ482">1+SUMPRODUCT((D$469:D$776=D482)*(AI$469:AI$776&gt;AI482))</f>
        <v>40</v>
      </c>
      <c r="AK482">
        <f t="shared" si="29"/>
        <v>40</v>
      </c>
      <c r="AL482">
        <f t="shared" si="30"/>
        <v>7.38</v>
      </c>
      <c r="AM482" cm="1">
        <f t="array" ref="AM482">1+SUMPRODUCT((D$469:D$776=D482)*(AL$469:AL$776&gt;AL482))</f>
        <v>35</v>
      </c>
      <c r="AN482">
        <f t="shared" si="31"/>
        <v>35</v>
      </c>
    </row>
    <row r="483" spans="2:40" x14ac:dyDescent="0.3">
      <c r="B483" t="s">
        <v>23</v>
      </c>
      <c r="C483" t="str">
        <f>VLOOKUP(B483,class!A$1:B$357,2,FALSE)</f>
        <v>Unitary authority</v>
      </c>
      <c r="D483" t="str">
        <f>VLOOKUP(B483,classifications!E$3:F$335,2,FALSE)</f>
        <v>Urban with Significant Rural (rural including hub towns 26-49%)</v>
      </c>
      <c r="E483" s="7">
        <f t="shared" si="0"/>
        <v>7.71</v>
      </c>
      <c r="F483" s="49">
        <f t="shared" si="1"/>
        <v>9</v>
      </c>
      <c r="G483" s="49">
        <f t="shared" si="16"/>
        <v>9</v>
      </c>
      <c r="H483">
        <f t="shared" si="2"/>
        <v>7.68</v>
      </c>
      <c r="I483" s="49">
        <f t="shared" si="3"/>
        <v>10</v>
      </c>
      <c r="J483" s="49">
        <f t="shared" si="17"/>
        <v>10</v>
      </c>
      <c r="K483">
        <f t="shared" si="4"/>
        <v>7.63</v>
      </c>
      <c r="L483">
        <f t="shared" si="5"/>
        <v>22</v>
      </c>
      <c r="M483" s="49">
        <f t="shared" si="18"/>
        <v>22</v>
      </c>
      <c r="N483">
        <f t="shared" si="6"/>
        <v>7.76</v>
      </c>
      <c r="O483">
        <f t="shared" si="7"/>
        <v>18</v>
      </c>
      <c r="P483" s="49">
        <f t="shared" si="19"/>
        <v>18</v>
      </c>
      <c r="Q483">
        <f t="shared" si="8"/>
        <v>7.78</v>
      </c>
      <c r="R483">
        <f t="shared" si="9"/>
        <v>19</v>
      </c>
      <c r="S483" s="49">
        <f t="shared" si="20"/>
        <v>19</v>
      </c>
      <c r="T483">
        <f t="shared" si="10"/>
        <v>7.78</v>
      </c>
      <c r="U483">
        <f t="shared" si="11"/>
        <v>25</v>
      </c>
      <c r="V483" s="49">
        <f t="shared" si="21"/>
        <v>25</v>
      </c>
      <c r="W483">
        <f t="shared" si="12"/>
        <v>7.67</v>
      </c>
      <c r="X483">
        <f t="shared" si="13"/>
        <v>37</v>
      </c>
      <c r="Y483" s="49">
        <f t="shared" si="22"/>
        <v>37</v>
      </c>
      <c r="Z483">
        <f t="shared" si="14"/>
        <v>7.79</v>
      </c>
      <c r="AA483">
        <f t="shared" si="15"/>
        <v>34</v>
      </c>
      <c r="AB483">
        <f t="shared" si="23"/>
        <v>34</v>
      </c>
      <c r="AC483">
        <f t="shared" si="24"/>
        <v>7.61</v>
      </c>
      <c r="AD483" cm="1">
        <f t="array" ref="AD483">1+SUMPRODUCT((D$469:D$776=D483)*(AC$469:AC$776&gt;AC483))</f>
        <v>41</v>
      </c>
      <c r="AE483">
        <f t="shared" si="25"/>
        <v>41</v>
      </c>
      <c r="AF483">
        <f t="shared" si="26"/>
        <v>7.29</v>
      </c>
      <c r="AG483" cm="1">
        <f t="array" ref="AG483">1+SUMPRODUCT((D$469:D$776=D483)*(AF$469:AF$776&gt;AF483))</f>
        <v>38</v>
      </c>
      <c r="AH483">
        <f t="shared" si="27"/>
        <v>38</v>
      </c>
      <c r="AI483">
        <f t="shared" si="28"/>
        <v>7.54</v>
      </c>
      <c r="AJ483" cm="1">
        <f t="array" ref="AJ483">1+SUMPRODUCT((D$469:D$776=D483)*(AI$469:AI$776&gt;AI483))</f>
        <v>34</v>
      </c>
      <c r="AK483">
        <f t="shared" si="29"/>
        <v>34</v>
      </c>
      <c r="AL483">
        <f t="shared" si="30"/>
        <v>7.38</v>
      </c>
      <c r="AM483" cm="1">
        <f t="array" ref="AM483">1+SUMPRODUCT((D$469:D$776=D483)*(AL$469:AL$776&gt;AL483))</f>
        <v>41</v>
      </c>
      <c r="AN483">
        <f t="shared" si="31"/>
        <v>41</v>
      </c>
    </row>
    <row r="484" spans="2:40" x14ac:dyDescent="0.3">
      <c r="B484" t="s">
        <v>24</v>
      </c>
      <c r="C484" t="str">
        <f>VLOOKUP(B484,class!A$1:B$357,2,FALSE)</f>
        <v>Unitary authority</v>
      </c>
      <c r="D484" t="str">
        <f>VLOOKUP(B484,classifications!E$3:F$335,2,FALSE)</f>
        <v>Urban with Significant Rural (rural including hub towns 26-49%)</v>
      </c>
      <c r="E484" s="7">
        <f t="shared" si="0"/>
        <v>7.29</v>
      </c>
      <c r="F484" s="49">
        <f t="shared" si="1"/>
        <v>43</v>
      </c>
      <c r="G484" s="49">
        <f t="shared" si="16"/>
        <v>43</v>
      </c>
      <c r="H484">
        <f t="shared" si="2"/>
        <v>7.34</v>
      </c>
      <c r="I484" s="49">
        <f t="shared" si="3"/>
        <v>44</v>
      </c>
      <c r="J484" s="49">
        <f t="shared" si="17"/>
        <v>44</v>
      </c>
      <c r="K484">
        <f t="shared" si="4"/>
        <v>7.55</v>
      </c>
      <c r="L484">
        <f t="shared" si="5"/>
        <v>38</v>
      </c>
      <c r="M484" s="49">
        <f t="shared" si="18"/>
        <v>38</v>
      </c>
      <c r="N484">
        <f t="shared" si="6"/>
        <v>7.61</v>
      </c>
      <c r="O484">
        <f t="shared" si="7"/>
        <v>42</v>
      </c>
      <c r="P484" s="49">
        <f t="shared" si="19"/>
        <v>42</v>
      </c>
      <c r="Q484">
        <f t="shared" si="8"/>
        <v>7.54</v>
      </c>
      <c r="R484">
        <f t="shared" si="9"/>
        <v>43</v>
      </c>
      <c r="S484" s="49">
        <f t="shared" si="20"/>
        <v>43</v>
      </c>
      <c r="T484">
        <f t="shared" si="10"/>
        <v>7.65</v>
      </c>
      <c r="U484">
        <f t="shared" si="11"/>
        <v>39</v>
      </c>
      <c r="V484" s="49">
        <f t="shared" si="21"/>
        <v>39</v>
      </c>
      <c r="W484">
        <f t="shared" si="12"/>
        <v>7.92</v>
      </c>
      <c r="X484">
        <f t="shared" si="13"/>
        <v>12</v>
      </c>
      <c r="Y484" s="49">
        <f t="shared" si="22"/>
        <v>12</v>
      </c>
      <c r="Z484">
        <f t="shared" si="14"/>
        <v>7.87</v>
      </c>
      <c r="AA484">
        <f t="shared" si="15"/>
        <v>28</v>
      </c>
      <c r="AB484">
        <f t="shared" si="23"/>
        <v>28</v>
      </c>
      <c r="AC484">
        <f t="shared" si="24"/>
        <v>7.81</v>
      </c>
      <c r="AD484" cm="1">
        <f t="array" ref="AD484">1+SUMPRODUCT((D$469:D$776=D484)*(AC$469:AC$776&gt;AC484))</f>
        <v>16</v>
      </c>
      <c r="AE484">
        <f t="shared" si="25"/>
        <v>16</v>
      </c>
      <c r="AF484">
        <f t="shared" si="26"/>
        <v>7.49</v>
      </c>
      <c r="AG484" cm="1">
        <f t="array" ref="AG484">1+SUMPRODUCT((D$469:D$776=D484)*(AF$469:AF$776&gt;AF484))</f>
        <v>19</v>
      </c>
      <c r="AH484">
        <f t="shared" si="27"/>
        <v>19</v>
      </c>
      <c r="AI484">
        <f t="shared" si="28"/>
        <v>7.89</v>
      </c>
      <c r="AJ484" cm="1">
        <f t="array" ref="AJ484">1+SUMPRODUCT((D$469:D$776=D484)*(AI$469:AI$776&gt;AI484))</f>
        <v>6</v>
      </c>
      <c r="AK484">
        <f t="shared" si="29"/>
        <v>6</v>
      </c>
      <c r="AL484">
        <f t="shared" si="30"/>
        <v>7.46</v>
      </c>
      <c r="AM484" cm="1">
        <f t="array" ref="AM484">1+SUMPRODUCT((D$469:D$776=D484)*(AL$469:AL$776&gt;AL484))</f>
        <v>33</v>
      </c>
      <c r="AN484">
        <f t="shared" si="31"/>
        <v>33</v>
      </c>
    </row>
    <row r="485" spans="2:40" x14ac:dyDescent="0.3">
      <c r="B485" t="s">
        <v>25</v>
      </c>
      <c r="C485" t="str">
        <f>VLOOKUP(B485,class!A$1:B$357,2,FALSE)</f>
        <v>London borough</v>
      </c>
      <c r="D485" t="str">
        <f>VLOOKUP(B485,classifications!E$3:F$335,2,FALSE)</f>
        <v>Urban with Major Conurbation</v>
      </c>
      <c r="E485" s="7">
        <f t="shared" si="0"/>
        <v>7.42</v>
      </c>
      <c r="F485" s="49">
        <f t="shared" si="1"/>
        <v>19</v>
      </c>
      <c r="G485" s="49">
        <f t="shared" si="16"/>
        <v>19</v>
      </c>
      <c r="H485">
        <f t="shared" si="2"/>
        <v>7.42</v>
      </c>
      <c r="I485" s="49">
        <f t="shared" si="3"/>
        <v>22</v>
      </c>
      <c r="J485" s="49">
        <f t="shared" si="17"/>
        <v>22</v>
      </c>
      <c r="K485">
        <f t="shared" si="4"/>
        <v>7.28</v>
      </c>
      <c r="L485">
        <f t="shared" si="5"/>
        <v>57</v>
      </c>
      <c r="M485" s="49">
        <f t="shared" si="18"/>
        <v>57</v>
      </c>
      <c r="N485">
        <f t="shared" si="6"/>
        <v>7.52</v>
      </c>
      <c r="O485">
        <f t="shared" si="7"/>
        <v>35</v>
      </c>
      <c r="P485" s="49">
        <f t="shared" si="19"/>
        <v>35</v>
      </c>
      <c r="Q485">
        <f t="shared" si="8"/>
        <v>7.41</v>
      </c>
      <c r="R485">
        <f t="shared" si="9"/>
        <v>62</v>
      </c>
      <c r="S485" s="49">
        <f t="shared" si="20"/>
        <v>62</v>
      </c>
      <c r="T485">
        <f t="shared" si="10"/>
        <v>7.45</v>
      </c>
      <c r="U485">
        <f t="shared" si="11"/>
        <v>60</v>
      </c>
      <c r="V485" s="49">
        <f t="shared" si="21"/>
        <v>60</v>
      </c>
      <c r="W485">
        <f t="shared" si="12"/>
        <v>7.42</v>
      </c>
      <c r="X485">
        <f t="shared" si="13"/>
        <v>61</v>
      </c>
      <c r="Y485" s="49">
        <f t="shared" si="22"/>
        <v>61</v>
      </c>
      <c r="Z485">
        <f t="shared" si="14"/>
        <v>7.54</v>
      </c>
      <c r="AA485">
        <f t="shared" si="15"/>
        <v>49</v>
      </c>
      <c r="AB485">
        <f t="shared" si="23"/>
        <v>49</v>
      </c>
      <c r="AC485">
        <f t="shared" si="24"/>
        <v>7.73</v>
      </c>
      <c r="AD485" cm="1">
        <f t="array" ref="AD485">1+SUMPRODUCT((D$469:D$776=D485)*(AC$469:AC$776&gt;AC485))</f>
        <v>13</v>
      </c>
      <c r="AE485">
        <f t="shared" si="25"/>
        <v>13</v>
      </c>
      <c r="AF485">
        <f t="shared" si="26"/>
        <v>7.53</v>
      </c>
      <c r="AG485" cm="1">
        <f t="array" ref="AG485">1+SUMPRODUCT((D$469:D$776=D485)*(AF$469:AF$776&gt;AF485))</f>
        <v>10</v>
      </c>
      <c r="AH485">
        <f t="shared" si="27"/>
        <v>10</v>
      </c>
      <c r="AI485">
        <f t="shared" si="28"/>
        <v>7.43</v>
      </c>
      <c r="AJ485" cm="1">
        <f t="array" ref="AJ485">1+SUMPRODUCT((D$469:D$776=D485)*(AI$469:AI$776&gt;AI485))</f>
        <v>48</v>
      </c>
      <c r="AK485">
        <f t="shared" si="29"/>
        <v>48</v>
      </c>
      <c r="AL485">
        <f t="shared" si="30"/>
        <v>7.29</v>
      </c>
      <c r="AM485" cm="1">
        <f t="array" ref="AM485">1+SUMPRODUCT((D$469:D$776=D485)*(AL$469:AL$776&gt;AL485))</f>
        <v>48</v>
      </c>
      <c r="AN485">
        <f t="shared" si="31"/>
        <v>48</v>
      </c>
    </row>
    <row r="486" spans="2:40" x14ac:dyDescent="0.3">
      <c r="B486" t="s">
        <v>26</v>
      </c>
      <c r="C486" t="str">
        <f>VLOOKUP(B486,class!A$1:B$357,2,FALSE)</f>
        <v>Metropolitan district</v>
      </c>
      <c r="D486" t="str">
        <f>VLOOKUP(B486,classifications!E$3:F$335,2,FALSE)</f>
        <v>Urban with Major Conurbation</v>
      </c>
      <c r="E486" s="7">
        <f t="shared" si="0"/>
        <v>6.94</v>
      </c>
      <c r="F486" s="49">
        <f t="shared" si="1"/>
        <v>74</v>
      </c>
      <c r="G486" s="49">
        <f t="shared" si="16"/>
        <v>74</v>
      </c>
      <c r="H486">
        <f t="shared" si="2"/>
        <v>7.21</v>
      </c>
      <c r="I486" s="49">
        <f t="shared" si="3"/>
        <v>59</v>
      </c>
      <c r="J486" s="49">
        <f t="shared" si="17"/>
        <v>59</v>
      </c>
      <c r="K486">
        <f t="shared" si="4"/>
        <v>7.29</v>
      </c>
      <c r="L486">
        <f t="shared" si="5"/>
        <v>55</v>
      </c>
      <c r="M486" s="49">
        <f t="shared" si="18"/>
        <v>55</v>
      </c>
      <c r="N486">
        <f t="shared" si="6"/>
        <v>7.44</v>
      </c>
      <c r="O486">
        <f t="shared" si="7"/>
        <v>53</v>
      </c>
      <c r="P486" s="49">
        <f t="shared" si="19"/>
        <v>53</v>
      </c>
      <c r="Q486">
        <f t="shared" si="8"/>
        <v>7.48</v>
      </c>
      <c r="R486">
        <f t="shared" si="9"/>
        <v>52</v>
      </c>
      <c r="S486" s="49">
        <f t="shared" si="20"/>
        <v>52</v>
      </c>
      <c r="T486">
        <f t="shared" si="10"/>
        <v>7.59</v>
      </c>
      <c r="U486">
        <f t="shared" si="11"/>
        <v>37</v>
      </c>
      <c r="V486" s="49">
        <f t="shared" si="21"/>
        <v>37</v>
      </c>
      <c r="W486">
        <f t="shared" si="12"/>
        <v>7.55</v>
      </c>
      <c r="X486">
        <f t="shared" si="13"/>
        <v>44</v>
      </c>
      <c r="Y486" s="49">
        <f t="shared" si="22"/>
        <v>44</v>
      </c>
      <c r="Z486">
        <f t="shared" si="14"/>
        <v>7.69</v>
      </c>
      <c r="AA486">
        <f t="shared" si="15"/>
        <v>26</v>
      </c>
      <c r="AB486">
        <f t="shared" si="23"/>
        <v>26</v>
      </c>
      <c r="AC486">
        <f t="shared" si="24"/>
        <v>7.48</v>
      </c>
      <c r="AD486" cm="1">
        <f t="array" ref="AD486">1+SUMPRODUCT((D$469:D$776=D486)*(AC$469:AC$776&gt;AC486))</f>
        <v>55</v>
      </c>
      <c r="AE486">
        <f t="shared" si="25"/>
        <v>55</v>
      </c>
      <c r="AF486">
        <f t="shared" si="26"/>
        <v>7.2</v>
      </c>
      <c r="AG486" cm="1">
        <f t="array" ref="AG486">1+SUMPRODUCT((D$469:D$776=D486)*(AF$469:AF$776&gt;AF486))</f>
        <v>57</v>
      </c>
      <c r="AH486">
        <f t="shared" si="27"/>
        <v>57</v>
      </c>
      <c r="AI486">
        <f t="shared" si="28"/>
        <v>7.5</v>
      </c>
      <c r="AJ486" cm="1">
        <f t="array" ref="AJ486">1+SUMPRODUCT((D$469:D$776=D486)*(AI$469:AI$776&gt;AI486))</f>
        <v>30</v>
      </c>
      <c r="AK486">
        <f t="shared" si="29"/>
        <v>30</v>
      </c>
      <c r="AL486">
        <f t="shared" si="30"/>
        <v>7.24</v>
      </c>
      <c r="AM486" cm="1">
        <f t="array" ref="AM486">1+SUMPRODUCT((D$469:D$776=D486)*(AL$469:AL$776&gt;AL486))</f>
        <v>57</v>
      </c>
      <c r="AN486">
        <f t="shared" si="31"/>
        <v>57</v>
      </c>
    </row>
    <row r="487" spans="2:40" x14ac:dyDescent="0.3">
      <c r="B487" t="s">
        <v>27</v>
      </c>
      <c r="C487" t="str">
        <f>VLOOKUP(B487,class!A$1:B$357,2,FALSE)</f>
        <v>Shire district</v>
      </c>
      <c r="D487" t="str">
        <f>VLOOKUP(B487,classifications!E$3:F$335,2,FALSE)</f>
        <v>Urban with City and Town</v>
      </c>
      <c r="E487" s="7">
        <f t="shared" si="0"/>
        <v>7.35</v>
      </c>
      <c r="F487" s="49">
        <f t="shared" si="1"/>
        <v>59</v>
      </c>
      <c r="G487" s="49">
        <f t="shared" si="16"/>
        <v>59</v>
      </c>
      <c r="H487">
        <f t="shared" si="2"/>
        <v>7.67</v>
      </c>
      <c r="I487" s="49">
        <f t="shared" si="3"/>
        <v>10</v>
      </c>
      <c r="J487" s="49">
        <f t="shared" si="17"/>
        <v>10</v>
      </c>
      <c r="K487">
        <f t="shared" si="4"/>
        <v>7.8</v>
      </c>
      <c r="L487">
        <f t="shared" si="5"/>
        <v>7</v>
      </c>
      <c r="M487" s="49">
        <f t="shared" si="18"/>
        <v>7</v>
      </c>
      <c r="N487">
        <f t="shared" si="6"/>
        <v>8.01</v>
      </c>
      <c r="O487">
        <f t="shared" si="7"/>
        <v>2</v>
      </c>
      <c r="P487" s="49">
        <f t="shared" si="19"/>
        <v>2</v>
      </c>
      <c r="Q487">
        <f t="shared" si="8"/>
        <v>7.57</v>
      </c>
      <c r="R487">
        <f t="shared" si="9"/>
        <v>64</v>
      </c>
      <c r="S487" s="49">
        <f t="shared" si="20"/>
        <v>64</v>
      </c>
      <c r="T487">
        <f t="shared" si="10"/>
        <v>7.79</v>
      </c>
      <c r="U487">
        <f t="shared" si="11"/>
        <v>18</v>
      </c>
      <c r="V487" s="49">
        <f t="shared" si="21"/>
        <v>18</v>
      </c>
      <c r="W487">
        <f t="shared" si="12"/>
        <v>7.92</v>
      </c>
      <c r="X487">
        <f t="shared" si="13"/>
        <v>11</v>
      </c>
      <c r="Y487" s="49">
        <f t="shared" si="22"/>
        <v>11</v>
      </c>
      <c r="Z487">
        <f t="shared" si="14"/>
        <v>7.8</v>
      </c>
      <c r="AA487">
        <f t="shared" si="15"/>
        <v>27</v>
      </c>
      <c r="AB487">
        <f t="shared" si="23"/>
        <v>27</v>
      </c>
      <c r="AC487">
        <f t="shared" si="24"/>
        <v>7.47</v>
      </c>
      <c r="AD487" cm="1">
        <f t="array" ref="AD487">1+SUMPRODUCT((D$469:D$776=D487)*(AC$469:AC$776&gt;AC487))</f>
        <v>74</v>
      </c>
      <c r="AE487">
        <f t="shared" si="25"/>
        <v>74</v>
      </c>
      <c r="AF487">
        <f t="shared" si="26"/>
        <v>7.43</v>
      </c>
      <c r="AG487" cm="1">
        <f t="array" ref="AG487">1+SUMPRODUCT((D$469:D$776=D487)*(AF$469:AF$776&gt;AF487))</f>
        <v>35</v>
      </c>
      <c r="AH487">
        <f t="shared" si="27"/>
        <v>35</v>
      </c>
      <c r="AI487">
        <f t="shared" si="28"/>
        <v>8.1</v>
      </c>
      <c r="AJ487" cm="1">
        <f t="array" ref="AJ487">1+SUMPRODUCT((D$469:D$776=D487)*(AI$469:AI$776&gt;AI487))</f>
        <v>2</v>
      </c>
      <c r="AK487">
        <f t="shared" si="29"/>
        <v>2</v>
      </c>
      <c r="AL487">
        <f t="shared" si="30"/>
        <v>7.25</v>
      </c>
      <c r="AM487" cm="1">
        <f t="array" ref="AM487">1+SUMPRODUCT((D$469:D$776=D487)*(AL$469:AL$776&gt;AL487))</f>
        <v>74</v>
      </c>
      <c r="AN487">
        <f t="shared" si="31"/>
        <v>74</v>
      </c>
    </row>
    <row r="488" spans="2:40" x14ac:dyDescent="0.3">
      <c r="B488" t="s">
        <v>28</v>
      </c>
      <c r="C488" t="str">
        <f>VLOOKUP(B488,class!A$1:B$357,2,FALSE)</f>
        <v>Unitary authority</v>
      </c>
      <c r="D488" t="str">
        <f>VLOOKUP(B488,classifications!E$3:F$335,2,FALSE)</f>
        <v>Urban with City and Town</v>
      </c>
      <c r="E488" s="7">
        <f t="shared" si="0"/>
        <v>7.11</v>
      </c>
      <c r="F488" s="49">
        <f t="shared" si="1"/>
        <v>88</v>
      </c>
      <c r="G488" s="49">
        <f t="shared" si="16"/>
        <v>88</v>
      </c>
      <c r="H488">
        <f t="shared" si="2"/>
        <v>7.27</v>
      </c>
      <c r="I488" s="49">
        <f t="shared" si="3"/>
        <v>82</v>
      </c>
      <c r="J488" s="49">
        <f t="shared" si="17"/>
        <v>82</v>
      </c>
      <c r="K488">
        <f t="shared" si="4"/>
        <v>7.26</v>
      </c>
      <c r="L488">
        <f t="shared" si="5"/>
        <v>82</v>
      </c>
      <c r="M488" s="49">
        <f t="shared" si="18"/>
        <v>82</v>
      </c>
      <c r="N488">
        <f t="shared" si="6"/>
        <v>7.54</v>
      </c>
      <c r="O488">
        <f t="shared" si="7"/>
        <v>56</v>
      </c>
      <c r="P488" s="49">
        <f t="shared" si="19"/>
        <v>56</v>
      </c>
      <c r="Q488">
        <f t="shared" si="8"/>
        <v>7.59</v>
      </c>
      <c r="R488">
        <f t="shared" si="9"/>
        <v>60</v>
      </c>
      <c r="S488" s="49">
        <f t="shared" si="20"/>
        <v>60</v>
      </c>
      <c r="T488">
        <f t="shared" si="10"/>
        <v>7.54</v>
      </c>
      <c r="U488">
        <f t="shared" si="11"/>
        <v>75</v>
      </c>
      <c r="V488" s="49">
        <f t="shared" si="21"/>
        <v>75</v>
      </c>
      <c r="W488">
        <f t="shared" si="12"/>
        <v>7.78</v>
      </c>
      <c r="X488">
        <f t="shared" si="13"/>
        <v>34</v>
      </c>
      <c r="Y488" s="49">
        <f t="shared" si="22"/>
        <v>34</v>
      </c>
      <c r="Z488">
        <f t="shared" si="14"/>
        <v>7.8</v>
      </c>
      <c r="AA488">
        <f t="shared" si="15"/>
        <v>27</v>
      </c>
      <c r="AB488">
        <f t="shared" si="23"/>
        <v>27</v>
      </c>
      <c r="AC488">
        <f t="shared" si="24"/>
        <v>7.83</v>
      </c>
      <c r="AD488" cm="1">
        <f t="array" ref="AD488">1+SUMPRODUCT((D$469:D$776=D488)*(AC$469:AC$776&gt;AC488))</f>
        <v>17</v>
      </c>
      <c r="AE488">
        <f t="shared" si="25"/>
        <v>17</v>
      </c>
      <c r="AF488">
        <f t="shared" si="26"/>
        <v>7.43</v>
      </c>
      <c r="AG488" cm="1">
        <f t="array" ref="AG488">1+SUMPRODUCT((D$469:D$776=D488)*(AF$469:AF$776&gt;AF488))</f>
        <v>35</v>
      </c>
      <c r="AH488">
        <f t="shared" si="27"/>
        <v>35</v>
      </c>
      <c r="AI488">
        <f t="shared" si="28"/>
        <v>7.42</v>
      </c>
      <c r="AJ488" cm="1">
        <f t="array" ref="AJ488">1+SUMPRODUCT((D$469:D$776=D488)*(AI$469:AI$776&gt;AI488))</f>
        <v>61</v>
      </c>
      <c r="AK488">
        <f t="shared" si="29"/>
        <v>61</v>
      </c>
      <c r="AL488">
        <f t="shared" si="30"/>
        <v>7.24</v>
      </c>
      <c r="AM488" cm="1">
        <f t="array" ref="AM488">1+SUMPRODUCT((D$469:D$776=D488)*(AL$469:AL$776&gt;AL488))</f>
        <v>77</v>
      </c>
      <c r="AN488">
        <f t="shared" si="31"/>
        <v>77</v>
      </c>
    </row>
    <row r="489" spans="2:40" x14ac:dyDescent="0.3">
      <c r="B489" t="s">
        <v>29</v>
      </c>
      <c r="C489" t="str">
        <f>VLOOKUP(B489,class!A$1:B$357,2,FALSE)</f>
        <v>Unitary authority</v>
      </c>
      <c r="D489" t="str">
        <f>VLOOKUP(B489,classifications!E$3:F$335,2,FALSE)</f>
        <v>Urban with City and Town</v>
      </c>
      <c r="E489" s="7">
        <f t="shared" si="0"/>
        <v>7.13</v>
      </c>
      <c r="F489" s="49">
        <f t="shared" si="1"/>
        <v>85</v>
      </c>
      <c r="G489" s="49">
        <f t="shared" si="16"/>
        <v>85</v>
      </c>
      <c r="H489">
        <f t="shared" si="2"/>
        <v>7.34</v>
      </c>
      <c r="I489" s="49">
        <f t="shared" si="3"/>
        <v>70</v>
      </c>
      <c r="J489" s="49">
        <f t="shared" si="17"/>
        <v>70</v>
      </c>
      <c r="K489">
        <f t="shared" si="4"/>
        <v>7.38</v>
      </c>
      <c r="L489">
        <f t="shared" si="5"/>
        <v>64</v>
      </c>
      <c r="M489" s="49">
        <f t="shared" si="18"/>
        <v>64</v>
      </c>
      <c r="N489">
        <f t="shared" si="6"/>
        <v>7.31</v>
      </c>
      <c r="O489">
        <f t="shared" si="7"/>
        <v>88</v>
      </c>
      <c r="P489" s="49">
        <f t="shared" si="19"/>
        <v>88</v>
      </c>
      <c r="Q489">
        <f t="shared" si="8"/>
        <v>7.45</v>
      </c>
      <c r="R489">
        <f t="shared" si="9"/>
        <v>80</v>
      </c>
      <c r="S489" s="49">
        <f t="shared" si="20"/>
        <v>80</v>
      </c>
      <c r="T489">
        <f t="shared" si="10"/>
        <v>7.46</v>
      </c>
      <c r="U489">
        <f t="shared" si="11"/>
        <v>86</v>
      </c>
      <c r="V489" s="49">
        <f t="shared" si="21"/>
        <v>86</v>
      </c>
      <c r="W489">
        <f t="shared" si="12"/>
        <v>7.46</v>
      </c>
      <c r="X489">
        <f t="shared" si="13"/>
        <v>87</v>
      </c>
      <c r="Y489" s="49">
        <f t="shared" si="22"/>
        <v>87</v>
      </c>
      <c r="Z489">
        <f t="shared" si="14"/>
        <v>7.55</v>
      </c>
      <c r="AA489">
        <f t="shared" si="15"/>
        <v>75</v>
      </c>
      <c r="AB489">
        <f t="shared" si="23"/>
        <v>75</v>
      </c>
      <c r="AC489">
        <f t="shared" si="24"/>
        <v>7.54</v>
      </c>
      <c r="AD489" cm="1">
        <f t="array" ref="AD489">1+SUMPRODUCT((D$469:D$776=D489)*(AC$469:AC$776&gt;AC489))</f>
        <v>70</v>
      </c>
      <c r="AE489">
        <f t="shared" si="25"/>
        <v>70</v>
      </c>
      <c r="AF489">
        <f t="shared" si="26"/>
        <v>7.16</v>
      </c>
      <c r="AG489" cm="1">
        <f t="array" ref="AG489">1+SUMPRODUCT((D$469:D$776=D489)*(AF$469:AF$776&gt;AF489))</f>
        <v>82</v>
      </c>
      <c r="AH489">
        <f t="shared" si="27"/>
        <v>82</v>
      </c>
      <c r="AI489">
        <f t="shared" si="28"/>
        <v>7.44</v>
      </c>
      <c r="AJ489" cm="1">
        <f t="array" ref="AJ489">1+SUMPRODUCT((D$469:D$776=D489)*(AI$469:AI$776&gt;AI489))</f>
        <v>55</v>
      </c>
      <c r="AK489">
        <f t="shared" si="29"/>
        <v>55</v>
      </c>
      <c r="AL489">
        <f t="shared" si="30"/>
        <v>7.49</v>
      </c>
      <c r="AM489" cm="1">
        <f t="array" ref="AM489">1+SUMPRODUCT((D$469:D$776=D489)*(AL$469:AL$776&gt;AL489))</f>
        <v>35</v>
      </c>
      <c r="AN489">
        <f t="shared" si="31"/>
        <v>35</v>
      </c>
    </row>
    <row r="490" spans="2:40" x14ac:dyDescent="0.3">
      <c r="B490" t="s">
        <v>30</v>
      </c>
      <c r="C490" t="str">
        <f>VLOOKUP(B490,class!A$1:B$357,2,FALSE)</f>
        <v>Shire district</v>
      </c>
      <c r="D490" t="str">
        <f>VLOOKUP(B490,classifications!E$3:F$335,2,FALSE)</f>
        <v>Urban with Significant Rural (rural including hub towns 26-49%)</v>
      </c>
      <c r="E490" s="7">
        <f t="shared" si="0"/>
        <v>7.62</v>
      </c>
      <c r="F490" s="49">
        <f t="shared" si="1"/>
        <v>18</v>
      </c>
      <c r="G490" s="49">
        <f t="shared" si="16"/>
        <v>18</v>
      </c>
      <c r="H490">
        <f t="shared" si="2"/>
        <v>7.52</v>
      </c>
      <c r="I490" s="49">
        <f t="shared" si="3"/>
        <v>30</v>
      </c>
      <c r="J490" s="49">
        <f t="shared" si="17"/>
        <v>30</v>
      </c>
      <c r="K490">
        <f t="shared" si="4"/>
        <v>7.54</v>
      </c>
      <c r="L490">
        <f t="shared" si="5"/>
        <v>40</v>
      </c>
      <c r="M490" s="49">
        <f t="shared" si="18"/>
        <v>40</v>
      </c>
      <c r="N490">
        <f t="shared" si="6"/>
        <v>6.95</v>
      </c>
      <c r="O490">
        <f t="shared" si="7"/>
        <v>50</v>
      </c>
      <c r="P490" s="49">
        <f t="shared" si="19"/>
        <v>50</v>
      </c>
      <c r="Q490">
        <f t="shared" si="8"/>
        <v>7.88</v>
      </c>
      <c r="R490">
        <f t="shared" si="9"/>
        <v>7</v>
      </c>
      <c r="S490" s="49">
        <f t="shared" si="20"/>
        <v>7</v>
      </c>
      <c r="T490">
        <f t="shared" si="10"/>
        <v>7.84</v>
      </c>
      <c r="U490">
        <f t="shared" si="11"/>
        <v>14</v>
      </c>
      <c r="V490" s="49">
        <f t="shared" si="21"/>
        <v>14</v>
      </c>
      <c r="W490">
        <f t="shared" si="12"/>
        <v>8.5</v>
      </c>
      <c r="X490">
        <f t="shared" si="13"/>
        <v>3</v>
      </c>
      <c r="Y490" s="49">
        <f t="shared" si="22"/>
        <v>3</v>
      </c>
      <c r="Z490">
        <f t="shared" si="14"/>
        <v>8.09</v>
      </c>
      <c r="AA490">
        <f t="shared" si="15"/>
        <v>5</v>
      </c>
      <c r="AB490">
        <f t="shared" si="23"/>
        <v>5</v>
      </c>
      <c r="AC490">
        <f t="shared" si="24"/>
        <v>7.92</v>
      </c>
      <c r="AD490" cm="1">
        <f t="array" ref="AD490">1+SUMPRODUCT((D$469:D$776=D490)*(AC$469:AC$776&gt;AC490))</f>
        <v>6</v>
      </c>
      <c r="AE490">
        <f t="shared" si="25"/>
        <v>6</v>
      </c>
      <c r="AF490">
        <f t="shared" si="26"/>
        <v>7.75</v>
      </c>
      <c r="AG490" cm="1">
        <f t="array" ref="AG490">1+SUMPRODUCT((D$469:D$776=D490)*(AF$469:AF$776&gt;AF490))</f>
        <v>5</v>
      </c>
      <c r="AH490">
        <f t="shared" si="27"/>
        <v>5</v>
      </c>
      <c r="AI490">
        <f t="shared" si="28"/>
        <v>7.48</v>
      </c>
      <c r="AJ490" cm="1">
        <f t="array" ref="AJ490">1+SUMPRODUCT((D$469:D$776=D490)*(AI$469:AI$776&gt;AI490))</f>
        <v>41</v>
      </c>
      <c r="AK490">
        <f t="shared" si="29"/>
        <v>41</v>
      </c>
      <c r="AL490">
        <f t="shared" si="30"/>
        <v>7.42</v>
      </c>
      <c r="AM490" cm="1">
        <f t="array" ref="AM490">1+SUMPRODUCT((D$469:D$776=D490)*(AL$469:AL$776&gt;AL490))</f>
        <v>39</v>
      </c>
      <c r="AN490">
        <f t="shared" si="31"/>
        <v>39</v>
      </c>
    </row>
    <row r="491" spans="2:40" x14ac:dyDescent="0.3">
      <c r="B491" t="s">
        <v>31</v>
      </c>
      <c r="C491" t="str">
        <f>VLOOKUP(B491,class!A$1:B$357,2,FALSE)</f>
        <v>Metropolitan district</v>
      </c>
      <c r="D491" t="str">
        <f>VLOOKUP(B491,classifications!E$3:F$335,2,FALSE)</f>
        <v>Urban with Major Conurbation</v>
      </c>
      <c r="E491" s="7">
        <f t="shared" si="0"/>
        <v>7.25</v>
      </c>
      <c r="F491" s="49">
        <f t="shared" si="1"/>
        <v>44</v>
      </c>
      <c r="G491" s="49">
        <f t="shared" si="16"/>
        <v>44</v>
      </c>
      <c r="H491">
        <f t="shared" si="2"/>
        <v>7.39</v>
      </c>
      <c r="I491" s="49">
        <f t="shared" si="3"/>
        <v>25</v>
      </c>
      <c r="J491" s="49">
        <f t="shared" si="17"/>
        <v>25</v>
      </c>
      <c r="K491">
        <f t="shared" si="4"/>
        <v>7.39</v>
      </c>
      <c r="L491">
        <f t="shared" si="5"/>
        <v>42</v>
      </c>
      <c r="M491" s="49">
        <f t="shared" si="18"/>
        <v>42</v>
      </c>
      <c r="N491">
        <f t="shared" si="6"/>
        <v>7.58</v>
      </c>
      <c r="O491">
        <f t="shared" si="7"/>
        <v>20</v>
      </c>
      <c r="P491" s="49">
        <f t="shared" si="19"/>
        <v>20</v>
      </c>
      <c r="Q491">
        <f t="shared" si="8"/>
        <v>7.53</v>
      </c>
      <c r="R491">
        <f t="shared" si="9"/>
        <v>43</v>
      </c>
      <c r="S491" s="49">
        <f t="shared" si="20"/>
        <v>43</v>
      </c>
      <c r="T491">
        <f t="shared" si="10"/>
        <v>7.56</v>
      </c>
      <c r="U491">
        <f t="shared" si="11"/>
        <v>41</v>
      </c>
      <c r="V491" s="49">
        <f t="shared" si="21"/>
        <v>41</v>
      </c>
      <c r="W491">
        <f t="shared" si="12"/>
        <v>7.7</v>
      </c>
      <c r="X491">
        <f t="shared" si="13"/>
        <v>20</v>
      </c>
      <c r="Y491" s="49">
        <f t="shared" si="22"/>
        <v>20</v>
      </c>
      <c r="Z491">
        <f t="shared" si="14"/>
        <v>7.71</v>
      </c>
      <c r="AA491">
        <f t="shared" si="15"/>
        <v>22</v>
      </c>
      <c r="AB491">
        <f t="shared" si="23"/>
        <v>22</v>
      </c>
      <c r="AC491">
        <f t="shared" si="24"/>
        <v>7.48</v>
      </c>
      <c r="AD491" cm="1">
        <f t="array" ref="AD491">1+SUMPRODUCT((D$469:D$776=D491)*(AC$469:AC$776&gt;AC491))</f>
        <v>55</v>
      </c>
      <c r="AE491">
        <f t="shared" si="25"/>
        <v>55</v>
      </c>
      <c r="AF491">
        <f t="shared" si="26"/>
        <v>7.38</v>
      </c>
      <c r="AG491" cm="1">
        <f t="array" ref="AG491">1+SUMPRODUCT((D$469:D$776=D491)*(AF$469:AF$776&gt;AF491))</f>
        <v>24</v>
      </c>
      <c r="AH491">
        <f t="shared" si="27"/>
        <v>24</v>
      </c>
      <c r="AI491">
        <f t="shared" si="28"/>
        <v>7.43</v>
      </c>
      <c r="AJ491" cm="1">
        <f t="array" ref="AJ491">1+SUMPRODUCT((D$469:D$776=D491)*(AI$469:AI$776&gt;AI491))</f>
        <v>48</v>
      </c>
      <c r="AK491">
        <f t="shared" si="29"/>
        <v>48</v>
      </c>
      <c r="AL491">
        <f t="shared" si="30"/>
        <v>7.46</v>
      </c>
      <c r="AM491" cm="1">
        <f t="array" ref="AM491">1+SUMPRODUCT((D$469:D$776=D491)*(AL$469:AL$776&gt;AL491))</f>
        <v>29</v>
      </c>
      <c r="AN491">
        <f t="shared" si="31"/>
        <v>29</v>
      </c>
    </row>
    <row r="492" spans="2:40" x14ac:dyDescent="0.3">
      <c r="B492" t="s">
        <v>32</v>
      </c>
      <c r="C492" t="str">
        <f>VLOOKUP(B492,class!A$1:B$357,2,FALSE)</f>
        <v>Shire district</v>
      </c>
      <c r="D492" t="str">
        <f>VLOOKUP(B492,classifications!E$3:F$335,2,FALSE)</f>
        <v>Urban with Significant Rural (rural including hub towns 26-49%)</v>
      </c>
      <c r="E492" s="7">
        <f t="shared" si="0"/>
        <v>7.36</v>
      </c>
      <c r="F492" s="49">
        <f t="shared" si="1"/>
        <v>39</v>
      </c>
      <c r="G492" s="49">
        <f t="shared" si="16"/>
        <v>39</v>
      </c>
      <c r="H492">
        <f t="shared" si="2"/>
        <v>7.17</v>
      </c>
      <c r="I492" s="49">
        <f t="shared" si="3"/>
        <v>48</v>
      </c>
      <c r="J492" s="49">
        <f t="shared" si="17"/>
        <v>48</v>
      </c>
      <c r="K492">
        <f t="shared" si="4"/>
        <v>7.58</v>
      </c>
      <c r="L492">
        <f t="shared" si="5"/>
        <v>28</v>
      </c>
      <c r="M492" s="49">
        <f t="shared" si="18"/>
        <v>28</v>
      </c>
      <c r="N492">
        <f t="shared" si="6"/>
        <v>7.04</v>
      </c>
      <c r="O492">
        <f t="shared" si="7"/>
        <v>49</v>
      </c>
      <c r="P492" s="49">
        <f t="shared" si="19"/>
        <v>49</v>
      </c>
      <c r="Q492">
        <f t="shared" si="8"/>
        <v>7.29</v>
      </c>
      <c r="R492">
        <f t="shared" si="9"/>
        <v>49</v>
      </c>
      <c r="S492" s="49">
        <f t="shared" si="20"/>
        <v>49</v>
      </c>
      <c r="T492">
        <f t="shared" si="10"/>
        <v>7.78</v>
      </c>
      <c r="U492">
        <f t="shared" si="11"/>
        <v>25</v>
      </c>
      <c r="V492" s="49">
        <f t="shared" si="21"/>
        <v>25</v>
      </c>
      <c r="W492">
        <f t="shared" si="12"/>
        <v>7.7</v>
      </c>
      <c r="X492">
        <f t="shared" si="13"/>
        <v>34</v>
      </c>
      <c r="Y492" s="49">
        <f t="shared" si="22"/>
        <v>34</v>
      </c>
      <c r="Z492">
        <f t="shared" si="14"/>
        <v>7.98</v>
      </c>
      <c r="AA492">
        <f t="shared" si="15"/>
        <v>13</v>
      </c>
      <c r="AB492">
        <f t="shared" si="23"/>
        <v>13</v>
      </c>
      <c r="AC492">
        <f t="shared" si="24"/>
        <v>7.64</v>
      </c>
      <c r="AD492" cm="1">
        <f t="array" ref="AD492">1+SUMPRODUCT((D$469:D$776=D492)*(AC$469:AC$776&gt;AC492))</f>
        <v>37</v>
      </c>
      <c r="AE492">
        <f t="shared" si="25"/>
        <v>37</v>
      </c>
      <c r="AF492" t="str">
        <f t="shared" si="26"/>
        <v>x</v>
      </c>
      <c r="AG492" cm="1">
        <f t="array" ref="AG492">1+SUMPRODUCT((D$469:D$776=D492)*(AF$469:AF$776&gt;AF492))</f>
        <v>1</v>
      </c>
      <c r="AH492">
        <f t="shared" si="27"/>
        <v>9999</v>
      </c>
      <c r="AI492">
        <f t="shared" si="28"/>
        <v>7.7</v>
      </c>
      <c r="AJ492" cm="1">
        <f t="array" ref="AJ492">1+SUMPRODUCT((D$469:D$776=D492)*(AI$469:AI$776&gt;AI492))</f>
        <v>19</v>
      </c>
      <c r="AK492">
        <f t="shared" si="29"/>
        <v>19</v>
      </c>
      <c r="AL492" t="str">
        <f t="shared" si="30"/>
        <v>x</v>
      </c>
      <c r="AM492" cm="1">
        <f t="array" ref="AM492">1+SUMPRODUCT((D$469:D$776=D492)*(AL$469:AL$776&gt;AL492))</f>
        <v>1</v>
      </c>
      <c r="AN492">
        <f t="shared" si="31"/>
        <v>9999</v>
      </c>
    </row>
    <row r="493" spans="2:40" x14ac:dyDescent="0.3">
      <c r="B493" t="s">
        <v>1033</v>
      </c>
      <c r="C493" t="str">
        <f>VLOOKUP(B493,class!A$1:B$357,2,FALSE)</f>
        <v>Unitary authority</v>
      </c>
      <c r="D493" t="str">
        <f>VLOOKUP(B493,classifications!E$3:F$335,2,FALSE)</f>
        <v>Urban with City and Town</v>
      </c>
      <c r="E493" s="7">
        <f t="shared" si="0"/>
        <v>7.46</v>
      </c>
      <c r="F493" s="49">
        <f t="shared" si="1"/>
        <v>37</v>
      </c>
      <c r="G493" s="49">
        <f t="shared" si="16"/>
        <v>37</v>
      </c>
      <c r="H493">
        <f t="shared" si="2"/>
        <v>7.47</v>
      </c>
      <c r="I493" s="49">
        <f t="shared" si="3"/>
        <v>38</v>
      </c>
      <c r="J493" s="49">
        <f t="shared" si="17"/>
        <v>38</v>
      </c>
      <c r="K493">
        <f t="shared" si="4"/>
        <v>7.34</v>
      </c>
      <c r="L493">
        <f t="shared" si="5"/>
        <v>72</v>
      </c>
      <c r="M493" s="49">
        <f t="shared" si="18"/>
        <v>72</v>
      </c>
      <c r="N493">
        <f t="shared" si="6"/>
        <v>7.42</v>
      </c>
      <c r="O493">
        <f t="shared" si="7"/>
        <v>80</v>
      </c>
      <c r="P493" s="49">
        <f t="shared" si="19"/>
        <v>80</v>
      </c>
      <c r="Q493">
        <f t="shared" si="8"/>
        <v>7.53</v>
      </c>
      <c r="R493">
        <f t="shared" si="9"/>
        <v>70</v>
      </c>
      <c r="S493" s="49">
        <f t="shared" si="20"/>
        <v>70</v>
      </c>
      <c r="T493">
        <f t="shared" si="10"/>
        <v>7.64</v>
      </c>
      <c r="U493">
        <f t="shared" si="11"/>
        <v>50</v>
      </c>
      <c r="V493" s="49">
        <f t="shared" si="21"/>
        <v>50</v>
      </c>
      <c r="W493">
        <f t="shared" si="12"/>
        <v>7.64</v>
      </c>
      <c r="X493">
        <f t="shared" si="13"/>
        <v>61</v>
      </c>
      <c r="Y493" s="49">
        <f t="shared" si="22"/>
        <v>61</v>
      </c>
      <c r="Z493">
        <f t="shared" si="14"/>
        <v>7.65</v>
      </c>
      <c r="AA493">
        <f t="shared" si="15"/>
        <v>51</v>
      </c>
      <c r="AB493">
        <f t="shared" si="23"/>
        <v>51</v>
      </c>
      <c r="AC493">
        <f t="shared" si="24"/>
        <v>7.73</v>
      </c>
      <c r="AD493" cm="1">
        <f t="array" ref="AD493">1+SUMPRODUCT((D$469:D$776=D493)*(AC$469:AC$776&gt;AC493))</f>
        <v>30</v>
      </c>
      <c r="AE493">
        <f t="shared" si="25"/>
        <v>30</v>
      </c>
      <c r="AF493">
        <f t="shared" si="26"/>
        <v>7.46</v>
      </c>
      <c r="AG493" cm="1">
        <f t="array" ref="AG493">1+SUMPRODUCT((D$469:D$776=D493)*(AF$469:AF$776&gt;AF493))</f>
        <v>32</v>
      </c>
      <c r="AH493">
        <f t="shared" si="27"/>
        <v>32</v>
      </c>
      <c r="AI493">
        <f t="shared" si="28"/>
        <v>7.5</v>
      </c>
      <c r="AJ493" cm="1">
        <f t="array" ref="AJ493">1+SUMPRODUCT((D$469:D$776=D493)*(AI$469:AI$776&gt;AI493))</f>
        <v>44</v>
      </c>
      <c r="AK493">
        <f t="shared" si="29"/>
        <v>44</v>
      </c>
      <c r="AL493">
        <f t="shared" si="30"/>
        <v>7.57</v>
      </c>
      <c r="AM493" cm="1">
        <f t="array" ref="AM493">1+SUMPRODUCT((D$469:D$776=D493)*(AL$469:AL$776&gt;AL493))</f>
        <v>23</v>
      </c>
      <c r="AN493">
        <f t="shared" si="31"/>
        <v>23</v>
      </c>
    </row>
    <row r="494" spans="2:40" x14ac:dyDescent="0.3">
      <c r="B494" t="s">
        <v>34</v>
      </c>
      <c r="C494" t="str">
        <f>VLOOKUP(B494,class!A$1:B$357,2,FALSE)</f>
        <v>Unitary authority</v>
      </c>
      <c r="D494" t="str">
        <f>VLOOKUP(B494,classifications!E$3:F$335,2,FALSE)</f>
        <v>Urban with City and Town</v>
      </c>
      <c r="E494" s="7">
        <f t="shared" si="0"/>
        <v>7.46</v>
      </c>
      <c r="F494" s="49">
        <f t="shared" si="1"/>
        <v>37</v>
      </c>
      <c r="G494" s="49">
        <f t="shared" si="16"/>
        <v>37</v>
      </c>
      <c r="H494">
        <f t="shared" si="2"/>
        <v>7.46</v>
      </c>
      <c r="I494" s="49">
        <f t="shared" si="3"/>
        <v>40</v>
      </c>
      <c r="J494" s="49">
        <f t="shared" si="17"/>
        <v>40</v>
      </c>
      <c r="K494">
        <f t="shared" si="4"/>
        <v>7.56</v>
      </c>
      <c r="L494">
        <f t="shared" si="5"/>
        <v>27</v>
      </c>
      <c r="M494" s="49">
        <f t="shared" si="18"/>
        <v>27</v>
      </c>
      <c r="N494">
        <f t="shared" si="6"/>
        <v>7.57</v>
      </c>
      <c r="O494">
        <f t="shared" si="7"/>
        <v>51</v>
      </c>
      <c r="P494" s="49">
        <f t="shared" si="19"/>
        <v>51</v>
      </c>
      <c r="Q494">
        <f t="shared" si="8"/>
        <v>7.69</v>
      </c>
      <c r="R494">
        <f t="shared" si="9"/>
        <v>38</v>
      </c>
      <c r="S494" s="49">
        <f t="shared" si="20"/>
        <v>38</v>
      </c>
      <c r="T494">
        <f t="shared" si="10"/>
        <v>7.78</v>
      </c>
      <c r="U494">
        <f t="shared" si="11"/>
        <v>19</v>
      </c>
      <c r="V494" s="49">
        <f t="shared" si="21"/>
        <v>19</v>
      </c>
      <c r="W494">
        <f t="shared" si="12"/>
        <v>7.82</v>
      </c>
      <c r="X494">
        <f t="shared" si="13"/>
        <v>24</v>
      </c>
      <c r="Y494" s="49">
        <f t="shared" si="22"/>
        <v>24</v>
      </c>
      <c r="Z494">
        <f t="shared" si="14"/>
        <v>7.78</v>
      </c>
      <c r="AA494">
        <f t="shared" si="15"/>
        <v>30</v>
      </c>
      <c r="AB494">
        <f t="shared" si="23"/>
        <v>30</v>
      </c>
      <c r="AC494">
        <f t="shared" si="24"/>
        <v>7.63</v>
      </c>
      <c r="AD494" cm="1">
        <f t="array" ref="AD494">1+SUMPRODUCT((D$469:D$776=D494)*(AC$469:AC$776&gt;AC494))</f>
        <v>51</v>
      </c>
      <c r="AE494">
        <f t="shared" si="25"/>
        <v>51</v>
      </c>
      <c r="AF494">
        <f t="shared" si="26"/>
        <v>7.29</v>
      </c>
      <c r="AG494" cm="1">
        <f t="array" ref="AG494">1+SUMPRODUCT((D$469:D$776=D494)*(AF$469:AF$776&gt;AF494))</f>
        <v>60</v>
      </c>
      <c r="AH494">
        <f t="shared" si="27"/>
        <v>60</v>
      </c>
      <c r="AI494">
        <f t="shared" si="28"/>
        <v>7.47</v>
      </c>
      <c r="AJ494" cm="1">
        <f t="array" ref="AJ494">1+SUMPRODUCT((D$469:D$776=D494)*(AI$469:AI$776&gt;AI494))</f>
        <v>50</v>
      </c>
      <c r="AK494">
        <f t="shared" si="29"/>
        <v>50</v>
      </c>
      <c r="AL494">
        <f t="shared" si="30"/>
        <v>7.55</v>
      </c>
      <c r="AM494" cm="1">
        <f t="array" ref="AM494">1+SUMPRODUCT((D$469:D$776=D494)*(AL$469:AL$776&gt;AL494))</f>
        <v>29</v>
      </c>
      <c r="AN494">
        <f t="shared" si="31"/>
        <v>29</v>
      </c>
    </row>
    <row r="495" spans="2:40" x14ac:dyDescent="0.3">
      <c r="B495" t="s">
        <v>35</v>
      </c>
      <c r="C495" t="str">
        <f>VLOOKUP(B495,class!A$1:B$357,2,FALSE)</f>
        <v>Metropolitan district</v>
      </c>
      <c r="D495" t="str">
        <f>VLOOKUP(B495,classifications!E$3:F$335,2,FALSE)</f>
        <v>Urban with Major Conurbation</v>
      </c>
      <c r="E495" s="7">
        <f t="shared" si="0"/>
        <v>7.18</v>
      </c>
      <c r="F495" s="49">
        <f t="shared" si="1"/>
        <v>54</v>
      </c>
      <c r="G495" s="49">
        <f t="shared" si="16"/>
        <v>54</v>
      </c>
      <c r="H495">
        <f t="shared" si="2"/>
        <v>7.39</v>
      </c>
      <c r="I495" s="49">
        <f t="shared" si="3"/>
        <v>25</v>
      </c>
      <c r="J495" s="49">
        <f t="shared" si="17"/>
        <v>25</v>
      </c>
      <c r="K495">
        <f t="shared" si="4"/>
        <v>7.46</v>
      </c>
      <c r="L495">
        <f t="shared" si="5"/>
        <v>29</v>
      </c>
      <c r="M495" s="49">
        <f t="shared" si="18"/>
        <v>29</v>
      </c>
      <c r="N495">
        <f t="shared" si="6"/>
        <v>7.61</v>
      </c>
      <c r="O495">
        <f t="shared" si="7"/>
        <v>13</v>
      </c>
      <c r="P495" s="49">
        <f t="shared" si="19"/>
        <v>13</v>
      </c>
      <c r="Q495">
        <f t="shared" si="8"/>
        <v>7.52</v>
      </c>
      <c r="R495">
        <f t="shared" si="9"/>
        <v>47</v>
      </c>
      <c r="S495" s="49">
        <f t="shared" si="20"/>
        <v>47</v>
      </c>
      <c r="T495">
        <f t="shared" si="10"/>
        <v>7.56</v>
      </c>
      <c r="U495">
        <f t="shared" si="11"/>
        <v>41</v>
      </c>
      <c r="V495" s="49">
        <f t="shared" si="21"/>
        <v>41</v>
      </c>
      <c r="W495">
        <f t="shared" si="12"/>
        <v>7.55</v>
      </c>
      <c r="X495">
        <f t="shared" si="13"/>
        <v>44</v>
      </c>
      <c r="Y495" s="49">
        <f t="shared" si="22"/>
        <v>44</v>
      </c>
      <c r="Z495">
        <f t="shared" si="14"/>
        <v>7.67</v>
      </c>
      <c r="AA495">
        <f t="shared" si="15"/>
        <v>30</v>
      </c>
      <c r="AB495">
        <f t="shared" si="23"/>
        <v>30</v>
      </c>
      <c r="AC495">
        <f t="shared" si="24"/>
        <v>7.67</v>
      </c>
      <c r="AD495" cm="1">
        <f t="array" ref="AD495">1+SUMPRODUCT((D$469:D$776=D495)*(AC$469:AC$776&gt;AC495))</f>
        <v>24</v>
      </c>
      <c r="AE495">
        <f t="shared" si="25"/>
        <v>24</v>
      </c>
      <c r="AF495">
        <f t="shared" si="26"/>
        <v>7.29</v>
      </c>
      <c r="AG495" cm="1">
        <f t="array" ref="AG495">1+SUMPRODUCT((D$469:D$776=D495)*(AF$469:AF$776&gt;AF495))</f>
        <v>43</v>
      </c>
      <c r="AH495">
        <f t="shared" si="27"/>
        <v>43</v>
      </c>
      <c r="AI495">
        <f t="shared" si="28"/>
        <v>7.47</v>
      </c>
      <c r="AJ495" cm="1">
        <f t="array" ref="AJ495">1+SUMPRODUCT((D$469:D$776=D495)*(AI$469:AI$776&gt;AI495))</f>
        <v>35</v>
      </c>
      <c r="AK495">
        <f t="shared" si="29"/>
        <v>35</v>
      </c>
      <c r="AL495">
        <f t="shared" si="30"/>
        <v>7.2</v>
      </c>
      <c r="AM495" cm="1">
        <f t="array" ref="AM495">1+SUMPRODUCT((D$469:D$776=D495)*(AL$469:AL$776&gt;AL495))</f>
        <v>62</v>
      </c>
      <c r="AN495">
        <f t="shared" si="31"/>
        <v>62</v>
      </c>
    </row>
    <row r="496" spans="2:40" x14ac:dyDescent="0.3">
      <c r="B496" t="s">
        <v>36</v>
      </c>
      <c r="C496" t="str">
        <f>VLOOKUP(B496,class!A$1:B$357,2,FALSE)</f>
        <v>Shire district</v>
      </c>
      <c r="D496" t="str">
        <f>VLOOKUP(B496,classifications!E$3:F$335,2,FALSE)</f>
        <v xml:space="preserve">Largely Rural (rural including hub towns 50-79%) </v>
      </c>
      <c r="E496" s="7">
        <f t="shared" si="0"/>
        <v>7.39</v>
      </c>
      <c r="F496" s="49">
        <f t="shared" si="1"/>
        <v>38</v>
      </c>
      <c r="G496" s="49">
        <f t="shared" si="16"/>
        <v>38</v>
      </c>
      <c r="H496">
        <f t="shared" si="2"/>
        <v>7.38</v>
      </c>
      <c r="I496" s="49">
        <f t="shared" si="3"/>
        <v>36</v>
      </c>
      <c r="J496" s="49">
        <f t="shared" si="17"/>
        <v>36</v>
      </c>
      <c r="K496">
        <f t="shared" si="4"/>
        <v>7.46</v>
      </c>
      <c r="L496">
        <f t="shared" si="5"/>
        <v>35</v>
      </c>
      <c r="M496" s="49">
        <f t="shared" si="18"/>
        <v>35</v>
      </c>
      <c r="N496">
        <f t="shared" si="6"/>
        <v>7.74</v>
      </c>
      <c r="O496">
        <f t="shared" si="7"/>
        <v>23</v>
      </c>
      <c r="P496" s="49">
        <f t="shared" si="19"/>
        <v>23</v>
      </c>
      <c r="Q496">
        <f t="shared" si="8"/>
        <v>7.84</v>
      </c>
      <c r="R496">
        <f t="shared" si="9"/>
        <v>15</v>
      </c>
      <c r="S496" s="49">
        <f t="shared" si="20"/>
        <v>15</v>
      </c>
      <c r="T496">
        <f t="shared" si="10"/>
        <v>7.61</v>
      </c>
      <c r="U496">
        <f t="shared" si="11"/>
        <v>35</v>
      </c>
      <c r="V496" s="49">
        <f t="shared" si="21"/>
        <v>35</v>
      </c>
      <c r="W496">
        <f t="shared" si="12"/>
        <v>7.72</v>
      </c>
      <c r="X496">
        <f t="shared" si="13"/>
        <v>27</v>
      </c>
      <c r="Y496" s="49">
        <f t="shared" si="22"/>
        <v>27</v>
      </c>
      <c r="Z496">
        <f t="shared" si="14"/>
        <v>7.61</v>
      </c>
      <c r="AA496">
        <f t="shared" si="15"/>
        <v>39</v>
      </c>
      <c r="AB496">
        <f t="shared" si="23"/>
        <v>39</v>
      </c>
      <c r="AC496">
        <f t="shared" si="24"/>
        <v>7.61</v>
      </c>
      <c r="AD496" cm="1">
        <f t="array" ref="AD496">1+SUMPRODUCT((D$469:D$776=D496)*(AC$469:AC$776&gt;AC496))</f>
        <v>32</v>
      </c>
      <c r="AE496">
        <f t="shared" si="25"/>
        <v>32</v>
      </c>
      <c r="AF496">
        <f t="shared" si="26"/>
        <v>7.41</v>
      </c>
      <c r="AG496" cm="1">
        <f t="array" ref="AG496">1+SUMPRODUCT((D$469:D$776=D496)*(AF$469:AF$776&gt;AF496))</f>
        <v>32</v>
      </c>
      <c r="AH496">
        <f t="shared" si="27"/>
        <v>32</v>
      </c>
      <c r="AI496">
        <f t="shared" si="28"/>
        <v>7.8</v>
      </c>
      <c r="AJ496" cm="1">
        <f t="array" ref="AJ496">1+SUMPRODUCT((D$469:D$776=D496)*(AI$469:AI$776&gt;AI496))</f>
        <v>10</v>
      </c>
      <c r="AK496">
        <f t="shared" si="29"/>
        <v>10</v>
      </c>
      <c r="AL496">
        <f t="shared" si="30"/>
        <v>7.33</v>
      </c>
      <c r="AM496" cm="1">
        <f t="array" ref="AM496">1+SUMPRODUCT((D$469:D$776=D496)*(AL$469:AL$776&gt;AL496))</f>
        <v>37</v>
      </c>
      <c r="AN496">
        <f t="shared" si="31"/>
        <v>37</v>
      </c>
    </row>
    <row r="497" spans="2:40" x14ac:dyDescent="0.3">
      <c r="B497" t="s">
        <v>37</v>
      </c>
      <c r="C497" t="str">
        <f>VLOOKUP(B497,class!A$1:B$357,2,FALSE)</f>
        <v>Shire district</v>
      </c>
      <c r="D497" t="str">
        <f>VLOOKUP(B497,classifications!E$3:F$335,2,FALSE)</f>
        <v xml:space="preserve">Mainly Rural (rural including hub towns &gt;=80%) </v>
      </c>
      <c r="E497" s="7">
        <f t="shared" si="0"/>
        <v>7.4</v>
      </c>
      <c r="F497" s="49">
        <f t="shared" si="1"/>
        <v>35</v>
      </c>
      <c r="G497" s="49">
        <f t="shared" si="16"/>
        <v>35</v>
      </c>
      <c r="H497">
        <f t="shared" si="2"/>
        <v>7.65</v>
      </c>
      <c r="I497" s="49">
        <f t="shared" si="3"/>
        <v>16</v>
      </c>
      <c r="J497" s="49">
        <f t="shared" si="17"/>
        <v>16</v>
      </c>
      <c r="K497">
        <f t="shared" si="4"/>
        <v>7.8</v>
      </c>
      <c r="L497">
        <f t="shared" si="5"/>
        <v>20</v>
      </c>
      <c r="M497" s="49">
        <f t="shared" si="18"/>
        <v>20</v>
      </c>
      <c r="N497">
        <f t="shared" si="6"/>
        <v>7.78</v>
      </c>
      <c r="O497">
        <f t="shared" si="7"/>
        <v>23</v>
      </c>
      <c r="P497" s="49">
        <f t="shared" si="19"/>
        <v>23</v>
      </c>
      <c r="Q497">
        <f t="shared" si="8"/>
        <v>7.87</v>
      </c>
      <c r="R497">
        <f t="shared" si="9"/>
        <v>14</v>
      </c>
      <c r="S497" s="49">
        <f t="shared" si="20"/>
        <v>14</v>
      </c>
      <c r="T497">
        <f t="shared" si="10"/>
        <v>7.7</v>
      </c>
      <c r="U497">
        <f t="shared" si="11"/>
        <v>37</v>
      </c>
      <c r="V497" s="49">
        <f t="shared" si="21"/>
        <v>37</v>
      </c>
      <c r="W497">
        <f t="shared" si="12"/>
        <v>7.87</v>
      </c>
      <c r="X497">
        <f t="shared" si="13"/>
        <v>18</v>
      </c>
      <c r="Y497" s="49">
        <f t="shared" si="22"/>
        <v>18</v>
      </c>
      <c r="Z497">
        <f t="shared" si="14"/>
        <v>7.45</v>
      </c>
      <c r="AA497">
        <f t="shared" si="15"/>
        <v>42</v>
      </c>
      <c r="AB497">
        <f t="shared" si="23"/>
        <v>42</v>
      </c>
      <c r="AC497">
        <f t="shared" si="24"/>
        <v>7.7</v>
      </c>
      <c r="AD497" cm="1">
        <f t="array" ref="AD497">1+SUMPRODUCT((D$469:D$776=D497)*(AC$469:AC$776&gt;AC497))</f>
        <v>32</v>
      </c>
      <c r="AE497">
        <f t="shared" si="25"/>
        <v>32</v>
      </c>
      <c r="AF497">
        <f t="shared" si="26"/>
        <v>7.8</v>
      </c>
      <c r="AG497" cm="1">
        <f t="array" ref="AG497">1+SUMPRODUCT((D$469:D$776=D497)*(AF$469:AF$776&gt;AF497))</f>
        <v>9</v>
      </c>
      <c r="AH497">
        <f t="shared" si="27"/>
        <v>9</v>
      </c>
      <c r="AI497">
        <f t="shared" si="28"/>
        <v>7.62</v>
      </c>
      <c r="AJ497" cm="1">
        <f t="array" ref="AJ497">1+SUMPRODUCT((D$469:D$776=D497)*(AI$469:AI$776&gt;AI497))</f>
        <v>26</v>
      </c>
      <c r="AK497">
        <f t="shared" si="29"/>
        <v>26</v>
      </c>
      <c r="AL497">
        <f t="shared" si="30"/>
        <v>7.75</v>
      </c>
      <c r="AM497" cm="1">
        <f t="array" ref="AM497">1+SUMPRODUCT((D$469:D$776=D497)*(AL$469:AL$776&gt;AL497))</f>
        <v>14</v>
      </c>
      <c r="AN497">
        <f t="shared" si="31"/>
        <v>14</v>
      </c>
    </row>
    <row r="498" spans="2:40" x14ac:dyDescent="0.3">
      <c r="B498" t="s">
        <v>38</v>
      </c>
      <c r="C498" t="str">
        <f>VLOOKUP(B498,class!A$1:B$357,2,FALSE)</f>
        <v>London borough</v>
      </c>
      <c r="D498" t="str">
        <f>VLOOKUP(B498,classifications!E$3:F$335,2,FALSE)</f>
        <v>Urban with Major Conurbation</v>
      </c>
      <c r="E498" s="7">
        <f t="shared" si="0"/>
        <v>7.11</v>
      </c>
      <c r="F498" s="49">
        <f t="shared" si="1"/>
        <v>62</v>
      </c>
      <c r="G498" s="49">
        <f t="shared" si="16"/>
        <v>62</v>
      </c>
      <c r="H498">
        <f t="shared" si="2"/>
        <v>7.28</v>
      </c>
      <c r="I498" s="49">
        <f t="shared" si="3"/>
        <v>47</v>
      </c>
      <c r="J498" s="49">
        <f t="shared" si="17"/>
        <v>47</v>
      </c>
      <c r="K498">
        <f t="shared" si="4"/>
        <v>7.41</v>
      </c>
      <c r="L498">
        <f t="shared" si="5"/>
        <v>37</v>
      </c>
      <c r="M498" s="49">
        <f t="shared" si="18"/>
        <v>37</v>
      </c>
      <c r="N498">
        <f t="shared" si="6"/>
        <v>7.24</v>
      </c>
      <c r="O498">
        <f t="shared" si="7"/>
        <v>71</v>
      </c>
      <c r="P498" s="49">
        <f t="shared" si="19"/>
        <v>71</v>
      </c>
      <c r="Q498">
        <f t="shared" si="8"/>
        <v>7.55</v>
      </c>
      <c r="R498">
        <f t="shared" si="9"/>
        <v>33</v>
      </c>
      <c r="S498" s="49">
        <f t="shared" si="20"/>
        <v>33</v>
      </c>
      <c r="T498">
        <f t="shared" si="10"/>
        <v>7.67</v>
      </c>
      <c r="U498">
        <f t="shared" si="11"/>
        <v>19</v>
      </c>
      <c r="V498" s="49">
        <f t="shared" si="21"/>
        <v>19</v>
      </c>
      <c r="W498">
        <f t="shared" si="12"/>
        <v>7.79</v>
      </c>
      <c r="X498">
        <f t="shared" si="13"/>
        <v>8</v>
      </c>
      <c r="Y498" s="49">
        <f t="shared" si="22"/>
        <v>8</v>
      </c>
      <c r="Z498">
        <f t="shared" si="14"/>
        <v>7.71</v>
      </c>
      <c r="AA498">
        <f t="shared" si="15"/>
        <v>22</v>
      </c>
      <c r="AB498">
        <f t="shared" si="23"/>
        <v>22</v>
      </c>
      <c r="AC498">
        <f t="shared" si="24"/>
        <v>7.73</v>
      </c>
      <c r="AD498" cm="1">
        <f t="array" ref="AD498">1+SUMPRODUCT((D$469:D$776=D498)*(AC$469:AC$776&gt;AC498))</f>
        <v>13</v>
      </c>
      <c r="AE498">
        <f t="shared" si="25"/>
        <v>13</v>
      </c>
      <c r="AF498">
        <f t="shared" si="26"/>
        <v>7.25</v>
      </c>
      <c r="AG498" cm="1">
        <f t="array" ref="AG498">1+SUMPRODUCT((D$469:D$776=D498)*(AF$469:AF$776&gt;AF498))</f>
        <v>50</v>
      </c>
      <c r="AH498">
        <f t="shared" si="27"/>
        <v>50</v>
      </c>
      <c r="AI498">
        <f t="shared" si="28"/>
        <v>7.41</v>
      </c>
      <c r="AJ498" cm="1">
        <f t="array" ref="AJ498">1+SUMPRODUCT((D$469:D$776=D498)*(AI$469:AI$776&gt;AI498))</f>
        <v>52</v>
      </c>
      <c r="AK498">
        <f t="shared" si="29"/>
        <v>52</v>
      </c>
      <c r="AL498">
        <f t="shared" si="30"/>
        <v>7.09</v>
      </c>
      <c r="AM498" cm="1">
        <f t="array" ref="AM498">1+SUMPRODUCT((D$469:D$776=D498)*(AL$469:AL$776&gt;AL498))</f>
        <v>69</v>
      </c>
      <c r="AN498">
        <f t="shared" si="31"/>
        <v>69</v>
      </c>
    </row>
    <row r="499" spans="2:40" x14ac:dyDescent="0.3">
      <c r="B499" t="s">
        <v>39</v>
      </c>
      <c r="C499" t="str">
        <f>VLOOKUP(B499,class!A$1:B$357,2,FALSE)</f>
        <v>Shire district</v>
      </c>
      <c r="D499" t="str">
        <f>VLOOKUP(B499,classifications!E$3:F$335,2,FALSE)</f>
        <v>Urban with Significant Rural (rural including hub towns 26-49%)</v>
      </c>
      <c r="E499" s="7">
        <f t="shared" si="0"/>
        <v>7.26</v>
      </c>
      <c r="F499" s="49">
        <f t="shared" si="1"/>
        <v>45</v>
      </c>
      <c r="G499" s="49">
        <f t="shared" si="16"/>
        <v>45</v>
      </c>
      <c r="H499">
        <f t="shared" si="2"/>
        <v>7.13</v>
      </c>
      <c r="I499" s="49">
        <f t="shared" si="3"/>
        <v>49</v>
      </c>
      <c r="J499" s="49">
        <f t="shared" si="17"/>
        <v>49</v>
      </c>
      <c r="K499">
        <f t="shared" si="4"/>
        <v>7.45</v>
      </c>
      <c r="L499">
        <f t="shared" si="5"/>
        <v>47</v>
      </c>
      <c r="M499" s="49">
        <f t="shared" si="18"/>
        <v>47</v>
      </c>
      <c r="N499">
        <f t="shared" si="6"/>
        <v>7.7</v>
      </c>
      <c r="O499">
        <f t="shared" si="7"/>
        <v>24</v>
      </c>
      <c r="P499" s="49">
        <f t="shared" si="19"/>
        <v>24</v>
      </c>
      <c r="Q499">
        <f t="shared" si="8"/>
        <v>7.59</v>
      </c>
      <c r="R499">
        <f t="shared" si="9"/>
        <v>40</v>
      </c>
      <c r="S499" s="49">
        <f t="shared" si="20"/>
        <v>40</v>
      </c>
      <c r="T499">
        <f t="shared" si="10"/>
        <v>7.79</v>
      </c>
      <c r="U499">
        <f t="shared" si="11"/>
        <v>24</v>
      </c>
      <c r="V499" s="49">
        <f t="shared" si="21"/>
        <v>24</v>
      </c>
      <c r="W499">
        <f t="shared" si="12"/>
        <v>7.72</v>
      </c>
      <c r="X499">
        <f t="shared" si="13"/>
        <v>30</v>
      </c>
      <c r="Y499" s="49">
        <f t="shared" si="22"/>
        <v>30</v>
      </c>
      <c r="Z499">
        <f t="shared" si="14"/>
        <v>8.17</v>
      </c>
      <c r="AA499">
        <f t="shared" si="15"/>
        <v>3</v>
      </c>
      <c r="AB499">
        <f t="shared" si="23"/>
        <v>3</v>
      </c>
      <c r="AC499">
        <f t="shared" si="24"/>
        <v>7.56</v>
      </c>
      <c r="AD499" cm="1">
        <f t="array" ref="AD499">1+SUMPRODUCT((D$469:D$776=D499)*(AC$469:AC$776&gt;AC499))</f>
        <v>45</v>
      </c>
      <c r="AE499">
        <f t="shared" si="25"/>
        <v>45</v>
      </c>
      <c r="AF499">
        <f t="shared" si="26"/>
        <v>7.37</v>
      </c>
      <c r="AG499" cm="1">
        <f t="array" ref="AG499">1+SUMPRODUCT((D$469:D$776=D499)*(AF$469:AF$776&gt;AF499))</f>
        <v>32</v>
      </c>
      <c r="AH499">
        <f t="shared" si="27"/>
        <v>32</v>
      </c>
      <c r="AI499">
        <f t="shared" si="28"/>
        <v>7.58</v>
      </c>
      <c r="AJ499" cm="1">
        <f t="array" ref="AJ499">1+SUMPRODUCT((D$469:D$776=D499)*(AI$469:AI$776&gt;AI499))</f>
        <v>31</v>
      </c>
      <c r="AK499">
        <f t="shared" si="29"/>
        <v>31</v>
      </c>
      <c r="AL499">
        <f t="shared" si="30"/>
        <v>7.89</v>
      </c>
      <c r="AM499" cm="1">
        <f t="array" ref="AM499">1+SUMPRODUCT((D$469:D$776=D499)*(AL$469:AL$776&gt;AL499))</f>
        <v>11</v>
      </c>
      <c r="AN499">
        <f t="shared" si="31"/>
        <v>11</v>
      </c>
    </row>
    <row r="500" spans="2:40" x14ac:dyDescent="0.3">
      <c r="B500" t="s">
        <v>40</v>
      </c>
      <c r="C500" t="str">
        <f>VLOOKUP(B500,class!A$1:B$357,2,FALSE)</f>
        <v>Unitary authority</v>
      </c>
      <c r="D500" t="str">
        <f>VLOOKUP(B500,classifications!E$3:F$335,2,FALSE)</f>
        <v>Urban with City and Town</v>
      </c>
      <c r="E500" s="7">
        <f t="shared" si="0"/>
        <v>7.54</v>
      </c>
      <c r="F500" s="49">
        <f t="shared" si="1"/>
        <v>17</v>
      </c>
      <c r="G500" s="49">
        <f t="shared" si="16"/>
        <v>17</v>
      </c>
      <c r="H500">
        <f t="shared" si="2"/>
        <v>7.42</v>
      </c>
      <c r="I500" s="49">
        <f t="shared" si="3"/>
        <v>46</v>
      </c>
      <c r="J500" s="49">
        <f t="shared" si="17"/>
        <v>46</v>
      </c>
      <c r="K500">
        <f t="shared" si="4"/>
        <v>7.52</v>
      </c>
      <c r="L500">
        <f t="shared" si="5"/>
        <v>37</v>
      </c>
      <c r="M500" s="49">
        <f t="shared" si="18"/>
        <v>37</v>
      </c>
      <c r="N500">
        <f t="shared" si="6"/>
        <v>7.62</v>
      </c>
      <c r="O500">
        <f t="shared" si="7"/>
        <v>44</v>
      </c>
      <c r="P500" s="49">
        <f t="shared" si="19"/>
        <v>44</v>
      </c>
      <c r="Q500">
        <f t="shared" si="8"/>
        <v>7.52</v>
      </c>
      <c r="R500">
        <f t="shared" si="9"/>
        <v>72</v>
      </c>
      <c r="S500" s="49">
        <f t="shared" si="20"/>
        <v>72</v>
      </c>
      <c r="T500">
        <f t="shared" si="10"/>
        <v>7.57</v>
      </c>
      <c r="U500">
        <f t="shared" si="11"/>
        <v>69</v>
      </c>
      <c r="V500" s="49">
        <f t="shared" si="21"/>
        <v>69</v>
      </c>
      <c r="W500">
        <f t="shared" si="12"/>
        <v>7.51</v>
      </c>
      <c r="X500">
        <f t="shared" si="13"/>
        <v>84</v>
      </c>
      <c r="Y500" s="49">
        <f t="shared" si="22"/>
        <v>84</v>
      </c>
      <c r="Z500">
        <f t="shared" si="14"/>
        <v>7.56</v>
      </c>
      <c r="AA500">
        <f t="shared" si="15"/>
        <v>72</v>
      </c>
      <c r="AB500">
        <f t="shared" si="23"/>
        <v>72</v>
      </c>
      <c r="AC500">
        <f t="shared" si="24"/>
        <v>7.61</v>
      </c>
      <c r="AD500" cm="1">
        <f t="array" ref="AD500">1+SUMPRODUCT((D$469:D$776=D500)*(AC$469:AC$776&gt;AC500))</f>
        <v>55</v>
      </c>
      <c r="AE500">
        <f t="shared" si="25"/>
        <v>55</v>
      </c>
      <c r="AF500">
        <f t="shared" si="26"/>
        <v>7.27</v>
      </c>
      <c r="AG500" cm="1">
        <f t="array" ref="AG500">1+SUMPRODUCT((D$469:D$776=D500)*(AF$469:AF$776&gt;AF500))</f>
        <v>65</v>
      </c>
      <c r="AH500">
        <f t="shared" si="27"/>
        <v>65</v>
      </c>
      <c r="AI500">
        <f t="shared" si="28"/>
        <v>7.57</v>
      </c>
      <c r="AJ500" cm="1">
        <f t="array" ref="AJ500">1+SUMPRODUCT((D$469:D$776=D500)*(AI$469:AI$776&gt;AI500))</f>
        <v>34</v>
      </c>
      <c r="AK500">
        <f t="shared" si="29"/>
        <v>34</v>
      </c>
      <c r="AL500">
        <f t="shared" si="30"/>
        <v>7.39</v>
      </c>
      <c r="AM500" cm="1">
        <f t="array" ref="AM500">1+SUMPRODUCT((D$469:D$776=D500)*(AL$469:AL$776&gt;AL500))</f>
        <v>54</v>
      </c>
      <c r="AN500">
        <f t="shared" si="31"/>
        <v>54</v>
      </c>
    </row>
    <row r="501" spans="2:40" x14ac:dyDescent="0.3">
      <c r="B501" t="s">
        <v>41</v>
      </c>
      <c r="C501" t="str">
        <f>VLOOKUP(B501,class!A$1:B$357,2,FALSE)</f>
        <v>Unitary authority</v>
      </c>
      <c r="D501" t="str">
        <f>VLOOKUP(B501,classifications!E$3:F$335,2,FALSE)</f>
        <v>Urban with City and Town</v>
      </c>
      <c r="E501" s="7">
        <f t="shared" ref="E501:E532" si="32">VLOOKUP($B501,$B$7:$G$431,2,FALSE)</f>
        <v>7.26</v>
      </c>
      <c r="F501" s="49">
        <f t="shared" ref="F501:F532" si="33">1+SUMPRODUCT((D$469:D$776=D501)*(E$469:E$776&gt;E501))</f>
        <v>70</v>
      </c>
      <c r="G501" s="49">
        <f t="shared" si="16"/>
        <v>70</v>
      </c>
      <c r="H501">
        <f t="shared" ref="H501:H532" si="34">VLOOKUP($B501,$B$7:$G$431,3,FALSE)</f>
        <v>7.34</v>
      </c>
      <c r="I501" s="49">
        <f t="shared" ref="I501:I532" si="35">1+SUMPRODUCT((D$469:D$776=D501)*(H$469:H$776&gt;H501))</f>
        <v>70</v>
      </c>
      <c r="J501" s="49">
        <f t="shared" si="17"/>
        <v>70</v>
      </c>
      <c r="K501">
        <f t="shared" ref="K501:K532" si="36">VLOOKUP($B501,$B$7:$G$431,4,FALSE)</f>
        <v>7.17</v>
      </c>
      <c r="L501">
        <f t="shared" ref="L501:L532" si="37">1+SUMPRODUCT((D$469:D$776=D501)*(K$469:K$776&gt;K501))</f>
        <v>90</v>
      </c>
      <c r="M501" s="49">
        <f t="shared" si="18"/>
        <v>90</v>
      </c>
      <c r="N501">
        <f t="shared" ref="N501:N532" si="38">VLOOKUP($B501,$B$7:$G$431,5,FALSE)</f>
        <v>7.42</v>
      </c>
      <c r="O501">
        <f t="shared" ref="O501:O532" si="39">1+SUMPRODUCT((D$469:D$776=D501)*(N$469:N$776&gt;N501))</f>
        <v>80</v>
      </c>
      <c r="P501" s="49">
        <f t="shared" si="19"/>
        <v>80</v>
      </c>
      <c r="Q501">
        <f t="shared" ref="Q501:Q532" si="40">VLOOKUP($B501,$B$7:$G$431,6,FALSE)</f>
        <v>7.45</v>
      </c>
      <c r="R501">
        <f t="shared" ref="R501:R532" si="41">1+SUMPRODUCT((D$469:D$776=D501)*(Q$469:Q$776&gt;Q501))</f>
        <v>80</v>
      </c>
      <c r="S501" s="49">
        <f t="shared" si="20"/>
        <v>80</v>
      </c>
      <c r="T501">
        <f t="shared" ref="T501:T532" si="42">VLOOKUP($B501,$B$7:$H$431,7,FALSE)</f>
        <v>7.63</v>
      </c>
      <c r="U501">
        <f t="shared" ref="U501:U532" si="43">1+SUMPRODUCT((D$469:D$776=D501)*(T$469:T$776&gt;T501))</f>
        <v>55</v>
      </c>
      <c r="V501" s="49">
        <f t="shared" si="21"/>
        <v>55</v>
      </c>
      <c r="W501">
        <f t="shared" ref="W501:W532" si="44">VLOOKUP($B501,$B$7:$I$431,8,FALSE)</f>
        <v>7.52</v>
      </c>
      <c r="X501">
        <f t="shared" ref="X501:X532" si="45">1+SUMPRODUCT((D$469:D$776=D501)*(W$469:W$776&gt;W501))</f>
        <v>82</v>
      </c>
      <c r="Y501" s="49">
        <f t="shared" si="22"/>
        <v>82</v>
      </c>
      <c r="Z501">
        <f t="shared" ref="Z501:Z532" si="46">VLOOKUP($B501,$B$7:$J$431,9,FALSE)</f>
        <v>7.53</v>
      </c>
      <c r="AA501">
        <f t="shared" ref="AA501:AA532" si="47">1+SUMPRODUCT((D$469:D$776=D501)*(Z$469:Z$776&gt;Z501))</f>
        <v>77</v>
      </c>
      <c r="AB501">
        <f t="shared" si="23"/>
        <v>77</v>
      </c>
      <c r="AC501">
        <f t="shared" si="24"/>
        <v>7.47</v>
      </c>
      <c r="AD501" cm="1">
        <f t="array" ref="AD501">1+SUMPRODUCT((D$469:D$776=D501)*(AC$469:AC$776&gt;AC501))</f>
        <v>74</v>
      </c>
      <c r="AE501">
        <f t="shared" si="25"/>
        <v>74</v>
      </c>
      <c r="AF501">
        <f t="shared" si="26"/>
        <v>7.15</v>
      </c>
      <c r="AG501" cm="1">
        <f t="array" ref="AG501">1+SUMPRODUCT((D$469:D$776=D501)*(AF$469:AF$776&gt;AF501))</f>
        <v>85</v>
      </c>
      <c r="AH501">
        <f t="shared" si="27"/>
        <v>85</v>
      </c>
      <c r="AI501">
        <f t="shared" si="28"/>
        <v>7.37</v>
      </c>
      <c r="AJ501" cm="1">
        <f t="array" ref="AJ501">1+SUMPRODUCT((D$469:D$776=D501)*(AI$469:AI$776&gt;AI501))</f>
        <v>70</v>
      </c>
      <c r="AK501">
        <f t="shared" si="29"/>
        <v>70</v>
      </c>
      <c r="AL501">
        <f t="shared" si="30"/>
        <v>7.31</v>
      </c>
      <c r="AM501" cm="1">
        <f t="array" ref="AM501">1+SUMPRODUCT((D$469:D$776=D501)*(AL$469:AL$776&gt;AL501))</f>
        <v>68</v>
      </c>
      <c r="AN501">
        <f t="shared" si="31"/>
        <v>68</v>
      </c>
    </row>
    <row r="502" spans="2:40" x14ac:dyDescent="0.3">
      <c r="B502" t="s">
        <v>42</v>
      </c>
      <c r="C502" t="str">
        <f>VLOOKUP(B502,class!A$1:B$357,2,FALSE)</f>
        <v>Shire district</v>
      </c>
      <c r="D502" t="str">
        <f>VLOOKUP(B502,classifications!E$3:F$335,2,FALSE)</f>
        <v>Urban with Significant Rural (rural including hub towns 26-49%)</v>
      </c>
      <c r="E502" s="7">
        <f t="shared" si="32"/>
        <v>7.56</v>
      </c>
      <c r="F502" s="49">
        <f t="shared" si="33"/>
        <v>23</v>
      </c>
      <c r="G502" s="49">
        <f t="shared" si="16"/>
        <v>23</v>
      </c>
      <c r="H502">
        <f t="shared" si="34"/>
        <v>7.65</v>
      </c>
      <c r="I502" s="49">
        <f t="shared" si="35"/>
        <v>13</v>
      </c>
      <c r="J502" s="49">
        <f t="shared" si="17"/>
        <v>13</v>
      </c>
      <c r="K502">
        <f t="shared" si="36"/>
        <v>8.09</v>
      </c>
      <c r="L502">
        <f t="shared" si="37"/>
        <v>3</v>
      </c>
      <c r="M502" s="49">
        <f t="shared" si="18"/>
        <v>3</v>
      </c>
      <c r="N502">
        <f t="shared" si="38"/>
        <v>7.97</v>
      </c>
      <c r="O502">
        <f t="shared" si="39"/>
        <v>5</v>
      </c>
      <c r="P502" s="49">
        <f t="shared" si="19"/>
        <v>5</v>
      </c>
      <c r="Q502">
        <f t="shared" si="40"/>
        <v>7.72</v>
      </c>
      <c r="R502">
        <f t="shared" si="41"/>
        <v>28</v>
      </c>
      <c r="S502" s="49">
        <f t="shared" si="20"/>
        <v>28</v>
      </c>
      <c r="T502">
        <f t="shared" si="42"/>
        <v>7.54</v>
      </c>
      <c r="U502">
        <f t="shared" si="43"/>
        <v>48</v>
      </c>
      <c r="V502" s="49">
        <f t="shared" si="21"/>
        <v>48</v>
      </c>
      <c r="W502">
        <f t="shared" si="44"/>
        <v>8.0399999999999991</v>
      </c>
      <c r="X502">
        <f t="shared" si="45"/>
        <v>6</v>
      </c>
      <c r="Y502" s="49">
        <f t="shared" si="22"/>
        <v>6</v>
      </c>
      <c r="Z502">
        <f t="shared" si="46"/>
        <v>7.94</v>
      </c>
      <c r="AA502">
        <f t="shared" si="47"/>
        <v>19</v>
      </c>
      <c r="AB502">
        <f t="shared" si="23"/>
        <v>19</v>
      </c>
      <c r="AC502">
        <f t="shared" si="24"/>
        <v>7.67</v>
      </c>
      <c r="AD502" cm="1">
        <f t="array" ref="AD502">1+SUMPRODUCT((D$469:D$776=D502)*(AC$469:AC$776&gt;AC502))</f>
        <v>29</v>
      </c>
      <c r="AE502">
        <f t="shared" si="25"/>
        <v>29</v>
      </c>
      <c r="AF502">
        <f t="shared" si="26"/>
        <v>7.68</v>
      </c>
      <c r="AG502" cm="1">
        <f t="array" ref="AG502">1+SUMPRODUCT((D$469:D$776=D502)*(AF$469:AF$776&gt;AF502))</f>
        <v>9</v>
      </c>
      <c r="AH502">
        <f t="shared" si="27"/>
        <v>9</v>
      </c>
      <c r="AI502">
        <f t="shared" si="28"/>
        <v>7.66</v>
      </c>
      <c r="AJ502" cm="1">
        <f t="array" ref="AJ502">1+SUMPRODUCT((D$469:D$776=D502)*(AI$469:AI$776&gt;AI502))</f>
        <v>22</v>
      </c>
      <c r="AK502">
        <f t="shared" si="29"/>
        <v>22</v>
      </c>
      <c r="AL502">
        <f t="shared" si="30"/>
        <v>7.85</v>
      </c>
      <c r="AM502" cm="1">
        <f t="array" ref="AM502">1+SUMPRODUCT((D$469:D$776=D502)*(AL$469:AL$776&gt;AL502))</f>
        <v>12</v>
      </c>
      <c r="AN502">
        <f t="shared" si="31"/>
        <v>12</v>
      </c>
    </row>
    <row r="503" spans="2:40" x14ac:dyDescent="0.3">
      <c r="B503" t="s">
        <v>43</v>
      </c>
      <c r="C503" t="str">
        <f>VLOOKUP(B503,class!A$1:B$357,2,FALSE)</f>
        <v>London borough</v>
      </c>
      <c r="D503" t="str">
        <f>VLOOKUP(B503,classifications!E$3:F$335,2,FALSE)</f>
        <v>Urban with Major Conurbation</v>
      </c>
      <c r="E503" s="7">
        <f t="shared" si="32"/>
        <v>7.5</v>
      </c>
      <c r="F503" s="49">
        <f t="shared" si="33"/>
        <v>10</v>
      </c>
      <c r="G503" s="49">
        <f t="shared" si="16"/>
        <v>10</v>
      </c>
      <c r="H503">
        <f t="shared" si="34"/>
        <v>7.6</v>
      </c>
      <c r="I503" s="49">
        <f t="shared" si="35"/>
        <v>8</v>
      </c>
      <c r="J503" s="49">
        <f t="shared" si="17"/>
        <v>8</v>
      </c>
      <c r="K503">
        <f t="shared" si="36"/>
        <v>7.53</v>
      </c>
      <c r="L503">
        <f t="shared" si="37"/>
        <v>17</v>
      </c>
      <c r="M503" s="49">
        <f t="shared" si="18"/>
        <v>17</v>
      </c>
      <c r="N503">
        <f t="shared" si="38"/>
        <v>7.71</v>
      </c>
      <c r="O503">
        <f t="shared" si="39"/>
        <v>5</v>
      </c>
      <c r="P503" s="49">
        <f t="shared" si="19"/>
        <v>5</v>
      </c>
      <c r="Q503">
        <f t="shared" si="40"/>
        <v>7.54</v>
      </c>
      <c r="R503">
        <f t="shared" si="41"/>
        <v>38</v>
      </c>
      <c r="S503" s="49">
        <f t="shared" si="20"/>
        <v>38</v>
      </c>
      <c r="T503">
        <f t="shared" si="42"/>
        <v>7.6</v>
      </c>
      <c r="U503">
        <f t="shared" si="43"/>
        <v>35</v>
      </c>
      <c r="V503" s="49">
        <f t="shared" si="21"/>
        <v>35</v>
      </c>
      <c r="W503">
        <f t="shared" si="44"/>
        <v>7.31</v>
      </c>
      <c r="X503">
        <f t="shared" si="45"/>
        <v>71</v>
      </c>
      <c r="Y503" s="49">
        <f t="shared" si="22"/>
        <v>71</v>
      </c>
      <c r="Z503">
        <f t="shared" si="46"/>
        <v>7.57</v>
      </c>
      <c r="AA503">
        <f t="shared" si="47"/>
        <v>44</v>
      </c>
      <c r="AB503">
        <f t="shared" si="23"/>
        <v>44</v>
      </c>
      <c r="AC503">
        <f t="shared" si="24"/>
        <v>7.66</v>
      </c>
      <c r="AD503" cm="1">
        <f t="array" ref="AD503">1+SUMPRODUCT((D$469:D$776=D503)*(AC$469:AC$776&gt;AC503))</f>
        <v>26</v>
      </c>
      <c r="AE503">
        <f t="shared" si="25"/>
        <v>26</v>
      </c>
      <c r="AF503">
        <f t="shared" si="26"/>
        <v>7.49</v>
      </c>
      <c r="AG503" cm="1">
        <f t="array" ref="AG503">1+SUMPRODUCT((D$469:D$776=D503)*(AF$469:AF$776&gt;AF503))</f>
        <v>14</v>
      </c>
      <c r="AH503">
        <f t="shared" si="27"/>
        <v>14</v>
      </c>
      <c r="AI503">
        <f t="shared" si="28"/>
        <v>7.44</v>
      </c>
      <c r="AJ503" cm="1">
        <f t="array" ref="AJ503">1+SUMPRODUCT((D$469:D$776=D503)*(AI$469:AI$776&gt;AI503))</f>
        <v>44</v>
      </c>
      <c r="AK503">
        <f t="shared" si="29"/>
        <v>44</v>
      </c>
      <c r="AL503">
        <f t="shared" si="30"/>
        <v>7.33</v>
      </c>
      <c r="AM503" cm="1">
        <f t="array" ref="AM503">1+SUMPRODUCT((D$469:D$776=D503)*(AL$469:AL$776&gt;AL503))</f>
        <v>42</v>
      </c>
      <c r="AN503">
        <f t="shared" si="31"/>
        <v>42</v>
      </c>
    </row>
    <row r="504" spans="2:40" x14ac:dyDescent="0.3">
      <c r="B504" t="s">
        <v>44</v>
      </c>
      <c r="C504" t="str">
        <f>VLOOKUP(B504,class!A$1:B$357,2,FALSE)</f>
        <v>Shire district</v>
      </c>
      <c r="D504" t="str">
        <f>VLOOKUP(B504,classifications!E$3:F$335,2,FALSE)</f>
        <v>Urban with City and Town</v>
      </c>
      <c r="E504" s="7">
        <f t="shared" si="32"/>
        <v>7.22</v>
      </c>
      <c r="F504" s="49">
        <f t="shared" si="33"/>
        <v>76</v>
      </c>
      <c r="G504" s="49">
        <f t="shared" si="16"/>
        <v>76</v>
      </c>
      <c r="H504">
        <f t="shared" si="34"/>
        <v>7.55</v>
      </c>
      <c r="I504" s="49">
        <f t="shared" si="35"/>
        <v>28</v>
      </c>
      <c r="J504" s="49">
        <f t="shared" si="17"/>
        <v>28</v>
      </c>
      <c r="K504">
        <f t="shared" si="36"/>
        <v>7.65</v>
      </c>
      <c r="L504">
        <f t="shared" si="37"/>
        <v>18</v>
      </c>
      <c r="M504" s="49">
        <f t="shared" si="18"/>
        <v>18</v>
      </c>
      <c r="N504">
        <f t="shared" si="38"/>
        <v>7.81</v>
      </c>
      <c r="O504">
        <f t="shared" si="39"/>
        <v>14</v>
      </c>
      <c r="P504" s="49">
        <f t="shared" si="19"/>
        <v>14</v>
      </c>
      <c r="Q504">
        <f t="shared" si="40"/>
        <v>7.91</v>
      </c>
      <c r="R504">
        <f t="shared" si="41"/>
        <v>5</v>
      </c>
      <c r="S504" s="49">
        <f t="shared" si="20"/>
        <v>5</v>
      </c>
      <c r="T504">
        <f t="shared" si="42"/>
        <v>7.68</v>
      </c>
      <c r="U504">
        <f t="shared" si="43"/>
        <v>41</v>
      </c>
      <c r="V504" s="49">
        <f t="shared" si="21"/>
        <v>41</v>
      </c>
      <c r="W504">
        <f t="shared" si="44"/>
        <v>7.97</v>
      </c>
      <c r="X504">
        <f t="shared" si="45"/>
        <v>6</v>
      </c>
      <c r="Y504" s="49">
        <f t="shared" si="22"/>
        <v>6</v>
      </c>
      <c r="Z504">
        <f t="shared" si="46"/>
        <v>7.94</v>
      </c>
      <c r="AA504">
        <f t="shared" si="47"/>
        <v>10</v>
      </c>
      <c r="AB504">
        <f t="shared" si="23"/>
        <v>10</v>
      </c>
      <c r="AC504">
        <f t="shared" si="24"/>
        <v>7.54</v>
      </c>
      <c r="AD504" cm="1">
        <f t="array" ref="AD504">1+SUMPRODUCT((D$469:D$776=D504)*(AC$469:AC$776&gt;AC504))</f>
        <v>70</v>
      </c>
      <c r="AE504">
        <f t="shared" si="25"/>
        <v>70</v>
      </c>
      <c r="AF504">
        <f t="shared" si="26"/>
        <v>7.5</v>
      </c>
      <c r="AG504" cm="1">
        <f t="array" ref="AG504">1+SUMPRODUCT((D$469:D$776=D504)*(AF$469:AF$776&gt;AF504))</f>
        <v>27</v>
      </c>
      <c r="AH504">
        <f t="shared" si="27"/>
        <v>27</v>
      </c>
      <c r="AI504">
        <f t="shared" si="28"/>
        <v>7.8</v>
      </c>
      <c r="AJ504" cm="1">
        <f t="array" ref="AJ504">1+SUMPRODUCT((D$469:D$776=D504)*(AI$469:AI$776&gt;AI504))</f>
        <v>13</v>
      </c>
      <c r="AK504">
        <f t="shared" si="29"/>
        <v>13</v>
      </c>
      <c r="AL504">
        <f t="shared" si="30"/>
        <v>7.38</v>
      </c>
      <c r="AM504" cm="1">
        <f t="array" ref="AM504">1+SUMPRODUCT((D$469:D$776=D504)*(AL$469:AL$776&gt;AL504))</f>
        <v>56</v>
      </c>
      <c r="AN504">
        <f t="shared" si="31"/>
        <v>56</v>
      </c>
    </row>
    <row r="505" spans="2:40" x14ac:dyDescent="0.3">
      <c r="B505" t="s">
        <v>45</v>
      </c>
      <c r="C505" t="str">
        <f>VLOOKUP(B505,class!A$1:B$357,2,FALSE)</f>
        <v>Shire district</v>
      </c>
      <c r="D505" t="str">
        <f>VLOOKUP(B505,classifications!E$3:F$335,2,FALSE)</f>
        <v>Urban with Major Conurbation</v>
      </c>
      <c r="E505" s="7">
        <f t="shared" si="32"/>
        <v>7.35</v>
      </c>
      <c r="F505" s="49">
        <f t="shared" si="33"/>
        <v>29</v>
      </c>
      <c r="G505" s="49">
        <f t="shared" si="16"/>
        <v>29</v>
      </c>
      <c r="H505">
        <f t="shared" si="34"/>
        <v>7.72</v>
      </c>
      <c r="I505" s="49">
        <f t="shared" si="35"/>
        <v>6</v>
      </c>
      <c r="J505" s="49">
        <f t="shared" si="17"/>
        <v>6</v>
      </c>
      <c r="K505">
        <f t="shared" si="36"/>
        <v>7.56</v>
      </c>
      <c r="L505">
        <f t="shared" si="37"/>
        <v>15</v>
      </c>
      <c r="M505" s="49">
        <f t="shared" si="18"/>
        <v>15</v>
      </c>
      <c r="N505">
        <f t="shared" si="38"/>
        <v>7.46</v>
      </c>
      <c r="O505">
        <f t="shared" si="39"/>
        <v>48</v>
      </c>
      <c r="P505" s="49">
        <f t="shared" si="19"/>
        <v>48</v>
      </c>
      <c r="Q505">
        <f t="shared" si="40"/>
        <v>7.63</v>
      </c>
      <c r="R505">
        <f t="shared" si="41"/>
        <v>22</v>
      </c>
      <c r="S505" s="49">
        <f t="shared" si="20"/>
        <v>22</v>
      </c>
      <c r="T505">
        <f t="shared" si="42"/>
        <v>7.6</v>
      </c>
      <c r="U505">
        <f t="shared" si="43"/>
        <v>35</v>
      </c>
      <c r="V505" s="49">
        <f t="shared" si="21"/>
        <v>35</v>
      </c>
      <c r="W505">
        <f t="shared" si="44"/>
        <v>7.92</v>
      </c>
      <c r="X505">
        <f t="shared" si="45"/>
        <v>2</v>
      </c>
      <c r="Y505" s="49">
        <f t="shared" si="22"/>
        <v>2</v>
      </c>
      <c r="Z505">
        <f t="shared" si="46"/>
        <v>7.94</v>
      </c>
      <c r="AA505">
        <f t="shared" si="47"/>
        <v>5</v>
      </c>
      <c r="AB505">
        <f t="shared" si="23"/>
        <v>5</v>
      </c>
      <c r="AC505">
        <f t="shared" si="24"/>
        <v>7.67</v>
      </c>
      <c r="AD505" cm="1">
        <f t="array" ref="AD505">1+SUMPRODUCT((D$469:D$776=D505)*(AC$469:AC$776&gt;AC505))</f>
        <v>24</v>
      </c>
      <c r="AE505">
        <f t="shared" si="25"/>
        <v>24</v>
      </c>
      <c r="AF505">
        <f t="shared" si="26"/>
        <v>7.59</v>
      </c>
      <c r="AG505" cm="1">
        <f t="array" ref="AG505">1+SUMPRODUCT((D$469:D$776=D505)*(AF$469:AF$776&gt;AF505))</f>
        <v>5</v>
      </c>
      <c r="AH505">
        <f t="shared" si="27"/>
        <v>5</v>
      </c>
      <c r="AI505">
        <f t="shared" si="28"/>
        <v>7.46</v>
      </c>
      <c r="AJ505" cm="1">
        <f t="array" ref="AJ505">1+SUMPRODUCT((D$469:D$776=D505)*(AI$469:AI$776&gt;AI505))</f>
        <v>40</v>
      </c>
      <c r="AK505">
        <f t="shared" si="29"/>
        <v>40</v>
      </c>
      <c r="AL505">
        <f t="shared" si="30"/>
        <v>7.56</v>
      </c>
      <c r="AM505" cm="1">
        <f t="array" ref="AM505">1+SUMPRODUCT((D$469:D$776=D505)*(AL$469:AL$776&gt;AL505))</f>
        <v>14</v>
      </c>
      <c r="AN505">
        <f t="shared" si="31"/>
        <v>14</v>
      </c>
    </row>
    <row r="506" spans="2:40" x14ac:dyDescent="0.3">
      <c r="B506" t="s">
        <v>46</v>
      </c>
      <c r="C506" t="str">
        <f>VLOOKUP(B506,class!A$1:B$357,2,FALSE)</f>
        <v>Shire district</v>
      </c>
      <c r="D506" t="str">
        <f>VLOOKUP(B506,classifications!E$3:F$335,2,FALSE)</f>
        <v>Urban with Minor Conurbation</v>
      </c>
      <c r="E506" s="7">
        <f t="shared" si="32"/>
        <v>7.58</v>
      </c>
      <c r="F506" s="49">
        <f t="shared" si="33"/>
        <v>2</v>
      </c>
      <c r="G506" s="49">
        <f t="shared" si="16"/>
        <v>2</v>
      </c>
      <c r="H506">
        <f t="shared" si="34"/>
        <v>7.82</v>
      </c>
      <c r="I506" s="49">
        <f t="shared" si="35"/>
        <v>1</v>
      </c>
      <c r="J506" s="49">
        <f t="shared" si="17"/>
        <v>1</v>
      </c>
      <c r="K506">
        <f t="shared" si="36"/>
        <v>7.7</v>
      </c>
      <c r="L506">
        <f t="shared" si="37"/>
        <v>1</v>
      </c>
      <c r="M506" s="49">
        <f t="shared" si="18"/>
        <v>1</v>
      </c>
      <c r="N506">
        <f t="shared" si="38"/>
        <v>7.77</v>
      </c>
      <c r="O506">
        <f t="shared" si="39"/>
        <v>2</v>
      </c>
      <c r="P506" s="49">
        <f t="shared" si="19"/>
        <v>2</v>
      </c>
      <c r="Q506">
        <f t="shared" si="40"/>
        <v>8.2200000000000006</v>
      </c>
      <c r="R506">
        <f t="shared" si="41"/>
        <v>1</v>
      </c>
      <c r="S506" s="49">
        <f t="shared" si="20"/>
        <v>1</v>
      </c>
      <c r="T506">
        <f t="shared" si="42"/>
        <v>7.76</v>
      </c>
      <c r="U506">
        <f t="shared" si="43"/>
        <v>4</v>
      </c>
      <c r="V506" s="49">
        <f t="shared" si="21"/>
        <v>4</v>
      </c>
      <c r="W506">
        <f t="shared" si="44"/>
        <v>7.1</v>
      </c>
      <c r="X506">
        <f t="shared" si="45"/>
        <v>9</v>
      </c>
      <c r="Y506" s="49">
        <f t="shared" si="22"/>
        <v>9</v>
      </c>
      <c r="Z506">
        <f t="shared" si="46"/>
        <v>7.8</v>
      </c>
      <c r="AA506">
        <f t="shared" si="47"/>
        <v>2</v>
      </c>
      <c r="AB506">
        <f t="shared" si="23"/>
        <v>2</v>
      </c>
      <c r="AC506">
        <f t="shared" si="24"/>
        <v>7.88</v>
      </c>
      <c r="AD506" cm="1">
        <f t="array" ref="AD506">1+SUMPRODUCT((D$469:D$776=D506)*(AC$469:AC$776&gt;AC506))</f>
        <v>3</v>
      </c>
      <c r="AE506">
        <f t="shared" si="25"/>
        <v>3</v>
      </c>
      <c r="AF506">
        <f t="shared" si="26"/>
        <v>7.31</v>
      </c>
      <c r="AG506" cm="1">
        <f t="array" ref="AG506">1+SUMPRODUCT((D$469:D$776=D506)*(AF$469:AF$776&gt;AF506))</f>
        <v>5</v>
      </c>
      <c r="AH506">
        <f t="shared" si="27"/>
        <v>5</v>
      </c>
      <c r="AI506">
        <f t="shared" si="28"/>
        <v>7.73</v>
      </c>
      <c r="AJ506" cm="1">
        <f t="array" ref="AJ506">1+SUMPRODUCT((D$469:D$776=D506)*(AI$469:AI$776&gt;AI506))</f>
        <v>2</v>
      </c>
      <c r="AK506">
        <f t="shared" si="29"/>
        <v>2</v>
      </c>
      <c r="AL506">
        <f t="shared" si="30"/>
        <v>7.25</v>
      </c>
      <c r="AM506" cm="1">
        <f t="array" ref="AM506">1+SUMPRODUCT((D$469:D$776=D506)*(AL$469:AL$776&gt;AL506))</f>
        <v>8</v>
      </c>
      <c r="AN506">
        <f t="shared" si="31"/>
        <v>8</v>
      </c>
    </row>
    <row r="507" spans="2:40" x14ac:dyDescent="0.3">
      <c r="B507" t="s">
        <v>885</v>
      </c>
      <c r="C507" t="str">
        <f>VLOOKUP(B507,class!A$1:B$357,2,FALSE)</f>
        <v>Unitary authority</v>
      </c>
      <c r="D507" t="str">
        <f>VLOOKUP(B507,classifications!E$3:F$335,2,FALSE)</f>
        <v>Urban with Significant Rural (rural including hub towns 26-49%)</v>
      </c>
      <c r="E507" s="7">
        <f t="shared" si="32"/>
        <v>7.49</v>
      </c>
      <c r="F507" s="49">
        <f t="shared" si="33"/>
        <v>30</v>
      </c>
      <c r="G507" s="49">
        <f t="shared" si="16"/>
        <v>30</v>
      </c>
      <c r="H507">
        <f t="shared" si="34"/>
        <v>7.56</v>
      </c>
      <c r="I507" s="49">
        <f t="shared" si="35"/>
        <v>24</v>
      </c>
      <c r="J507" s="49">
        <f t="shared" si="17"/>
        <v>24</v>
      </c>
      <c r="K507">
        <f t="shared" si="36"/>
        <v>7.54</v>
      </c>
      <c r="L507">
        <f t="shared" si="37"/>
        <v>40</v>
      </c>
      <c r="M507" s="49">
        <f t="shared" si="18"/>
        <v>40</v>
      </c>
      <c r="N507">
        <f t="shared" si="38"/>
        <v>7.78</v>
      </c>
      <c r="O507">
        <f t="shared" si="39"/>
        <v>16</v>
      </c>
      <c r="P507" s="49">
        <f t="shared" si="19"/>
        <v>16</v>
      </c>
      <c r="Q507">
        <f t="shared" si="40"/>
        <v>7.86</v>
      </c>
      <c r="R507">
        <f t="shared" si="41"/>
        <v>11</v>
      </c>
      <c r="S507" s="49">
        <f t="shared" si="20"/>
        <v>11</v>
      </c>
      <c r="T507">
        <f t="shared" si="42"/>
        <v>7.87</v>
      </c>
      <c r="U507">
        <f t="shared" si="43"/>
        <v>11</v>
      </c>
      <c r="V507" s="49">
        <f t="shared" si="21"/>
        <v>11</v>
      </c>
      <c r="W507">
        <f t="shared" si="44"/>
        <v>7.78</v>
      </c>
      <c r="X507">
        <f t="shared" si="45"/>
        <v>25</v>
      </c>
      <c r="Y507" s="49">
        <f t="shared" si="22"/>
        <v>25</v>
      </c>
      <c r="Z507">
        <f t="shared" si="46"/>
        <v>7.89</v>
      </c>
      <c r="AA507">
        <f t="shared" si="47"/>
        <v>26</v>
      </c>
      <c r="AB507">
        <f t="shared" si="23"/>
        <v>26</v>
      </c>
      <c r="AC507">
        <f t="shared" si="24"/>
        <v>7.75</v>
      </c>
      <c r="AD507" cm="1">
        <f t="array" ref="AD507">1+SUMPRODUCT((D$469:D$776=D507)*(AC$469:AC$776&gt;AC507))</f>
        <v>19</v>
      </c>
      <c r="AE507">
        <f t="shared" si="25"/>
        <v>19</v>
      </c>
      <c r="AF507">
        <f t="shared" si="26"/>
        <v>7.39</v>
      </c>
      <c r="AG507" cm="1">
        <f t="array" ref="AG507">1+SUMPRODUCT((D$469:D$776=D507)*(AF$469:AF$776&gt;AF507))</f>
        <v>29</v>
      </c>
      <c r="AH507">
        <f t="shared" si="27"/>
        <v>29</v>
      </c>
      <c r="AI507">
        <f t="shared" si="28"/>
        <v>7.79</v>
      </c>
      <c r="AJ507" cm="1">
        <f t="array" ref="AJ507">1+SUMPRODUCT((D$469:D$776=D507)*(AI$469:AI$776&gt;AI507))</f>
        <v>10</v>
      </c>
      <c r="AK507">
        <f t="shared" si="29"/>
        <v>10</v>
      </c>
      <c r="AL507">
        <f t="shared" si="30"/>
        <v>7.63</v>
      </c>
      <c r="AM507" cm="1">
        <f t="array" ref="AM507">1+SUMPRODUCT((D$469:D$776=D507)*(AL$469:AL$776&gt;AL507))</f>
        <v>19</v>
      </c>
      <c r="AN507">
        <f t="shared" si="31"/>
        <v>19</v>
      </c>
    </row>
    <row r="508" spans="2:40" x14ac:dyDescent="0.3">
      <c r="B508" t="s">
        <v>47</v>
      </c>
      <c r="C508" t="str">
        <f>VLOOKUP(B508,class!A$1:B$357,2,FALSE)</f>
        <v>Shire district</v>
      </c>
      <c r="D508" t="str">
        <f>VLOOKUP(B508,classifications!E$3:F$335,2,FALSE)</f>
        <v>Urban with City and Town</v>
      </c>
      <c r="E508" s="7">
        <f t="shared" si="32"/>
        <v>7.14</v>
      </c>
      <c r="F508" s="49">
        <f t="shared" si="33"/>
        <v>84</v>
      </c>
      <c r="G508" s="49">
        <f t="shared" si="16"/>
        <v>84</v>
      </c>
      <c r="H508">
        <f t="shared" si="34"/>
        <v>7.5</v>
      </c>
      <c r="I508" s="49">
        <f t="shared" si="35"/>
        <v>35</v>
      </c>
      <c r="J508" s="49">
        <f t="shared" si="17"/>
        <v>35</v>
      </c>
      <c r="K508">
        <f t="shared" si="36"/>
        <v>7.56</v>
      </c>
      <c r="L508">
        <f t="shared" si="37"/>
        <v>27</v>
      </c>
      <c r="M508" s="49">
        <f t="shared" si="18"/>
        <v>27</v>
      </c>
      <c r="N508">
        <f t="shared" si="38"/>
        <v>7.72</v>
      </c>
      <c r="O508">
        <f t="shared" si="39"/>
        <v>27</v>
      </c>
      <c r="P508" s="49">
        <f t="shared" si="19"/>
        <v>27</v>
      </c>
      <c r="Q508">
        <f t="shared" si="40"/>
        <v>7.01</v>
      </c>
      <c r="R508">
        <f t="shared" si="41"/>
        <v>91</v>
      </c>
      <c r="S508" s="49">
        <f t="shared" si="20"/>
        <v>91</v>
      </c>
      <c r="T508">
        <f t="shared" si="42"/>
        <v>7.76</v>
      </c>
      <c r="U508">
        <f t="shared" si="43"/>
        <v>27</v>
      </c>
      <c r="V508" s="49">
        <f t="shared" si="21"/>
        <v>27</v>
      </c>
      <c r="W508">
        <f t="shared" si="44"/>
        <v>7.62</v>
      </c>
      <c r="X508">
        <f t="shared" si="45"/>
        <v>70</v>
      </c>
      <c r="Y508" s="49">
        <f t="shared" si="22"/>
        <v>70</v>
      </c>
      <c r="Z508">
        <f t="shared" si="46"/>
        <v>7.34</v>
      </c>
      <c r="AA508">
        <f t="shared" si="47"/>
        <v>87</v>
      </c>
      <c r="AB508">
        <f t="shared" si="23"/>
        <v>87</v>
      </c>
      <c r="AC508">
        <f t="shared" si="24"/>
        <v>7.6</v>
      </c>
      <c r="AD508" cm="1">
        <f t="array" ref="AD508">1+SUMPRODUCT((D$469:D$776=D508)*(AC$469:AC$776&gt;AC508))</f>
        <v>58</v>
      </c>
      <c r="AE508">
        <f t="shared" si="25"/>
        <v>58</v>
      </c>
      <c r="AF508">
        <f t="shared" si="26"/>
        <v>7.19</v>
      </c>
      <c r="AG508" cm="1">
        <f t="array" ref="AG508">1+SUMPRODUCT((D$469:D$776=D508)*(AF$469:AF$776&gt;AF508))</f>
        <v>76</v>
      </c>
      <c r="AH508">
        <f t="shared" si="27"/>
        <v>76</v>
      </c>
      <c r="AI508">
        <f t="shared" si="28"/>
        <v>7.17</v>
      </c>
      <c r="AJ508" cm="1">
        <f t="array" ref="AJ508">1+SUMPRODUCT((D$469:D$776=D508)*(AI$469:AI$776&gt;AI508))</f>
        <v>90</v>
      </c>
      <c r="AK508">
        <f t="shared" si="29"/>
        <v>90</v>
      </c>
      <c r="AL508" t="str">
        <f t="shared" si="30"/>
        <v>x</v>
      </c>
      <c r="AM508" cm="1">
        <f t="array" ref="AM508">1+SUMPRODUCT((D$469:D$776=D508)*(AL$469:AL$776&gt;AL508))</f>
        <v>1</v>
      </c>
      <c r="AN508">
        <f t="shared" si="31"/>
        <v>9999</v>
      </c>
    </row>
    <row r="509" spans="2:40" x14ac:dyDescent="0.3">
      <c r="B509" t="s">
        <v>48</v>
      </c>
      <c r="C509" t="str">
        <f>VLOOKUP(B509,class!A$1:B$357,2,FALSE)</f>
        <v>Metropolitan district</v>
      </c>
      <c r="D509" t="str">
        <f>VLOOKUP(B509,classifications!E$3:F$335,2,FALSE)</f>
        <v>Urban with Major Conurbation</v>
      </c>
      <c r="E509" s="7">
        <f t="shared" si="32"/>
        <v>7.2</v>
      </c>
      <c r="F509" s="49">
        <f t="shared" si="33"/>
        <v>51</v>
      </c>
      <c r="G509" s="49">
        <f t="shared" si="16"/>
        <v>51</v>
      </c>
      <c r="H509">
        <f t="shared" si="34"/>
        <v>7.47</v>
      </c>
      <c r="I509" s="49">
        <f t="shared" si="35"/>
        <v>16</v>
      </c>
      <c r="J509" s="49">
        <f t="shared" si="17"/>
        <v>16</v>
      </c>
      <c r="K509">
        <f t="shared" si="36"/>
        <v>7.52</v>
      </c>
      <c r="L509">
        <f t="shared" si="37"/>
        <v>19</v>
      </c>
      <c r="M509" s="49">
        <f t="shared" si="18"/>
        <v>19</v>
      </c>
      <c r="N509">
        <f t="shared" si="38"/>
        <v>7.66</v>
      </c>
      <c r="O509">
        <f t="shared" si="39"/>
        <v>7</v>
      </c>
      <c r="P509" s="49">
        <f t="shared" si="19"/>
        <v>7</v>
      </c>
      <c r="Q509">
        <f t="shared" si="40"/>
        <v>7.61</v>
      </c>
      <c r="R509">
        <f t="shared" si="41"/>
        <v>24</v>
      </c>
      <c r="S509" s="49">
        <f t="shared" si="20"/>
        <v>24</v>
      </c>
      <c r="T509">
        <f t="shared" si="42"/>
        <v>7.52</v>
      </c>
      <c r="U509">
        <f t="shared" si="43"/>
        <v>51</v>
      </c>
      <c r="V509" s="49">
        <f t="shared" si="21"/>
        <v>51</v>
      </c>
      <c r="W509">
        <f t="shared" si="44"/>
        <v>7.62</v>
      </c>
      <c r="X509">
        <f t="shared" si="45"/>
        <v>31</v>
      </c>
      <c r="Y509" s="49">
        <f t="shared" si="22"/>
        <v>31</v>
      </c>
      <c r="Z509">
        <f t="shared" si="46"/>
        <v>7.65</v>
      </c>
      <c r="AA509">
        <f t="shared" si="47"/>
        <v>32</v>
      </c>
      <c r="AB509">
        <f t="shared" si="23"/>
        <v>32</v>
      </c>
      <c r="AC509">
        <f t="shared" si="24"/>
        <v>7.58</v>
      </c>
      <c r="AD509" cm="1">
        <f t="array" ref="AD509">1+SUMPRODUCT((D$469:D$776=D509)*(AC$469:AC$776&gt;AC509))</f>
        <v>37</v>
      </c>
      <c r="AE509">
        <f t="shared" si="25"/>
        <v>37</v>
      </c>
      <c r="AF509">
        <f t="shared" si="26"/>
        <v>7.31</v>
      </c>
      <c r="AG509" cm="1">
        <f t="array" ref="AG509">1+SUMPRODUCT((D$469:D$776=D509)*(AF$469:AF$776&gt;AF509))</f>
        <v>36</v>
      </c>
      <c r="AH509">
        <f t="shared" si="27"/>
        <v>36</v>
      </c>
      <c r="AI509">
        <f t="shared" si="28"/>
        <v>7.44</v>
      </c>
      <c r="AJ509" cm="1">
        <f t="array" ref="AJ509">1+SUMPRODUCT((D$469:D$776=D509)*(AI$469:AI$776&gt;AI509))</f>
        <v>44</v>
      </c>
      <c r="AK509">
        <f t="shared" si="29"/>
        <v>44</v>
      </c>
      <c r="AL509">
        <f t="shared" si="30"/>
        <v>7.49</v>
      </c>
      <c r="AM509" cm="1">
        <f t="array" ref="AM509">1+SUMPRODUCT((D$469:D$776=D509)*(AL$469:AL$776&gt;AL509))</f>
        <v>22</v>
      </c>
      <c r="AN509">
        <f t="shared" si="31"/>
        <v>22</v>
      </c>
    </row>
    <row r="510" spans="2:40" x14ac:dyDescent="0.3">
      <c r="B510" t="s">
        <v>49</v>
      </c>
      <c r="C510" t="str">
        <f>VLOOKUP(B510,class!A$1:B$357,2,FALSE)</f>
        <v>Metropolitan district</v>
      </c>
      <c r="D510" t="str">
        <f>VLOOKUP(B510,classifications!E$3:F$335,2,FALSE)</f>
        <v>Urban with Major Conurbation</v>
      </c>
      <c r="E510" s="7">
        <f t="shared" si="32"/>
        <v>7.48</v>
      </c>
      <c r="F510" s="49">
        <f t="shared" si="33"/>
        <v>12</v>
      </c>
      <c r="G510" s="49">
        <f t="shared" si="16"/>
        <v>12</v>
      </c>
      <c r="H510">
        <f t="shared" si="34"/>
        <v>7.45</v>
      </c>
      <c r="I510" s="49">
        <f t="shared" si="35"/>
        <v>18</v>
      </c>
      <c r="J510" s="49">
        <f t="shared" si="17"/>
        <v>18</v>
      </c>
      <c r="K510">
        <f t="shared" si="36"/>
        <v>7.59</v>
      </c>
      <c r="L510">
        <f t="shared" si="37"/>
        <v>10</v>
      </c>
      <c r="M510" s="49">
        <f t="shared" si="18"/>
        <v>10</v>
      </c>
      <c r="N510">
        <f t="shared" si="38"/>
        <v>7.6</v>
      </c>
      <c r="O510">
        <f t="shared" si="39"/>
        <v>16</v>
      </c>
      <c r="P510" s="49">
        <f t="shared" si="19"/>
        <v>16</v>
      </c>
      <c r="Q510">
        <f t="shared" si="40"/>
        <v>7.55</v>
      </c>
      <c r="R510">
        <f t="shared" si="41"/>
        <v>33</v>
      </c>
      <c r="S510" s="49">
        <f t="shared" si="20"/>
        <v>33</v>
      </c>
      <c r="T510">
        <f t="shared" si="42"/>
        <v>7.67</v>
      </c>
      <c r="U510">
        <f t="shared" si="43"/>
        <v>19</v>
      </c>
      <c r="V510" s="49">
        <f t="shared" si="21"/>
        <v>19</v>
      </c>
      <c r="W510">
        <f t="shared" si="44"/>
        <v>7.59</v>
      </c>
      <c r="X510">
        <f t="shared" si="45"/>
        <v>37</v>
      </c>
      <c r="Y510" s="49">
        <f t="shared" si="22"/>
        <v>37</v>
      </c>
      <c r="Z510">
        <f t="shared" si="46"/>
        <v>7.59</v>
      </c>
      <c r="AA510">
        <f t="shared" si="47"/>
        <v>41</v>
      </c>
      <c r="AB510">
        <f t="shared" si="23"/>
        <v>41</v>
      </c>
      <c r="AC510">
        <f t="shared" si="24"/>
        <v>7.57</v>
      </c>
      <c r="AD510" cm="1">
        <f t="array" ref="AD510">1+SUMPRODUCT((D$469:D$776=D510)*(AC$469:AC$776&gt;AC510))</f>
        <v>41</v>
      </c>
      <c r="AE510">
        <f t="shared" si="25"/>
        <v>41</v>
      </c>
      <c r="AF510">
        <f t="shared" si="26"/>
        <v>7.4</v>
      </c>
      <c r="AG510" cm="1">
        <f t="array" ref="AG510">1+SUMPRODUCT((D$469:D$776=D510)*(AF$469:AF$776&gt;AF510))</f>
        <v>23</v>
      </c>
      <c r="AH510">
        <f t="shared" si="27"/>
        <v>23</v>
      </c>
      <c r="AI510">
        <f t="shared" si="28"/>
        <v>7.45</v>
      </c>
      <c r="AJ510" cm="1">
        <f t="array" ref="AJ510">1+SUMPRODUCT((D$469:D$776=D510)*(AI$469:AI$776&gt;AI510))</f>
        <v>42</v>
      </c>
      <c r="AK510">
        <f t="shared" si="29"/>
        <v>42</v>
      </c>
      <c r="AL510">
        <f t="shared" si="30"/>
        <v>7.28</v>
      </c>
      <c r="AM510" cm="1">
        <f t="array" ref="AM510">1+SUMPRODUCT((D$469:D$776=D510)*(AL$469:AL$776&gt;AL510))</f>
        <v>50</v>
      </c>
      <c r="AN510">
        <f t="shared" si="31"/>
        <v>50</v>
      </c>
    </row>
    <row r="511" spans="2:40" x14ac:dyDescent="0.3">
      <c r="B511" t="s">
        <v>50</v>
      </c>
      <c r="C511" t="str">
        <f>VLOOKUP(B511,class!A$1:B$357,2,FALSE)</f>
        <v>Shire district</v>
      </c>
      <c r="D511" t="str">
        <f>VLOOKUP(B511,classifications!E$3:F$335,2,FALSE)</f>
        <v>Urban with City and Town</v>
      </c>
      <c r="E511" s="7">
        <f t="shared" si="32"/>
        <v>7.2</v>
      </c>
      <c r="F511" s="49">
        <f t="shared" si="33"/>
        <v>79</v>
      </c>
      <c r="G511" s="49">
        <f t="shared" si="16"/>
        <v>79</v>
      </c>
      <c r="H511">
        <f t="shared" si="34"/>
        <v>7.46</v>
      </c>
      <c r="I511" s="49">
        <f t="shared" si="35"/>
        <v>40</v>
      </c>
      <c r="J511" s="49">
        <f t="shared" si="17"/>
        <v>40</v>
      </c>
      <c r="K511">
        <f t="shared" si="36"/>
        <v>7.52</v>
      </c>
      <c r="L511">
        <f t="shared" si="37"/>
        <v>37</v>
      </c>
      <c r="M511" s="49">
        <f t="shared" si="18"/>
        <v>37</v>
      </c>
      <c r="N511">
        <f t="shared" si="38"/>
        <v>7.73</v>
      </c>
      <c r="O511">
        <f t="shared" si="39"/>
        <v>25</v>
      </c>
      <c r="P511" s="49">
        <f t="shared" si="19"/>
        <v>25</v>
      </c>
      <c r="Q511">
        <f t="shared" si="40"/>
        <v>7.36</v>
      </c>
      <c r="R511">
        <f t="shared" si="41"/>
        <v>87</v>
      </c>
      <c r="S511" s="49">
        <f t="shared" si="20"/>
        <v>87</v>
      </c>
      <c r="T511">
        <f t="shared" si="42"/>
        <v>7.44</v>
      </c>
      <c r="U511">
        <f t="shared" si="43"/>
        <v>88</v>
      </c>
      <c r="V511" s="49">
        <f t="shared" si="21"/>
        <v>88</v>
      </c>
      <c r="W511">
        <f t="shared" si="44"/>
        <v>7.67</v>
      </c>
      <c r="X511">
        <f t="shared" si="45"/>
        <v>58</v>
      </c>
      <c r="Y511" s="49">
        <f t="shared" si="22"/>
        <v>58</v>
      </c>
      <c r="Z511">
        <f t="shared" si="46"/>
        <v>7.83</v>
      </c>
      <c r="AA511">
        <f t="shared" si="47"/>
        <v>21</v>
      </c>
      <c r="AB511">
        <f t="shared" si="23"/>
        <v>21</v>
      </c>
      <c r="AC511">
        <f t="shared" si="24"/>
        <v>7.47</v>
      </c>
      <c r="AD511" cm="1">
        <f t="array" ref="AD511">1+SUMPRODUCT((D$469:D$776=D511)*(AC$469:AC$776&gt;AC511))</f>
        <v>74</v>
      </c>
      <c r="AE511">
        <f t="shared" si="25"/>
        <v>74</v>
      </c>
      <c r="AF511">
        <f t="shared" si="26"/>
        <v>7.86</v>
      </c>
      <c r="AG511" cm="1">
        <f t="array" ref="AG511">1+SUMPRODUCT((D$469:D$776=D511)*(AF$469:AF$776&gt;AF511))</f>
        <v>5</v>
      </c>
      <c r="AH511">
        <f t="shared" si="27"/>
        <v>5</v>
      </c>
      <c r="AI511">
        <f t="shared" si="28"/>
        <v>7.46</v>
      </c>
      <c r="AJ511" cm="1">
        <f t="array" ref="AJ511">1+SUMPRODUCT((D$469:D$776=D511)*(AI$469:AI$776&gt;AI511))</f>
        <v>52</v>
      </c>
      <c r="AK511">
        <f t="shared" si="29"/>
        <v>52</v>
      </c>
      <c r="AL511">
        <f t="shared" si="30"/>
        <v>6.46</v>
      </c>
      <c r="AM511" cm="1">
        <f t="array" ref="AM511">1+SUMPRODUCT((D$469:D$776=D511)*(AL$469:AL$776&gt;AL511))</f>
        <v>91</v>
      </c>
      <c r="AN511">
        <f t="shared" si="31"/>
        <v>91</v>
      </c>
    </row>
    <row r="512" spans="2:40" x14ac:dyDescent="0.3">
      <c r="B512" t="s">
        <v>51</v>
      </c>
      <c r="C512" t="str">
        <f>VLOOKUP(B512,class!A$1:B$357,2,FALSE)</f>
        <v>London borough</v>
      </c>
      <c r="D512" t="str">
        <f>VLOOKUP(B512,classifications!E$3:F$335,2,FALSE)</f>
        <v>Urban with Major Conurbation</v>
      </c>
      <c r="E512" s="7">
        <f t="shared" si="32"/>
        <v>7.25</v>
      </c>
      <c r="F512" s="49">
        <f t="shared" si="33"/>
        <v>44</v>
      </c>
      <c r="G512" s="49">
        <f t="shared" si="16"/>
        <v>44</v>
      </c>
      <c r="H512">
        <f t="shared" si="34"/>
        <v>7.24</v>
      </c>
      <c r="I512" s="49">
        <f t="shared" si="35"/>
        <v>52</v>
      </c>
      <c r="J512" s="49">
        <f t="shared" si="17"/>
        <v>52</v>
      </c>
      <c r="K512">
        <f t="shared" si="36"/>
        <v>7.11</v>
      </c>
      <c r="L512">
        <f t="shared" si="37"/>
        <v>70</v>
      </c>
      <c r="M512" s="49">
        <f t="shared" si="18"/>
        <v>70</v>
      </c>
      <c r="N512">
        <f t="shared" si="38"/>
        <v>7.25</v>
      </c>
      <c r="O512">
        <f t="shared" si="39"/>
        <v>69</v>
      </c>
      <c r="P512" s="49">
        <f t="shared" si="19"/>
        <v>69</v>
      </c>
      <c r="Q512">
        <f t="shared" si="40"/>
        <v>7.35</v>
      </c>
      <c r="R512">
        <f t="shared" si="41"/>
        <v>68</v>
      </c>
      <c r="S512" s="49">
        <f t="shared" si="20"/>
        <v>68</v>
      </c>
      <c r="T512">
        <f t="shared" si="42"/>
        <v>7.56</v>
      </c>
      <c r="U512">
        <f t="shared" si="43"/>
        <v>41</v>
      </c>
      <c r="V512" s="49">
        <f t="shared" si="21"/>
        <v>41</v>
      </c>
      <c r="W512">
        <f t="shared" si="44"/>
        <v>7.31</v>
      </c>
      <c r="X512">
        <f t="shared" si="45"/>
        <v>71</v>
      </c>
      <c r="Y512" s="49">
        <f t="shared" si="22"/>
        <v>71</v>
      </c>
      <c r="Z512">
        <f t="shared" si="46"/>
        <v>7.48</v>
      </c>
      <c r="AA512">
        <f t="shared" si="47"/>
        <v>66</v>
      </c>
      <c r="AB512">
        <f t="shared" si="23"/>
        <v>66</v>
      </c>
      <c r="AC512">
        <f t="shared" si="24"/>
        <v>7.26</v>
      </c>
      <c r="AD512" cm="1">
        <f t="array" ref="AD512">1+SUMPRODUCT((D$469:D$776=D512)*(AC$469:AC$776&gt;AC512))</f>
        <v>73</v>
      </c>
      <c r="AE512">
        <f t="shared" si="25"/>
        <v>73</v>
      </c>
      <c r="AF512">
        <f t="shared" si="26"/>
        <v>6.77</v>
      </c>
      <c r="AG512" cm="1">
        <f t="array" ref="AG512">1+SUMPRODUCT((D$469:D$776=D512)*(AF$469:AF$776&gt;AF512))</f>
        <v>75</v>
      </c>
      <c r="AH512">
        <f t="shared" si="27"/>
        <v>75</v>
      </c>
      <c r="AI512">
        <f t="shared" si="28"/>
        <v>7.35</v>
      </c>
      <c r="AJ512" cm="1">
        <f t="array" ref="AJ512">1+SUMPRODUCT((D$469:D$776=D512)*(AI$469:AI$776&gt;AI512))</f>
        <v>61</v>
      </c>
      <c r="AK512">
        <f t="shared" si="29"/>
        <v>61</v>
      </c>
      <c r="AL512">
        <f t="shared" si="30"/>
        <v>7.29</v>
      </c>
      <c r="AM512" cm="1">
        <f t="array" ref="AM512">1+SUMPRODUCT((D$469:D$776=D512)*(AL$469:AL$776&gt;AL512))</f>
        <v>48</v>
      </c>
      <c r="AN512">
        <f t="shared" si="31"/>
        <v>48</v>
      </c>
    </row>
    <row r="513" spans="2:40" x14ac:dyDescent="0.3">
      <c r="B513" t="s">
        <v>52</v>
      </c>
      <c r="C513" t="str">
        <f>VLOOKUP(B513,class!A$1:B$357,2,FALSE)</f>
        <v>Shire district</v>
      </c>
      <c r="D513" t="str">
        <f>VLOOKUP(B513,classifications!E$3:F$335,2,FALSE)</f>
        <v>Urban with Significant Rural (rural including hub towns 26-49%)</v>
      </c>
      <c r="E513" s="7">
        <f t="shared" si="32"/>
        <v>7.45</v>
      </c>
      <c r="F513" s="49">
        <f t="shared" si="33"/>
        <v>36</v>
      </c>
      <c r="G513" s="49">
        <f t="shared" si="16"/>
        <v>36</v>
      </c>
      <c r="H513">
        <f t="shared" si="34"/>
        <v>7.48</v>
      </c>
      <c r="I513" s="49">
        <f t="shared" si="35"/>
        <v>34</v>
      </c>
      <c r="J513" s="49">
        <f t="shared" si="17"/>
        <v>34</v>
      </c>
      <c r="K513">
        <f t="shared" si="36"/>
        <v>7.59</v>
      </c>
      <c r="L513">
        <f t="shared" si="37"/>
        <v>26</v>
      </c>
      <c r="M513" s="49">
        <f t="shared" si="18"/>
        <v>26</v>
      </c>
      <c r="N513">
        <f t="shared" si="38"/>
        <v>7.76</v>
      </c>
      <c r="O513">
        <f t="shared" si="39"/>
        <v>18</v>
      </c>
      <c r="P513" s="49">
        <f t="shared" si="19"/>
        <v>18</v>
      </c>
      <c r="Q513">
        <f t="shared" si="40"/>
        <v>7.62</v>
      </c>
      <c r="R513">
        <f t="shared" si="41"/>
        <v>36</v>
      </c>
      <c r="S513" s="49">
        <f t="shared" si="20"/>
        <v>36</v>
      </c>
      <c r="T513">
        <f t="shared" si="42"/>
        <v>7.97</v>
      </c>
      <c r="U513">
        <f t="shared" si="43"/>
        <v>6</v>
      </c>
      <c r="V513" s="49">
        <f t="shared" si="21"/>
        <v>6</v>
      </c>
      <c r="W513">
        <f t="shared" si="44"/>
        <v>7.87</v>
      </c>
      <c r="X513">
        <f t="shared" si="45"/>
        <v>16</v>
      </c>
      <c r="Y513" s="49">
        <f t="shared" si="22"/>
        <v>16</v>
      </c>
      <c r="Z513">
        <f t="shared" si="46"/>
        <v>7.83</v>
      </c>
      <c r="AA513">
        <f t="shared" si="47"/>
        <v>32</v>
      </c>
      <c r="AB513">
        <f t="shared" si="23"/>
        <v>32</v>
      </c>
      <c r="AC513">
        <f t="shared" si="24"/>
        <v>7.98</v>
      </c>
      <c r="AD513" cm="1">
        <f t="array" ref="AD513">1+SUMPRODUCT((D$469:D$776=D513)*(AC$469:AC$776&gt;AC513))</f>
        <v>4</v>
      </c>
      <c r="AE513">
        <f t="shared" si="25"/>
        <v>4</v>
      </c>
      <c r="AF513">
        <f t="shared" si="26"/>
        <v>7.09</v>
      </c>
      <c r="AG513" cm="1">
        <f t="array" ref="AG513">1+SUMPRODUCT((D$469:D$776=D513)*(AF$469:AF$776&gt;AF513))</f>
        <v>45</v>
      </c>
      <c r="AH513">
        <f t="shared" si="27"/>
        <v>45</v>
      </c>
      <c r="AI513">
        <f t="shared" si="28"/>
        <v>7.35</v>
      </c>
      <c r="AJ513" cm="1">
        <f t="array" ref="AJ513">1+SUMPRODUCT((D$469:D$776=D513)*(AI$469:AI$776&gt;AI513))</f>
        <v>47</v>
      </c>
      <c r="AK513">
        <f t="shared" si="29"/>
        <v>47</v>
      </c>
      <c r="AL513">
        <f t="shared" si="30"/>
        <v>7.95</v>
      </c>
      <c r="AM513" cm="1">
        <f t="array" ref="AM513">1+SUMPRODUCT((D$469:D$776=D513)*(AL$469:AL$776&gt;AL513))</f>
        <v>6</v>
      </c>
      <c r="AN513">
        <f t="shared" si="31"/>
        <v>6</v>
      </c>
    </row>
    <row r="514" spans="2:40" x14ac:dyDescent="0.3">
      <c r="B514" t="s">
        <v>53</v>
      </c>
      <c r="C514" t="str">
        <f>VLOOKUP(B514,class!A$1:B$357,2,FALSE)</f>
        <v>Shire district</v>
      </c>
      <c r="D514" t="str">
        <f>VLOOKUP(B514,classifications!E$3:F$335,2,FALSE)</f>
        <v>Urban with City and Town</v>
      </c>
      <c r="E514" s="7">
        <f t="shared" si="32"/>
        <v>7.51</v>
      </c>
      <c r="F514" s="49">
        <f t="shared" si="33"/>
        <v>26</v>
      </c>
      <c r="G514" s="49">
        <f t="shared" si="16"/>
        <v>26</v>
      </c>
      <c r="H514">
        <f t="shared" si="34"/>
        <v>7.37</v>
      </c>
      <c r="I514" s="49">
        <f t="shared" si="35"/>
        <v>62</v>
      </c>
      <c r="J514" s="49">
        <f t="shared" si="17"/>
        <v>62</v>
      </c>
      <c r="K514">
        <f t="shared" si="36"/>
        <v>7.67</v>
      </c>
      <c r="L514">
        <f t="shared" si="37"/>
        <v>17</v>
      </c>
      <c r="M514" s="49">
        <f t="shared" si="18"/>
        <v>17</v>
      </c>
      <c r="N514">
        <f t="shared" si="38"/>
        <v>7.79</v>
      </c>
      <c r="O514">
        <f t="shared" si="39"/>
        <v>17</v>
      </c>
      <c r="P514" s="49">
        <f t="shared" si="19"/>
        <v>17</v>
      </c>
      <c r="Q514">
        <f t="shared" si="40"/>
        <v>7.78</v>
      </c>
      <c r="R514">
        <f t="shared" si="41"/>
        <v>26</v>
      </c>
      <c r="S514" s="49">
        <f t="shared" si="20"/>
        <v>26</v>
      </c>
      <c r="T514">
        <f t="shared" si="42"/>
        <v>7.8</v>
      </c>
      <c r="U514">
        <f t="shared" si="43"/>
        <v>17</v>
      </c>
      <c r="V514" s="49">
        <f t="shared" si="21"/>
        <v>17</v>
      </c>
      <c r="W514">
        <f t="shared" si="44"/>
        <v>7.68</v>
      </c>
      <c r="X514">
        <f t="shared" si="45"/>
        <v>56</v>
      </c>
      <c r="Y514" s="49">
        <f t="shared" si="22"/>
        <v>56</v>
      </c>
      <c r="Z514">
        <f t="shared" si="46"/>
        <v>7.45</v>
      </c>
      <c r="AA514">
        <f t="shared" si="47"/>
        <v>84</v>
      </c>
      <c r="AB514">
        <f t="shared" si="23"/>
        <v>84</v>
      </c>
      <c r="AC514">
        <f t="shared" si="24"/>
        <v>7.64</v>
      </c>
      <c r="AD514" cm="1">
        <f t="array" ref="AD514">1+SUMPRODUCT((D$469:D$776=D514)*(AC$469:AC$776&gt;AC514))</f>
        <v>49</v>
      </c>
      <c r="AE514">
        <f t="shared" si="25"/>
        <v>49</v>
      </c>
      <c r="AF514">
        <f t="shared" si="26"/>
        <v>7.47</v>
      </c>
      <c r="AG514" cm="1">
        <f t="array" ref="AG514">1+SUMPRODUCT((D$469:D$776=D514)*(AF$469:AF$776&gt;AF514))</f>
        <v>29</v>
      </c>
      <c r="AH514">
        <f t="shared" si="27"/>
        <v>29</v>
      </c>
      <c r="AI514">
        <f t="shared" si="28"/>
        <v>7.91</v>
      </c>
      <c r="AJ514" cm="1">
        <f t="array" ref="AJ514">1+SUMPRODUCT((D$469:D$776=D514)*(AI$469:AI$776&gt;AI514))</f>
        <v>7</v>
      </c>
      <c r="AK514">
        <f t="shared" si="29"/>
        <v>7</v>
      </c>
      <c r="AL514">
        <f t="shared" si="30"/>
        <v>7.46</v>
      </c>
      <c r="AM514" cm="1">
        <f t="array" ref="AM514">1+SUMPRODUCT((D$469:D$776=D514)*(AL$469:AL$776&gt;AL514))</f>
        <v>40</v>
      </c>
      <c r="AN514">
        <f t="shared" si="31"/>
        <v>40</v>
      </c>
    </row>
    <row r="515" spans="2:40" x14ac:dyDescent="0.3">
      <c r="B515" t="s">
        <v>54</v>
      </c>
      <c r="C515" t="str">
        <f>VLOOKUP(B515,class!A$1:B$357,2,FALSE)</f>
        <v>Shire district</v>
      </c>
      <c r="D515" t="str">
        <f>VLOOKUP(B515,classifications!E$3:F$335,2,FALSE)</f>
        <v>Urban with Significant Rural (rural including hub towns 26-49%)</v>
      </c>
      <c r="E515" s="7">
        <f t="shared" si="32"/>
        <v>7.65</v>
      </c>
      <c r="F515" s="49">
        <f t="shared" si="33"/>
        <v>14</v>
      </c>
      <c r="G515" s="49">
        <f t="shared" si="16"/>
        <v>14</v>
      </c>
      <c r="H515">
        <f t="shared" si="34"/>
        <v>7.6</v>
      </c>
      <c r="I515" s="49">
        <f t="shared" si="35"/>
        <v>20</v>
      </c>
      <c r="J515" s="49">
        <f t="shared" si="17"/>
        <v>20</v>
      </c>
      <c r="K515">
        <f t="shared" si="36"/>
        <v>7.69</v>
      </c>
      <c r="L515">
        <f t="shared" si="37"/>
        <v>16</v>
      </c>
      <c r="M515" s="49">
        <f t="shared" si="18"/>
        <v>16</v>
      </c>
      <c r="N515">
        <f t="shared" si="38"/>
        <v>7.64</v>
      </c>
      <c r="O515">
        <f t="shared" si="39"/>
        <v>38</v>
      </c>
      <c r="P515" s="49">
        <f t="shared" si="19"/>
        <v>38</v>
      </c>
      <c r="Q515">
        <f t="shared" si="40"/>
        <v>7.6</v>
      </c>
      <c r="R515">
        <f t="shared" si="41"/>
        <v>38</v>
      </c>
      <c r="S515" s="49">
        <f t="shared" si="20"/>
        <v>38</v>
      </c>
      <c r="T515">
        <f t="shared" si="42"/>
        <v>7.76</v>
      </c>
      <c r="U515">
        <f t="shared" si="43"/>
        <v>30</v>
      </c>
      <c r="V515" s="49">
        <f t="shared" si="21"/>
        <v>30</v>
      </c>
      <c r="W515">
        <f t="shared" si="44"/>
        <v>7.53</v>
      </c>
      <c r="X515">
        <f t="shared" si="45"/>
        <v>46</v>
      </c>
      <c r="Y515" s="49">
        <f t="shared" si="22"/>
        <v>46</v>
      </c>
      <c r="Z515">
        <f t="shared" si="46"/>
        <v>7.96</v>
      </c>
      <c r="AA515">
        <f t="shared" si="47"/>
        <v>17</v>
      </c>
      <c r="AB515">
        <f t="shared" si="23"/>
        <v>17</v>
      </c>
      <c r="AC515">
        <f t="shared" si="24"/>
        <v>7.68</v>
      </c>
      <c r="AD515" cm="1">
        <f t="array" ref="AD515">1+SUMPRODUCT((D$469:D$776=D515)*(AC$469:AC$776&gt;AC515))</f>
        <v>26</v>
      </c>
      <c r="AE515">
        <f t="shared" si="25"/>
        <v>26</v>
      </c>
      <c r="AF515">
        <f t="shared" si="26"/>
        <v>7.12</v>
      </c>
      <c r="AG515" cm="1">
        <f t="array" ref="AG515">1+SUMPRODUCT((D$469:D$776=D515)*(AF$469:AF$776&gt;AF515))</f>
        <v>43</v>
      </c>
      <c r="AH515">
        <f t="shared" si="27"/>
        <v>43</v>
      </c>
      <c r="AI515">
        <f t="shared" si="28"/>
        <v>7.45</v>
      </c>
      <c r="AJ515" cm="1">
        <f t="array" ref="AJ515">1+SUMPRODUCT((D$469:D$776=D515)*(AI$469:AI$776&gt;AI515))</f>
        <v>43</v>
      </c>
      <c r="AK515">
        <f t="shared" si="29"/>
        <v>43</v>
      </c>
      <c r="AL515">
        <f t="shared" si="30"/>
        <v>7.97</v>
      </c>
      <c r="AM515" cm="1">
        <f t="array" ref="AM515">1+SUMPRODUCT((D$469:D$776=D515)*(AL$469:AL$776&gt;AL515))</f>
        <v>5</v>
      </c>
      <c r="AN515">
        <f t="shared" si="31"/>
        <v>5</v>
      </c>
    </row>
    <row r="516" spans="2:40" x14ac:dyDescent="0.3">
      <c r="B516" t="s">
        <v>55</v>
      </c>
      <c r="C516" t="str">
        <f>VLOOKUP(B516,class!A$1:B$357,2,FALSE)</f>
        <v>Shire district</v>
      </c>
      <c r="D516" t="str">
        <f>VLOOKUP(B516,classifications!E$3:F$335,2,FALSE)</f>
        <v>Urban with City and Town</v>
      </c>
      <c r="E516" s="7">
        <f t="shared" si="32"/>
        <v>7.4</v>
      </c>
      <c r="F516" s="49">
        <f t="shared" si="33"/>
        <v>50</v>
      </c>
      <c r="G516" s="49">
        <f t="shared" si="16"/>
        <v>50</v>
      </c>
      <c r="H516">
        <f t="shared" si="34"/>
        <v>7.31</v>
      </c>
      <c r="I516" s="49">
        <f t="shared" si="35"/>
        <v>79</v>
      </c>
      <c r="J516" s="49">
        <f t="shared" si="17"/>
        <v>79</v>
      </c>
      <c r="K516">
        <f t="shared" si="36"/>
        <v>7.18</v>
      </c>
      <c r="L516">
        <f t="shared" si="37"/>
        <v>89</v>
      </c>
      <c r="M516" s="49">
        <f t="shared" si="18"/>
        <v>89</v>
      </c>
      <c r="N516">
        <f t="shared" si="38"/>
        <v>7.43</v>
      </c>
      <c r="O516">
        <f t="shared" si="39"/>
        <v>79</v>
      </c>
      <c r="P516" s="49">
        <f t="shared" si="19"/>
        <v>79</v>
      </c>
      <c r="Q516">
        <f t="shared" si="40"/>
        <v>7.85</v>
      </c>
      <c r="R516">
        <f t="shared" si="41"/>
        <v>13</v>
      </c>
      <c r="S516" s="49">
        <f t="shared" si="20"/>
        <v>13</v>
      </c>
      <c r="T516">
        <f t="shared" si="42"/>
        <v>7.87</v>
      </c>
      <c r="U516">
        <f t="shared" si="43"/>
        <v>12</v>
      </c>
      <c r="V516" s="49">
        <f t="shared" si="21"/>
        <v>12</v>
      </c>
      <c r="W516">
        <f t="shared" si="44"/>
        <v>7.77</v>
      </c>
      <c r="X516">
        <f t="shared" si="45"/>
        <v>36</v>
      </c>
      <c r="Y516" s="49">
        <f t="shared" si="22"/>
        <v>36</v>
      </c>
      <c r="Z516">
        <f t="shared" si="46"/>
        <v>7.6</v>
      </c>
      <c r="AA516">
        <f t="shared" si="47"/>
        <v>66</v>
      </c>
      <c r="AB516">
        <f t="shared" si="23"/>
        <v>66</v>
      </c>
      <c r="AC516">
        <f t="shared" si="24"/>
        <v>7.96</v>
      </c>
      <c r="AD516" cm="1">
        <f t="array" ref="AD516">1+SUMPRODUCT((D$469:D$776=D516)*(AC$469:AC$776&gt;AC516))</f>
        <v>8</v>
      </c>
      <c r="AE516">
        <f t="shared" si="25"/>
        <v>8</v>
      </c>
      <c r="AF516">
        <f t="shared" si="26"/>
        <v>7.68</v>
      </c>
      <c r="AG516" cm="1">
        <f t="array" ref="AG516">1+SUMPRODUCT((D$469:D$776=D516)*(AF$469:AF$776&gt;AF516))</f>
        <v>11</v>
      </c>
      <c r="AH516">
        <f t="shared" si="27"/>
        <v>11</v>
      </c>
      <c r="AI516">
        <f t="shared" si="28"/>
        <v>7.9</v>
      </c>
      <c r="AJ516" cm="1">
        <f t="array" ref="AJ516">1+SUMPRODUCT((D$469:D$776=D516)*(AI$469:AI$776&gt;AI516))</f>
        <v>9</v>
      </c>
      <c r="AK516">
        <f t="shared" si="29"/>
        <v>9</v>
      </c>
      <c r="AL516">
        <f t="shared" si="30"/>
        <v>7.85</v>
      </c>
      <c r="AM516" cm="1">
        <f t="array" ref="AM516">1+SUMPRODUCT((D$469:D$776=D516)*(AL$469:AL$776&gt;AL516))</f>
        <v>8</v>
      </c>
      <c r="AN516">
        <f t="shared" si="31"/>
        <v>8</v>
      </c>
    </row>
    <row r="517" spans="2:40" x14ac:dyDescent="0.3">
      <c r="B517" t="s">
        <v>56</v>
      </c>
      <c r="C517" t="str">
        <f>VLOOKUP(B517,class!A$1:B$357,2,FALSE)</f>
        <v>Unitary authority</v>
      </c>
      <c r="D517" t="str">
        <f>VLOOKUP(B517,classifications!E$3:F$335,2,FALSE)</f>
        <v xml:space="preserve">Largely Rural (rural including hub towns 50-79%) </v>
      </c>
      <c r="E517" s="7">
        <f t="shared" si="32"/>
        <v>7.57</v>
      </c>
      <c r="F517" s="49">
        <f t="shared" si="33"/>
        <v>17</v>
      </c>
      <c r="G517" s="49">
        <f t="shared" si="16"/>
        <v>17</v>
      </c>
      <c r="H517">
        <f t="shared" si="34"/>
        <v>7.64</v>
      </c>
      <c r="I517" s="49">
        <f t="shared" si="35"/>
        <v>15</v>
      </c>
      <c r="J517" s="49">
        <f t="shared" si="17"/>
        <v>15</v>
      </c>
      <c r="K517">
        <f t="shared" si="36"/>
        <v>7.51</v>
      </c>
      <c r="L517">
        <f t="shared" si="37"/>
        <v>30</v>
      </c>
      <c r="M517" s="49">
        <f t="shared" si="18"/>
        <v>30</v>
      </c>
      <c r="N517">
        <f t="shared" si="38"/>
        <v>7.65</v>
      </c>
      <c r="O517">
        <f t="shared" si="39"/>
        <v>35</v>
      </c>
      <c r="P517" s="49">
        <f t="shared" si="19"/>
        <v>35</v>
      </c>
      <c r="Q517">
        <f t="shared" si="40"/>
        <v>7.7</v>
      </c>
      <c r="R517">
        <f t="shared" si="41"/>
        <v>30</v>
      </c>
      <c r="S517" s="49">
        <f t="shared" si="20"/>
        <v>30</v>
      </c>
      <c r="T517">
        <f t="shared" si="42"/>
        <v>7.9</v>
      </c>
      <c r="U517">
        <f t="shared" si="43"/>
        <v>13</v>
      </c>
      <c r="V517" s="49">
        <f t="shared" si="21"/>
        <v>13</v>
      </c>
      <c r="W517">
        <f t="shared" si="44"/>
        <v>7.77</v>
      </c>
      <c r="X517">
        <f t="shared" si="45"/>
        <v>24</v>
      </c>
      <c r="Y517" s="49">
        <f t="shared" si="22"/>
        <v>24</v>
      </c>
      <c r="Z517">
        <f t="shared" si="46"/>
        <v>7.88</v>
      </c>
      <c r="AA517">
        <f t="shared" si="47"/>
        <v>15</v>
      </c>
      <c r="AB517">
        <f t="shared" si="23"/>
        <v>15</v>
      </c>
      <c r="AC517">
        <f t="shared" si="24"/>
        <v>7.82</v>
      </c>
      <c r="AD517" cm="1">
        <f t="array" ref="AD517">1+SUMPRODUCT((D$469:D$776=D517)*(AC$469:AC$776&gt;AC517))</f>
        <v>15</v>
      </c>
      <c r="AE517">
        <f t="shared" si="25"/>
        <v>15</v>
      </c>
      <c r="AF517">
        <f t="shared" si="26"/>
        <v>7.57</v>
      </c>
      <c r="AG517" cm="1">
        <f t="array" ref="AG517">1+SUMPRODUCT((D$469:D$776=D517)*(AF$469:AF$776&gt;AF517))</f>
        <v>14</v>
      </c>
      <c r="AH517">
        <f t="shared" si="27"/>
        <v>14</v>
      </c>
      <c r="AI517">
        <f t="shared" si="28"/>
        <v>7.72</v>
      </c>
      <c r="AJ517" cm="1">
        <f t="array" ref="AJ517">1+SUMPRODUCT((D$469:D$776=D517)*(AI$469:AI$776&gt;AI517))</f>
        <v>13</v>
      </c>
      <c r="AK517">
        <f t="shared" si="29"/>
        <v>13</v>
      </c>
      <c r="AL517">
        <f t="shared" si="30"/>
        <v>7.32</v>
      </c>
      <c r="AM517" cm="1">
        <f t="array" ref="AM517">1+SUMPRODUCT((D$469:D$776=D517)*(AL$469:AL$776&gt;AL517))</f>
        <v>38</v>
      </c>
      <c r="AN517">
        <f t="shared" si="31"/>
        <v>38</v>
      </c>
    </row>
    <row r="518" spans="2:40" x14ac:dyDescent="0.3">
      <c r="B518" t="s">
        <v>57</v>
      </c>
      <c r="C518" t="str">
        <f>VLOOKUP(B518,class!A$1:B$357,2,FALSE)</f>
        <v>Shire district</v>
      </c>
      <c r="D518" t="str">
        <f>VLOOKUP(B518,classifications!E$3:F$335,2,FALSE)</f>
        <v>Urban with City and Town</v>
      </c>
      <c r="E518" s="7">
        <f t="shared" si="32"/>
        <v>7.67</v>
      </c>
      <c r="F518" s="49">
        <f t="shared" si="33"/>
        <v>6</v>
      </c>
      <c r="G518" s="49">
        <f t="shared" si="16"/>
        <v>6</v>
      </c>
      <c r="H518">
        <f t="shared" si="34"/>
        <v>7.21</v>
      </c>
      <c r="I518" s="49">
        <f t="shared" si="35"/>
        <v>84</v>
      </c>
      <c r="J518" s="49">
        <f t="shared" si="17"/>
        <v>84</v>
      </c>
      <c r="K518">
        <f t="shared" si="36"/>
        <v>7.4</v>
      </c>
      <c r="L518">
        <f t="shared" si="37"/>
        <v>62</v>
      </c>
      <c r="M518" s="49">
        <f t="shared" si="18"/>
        <v>62</v>
      </c>
      <c r="N518">
        <f t="shared" si="38"/>
        <v>7.61</v>
      </c>
      <c r="O518">
        <f t="shared" si="39"/>
        <v>45</v>
      </c>
      <c r="P518" s="49">
        <f t="shared" si="19"/>
        <v>45</v>
      </c>
      <c r="Q518">
        <f t="shared" si="40"/>
        <v>7.89</v>
      </c>
      <c r="R518">
        <f t="shared" si="41"/>
        <v>8</v>
      </c>
      <c r="S518" s="49">
        <f t="shared" si="20"/>
        <v>8</v>
      </c>
      <c r="T518">
        <f t="shared" si="42"/>
        <v>7.78</v>
      </c>
      <c r="U518">
        <f t="shared" si="43"/>
        <v>19</v>
      </c>
      <c r="V518" s="49">
        <f t="shared" si="21"/>
        <v>19</v>
      </c>
      <c r="W518">
        <f t="shared" si="44"/>
        <v>7.84</v>
      </c>
      <c r="X518">
        <f t="shared" si="45"/>
        <v>20</v>
      </c>
      <c r="Y518" s="49">
        <f t="shared" si="22"/>
        <v>20</v>
      </c>
      <c r="Z518">
        <f t="shared" si="46"/>
        <v>7.93</v>
      </c>
      <c r="AA518">
        <f t="shared" si="47"/>
        <v>13</v>
      </c>
      <c r="AB518">
        <f t="shared" si="23"/>
        <v>13</v>
      </c>
      <c r="AC518">
        <f t="shared" si="24"/>
        <v>7.93</v>
      </c>
      <c r="AD518" cm="1">
        <f t="array" ref="AD518">1+SUMPRODUCT((D$469:D$776=D518)*(AC$469:AC$776&gt;AC518))</f>
        <v>10</v>
      </c>
      <c r="AE518">
        <f t="shared" si="25"/>
        <v>10</v>
      </c>
      <c r="AF518">
        <f t="shared" si="26"/>
        <v>7.58</v>
      </c>
      <c r="AG518" cm="1">
        <f t="array" ref="AG518">1+SUMPRODUCT((D$469:D$776=D518)*(AF$469:AF$776&gt;AF518))</f>
        <v>16</v>
      </c>
      <c r="AH518">
        <f t="shared" si="27"/>
        <v>16</v>
      </c>
      <c r="AI518">
        <f t="shared" si="28"/>
        <v>7.91</v>
      </c>
      <c r="AJ518" cm="1">
        <f t="array" ref="AJ518">1+SUMPRODUCT((D$469:D$776=D518)*(AI$469:AI$776&gt;AI518))</f>
        <v>7</v>
      </c>
      <c r="AK518">
        <f t="shared" si="29"/>
        <v>7</v>
      </c>
      <c r="AL518">
        <f t="shared" si="30"/>
        <v>7.2</v>
      </c>
      <c r="AM518" cm="1">
        <f t="array" ref="AM518">1+SUMPRODUCT((D$469:D$776=D518)*(AL$469:AL$776&gt;AL518))</f>
        <v>80</v>
      </c>
      <c r="AN518">
        <f t="shared" si="31"/>
        <v>80</v>
      </c>
    </row>
    <row r="519" spans="2:40" x14ac:dyDescent="0.3">
      <c r="B519" t="s">
        <v>58</v>
      </c>
      <c r="C519" t="str">
        <f>VLOOKUP(B519,class!A$1:B$357,2,FALSE)</f>
        <v>Shire district</v>
      </c>
      <c r="D519" t="str">
        <f>VLOOKUP(B519,classifications!E$3:F$335,2,FALSE)</f>
        <v>Urban with City and Town</v>
      </c>
      <c r="E519" s="7">
        <f t="shared" si="32"/>
        <v>7.29</v>
      </c>
      <c r="F519" s="49">
        <f t="shared" si="33"/>
        <v>65</v>
      </c>
      <c r="G519" s="49">
        <f t="shared" si="16"/>
        <v>65</v>
      </c>
      <c r="H519">
        <f t="shared" si="34"/>
        <v>7.67</v>
      </c>
      <c r="I519" s="49">
        <f t="shared" si="35"/>
        <v>10</v>
      </c>
      <c r="J519" s="49">
        <f t="shared" si="17"/>
        <v>10</v>
      </c>
      <c r="K519">
        <f t="shared" si="36"/>
        <v>7.54</v>
      </c>
      <c r="L519">
        <f t="shared" si="37"/>
        <v>35</v>
      </c>
      <c r="M519" s="49">
        <f t="shared" si="18"/>
        <v>35</v>
      </c>
      <c r="N519">
        <f t="shared" si="38"/>
        <v>7.83</v>
      </c>
      <c r="O519">
        <f t="shared" si="39"/>
        <v>13</v>
      </c>
      <c r="P519" s="49">
        <f t="shared" si="19"/>
        <v>13</v>
      </c>
      <c r="Q519">
        <f t="shared" si="40"/>
        <v>7.86</v>
      </c>
      <c r="R519">
        <f t="shared" si="41"/>
        <v>11</v>
      </c>
      <c r="S519" s="49">
        <f t="shared" si="20"/>
        <v>11</v>
      </c>
      <c r="T519">
        <f t="shared" si="42"/>
        <v>7.99</v>
      </c>
      <c r="U519">
        <f t="shared" si="43"/>
        <v>2</v>
      </c>
      <c r="V519" s="49">
        <f t="shared" si="21"/>
        <v>2</v>
      </c>
      <c r="W519">
        <f t="shared" si="44"/>
        <v>7.49</v>
      </c>
      <c r="X519">
        <f t="shared" si="45"/>
        <v>85</v>
      </c>
      <c r="Y519" s="49">
        <f t="shared" si="22"/>
        <v>85</v>
      </c>
      <c r="Z519">
        <f t="shared" si="46"/>
        <v>7.83</v>
      </c>
      <c r="AA519">
        <f t="shared" si="47"/>
        <v>21</v>
      </c>
      <c r="AB519">
        <f t="shared" si="23"/>
        <v>21</v>
      </c>
      <c r="AC519">
        <f t="shared" si="24"/>
        <v>7.88</v>
      </c>
      <c r="AD519" cm="1">
        <f t="array" ref="AD519">1+SUMPRODUCT((D$469:D$776=D519)*(AC$469:AC$776&gt;AC519))</f>
        <v>12</v>
      </c>
      <c r="AE519">
        <f t="shared" si="25"/>
        <v>12</v>
      </c>
      <c r="AF519">
        <f t="shared" si="26"/>
        <v>7.41</v>
      </c>
      <c r="AG519" cm="1">
        <f t="array" ref="AG519">1+SUMPRODUCT((D$469:D$776=D519)*(AF$469:AF$776&gt;AF519))</f>
        <v>41</v>
      </c>
      <c r="AH519">
        <f t="shared" si="27"/>
        <v>41</v>
      </c>
      <c r="AI519">
        <f t="shared" si="28"/>
        <v>7.69</v>
      </c>
      <c r="AJ519" cm="1">
        <f t="array" ref="AJ519">1+SUMPRODUCT((D$469:D$776=D519)*(AI$469:AI$776&gt;AI519))</f>
        <v>19</v>
      </c>
      <c r="AK519">
        <f t="shared" si="29"/>
        <v>19</v>
      </c>
      <c r="AL519">
        <f t="shared" si="30"/>
        <v>7.55</v>
      </c>
      <c r="AM519" cm="1">
        <f t="array" ref="AM519">1+SUMPRODUCT((D$469:D$776=D519)*(AL$469:AL$776&gt;AL519))</f>
        <v>29</v>
      </c>
      <c r="AN519">
        <f t="shared" si="31"/>
        <v>29</v>
      </c>
    </row>
    <row r="520" spans="2:40" x14ac:dyDescent="0.3">
      <c r="B520" t="s">
        <v>59</v>
      </c>
      <c r="C520" t="str">
        <f>VLOOKUP(B520,class!A$1:B$357,2,FALSE)</f>
        <v>Shire district</v>
      </c>
      <c r="D520" t="str">
        <f>VLOOKUP(B520,classifications!E$3:F$335,2,FALSE)</f>
        <v>Urban with City and Town</v>
      </c>
      <c r="E520" s="7">
        <f t="shared" si="32"/>
        <v>7.74</v>
      </c>
      <c r="F520" s="49">
        <f t="shared" si="33"/>
        <v>5</v>
      </c>
      <c r="G520" s="49">
        <f t="shared" si="16"/>
        <v>5</v>
      </c>
      <c r="H520">
        <f t="shared" si="34"/>
        <v>7.64</v>
      </c>
      <c r="I520" s="49">
        <f t="shared" si="35"/>
        <v>17</v>
      </c>
      <c r="J520" s="49">
        <f t="shared" si="17"/>
        <v>17</v>
      </c>
      <c r="K520">
        <f t="shared" si="36"/>
        <v>7.31</v>
      </c>
      <c r="L520">
        <f t="shared" si="37"/>
        <v>75</v>
      </c>
      <c r="M520" s="49">
        <f t="shared" si="18"/>
        <v>75</v>
      </c>
      <c r="N520">
        <f t="shared" si="38"/>
        <v>7.46</v>
      </c>
      <c r="O520">
        <f t="shared" si="39"/>
        <v>74</v>
      </c>
      <c r="P520" s="49">
        <f t="shared" si="19"/>
        <v>74</v>
      </c>
      <c r="Q520">
        <f t="shared" si="40"/>
        <v>7.81</v>
      </c>
      <c r="R520">
        <f t="shared" si="41"/>
        <v>22</v>
      </c>
      <c r="S520" s="49">
        <f t="shared" si="20"/>
        <v>22</v>
      </c>
      <c r="T520">
        <f t="shared" si="42"/>
        <v>7.34</v>
      </c>
      <c r="U520">
        <f t="shared" si="43"/>
        <v>89</v>
      </c>
      <c r="V520" s="49">
        <f t="shared" si="21"/>
        <v>89</v>
      </c>
      <c r="W520">
        <f t="shared" si="44"/>
        <v>7.73</v>
      </c>
      <c r="X520">
        <f t="shared" si="45"/>
        <v>46</v>
      </c>
      <c r="Y520" s="49">
        <f t="shared" si="22"/>
        <v>46</v>
      </c>
      <c r="Z520">
        <f t="shared" si="46"/>
        <v>7.61</v>
      </c>
      <c r="AA520">
        <f t="shared" si="47"/>
        <v>62</v>
      </c>
      <c r="AB520">
        <f t="shared" si="23"/>
        <v>62</v>
      </c>
      <c r="AC520">
        <f t="shared" si="24"/>
        <v>7.78</v>
      </c>
      <c r="AD520" cm="1">
        <f t="array" ref="AD520">1+SUMPRODUCT((D$469:D$776=D520)*(AC$469:AC$776&gt;AC520))</f>
        <v>25</v>
      </c>
      <c r="AE520">
        <f t="shared" si="25"/>
        <v>25</v>
      </c>
      <c r="AF520">
        <f t="shared" si="26"/>
        <v>7.54</v>
      </c>
      <c r="AG520" cm="1">
        <f t="array" ref="AG520">1+SUMPRODUCT((D$469:D$776=D520)*(AF$469:AF$776&gt;AF520))</f>
        <v>23</v>
      </c>
      <c r="AH520">
        <f t="shared" si="27"/>
        <v>23</v>
      </c>
      <c r="AI520">
        <f t="shared" si="28"/>
        <v>7.58</v>
      </c>
      <c r="AJ520" cm="1">
        <f t="array" ref="AJ520">1+SUMPRODUCT((D$469:D$776=D520)*(AI$469:AI$776&gt;AI520))</f>
        <v>33</v>
      </c>
      <c r="AK520">
        <f t="shared" si="29"/>
        <v>33</v>
      </c>
      <c r="AL520">
        <f t="shared" si="30"/>
        <v>7.41</v>
      </c>
      <c r="AM520" cm="1">
        <f t="array" ref="AM520">1+SUMPRODUCT((D$469:D$776=D520)*(AL$469:AL$776&gt;AL520))</f>
        <v>52</v>
      </c>
      <c r="AN520">
        <f t="shared" si="31"/>
        <v>52</v>
      </c>
    </row>
    <row r="521" spans="2:40" x14ac:dyDescent="0.3">
      <c r="B521" t="s">
        <v>60</v>
      </c>
      <c r="C521" t="str">
        <f>VLOOKUP(B521,class!A$1:B$357,2,FALSE)</f>
        <v>Shire district</v>
      </c>
      <c r="D521" t="str">
        <f>VLOOKUP(B521,classifications!E$3:F$335,2,FALSE)</f>
        <v>Urban with Significant Rural (rural including hub towns 26-49%)</v>
      </c>
      <c r="E521" s="7">
        <f t="shared" si="32"/>
        <v>7.61</v>
      </c>
      <c r="F521" s="49">
        <f t="shared" si="33"/>
        <v>20</v>
      </c>
      <c r="G521" s="49">
        <f t="shared" si="16"/>
        <v>20</v>
      </c>
      <c r="H521">
        <f t="shared" si="34"/>
        <v>7.44</v>
      </c>
      <c r="I521" s="49">
        <f t="shared" si="35"/>
        <v>36</v>
      </c>
      <c r="J521" s="49">
        <f t="shared" si="17"/>
        <v>36</v>
      </c>
      <c r="K521">
        <f t="shared" si="36"/>
        <v>7.57</v>
      </c>
      <c r="L521">
        <f t="shared" si="37"/>
        <v>32</v>
      </c>
      <c r="M521" s="49">
        <f t="shared" si="18"/>
        <v>32</v>
      </c>
      <c r="N521">
        <f t="shared" si="38"/>
        <v>7.67</v>
      </c>
      <c r="O521">
        <f t="shared" si="39"/>
        <v>32</v>
      </c>
      <c r="P521" s="49">
        <f t="shared" si="19"/>
        <v>32</v>
      </c>
      <c r="Q521">
        <f t="shared" si="40"/>
        <v>7.82</v>
      </c>
      <c r="R521">
        <f t="shared" si="41"/>
        <v>17</v>
      </c>
      <c r="S521" s="49">
        <f t="shared" si="20"/>
        <v>17</v>
      </c>
      <c r="T521">
        <f t="shared" si="42"/>
        <v>7.63</v>
      </c>
      <c r="U521">
        <f t="shared" si="43"/>
        <v>43</v>
      </c>
      <c r="V521" s="49">
        <f t="shared" si="21"/>
        <v>43</v>
      </c>
      <c r="W521">
        <f t="shared" si="44"/>
        <v>7.89</v>
      </c>
      <c r="X521">
        <f t="shared" si="45"/>
        <v>13</v>
      </c>
      <c r="Y521" s="49">
        <f t="shared" si="22"/>
        <v>13</v>
      </c>
      <c r="Z521">
        <f t="shared" si="46"/>
        <v>7.93</v>
      </c>
      <c r="AA521">
        <f t="shared" si="47"/>
        <v>20</v>
      </c>
      <c r="AB521">
        <f t="shared" si="23"/>
        <v>20</v>
      </c>
      <c r="AC521">
        <f t="shared" si="24"/>
        <v>7.7</v>
      </c>
      <c r="AD521" cm="1">
        <f t="array" ref="AD521">1+SUMPRODUCT((D$469:D$776=D521)*(AC$469:AC$776&gt;AC521))</f>
        <v>24</v>
      </c>
      <c r="AE521">
        <f t="shared" si="25"/>
        <v>24</v>
      </c>
      <c r="AF521">
        <f t="shared" si="26"/>
        <v>7.45</v>
      </c>
      <c r="AG521" cm="1">
        <f t="array" ref="AG521">1+SUMPRODUCT((D$469:D$776=D521)*(AF$469:AF$776&gt;AF521))</f>
        <v>21</v>
      </c>
      <c r="AH521">
        <f t="shared" si="27"/>
        <v>21</v>
      </c>
      <c r="AI521">
        <f t="shared" si="28"/>
        <v>7.83</v>
      </c>
      <c r="AJ521" cm="1">
        <f t="array" ref="AJ521">1+SUMPRODUCT((D$469:D$776=D521)*(AI$469:AI$776&gt;AI521))</f>
        <v>9</v>
      </c>
      <c r="AK521">
        <f t="shared" si="29"/>
        <v>9</v>
      </c>
      <c r="AL521">
        <f t="shared" si="30"/>
        <v>7.57</v>
      </c>
      <c r="AM521" cm="1">
        <f t="array" ref="AM521">1+SUMPRODUCT((D$469:D$776=D521)*(AL$469:AL$776&gt;AL521))</f>
        <v>28</v>
      </c>
      <c r="AN521">
        <f t="shared" si="31"/>
        <v>28</v>
      </c>
    </row>
    <row r="522" spans="2:40" x14ac:dyDescent="0.3">
      <c r="B522" t="s">
        <v>61</v>
      </c>
      <c r="C522" t="str">
        <f>VLOOKUP(B522,class!A$1:B$357,2,FALSE)</f>
        <v>Unitary authority</v>
      </c>
      <c r="D522" t="str">
        <f>VLOOKUP(B522,classifications!E$3:F$335,2,FALSE)</f>
        <v>Urban with Significant Rural (rural including hub towns 26-49%)</v>
      </c>
      <c r="E522" s="7">
        <f t="shared" si="32"/>
        <v>7.63</v>
      </c>
      <c r="F522" s="49">
        <f t="shared" si="33"/>
        <v>17</v>
      </c>
      <c r="G522" s="49">
        <f t="shared" si="16"/>
        <v>17</v>
      </c>
      <c r="H522">
        <f t="shared" si="34"/>
        <v>7.56</v>
      </c>
      <c r="I522" s="49">
        <f t="shared" si="35"/>
        <v>24</v>
      </c>
      <c r="J522" s="49">
        <f t="shared" si="17"/>
        <v>24</v>
      </c>
      <c r="K522">
        <f t="shared" si="36"/>
        <v>7.5</v>
      </c>
      <c r="L522">
        <f t="shared" si="37"/>
        <v>46</v>
      </c>
      <c r="M522" s="49">
        <f t="shared" si="18"/>
        <v>46</v>
      </c>
      <c r="N522">
        <f t="shared" si="38"/>
        <v>7.83</v>
      </c>
      <c r="O522">
        <f t="shared" si="39"/>
        <v>14</v>
      </c>
      <c r="P522" s="49">
        <f t="shared" si="19"/>
        <v>14</v>
      </c>
      <c r="Q522">
        <f t="shared" si="40"/>
        <v>7.85</v>
      </c>
      <c r="R522">
        <f t="shared" si="41"/>
        <v>13</v>
      </c>
      <c r="S522" s="49">
        <f t="shared" si="20"/>
        <v>13</v>
      </c>
      <c r="T522">
        <f t="shared" si="42"/>
        <v>7.56</v>
      </c>
      <c r="U522">
        <f t="shared" si="43"/>
        <v>46</v>
      </c>
      <c r="V522" s="49">
        <f t="shared" si="21"/>
        <v>46</v>
      </c>
      <c r="W522">
        <f t="shared" si="44"/>
        <v>7.8</v>
      </c>
      <c r="X522">
        <f t="shared" si="45"/>
        <v>23</v>
      </c>
      <c r="Y522" s="49">
        <f t="shared" si="22"/>
        <v>23</v>
      </c>
      <c r="Z522">
        <f t="shared" si="46"/>
        <v>7.93</v>
      </c>
      <c r="AA522">
        <f t="shared" si="47"/>
        <v>20</v>
      </c>
      <c r="AB522">
        <f t="shared" si="23"/>
        <v>20</v>
      </c>
      <c r="AC522">
        <f t="shared" si="24"/>
        <v>7.69</v>
      </c>
      <c r="AD522" cm="1">
        <f t="array" ref="AD522">1+SUMPRODUCT((D$469:D$776=D522)*(AC$469:AC$776&gt;AC522))</f>
        <v>25</v>
      </c>
      <c r="AE522">
        <f t="shared" si="25"/>
        <v>25</v>
      </c>
      <c r="AF522">
        <f t="shared" si="26"/>
        <v>7.6</v>
      </c>
      <c r="AG522" cm="1">
        <f t="array" ref="AG522">1+SUMPRODUCT((D$469:D$776=D522)*(AF$469:AF$776&gt;AF522))</f>
        <v>12</v>
      </c>
      <c r="AH522">
        <f t="shared" si="27"/>
        <v>12</v>
      </c>
      <c r="AI522">
        <f t="shared" si="28"/>
        <v>7.76</v>
      </c>
      <c r="AJ522" cm="1">
        <f t="array" ref="AJ522">1+SUMPRODUCT((D$469:D$776=D522)*(AI$469:AI$776&gt;AI522))</f>
        <v>14</v>
      </c>
      <c r="AK522">
        <f t="shared" si="29"/>
        <v>14</v>
      </c>
      <c r="AL522">
        <f t="shared" si="30"/>
        <v>7.65</v>
      </c>
      <c r="AM522" cm="1">
        <f t="array" ref="AM522">1+SUMPRODUCT((D$469:D$776=D522)*(AL$469:AL$776&gt;AL522))</f>
        <v>18</v>
      </c>
      <c r="AN522">
        <f t="shared" si="31"/>
        <v>18</v>
      </c>
    </row>
    <row r="523" spans="2:40" x14ac:dyDescent="0.3">
      <c r="B523" t="s">
        <v>62</v>
      </c>
      <c r="C523" t="str">
        <f>VLOOKUP(B523,class!A$1:B$357,2,FALSE)</f>
        <v>Unitary authority</v>
      </c>
      <c r="D523" t="str">
        <f>VLOOKUP(B523,classifications!E$3:F$335,2,FALSE)</f>
        <v>Urban with Significant Rural (rural including hub towns 26-49%)</v>
      </c>
      <c r="E523" s="7">
        <f t="shared" si="32"/>
        <v>7.5</v>
      </c>
      <c r="F523" s="49">
        <f t="shared" si="33"/>
        <v>28</v>
      </c>
      <c r="G523" s="49">
        <f t="shared" si="16"/>
        <v>28</v>
      </c>
      <c r="H523">
        <f t="shared" si="34"/>
        <v>7.44</v>
      </c>
      <c r="I523" s="49">
        <f t="shared" si="35"/>
        <v>36</v>
      </c>
      <c r="J523" s="49">
        <f t="shared" si="17"/>
        <v>36</v>
      </c>
      <c r="K523">
        <f t="shared" si="36"/>
        <v>7.52</v>
      </c>
      <c r="L523">
        <f t="shared" si="37"/>
        <v>44</v>
      </c>
      <c r="M523" s="49">
        <f t="shared" si="18"/>
        <v>44</v>
      </c>
      <c r="N523">
        <f t="shared" si="38"/>
        <v>7.71</v>
      </c>
      <c r="O523">
        <f t="shared" si="39"/>
        <v>23</v>
      </c>
      <c r="P523" s="49">
        <f t="shared" si="19"/>
        <v>23</v>
      </c>
      <c r="Q523">
        <f t="shared" si="40"/>
        <v>7.6</v>
      </c>
      <c r="R523">
        <f t="shared" si="41"/>
        <v>38</v>
      </c>
      <c r="S523" s="49">
        <f t="shared" si="20"/>
        <v>38</v>
      </c>
      <c r="T523">
        <f t="shared" si="42"/>
        <v>7.84</v>
      </c>
      <c r="U523">
        <f t="shared" si="43"/>
        <v>14</v>
      </c>
      <c r="V523" s="49">
        <f t="shared" si="21"/>
        <v>14</v>
      </c>
      <c r="W523">
        <f t="shared" si="44"/>
        <v>7.88</v>
      </c>
      <c r="X523">
        <f t="shared" si="45"/>
        <v>14</v>
      </c>
      <c r="Y523" s="49">
        <f t="shared" si="22"/>
        <v>14</v>
      </c>
      <c r="Z523">
        <f t="shared" si="46"/>
        <v>7.72</v>
      </c>
      <c r="AA523">
        <f t="shared" si="47"/>
        <v>38</v>
      </c>
      <c r="AB523">
        <f t="shared" si="23"/>
        <v>38</v>
      </c>
      <c r="AC523">
        <f t="shared" si="24"/>
        <v>7.65</v>
      </c>
      <c r="AD523" cm="1">
        <f t="array" ref="AD523">1+SUMPRODUCT((D$469:D$776=D523)*(AC$469:AC$776&gt;AC523))</f>
        <v>33</v>
      </c>
      <c r="AE523">
        <f t="shared" si="25"/>
        <v>33</v>
      </c>
      <c r="AF523">
        <f t="shared" si="26"/>
        <v>7.41</v>
      </c>
      <c r="AG523" cm="1">
        <f t="array" ref="AG523">1+SUMPRODUCT((D$469:D$776=D523)*(AF$469:AF$776&gt;AF523))</f>
        <v>28</v>
      </c>
      <c r="AH523">
        <f t="shared" si="27"/>
        <v>28</v>
      </c>
      <c r="AI523">
        <f t="shared" si="28"/>
        <v>7.47</v>
      </c>
      <c r="AJ523" cm="1">
        <f t="array" ref="AJ523">1+SUMPRODUCT((D$469:D$776=D523)*(AI$469:AI$776&gt;AI523))</f>
        <v>42</v>
      </c>
      <c r="AK523">
        <f t="shared" si="29"/>
        <v>42</v>
      </c>
      <c r="AL523">
        <f t="shared" si="30"/>
        <v>7.44</v>
      </c>
      <c r="AM523" cm="1">
        <f t="array" ref="AM523">1+SUMPRODUCT((D$469:D$776=D523)*(AL$469:AL$776&gt;AL523))</f>
        <v>38</v>
      </c>
      <c r="AN523">
        <f t="shared" si="31"/>
        <v>38</v>
      </c>
    </row>
    <row r="524" spans="2:40" x14ac:dyDescent="0.3">
      <c r="B524" t="s">
        <v>63</v>
      </c>
      <c r="C524" t="str">
        <f>VLOOKUP(B524,class!A$1:B$357,2,FALSE)</f>
        <v>Shire district</v>
      </c>
      <c r="D524" t="str">
        <f>VLOOKUP(B524,classifications!E$3:F$335,2,FALSE)</f>
        <v>Urban with City and Town</v>
      </c>
      <c r="E524" s="7">
        <f t="shared" si="32"/>
        <v>7.55</v>
      </c>
      <c r="F524" s="49">
        <f t="shared" si="33"/>
        <v>16</v>
      </c>
      <c r="G524" s="49">
        <f t="shared" si="16"/>
        <v>16</v>
      </c>
      <c r="H524">
        <f t="shared" si="34"/>
        <v>7.38</v>
      </c>
      <c r="I524" s="49">
        <f t="shared" si="35"/>
        <v>58</v>
      </c>
      <c r="J524" s="49">
        <f t="shared" si="17"/>
        <v>58</v>
      </c>
      <c r="K524">
        <f t="shared" si="36"/>
        <v>7.75</v>
      </c>
      <c r="L524">
        <f t="shared" si="37"/>
        <v>11</v>
      </c>
      <c r="M524" s="49">
        <f t="shared" si="18"/>
        <v>11</v>
      </c>
      <c r="N524">
        <f t="shared" si="38"/>
        <v>7.77</v>
      </c>
      <c r="O524">
        <f t="shared" si="39"/>
        <v>20</v>
      </c>
      <c r="P524" s="49">
        <f t="shared" si="19"/>
        <v>20</v>
      </c>
      <c r="Q524">
        <f t="shared" si="40"/>
        <v>7.82</v>
      </c>
      <c r="R524">
        <f t="shared" si="41"/>
        <v>18</v>
      </c>
      <c r="S524" s="49">
        <f t="shared" si="20"/>
        <v>18</v>
      </c>
      <c r="T524">
        <f t="shared" si="42"/>
        <v>7.53</v>
      </c>
      <c r="U524">
        <f t="shared" si="43"/>
        <v>77</v>
      </c>
      <c r="V524" s="49">
        <f t="shared" si="21"/>
        <v>77</v>
      </c>
      <c r="W524">
        <f t="shared" si="44"/>
        <v>7.84</v>
      </c>
      <c r="X524">
        <f t="shared" si="45"/>
        <v>20</v>
      </c>
      <c r="Y524" s="49">
        <f t="shared" si="22"/>
        <v>20</v>
      </c>
      <c r="Z524">
        <f t="shared" si="46"/>
        <v>7.93</v>
      </c>
      <c r="AA524">
        <f t="shared" si="47"/>
        <v>13</v>
      </c>
      <c r="AB524">
        <f t="shared" si="23"/>
        <v>13</v>
      </c>
      <c r="AC524">
        <f t="shared" si="24"/>
        <v>7.49</v>
      </c>
      <c r="AD524" cm="1">
        <f t="array" ref="AD524">1+SUMPRODUCT((D$469:D$776=D524)*(AC$469:AC$776&gt;AC524))</f>
        <v>72</v>
      </c>
      <c r="AE524">
        <f t="shared" si="25"/>
        <v>72</v>
      </c>
      <c r="AF524">
        <f t="shared" si="26"/>
        <v>7.14</v>
      </c>
      <c r="AG524" cm="1">
        <f t="array" ref="AG524">1+SUMPRODUCT((D$469:D$776=D524)*(AF$469:AF$776&gt;AF524))</f>
        <v>86</v>
      </c>
      <c r="AH524">
        <f t="shared" si="27"/>
        <v>86</v>
      </c>
      <c r="AI524">
        <f t="shared" si="28"/>
        <v>7.33</v>
      </c>
      <c r="AJ524" cm="1">
        <f t="array" ref="AJ524">1+SUMPRODUCT((D$469:D$776=D524)*(AI$469:AI$776&gt;AI524))</f>
        <v>78</v>
      </c>
      <c r="AK524">
        <f t="shared" si="29"/>
        <v>78</v>
      </c>
      <c r="AL524">
        <f t="shared" si="30"/>
        <v>7.49</v>
      </c>
      <c r="AM524" cm="1">
        <f t="array" ref="AM524">1+SUMPRODUCT((D$469:D$776=D524)*(AL$469:AL$776&gt;AL524))</f>
        <v>35</v>
      </c>
      <c r="AN524">
        <f t="shared" si="31"/>
        <v>35</v>
      </c>
    </row>
    <row r="525" spans="2:40" x14ac:dyDescent="0.3">
      <c r="B525" t="s">
        <v>64</v>
      </c>
      <c r="C525" t="str">
        <f>VLOOKUP(B525,class!A$1:B$357,2,FALSE)</f>
        <v>Shire district</v>
      </c>
      <c r="D525" t="str">
        <f>VLOOKUP(B525,classifications!E$3:F$335,2,FALSE)</f>
        <v xml:space="preserve">Largely Rural (rural including hub towns 50-79%) </v>
      </c>
      <c r="E525" s="7">
        <f t="shared" si="32"/>
        <v>8.16</v>
      </c>
      <c r="F525" s="49">
        <f t="shared" si="33"/>
        <v>1</v>
      </c>
      <c r="G525" s="49">
        <f t="shared" si="16"/>
        <v>1</v>
      </c>
      <c r="H525">
        <f t="shared" si="34"/>
        <v>7.63</v>
      </c>
      <c r="I525" s="49">
        <f t="shared" si="35"/>
        <v>17</v>
      </c>
      <c r="J525" s="49">
        <f t="shared" si="17"/>
        <v>17</v>
      </c>
      <c r="K525">
        <f t="shared" si="36"/>
        <v>7.75</v>
      </c>
      <c r="L525">
        <f t="shared" si="37"/>
        <v>7</v>
      </c>
      <c r="M525" s="49">
        <f t="shared" si="18"/>
        <v>7</v>
      </c>
      <c r="N525">
        <f t="shared" si="38"/>
        <v>7.94</v>
      </c>
      <c r="O525">
        <f t="shared" si="39"/>
        <v>5</v>
      </c>
      <c r="P525" s="49">
        <f t="shared" si="19"/>
        <v>5</v>
      </c>
      <c r="Q525">
        <f t="shared" si="40"/>
        <v>7.55</v>
      </c>
      <c r="R525">
        <f t="shared" si="41"/>
        <v>39</v>
      </c>
      <c r="S525" s="49">
        <f t="shared" si="20"/>
        <v>39</v>
      </c>
      <c r="T525">
        <f t="shared" si="42"/>
        <v>8.17</v>
      </c>
      <c r="U525">
        <f t="shared" si="43"/>
        <v>1</v>
      </c>
      <c r="V525" s="49">
        <f t="shared" si="21"/>
        <v>1</v>
      </c>
      <c r="W525">
        <f t="shared" si="44"/>
        <v>8.0500000000000007</v>
      </c>
      <c r="X525">
        <f t="shared" si="45"/>
        <v>3</v>
      </c>
      <c r="Y525" s="49">
        <f t="shared" si="22"/>
        <v>3</v>
      </c>
      <c r="Z525">
        <f t="shared" si="46"/>
        <v>8.1</v>
      </c>
      <c r="AA525">
        <f t="shared" si="47"/>
        <v>2</v>
      </c>
      <c r="AB525">
        <f t="shared" si="23"/>
        <v>2</v>
      </c>
      <c r="AC525">
        <f t="shared" si="24"/>
        <v>7.49</v>
      </c>
      <c r="AD525" cm="1">
        <f t="array" ref="AD525">1+SUMPRODUCT((D$469:D$776=D525)*(AC$469:AC$776&gt;AC525))</f>
        <v>41</v>
      </c>
      <c r="AE525">
        <f t="shared" si="25"/>
        <v>41</v>
      </c>
      <c r="AF525">
        <f t="shared" si="26"/>
        <v>6.61</v>
      </c>
      <c r="AG525" cm="1">
        <f t="array" ref="AG525">1+SUMPRODUCT((D$469:D$776=D525)*(AF$469:AF$776&gt;AF525))</f>
        <v>41</v>
      </c>
      <c r="AH525">
        <f t="shared" si="27"/>
        <v>41</v>
      </c>
      <c r="AI525">
        <f t="shared" si="28"/>
        <v>7.4</v>
      </c>
      <c r="AJ525" cm="1">
        <f t="array" ref="AJ525">1+SUMPRODUCT((D$469:D$776=D525)*(AI$469:AI$776&gt;AI525))</f>
        <v>38</v>
      </c>
      <c r="AK525">
        <f t="shared" si="29"/>
        <v>38</v>
      </c>
      <c r="AL525">
        <f t="shared" si="30"/>
        <v>7.18</v>
      </c>
      <c r="AM525" cm="1">
        <f t="array" ref="AM525">1+SUMPRODUCT((D$469:D$776=D525)*(AL$469:AL$776&gt;AL525))</f>
        <v>40</v>
      </c>
      <c r="AN525">
        <f t="shared" si="31"/>
        <v>40</v>
      </c>
    </row>
    <row r="526" spans="2:40" x14ac:dyDescent="0.3">
      <c r="B526" t="s">
        <v>66</v>
      </c>
      <c r="C526" t="str">
        <f>VLOOKUP(B526,class!A$1:B$357,2,FALSE)</f>
        <v>Shire district</v>
      </c>
      <c r="D526" t="str">
        <f>VLOOKUP(B526,classifications!E$3:F$335,2,FALSE)</f>
        <v>Urban with Significant Rural (rural including hub towns 26-49%)</v>
      </c>
      <c r="E526" s="7">
        <f t="shared" si="32"/>
        <v>7.3</v>
      </c>
      <c r="F526" s="49">
        <f t="shared" si="33"/>
        <v>42</v>
      </c>
      <c r="G526" s="49">
        <f t="shared" si="16"/>
        <v>42</v>
      </c>
      <c r="H526">
        <f t="shared" si="34"/>
        <v>7.63</v>
      </c>
      <c r="I526" s="49">
        <f t="shared" si="35"/>
        <v>15</v>
      </c>
      <c r="J526" s="49">
        <f t="shared" si="17"/>
        <v>15</v>
      </c>
      <c r="K526">
        <f t="shared" si="36"/>
        <v>7.54</v>
      </c>
      <c r="L526">
        <f t="shared" si="37"/>
        <v>40</v>
      </c>
      <c r="M526" s="49">
        <f t="shared" si="18"/>
        <v>40</v>
      </c>
      <c r="N526">
        <f t="shared" si="38"/>
        <v>7.56</v>
      </c>
      <c r="O526">
        <f t="shared" si="39"/>
        <v>46</v>
      </c>
      <c r="P526" s="49">
        <f t="shared" si="19"/>
        <v>46</v>
      </c>
      <c r="Q526">
        <f t="shared" si="40"/>
        <v>7.54</v>
      </c>
      <c r="R526">
        <f t="shared" si="41"/>
        <v>43</v>
      </c>
      <c r="S526" s="49">
        <f t="shared" si="20"/>
        <v>43</v>
      </c>
      <c r="T526">
        <f t="shared" si="42"/>
        <v>7.65</v>
      </c>
      <c r="U526">
        <f t="shared" si="43"/>
        <v>39</v>
      </c>
      <c r="V526" s="49">
        <f t="shared" si="21"/>
        <v>39</v>
      </c>
      <c r="W526">
        <f t="shared" si="44"/>
        <v>8.0399999999999991</v>
      </c>
      <c r="X526">
        <f t="shared" si="45"/>
        <v>6</v>
      </c>
      <c r="Y526" s="49">
        <f t="shared" si="22"/>
        <v>6</v>
      </c>
      <c r="Z526">
        <f t="shared" si="46"/>
        <v>8.02</v>
      </c>
      <c r="AA526">
        <f t="shared" si="47"/>
        <v>11</v>
      </c>
      <c r="AB526">
        <f t="shared" si="23"/>
        <v>11</v>
      </c>
      <c r="AC526">
        <f t="shared" si="24"/>
        <v>7.72</v>
      </c>
      <c r="AD526" cm="1">
        <f t="array" ref="AD526">1+SUMPRODUCT((D$469:D$776=D526)*(AC$469:AC$776&gt;AC526))</f>
        <v>22</v>
      </c>
      <c r="AE526">
        <f t="shared" si="25"/>
        <v>22</v>
      </c>
      <c r="AF526">
        <f t="shared" si="26"/>
        <v>7.9</v>
      </c>
      <c r="AG526" cm="1">
        <f t="array" ref="AG526">1+SUMPRODUCT((D$469:D$776=D526)*(AF$469:AF$776&gt;AF526))</f>
        <v>2</v>
      </c>
      <c r="AH526">
        <f t="shared" si="27"/>
        <v>2</v>
      </c>
      <c r="AI526">
        <f t="shared" si="28"/>
        <v>7.79</v>
      </c>
      <c r="AJ526" cm="1">
        <f t="array" ref="AJ526">1+SUMPRODUCT((D$469:D$776=D526)*(AI$469:AI$776&gt;AI526))</f>
        <v>10</v>
      </c>
      <c r="AK526">
        <f t="shared" si="29"/>
        <v>10</v>
      </c>
      <c r="AL526">
        <f t="shared" si="30"/>
        <v>7.37</v>
      </c>
      <c r="AM526" cm="1">
        <f t="array" ref="AM526">1+SUMPRODUCT((D$469:D$776=D526)*(AL$469:AL$776&gt;AL526))</f>
        <v>42</v>
      </c>
      <c r="AN526">
        <f t="shared" si="31"/>
        <v>42</v>
      </c>
    </row>
    <row r="527" spans="2:40" x14ac:dyDescent="0.3">
      <c r="B527" t="s">
        <v>336</v>
      </c>
      <c r="C527" t="str">
        <f>VLOOKUP(B527,class!A$1:B$357,2,FALSE)</f>
        <v>Unitary authority</v>
      </c>
      <c r="D527" t="str">
        <f>VLOOKUP(B527,classifications!E$3:F$335,2,FALSE)</f>
        <v xml:space="preserve">Largely Rural (rural including hub towns 50-79%) </v>
      </c>
      <c r="E527" s="7">
        <f t="shared" si="32"/>
        <v>7.65</v>
      </c>
      <c r="F527" s="49">
        <f t="shared" si="33"/>
        <v>9</v>
      </c>
      <c r="G527" s="49">
        <f t="shared" si="16"/>
        <v>9</v>
      </c>
      <c r="H527">
        <f t="shared" si="34"/>
        <v>7.71</v>
      </c>
      <c r="I527" s="49">
        <f t="shared" si="35"/>
        <v>7</v>
      </c>
      <c r="J527" s="49">
        <f t="shared" si="17"/>
        <v>7</v>
      </c>
      <c r="K527">
        <f t="shared" si="36"/>
        <v>7.7</v>
      </c>
      <c r="L527">
        <f t="shared" si="37"/>
        <v>13</v>
      </c>
      <c r="M527" s="49">
        <f t="shared" si="18"/>
        <v>13</v>
      </c>
      <c r="N527">
        <f t="shared" si="38"/>
        <v>7.83</v>
      </c>
      <c r="O527">
        <f t="shared" si="39"/>
        <v>13</v>
      </c>
      <c r="P527" s="49">
        <f t="shared" si="19"/>
        <v>13</v>
      </c>
      <c r="Q527">
        <f t="shared" si="40"/>
        <v>7.82</v>
      </c>
      <c r="R527">
        <f t="shared" si="41"/>
        <v>19</v>
      </c>
      <c r="S527" s="49">
        <f t="shared" si="20"/>
        <v>19</v>
      </c>
      <c r="T527">
        <f t="shared" si="42"/>
        <v>7.75</v>
      </c>
      <c r="U527">
        <f t="shared" si="43"/>
        <v>24</v>
      </c>
      <c r="V527" s="49">
        <f t="shared" si="21"/>
        <v>24</v>
      </c>
      <c r="W527">
        <f t="shared" si="44"/>
        <v>7.67</v>
      </c>
      <c r="X527">
        <f t="shared" si="45"/>
        <v>31</v>
      </c>
      <c r="Y527" s="49">
        <f t="shared" si="22"/>
        <v>31</v>
      </c>
      <c r="Z527">
        <f t="shared" si="46"/>
        <v>7.88</v>
      </c>
      <c r="AA527">
        <f t="shared" si="47"/>
        <v>15</v>
      </c>
      <c r="AB527">
        <f t="shared" si="23"/>
        <v>15</v>
      </c>
      <c r="AC527">
        <f t="shared" si="24"/>
        <v>7.86</v>
      </c>
      <c r="AD527" cm="1">
        <f t="array" ref="AD527">1+SUMPRODUCT((D$469:D$776=D527)*(AC$469:AC$776&gt;AC527))</f>
        <v>11</v>
      </c>
      <c r="AE527">
        <f t="shared" si="25"/>
        <v>11</v>
      </c>
      <c r="AF527">
        <f t="shared" si="26"/>
        <v>7.76</v>
      </c>
      <c r="AG527" cm="1">
        <f t="array" ref="AG527">1+SUMPRODUCT((D$469:D$776=D527)*(AF$469:AF$776&gt;AF527))</f>
        <v>4</v>
      </c>
      <c r="AH527">
        <f t="shared" si="27"/>
        <v>4</v>
      </c>
      <c r="AI527">
        <f t="shared" si="28"/>
        <v>7.69</v>
      </c>
      <c r="AJ527" cm="1">
        <f t="array" ref="AJ527">1+SUMPRODUCT((D$469:D$776=D527)*(AI$469:AI$776&gt;AI527))</f>
        <v>19</v>
      </c>
      <c r="AK527">
        <f t="shared" si="29"/>
        <v>19</v>
      </c>
      <c r="AL527">
        <f t="shared" si="30"/>
        <v>7.61</v>
      </c>
      <c r="AM527" cm="1">
        <f t="array" ref="AM527">1+SUMPRODUCT((D$469:D$776=D527)*(AL$469:AL$776&gt;AL527))</f>
        <v>19</v>
      </c>
      <c r="AN527">
        <f t="shared" si="31"/>
        <v>19</v>
      </c>
    </row>
    <row r="528" spans="2:40" x14ac:dyDescent="0.3">
      <c r="B528" t="s">
        <v>68</v>
      </c>
      <c r="C528" t="str">
        <f>VLOOKUP(B528,class!A$1:B$357,2,FALSE)</f>
        <v>London borough</v>
      </c>
      <c r="D528" t="str">
        <f>VLOOKUP(B528,classifications!E$3:F$335,2,FALSE)</f>
        <v>Urban with Major Conurbation</v>
      </c>
      <c r="E528" s="7" t="str">
        <f t="shared" si="32"/>
        <v>x</v>
      </c>
      <c r="F528" s="49">
        <f t="shared" si="33"/>
        <v>1</v>
      </c>
      <c r="G528" s="49">
        <f t="shared" si="16"/>
        <v>9999</v>
      </c>
      <c r="H528" t="str">
        <f t="shared" si="34"/>
        <v>x</v>
      </c>
      <c r="I528" s="49">
        <f t="shared" si="35"/>
        <v>1</v>
      </c>
      <c r="J528" s="49">
        <f t="shared" si="17"/>
        <v>9999</v>
      </c>
      <c r="K528" t="str">
        <f t="shared" si="36"/>
        <v>x</v>
      </c>
      <c r="L528">
        <f t="shared" si="37"/>
        <v>1</v>
      </c>
      <c r="M528" s="49">
        <f t="shared" si="18"/>
        <v>9999</v>
      </c>
      <c r="N528" t="str">
        <f t="shared" si="38"/>
        <v>x</v>
      </c>
      <c r="O528">
        <f t="shared" si="39"/>
        <v>1</v>
      </c>
      <c r="P528" s="49">
        <f t="shared" si="19"/>
        <v>9999</v>
      </c>
      <c r="Q528" t="str">
        <f t="shared" si="40"/>
        <v>x</v>
      </c>
      <c r="R528">
        <f t="shared" si="41"/>
        <v>1</v>
      </c>
      <c r="S528" s="49">
        <f t="shared" si="20"/>
        <v>9999</v>
      </c>
      <c r="T528" t="str">
        <f t="shared" si="42"/>
        <v>x</v>
      </c>
      <c r="U528">
        <f t="shared" si="43"/>
        <v>1</v>
      </c>
      <c r="V528" s="49">
        <f t="shared" si="21"/>
        <v>9999</v>
      </c>
      <c r="W528" t="str">
        <f t="shared" si="44"/>
        <v>x</v>
      </c>
      <c r="X528">
        <f t="shared" si="45"/>
        <v>1</v>
      </c>
      <c r="Y528" s="49">
        <f t="shared" si="22"/>
        <v>9999</v>
      </c>
      <c r="Z528" t="str">
        <f t="shared" si="46"/>
        <v>x</v>
      </c>
      <c r="AA528">
        <f t="shared" si="47"/>
        <v>1</v>
      </c>
      <c r="AB528">
        <f t="shared" si="23"/>
        <v>9999</v>
      </c>
      <c r="AC528" t="str">
        <f t="shared" si="24"/>
        <v>x</v>
      </c>
      <c r="AD528" cm="1">
        <f t="array" ref="AD528">1+SUMPRODUCT((D$469:D$776=D528)*(AC$469:AC$776&gt;AC528))</f>
        <v>1</v>
      </c>
      <c r="AE528">
        <f t="shared" si="25"/>
        <v>9999</v>
      </c>
      <c r="AF528" t="str">
        <f t="shared" si="26"/>
        <v>x</v>
      </c>
      <c r="AG528" cm="1">
        <f t="array" ref="AG528">1+SUMPRODUCT((D$469:D$776=D528)*(AF$469:AF$776&gt;AF528))</f>
        <v>1</v>
      </c>
      <c r="AH528">
        <f t="shared" si="27"/>
        <v>9999</v>
      </c>
      <c r="AI528" t="str">
        <f t="shared" si="28"/>
        <v>x</v>
      </c>
      <c r="AJ528" cm="1">
        <f t="array" ref="AJ528">1+SUMPRODUCT((D$469:D$776=D528)*(AI$469:AI$776&gt;AI528))</f>
        <v>1</v>
      </c>
      <c r="AK528">
        <f t="shared" si="29"/>
        <v>9999</v>
      </c>
      <c r="AL528" t="str">
        <f t="shared" si="30"/>
        <v>x</v>
      </c>
      <c r="AM528" cm="1">
        <f t="array" ref="AM528">1+SUMPRODUCT((D$469:D$776=D528)*(AL$469:AL$776&gt;AL528))</f>
        <v>1</v>
      </c>
      <c r="AN528">
        <f t="shared" si="31"/>
        <v>9999</v>
      </c>
    </row>
    <row r="529" spans="2:40" x14ac:dyDescent="0.3">
      <c r="B529" t="s">
        <v>69</v>
      </c>
      <c r="C529" t="str">
        <f>VLOOKUP(B529,class!A$1:B$357,2,FALSE)</f>
        <v>Shire district</v>
      </c>
      <c r="D529" t="str">
        <f>VLOOKUP(B529,classifications!E$3:F$335,2,FALSE)</f>
        <v>Urban with Significant Rural (rural including hub towns 26-49%)</v>
      </c>
      <c r="E529" s="7">
        <f t="shared" si="32"/>
        <v>7.32</v>
      </c>
      <c r="F529" s="49">
        <f t="shared" si="33"/>
        <v>41</v>
      </c>
      <c r="G529" s="49">
        <f t="shared" si="16"/>
        <v>41</v>
      </c>
      <c r="H529">
        <f t="shared" si="34"/>
        <v>7.04</v>
      </c>
      <c r="I529" s="49">
        <f t="shared" si="35"/>
        <v>50</v>
      </c>
      <c r="J529" s="49">
        <f t="shared" si="17"/>
        <v>50</v>
      </c>
      <c r="K529">
        <f t="shared" si="36"/>
        <v>7.62</v>
      </c>
      <c r="L529">
        <f t="shared" si="37"/>
        <v>24</v>
      </c>
      <c r="M529" s="49">
        <f t="shared" si="18"/>
        <v>24</v>
      </c>
      <c r="N529">
        <f t="shared" si="38"/>
        <v>7.61</v>
      </c>
      <c r="O529">
        <f t="shared" si="39"/>
        <v>42</v>
      </c>
      <c r="P529" s="49">
        <f t="shared" si="19"/>
        <v>42</v>
      </c>
      <c r="Q529">
        <f t="shared" si="40"/>
        <v>7.77</v>
      </c>
      <c r="R529">
        <f t="shared" si="41"/>
        <v>21</v>
      </c>
      <c r="S529" s="49">
        <f t="shared" si="20"/>
        <v>21</v>
      </c>
      <c r="T529">
        <f t="shared" si="42"/>
        <v>7.5</v>
      </c>
      <c r="U529">
        <f t="shared" si="43"/>
        <v>49</v>
      </c>
      <c r="V529" s="49">
        <f t="shared" si="21"/>
        <v>49</v>
      </c>
      <c r="W529">
        <f t="shared" si="44"/>
        <v>7.63</v>
      </c>
      <c r="X529">
        <f t="shared" si="45"/>
        <v>40</v>
      </c>
      <c r="Y529" s="49">
        <f t="shared" si="22"/>
        <v>40</v>
      </c>
      <c r="Z529">
        <f t="shared" si="46"/>
        <v>7.51</v>
      </c>
      <c r="AA529">
        <f t="shared" si="47"/>
        <v>49</v>
      </c>
      <c r="AB529">
        <f t="shared" si="23"/>
        <v>49</v>
      </c>
      <c r="AC529">
        <f t="shared" si="24"/>
        <v>7.44</v>
      </c>
      <c r="AD529" cm="1">
        <f t="array" ref="AD529">1+SUMPRODUCT((D$469:D$776=D529)*(AC$469:AC$776&gt;AC529))</f>
        <v>47</v>
      </c>
      <c r="AE529">
        <f t="shared" si="25"/>
        <v>47</v>
      </c>
      <c r="AF529">
        <f t="shared" si="26"/>
        <v>7.68</v>
      </c>
      <c r="AG529" cm="1">
        <f t="array" ref="AG529">1+SUMPRODUCT((D$469:D$776=D529)*(AF$469:AF$776&gt;AF529))</f>
        <v>9</v>
      </c>
      <c r="AH529">
        <f t="shared" si="27"/>
        <v>9</v>
      </c>
      <c r="AI529">
        <f t="shared" si="28"/>
        <v>7.35</v>
      </c>
      <c r="AJ529" cm="1">
        <f t="array" ref="AJ529">1+SUMPRODUCT((D$469:D$776=D529)*(AI$469:AI$776&gt;AI529))</f>
        <v>47</v>
      </c>
      <c r="AK529">
        <f t="shared" si="29"/>
        <v>47</v>
      </c>
      <c r="AL529">
        <f t="shared" si="30"/>
        <v>7.78</v>
      </c>
      <c r="AM529" cm="1">
        <f t="array" ref="AM529">1+SUMPRODUCT((D$469:D$776=D529)*(AL$469:AL$776&gt;AL529))</f>
        <v>14</v>
      </c>
      <c r="AN529">
        <f t="shared" si="31"/>
        <v>14</v>
      </c>
    </row>
    <row r="530" spans="2:40" x14ac:dyDescent="0.3">
      <c r="B530" t="s">
        <v>70</v>
      </c>
      <c r="C530" t="str">
        <f>VLOOKUP(B530,class!A$1:B$357,2,FALSE)</f>
        <v>Shire district</v>
      </c>
      <c r="D530" t="str">
        <f>VLOOKUP(B530,classifications!E$3:F$335,2,FALSE)</f>
        <v xml:space="preserve">Mainly Rural (rural including hub towns &gt;=80%) </v>
      </c>
      <c r="E530" s="7">
        <f t="shared" si="32"/>
        <v>7.81</v>
      </c>
      <c r="F530" s="49">
        <f t="shared" si="33"/>
        <v>9</v>
      </c>
      <c r="G530" s="49">
        <f t="shared" si="16"/>
        <v>9</v>
      </c>
      <c r="H530">
        <f t="shared" si="34"/>
        <v>7.73</v>
      </c>
      <c r="I530" s="49">
        <f t="shared" si="35"/>
        <v>11</v>
      </c>
      <c r="J530" s="49">
        <f t="shared" si="17"/>
        <v>11</v>
      </c>
      <c r="K530">
        <f t="shared" si="36"/>
        <v>7.85</v>
      </c>
      <c r="L530">
        <f t="shared" si="37"/>
        <v>11</v>
      </c>
      <c r="M530" s="49">
        <f t="shared" si="18"/>
        <v>11</v>
      </c>
      <c r="N530">
        <f t="shared" si="38"/>
        <v>8.0399999999999991</v>
      </c>
      <c r="O530">
        <f t="shared" si="39"/>
        <v>5</v>
      </c>
      <c r="P530" s="49">
        <f t="shared" si="19"/>
        <v>5</v>
      </c>
      <c r="Q530">
        <f t="shared" si="40"/>
        <v>7.49</v>
      </c>
      <c r="R530">
        <f t="shared" si="41"/>
        <v>41</v>
      </c>
      <c r="S530" s="49">
        <f t="shared" si="20"/>
        <v>41</v>
      </c>
      <c r="T530">
        <f t="shared" si="42"/>
        <v>8.08</v>
      </c>
      <c r="U530">
        <f t="shared" si="43"/>
        <v>7</v>
      </c>
      <c r="V530" s="49">
        <f t="shared" si="21"/>
        <v>7</v>
      </c>
      <c r="W530">
        <f t="shared" si="44"/>
        <v>8.24</v>
      </c>
      <c r="X530">
        <f t="shared" si="45"/>
        <v>2</v>
      </c>
      <c r="Y530" s="49">
        <f t="shared" si="22"/>
        <v>2</v>
      </c>
      <c r="Z530">
        <f t="shared" si="46"/>
        <v>7.89</v>
      </c>
      <c r="AA530">
        <f t="shared" si="47"/>
        <v>18</v>
      </c>
      <c r="AB530">
        <f t="shared" si="23"/>
        <v>18</v>
      </c>
      <c r="AC530">
        <f t="shared" si="24"/>
        <v>7.98</v>
      </c>
      <c r="AD530" cm="1">
        <f t="array" ref="AD530">1+SUMPRODUCT((D$469:D$776=D530)*(AC$469:AC$776&gt;AC530))</f>
        <v>12</v>
      </c>
      <c r="AE530">
        <f t="shared" si="25"/>
        <v>12</v>
      </c>
      <c r="AF530">
        <f t="shared" si="26"/>
        <v>7.84</v>
      </c>
      <c r="AG530" cm="1">
        <f t="array" ref="AG530">1+SUMPRODUCT((D$469:D$776=D530)*(AF$469:AF$776&gt;AF530))</f>
        <v>7</v>
      </c>
      <c r="AH530">
        <f t="shared" si="27"/>
        <v>7</v>
      </c>
      <c r="AI530">
        <f t="shared" si="28"/>
        <v>7.67</v>
      </c>
      <c r="AJ530" cm="1">
        <f t="array" ref="AJ530">1+SUMPRODUCT((D$469:D$776=D530)*(AI$469:AI$776&gt;AI530))</f>
        <v>24</v>
      </c>
      <c r="AK530">
        <f t="shared" si="29"/>
        <v>24</v>
      </c>
      <c r="AL530">
        <f t="shared" si="30"/>
        <v>8.23</v>
      </c>
      <c r="AM530" cm="1">
        <f t="array" ref="AM530">1+SUMPRODUCT((D$469:D$776=D530)*(AL$469:AL$776&gt;AL530))</f>
        <v>4</v>
      </c>
      <c r="AN530">
        <f t="shared" si="31"/>
        <v>4</v>
      </c>
    </row>
    <row r="531" spans="2:40" x14ac:dyDescent="0.3">
      <c r="B531" t="s">
        <v>72</v>
      </c>
      <c r="C531" t="str">
        <f>VLOOKUP(B531,class!A$1:B$357,2,FALSE)</f>
        <v>Unitary authority</v>
      </c>
      <c r="D531" t="str">
        <f>VLOOKUP(B531,classifications!E$3:F$335,2,FALSE)</f>
        <v xml:space="preserve">Mainly Rural (rural including hub towns &gt;=80%) </v>
      </c>
      <c r="E531" s="7">
        <f t="shared" si="32"/>
        <v>7.73</v>
      </c>
      <c r="F531" s="49">
        <f t="shared" si="33"/>
        <v>14</v>
      </c>
      <c r="G531" s="49">
        <f t="shared" si="16"/>
        <v>14</v>
      </c>
      <c r="H531">
        <f t="shared" si="34"/>
        <v>7.65</v>
      </c>
      <c r="I531" s="49">
        <f t="shared" si="35"/>
        <v>16</v>
      </c>
      <c r="J531" s="49">
        <f t="shared" si="17"/>
        <v>16</v>
      </c>
      <c r="K531">
        <f t="shared" si="36"/>
        <v>7.73</v>
      </c>
      <c r="L531">
        <f t="shared" si="37"/>
        <v>25</v>
      </c>
      <c r="M531" s="49">
        <f t="shared" si="18"/>
        <v>25</v>
      </c>
      <c r="N531">
        <f t="shared" si="38"/>
        <v>7.7</v>
      </c>
      <c r="O531">
        <f t="shared" si="39"/>
        <v>28</v>
      </c>
      <c r="P531" s="49">
        <f t="shared" si="19"/>
        <v>28</v>
      </c>
      <c r="Q531">
        <f t="shared" si="40"/>
        <v>7.78</v>
      </c>
      <c r="R531">
        <f t="shared" si="41"/>
        <v>25</v>
      </c>
      <c r="S531" s="49">
        <f t="shared" si="20"/>
        <v>25</v>
      </c>
      <c r="T531">
        <f t="shared" si="42"/>
        <v>7.82</v>
      </c>
      <c r="U531">
        <f t="shared" si="43"/>
        <v>25</v>
      </c>
      <c r="V531" s="49">
        <f t="shared" si="21"/>
        <v>25</v>
      </c>
      <c r="W531">
        <f t="shared" si="44"/>
        <v>7.91</v>
      </c>
      <c r="X531">
        <f t="shared" si="45"/>
        <v>13</v>
      </c>
      <c r="Y531" s="49">
        <f t="shared" si="22"/>
        <v>13</v>
      </c>
      <c r="Z531">
        <f t="shared" si="46"/>
        <v>7.74</v>
      </c>
      <c r="AA531">
        <f t="shared" si="47"/>
        <v>30</v>
      </c>
      <c r="AB531">
        <f t="shared" si="23"/>
        <v>30</v>
      </c>
      <c r="AC531">
        <f t="shared" si="24"/>
        <v>7.7</v>
      </c>
      <c r="AD531" cm="1">
        <f t="array" ref="AD531">1+SUMPRODUCT((D$469:D$776=D531)*(AC$469:AC$776&gt;AC531))</f>
        <v>32</v>
      </c>
      <c r="AE531">
        <f t="shared" si="25"/>
        <v>32</v>
      </c>
      <c r="AF531">
        <f t="shared" si="26"/>
        <v>7.57</v>
      </c>
      <c r="AG531" cm="1">
        <f t="array" ref="AG531">1+SUMPRODUCT((D$469:D$776=D531)*(AF$469:AF$776&gt;AF531))</f>
        <v>23</v>
      </c>
      <c r="AH531">
        <f t="shared" si="27"/>
        <v>23</v>
      </c>
      <c r="AI531">
        <f t="shared" si="28"/>
        <v>7.58</v>
      </c>
      <c r="AJ531" cm="1">
        <f t="array" ref="AJ531">1+SUMPRODUCT((D$469:D$776=D531)*(AI$469:AI$776&gt;AI531))</f>
        <v>30</v>
      </c>
      <c r="AK531">
        <f t="shared" si="29"/>
        <v>30</v>
      </c>
      <c r="AL531">
        <f t="shared" si="30"/>
        <v>7.53</v>
      </c>
      <c r="AM531" cm="1">
        <f t="array" ref="AM531">1+SUMPRODUCT((D$469:D$776=D531)*(AL$469:AL$776&gt;AL531))</f>
        <v>30</v>
      </c>
      <c r="AN531">
        <f t="shared" si="31"/>
        <v>30</v>
      </c>
    </row>
    <row r="532" spans="2:40" x14ac:dyDescent="0.3">
      <c r="B532" t="s">
        <v>73</v>
      </c>
      <c r="C532" t="str">
        <f>VLOOKUP(B532,class!A$1:B$357,2,FALSE)</f>
        <v>Shire district</v>
      </c>
      <c r="D532" t="str">
        <f>VLOOKUP(B532,classifications!E$3:F$335,2,FALSE)</f>
        <v xml:space="preserve">Mainly Rural (rural including hub towns &gt;=80%) </v>
      </c>
      <c r="E532" s="7">
        <f t="shared" si="32"/>
        <v>7.49</v>
      </c>
      <c r="F532" s="49">
        <f t="shared" si="33"/>
        <v>31</v>
      </c>
      <c r="G532" s="49">
        <f t="shared" si="16"/>
        <v>31</v>
      </c>
      <c r="H532">
        <f t="shared" si="34"/>
        <v>7.77</v>
      </c>
      <c r="I532" s="49">
        <f t="shared" si="35"/>
        <v>5</v>
      </c>
      <c r="J532" s="49">
        <f t="shared" si="17"/>
        <v>5</v>
      </c>
      <c r="K532">
        <f t="shared" si="36"/>
        <v>7.94</v>
      </c>
      <c r="L532">
        <f t="shared" si="37"/>
        <v>5</v>
      </c>
      <c r="M532" s="49">
        <f t="shared" si="18"/>
        <v>5</v>
      </c>
      <c r="N532">
        <f t="shared" si="38"/>
        <v>7.93</v>
      </c>
      <c r="O532">
        <f t="shared" si="39"/>
        <v>13</v>
      </c>
      <c r="P532" s="49">
        <f t="shared" si="19"/>
        <v>13</v>
      </c>
      <c r="Q532">
        <f t="shared" si="40"/>
        <v>7.69</v>
      </c>
      <c r="R532">
        <f t="shared" si="41"/>
        <v>31</v>
      </c>
      <c r="S532" s="49">
        <f t="shared" si="20"/>
        <v>31</v>
      </c>
      <c r="T532">
        <f t="shared" si="42"/>
        <v>7.89</v>
      </c>
      <c r="U532">
        <f t="shared" si="43"/>
        <v>18</v>
      </c>
      <c r="V532" s="49">
        <f t="shared" si="21"/>
        <v>18</v>
      </c>
      <c r="W532">
        <f t="shared" si="44"/>
        <v>7.92</v>
      </c>
      <c r="X532">
        <f t="shared" si="45"/>
        <v>10</v>
      </c>
      <c r="Y532" s="49">
        <f t="shared" si="22"/>
        <v>10</v>
      </c>
      <c r="Z532">
        <f t="shared" si="46"/>
        <v>8.1199999999999992</v>
      </c>
      <c r="AA532">
        <f t="shared" si="47"/>
        <v>5</v>
      </c>
      <c r="AB532">
        <f t="shared" si="23"/>
        <v>5</v>
      </c>
      <c r="AC532">
        <f t="shared" si="24"/>
        <v>7.81</v>
      </c>
      <c r="AD532" cm="1">
        <f t="array" ref="AD532">1+SUMPRODUCT((D$469:D$776=D532)*(AC$469:AC$776&gt;AC532))</f>
        <v>23</v>
      </c>
      <c r="AE532">
        <f t="shared" si="25"/>
        <v>23</v>
      </c>
      <c r="AF532">
        <f t="shared" si="26"/>
        <v>7.71</v>
      </c>
      <c r="AG532" cm="1">
        <f t="array" ref="AG532">1+SUMPRODUCT((D$469:D$776=D532)*(AF$469:AF$776&gt;AF532))</f>
        <v>12</v>
      </c>
      <c r="AH532">
        <f t="shared" si="27"/>
        <v>12</v>
      </c>
      <c r="AI532">
        <f t="shared" si="28"/>
        <v>7.82</v>
      </c>
      <c r="AJ532" cm="1">
        <f t="array" ref="AJ532">1+SUMPRODUCT((D$469:D$776=D532)*(AI$469:AI$776&gt;AI532))</f>
        <v>11</v>
      </c>
      <c r="AK532">
        <f t="shared" si="29"/>
        <v>11</v>
      </c>
      <c r="AL532">
        <f t="shared" si="30"/>
        <v>7.53</v>
      </c>
      <c r="AM532" cm="1">
        <f t="array" ref="AM532">1+SUMPRODUCT((D$469:D$776=D532)*(AL$469:AL$776&gt;AL532))</f>
        <v>30</v>
      </c>
      <c r="AN532">
        <f t="shared" si="31"/>
        <v>30</v>
      </c>
    </row>
    <row r="533" spans="2:40" x14ac:dyDescent="0.3">
      <c r="B533" t="s">
        <v>74</v>
      </c>
      <c r="C533" t="str">
        <f>VLOOKUP(B533,class!A$1:B$357,2,FALSE)</f>
        <v>Unitary authority</v>
      </c>
      <c r="D533" t="str">
        <f>VLOOKUP(B533,classifications!E$3:F$335,2,FALSE)</f>
        <v xml:space="preserve">Largely Rural (rural including hub towns 50-79%) </v>
      </c>
      <c r="E533" s="7">
        <f t="shared" ref="E533:E563" si="48">VLOOKUP($B533,$B$7:$G$431,2,FALSE)</f>
        <v>7.52</v>
      </c>
      <c r="F533" s="49">
        <f t="shared" ref="F533:F564" si="49">1+SUMPRODUCT((D$469:D$776=D533)*(E$469:E$776&gt;E533))</f>
        <v>26</v>
      </c>
      <c r="G533" s="49">
        <f t="shared" ref="G533:G593" si="50">IF(E533="x",9999,F533)</f>
        <v>26</v>
      </c>
      <c r="H533">
        <f t="shared" ref="H533:H563" si="51">VLOOKUP($B533,$B$7:$G$431,3,FALSE)</f>
        <v>7.3</v>
      </c>
      <c r="I533" s="49">
        <f t="shared" ref="I533:I564" si="52">1+SUMPRODUCT((D$469:D$776=D533)*(H$469:H$776&gt;H533))</f>
        <v>40</v>
      </c>
      <c r="J533" s="49">
        <f t="shared" ref="J533:J593" si="53">IF(H533="x",9999,I533)</f>
        <v>40</v>
      </c>
      <c r="K533">
        <f t="shared" ref="K533:K563" si="54">VLOOKUP($B533,$B$7:$G$431,4,FALSE)</f>
        <v>7.49</v>
      </c>
      <c r="L533">
        <f t="shared" ref="L533:L564" si="55">1+SUMPRODUCT((D$469:D$776=D533)*(K$469:K$776&gt;K533))</f>
        <v>32</v>
      </c>
      <c r="M533" s="49">
        <f t="shared" ref="M533:M593" si="56">IF(K533="x",9999,L533)</f>
        <v>32</v>
      </c>
      <c r="N533">
        <f t="shared" ref="N533:N563" si="57">VLOOKUP($B533,$B$7:$G$431,5,FALSE)</f>
        <v>7.69</v>
      </c>
      <c r="O533">
        <f t="shared" ref="O533:O564" si="58">1+SUMPRODUCT((D$469:D$776=D533)*(N$469:N$776&gt;N533))</f>
        <v>30</v>
      </c>
      <c r="P533" s="49">
        <f t="shared" ref="P533:P593" si="59">IF(N533="x",9999,O533)</f>
        <v>30</v>
      </c>
      <c r="Q533">
        <f t="shared" ref="Q533:Q563" si="60">VLOOKUP($B533,$B$7:$G$431,6,FALSE)</f>
        <v>7.62</v>
      </c>
      <c r="R533">
        <f t="shared" ref="R533:R564" si="61">1+SUMPRODUCT((D$469:D$776=D533)*(Q$469:Q$776&gt;Q533))</f>
        <v>35</v>
      </c>
      <c r="S533" s="49">
        <f t="shared" ref="S533:S593" si="62">IF(Q533="x",9999,R533)</f>
        <v>35</v>
      </c>
      <c r="T533">
        <f t="shared" ref="T533:T563" si="63">VLOOKUP($B533,$B$7:$H$431,7,FALSE)</f>
        <v>7.65</v>
      </c>
      <c r="U533">
        <f t="shared" ref="U533:U564" si="64">1+SUMPRODUCT((D$469:D$776=D533)*(T$469:T$776&gt;T533))</f>
        <v>34</v>
      </c>
      <c r="V533" s="49">
        <f t="shared" ref="V533:V593" si="65">IF(T533="x",9999,U533)</f>
        <v>34</v>
      </c>
      <c r="W533">
        <f t="shared" ref="W533:W563" si="66">VLOOKUP($B533,$B$7:$I$431,8,FALSE)</f>
        <v>7.8</v>
      </c>
      <c r="X533">
        <f t="shared" ref="X533:X564" si="67">1+SUMPRODUCT((D$469:D$776=D533)*(W$469:W$776&gt;W533))</f>
        <v>22</v>
      </c>
      <c r="Y533" s="49">
        <f t="shared" ref="Y533:Y593" si="68">IF(W533="x",9999,X533)</f>
        <v>22</v>
      </c>
      <c r="Z533">
        <f t="shared" ref="Z533:Z563" si="69">VLOOKUP($B533,$B$7:$J$431,9,FALSE)</f>
        <v>7.83</v>
      </c>
      <c r="AA533">
        <f t="shared" ref="AA533:AA564" si="70">1+SUMPRODUCT((D$469:D$776=D533)*(Z$469:Z$776&gt;Z533))</f>
        <v>23</v>
      </c>
      <c r="AB533">
        <f t="shared" ref="AB533:AB593" si="71">IF(Z533="x",9999,AA533)</f>
        <v>23</v>
      </c>
      <c r="AC533">
        <f t="shared" si="24"/>
        <v>7.57</v>
      </c>
      <c r="AD533" cm="1">
        <f t="array" ref="AD533">1+SUMPRODUCT((D$469:D$776=D533)*(AC$469:AC$776&gt;AC533))</f>
        <v>35</v>
      </c>
      <c r="AE533">
        <f t="shared" si="25"/>
        <v>35</v>
      </c>
      <c r="AF533">
        <f t="shared" si="26"/>
        <v>7.43</v>
      </c>
      <c r="AG533" cm="1">
        <f t="array" ref="AG533">1+SUMPRODUCT((D$469:D$776=D533)*(AF$469:AF$776&gt;AF533))</f>
        <v>31</v>
      </c>
      <c r="AH533">
        <f t="shared" si="27"/>
        <v>31</v>
      </c>
      <c r="AI533">
        <f t="shared" si="28"/>
        <v>7.54</v>
      </c>
      <c r="AJ533" cm="1">
        <f t="array" ref="AJ533">1+SUMPRODUCT((D$469:D$776=D533)*(AI$469:AI$776&gt;AI533))</f>
        <v>30</v>
      </c>
      <c r="AK533">
        <f t="shared" si="29"/>
        <v>30</v>
      </c>
      <c r="AL533">
        <f t="shared" si="30"/>
        <v>7.56</v>
      </c>
      <c r="AM533" cm="1">
        <f t="array" ref="AM533">1+SUMPRODUCT((D$469:D$776=D533)*(AL$469:AL$776&gt;AL533))</f>
        <v>23</v>
      </c>
      <c r="AN533">
        <f t="shared" si="31"/>
        <v>23</v>
      </c>
    </row>
    <row r="534" spans="2:40" x14ac:dyDescent="0.3">
      <c r="B534" t="s">
        <v>75</v>
      </c>
      <c r="C534" t="str">
        <f>VLOOKUP(B534,class!A$1:B$357,2,FALSE)</f>
        <v>Metropolitan district</v>
      </c>
      <c r="D534" t="str">
        <f>VLOOKUP(B534,classifications!E$3:F$335,2,FALSE)</f>
        <v>Urban with City and Town</v>
      </c>
      <c r="E534" s="7">
        <f t="shared" si="48"/>
        <v>7.13</v>
      </c>
      <c r="F534" s="49">
        <f t="shared" si="49"/>
        <v>85</v>
      </c>
      <c r="G534" s="49">
        <f t="shared" si="50"/>
        <v>85</v>
      </c>
      <c r="H534">
        <f t="shared" si="51"/>
        <v>7.36</v>
      </c>
      <c r="I534" s="49">
        <f t="shared" si="52"/>
        <v>64</v>
      </c>
      <c r="J534" s="49">
        <f t="shared" si="53"/>
        <v>64</v>
      </c>
      <c r="K534">
        <f t="shared" si="54"/>
        <v>7.44</v>
      </c>
      <c r="L534">
        <f t="shared" si="55"/>
        <v>56</v>
      </c>
      <c r="M534" s="49">
        <f t="shared" si="56"/>
        <v>56</v>
      </c>
      <c r="N534">
        <f t="shared" si="57"/>
        <v>7.52</v>
      </c>
      <c r="O534">
        <f t="shared" si="58"/>
        <v>60</v>
      </c>
      <c r="P534" s="49">
        <f t="shared" si="59"/>
        <v>60</v>
      </c>
      <c r="Q534">
        <f t="shared" si="60"/>
        <v>7.55</v>
      </c>
      <c r="R534">
        <f t="shared" si="61"/>
        <v>68</v>
      </c>
      <c r="S534" s="49">
        <f t="shared" si="62"/>
        <v>68</v>
      </c>
      <c r="T534">
        <f t="shared" si="63"/>
        <v>7.67</v>
      </c>
      <c r="U534">
        <f t="shared" si="64"/>
        <v>45</v>
      </c>
      <c r="V534" s="49">
        <f t="shared" si="65"/>
        <v>45</v>
      </c>
      <c r="W534">
        <f t="shared" si="66"/>
        <v>7.52</v>
      </c>
      <c r="X534">
        <f t="shared" si="67"/>
        <v>82</v>
      </c>
      <c r="Y534" s="49">
        <f t="shared" si="68"/>
        <v>82</v>
      </c>
      <c r="Z534">
        <f t="shared" si="69"/>
        <v>7.47</v>
      </c>
      <c r="AA534">
        <f t="shared" si="70"/>
        <v>82</v>
      </c>
      <c r="AB534">
        <f t="shared" si="71"/>
        <v>82</v>
      </c>
      <c r="AC534">
        <f t="shared" ref="AC534:AC597" si="72">VLOOKUP($B534,$B$7:$Z$431,10,FALSE)</f>
        <v>7.55</v>
      </c>
      <c r="AD534" cm="1">
        <f t="array" ref="AD534">1+SUMPRODUCT((D$469:D$776=D534)*(AC$469:AC$776&gt;AC534))</f>
        <v>68</v>
      </c>
      <c r="AE534">
        <f t="shared" ref="AE534:AE597" si="73">IF(AC534="x",9999,AD534)</f>
        <v>68</v>
      </c>
      <c r="AF534">
        <f t="shared" ref="AF534:AF597" si="74">VLOOKUP($B534,$B$7:$Z$431,11,FALSE)</f>
        <v>7.4</v>
      </c>
      <c r="AG534" cm="1">
        <f t="array" ref="AG534">1+SUMPRODUCT((D$469:D$776=D534)*(AF$469:AF$776&gt;AF534))</f>
        <v>43</v>
      </c>
      <c r="AH534">
        <f t="shared" ref="AH534:AH597" si="75">IF(AF534="x",9999,AG534)</f>
        <v>43</v>
      </c>
      <c r="AI534">
        <f t="shared" ref="AI534:AI597" si="76">VLOOKUP($B534,$B$7:$Z$431,12,FALSE)</f>
        <v>7.44</v>
      </c>
      <c r="AJ534" cm="1">
        <f t="array" ref="AJ534">1+SUMPRODUCT((D$469:D$776=D534)*(AI$469:AI$776&gt;AI534))</f>
        <v>55</v>
      </c>
      <c r="AK534">
        <f t="shared" ref="AK534:AK597" si="77">IF(AI534="x",9999,AJ534)</f>
        <v>55</v>
      </c>
      <c r="AL534">
        <f t="shared" ref="AL534:AL597" si="78">VLOOKUP($B534,$B$7:$Z$431,13,FALSE)</f>
        <v>7.35</v>
      </c>
      <c r="AM534" cm="1">
        <f t="array" ref="AM534">1+SUMPRODUCT((D$469:D$776=D534)*(AL$469:AL$776&gt;AL534))</f>
        <v>64</v>
      </c>
      <c r="AN534">
        <f t="shared" ref="AN534:AN597" si="79">IF(AL534="x",9999,AM534)</f>
        <v>64</v>
      </c>
    </row>
    <row r="535" spans="2:40" x14ac:dyDescent="0.3">
      <c r="B535" t="s">
        <v>76</v>
      </c>
      <c r="C535" t="str">
        <f>VLOOKUP(B535,class!A$1:B$357,2,FALSE)</f>
        <v>Shire district</v>
      </c>
      <c r="D535" t="str">
        <f>VLOOKUP(B535,classifications!E$3:F$335,2,FALSE)</f>
        <v xml:space="preserve">Mainly Rural (rural including hub towns &gt;=80%) </v>
      </c>
      <c r="E535" s="7">
        <f t="shared" si="48"/>
        <v>7.78</v>
      </c>
      <c r="F535" s="49">
        <f t="shared" si="49"/>
        <v>10</v>
      </c>
      <c r="G535" s="49">
        <f t="shared" si="50"/>
        <v>10</v>
      </c>
      <c r="H535">
        <f t="shared" si="51"/>
        <v>7.57</v>
      </c>
      <c r="I535" s="49">
        <f t="shared" si="52"/>
        <v>28</v>
      </c>
      <c r="J535" s="49">
        <f t="shared" si="53"/>
        <v>28</v>
      </c>
      <c r="K535">
        <f t="shared" si="54"/>
        <v>8.1300000000000008</v>
      </c>
      <c r="L535">
        <f t="shared" si="55"/>
        <v>1</v>
      </c>
      <c r="M535" s="49">
        <f t="shared" si="56"/>
        <v>1</v>
      </c>
      <c r="N535">
        <f t="shared" si="57"/>
        <v>7.69</v>
      </c>
      <c r="O535">
        <f t="shared" si="58"/>
        <v>29</v>
      </c>
      <c r="P535" s="49">
        <f t="shared" si="59"/>
        <v>29</v>
      </c>
      <c r="Q535">
        <f t="shared" si="60"/>
        <v>8.15</v>
      </c>
      <c r="R535">
        <f t="shared" si="61"/>
        <v>3</v>
      </c>
      <c r="S535" s="49">
        <f t="shared" si="62"/>
        <v>3</v>
      </c>
      <c r="T535">
        <f t="shared" si="63"/>
        <v>8.4499999999999993</v>
      </c>
      <c r="U535">
        <f t="shared" si="64"/>
        <v>1</v>
      </c>
      <c r="V535" s="49">
        <f t="shared" si="65"/>
        <v>1</v>
      </c>
      <c r="W535">
        <f t="shared" si="66"/>
        <v>7.57</v>
      </c>
      <c r="X535">
        <f t="shared" si="67"/>
        <v>39</v>
      </c>
      <c r="Y535" s="49">
        <f t="shared" si="68"/>
        <v>39</v>
      </c>
      <c r="Z535">
        <f t="shared" si="69"/>
        <v>8.0500000000000007</v>
      </c>
      <c r="AA535">
        <f t="shared" si="70"/>
        <v>7</v>
      </c>
      <c r="AB535">
        <f t="shared" si="71"/>
        <v>7</v>
      </c>
      <c r="AC535">
        <f t="shared" si="72"/>
        <v>8.11</v>
      </c>
      <c r="AD535" cm="1">
        <f t="array" ref="AD535">1+SUMPRODUCT((D$469:D$776=D535)*(AC$469:AC$776&gt;AC535))</f>
        <v>7</v>
      </c>
      <c r="AE535">
        <f t="shared" si="73"/>
        <v>7</v>
      </c>
      <c r="AF535">
        <f t="shared" si="74"/>
        <v>7.07</v>
      </c>
      <c r="AG535" cm="1">
        <f t="array" ref="AG535">1+SUMPRODUCT((D$469:D$776=D535)*(AF$469:AF$776&gt;AF535))</f>
        <v>41</v>
      </c>
      <c r="AH535">
        <f t="shared" si="75"/>
        <v>41</v>
      </c>
      <c r="AI535">
        <f t="shared" si="76"/>
        <v>7.43</v>
      </c>
      <c r="AJ535" cm="1">
        <f t="array" ref="AJ535">1+SUMPRODUCT((D$469:D$776=D535)*(AI$469:AI$776&gt;AI535))</f>
        <v>36</v>
      </c>
      <c r="AK535">
        <f t="shared" si="77"/>
        <v>36</v>
      </c>
      <c r="AL535">
        <f t="shared" si="78"/>
        <v>6.98</v>
      </c>
      <c r="AM535" cm="1">
        <f t="array" ref="AM535">1+SUMPRODUCT((D$469:D$776=D535)*(AL$469:AL$776&gt;AL535))</f>
        <v>42</v>
      </c>
      <c r="AN535">
        <f t="shared" si="79"/>
        <v>42</v>
      </c>
    </row>
    <row r="536" spans="2:40" x14ac:dyDescent="0.3">
      <c r="B536" t="s">
        <v>77</v>
      </c>
      <c r="C536" t="str">
        <f>VLOOKUP(B536,class!A$1:B$357,2,FALSE)</f>
        <v>Shire district</v>
      </c>
      <c r="D536" t="str">
        <f>VLOOKUP(B536,classifications!E$3:F$335,2,FALSE)</f>
        <v>Urban with City and Town</v>
      </c>
      <c r="E536" s="7">
        <f t="shared" si="48"/>
        <v>7.29</v>
      </c>
      <c r="F536" s="49">
        <f t="shared" si="49"/>
        <v>65</v>
      </c>
      <c r="G536" s="49">
        <f t="shared" si="50"/>
        <v>65</v>
      </c>
      <c r="H536">
        <f t="shared" si="51"/>
        <v>7.42</v>
      </c>
      <c r="I536" s="49">
        <f t="shared" si="52"/>
        <v>46</v>
      </c>
      <c r="J536" s="49">
        <f t="shared" si="53"/>
        <v>46</v>
      </c>
      <c r="K536">
        <f t="shared" si="54"/>
        <v>7.77</v>
      </c>
      <c r="L536">
        <f t="shared" si="55"/>
        <v>8</v>
      </c>
      <c r="M536" s="49">
        <f t="shared" si="56"/>
        <v>8</v>
      </c>
      <c r="N536">
        <f t="shared" si="57"/>
        <v>7.72</v>
      </c>
      <c r="O536">
        <f t="shared" si="58"/>
        <v>27</v>
      </c>
      <c r="P536" s="49">
        <f t="shared" si="59"/>
        <v>27</v>
      </c>
      <c r="Q536">
        <f t="shared" si="60"/>
        <v>7.74</v>
      </c>
      <c r="R536">
        <f t="shared" si="61"/>
        <v>31</v>
      </c>
      <c r="S536" s="49">
        <f t="shared" si="62"/>
        <v>31</v>
      </c>
      <c r="T536">
        <f t="shared" si="63"/>
        <v>7.63</v>
      </c>
      <c r="U536">
        <f t="shared" si="64"/>
        <v>55</v>
      </c>
      <c r="V536" s="49">
        <f t="shared" si="65"/>
        <v>55</v>
      </c>
      <c r="W536">
        <f t="shared" si="66"/>
        <v>7.68</v>
      </c>
      <c r="X536">
        <f t="shared" si="67"/>
        <v>56</v>
      </c>
      <c r="Y536" s="49">
        <f t="shared" si="68"/>
        <v>56</v>
      </c>
      <c r="Z536">
        <f t="shared" si="69"/>
        <v>7.88</v>
      </c>
      <c r="AA536">
        <f t="shared" si="70"/>
        <v>17</v>
      </c>
      <c r="AB536">
        <f t="shared" si="71"/>
        <v>17</v>
      </c>
      <c r="AC536">
        <f t="shared" si="72"/>
        <v>7.85</v>
      </c>
      <c r="AD536" cm="1">
        <f t="array" ref="AD536">1+SUMPRODUCT((D$469:D$776=D536)*(AC$469:AC$776&gt;AC536))</f>
        <v>15</v>
      </c>
      <c r="AE536">
        <f t="shared" si="73"/>
        <v>15</v>
      </c>
      <c r="AF536">
        <f t="shared" si="74"/>
        <v>7.17</v>
      </c>
      <c r="AG536" cm="1">
        <f t="array" ref="AG536">1+SUMPRODUCT((D$469:D$776=D536)*(AF$469:AF$776&gt;AF536))</f>
        <v>78</v>
      </c>
      <c r="AH536">
        <f t="shared" si="75"/>
        <v>78</v>
      </c>
      <c r="AI536">
        <f t="shared" si="76"/>
        <v>7.55</v>
      </c>
      <c r="AJ536" cm="1">
        <f t="array" ref="AJ536">1+SUMPRODUCT((D$469:D$776=D536)*(AI$469:AI$776&gt;AI536))</f>
        <v>38</v>
      </c>
      <c r="AK536">
        <f t="shared" si="77"/>
        <v>38</v>
      </c>
      <c r="AL536">
        <f t="shared" si="78"/>
        <v>7.59</v>
      </c>
      <c r="AM536" cm="1">
        <f t="array" ref="AM536">1+SUMPRODUCT((D$469:D$776=D536)*(AL$469:AL$776&gt;AL536))</f>
        <v>20</v>
      </c>
      <c r="AN536">
        <f t="shared" si="79"/>
        <v>20</v>
      </c>
    </row>
    <row r="537" spans="2:40" x14ac:dyDescent="0.3">
      <c r="B537" t="s">
        <v>78</v>
      </c>
      <c r="C537" t="str">
        <f>VLOOKUP(B537,class!A$1:B$357,2,FALSE)</f>
        <v>London borough</v>
      </c>
      <c r="D537" t="str">
        <f>VLOOKUP(B537,classifications!E$3:F$335,2,FALSE)</f>
        <v>Urban with Major Conurbation</v>
      </c>
      <c r="E537" s="7">
        <f t="shared" si="48"/>
        <v>7.04</v>
      </c>
      <c r="F537" s="49">
        <f t="shared" si="49"/>
        <v>70</v>
      </c>
      <c r="G537" s="49">
        <f t="shared" si="50"/>
        <v>70</v>
      </c>
      <c r="H537">
        <f t="shared" si="51"/>
        <v>7.01</v>
      </c>
      <c r="I537" s="49">
        <f t="shared" si="52"/>
        <v>73</v>
      </c>
      <c r="J537" s="49">
        <f t="shared" si="53"/>
        <v>73</v>
      </c>
      <c r="K537">
        <f t="shared" si="54"/>
        <v>7.36</v>
      </c>
      <c r="L537">
        <f t="shared" si="55"/>
        <v>44</v>
      </c>
      <c r="M537" s="49">
        <f t="shared" si="56"/>
        <v>44</v>
      </c>
      <c r="N537">
        <f t="shared" si="57"/>
        <v>7.35</v>
      </c>
      <c r="O537">
        <f t="shared" si="58"/>
        <v>62</v>
      </c>
      <c r="P537" s="49">
        <f t="shared" si="59"/>
        <v>62</v>
      </c>
      <c r="Q537">
        <f t="shared" si="60"/>
        <v>7.45</v>
      </c>
      <c r="R537">
        <f t="shared" si="61"/>
        <v>56</v>
      </c>
      <c r="S537" s="49">
        <f t="shared" si="62"/>
        <v>56</v>
      </c>
      <c r="T537">
        <f t="shared" si="63"/>
        <v>7.68</v>
      </c>
      <c r="U537">
        <f t="shared" si="64"/>
        <v>16</v>
      </c>
      <c r="V537" s="49">
        <f t="shared" si="65"/>
        <v>16</v>
      </c>
      <c r="W537">
        <f t="shared" si="66"/>
        <v>7.49</v>
      </c>
      <c r="X537">
        <f t="shared" si="67"/>
        <v>56</v>
      </c>
      <c r="Y537" s="49">
        <f t="shared" si="68"/>
        <v>56</v>
      </c>
      <c r="Z537">
        <f t="shared" si="69"/>
        <v>7.69</v>
      </c>
      <c r="AA537">
        <f t="shared" si="70"/>
        <v>26</v>
      </c>
      <c r="AB537">
        <f t="shared" si="71"/>
        <v>26</v>
      </c>
      <c r="AC537">
        <f t="shared" si="72"/>
        <v>7.72</v>
      </c>
      <c r="AD537" cm="1">
        <f t="array" ref="AD537">1+SUMPRODUCT((D$469:D$776=D537)*(AC$469:AC$776&gt;AC537))</f>
        <v>17</v>
      </c>
      <c r="AE537">
        <f t="shared" si="73"/>
        <v>17</v>
      </c>
      <c r="AF537">
        <f t="shared" si="74"/>
        <v>7.51</v>
      </c>
      <c r="AG537" cm="1">
        <f t="array" ref="AG537">1+SUMPRODUCT((D$469:D$776=D537)*(AF$469:AF$776&gt;AF537))</f>
        <v>11</v>
      </c>
      <c r="AH537">
        <f t="shared" si="75"/>
        <v>11</v>
      </c>
      <c r="AI537">
        <f t="shared" si="76"/>
        <v>7.47</v>
      </c>
      <c r="AJ537" cm="1">
        <f t="array" ref="AJ537">1+SUMPRODUCT((D$469:D$776=D537)*(AI$469:AI$776&gt;AI537))</f>
        <v>35</v>
      </c>
      <c r="AK537">
        <f t="shared" si="77"/>
        <v>35</v>
      </c>
      <c r="AL537">
        <f t="shared" si="78"/>
        <v>6.97</v>
      </c>
      <c r="AM537" cm="1">
        <f t="array" ref="AM537">1+SUMPRODUCT((D$469:D$776=D537)*(AL$469:AL$776&gt;AL537))</f>
        <v>71</v>
      </c>
      <c r="AN537">
        <f t="shared" si="79"/>
        <v>71</v>
      </c>
    </row>
    <row r="538" spans="2:40" x14ac:dyDescent="0.3">
      <c r="B538" t="s">
        <v>79</v>
      </c>
      <c r="C538" t="str">
        <f>VLOOKUP(B538,class!A$1:B$357,2,FALSE)</f>
        <v>Shire district</v>
      </c>
      <c r="D538" t="str">
        <f>VLOOKUP(B538,classifications!E$3:F$335,2,FALSE)</f>
        <v>Urban with Significant Rural (rural including hub towns 26-49%)</v>
      </c>
      <c r="E538" s="7">
        <f t="shared" si="48"/>
        <v>7.26</v>
      </c>
      <c r="F538" s="49">
        <f t="shared" si="49"/>
        <v>45</v>
      </c>
      <c r="G538" s="49">
        <f t="shared" si="50"/>
        <v>45</v>
      </c>
      <c r="H538">
        <f t="shared" si="51"/>
        <v>7.5</v>
      </c>
      <c r="I538" s="49">
        <f t="shared" si="52"/>
        <v>33</v>
      </c>
      <c r="J538" s="49">
        <f t="shared" si="53"/>
        <v>33</v>
      </c>
      <c r="K538">
        <f t="shared" si="54"/>
        <v>7.52</v>
      </c>
      <c r="L538">
        <f t="shared" si="55"/>
        <v>44</v>
      </c>
      <c r="M538" s="49">
        <f t="shared" si="56"/>
        <v>44</v>
      </c>
      <c r="N538">
        <f t="shared" si="57"/>
        <v>7.76</v>
      </c>
      <c r="O538">
        <f t="shared" si="58"/>
        <v>18</v>
      </c>
      <c r="P538" s="49">
        <f t="shared" si="59"/>
        <v>18</v>
      </c>
      <c r="Q538">
        <f t="shared" si="60"/>
        <v>7.56</v>
      </c>
      <c r="R538">
        <f t="shared" si="61"/>
        <v>42</v>
      </c>
      <c r="S538" s="49">
        <f t="shared" si="62"/>
        <v>42</v>
      </c>
      <c r="T538">
        <f t="shared" si="63"/>
        <v>7.83</v>
      </c>
      <c r="U538">
        <f t="shared" si="64"/>
        <v>18</v>
      </c>
      <c r="V538" s="49">
        <f t="shared" si="65"/>
        <v>18</v>
      </c>
      <c r="W538">
        <f t="shared" si="66"/>
        <v>7.78</v>
      </c>
      <c r="X538">
        <f t="shared" si="67"/>
        <v>25</v>
      </c>
      <c r="Y538" s="49">
        <f t="shared" si="68"/>
        <v>25</v>
      </c>
      <c r="Z538">
        <f t="shared" si="69"/>
        <v>7.64</v>
      </c>
      <c r="AA538">
        <f t="shared" si="70"/>
        <v>43</v>
      </c>
      <c r="AB538">
        <f t="shared" si="71"/>
        <v>43</v>
      </c>
      <c r="AC538">
        <f t="shared" si="72"/>
        <v>7.57</v>
      </c>
      <c r="AD538" cm="1">
        <f t="array" ref="AD538">1+SUMPRODUCT((D$469:D$776=D538)*(AC$469:AC$776&gt;AC538))</f>
        <v>44</v>
      </c>
      <c r="AE538">
        <f t="shared" si="73"/>
        <v>44</v>
      </c>
      <c r="AF538">
        <f t="shared" si="74"/>
        <v>7.39</v>
      </c>
      <c r="AG538" cm="1">
        <f t="array" ref="AG538">1+SUMPRODUCT((D$469:D$776=D538)*(AF$469:AF$776&gt;AF538))</f>
        <v>29</v>
      </c>
      <c r="AH538">
        <f t="shared" si="75"/>
        <v>29</v>
      </c>
      <c r="AI538">
        <f t="shared" si="76"/>
        <v>7.43</v>
      </c>
      <c r="AJ538" cm="1">
        <f t="array" ref="AJ538">1+SUMPRODUCT((D$469:D$776=D538)*(AI$469:AI$776&gt;AI538))</f>
        <v>44</v>
      </c>
      <c r="AK538">
        <f t="shared" si="77"/>
        <v>44</v>
      </c>
      <c r="AL538">
        <f t="shared" si="78"/>
        <v>7.6</v>
      </c>
      <c r="AM538" cm="1">
        <f t="array" ref="AM538">1+SUMPRODUCT((D$469:D$776=D538)*(AL$469:AL$776&gt;AL538))</f>
        <v>24</v>
      </c>
      <c r="AN538">
        <f t="shared" si="79"/>
        <v>24</v>
      </c>
    </row>
    <row r="539" spans="2:40" x14ac:dyDescent="0.3">
      <c r="B539" t="s">
        <v>80</v>
      </c>
      <c r="C539" t="str">
        <f>VLOOKUP(B539,class!A$1:B$357,2,FALSE)</f>
        <v>Unitary authority</v>
      </c>
      <c r="D539" t="str">
        <f>VLOOKUP(B539,classifications!E$3:F$335,2,FALSE)</f>
        <v>Urban with City and Town</v>
      </c>
      <c r="E539" s="7">
        <f t="shared" si="48"/>
        <v>7.5</v>
      </c>
      <c r="F539" s="49">
        <f t="shared" si="49"/>
        <v>28</v>
      </c>
      <c r="G539" s="49">
        <f t="shared" si="50"/>
        <v>28</v>
      </c>
      <c r="H539">
        <f t="shared" si="51"/>
        <v>7.46</v>
      </c>
      <c r="I539" s="49">
        <f t="shared" si="52"/>
        <v>40</v>
      </c>
      <c r="J539" s="49">
        <f t="shared" si="53"/>
        <v>40</v>
      </c>
      <c r="K539">
        <f t="shared" si="54"/>
        <v>7.59</v>
      </c>
      <c r="L539">
        <f t="shared" si="55"/>
        <v>24</v>
      </c>
      <c r="M539" s="49">
        <f t="shared" si="56"/>
        <v>24</v>
      </c>
      <c r="N539">
        <f t="shared" si="57"/>
        <v>7.68</v>
      </c>
      <c r="O539">
        <f t="shared" si="58"/>
        <v>38</v>
      </c>
      <c r="P539" s="49">
        <f t="shared" si="59"/>
        <v>38</v>
      </c>
      <c r="Q539">
        <f t="shared" si="60"/>
        <v>7.62</v>
      </c>
      <c r="R539">
        <f t="shared" si="61"/>
        <v>52</v>
      </c>
      <c r="S539" s="49">
        <f t="shared" si="62"/>
        <v>52</v>
      </c>
      <c r="T539">
        <f t="shared" si="63"/>
        <v>7.61</v>
      </c>
      <c r="U539">
        <f t="shared" si="64"/>
        <v>60</v>
      </c>
      <c r="V539" s="49">
        <f t="shared" si="65"/>
        <v>60</v>
      </c>
      <c r="W539">
        <f t="shared" si="66"/>
        <v>7.74</v>
      </c>
      <c r="X539">
        <f t="shared" si="67"/>
        <v>43</v>
      </c>
      <c r="Y539" s="49">
        <f t="shared" si="68"/>
        <v>43</v>
      </c>
      <c r="Z539">
        <f t="shared" si="69"/>
        <v>7.73</v>
      </c>
      <c r="AA539">
        <f t="shared" si="70"/>
        <v>37</v>
      </c>
      <c r="AB539">
        <f t="shared" si="71"/>
        <v>37</v>
      </c>
      <c r="AC539">
        <f t="shared" si="72"/>
        <v>7.71</v>
      </c>
      <c r="AD539" cm="1">
        <f t="array" ref="AD539">1+SUMPRODUCT((D$469:D$776=D539)*(AC$469:AC$776&gt;AC539))</f>
        <v>36</v>
      </c>
      <c r="AE539">
        <f t="shared" si="73"/>
        <v>36</v>
      </c>
      <c r="AF539">
        <f t="shared" si="74"/>
        <v>7.25</v>
      </c>
      <c r="AG539" cm="1">
        <f t="array" ref="AG539">1+SUMPRODUCT((D$469:D$776=D539)*(AF$469:AF$776&gt;AF539))</f>
        <v>70</v>
      </c>
      <c r="AH539">
        <f t="shared" si="75"/>
        <v>70</v>
      </c>
      <c r="AI539">
        <f t="shared" si="76"/>
        <v>7.37</v>
      </c>
      <c r="AJ539" cm="1">
        <f t="array" ref="AJ539">1+SUMPRODUCT((D$469:D$776=D539)*(AI$469:AI$776&gt;AI539))</f>
        <v>70</v>
      </c>
      <c r="AK539">
        <f t="shared" si="77"/>
        <v>70</v>
      </c>
      <c r="AL539">
        <f t="shared" si="78"/>
        <v>7.32</v>
      </c>
      <c r="AM539" cm="1">
        <f t="array" ref="AM539">1+SUMPRODUCT((D$469:D$776=D539)*(AL$469:AL$776&gt;AL539))</f>
        <v>67</v>
      </c>
      <c r="AN539">
        <f t="shared" si="79"/>
        <v>67</v>
      </c>
    </row>
    <row r="540" spans="2:40" x14ac:dyDescent="0.3">
      <c r="B540" t="s">
        <v>81</v>
      </c>
      <c r="C540" t="str">
        <f>VLOOKUP(B540,class!A$1:B$357,2,FALSE)</f>
        <v>Shire district</v>
      </c>
      <c r="D540" t="str">
        <f>VLOOKUP(B540,classifications!E$3:F$335,2,FALSE)</f>
        <v>Urban with Major Conurbation</v>
      </c>
      <c r="E540" s="7">
        <f t="shared" si="48"/>
        <v>7.46</v>
      </c>
      <c r="F540" s="49">
        <f t="shared" si="49"/>
        <v>14</v>
      </c>
      <c r="G540" s="49">
        <f t="shared" si="50"/>
        <v>14</v>
      </c>
      <c r="H540">
        <f t="shared" si="51"/>
        <v>7.75</v>
      </c>
      <c r="I540" s="49">
        <f t="shared" si="52"/>
        <v>4</v>
      </c>
      <c r="J540" s="49">
        <f t="shared" si="53"/>
        <v>4</v>
      </c>
      <c r="K540">
        <f t="shared" si="54"/>
        <v>7.01</v>
      </c>
      <c r="L540">
        <f t="shared" si="55"/>
        <v>73</v>
      </c>
      <c r="M540" s="49">
        <f t="shared" si="56"/>
        <v>73</v>
      </c>
      <c r="N540">
        <f t="shared" si="57"/>
        <v>7.43</v>
      </c>
      <c r="O540">
        <f t="shared" si="58"/>
        <v>56</v>
      </c>
      <c r="P540" s="49">
        <f t="shared" si="59"/>
        <v>56</v>
      </c>
      <c r="Q540">
        <f t="shared" si="60"/>
        <v>7.54</v>
      </c>
      <c r="R540">
        <f t="shared" si="61"/>
        <v>38</v>
      </c>
      <c r="S540" s="49">
        <f t="shared" si="62"/>
        <v>38</v>
      </c>
      <c r="T540">
        <f t="shared" si="63"/>
        <v>7.48</v>
      </c>
      <c r="U540">
        <f t="shared" si="64"/>
        <v>56</v>
      </c>
      <c r="V540" s="49">
        <f t="shared" si="65"/>
        <v>56</v>
      </c>
      <c r="W540">
        <f t="shared" si="66"/>
        <v>7.76</v>
      </c>
      <c r="X540">
        <f t="shared" si="67"/>
        <v>11</v>
      </c>
      <c r="Y540" s="49">
        <f t="shared" si="68"/>
        <v>11</v>
      </c>
      <c r="Z540">
        <f t="shared" si="69"/>
        <v>8.0399999999999991</v>
      </c>
      <c r="AA540">
        <f t="shared" si="70"/>
        <v>3</v>
      </c>
      <c r="AB540">
        <f t="shared" si="71"/>
        <v>3</v>
      </c>
      <c r="AC540">
        <f t="shared" si="72"/>
        <v>7.73</v>
      </c>
      <c r="AD540" cm="1">
        <f t="array" ref="AD540">1+SUMPRODUCT((D$469:D$776=D540)*(AC$469:AC$776&gt;AC540))</f>
        <v>13</v>
      </c>
      <c r="AE540">
        <f t="shared" si="73"/>
        <v>13</v>
      </c>
      <c r="AF540">
        <f t="shared" si="74"/>
        <v>7.73</v>
      </c>
      <c r="AG540" cm="1">
        <f t="array" ref="AG540">1+SUMPRODUCT((D$469:D$776=D540)*(AF$469:AF$776&gt;AF540))</f>
        <v>4</v>
      </c>
      <c r="AH540">
        <f t="shared" si="75"/>
        <v>4</v>
      </c>
      <c r="AI540">
        <f t="shared" si="76"/>
        <v>8.0500000000000007</v>
      </c>
      <c r="AJ540" cm="1">
        <f t="array" ref="AJ540">1+SUMPRODUCT((D$469:D$776=D540)*(AI$469:AI$776&gt;AI540))</f>
        <v>3</v>
      </c>
      <c r="AK540">
        <f t="shared" si="77"/>
        <v>3</v>
      </c>
      <c r="AL540">
        <f t="shared" si="78"/>
        <v>7.53</v>
      </c>
      <c r="AM540" cm="1">
        <f t="array" ref="AM540">1+SUMPRODUCT((D$469:D$776=D540)*(AL$469:AL$776&gt;AL540))</f>
        <v>17</v>
      </c>
      <c r="AN540">
        <f t="shared" si="79"/>
        <v>17</v>
      </c>
    </row>
    <row r="541" spans="2:40" x14ac:dyDescent="0.3">
      <c r="B541" t="s">
        <v>83</v>
      </c>
      <c r="C541" t="str">
        <f>VLOOKUP(B541,class!A$1:B$357,2,FALSE)</f>
        <v>Unitary authority</v>
      </c>
      <c r="D541" t="str">
        <f>VLOOKUP(B541,classifications!E$3:F$335,2,FALSE)</f>
        <v>Urban with City and Town</v>
      </c>
      <c r="E541" s="7">
        <f t="shared" si="48"/>
        <v>7.24</v>
      </c>
      <c r="F541" s="49">
        <f t="shared" si="49"/>
        <v>74</v>
      </c>
      <c r="G541" s="49">
        <f t="shared" si="50"/>
        <v>74</v>
      </c>
      <c r="H541">
        <f t="shared" si="51"/>
        <v>7.42</v>
      </c>
      <c r="I541" s="49">
        <f t="shared" si="52"/>
        <v>46</v>
      </c>
      <c r="J541" s="49">
        <f t="shared" si="53"/>
        <v>46</v>
      </c>
      <c r="K541">
        <f t="shared" si="54"/>
        <v>7.37</v>
      </c>
      <c r="L541">
        <f t="shared" si="55"/>
        <v>66</v>
      </c>
      <c r="M541" s="49">
        <f t="shared" si="56"/>
        <v>66</v>
      </c>
      <c r="N541">
        <f t="shared" si="57"/>
        <v>7.45</v>
      </c>
      <c r="O541">
        <f t="shared" si="58"/>
        <v>76</v>
      </c>
      <c r="P541" s="49">
        <f t="shared" si="59"/>
        <v>76</v>
      </c>
      <c r="Q541">
        <f t="shared" si="60"/>
        <v>7.54</v>
      </c>
      <c r="R541">
        <f t="shared" si="61"/>
        <v>69</v>
      </c>
      <c r="S541" s="49">
        <f t="shared" si="62"/>
        <v>69</v>
      </c>
      <c r="T541">
        <f t="shared" si="63"/>
        <v>7.47</v>
      </c>
      <c r="U541">
        <f t="shared" si="64"/>
        <v>85</v>
      </c>
      <c r="V541" s="49">
        <f t="shared" si="65"/>
        <v>85</v>
      </c>
      <c r="W541">
        <f t="shared" si="66"/>
        <v>7.63</v>
      </c>
      <c r="X541">
        <f t="shared" si="67"/>
        <v>64</v>
      </c>
      <c r="Y541" s="49">
        <f t="shared" si="68"/>
        <v>64</v>
      </c>
      <c r="Z541">
        <f t="shared" si="69"/>
        <v>7.7</v>
      </c>
      <c r="AA541">
        <f t="shared" si="70"/>
        <v>42</v>
      </c>
      <c r="AB541">
        <f t="shared" si="71"/>
        <v>42</v>
      </c>
      <c r="AC541">
        <f t="shared" si="72"/>
        <v>7.57</v>
      </c>
      <c r="AD541" cm="1">
        <f t="array" ref="AD541">1+SUMPRODUCT((D$469:D$776=D541)*(AC$469:AC$776&gt;AC541))</f>
        <v>65</v>
      </c>
      <c r="AE541">
        <f t="shared" si="73"/>
        <v>65</v>
      </c>
      <c r="AF541">
        <f t="shared" si="74"/>
        <v>7.35</v>
      </c>
      <c r="AG541" cm="1">
        <f t="array" ref="AG541">1+SUMPRODUCT((D$469:D$776=D541)*(AF$469:AF$776&gt;AF541))</f>
        <v>50</v>
      </c>
      <c r="AH541">
        <f t="shared" si="75"/>
        <v>50</v>
      </c>
      <c r="AI541">
        <f t="shared" si="76"/>
        <v>7.35</v>
      </c>
      <c r="AJ541" cm="1">
        <f t="array" ref="AJ541">1+SUMPRODUCT((D$469:D$776=D541)*(AI$469:AI$776&gt;AI541))</f>
        <v>74</v>
      </c>
      <c r="AK541">
        <f t="shared" si="77"/>
        <v>74</v>
      </c>
      <c r="AL541">
        <f t="shared" si="78"/>
        <v>7.36</v>
      </c>
      <c r="AM541" cm="1">
        <f t="array" ref="AM541">1+SUMPRODUCT((D$469:D$776=D541)*(AL$469:AL$776&gt;AL541))</f>
        <v>60</v>
      </c>
      <c r="AN541">
        <f t="shared" si="79"/>
        <v>60</v>
      </c>
    </row>
    <row r="542" spans="2:40" x14ac:dyDescent="0.3">
      <c r="B542" t="s">
        <v>84</v>
      </c>
      <c r="C542" t="str">
        <f>VLOOKUP(B542,class!A$1:B$357,2,FALSE)</f>
        <v>Shire district</v>
      </c>
      <c r="D542" t="str">
        <f>VLOOKUP(B542,classifications!E$3:F$335,2,FALSE)</f>
        <v xml:space="preserve">Mainly Rural (rural including hub towns &gt;=80%) </v>
      </c>
      <c r="E542" s="7">
        <f t="shared" si="48"/>
        <v>7.51</v>
      </c>
      <c r="F542" s="49">
        <f t="shared" si="49"/>
        <v>28</v>
      </c>
      <c r="G542" s="49">
        <f t="shared" si="50"/>
        <v>28</v>
      </c>
      <c r="H542">
        <f t="shared" si="51"/>
        <v>7.23</v>
      </c>
      <c r="I542" s="49">
        <f t="shared" si="52"/>
        <v>41</v>
      </c>
      <c r="J542" s="49">
        <f t="shared" si="53"/>
        <v>41</v>
      </c>
      <c r="K542">
        <f t="shared" si="54"/>
        <v>7.67</v>
      </c>
      <c r="L542">
        <f t="shared" si="55"/>
        <v>28</v>
      </c>
      <c r="M542" s="49">
        <f t="shared" si="56"/>
        <v>28</v>
      </c>
      <c r="N542">
        <f t="shared" si="57"/>
        <v>8.06</v>
      </c>
      <c r="O542">
        <f t="shared" si="58"/>
        <v>4</v>
      </c>
      <c r="P542" s="49">
        <f t="shared" si="59"/>
        <v>4</v>
      </c>
      <c r="Q542">
        <f t="shared" si="60"/>
        <v>8.23</v>
      </c>
      <c r="R542">
        <f t="shared" si="61"/>
        <v>2</v>
      </c>
      <c r="S542" s="49">
        <f t="shared" si="62"/>
        <v>2</v>
      </c>
      <c r="T542">
        <f t="shared" si="63"/>
        <v>7.64</v>
      </c>
      <c r="U542">
        <f t="shared" si="64"/>
        <v>39</v>
      </c>
      <c r="V542" s="49">
        <f t="shared" si="65"/>
        <v>39</v>
      </c>
      <c r="W542">
        <f t="shared" si="66"/>
        <v>7.72</v>
      </c>
      <c r="X542">
        <f t="shared" si="67"/>
        <v>33</v>
      </c>
      <c r="Y542" s="49">
        <f t="shared" si="68"/>
        <v>33</v>
      </c>
      <c r="Z542">
        <f t="shared" si="69"/>
        <v>7.82</v>
      </c>
      <c r="AA542">
        <f t="shared" si="70"/>
        <v>24</v>
      </c>
      <c r="AB542">
        <f t="shared" si="71"/>
        <v>24</v>
      </c>
      <c r="AC542">
        <f t="shared" si="72"/>
        <v>7.52</v>
      </c>
      <c r="AD542" cm="1">
        <f t="array" ref="AD542">1+SUMPRODUCT((D$469:D$776=D542)*(AC$469:AC$776&gt;AC542))</f>
        <v>42</v>
      </c>
      <c r="AE542">
        <f t="shared" si="73"/>
        <v>42</v>
      </c>
      <c r="AF542">
        <f t="shared" si="74"/>
        <v>7.67</v>
      </c>
      <c r="AG542" cm="1">
        <f t="array" ref="AG542">1+SUMPRODUCT((D$469:D$776=D542)*(AF$469:AF$776&gt;AF542))</f>
        <v>14</v>
      </c>
      <c r="AH542">
        <f t="shared" si="75"/>
        <v>14</v>
      </c>
      <c r="AI542">
        <f t="shared" si="76"/>
        <v>7.62</v>
      </c>
      <c r="AJ542" cm="1">
        <f t="array" ref="AJ542">1+SUMPRODUCT((D$469:D$776=D542)*(AI$469:AI$776&gt;AI542))</f>
        <v>26</v>
      </c>
      <c r="AK542">
        <f t="shared" si="77"/>
        <v>26</v>
      </c>
      <c r="AL542">
        <f t="shared" si="78"/>
        <v>7.68</v>
      </c>
      <c r="AM542" cm="1">
        <f t="array" ref="AM542">1+SUMPRODUCT((D$469:D$776=D542)*(AL$469:AL$776&gt;AL542))</f>
        <v>17</v>
      </c>
      <c r="AN542">
        <f t="shared" si="79"/>
        <v>17</v>
      </c>
    </row>
    <row r="543" spans="2:40" x14ac:dyDescent="0.3">
      <c r="B543" t="s">
        <v>85</v>
      </c>
      <c r="C543" t="str">
        <f>VLOOKUP(B543,class!A$1:B$357,2,FALSE)</f>
        <v>Metropolitan district</v>
      </c>
      <c r="D543" t="str">
        <f>VLOOKUP(B543,classifications!E$3:F$335,2,FALSE)</f>
        <v>Urban with Minor Conurbation</v>
      </c>
      <c r="E543" s="7">
        <f t="shared" si="48"/>
        <v>7.36</v>
      </c>
      <c r="F543" s="49">
        <f t="shared" si="49"/>
        <v>5</v>
      </c>
      <c r="G543" s="49">
        <f t="shared" si="50"/>
        <v>5</v>
      </c>
      <c r="H543">
        <f t="shared" si="51"/>
        <v>7.45</v>
      </c>
      <c r="I543" s="49">
        <f t="shared" si="52"/>
        <v>5</v>
      </c>
      <c r="J543" s="49">
        <f t="shared" si="53"/>
        <v>5</v>
      </c>
      <c r="K543">
        <f t="shared" si="54"/>
        <v>7.47</v>
      </c>
      <c r="L543">
        <f t="shared" si="55"/>
        <v>3</v>
      </c>
      <c r="M543" s="49">
        <f t="shared" si="56"/>
        <v>3</v>
      </c>
      <c r="N543">
        <f t="shared" si="57"/>
        <v>7.51</v>
      </c>
      <c r="O543">
        <f t="shared" si="58"/>
        <v>5</v>
      </c>
      <c r="P543" s="49">
        <f t="shared" si="59"/>
        <v>5</v>
      </c>
      <c r="Q543">
        <f t="shared" si="60"/>
        <v>7.74</v>
      </c>
      <c r="R543">
        <f t="shared" si="61"/>
        <v>5</v>
      </c>
      <c r="S543" s="49">
        <f t="shared" si="62"/>
        <v>5</v>
      </c>
      <c r="T543">
        <f t="shared" si="63"/>
        <v>7.63</v>
      </c>
      <c r="U543">
        <f t="shared" si="64"/>
        <v>5</v>
      </c>
      <c r="V543" s="49">
        <f t="shared" si="65"/>
        <v>5</v>
      </c>
      <c r="W543">
        <f t="shared" si="66"/>
        <v>7.45</v>
      </c>
      <c r="X543">
        <f t="shared" si="67"/>
        <v>7</v>
      </c>
      <c r="Y543" s="49">
        <f t="shared" si="68"/>
        <v>7</v>
      </c>
      <c r="Z543">
        <f t="shared" si="69"/>
        <v>7.59</v>
      </c>
      <c r="AA543">
        <f t="shared" si="70"/>
        <v>7</v>
      </c>
      <c r="AB543">
        <f t="shared" si="71"/>
        <v>7</v>
      </c>
      <c r="AC543">
        <f t="shared" si="72"/>
        <v>7.36</v>
      </c>
      <c r="AD543" cm="1">
        <f t="array" ref="AD543">1+SUMPRODUCT((D$469:D$776=D543)*(AC$469:AC$776&gt;AC543))</f>
        <v>9</v>
      </c>
      <c r="AE543">
        <f t="shared" si="73"/>
        <v>9</v>
      </c>
      <c r="AF543">
        <f t="shared" si="74"/>
        <v>7.15</v>
      </c>
      <c r="AG543" cm="1">
        <f t="array" ref="AG543">1+SUMPRODUCT((D$469:D$776=D543)*(AF$469:AF$776&gt;AF543))</f>
        <v>6</v>
      </c>
      <c r="AH543">
        <f t="shared" si="75"/>
        <v>6</v>
      </c>
      <c r="AI543">
        <f t="shared" si="76"/>
        <v>7.43</v>
      </c>
      <c r="AJ543" cm="1">
        <f t="array" ref="AJ543">1+SUMPRODUCT((D$469:D$776=D543)*(AI$469:AI$776&gt;AI543))</f>
        <v>7</v>
      </c>
      <c r="AK543">
        <f t="shared" si="77"/>
        <v>7</v>
      </c>
      <c r="AL543">
        <f t="shared" si="78"/>
        <v>7.49</v>
      </c>
      <c r="AM543" cm="1">
        <f t="array" ref="AM543">1+SUMPRODUCT((D$469:D$776=D543)*(AL$469:AL$776&gt;AL543))</f>
        <v>2</v>
      </c>
      <c r="AN543">
        <f t="shared" si="79"/>
        <v>2</v>
      </c>
    </row>
    <row r="544" spans="2:40" x14ac:dyDescent="0.3">
      <c r="B544" t="s">
        <v>86</v>
      </c>
      <c r="C544" t="str">
        <f>VLOOKUP(B544,class!A$1:B$357,2,FALSE)</f>
        <v>Shire district</v>
      </c>
      <c r="D544" t="str">
        <f>VLOOKUP(B544,classifications!E$3:F$335,2,FALSE)</f>
        <v>Urban with Significant Rural (rural including hub towns 26-49%)</v>
      </c>
      <c r="E544" s="7">
        <f t="shared" si="48"/>
        <v>7.47</v>
      </c>
      <c r="F544" s="49">
        <f t="shared" si="49"/>
        <v>33</v>
      </c>
      <c r="G544" s="49">
        <f t="shared" si="50"/>
        <v>33</v>
      </c>
      <c r="H544">
        <f t="shared" si="51"/>
        <v>7.43</v>
      </c>
      <c r="I544" s="49">
        <f t="shared" si="52"/>
        <v>39</v>
      </c>
      <c r="J544" s="49">
        <f t="shared" si="53"/>
        <v>39</v>
      </c>
      <c r="K544">
        <f t="shared" si="54"/>
        <v>7.67</v>
      </c>
      <c r="L544">
        <f t="shared" si="55"/>
        <v>17</v>
      </c>
      <c r="M544" s="49">
        <f t="shared" si="56"/>
        <v>17</v>
      </c>
      <c r="N544">
        <f t="shared" si="57"/>
        <v>7.7</v>
      </c>
      <c r="O544">
        <f t="shared" si="58"/>
        <v>24</v>
      </c>
      <c r="P544" s="49">
        <f t="shared" si="59"/>
        <v>24</v>
      </c>
      <c r="Q544">
        <f t="shared" si="60"/>
        <v>7.38</v>
      </c>
      <c r="R544">
        <f t="shared" si="61"/>
        <v>48</v>
      </c>
      <c r="S544" s="49">
        <f t="shared" si="62"/>
        <v>48</v>
      </c>
      <c r="T544">
        <f t="shared" si="63"/>
        <v>7.78</v>
      </c>
      <c r="U544">
        <f t="shared" si="64"/>
        <v>25</v>
      </c>
      <c r="V544" s="49">
        <f t="shared" si="65"/>
        <v>25</v>
      </c>
      <c r="W544">
        <f t="shared" si="66"/>
        <v>7.71</v>
      </c>
      <c r="X544">
        <f t="shared" si="67"/>
        <v>32</v>
      </c>
      <c r="Y544" s="49">
        <f t="shared" si="68"/>
        <v>32</v>
      </c>
      <c r="Z544">
        <f t="shared" si="69"/>
        <v>7.75</v>
      </c>
      <c r="AA544">
        <f t="shared" si="70"/>
        <v>36</v>
      </c>
      <c r="AB544">
        <f t="shared" si="71"/>
        <v>36</v>
      </c>
      <c r="AC544">
        <f t="shared" si="72"/>
        <v>7.54</v>
      </c>
      <c r="AD544" cm="1">
        <f t="array" ref="AD544">1+SUMPRODUCT((D$469:D$776=D544)*(AC$469:AC$776&gt;AC544))</f>
        <v>46</v>
      </c>
      <c r="AE544">
        <f t="shared" si="73"/>
        <v>46</v>
      </c>
      <c r="AF544">
        <f t="shared" si="74"/>
        <v>7.04</v>
      </c>
      <c r="AG544" cm="1">
        <f t="array" ref="AG544">1+SUMPRODUCT((D$469:D$776=D544)*(AF$469:AF$776&gt;AF544))</f>
        <v>48</v>
      </c>
      <c r="AH544">
        <f t="shared" si="75"/>
        <v>48</v>
      </c>
      <c r="AI544">
        <f t="shared" si="76"/>
        <v>7.52</v>
      </c>
      <c r="AJ544" cm="1">
        <f t="array" ref="AJ544">1+SUMPRODUCT((D$469:D$776=D544)*(AI$469:AI$776&gt;AI544))</f>
        <v>36</v>
      </c>
      <c r="AK544">
        <f t="shared" si="77"/>
        <v>36</v>
      </c>
      <c r="AL544">
        <f t="shared" si="78"/>
        <v>7.18</v>
      </c>
      <c r="AM544" cm="1">
        <f t="array" ref="AM544">1+SUMPRODUCT((D$469:D$776=D544)*(AL$469:AL$776&gt;AL544))</f>
        <v>50</v>
      </c>
      <c r="AN544">
        <f t="shared" si="79"/>
        <v>50</v>
      </c>
    </row>
    <row r="545" spans="2:40" x14ac:dyDescent="0.3">
      <c r="B545" t="s">
        <v>87</v>
      </c>
      <c r="C545" t="str">
        <f>VLOOKUP(B545,class!A$1:B$357,2,FALSE)</f>
        <v>Metropolitan district</v>
      </c>
      <c r="D545" t="str">
        <f>VLOOKUP(B545,classifications!E$3:F$335,2,FALSE)</f>
        <v>Urban with Major Conurbation</v>
      </c>
      <c r="E545" s="7">
        <f t="shared" si="48"/>
        <v>7.33</v>
      </c>
      <c r="F545" s="49">
        <f t="shared" si="49"/>
        <v>32</v>
      </c>
      <c r="G545" s="49">
        <f t="shared" si="50"/>
        <v>32</v>
      </c>
      <c r="H545">
        <f t="shared" si="51"/>
        <v>7.58</v>
      </c>
      <c r="I545" s="49">
        <f t="shared" si="52"/>
        <v>10</v>
      </c>
      <c r="J545" s="49">
        <f t="shared" si="53"/>
        <v>10</v>
      </c>
      <c r="K545">
        <f t="shared" si="54"/>
        <v>7.67</v>
      </c>
      <c r="L545">
        <f t="shared" si="55"/>
        <v>5</v>
      </c>
      <c r="M545" s="49">
        <f t="shared" si="56"/>
        <v>5</v>
      </c>
      <c r="N545">
        <f t="shared" si="57"/>
        <v>7.58</v>
      </c>
      <c r="O545">
        <f t="shared" si="58"/>
        <v>20</v>
      </c>
      <c r="P545" s="49">
        <f t="shared" si="59"/>
        <v>20</v>
      </c>
      <c r="Q545">
        <f t="shared" si="60"/>
        <v>7.6</v>
      </c>
      <c r="R545">
        <f t="shared" si="61"/>
        <v>25</v>
      </c>
      <c r="S545" s="49">
        <f t="shared" si="62"/>
        <v>25</v>
      </c>
      <c r="T545">
        <f t="shared" si="63"/>
        <v>7.55</v>
      </c>
      <c r="U545">
        <f t="shared" si="64"/>
        <v>46</v>
      </c>
      <c r="V545" s="49">
        <f t="shared" si="65"/>
        <v>46</v>
      </c>
      <c r="W545">
        <f t="shared" si="66"/>
        <v>7.47</v>
      </c>
      <c r="X545">
        <f t="shared" si="67"/>
        <v>57</v>
      </c>
      <c r="Y545" s="49">
        <f t="shared" si="68"/>
        <v>57</v>
      </c>
      <c r="Z545">
        <f t="shared" si="69"/>
        <v>7.51</v>
      </c>
      <c r="AA545">
        <f t="shared" si="70"/>
        <v>60</v>
      </c>
      <c r="AB545">
        <f t="shared" si="71"/>
        <v>60</v>
      </c>
      <c r="AC545">
        <f t="shared" si="72"/>
        <v>7.5</v>
      </c>
      <c r="AD545" cm="1">
        <f t="array" ref="AD545">1+SUMPRODUCT((D$469:D$776=D545)*(AC$469:AC$776&gt;AC545))</f>
        <v>51</v>
      </c>
      <c r="AE545">
        <f t="shared" si="73"/>
        <v>51</v>
      </c>
      <c r="AF545">
        <f t="shared" si="74"/>
        <v>7.44</v>
      </c>
      <c r="AG545" cm="1">
        <f t="array" ref="AG545">1+SUMPRODUCT((D$469:D$776=D545)*(AF$469:AF$776&gt;AF545))</f>
        <v>18</v>
      </c>
      <c r="AH545">
        <f t="shared" si="75"/>
        <v>18</v>
      </c>
      <c r="AI545">
        <f t="shared" si="76"/>
        <v>7.52</v>
      </c>
      <c r="AJ545" cm="1">
        <f t="array" ref="AJ545">1+SUMPRODUCT((D$469:D$776=D545)*(AI$469:AI$776&gt;AI545))</f>
        <v>25</v>
      </c>
      <c r="AK545">
        <f t="shared" si="77"/>
        <v>25</v>
      </c>
      <c r="AL545">
        <f t="shared" si="78"/>
        <v>7.44</v>
      </c>
      <c r="AM545" cm="1">
        <f t="array" ref="AM545">1+SUMPRODUCT((D$469:D$776=D545)*(AL$469:AL$776&gt;AL545))</f>
        <v>35</v>
      </c>
      <c r="AN545">
        <f t="shared" si="79"/>
        <v>35</v>
      </c>
    </row>
    <row r="546" spans="2:40" x14ac:dyDescent="0.3">
      <c r="B546" t="s">
        <v>88</v>
      </c>
      <c r="C546" t="str">
        <f>VLOOKUP(B546,class!A$1:B$357,2,FALSE)</f>
        <v>London borough</v>
      </c>
      <c r="D546" t="str">
        <f>VLOOKUP(B546,classifications!E$3:F$335,2,FALSE)</f>
        <v>Urban with Major Conurbation</v>
      </c>
      <c r="E546" s="7">
        <f t="shared" si="48"/>
        <v>7.22</v>
      </c>
      <c r="F546" s="49">
        <f t="shared" si="49"/>
        <v>49</v>
      </c>
      <c r="G546" s="49">
        <f t="shared" si="50"/>
        <v>49</v>
      </c>
      <c r="H546">
        <f t="shared" si="51"/>
        <v>7.22</v>
      </c>
      <c r="I546" s="49">
        <f t="shared" si="52"/>
        <v>57</v>
      </c>
      <c r="J546" s="49">
        <f t="shared" si="53"/>
        <v>57</v>
      </c>
      <c r="K546">
        <f t="shared" si="54"/>
        <v>7.24</v>
      </c>
      <c r="L546">
        <f t="shared" si="55"/>
        <v>62</v>
      </c>
      <c r="M546" s="49">
        <f t="shared" si="56"/>
        <v>62</v>
      </c>
      <c r="N546">
        <f t="shared" si="57"/>
        <v>7.6</v>
      </c>
      <c r="O546">
        <f t="shared" si="58"/>
        <v>16</v>
      </c>
      <c r="P546" s="49">
        <f t="shared" si="59"/>
        <v>16</v>
      </c>
      <c r="Q546">
        <f t="shared" si="60"/>
        <v>7.65</v>
      </c>
      <c r="R546">
        <f t="shared" si="61"/>
        <v>20</v>
      </c>
      <c r="S546" s="49">
        <f t="shared" si="62"/>
        <v>20</v>
      </c>
      <c r="T546">
        <f t="shared" si="63"/>
        <v>7.42</v>
      </c>
      <c r="U546">
        <f t="shared" si="64"/>
        <v>64</v>
      </c>
      <c r="V546" s="49">
        <f t="shared" si="65"/>
        <v>64</v>
      </c>
      <c r="W546">
        <f t="shared" si="66"/>
        <v>7.55</v>
      </c>
      <c r="X546">
        <f t="shared" si="67"/>
        <v>44</v>
      </c>
      <c r="Y546" s="49">
        <f t="shared" si="68"/>
        <v>44</v>
      </c>
      <c r="Z546">
        <f t="shared" si="69"/>
        <v>7.53</v>
      </c>
      <c r="AA546">
        <f t="shared" si="70"/>
        <v>54</v>
      </c>
      <c r="AB546">
        <f t="shared" si="71"/>
        <v>54</v>
      </c>
      <c r="AC546">
        <f t="shared" si="72"/>
        <v>7.61</v>
      </c>
      <c r="AD546" cm="1">
        <f t="array" ref="AD546">1+SUMPRODUCT((D$469:D$776=D546)*(AC$469:AC$776&gt;AC546))</f>
        <v>33</v>
      </c>
      <c r="AE546">
        <f t="shared" si="73"/>
        <v>33</v>
      </c>
      <c r="AF546">
        <f t="shared" si="74"/>
        <v>7.21</v>
      </c>
      <c r="AG546" cm="1">
        <f t="array" ref="AG546">1+SUMPRODUCT((D$469:D$776=D546)*(AF$469:AF$776&gt;AF546))</f>
        <v>55</v>
      </c>
      <c r="AH546">
        <f t="shared" si="75"/>
        <v>55</v>
      </c>
      <c r="AI546">
        <f t="shared" si="76"/>
        <v>7.69</v>
      </c>
      <c r="AJ546" cm="1">
        <f t="array" ref="AJ546">1+SUMPRODUCT((D$469:D$776=D546)*(AI$469:AI$776&gt;AI546))</f>
        <v>8</v>
      </c>
      <c r="AK546">
        <f t="shared" si="77"/>
        <v>8</v>
      </c>
      <c r="AL546">
        <f t="shared" si="78"/>
        <v>7.28</v>
      </c>
      <c r="AM546" cm="1">
        <f t="array" ref="AM546">1+SUMPRODUCT((D$469:D$776=D546)*(AL$469:AL$776&gt;AL546))</f>
        <v>50</v>
      </c>
      <c r="AN546">
        <f t="shared" si="79"/>
        <v>50</v>
      </c>
    </row>
    <row r="547" spans="2:40" x14ac:dyDescent="0.3">
      <c r="B547" t="s">
        <v>89</v>
      </c>
      <c r="C547" t="str">
        <f>VLOOKUP(B547,class!A$1:B$357,2,FALSE)</f>
        <v>Shire district</v>
      </c>
      <c r="D547" t="str">
        <f>VLOOKUP(B547,classifications!E$3:F$335,2,FALSE)</f>
        <v xml:space="preserve">Mainly Rural (rural including hub towns &gt;=80%) </v>
      </c>
      <c r="E547" s="7">
        <f t="shared" si="48"/>
        <v>7.25</v>
      </c>
      <c r="F547" s="49">
        <f t="shared" si="49"/>
        <v>40</v>
      </c>
      <c r="G547" s="49">
        <f t="shared" si="50"/>
        <v>40</v>
      </c>
      <c r="H547">
        <f t="shared" si="51"/>
        <v>7.84</v>
      </c>
      <c r="I547" s="49">
        <f t="shared" si="52"/>
        <v>2</v>
      </c>
      <c r="J547" s="49">
        <f t="shared" si="53"/>
        <v>2</v>
      </c>
      <c r="K547">
        <f t="shared" si="54"/>
        <v>7.66</v>
      </c>
      <c r="L547">
        <f t="shared" si="55"/>
        <v>30</v>
      </c>
      <c r="M547" s="49">
        <f t="shared" si="56"/>
        <v>30</v>
      </c>
      <c r="N547">
        <f t="shared" si="57"/>
        <v>7.88</v>
      </c>
      <c r="O547">
        <f t="shared" si="58"/>
        <v>17</v>
      </c>
      <c r="P547" s="49">
        <f t="shared" si="59"/>
        <v>17</v>
      </c>
      <c r="Q547">
        <f t="shared" si="60"/>
        <v>7.67</v>
      </c>
      <c r="R547">
        <f t="shared" si="61"/>
        <v>35</v>
      </c>
      <c r="S547" s="49">
        <f t="shared" si="62"/>
        <v>35</v>
      </c>
      <c r="T547">
        <f t="shared" si="63"/>
        <v>7.45</v>
      </c>
      <c r="U547">
        <f t="shared" si="64"/>
        <v>42</v>
      </c>
      <c r="V547" s="49">
        <f t="shared" si="65"/>
        <v>42</v>
      </c>
      <c r="W547">
        <f t="shared" si="66"/>
        <v>7.36</v>
      </c>
      <c r="X547">
        <f t="shared" si="67"/>
        <v>42</v>
      </c>
      <c r="Y547" s="49">
        <f t="shared" si="68"/>
        <v>42</v>
      </c>
      <c r="Z547">
        <f t="shared" si="69"/>
        <v>7.77</v>
      </c>
      <c r="AA547">
        <f t="shared" si="70"/>
        <v>26</v>
      </c>
      <c r="AB547">
        <f t="shared" si="71"/>
        <v>26</v>
      </c>
      <c r="AC547">
        <f t="shared" si="72"/>
        <v>7.65</v>
      </c>
      <c r="AD547" cm="1">
        <f t="array" ref="AD547">1+SUMPRODUCT((D$469:D$776=D547)*(AC$469:AC$776&gt;AC547))</f>
        <v>34</v>
      </c>
      <c r="AE547">
        <f t="shared" si="73"/>
        <v>34</v>
      </c>
      <c r="AF547">
        <f t="shared" si="74"/>
        <v>7.96</v>
      </c>
      <c r="AG547" cm="1">
        <f t="array" ref="AG547">1+SUMPRODUCT((D$469:D$776=D547)*(AF$469:AF$776&gt;AF547))</f>
        <v>4</v>
      </c>
      <c r="AH547">
        <f t="shared" si="75"/>
        <v>4</v>
      </c>
      <c r="AI547">
        <f t="shared" si="76"/>
        <v>7.71</v>
      </c>
      <c r="AJ547" cm="1">
        <f t="array" ref="AJ547">1+SUMPRODUCT((D$469:D$776=D547)*(AI$469:AI$776&gt;AI547))</f>
        <v>20</v>
      </c>
      <c r="AK547">
        <f t="shared" si="77"/>
        <v>20</v>
      </c>
      <c r="AL547">
        <f t="shared" si="78"/>
        <v>8.0399999999999991</v>
      </c>
      <c r="AM547" cm="1">
        <f t="array" ref="AM547">1+SUMPRODUCT((D$469:D$776=D547)*(AL$469:AL$776&gt;AL547))</f>
        <v>6</v>
      </c>
      <c r="AN547">
        <f t="shared" si="79"/>
        <v>6</v>
      </c>
    </row>
    <row r="548" spans="2:40" x14ac:dyDescent="0.3">
      <c r="B548" t="s">
        <v>90</v>
      </c>
      <c r="C548" t="str">
        <f>VLOOKUP(B548,class!A$1:B$357,2,FALSE)</f>
        <v>Shire district</v>
      </c>
      <c r="D548" t="str">
        <f>VLOOKUP(B548,classifications!E$3:F$335,2,FALSE)</f>
        <v xml:space="preserve">Largely Rural (rural including hub towns 50-79%) </v>
      </c>
      <c r="E548" s="7">
        <f t="shared" si="48"/>
        <v>7.52</v>
      </c>
      <c r="F548" s="49">
        <f t="shared" si="49"/>
        <v>26</v>
      </c>
      <c r="G548" s="49">
        <f t="shared" si="50"/>
        <v>26</v>
      </c>
      <c r="H548">
        <f t="shared" si="51"/>
        <v>7.68</v>
      </c>
      <c r="I548" s="49">
        <f t="shared" si="52"/>
        <v>10</v>
      </c>
      <c r="J548" s="49">
        <f t="shared" si="53"/>
        <v>10</v>
      </c>
      <c r="K548">
        <f t="shared" si="54"/>
        <v>7.9</v>
      </c>
      <c r="L548">
        <f t="shared" si="55"/>
        <v>3</v>
      </c>
      <c r="M548" s="49">
        <f t="shared" si="56"/>
        <v>3</v>
      </c>
      <c r="N548">
        <f t="shared" si="57"/>
        <v>7.95</v>
      </c>
      <c r="O548">
        <f t="shared" si="58"/>
        <v>4</v>
      </c>
      <c r="P548" s="49">
        <f t="shared" si="59"/>
        <v>4</v>
      </c>
      <c r="Q548">
        <f t="shared" si="60"/>
        <v>7.83</v>
      </c>
      <c r="R548">
        <f t="shared" si="61"/>
        <v>16</v>
      </c>
      <c r="S548" s="49">
        <f t="shared" si="62"/>
        <v>16</v>
      </c>
      <c r="T548">
        <f t="shared" si="63"/>
        <v>8.0299999999999994</v>
      </c>
      <c r="U548">
        <f t="shared" si="64"/>
        <v>8</v>
      </c>
      <c r="V548" s="49">
        <f t="shared" si="65"/>
        <v>8</v>
      </c>
      <c r="W548">
        <f t="shared" si="66"/>
        <v>7.9</v>
      </c>
      <c r="X548">
        <f t="shared" si="67"/>
        <v>11</v>
      </c>
      <c r="Y548" s="49">
        <f t="shared" si="68"/>
        <v>11</v>
      </c>
      <c r="Z548">
        <f t="shared" si="69"/>
        <v>8.06</v>
      </c>
      <c r="AA548">
        <f t="shared" si="70"/>
        <v>6</v>
      </c>
      <c r="AB548">
        <f t="shared" si="71"/>
        <v>6</v>
      </c>
      <c r="AC548">
        <f t="shared" si="72"/>
        <v>7.91</v>
      </c>
      <c r="AD548" cm="1">
        <f t="array" ref="AD548">1+SUMPRODUCT((D$469:D$776=D548)*(AC$469:AC$776&gt;AC548))</f>
        <v>6</v>
      </c>
      <c r="AE548">
        <f t="shared" si="73"/>
        <v>6</v>
      </c>
      <c r="AF548">
        <f t="shared" si="74"/>
        <v>7.33</v>
      </c>
      <c r="AG548" cm="1">
        <f t="array" ref="AG548">1+SUMPRODUCT((D$469:D$776=D548)*(AF$469:AF$776&gt;AF548))</f>
        <v>35</v>
      </c>
      <c r="AH548">
        <f t="shared" si="75"/>
        <v>35</v>
      </c>
      <c r="AI548">
        <f t="shared" si="76"/>
        <v>7.48</v>
      </c>
      <c r="AJ548" cm="1">
        <f t="array" ref="AJ548">1+SUMPRODUCT((D$469:D$776=D548)*(AI$469:AI$776&gt;AI548))</f>
        <v>33</v>
      </c>
      <c r="AK548">
        <f t="shared" si="77"/>
        <v>33</v>
      </c>
      <c r="AL548">
        <f t="shared" si="78"/>
        <v>7.79</v>
      </c>
      <c r="AM548" cm="1">
        <f t="array" ref="AM548">1+SUMPRODUCT((D$469:D$776=D548)*(AL$469:AL$776&gt;AL548))</f>
        <v>5</v>
      </c>
      <c r="AN548">
        <f t="shared" si="79"/>
        <v>5</v>
      </c>
    </row>
    <row r="549" spans="2:40" x14ac:dyDescent="0.3">
      <c r="B549" t="s">
        <v>92</v>
      </c>
      <c r="C549" t="str">
        <f>VLOOKUP(B549,class!A$1:B$357,2,FALSE)</f>
        <v>Shire district</v>
      </c>
      <c r="D549" t="str">
        <f>VLOOKUP(B549,classifications!E$3:F$335,2,FALSE)</f>
        <v xml:space="preserve">Mainly Rural (rural including hub towns &gt;=80%) </v>
      </c>
      <c r="E549" s="7">
        <f t="shared" si="48"/>
        <v>7.32</v>
      </c>
      <c r="F549" s="49">
        <f t="shared" si="49"/>
        <v>39</v>
      </c>
      <c r="G549" s="49">
        <f t="shared" si="50"/>
        <v>39</v>
      </c>
      <c r="H549">
        <f t="shared" si="51"/>
        <v>7.78</v>
      </c>
      <c r="I549" s="49">
        <f t="shared" si="52"/>
        <v>3</v>
      </c>
      <c r="J549" s="49">
        <f t="shared" si="53"/>
        <v>3</v>
      </c>
      <c r="K549">
        <f t="shared" si="54"/>
        <v>7.18</v>
      </c>
      <c r="L549">
        <f t="shared" si="55"/>
        <v>41</v>
      </c>
      <c r="M549" s="49">
        <f t="shared" si="56"/>
        <v>41</v>
      </c>
      <c r="N549">
        <f t="shared" si="57"/>
        <v>7.68</v>
      </c>
      <c r="O549">
        <f t="shared" si="58"/>
        <v>31</v>
      </c>
      <c r="P549" s="49">
        <f t="shared" si="59"/>
        <v>31</v>
      </c>
      <c r="Q549">
        <f t="shared" si="60"/>
        <v>7.75</v>
      </c>
      <c r="R549">
        <f t="shared" si="61"/>
        <v>28</v>
      </c>
      <c r="S549" s="49">
        <f t="shared" si="62"/>
        <v>28</v>
      </c>
      <c r="T549">
        <f t="shared" si="63"/>
        <v>7.76</v>
      </c>
      <c r="U549">
        <f t="shared" si="64"/>
        <v>31</v>
      </c>
      <c r="V549" s="49">
        <f t="shared" si="65"/>
        <v>31</v>
      </c>
      <c r="W549">
        <f t="shared" si="66"/>
        <v>7.77</v>
      </c>
      <c r="X549">
        <f t="shared" si="67"/>
        <v>29</v>
      </c>
      <c r="Y549" s="49">
        <f t="shared" si="68"/>
        <v>29</v>
      </c>
      <c r="Z549">
        <f t="shared" si="69"/>
        <v>8.02</v>
      </c>
      <c r="AA549">
        <f t="shared" si="70"/>
        <v>8</v>
      </c>
      <c r="AB549">
        <f t="shared" si="71"/>
        <v>8</v>
      </c>
      <c r="AC549">
        <f t="shared" si="72"/>
        <v>7.75</v>
      </c>
      <c r="AD549" cm="1">
        <f t="array" ref="AD549">1+SUMPRODUCT((D$469:D$776=D549)*(AC$469:AC$776&gt;AC549))</f>
        <v>28</v>
      </c>
      <c r="AE549">
        <f t="shared" si="73"/>
        <v>28</v>
      </c>
      <c r="AF549">
        <f t="shared" si="74"/>
        <v>7.68</v>
      </c>
      <c r="AG549" cm="1">
        <f t="array" ref="AG549">1+SUMPRODUCT((D$469:D$776=D549)*(AF$469:AF$776&gt;AF549))</f>
        <v>13</v>
      </c>
      <c r="AH549">
        <f t="shared" si="75"/>
        <v>13</v>
      </c>
      <c r="AI549">
        <f t="shared" si="76"/>
        <v>7.4</v>
      </c>
      <c r="AJ549" cm="1">
        <f t="array" ref="AJ549">1+SUMPRODUCT((D$469:D$776=D549)*(AI$469:AI$776&gt;AI549))</f>
        <v>38</v>
      </c>
      <c r="AK549">
        <f t="shared" si="77"/>
        <v>38</v>
      </c>
      <c r="AL549">
        <f t="shared" si="78"/>
        <v>7.58</v>
      </c>
      <c r="AM549" cm="1">
        <f t="array" ref="AM549">1+SUMPRODUCT((D$469:D$776=D549)*(AL$469:AL$776&gt;AL549))</f>
        <v>25</v>
      </c>
      <c r="AN549">
        <f t="shared" si="79"/>
        <v>25</v>
      </c>
    </row>
    <row r="550" spans="2:40" x14ac:dyDescent="0.3">
      <c r="B550" t="s">
        <v>93</v>
      </c>
      <c r="C550" t="str">
        <f>VLOOKUP(B550,class!A$1:B$357,2,FALSE)</f>
        <v>Shire district</v>
      </c>
      <c r="D550" t="str">
        <f>VLOOKUP(B550,classifications!E$3:F$335,2,FALSE)</f>
        <v>Urban with Significant Rural (rural including hub towns 26-49%)</v>
      </c>
      <c r="E550" s="7">
        <f t="shared" si="48"/>
        <v>7.82</v>
      </c>
      <c r="F550" s="49">
        <f t="shared" si="49"/>
        <v>6</v>
      </c>
      <c r="G550" s="49">
        <f t="shared" si="50"/>
        <v>6</v>
      </c>
      <c r="H550">
        <f t="shared" si="51"/>
        <v>7.79</v>
      </c>
      <c r="I550" s="49">
        <f t="shared" si="52"/>
        <v>5</v>
      </c>
      <c r="J550" s="49">
        <f t="shared" si="53"/>
        <v>5</v>
      </c>
      <c r="K550">
        <f t="shared" si="54"/>
        <v>7.58</v>
      </c>
      <c r="L550">
        <f t="shared" si="55"/>
        <v>28</v>
      </c>
      <c r="M550" s="49">
        <f t="shared" si="56"/>
        <v>28</v>
      </c>
      <c r="N550">
        <f t="shared" si="57"/>
        <v>7.62</v>
      </c>
      <c r="O550">
        <f t="shared" si="58"/>
        <v>41</v>
      </c>
      <c r="P550" s="49">
        <f t="shared" si="59"/>
        <v>41</v>
      </c>
      <c r="Q550">
        <f t="shared" si="60"/>
        <v>7.52</v>
      </c>
      <c r="R550">
        <f t="shared" si="61"/>
        <v>45</v>
      </c>
      <c r="S550" s="49">
        <f t="shared" si="62"/>
        <v>45</v>
      </c>
      <c r="T550">
        <f t="shared" si="63"/>
        <v>7.98</v>
      </c>
      <c r="U550">
        <f t="shared" si="64"/>
        <v>5</v>
      </c>
      <c r="V550" s="49">
        <f t="shared" si="65"/>
        <v>5</v>
      </c>
      <c r="W550">
        <f t="shared" si="66"/>
        <v>7.66</v>
      </c>
      <c r="X550">
        <f t="shared" si="67"/>
        <v>39</v>
      </c>
      <c r="Y550" s="49">
        <f t="shared" si="68"/>
        <v>39</v>
      </c>
      <c r="Z550">
        <f t="shared" si="69"/>
        <v>7.98</v>
      </c>
      <c r="AA550">
        <f t="shared" si="70"/>
        <v>13</v>
      </c>
      <c r="AB550">
        <f t="shared" si="71"/>
        <v>13</v>
      </c>
      <c r="AC550">
        <f t="shared" si="72"/>
        <v>7.92</v>
      </c>
      <c r="AD550" cm="1">
        <f t="array" ref="AD550">1+SUMPRODUCT((D$469:D$776=D550)*(AC$469:AC$776&gt;AC550))</f>
        <v>6</v>
      </c>
      <c r="AE550">
        <f t="shared" si="73"/>
        <v>6</v>
      </c>
      <c r="AF550">
        <f t="shared" si="74"/>
        <v>7.24</v>
      </c>
      <c r="AG550" cm="1">
        <f t="array" ref="AG550">1+SUMPRODUCT((D$469:D$776=D550)*(AF$469:AF$776&gt;AF550))</f>
        <v>40</v>
      </c>
      <c r="AH550">
        <f t="shared" si="75"/>
        <v>40</v>
      </c>
      <c r="AI550">
        <f t="shared" si="76"/>
        <v>7.64</v>
      </c>
      <c r="AJ550" cm="1">
        <f t="array" ref="AJ550">1+SUMPRODUCT((D$469:D$776=D550)*(AI$469:AI$776&gt;AI550))</f>
        <v>25</v>
      </c>
      <c r="AK550">
        <f t="shared" si="77"/>
        <v>25</v>
      </c>
      <c r="AL550">
        <f t="shared" si="78"/>
        <v>7.45</v>
      </c>
      <c r="AM550" cm="1">
        <f t="array" ref="AM550">1+SUMPRODUCT((D$469:D$776=D550)*(AL$469:AL$776&gt;AL550))</f>
        <v>36</v>
      </c>
      <c r="AN550">
        <f t="shared" si="79"/>
        <v>36</v>
      </c>
    </row>
    <row r="551" spans="2:40" x14ac:dyDescent="0.3">
      <c r="B551" t="s">
        <v>94</v>
      </c>
      <c r="C551" t="str">
        <f>VLOOKUP(B551,class!A$1:B$357,2,FALSE)</f>
        <v>Shire district</v>
      </c>
      <c r="D551" t="str">
        <f>VLOOKUP(B551,classifications!E$3:F$335,2,FALSE)</f>
        <v xml:space="preserve">Mainly Rural (rural including hub towns &gt;=80%) </v>
      </c>
      <c r="E551" s="7">
        <f t="shared" si="48"/>
        <v>7.71</v>
      </c>
      <c r="F551" s="49">
        <f t="shared" si="49"/>
        <v>17</v>
      </c>
      <c r="G551" s="49">
        <f t="shared" si="50"/>
        <v>17</v>
      </c>
      <c r="H551">
        <f t="shared" si="51"/>
        <v>7.42</v>
      </c>
      <c r="I551" s="49">
        <f t="shared" si="52"/>
        <v>34</v>
      </c>
      <c r="J551" s="49">
        <f t="shared" si="53"/>
        <v>34</v>
      </c>
      <c r="K551">
        <f t="shared" si="54"/>
        <v>7.35</v>
      </c>
      <c r="L551">
        <f t="shared" si="55"/>
        <v>39</v>
      </c>
      <c r="M551" s="49">
        <f t="shared" si="56"/>
        <v>39</v>
      </c>
      <c r="N551">
        <f t="shared" si="57"/>
        <v>7.64</v>
      </c>
      <c r="O551">
        <f t="shared" si="58"/>
        <v>35</v>
      </c>
      <c r="P551" s="49">
        <f t="shared" si="59"/>
        <v>35</v>
      </c>
      <c r="Q551">
        <f t="shared" si="60"/>
        <v>7.69</v>
      </c>
      <c r="R551">
        <f t="shared" si="61"/>
        <v>31</v>
      </c>
      <c r="S551" s="49">
        <f t="shared" si="62"/>
        <v>31</v>
      </c>
      <c r="T551">
        <f t="shared" si="63"/>
        <v>7.9</v>
      </c>
      <c r="U551">
        <f t="shared" si="64"/>
        <v>17</v>
      </c>
      <c r="V551" s="49">
        <f t="shared" si="65"/>
        <v>17</v>
      </c>
      <c r="W551">
        <f t="shared" si="66"/>
        <v>7.51</v>
      </c>
      <c r="X551">
        <f t="shared" si="67"/>
        <v>40</v>
      </c>
      <c r="Y551" s="49">
        <f t="shared" si="68"/>
        <v>40</v>
      </c>
      <c r="Z551">
        <f t="shared" si="69"/>
        <v>7.77</v>
      </c>
      <c r="AA551">
        <f t="shared" si="70"/>
        <v>26</v>
      </c>
      <c r="AB551">
        <f t="shared" si="71"/>
        <v>26</v>
      </c>
      <c r="AC551">
        <f t="shared" si="72"/>
        <v>7.82</v>
      </c>
      <c r="AD551" cm="1">
        <f t="array" ref="AD551">1+SUMPRODUCT((D$469:D$776=D551)*(AC$469:AC$776&gt;AC551))</f>
        <v>21</v>
      </c>
      <c r="AE551">
        <f t="shared" si="73"/>
        <v>21</v>
      </c>
      <c r="AF551">
        <f t="shared" si="74"/>
        <v>7.52</v>
      </c>
      <c r="AG551" cm="1">
        <f t="array" ref="AG551">1+SUMPRODUCT((D$469:D$776=D551)*(AF$469:AF$776&gt;AF551))</f>
        <v>26</v>
      </c>
      <c r="AH551">
        <f t="shared" si="75"/>
        <v>26</v>
      </c>
      <c r="AI551">
        <f t="shared" si="76"/>
        <v>7.67</v>
      </c>
      <c r="AJ551" cm="1">
        <f t="array" ref="AJ551">1+SUMPRODUCT((D$469:D$776=D551)*(AI$469:AI$776&gt;AI551))</f>
        <v>24</v>
      </c>
      <c r="AK551">
        <f t="shared" si="77"/>
        <v>24</v>
      </c>
      <c r="AL551">
        <f t="shared" si="78"/>
        <v>7.53</v>
      </c>
      <c r="AM551" cm="1">
        <f t="array" ref="AM551">1+SUMPRODUCT((D$469:D$776=D551)*(AL$469:AL$776&gt;AL551))</f>
        <v>30</v>
      </c>
      <c r="AN551">
        <f t="shared" si="79"/>
        <v>30</v>
      </c>
    </row>
    <row r="552" spans="2:40" x14ac:dyDescent="0.3">
      <c r="B552" t="s">
        <v>96</v>
      </c>
      <c r="C552" t="str">
        <f>VLOOKUP(B552,class!A$1:B$357,2,FALSE)</f>
        <v>Unitary authority</v>
      </c>
      <c r="D552" t="str">
        <f>VLOOKUP(B552,classifications!E$3:F$335,2,FALSE)</f>
        <v xml:space="preserve">Largely Rural (rural including hub towns 50-79%) </v>
      </c>
      <c r="E552" s="7">
        <f t="shared" si="48"/>
        <v>7.56</v>
      </c>
      <c r="F552" s="49">
        <f t="shared" si="49"/>
        <v>21</v>
      </c>
      <c r="G552" s="49">
        <f t="shared" si="50"/>
        <v>21</v>
      </c>
      <c r="H552">
        <f t="shared" si="51"/>
        <v>7.63</v>
      </c>
      <c r="I552" s="49">
        <f t="shared" si="52"/>
        <v>17</v>
      </c>
      <c r="J552" s="49">
        <f t="shared" si="53"/>
        <v>17</v>
      </c>
      <c r="K552">
        <f t="shared" si="54"/>
        <v>7.67</v>
      </c>
      <c r="L552">
        <f t="shared" si="55"/>
        <v>18</v>
      </c>
      <c r="M552" s="49">
        <f t="shared" si="56"/>
        <v>18</v>
      </c>
      <c r="N552">
        <f t="shared" si="57"/>
        <v>7.7</v>
      </c>
      <c r="O552">
        <f t="shared" si="58"/>
        <v>29</v>
      </c>
      <c r="P552" s="49">
        <f t="shared" si="59"/>
        <v>29</v>
      </c>
      <c r="Q552">
        <f t="shared" si="60"/>
        <v>7.79</v>
      </c>
      <c r="R552">
        <f t="shared" si="61"/>
        <v>23</v>
      </c>
      <c r="S552" s="49">
        <f t="shared" si="62"/>
        <v>23</v>
      </c>
      <c r="T552">
        <f t="shared" si="63"/>
        <v>7.93</v>
      </c>
      <c r="U552">
        <f t="shared" si="64"/>
        <v>11</v>
      </c>
      <c r="V552" s="49">
        <f t="shared" si="65"/>
        <v>11</v>
      </c>
      <c r="W552">
        <f t="shared" si="66"/>
        <v>7.88</v>
      </c>
      <c r="X552">
        <f t="shared" si="67"/>
        <v>13</v>
      </c>
      <c r="Y552" s="49">
        <f t="shared" si="68"/>
        <v>13</v>
      </c>
      <c r="Z552">
        <f t="shared" si="69"/>
        <v>7.94</v>
      </c>
      <c r="AA552">
        <f t="shared" si="70"/>
        <v>10</v>
      </c>
      <c r="AB552">
        <f t="shared" si="71"/>
        <v>10</v>
      </c>
      <c r="AC552">
        <f t="shared" si="72"/>
        <v>7.94</v>
      </c>
      <c r="AD552" cm="1">
        <f t="array" ref="AD552">1+SUMPRODUCT((D$469:D$776=D552)*(AC$469:AC$776&gt;AC552))</f>
        <v>3</v>
      </c>
      <c r="AE552">
        <f t="shared" si="73"/>
        <v>3</v>
      </c>
      <c r="AF552">
        <f t="shared" si="74"/>
        <v>7.74</v>
      </c>
      <c r="AG552" cm="1">
        <f t="array" ref="AG552">1+SUMPRODUCT((D$469:D$776=D552)*(AF$469:AF$776&gt;AF552))</f>
        <v>6</v>
      </c>
      <c r="AH552">
        <f t="shared" si="75"/>
        <v>6</v>
      </c>
      <c r="AI552">
        <f t="shared" si="76"/>
        <v>7.69</v>
      </c>
      <c r="AJ552" cm="1">
        <f t="array" ref="AJ552">1+SUMPRODUCT((D$469:D$776=D552)*(AI$469:AI$776&gt;AI552))</f>
        <v>19</v>
      </c>
      <c r="AK552">
        <f t="shared" si="77"/>
        <v>19</v>
      </c>
      <c r="AL552">
        <f t="shared" si="78"/>
        <v>7.4</v>
      </c>
      <c r="AM552" cm="1">
        <f t="array" ref="AM552">1+SUMPRODUCT((D$469:D$776=D552)*(AL$469:AL$776&gt;AL552))</f>
        <v>34</v>
      </c>
      <c r="AN552">
        <f t="shared" si="79"/>
        <v>34</v>
      </c>
    </row>
    <row r="553" spans="2:40" x14ac:dyDescent="0.3">
      <c r="B553" t="s">
        <v>97</v>
      </c>
      <c r="C553" t="str">
        <f>VLOOKUP(B553,class!A$1:B$357,2,FALSE)</f>
        <v>Shire district</v>
      </c>
      <c r="D553" t="str">
        <f>VLOOKUP(B553,classifications!E$3:F$335,2,FALSE)</f>
        <v>Urban with Significant Rural (rural including hub towns 26-49%)</v>
      </c>
      <c r="E553" s="7">
        <f t="shared" si="48"/>
        <v>7.16</v>
      </c>
      <c r="F553" s="49">
        <f t="shared" si="49"/>
        <v>47</v>
      </c>
      <c r="G553" s="49">
        <f t="shared" si="50"/>
        <v>47</v>
      </c>
      <c r="H553">
        <f t="shared" si="51"/>
        <v>7.3</v>
      </c>
      <c r="I553" s="49">
        <f t="shared" si="52"/>
        <v>46</v>
      </c>
      <c r="J553" s="49">
        <f t="shared" si="53"/>
        <v>46</v>
      </c>
      <c r="K553">
        <f t="shared" si="54"/>
        <v>7.74</v>
      </c>
      <c r="L553">
        <f t="shared" si="55"/>
        <v>11</v>
      </c>
      <c r="M553" s="49">
        <f t="shared" si="56"/>
        <v>11</v>
      </c>
      <c r="N553">
        <f t="shared" si="57"/>
        <v>7.67</v>
      </c>
      <c r="O553">
        <f t="shared" si="58"/>
        <v>32</v>
      </c>
      <c r="P553" s="49">
        <f t="shared" si="59"/>
        <v>32</v>
      </c>
      <c r="Q553">
        <f t="shared" si="60"/>
        <v>7.99</v>
      </c>
      <c r="R553">
        <f t="shared" si="61"/>
        <v>4</v>
      </c>
      <c r="S553" s="49">
        <f t="shared" si="62"/>
        <v>4</v>
      </c>
      <c r="T553">
        <f t="shared" si="63"/>
        <v>7.77</v>
      </c>
      <c r="U553">
        <f t="shared" si="64"/>
        <v>28</v>
      </c>
      <c r="V553" s="49">
        <f t="shared" si="65"/>
        <v>28</v>
      </c>
      <c r="W553">
        <f t="shared" si="66"/>
        <v>7.71</v>
      </c>
      <c r="X553">
        <f t="shared" si="67"/>
        <v>32</v>
      </c>
      <c r="Y553" s="49">
        <f t="shared" si="68"/>
        <v>32</v>
      </c>
      <c r="Z553">
        <f t="shared" si="69"/>
        <v>7.69</v>
      </c>
      <c r="AA553">
        <f t="shared" si="70"/>
        <v>40</v>
      </c>
      <c r="AB553">
        <f t="shared" si="71"/>
        <v>40</v>
      </c>
      <c r="AC553">
        <f t="shared" si="72"/>
        <v>7.65</v>
      </c>
      <c r="AD553" cm="1">
        <f t="array" ref="AD553">1+SUMPRODUCT((D$469:D$776=D553)*(AC$469:AC$776&gt;AC553))</f>
        <v>33</v>
      </c>
      <c r="AE553">
        <f t="shared" si="73"/>
        <v>33</v>
      </c>
      <c r="AF553">
        <f t="shared" si="74"/>
        <v>7.07</v>
      </c>
      <c r="AG553" cm="1">
        <f t="array" ref="AG553">1+SUMPRODUCT((D$469:D$776=D553)*(AF$469:AF$776&gt;AF553))</f>
        <v>47</v>
      </c>
      <c r="AH553">
        <f t="shared" si="75"/>
        <v>47</v>
      </c>
      <c r="AI553">
        <f t="shared" si="76"/>
        <v>7.71</v>
      </c>
      <c r="AJ553" cm="1">
        <f t="array" ref="AJ553">1+SUMPRODUCT((D$469:D$776=D553)*(AI$469:AI$776&gt;AI553))</f>
        <v>18</v>
      </c>
      <c r="AK553">
        <f t="shared" si="77"/>
        <v>18</v>
      </c>
      <c r="AL553">
        <f t="shared" si="78"/>
        <v>7.62</v>
      </c>
      <c r="AM553" cm="1">
        <f t="array" ref="AM553">1+SUMPRODUCT((D$469:D$776=D553)*(AL$469:AL$776&gt;AL553))</f>
        <v>21</v>
      </c>
      <c r="AN553">
        <f t="shared" si="79"/>
        <v>21</v>
      </c>
    </row>
    <row r="554" spans="2:40" x14ac:dyDescent="0.3">
      <c r="B554" t="s">
        <v>98</v>
      </c>
      <c r="C554" t="str">
        <f>VLOOKUP(B554,class!A$1:B$357,2,FALSE)</f>
        <v>Shire district</v>
      </c>
      <c r="D554" t="str">
        <f>VLOOKUP(B554,classifications!E$3:F$335,2,FALSE)</f>
        <v>Urban with City and Town</v>
      </c>
      <c r="E554" s="7">
        <f t="shared" si="48"/>
        <v>7.18</v>
      </c>
      <c r="F554" s="49">
        <f t="shared" si="49"/>
        <v>83</v>
      </c>
      <c r="G554" s="49">
        <f t="shared" si="50"/>
        <v>83</v>
      </c>
      <c r="H554">
        <f t="shared" si="51"/>
        <v>7.35</v>
      </c>
      <c r="I554" s="49">
        <f t="shared" si="52"/>
        <v>66</v>
      </c>
      <c r="J554" s="49">
        <f t="shared" si="53"/>
        <v>66</v>
      </c>
      <c r="K554">
        <f t="shared" si="54"/>
        <v>7.56</v>
      </c>
      <c r="L554">
        <f t="shared" si="55"/>
        <v>27</v>
      </c>
      <c r="M554" s="49">
        <f t="shared" si="56"/>
        <v>27</v>
      </c>
      <c r="N554">
        <f t="shared" si="57"/>
        <v>7.69</v>
      </c>
      <c r="O554">
        <f t="shared" si="58"/>
        <v>34</v>
      </c>
      <c r="P554" s="49">
        <f t="shared" si="59"/>
        <v>34</v>
      </c>
      <c r="Q554">
        <f t="shared" si="60"/>
        <v>7.8</v>
      </c>
      <c r="R554">
        <f t="shared" si="61"/>
        <v>24</v>
      </c>
      <c r="S554" s="49">
        <f t="shared" si="62"/>
        <v>24</v>
      </c>
      <c r="T554">
        <f t="shared" si="63"/>
        <v>7.6</v>
      </c>
      <c r="U554">
        <f t="shared" si="64"/>
        <v>62</v>
      </c>
      <c r="V554" s="49">
        <f t="shared" si="65"/>
        <v>62</v>
      </c>
      <c r="W554">
        <f t="shared" si="66"/>
        <v>7.56</v>
      </c>
      <c r="X554">
        <f t="shared" si="67"/>
        <v>77</v>
      </c>
      <c r="Y554" s="49">
        <f t="shared" si="68"/>
        <v>77</v>
      </c>
      <c r="Z554">
        <f t="shared" si="69"/>
        <v>7.6</v>
      </c>
      <c r="AA554">
        <f t="shared" si="70"/>
        <v>66</v>
      </c>
      <c r="AB554">
        <f t="shared" si="71"/>
        <v>66</v>
      </c>
      <c r="AC554">
        <f t="shared" si="72"/>
        <v>7.34</v>
      </c>
      <c r="AD554" cm="1">
        <f t="array" ref="AD554">1+SUMPRODUCT((D$469:D$776=D554)*(AC$469:AC$776&gt;AC554))</f>
        <v>89</v>
      </c>
      <c r="AE554">
        <f t="shared" si="73"/>
        <v>89</v>
      </c>
      <c r="AF554">
        <f t="shared" si="74"/>
        <v>7.17</v>
      </c>
      <c r="AG554" cm="1">
        <f t="array" ref="AG554">1+SUMPRODUCT((D$469:D$776=D554)*(AF$469:AF$776&gt;AF554))</f>
        <v>78</v>
      </c>
      <c r="AH554">
        <f t="shared" si="75"/>
        <v>78</v>
      </c>
      <c r="AI554">
        <f t="shared" si="76"/>
        <v>7.46</v>
      </c>
      <c r="AJ554" cm="1">
        <f t="array" ref="AJ554">1+SUMPRODUCT((D$469:D$776=D554)*(AI$469:AI$776&gt;AI554))</f>
        <v>52</v>
      </c>
      <c r="AK554">
        <f t="shared" si="77"/>
        <v>52</v>
      </c>
      <c r="AL554">
        <f t="shared" si="78"/>
        <v>6.68</v>
      </c>
      <c r="AM554" cm="1">
        <f t="array" ref="AM554">1+SUMPRODUCT((D$469:D$776=D554)*(AL$469:AL$776&gt;AL554))</f>
        <v>90</v>
      </c>
      <c r="AN554">
        <f t="shared" si="79"/>
        <v>90</v>
      </c>
    </row>
    <row r="555" spans="2:40" x14ac:dyDescent="0.3">
      <c r="B555" t="s">
        <v>99</v>
      </c>
      <c r="C555" t="str">
        <f>VLOOKUP(B555,class!A$1:B$357,2,FALSE)</f>
        <v>Shire district</v>
      </c>
      <c r="D555" t="str">
        <f>VLOOKUP(B555,classifications!E$3:F$335,2,FALSE)</f>
        <v>Urban with City and Town</v>
      </c>
      <c r="E555" s="7">
        <f t="shared" si="48"/>
        <v>7.52</v>
      </c>
      <c r="F555" s="49">
        <f t="shared" si="49"/>
        <v>24</v>
      </c>
      <c r="G555" s="49">
        <f t="shared" si="50"/>
        <v>24</v>
      </c>
      <c r="H555">
        <f t="shared" si="51"/>
        <v>7.56</v>
      </c>
      <c r="I555" s="49">
        <f t="shared" si="52"/>
        <v>26</v>
      </c>
      <c r="J555" s="49">
        <f t="shared" si="53"/>
        <v>26</v>
      </c>
      <c r="K555">
        <f t="shared" si="54"/>
        <v>7.89</v>
      </c>
      <c r="L555">
        <f t="shared" si="55"/>
        <v>4</v>
      </c>
      <c r="M555" s="49">
        <f t="shared" si="56"/>
        <v>4</v>
      </c>
      <c r="N555">
        <f t="shared" si="57"/>
        <v>7.81</v>
      </c>
      <c r="O555">
        <f t="shared" si="58"/>
        <v>14</v>
      </c>
      <c r="P555" s="49">
        <f t="shared" si="59"/>
        <v>14</v>
      </c>
      <c r="Q555">
        <f t="shared" si="60"/>
        <v>7.66</v>
      </c>
      <c r="R555">
        <f t="shared" si="61"/>
        <v>44</v>
      </c>
      <c r="S555" s="49">
        <f t="shared" si="62"/>
        <v>44</v>
      </c>
      <c r="T555">
        <f t="shared" si="63"/>
        <v>7.72</v>
      </c>
      <c r="U555">
        <f t="shared" si="64"/>
        <v>34</v>
      </c>
      <c r="V555" s="49">
        <f t="shared" si="65"/>
        <v>34</v>
      </c>
      <c r="W555">
        <f t="shared" si="66"/>
        <v>7.92</v>
      </c>
      <c r="X555">
        <f t="shared" si="67"/>
        <v>11</v>
      </c>
      <c r="Y555" s="49">
        <f t="shared" si="68"/>
        <v>11</v>
      </c>
      <c r="Z555">
        <f t="shared" si="69"/>
        <v>7.73</v>
      </c>
      <c r="AA555">
        <f t="shared" si="70"/>
        <v>37</v>
      </c>
      <c r="AB555">
        <f t="shared" si="71"/>
        <v>37</v>
      </c>
      <c r="AC555">
        <f t="shared" si="72"/>
        <v>7.8</v>
      </c>
      <c r="AD555" cm="1">
        <f t="array" ref="AD555">1+SUMPRODUCT((D$469:D$776=D555)*(AC$469:AC$776&gt;AC555))</f>
        <v>20</v>
      </c>
      <c r="AE555">
        <f t="shared" si="73"/>
        <v>20</v>
      </c>
      <c r="AF555">
        <f t="shared" si="74"/>
        <v>7.56</v>
      </c>
      <c r="AG555" cm="1">
        <f t="array" ref="AG555">1+SUMPRODUCT((D$469:D$776=D555)*(AF$469:AF$776&gt;AF555))</f>
        <v>19</v>
      </c>
      <c r="AH555">
        <f t="shared" si="75"/>
        <v>19</v>
      </c>
      <c r="AI555">
        <f t="shared" si="76"/>
        <v>7.72</v>
      </c>
      <c r="AJ555" cm="1">
        <f t="array" ref="AJ555">1+SUMPRODUCT((D$469:D$776=D555)*(AI$469:AI$776&gt;AI555))</f>
        <v>15</v>
      </c>
      <c r="AK555">
        <f t="shared" si="77"/>
        <v>15</v>
      </c>
      <c r="AL555">
        <f t="shared" si="78"/>
        <v>7.82</v>
      </c>
      <c r="AM555" cm="1">
        <f t="array" ref="AM555">1+SUMPRODUCT((D$469:D$776=D555)*(AL$469:AL$776&gt;AL555))</f>
        <v>10</v>
      </c>
      <c r="AN555">
        <f t="shared" si="79"/>
        <v>10</v>
      </c>
    </row>
    <row r="556" spans="2:40" x14ac:dyDescent="0.3">
      <c r="B556" t="s">
        <v>100</v>
      </c>
      <c r="C556" t="str">
        <f>VLOOKUP(B556,class!A$1:B$357,2,FALSE)</f>
        <v>Shire district</v>
      </c>
      <c r="D556" t="str">
        <f>VLOOKUP(B556,classifications!E$3:F$335,2,FALSE)</f>
        <v xml:space="preserve">Mainly Rural (rural including hub towns &gt;=80%) </v>
      </c>
      <c r="E556" s="7">
        <f t="shared" si="48"/>
        <v>7.83</v>
      </c>
      <c r="F556" s="49">
        <f t="shared" si="49"/>
        <v>6</v>
      </c>
      <c r="G556" s="49">
        <f t="shared" si="50"/>
        <v>6</v>
      </c>
      <c r="H556">
        <f t="shared" si="51"/>
        <v>7.78</v>
      </c>
      <c r="I556" s="49">
        <f t="shared" si="52"/>
        <v>3</v>
      </c>
      <c r="J556" s="49">
        <f t="shared" si="53"/>
        <v>3</v>
      </c>
      <c r="K556">
        <f t="shared" si="54"/>
        <v>7.89</v>
      </c>
      <c r="L556">
        <f t="shared" si="55"/>
        <v>8</v>
      </c>
      <c r="M556" s="49">
        <f t="shared" si="56"/>
        <v>8</v>
      </c>
      <c r="N556">
        <f t="shared" si="57"/>
        <v>7.95</v>
      </c>
      <c r="O556">
        <f t="shared" si="58"/>
        <v>11</v>
      </c>
      <c r="P556" s="49">
        <f t="shared" si="59"/>
        <v>11</v>
      </c>
      <c r="Q556">
        <f t="shared" si="60"/>
        <v>7.99</v>
      </c>
      <c r="R556">
        <f t="shared" si="61"/>
        <v>10</v>
      </c>
      <c r="S556" s="49">
        <f t="shared" si="62"/>
        <v>10</v>
      </c>
      <c r="T556">
        <f t="shared" si="63"/>
        <v>7.87</v>
      </c>
      <c r="U556">
        <f t="shared" si="64"/>
        <v>21</v>
      </c>
      <c r="V556" s="49">
        <f t="shared" si="65"/>
        <v>21</v>
      </c>
      <c r="W556">
        <f t="shared" si="66"/>
        <v>8.15</v>
      </c>
      <c r="X556">
        <f t="shared" si="67"/>
        <v>3</v>
      </c>
      <c r="Y556" s="49">
        <f t="shared" si="68"/>
        <v>3</v>
      </c>
      <c r="Z556">
        <f t="shared" si="69"/>
        <v>7.97</v>
      </c>
      <c r="AA556">
        <f t="shared" si="70"/>
        <v>12</v>
      </c>
      <c r="AB556">
        <f t="shared" si="71"/>
        <v>12</v>
      </c>
      <c r="AC556">
        <f t="shared" si="72"/>
        <v>7.98</v>
      </c>
      <c r="AD556" cm="1">
        <f t="array" ref="AD556">1+SUMPRODUCT((D$469:D$776=D556)*(AC$469:AC$776&gt;AC556))</f>
        <v>12</v>
      </c>
      <c r="AE556">
        <f t="shared" si="73"/>
        <v>12</v>
      </c>
      <c r="AF556">
        <f t="shared" si="74"/>
        <v>7.59</v>
      </c>
      <c r="AG556" cm="1">
        <f t="array" ref="AG556">1+SUMPRODUCT((D$469:D$776=D556)*(AF$469:AF$776&gt;AF556))</f>
        <v>19</v>
      </c>
      <c r="AH556">
        <f t="shared" si="75"/>
        <v>19</v>
      </c>
      <c r="AI556">
        <f t="shared" si="76"/>
        <v>7.8</v>
      </c>
      <c r="AJ556" cm="1">
        <f t="array" ref="AJ556">1+SUMPRODUCT((D$469:D$776=D556)*(AI$469:AI$776&gt;AI556))</f>
        <v>12</v>
      </c>
      <c r="AK556">
        <f t="shared" si="77"/>
        <v>12</v>
      </c>
      <c r="AL556">
        <f t="shared" si="78"/>
        <v>8.06</v>
      </c>
      <c r="AM556" cm="1">
        <f t="array" ref="AM556">1+SUMPRODUCT((D$469:D$776=D556)*(AL$469:AL$776&gt;AL556))</f>
        <v>5</v>
      </c>
      <c r="AN556">
        <f t="shared" si="79"/>
        <v>5</v>
      </c>
    </row>
    <row r="557" spans="2:40" x14ac:dyDescent="0.3">
      <c r="B557" t="s">
        <v>101</v>
      </c>
      <c r="C557" t="str">
        <f>VLOOKUP(B557,class!A$1:B$357,2,FALSE)</f>
        <v>Shire district</v>
      </c>
      <c r="D557" t="str">
        <f>VLOOKUP(B557,classifications!E$3:F$335,2,FALSE)</f>
        <v>Urban with Major Conurbation</v>
      </c>
      <c r="E557" s="7">
        <f t="shared" si="48"/>
        <v>7.68</v>
      </c>
      <c r="F557" s="49">
        <f t="shared" si="49"/>
        <v>3</v>
      </c>
      <c r="G557" s="49">
        <f t="shared" si="50"/>
        <v>3</v>
      </c>
      <c r="H557">
        <f t="shared" si="51"/>
        <v>7.58</v>
      </c>
      <c r="I557" s="49">
        <f t="shared" si="52"/>
        <v>10</v>
      </c>
      <c r="J557" s="49">
        <f t="shared" si="53"/>
        <v>10</v>
      </c>
      <c r="K557">
        <f t="shared" si="54"/>
        <v>7.7</v>
      </c>
      <c r="L557">
        <f t="shared" si="55"/>
        <v>4</v>
      </c>
      <c r="M557" s="49">
        <f t="shared" si="56"/>
        <v>4</v>
      </c>
      <c r="N557">
        <f t="shared" si="57"/>
        <v>7.46</v>
      </c>
      <c r="O557">
        <f t="shared" si="58"/>
        <v>48</v>
      </c>
      <c r="P557" s="49">
        <f t="shared" si="59"/>
        <v>48</v>
      </c>
      <c r="Q557">
        <f t="shared" si="60"/>
        <v>7.54</v>
      </c>
      <c r="R557">
        <f t="shared" si="61"/>
        <v>38</v>
      </c>
      <c r="S557" s="49">
        <f t="shared" si="62"/>
        <v>38</v>
      </c>
      <c r="T557">
        <f t="shared" si="63"/>
        <v>7.62</v>
      </c>
      <c r="U557">
        <f t="shared" si="64"/>
        <v>31</v>
      </c>
      <c r="V557" s="49">
        <f t="shared" si="65"/>
        <v>31</v>
      </c>
      <c r="W557">
        <f t="shared" si="66"/>
        <v>7.9</v>
      </c>
      <c r="X557">
        <f t="shared" si="67"/>
        <v>4</v>
      </c>
      <c r="Y557" s="49">
        <f t="shared" si="68"/>
        <v>4</v>
      </c>
      <c r="Z557">
        <f t="shared" si="69"/>
        <v>8.1</v>
      </c>
      <c r="AA557">
        <f t="shared" si="70"/>
        <v>2</v>
      </c>
      <c r="AB557">
        <f t="shared" si="71"/>
        <v>2</v>
      </c>
      <c r="AC557">
        <f t="shared" si="72"/>
        <v>7.75</v>
      </c>
      <c r="AD557" cm="1">
        <f t="array" ref="AD557">1+SUMPRODUCT((D$469:D$776=D557)*(AC$469:AC$776&gt;AC557))</f>
        <v>8</v>
      </c>
      <c r="AE557">
        <f t="shared" si="73"/>
        <v>8</v>
      </c>
      <c r="AF557">
        <f t="shared" si="74"/>
        <v>7.54</v>
      </c>
      <c r="AG557" cm="1">
        <f t="array" ref="AG557">1+SUMPRODUCT((D$469:D$776=D557)*(AF$469:AF$776&gt;AF557))</f>
        <v>7</v>
      </c>
      <c r="AH557">
        <f t="shared" si="75"/>
        <v>7</v>
      </c>
      <c r="AI557">
        <f t="shared" si="76"/>
        <v>7.58</v>
      </c>
      <c r="AJ557" cm="1">
        <f t="array" ref="AJ557">1+SUMPRODUCT((D$469:D$776=D557)*(AI$469:AI$776&gt;AI557))</f>
        <v>18</v>
      </c>
      <c r="AK557">
        <f t="shared" si="77"/>
        <v>18</v>
      </c>
      <c r="AL557">
        <f t="shared" si="78"/>
        <v>7.59</v>
      </c>
      <c r="AM557" cm="1">
        <f t="array" ref="AM557">1+SUMPRODUCT((D$469:D$776=D557)*(AL$469:AL$776&gt;AL557))</f>
        <v>10</v>
      </c>
      <c r="AN557">
        <f t="shared" si="79"/>
        <v>10</v>
      </c>
    </row>
    <row r="558" spans="2:40" x14ac:dyDescent="0.3">
      <c r="B558" t="s">
        <v>102</v>
      </c>
      <c r="C558" t="str">
        <f>VLOOKUP(B558,class!A$1:B$357,2,FALSE)</f>
        <v>London borough</v>
      </c>
      <c r="D558" t="str">
        <f>VLOOKUP(B558,classifications!E$3:F$335,2,FALSE)</f>
        <v>Urban with Major Conurbation</v>
      </c>
      <c r="E558" s="7">
        <f t="shared" si="48"/>
        <v>7.23</v>
      </c>
      <c r="F558" s="49">
        <f t="shared" si="49"/>
        <v>47</v>
      </c>
      <c r="G558" s="49">
        <f t="shared" si="50"/>
        <v>47</v>
      </c>
      <c r="H558">
        <f t="shared" si="51"/>
        <v>7.24</v>
      </c>
      <c r="I558" s="49">
        <f t="shared" si="52"/>
        <v>52</v>
      </c>
      <c r="J558" s="49">
        <f t="shared" si="53"/>
        <v>52</v>
      </c>
      <c r="K558">
        <f t="shared" si="54"/>
        <v>7.28</v>
      </c>
      <c r="L558">
        <f t="shared" si="55"/>
        <v>57</v>
      </c>
      <c r="M558" s="49">
        <f t="shared" si="56"/>
        <v>57</v>
      </c>
      <c r="N558">
        <f t="shared" si="57"/>
        <v>7.45</v>
      </c>
      <c r="O558">
        <f t="shared" si="58"/>
        <v>51</v>
      </c>
      <c r="P558" s="49">
        <f t="shared" si="59"/>
        <v>51</v>
      </c>
      <c r="Q558">
        <f t="shared" si="60"/>
        <v>7.3</v>
      </c>
      <c r="R558">
        <f t="shared" si="61"/>
        <v>70</v>
      </c>
      <c r="S558" s="49">
        <f t="shared" si="62"/>
        <v>70</v>
      </c>
      <c r="T558">
        <f t="shared" si="63"/>
        <v>7.29</v>
      </c>
      <c r="U558">
        <f t="shared" si="64"/>
        <v>70</v>
      </c>
      <c r="V558" s="49">
        <f t="shared" si="65"/>
        <v>70</v>
      </c>
      <c r="W558">
        <f t="shared" si="66"/>
        <v>7.34</v>
      </c>
      <c r="X558">
        <f t="shared" si="67"/>
        <v>66</v>
      </c>
      <c r="Y558" s="49">
        <f t="shared" si="68"/>
        <v>66</v>
      </c>
      <c r="Z558">
        <f t="shared" si="69"/>
        <v>7.37</v>
      </c>
      <c r="AA558">
        <f t="shared" si="70"/>
        <v>70</v>
      </c>
      <c r="AB558">
        <f t="shared" si="71"/>
        <v>70</v>
      </c>
      <c r="AC558">
        <f t="shared" si="72"/>
        <v>7.2</v>
      </c>
      <c r="AD558" cm="1">
        <f t="array" ref="AD558">1+SUMPRODUCT((D$469:D$776=D558)*(AC$469:AC$776&gt;AC558))</f>
        <v>75</v>
      </c>
      <c r="AE558">
        <f t="shared" si="73"/>
        <v>75</v>
      </c>
      <c r="AF558">
        <f t="shared" si="74"/>
        <v>6.86</v>
      </c>
      <c r="AG558" cm="1">
        <f t="array" ref="AG558">1+SUMPRODUCT((D$469:D$776=D558)*(AF$469:AF$776&gt;AF558))</f>
        <v>73</v>
      </c>
      <c r="AH558">
        <f t="shared" si="75"/>
        <v>73</v>
      </c>
      <c r="AI558">
        <f t="shared" si="76"/>
        <v>7.41</v>
      </c>
      <c r="AJ558" cm="1">
        <f t="array" ref="AJ558">1+SUMPRODUCT((D$469:D$776=D558)*(AI$469:AI$776&gt;AI558))</f>
        <v>52</v>
      </c>
      <c r="AK558">
        <f t="shared" si="77"/>
        <v>52</v>
      </c>
      <c r="AL558">
        <f t="shared" si="78"/>
        <v>7.41</v>
      </c>
      <c r="AM558" cm="1">
        <f t="array" ref="AM558">1+SUMPRODUCT((D$469:D$776=D558)*(AL$469:AL$776&gt;AL558))</f>
        <v>37</v>
      </c>
      <c r="AN558">
        <f t="shared" si="79"/>
        <v>37</v>
      </c>
    </row>
    <row r="559" spans="2:40" x14ac:dyDescent="0.3">
      <c r="B559" t="s">
        <v>103</v>
      </c>
      <c r="C559" t="str">
        <f>VLOOKUP(B559,class!A$1:B$357,2,FALSE)</f>
        <v>Shire district</v>
      </c>
      <c r="D559" t="str">
        <f>VLOOKUP(B559,classifications!E$3:F$335,2,FALSE)</f>
        <v>Urban with Significant Rural (rural including hub towns 26-49%)</v>
      </c>
      <c r="E559" s="7">
        <f t="shared" si="48"/>
        <v>7.68</v>
      </c>
      <c r="F559" s="49">
        <f t="shared" si="49"/>
        <v>11</v>
      </c>
      <c r="G559" s="49">
        <f t="shared" si="50"/>
        <v>11</v>
      </c>
      <c r="H559">
        <f t="shared" si="51"/>
        <v>7.61</v>
      </c>
      <c r="I559" s="49">
        <f t="shared" si="52"/>
        <v>18</v>
      </c>
      <c r="J559" s="49">
        <f t="shared" si="53"/>
        <v>18</v>
      </c>
      <c r="K559">
        <f t="shared" si="54"/>
        <v>7.65</v>
      </c>
      <c r="L559">
        <f t="shared" si="55"/>
        <v>21</v>
      </c>
      <c r="M559" s="49">
        <f t="shared" si="56"/>
        <v>21</v>
      </c>
      <c r="N559">
        <f t="shared" si="57"/>
        <v>7.47</v>
      </c>
      <c r="O559">
        <f t="shared" si="58"/>
        <v>47</v>
      </c>
      <c r="P559" s="49">
        <f t="shared" si="59"/>
        <v>47</v>
      </c>
      <c r="Q559">
        <f t="shared" si="60"/>
        <v>7.88</v>
      </c>
      <c r="R559">
        <f t="shared" si="61"/>
        <v>7</v>
      </c>
      <c r="S559" s="49">
        <f t="shared" si="62"/>
        <v>7</v>
      </c>
      <c r="T559">
        <f t="shared" si="63"/>
        <v>8.07</v>
      </c>
      <c r="U559">
        <f t="shared" si="64"/>
        <v>4</v>
      </c>
      <c r="V559" s="49">
        <f t="shared" si="65"/>
        <v>4</v>
      </c>
      <c r="W559">
        <f t="shared" si="66"/>
        <v>7.56</v>
      </c>
      <c r="X559">
        <f t="shared" si="67"/>
        <v>44</v>
      </c>
      <c r="Y559" s="49">
        <f t="shared" si="68"/>
        <v>44</v>
      </c>
      <c r="Z559">
        <f t="shared" si="69"/>
        <v>7.86</v>
      </c>
      <c r="AA559">
        <f t="shared" si="70"/>
        <v>30</v>
      </c>
      <c r="AB559">
        <f t="shared" si="71"/>
        <v>30</v>
      </c>
      <c r="AC559">
        <f t="shared" si="72"/>
        <v>7.82</v>
      </c>
      <c r="AD559" cm="1">
        <f t="array" ref="AD559">1+SUMPRODUCT((D$469:D$776=D559)*(AC$469:AC$776&gt;AC559))</f>
        <v>14</v>
      </c>
      <c r="AE559">
        <f t="shared" si="73"/>
        <v>14</v>
      </c>
      <c r="AF559">
        <f t="shared" si="74"/>
        <v>7.34</v>
      </c>
      <c r="AG559" cm="1">
        <f t="array" ref="AG559">1+SUMPRODUCT((D$469:D$776=D559)*(AF$469:AF$776&gt;AF559))</f>
        <v>34</v>
      </c>
      <c r="AH559">
        <f t="shared" si="75"/>
        <v>34</v>
      </c>
      <c r="AI559">
        <f t="shared" si="76"/>
        <v>7.73</v>
      </c>
      <c r="AJ559" cm="1">
        <f t="array" ref="AJ559">1+SUMPRODUCT((D$469:D$776=D559)*(AI$469:AI$776&gt;AI559))</f>
        <v>16</v>
      </c>
      <c r="AK559">
        <f t="shared" si="77"/>
        <v>16</v>
      </c>
      <c r="AL559">
        <f t="shared" si="78"/>
        <v>7.6</v>
      </c>
      <c r="AM559" cm="1">
        <f t="array" ref="AM559">1+SUMPRODUCT((D$469:D$776=D559)*(AL$469:AL$776&gt;AL559))</f>
        <v>24</v>
      </c>
      <c r="AN559">
        <f t="shared" si="79"/>
        <v>24</v>
      </c>
    </row>
    <row r="560" spans="2:40" x14ac:dyDescent="0.3">
      <c r="B560" t="s">
        <v>104</v>
      </c>
      <c r="C560" t="str">
        <f>VLOOKUP(B560,class!A$1:B$357,2,FALSE)</f>
        <v>Shire district</v>
      </c>
      <c r="D560" t="str">
        <f>VLOOKUP(B560,classifications!E$3:F$335,2,FALSE)</f>
        <v>Urban with Major Conurbation</v>
      </c>
      <c r="E560" s="7">
        <f t="shared" si="48"/>
        <v>7.11</v>
      </c>
      <c r="F560" s="49">
        <f t="shared" si="49"/>
        <v>62</v>
      </c>
      <c r="G560" s="49">
        <f t="shared" si="50"/>
        <v>62</v>
      </c>
      <c r="H560">
        <f t="shared" si="51"/>
        <v>7.84</v>
      </c>
      <c r="I560" s="49">
        <f t="shared" si="52"/>
        <v>2</v>
      </c>
      <c r="J560" s="49">
        <f t="shared" si="53"/>
        <v>2</v>
      </c>
      <c r="K560">
        <f t="shared" si="54"/>
        <v>8</v>
      </c>
      <c r="L560">
        <f t="shared" si="55"/>
        <v>2</v>
      </c>
      <c r="M560" s="49">
        <f t="shared" si="56"/>
        <v>2</v>
      </c>
      <c r="N560">
        <f t="shared" si="57"/>
        <v>7.78</v>
      </c>
      <c r="O560">
        <f t="shared" si="58"/>
        <v>3</v>
      </c>
      <c r="P560" s="49">
        <f t="shared" si="59"/>
        <v>3</v>
      </c>
      <c r="Q560">
        <f t="shared" si="60"/>
        <v>7.86</v>
      </c>
      <c r="R560">
        <f t="shared" si="61"/>
        <v>3</v>
      </c>
      <c r="S560" s="49">
        <f t="shared" si="62"/>
        <v>3</v>
      </c>
      <c r="T560">
        <f t="shared" si="63"/>
        <v>7.69</v>
      </c>
      <c r="U560">
        <f t="shared" si="64"/>
        <v>14</v>
      </c>
      <c r="V560" s="49">
        <f t="shared" si="65"/>
        <v>14</v>
      </c>
      <c r="W560">
        <f t="shared" si="66"/>
        <v>7.85</v>
      </c>
      <c r="X560">
        <f t="shared" si="67"/>
        <v>5</v>
      </c>
      <c r="Y560" s="49">
        <f t="shared" si="68"/>
        <v>5</v>
      </c>
      <c r="Z560">
        <f t="shared" si="69"/>
        <v>7.71</v>
      </c>
      <c r="AA560">
        <f t="shared" si="70"/>
        <v>22</v>
      </c>
      <c r="AB560">
        <f t="shared" si="71"/>
        <v>22</v>
      </c>
      <c r="AC560">
        <f t="shared" si="72"/>
        <v>8.0500000000000007</v>
      </c>
      <c r="AD560" cm="1">
        <f t="array" ref="AD560">1+SUMPRODUCT((D$469:D$776=D560)*(AC$469:AC$776&gt;AC560))</f>
        <v>2</v>
      </c>
      <c r="AE560">
        <f t="shared" si="73"/>
        <v>2</v>
      </c>
      <c r="AF560">
        <f t="shared" si="74"/>
        <v>7.36</v>
      </c>
      <c r="AG560" cm="1">
        <f t="array" ref="AG560">1+SUMPRODUCT((D$469:D$776=D560)*(AF$469:AF$776&gt;AF560))</f>
        <v>25</v>
      </c>
      <c r="AH560">
        <f t="shared" si="75"/>
        <v>25</v>
      </c>
      <c r="AI560">
        <f t="shared" si="76"/>
        <v>7.14</v>
      </c>
      <c r="AJ560" cm="1">
        <f t="array" ref="AJ560">1+SUMPRODUCT((D$469:D$776=D560)*(AI$469:AI$776&gt;AI560))</f>
        <v>74</v>
      </c>
      <c r="AK560">
        <f t="shared" si="77"/>
        <v>74</v>
      </c>
      <c r="AL560" t="str">
        <f t="shared" si="78"/>
        <v>x</v>
      </c>
      <c r="AM560" cm="1">
        <f t="array" ref="AM560">1+SUMPRODUCT((D$469:D$776=D560)*(AL$469:AL$776&gt;AL560))</f>
        <v>1</v>
      </c>
      <c r="AN560">
        <f t="shared" si="79"/>
        <v>9999</v>
      </c>
    </row>
    <row r="561" spans="2:40" x14ac:dyDescent="0.3">
      <c r="B561" t="s">
        <v>105</v>
      </c>
      <c r="C561" t="str">
        <f>VLOOKUP(B561,class!A$1:B$357,2,FALSE)</f>
        <v>Shire district</v>
      </c>
      <c r="D561" t="str">
        <f>VLOOKUP(B561,classifications!E$3:F$335,2,FALSE)</f>
        <v>Urban with Minor Conurbation</v>
      </c>
      <c r="E561" s="7">
        <f t="shared" si="48"/>
        <v>7.26</v>
      </c>
      <c r="F561" s="49">
        <f t="shared" si="49"/>
        <v>7</v>
      </c>
      <c r="G561" s="49">
        <f t="shared" si="50"/>
        <v>7</v>
      </c>
      <c r="H561">
        <f t="shared" si="51"/>
        <v>7.39</v>
      </c>
      <c r="I561" s="49">
        <f t="shared" si="52"/>
        <v>7</v>
      </c>
      <c r="J561" s="49">
        <f t="shared" si="53"/>
        <v>7</v>
      </c>
      <c r="K561">
        <f t="shared" si="54"/>
        <v>7.31</v>
      </c>
      <c r="L561">
        <f t="shared" si="55"/>
        <v>9</v>
      </c>
      <c r="M561" s="49">
        <f t="shared" si="56"/>
        <v>9</v>
      </c>
      <c r="N561">
        <f t="shared" si="57"/>
        <v>7.62</v>
      </c>
      <c r="O561">
        <f t="shared" si="58"/>
        <v>4</v>
      </c>
      <c r="P561" s="49">
        <f t="shared" si="59"/>
        <v>4</v>
      </c>
      <c r="Q561">
        <f t="shared" si="60"/>
        <v>7.88</v>
      </c>
      <c r="R561">
        <f t="shared" si="61"/>
        <v>3</v>
      </c>
      <c r="S561" s="49">
        <f t="shared" si="62"/>
        <v>3</v>
      </c>
      <c r="T561">
        <f t="shared" si="63"/>
        <v>8.0299999999999994</v>
      </c>
      <c r="U561">
        <f t="shared" si="64"/>
        <v>1</v>
      </c>
      <c r="V561" s="49">
        <f t="shared" si="65"/>
        <v>1</v>
      </c>
      <c r="W561">
        <f t="shared" si="66"/>
        <v>7.81</v>
      </c>
      <c r="X561">
        <f t="shared" si="67"/>
        <v>1</v>
      </c>
      <c r="Y561" s="49">
        <f t="shared" si="68"/>
        <v>1</v>
      </c>
      <c r="Z561">
        <f t="shared" si="69"/>
        <v>7.72</v>
      </c>
      <c r="AA561">
        <f t="shared" si="70"/>
        <v>6</v>
      </c>
      <c r="AB561">
        <f t="shared" si="71"/>
        <v>6</v>
      </c>
      <c r="AC561">
        <f t="shared" si="72"/>
        <v>7.68</v>
      </c>
      <c r="AD561" cm="1">
        <f t="array" ref="AD561">1+SUMPRODUCT((D$469:D$776=D561)*(AC$469:AC$776&gt;AC561))</f>
        <v>5</v>
      </c>
      <c r="AE561">
        <f t="shared" si="73"/>
        <v>5</v>
      </c>
      <c r="AF561">
        <f t="shared" si="74"/>
        <v>7.41</v>
      </c>
      <c r="AG561" cm="1">
        <f t="array" ref="AG561">1+SUMPRODUCT((D$469:D$776=D561)*(AF$469:AF$776&gt;AF561))</f>
        <v>3</v>
      </c>
      <c r="AH561">
        <f t="shared" si="75"/>
        <v>3</v>
      </c>
      <c r="AI561">
        <f t="shared" si="76"/>
        <v>7.65</v>
      </c>
      <c r="AJ561" cm="1">
        <f t="array" ref="AJ561">1+SUMPRODUCT((D$469:D$776=D561)*(AI$469:AI$776&gt;AI561))</f>
        <v>4</v>
      </c>
      <c r="AK561">
        <f t="shared" si="77"/>
        <v>4</v>
      </c>
      <c r="AL561">
        <f t="shared" si="78"/>
        <v>7.3</v>
      </c>
      <c r="AM561" cm="1">
        <f t="array" ref="AM561">1+SUMPRODUCT((D$469:D$776=D561)*(AL$469:AL$776&gt;AL561))</f>
        <v>6</v>
      </c>
      <c r="AN561">
        <f t="shared" si="79"/>
        <v>6</v>
      </c>
    </row>
    <row r="562" spans="2:40" x14ac:dyDescent="0.3">
      <c r="B562" t="s">
        <v>106</v>
      </c>
      <c r="C562" t="str">
        <f>VLOOKUP(B562,class!A$1:B$357,2,FALSE)</f>
        <v>Shire district</v>
      </c>
      <c r="D562" t="str">
        <f>VLOOKUP(B562,classifications!E$3:F$335,2,FALSE)</f>
        <v>Urban with City and Town</v>
      </c>
      <c r="E562" s="7">
        <f t="shared" si="48"/>
        <v>7.64</v>
      </c>
      <c r="F562" s="49">
        <f t="shared" si="49"/>
        <v>9</v>
      </c>
      <c r="G562" s="49">
        <f t="shared" si="50"/>
        <v>9</v>
      </c>
      <c r="H562">
        <f t="shared" si="51"/>
        <v>7.79</v>
      </c>
      <c r="I562" s="49">
        <f t="shared" si="52"/>
        <v>4</v>
      </c>
      <c r="J562" s="49">
        <f t="shared" si="53"/>
        <v>4</v>
      </c>
      <c r="K562">
        <f t="shared" si="54"/>
        <v>7.76</v>
      </c>
      <c r="L562">
        <f t="shared" si="55"/>
        <v>9</v>
      </c>
      <c r="M562" s="49">
        <f t="shared" si="56"/>
        <v>9</v>
      </c>
      <c r="N562">
        <f t="shared" si="57"/>
        <v>7.95</v>
      </c>
      <c r="O562">
        <f t="shared" si="58"/>
        <v>5</v>
      </c>
      <c r="P562" s="49">
        <f t="shared" si="59"/>
        <v>5</v>
      </c>
      <c r="Q562">
        <f t="shared" si="60"/>
        <v>7.88</v>
      </c>
      <c r="R562">
        <f t="shared" si="61"/>
        <v>9</v>
      </c>
      <c r="S562" s="49">
        <f t="shared" si="62"/>
        <v>9</v>
      </c>
      <c r="T562">
        <f t="shared" si="63"/>
        <v>7.55</v>
      </c>
      <c r="U562">
        <f t="shared" si="64"/>
        <v>74</v>
      </c>
      <c r="V562" s="49">
        <f t="shared" si="65"/>
        <v>74</v>
      </c>
      <c r="W562">
        <f t="shared" si="66"/>
        <v>7.86</v>
      </c>
      <c r="X562">
        <f t="shared" si="67"/>
        <v>15</v>
      </c>
      <c r="Y562" s="49">
        <f t="shared" si="68"/>
        <v>15</v>
      </c>
      <c r="Z562">
        <f t="shared" si="69"/>
        <v>7.44</v>
      </c>
      <c r="AA562">
        <f t="shared" si="70"/>
        <v>85</v>
      </c>
      <c r="AB562">
        <f t="shared" si="71"/>
        <v>85</v>
      </c>
      <c r="AC562">
        <f t="shared" si="72"/>
        <v>8.16</v>
      </c>
      <c r="AD562" cm="1">
        <f t="array" ref="AD562">1+SUMPRODUCT((D$469:D$776=D562)*(AC$469:AC$776&gt;AC562))</f>
        <v>3</v>
      </c>
      <c r="AE562">
        <f t="shared" si="73"/>
        <v>3</v>
      </c>
      <c r="AF562">
        <f t="shared" si="74"/>
        <v>7.35</v>
      </c>
      <c r="AG562" cm="1">
        <f t="array" ref="AG562">1+SUMPRODUCT((D$469:D$776=D562)*(AF$469:AF$776&gt;AF562))</f>
        <v>50</v>
      </c>
      <c r="AH562">
        <f t="shared" si="75"/>
        <v>50</v>
      </c>
      <c r="AI562">
        <f t="shared" si="76"/>
        <v>7.31</v>
      </c>
      <c r="AJ562" cm="1">
        <f t="array" ref="AJ562">1+SUMPRODUCT((D$469:D$776=D562)*(AI$469:AI$776&gt;AI562))</f>
        <v>81</v>
      </c>
      <c r="AK562">
        <f t="shared" si="77"/>
        <v>81</v>
      </c>
      <c r="AL562">
        <f t="shared" si="78"/>
        <v>7.36</v>
      </c>
      <c r="AM562" cm="1">
        <f t="array" ref="AM562">1+SUMPRODUCT((D$469:D$776=D562)*(AL$469:AL$776&gt;AL562))</f>
        <v>60</v>
      </c>
      <c r="AN562">
        <f t="shared" si="79"/>
        <v>60</v>
      </c>
    </row>
    <row r="563" spans="2:40" x14ac:dyDescent="0.3">
      <c r="B563" t="s">
        <v>107</v>
      </c>
      <c r="C563" t="str">
        <f>VLOOKUP(B563,class!A$1:B$357,2,FALSE)</f>
        <v>Shire district</v>
      </c>
      <c r="D563" t="str">
        <f>VLOOKUP(B563,classifications!E$3:F$335,2,FALSE)</f>
        <v>Urban with City and Town</v>
      </c>
      <c r="E563" s="7">
        <f t="shared" si="48"/>
        <v>7.44</v>
      </c>
      <c r="F563" s="49">
        <f t="shared" si="49"/>
        <v>42</v>
      </c>
      <c r="G563" s="49">
        <f t="shared" si="50"/>
        <v>42</v>
      </c>
      <c r="H563">
        <f t="shared" si="51"/>
        <v>7.59</v>
      </c>
      <c r="I563" s="49">
        <f t="shared" si="52"/>
        <v>23</v>
      </c>
      <c r="J563" s="49">
        <f t="shared" si="53"/>
        <v>23</v>
      </c>
      <c r="K563">
        <f t="shared" si="54"/>
        <v>7.91</v>
      </c>
      <c r="L563">
        <f t="shared" si="55"/>
        <v>3</v>
      </c>
      <c r="M563" s="49">
        <f t="shared" si="56"/>
        <v>3</v>
      </c>
      <c r="N563">
        <f t="shared" si="57"/>
        <v>7.51</v>
      </c>
      <c r="O563">
        <f t="shared" si="58"/>
        <v>61</v>
      </c>
      <c r="P563" s="49">
        <f t="shared" si="59"/>
        <v>61</v>
      </c>
      <c r="Q563">
        <f t="shared" si="60"/>
        <v>7.91</v>
      </c>
      <c r="R563">
        <f t="shared" si="61"/>
        <v>5</v>
      </c>
      <c r="S563" s="49">
        <f t="shared" si="62"/>
        <v>5</v>
      </c>
      <c r="T563">
        <f t="shared" si="63"/>
        <v>7.92</v>
      </c>
      <c r="U563">
        <f t="shared" si="64"/>
        <v>7</v>
      </c>
      <c r="V563" s="49">
        <f t="shared" si="65"/>
        <v>7</v>
      </c>
      <c r="W563">
        <f t="shared" si="66"/>
        <v>8.1</v>
      </c>
      <c r="X563">
        <f t="shared" si="67"/>
        <v>2</v>
      </c>
      <c r="Y563" s="49">
        <f t="shared" si="68"/>
        <v>2</v>
      </c>
      <c r="Z563">
        <f t="shared" si="69"/>
        <v>8.26</v>
      </c>
      <c r="AA563">
        <f t="shared" si="70"/>
        <v>3</v>
      </c>
      <c r="AB563">
        <f t="shared" si="71"/>
        <v>3</v>
      </c>
      <c r="AC563">
        <f t="shared" si="72"/>
        <v>7.73</v>
      </c>
      <c r="AD563" cm="1">
        <f t="array" ref="AD563">1+SUMPRODUCT((D$469:D$776=D563)*(AC$469:AC$776&gt;AC563))</f>
        <v>30</v>
      </c>
      <c r="AE563">
        <f t="shared" si="73"/>
        <v>30</v>
      </c>
      <c r="AF563">
        <f t="shared" si="74"/>
        <v>7.17</v>
      </c>
      <c r="AG563" cm="1">
        <f t="array" ref="AG563">1+SUMPRODUCT((D$469:D$776=D563)*(AF$469:AF$776&gt;AF563))</f>
        <v>78</v>
      </c>
      <c r="AH563">
        <f t="shared" si="75"/>
        <v>78</v>
      </c>
      <c r="AI563">
        <f t="shared" si="76"/>
        <v>7.83</v>
      </c>
      <c r="AJ563" cm="1">
        <f t="array" ref="AJ563">1+SUMPRODUCT((D$469:D$776=D563)*(AI$469:AI$776&gt;AI563))</f>
        <v>11</v>
      </c>
      <c r="AK563">
        <f t="shared" si="77"/>
        <v>11</v>
      </c>
      <c r="AL563">
        <f t="shared" si="78"/>
        <v>7.73</v>
      </c>
      <c r="AM563" cm="1">
        <f t="array" ref="AM563">1+SUMPRODUCT((D$469:D$776=D563)*(AL$469:AL$776&gt;AL563))</f>
        <v>12</v>
      </c>
      <c r="AN563">
        <f t="shared" si="79"/>
        <v>12</v>
      </c>
    </row>
    <row r="564" spans="2:40" x14ac:dyDescent="0.3">
      <c r="B564" t="s">
        <v>108</v>
      </c>
      <c r="C564" t="str">
        <f>VLOOKUP(B564,class!A$1:B$357,2,FALSE)</f>
        <v>Shire district</v>
      </c>
      <c r="D564" t="str">
        <f>VLOOKUP(B564,classifications!E$3:F$335,2,FALSE)</f>
        <v xml:space="preserve">Largely Rural (rural including hub towns 50-79%) </v>
      </c>
      <c r="E564" s="7">
        <f t="shared" ref="E564:E595" si="80">VLOOKUP($B564,$B$7:$G$431,2,FALSE)</f>
        <v>7.19</v>
      </c>
      <c r="F564" s="49">
        <f t="shared" si="49"/>
        <v>41</v>
      </c>
      <c r="G564" s="49">
        <f t="shared" si="50"/>
        <v>41</v>
      </c>
      <c r="H564">
        <f t="shared" ref="H564:H595" si="81">VLOOKUP($B564,$B$7:$G$431,3,FALSE)</f>
        <v>7.25</v>
      </c>
      <c r="I564" s="49">
        <f t="shared" si="52"/>
        <v>41</v>
      </c>
      <c r="J564" s="49">
        <f t="shared" si="53"/>
        <v>41</v>
      </c>
      <c r="K564">
        <f t="shared" ref="K564:K595" si="82">VLOOKUP($B564,$B$7:$G$431,4,FALSE)</f>
        <v>7.84</v>
      </c>
      <c r="L564">
        <f t="shared" si="55"/>
        <v>5</v>
      </c>
      <c r="M564" s="49">
        <f t="shared" si="56"/>
        <v>5</v>
      </c>
      <c r="N564">
        <f t="shared" ref="N564:N595" si="83">VLOOKUP($B564,$B$7:$G$431,5,FALSE)</f>
        <v>7.67</v>
      </c>
      <c r="O564">
        <f t="shared" si="58"/>
        <v>32</v>
      </c>
      <c r="P564" s="49">
        <f t="shared" si="59"/>
        <v>32</v>
      </c>
      <c r="Q564">
        <f t="shared" ref="Q564:Q595" si="84">VLOOKUP($B564,$B$7:$G$431,6,FALSE)</f>
        <v>7.61</v>
      </c>
      <c r="R564">
        <f t="shared" si="61"/>
        <v>36</v>
      </c>
      <c r="S564" s="49">
        <f t="shared" si="62"/>
        <v>36</v>
      </c>
      <c r="T564">
        <f t="shared" ref="T564:T595" si="85">VLOOKUP($B564,$B$7:$H$431,7,FALSE)</f>
        <v>7.84</v>
      </c>
      <c r="U564">
        <f t="shared" si="64"/>
        <v>18</v>
      </c>
      <c r="V564" s="49">
        <f t="shared" si="65"/>
        <v>18</v>
      </c>
      <c r="W564">
        <f t="shared" ref="W564:W595" si="86">VLOOKUP($B564,$B$7:$I$431,8,FALSE)</f>
        <v>7.46</v>
      </c>
      <c r="X564">
        <f t="shared" si="67"/>
        <v>40</v>
      </c>
      <c r="Y564" s="49">
        <f t="shared" si="68"/>
        <v>40</v>
      </c>
      <c r="Z564">
        <f t="shared" ref="Z564:Z595" si="87">VLOOKUP($B564,$B$7:$J$431,9,FALSE)</f>
        <v>7.6</v>
      </c>
      <c r="AA564">
        <f t="shared" si="70"/>
        <v>40</v>
      </c>
      <c r="AB564">
        <f t="shared" si="71"/>
        <v>40</v>
      </c>
      <c r="AC564">
        <f t="shared" si="72"/>
        <v>7.63</v>
      </c>
      <c r="AD564" cm="1">
        <f t="array" ref="AD564">1+SUMPRODUCT((D$469:D$776=D564)*(AC$469:AC$776&gt;AC564))</f>
        <v>30</v>
      </c>
      <c r="AE564">
        <f t="shared" si="73"/>
        <v>30</v>
      </c>
      <c r="AF564">
        <f t="shared" si="74"/>
        <v>7.45</v>
      </c>
      <c r="AG564" cm="1">
        <f t="array" ref="AG564">1+SUMPRODUCT((D$469:D$776=D564)*(AF$469:AF$776&gt;AF564))</f>
        <v>27</v>
      </c>
      <c r="AH564">
        <f t="shared" si="75"/>
        <v>27</v>
      </c>
      <c r="AI564">
        <f t="shared" si="76"/>
        <v>7.62</v>
      </c>
      <c r="AJ564" cm="1">
        <f t="array" ref="AJ564">1+SUMPRODUCT((D$469:D$776=D564)*(AI$469:AI$776&gt;AI564))</f>
        <v>24</v>
      </c>
      <c r="AK564">
        <f t="shared" si="77"/>
        <v>24</v>
      </c>
      <c r="AL564">
        <f t="shared" si="78"/>
        <v>7.22</v>
      </c>
      <c r="AM564" cm="1">
        <f t="array" ref="AM564">1+SUMPRODUCT((D$469:D$776=D564)*(AL$469:AL$776&gt;AL564))</f>
        <v>39</v>
      </c>
      <c r="AN564">
        <f t="shared" si="79"/>
        <v>39</v>
      </c>
    </row>
    <row r="565" spans="2:40" x14ac:dyDescent="0.3">
      <c r="B565" t="s">
        <v>1034</v>
      </c>
      <c r="C565" t="str">
        <f>VLOOKUP(B565,class!A$1:B$357,2,FALSE)</f>
        <v>Shire district</v>
      </c>
      <c r="D565" t="str">
        <f>VLOOKUP(B565,classifications!E$3:F$335,2,FALSE)</f>
        <v xml:space="preserve">Largely Rural (rural including hub towns 50-79%) </v>
      </c>
      <c r="E565" s="7">
        <f t="shared" si="80"/>
        <v>7.43</v>
      </c>
      <c r="F565" s="49">
        <f t="shared" ref="F565:F596" si="88">1+SUMPRODUCT((D$469:D$776=D565)*(E$469:E$776&gt;E565))</f>
        <v>36</v>
      </c>
      <c r="G565" s="49">
        <f t="shared" si="50"/>
        <v>36</v>
      </c>
      <c r="H565">
        <f t="shared" si="81"/>
        <v>7.63</v>
      </c>
      <c r="I565" s="49">
        <f t="shared" ref="I565:I596" si="89">1+SUMPRODUCT((D$469:D$776=D565)*(H$469:H$776&gt;H565))</f>
        <v>17</v>
      </c>
      <c r="J565" s="49">
        <f t="shared" si="53"/>
        <v>17</v>
      </c>
      <c r="K565">
        <f t="shared" si="82"/>
        <v>7.49</v>
      </c>
      <c r="L565">
        <f t="shared" ref="L565:L596" si="90">1+SUMPRODUCT((D$469:D$776=D565)*(K$469:K$776&gt;K565))</f>
        <v>32</v>
      </c>
      <c r="M565" s="49">
        <f t="shared" si="56"/>
        <v>32</v>
      </c>
      <c r="N565">
        <f t="shared" si="83"/>
        <v>7.89</v>
      </c>
      <c r="O565">
        <f t="shared" ref="O565:O596" si="91">1+SUMPRODUCT((D$469:D$776=D565)*(N$469:N$776&gt;N565))</f>
        <v>10</v>
      </c>
      <c r="P565" s="49">
        <f t="shared" si="59"/>
        <v>10</v>
      </c>
      <c r="Q565">
        <f t="shared" si="84"/>
        <v>7.71</v>
      </c>
      <c r="R565">
        <f t="shared" ref="R565:R596" si="92">1+SUMPRODUCT((D$469:D$776=D565)*(Q$469:Q$776&gt;Q565))</f>
        <v>28</v>
      </c>
      <c r="S565" s="49">
        <f t="shared" si="62"/>
        <v>28</v>
      </c>
      <c r="T565">
        <f t="shared" si="85"/>
        <v>7.76</v>
      </c>
      <c r="U565">
        <f t="shared" ref="U565:U596" si="93">1+SUMPRODUCT((D$469:D$776=D565)*(T$469:T$776&gt;T565))</f>
        <v>23</v>
      </c>
      <c r="V565" s="49">
        <f t="shared" si="65"/>
        <v>23</v>
      </c>
      <c r="W565">
        <f t="shared" si="86"/>
        <v>7.9</v>
      </c>
      <c r="X565">
        <f t="shared" ref="X565:X596" si="94">1+SUMPRODUCT((D$469:D$776=D565)*(W$469:W$776&gt;W565))</f>
        <v>11</v>
      </c>
      <c r="Y565" s="49">
        <f t="shared" si="68"/>
        <v>11</v>
      </c>
      <c r="Z565">
        <f t="shared" si="87"/>
        <v>7.94</v>
      </c>
      <c r="AA565">
        <f t="shared" ref="AA565:AA596" si="95">1+SUMPRODUCT((D$469:D$776=D565)*(Z$469:Z$776&gt;Z565))</f>
        <v>10</v>
      </c>
      <c r="AB565">
        <f t="shared" si="71"/>
        <v>10</v>
      </c>
      <c r="AC565">
        <f t="shared" si="72"/>
        <v>7.73</v>
      </c>
      <c r="AD565" cm="1">
        <f t="array" ref="AD565">1+SUMPRODUCT((D$469:D$776=D565)*(AC$469:AC$776&gt;AC565))</f>
        <v>24</v>
      </c>
      <c r="AE565">
        <f t="shared" si="73"/>
        <v>24</v>
      </c>
      <c r="AF565">
        <f t="shared" si="74"/>
        <v>7.63</v>
      </c>
      <c r="AG565" cm="1">
        <f t="array" ref="AG565">1+SUMPRODUCT((D$469:D$776=D565)*(AF$469:AF$776&gt;AF565))</f>
        <v>12</v>
      </c>
      <c r="AH565">
        <f t="shared" si="75"/>
        <v>12</v>
      </c>
      <c r="AI565">
        <f t="shared" si="76"/>
        <v>7.92</v>
      </c>
      <c r="AJ565" cm="1">
        <f t="array" ref="AJ565">1+SUMPRODUCT((D$469:D$776=D565)*(AI$469:AI$776&gt;AI565))</f>
        <v>7</v>
      </c>
      <c r="AK565">
        <f t="shared" si="77"/>
        <v>7</v>
      </c>
      <c r="AL565">
        <f t="shared" si="78"/>
        <v>7.54</v>
      </c>
      <c r="AM565" cm="1">
        <f t="array" ref="AM565">1+SUMPRODUCT((D$469:D$776=D565)*(AL$469:AL$776&gt;AL565))</f>
        <v>25</v>
      </c>
      <c r="AN565">
        <f t="shared" si="79"/>
        <v>25</v>
      </c>
    </row>
    <row r="566" spans="2:40" x14ac:dyDescent="0.3">
      <c r="B566" t="s">
        <v>110</v>
      </c>
      <c r="C566" t="str">
        <f>VLOOKUP(B566,class!A$1:B$357,2,FALSE)</f>
        <v>Shire district</v>
      </c>
      <c r="D566" t="str">
        <f>VLOOKUP(B566,classifications!E$3:F$335,2,FALSE)</f>
        <v xml:space="preserve">Mainly Rural (rural including hub towns &gt;=80%) </v>
      </c>
      <c r="E566" s="7">
        <f t="shared" si="80"/>
        <v>7.5</v>
      </c>
      <c r="F566" s="49">
        <f t="shared" si="88"/>
        <v>30</v>
      </c>
      <c r="G566" s="49">
        <f t="shared" si="50"/>
        <v>30</v>
      </c>
      <c r="H566">
        <f t="shared" si="81"/>
        <v>7.46</v>
      </c>
      <c r="I566" s="49">
        <f t="shared" si="89"/>
        <v>31</v>
      </c>
      <c r="J566" s="49">
        <f t="shared" si="53"/>
        <v>31</v>
      </c>
      <c r="K566">
        <f t="shared" si="82"/>
        <v>7.65</v>
      </c>
      <c r="L566">
        <f t="shared" si="90"/>
        <v>31</v>
      </c>
      <c r="M566" s="49">
        <f t="shared" si="56"/>
        <v>31</v>
      </c>
      <c r="N566">
        <f t="shared" si="83"/>
        <v>7.45</v>
      </c>
      <c r="O566">
        <f t="shared" si="91"/>
        <v>41</v>
      </c>
      <c r="P566" s="49">
        <f t="shared" si="59"/>
        <v>41</v>
      </c>
      <c r="Q566">
        <f t="shared" si="84"/>
        <v>7.67</v>
      </c>
      <c r="R566">
        <f t="shared" si="92"/>
        <v>35</v>
      </c>
      <c r="S566" s="49">
        <f t="shared" si="62"/>
        <v>35</v>
      </c>
      <c r="T566">
        <f t="shared" si="85"/>
        <v>7.48</v>
      </c>
      <c r="U566">
        <f t="shared" si="93"/>
        <v>41</v>
      </c>
      <c r="V566" s="49">
        <f t="shared" si="65"/>
        <v>41</v>
      </c>
      <c r="W566">
        <f t="shared" si="86"/>
        <v>7.79</v>
      </c>
      <c r="X566">
        <f t="shared" si="94"/>
        <v>26</v>
      </c>
      <c r="Y566" s="49">
        <f t="shared" si="68"/>
        <v>26</v>
      </c>
      <c r="Z566">
        <f t="shared" si="87"/>
        <v>8.16</v>
      </c>
      <c r="AA566">
        <f t="shared" si="95"/>
        <v>4</v>
      </c>
      <c r="AB566">
        <f t="shared" si="71"/>
        <v>4</v>
      </c>
      <c r="AC566">
        <f t="shared" si="72"/>
        <v>7.75</v>
      </c>
      <c r="AD566" cm="1">
        <f t="array" ref="AD566">1+SUMPRODUCT((D$469:D$776=D566)*(AC$469:AC$776&gt;AC566))</f>
        <v>28</v>
      </c>
      <c r="AE566">
        <f t="shared" si="73"/>
        <v>28</v>
      </c>
      <c r="AF566">
        <f t="shared" si="74"/>
        <v>7.35</v>
      </c>
      <c r="AG566" cm="1">
        <f t="array" ref="AG566">1+SUMPRODUCT((D$469:D$776=D566)*(AF$469:AF$776&gt;AF566))</f>
        <v>35</v>
      </c>
      <c r="AH566">
        <f t="shared" si="75"/>
        <v>35</v>
      </c>
      <c r="AI566">
        <f t="shared" si="76"/>
        <v>7.21</v>
      </c>
      <c r="AJ566" cm="1">
        <f t="array" ref="AJ566">1+SUMPRODUCT((D$469:D$776=D566)*(AI$469:AI$776&gt;AI566))</f>
        <v>41</v>
      </c>
      <c r="AK566">
        <f t="shared" si="77"/>
        <v>41</v>
      </c>
      <c r="AL566">
        <f t="shared" si="78"/>
        <v>7.16</v>
      </c>
      <c r="AM566" cm="1">
        <f t="array" ref="AM566">1+SUMPRODUCT((D$469:D$776=D566)*(AL$469:AL$776&gt;AL566))</f>
        <v>38</v>
      </c>
      <c r="AN566">
        <f t="shared" si="79"/>
        <v>38</v>
      </c>
    </row>
    <row r="567" spans="2:40" x14ac:dyDescent="0.3">
      <c r="B567" t="s">
        <v>111</v>
      </c>
      <c r="C567" t="str">
        <f>VLOOKUP(B567,class!A$1:B$357,2,FALSE)</f>
        <v>Shire district</v>
      </c>
      <c r="D567" t="str">
        <f>VLOOKUP(B567,classifications!E$3:F$335,2,FALSE)</f>
        <v>Urban with City and Town</v>
      </c>
      <c r="E567" s="7">
        <f t="shared" si="80"/>
        <v>7.65</v>
      </c>
      <c r="F567" s="49">
        <f t="shared" si="88"/>
        <v>8</v>
      </c>
      <c r="G567" s="49">
        <f t="shared" si="50"/>
        <v>8</v>
      </c>
      <c r="H567">
        <f t="shared" si="81"/>
        <v>7.4</v>
      </c>
      <c r="I567" s="49">
        <f t="shared" si="89"/>
        <v>51</v>
      </c>
      <c r="J567" s="49">
        <f t="shared" si="53"/>
        <v>51</v>
      </c>
      <c r="K567">
        <f t="shared" si="82"/>
        <v>7.99</v>
      </c>
      <c r="L567">
        <f t="shared" si="90"/>
        <v>1</v>
      </c>
      <c r="M567" s="49">
        <f t="shared" si="56"/>
        <v>1</v>
      </c>
      <c r="N567">
        <f t="shared" si="83"/>
        <v>7.78</v>
      </c>
      <c r="O567">
        <f t="shared" si="91"/>
        <v>18</v>
      </c>
      <c r="P567" s="49">
        <f t="shared" si="59"/>
        <v>18</v>
      </c>
      <c r="Q567">
        <f t="shared" si="84"/>
        <v>7.87</v>
      </c>
      <c r="R567">
        <f t="shared" si="92"/>
        <v>10</v>
      </c>
      <c r="S567" s="49">
        <f t="shared" si="62"/>
        <v>10</v>
      </c>
      <c r="T567">
        <f t="shared" si="85"/>
        <v>7.9</v>
      </c>
      <c r="U567">
        <f t="shared" si="93"/>
        <v>11</v>
      </c>
      <c r="V567" s="49">
        <f t="shared" si="65"/>
        <v>11</v>
      </c>
      <c r="W567">
        <f t="shared" si="86"/>
        <v>7.96</v>
      </c>
      <c r="X567">
        <f t="shared" si="94"/>
        <v>10</v>
      </c>
      <c r="Y567" s="49">
        <f t="shared" si="68"/>
        <v>10</v>
      </c>
      <c r="Z567">
        <f t="shared" si="87"/>
        <v>8.4499999999999993</v>
      </c>
      <c r="AA567">
        <f t="shared" si="95"/>
        <v>2</v>
      </c>
      <c r="AB567">
        <f t="shared" si="71"/>
        <v>2</v>
      </c>
      <c r="AC567">
        <f t="shared" si="72"/>
        <v>8.18</v>
      </c>
      <c r="AD567" cm="1">
        <f t="array" ref="AD567">1+SUMPRODUCT((D$469:D$776=D567)*(AC$469:AC$776&gt;AC567))</f>
        <v>2</v>
      </c>
      <c r="AE567">
        <f t="shared" si="73"/>
        <v>2</v>
      </c>
      <c r="AF567">
        <f t="shared" si="74"/>
        <v>7.59</v>
      </c>
      <c r="AG567" cm="1">
        <f t="array" ref="AG567">1+SUMPRODUCT((D$469:D$776=D567)*(AF$469:AF$776&gt;AF567))</f>
        <v>15</v>
      </c>
      <c r="AH567">
        <f t="shared" si="75"/>
        <v>15</v>
      </c>
      <c r="AI567">
        <f t="shared" si="76"/>
        <v>7.88</v>
      </c>
      <c r="AJ567" cm="1">
        <f t="array" ref="AJ567">1+SUMPRODUCT((D$469:D$776=D567)*(AI$469:AI$776&gt;AI567))</f>
        <v>10</v>
      </c>
      <c r="AK567">
        <f t="shared" si="77"/>
        <v>10</v>
      </c>
      <c r="AL567">
        <f t="shared" si="78"/>
        <v>7.83</v>
      </c>
      <c r="AM567" cm="1">
        <f t="array" ref="AM567">1+SUMPRODUCT((D$469:D$776=D567)*(AL$469:AL$776&gt;AL567))</f>
        <v>9</v>
      </c>
      <c r="AN567">
        <f t="shared" si="79"/>
        <v>9</v>
      </c>
    </row>
    <row r="568" spans="2:40" x14ac:dyDescent="0.3">
      <c r="B568" t="s">
        <v>112</v>
      </c>
      <c r="C568" t="str">
        <f>VLOOKUP(B568,class!A$1:B$357,2,FALSE)</f>
        <v>Metropolitan district</v>
      </c>
      <c r="D568" t="str">
        <f>VLOOKUP(B568,classifications!E$3:F$335,2,FALSE)</f>
        <v>Urban with Major Conurbation</v>
      </c>
      <c r="E568" s="7">
        <f t="shared" si="80"/>
        <v>7.29</v>
      </c>
      <c r="F568" s="49">
        <f t="shared" si="88"/>
        <v>38</v>
      </c>
      <c r="G568" s="49">
        <f t="shared" si="50"/>
        <v>38</v>
      </c>
      <c r="H568">
        <f t="shared" si="81"/>
        <v>7.33</v>
      </c>
      <c r="I568" s="49">
        <f t="shared" si="89"/>
        <v>39</v>
      </c>
      <c r="J568" s="49">
        <f t="shared" si="53"/>
        <v>39</v>
      </c>
      <c r="K568">
        <f t="shared" si="82"/>
        <v>7.3</v>
      </c>
      <c r="L568">
        <f t="shared" si="90"/>
        <v>54</v>
      </c>
      <c r="M568" s="49">
        <f t="shared" si="56"/>
        <v>54</v>
      </c>
      <c r="N568">
        <f t="shared" si="83"/>
        <v>7.44</v>
      </c>
      <c r="O568">
        <f t="shared" si="91"/>
        <v>53</v>
      </c>
      <c r="P568" s="49">
        <f t="shared" si="59"/>
        <v>53</v>
      </c>
      <c r="Q568">
        <f t="shared" si="84"/>
        <v>7.66</v>
      </c>
      <c r="R568">
        <f t="shared" si="92"/>
        <v>19</v>
      </c>
      <c r="S568" s="49">
        <f t="shared" si="62"/>
        <v>19</v>
      </c>
      <c r="T568">
        <f t="shared" si="85"/>
        <v>7.72</v>
      </c>
      <c r="U568">
        <f t="shared" si="93"/>
        <v>11</v>
      </c>
      <c r="V568" s="49">
        <f t="shared" si="65"/>
        <v>11</v>
      </c>
      <c r="W568">
        <f t="shared" si="86"/>
        <v>7.64</v>
      </c>
      <c r="X568">
        <f t="shared" si="94"/>
        <v>27</v>
      </c>
      <c r="Y568" s="49">
        <f t="shared" si="68"/>
        <v>27</v>
      </c>
      <c r="Z568">
        <f t="shared" si="87"/>
        <v>7.6</v>
      </c>
      <c r="AA568">
        <f t="shared" si="95"/>
        <v>40</v>
      </c>
      <c r="AB568">
        <f t="shared" si="71"/>
        <v>40</v>
      </c>
      <c r="AC568">
        <f t="shared" si="72"/>
        <v>7.55</v>
      </c>
      <c r="AD568" cm="1">
        <f t="array" ref="AD568">1+SUMPRODUCT((D$469:D$776=D568)*(AC$469:AC$776&gt;AC568))</f>
        <v>44</v>
      </c>
      <c r="AE568">
        <f t="shared" si="73"/>
        <v>44</v>
      </c>
      <c r="AF568">
        <f t="shared" si="74"/>
        <v>7.27</v>
      </c>
      <c r="AG568" cm="1">
        <f t="array" ref="AG568">1+SUMPRODUCT((D$469:D$776=D568)*(AF$469:AF$776&gt;AF568))</f>
        <v>49</v>
      </c>
      <c r="AH568">
        <f t="shared" si="75"/>
        <v>49</v>
      </c>
      <c r="AI568">
        <f t="shared" si="76"/>
        <v>7.47</v>
      </c>
      <c r="AJ568" cm="1">
        <f t="array" ref="AJ568">1+SUMPRODUCT((D$469:D$776=D568)*(AI$469:AI$776&gt;AI568))</f>
        <v>35</v>
      </c>
      <c r="AK568">
        <f t="shared" si="77"/>
        <v>35</v>
      </c>
      <c r="AL568">
        <f t="shared" si="78"/>
        <v>7.35</v>
      </c>
      <c r="AM568" cm="1">
        <f t="array" ref="AM568">1+SUMPRODUCT((D$469:D$776=D568)*(AL$469:AL$776&gt;AL568))</f>
        <v>40</v>
      </c>
      <c r="AN568">
        <f t="shared" si="79"/>
        <v>40</v>
      </c>
    </row>
    <row r="569" spans="2:40" x14ac:dyDescent="0.3">
      <c r="B569" t="s">
        <v>113</v>
      </c>
      <c r="C569" t="str">
        <f>VLOOKUP(B569,class!A$1:B$357,2,FALSE)</f>
        <v>Shire district</v>
      </c>
      <c r="D569" t="str">
        <f>VLOOKUP(B569,classifications!E$3:F$335,2,FALSE)</f>
        <v>Urban with Minor Conurbation</v>
      </c>
      <c r="E569" s="7">
        <f t="shared" si="80"/>
        <v>7.46</v>
      </c>
      <c r="F569" s="49">
        <f t="shared" si="88"/>
        <v>3</v>
      </c>
      <c r="G569" s="49">
        <f t="shared" si="50"/>
        <v>3</v>
      </c>
      <c r="H569">
        <f t="shared" si="81"/>
        <v>7.51</v>
      </c>
      <c r="I569" s="49">
        <f t="shared" si="89"/>
        <v>3</v>
      </c>
      <c r="J569" s="49">
        <f t="shared" si="53"/>
        <v>3</v>
      </c>
      <c r="K569">
        <f t="shared" si="82"/>
        <v>7.46</v>
      </c>
      <c r="L569">
        <f t="shared" si="90"/>
        <v>4</v>
      </c>
      <c r="M569" s="49">
        <f t="shared" si="56"/>
        <v>4</v>
      </c>
      <c r="N569">
        <f t="shared" si="83"/>
        <v>7.7</v>
      </c>
      <c r="O569">
        <f t="shared" si="91"/>
        <v>3</v>
      </c>
      <c r="P569" s="49">
        <f t="shared" si="59"/>
        <v>3</v>
      </c>
      <c r="Q569">
        <f t="shared" si="84"/>
        <v>7.81</v>
      </c>
      <c r="R569">
        <f t="shared" si="92"/>
        <v>4</v>
      </c>
      <c r="S569" s="49">
        <f t="shared" si="62"/>
        <v>4</v>
      </c>
      <c r="T569">
        <f t="shared" si="85"/>
        <v>7.8</v>
      </c>
      <c r="U569">
        <f t="shared" si="93"/>
        <v>3</v>
      </c>
      <c r="V569" s="49">
        <f t="shared" si="65"/>
        <v>3</v>
      </c>
      <c r="W569">
        <f t="shared" si="86"/>
        <v>7.75</v>
      </c>
      <c r="X569">
        <f t="shared" si="94"/>
        <v>2</v>
      </c>
      <c r="Y569" s="49">
        <f t="shared" si="68"/>
        <v>2</v>
      </c>
      <c r="Z569">
        <f t="shared" si="87"/>
        <v>7.73</v>
      </c>
      <c r="AA569">
        <f t="shared" si="95"/>
        <v>3</v>
      </c>
      <c r="AB569">
        <f t="shared" si="71"/>
        <v>3</v>
      </c>
      <c r="AC569">
        <f t="shared" si="72"/>
        <v>7.91</v>
      </c>
      <c r="AD569" cm="1">
        <f t="array" ref="AD569">1+SUMPRODUCT((D$469:D$776=D569)*(AC$469:AC$776&gt;AC569))</f>
        <v>2</v>
      </c>
      <c r="AE569">
        <f t="shared" si="73"/>
        <v>2</v>
      </c>
      <c r="AF569">
        <f t="shared" si="74"/>
        <v>7.13</v>
      </c>
      <c r="AG569" cm="1">
        <f t="array" ref="AG569">1+SUMPRODUCT((D$469:D$776=D569)*(AF$469:AF$776&gt;AF569))</f>
        <v>7</v>
      </c>
      <c r="AH569">
        <f t="shared" si="75"/>
        <v>7</v>
      </c>
      <c r="AI569">
        <f t="shared" si="76"/>
        <v>7.55</v>
      </c>
      <c r="AJ569" cm="1">
        <f t="array" ref="AJ569">1+SUMPRODUCT((D$469:D$776=D569)*(AI$469:AI$776&gt;AI569))</f>
        <v>5</v>
      </c>
      <c r="AK569">
        <f t="shared" si="77"/>
        <v>5</v>
      </c>
      <c r="AL569">
        <f t="shared" si="78"/>
        <v>7.33</v>
      </c>
      <c r="AM569" cm="1">
        <f t="array" ref="AM569">1+SUMPRODUCT((D$469:D$776=D569)*(AL$469:AL$776&gt;AL569))</f>
        <v>5</v>
      </c>
      <c r="AN569">
        <f t="shared" si="79"/>
        <v>5</v>
      </c>
    </row>
    <row r="570" spans="2:40" x14ac:dyDescent="0.3">
      <c r="B570" t="s">
        <v>114</v>
      </c>
      <c r="C570" t="str">
        <f>VLOOKUP(B570,class!A$1:B$357,2,FALSE)</f>
        <v>Shire district</v>
      </c>
      <c r="D570" t="str">
        <f>VLOOKUP(B570,classifications!E$3:F$335,2,FALSE)</f>
        <v>Urban with City and Town</v>
      </c>
      <c r="E570" s="7">
        <f t="shared" si="80"/>
        <v>7.28</v>
      </c>
      <c r="F570" s="49">
        <f t="shared" si="88"/>
        <v>68</v>
      </c>
      <c r="G570" s="49">
        <f t="shared" si="50"/>
        <v>68</v>
      </c>
      <c r="H570">
        <f t="shared" si="81"/>
        <v>7.54</v>
      </c>
      <c r="I570" s="49">
        <f t="shared" si="89"/>
        <v>29</v>
      </c>
      <c r="J570" s="49">
        <f t="shared" si="53"/>
        <v>29</v>
      </c>
      <c r="K570">
        <f t="shared" si="82"/>
        <v>7.37</v>
      </c>
      <c r="L570">
        <f t="shared" si="90"/>
        <v>66</v>
      </c>
      <c r="M570" s="49">
        <f t="shared" si="56"/>
        <v>66</v>
      </c>
      <c r="N570">
        <f t="shared" si="83"/>
        <v>7.55</v>
      </c>
      <c r="O570">
        <f t="shared" si="91"/>
        <v>55</v>
      </c>
      <c r="P570" s="49">
        <f t="shared" si="59"/>
        <v>55</v>
      </c>
      <c r="Q570">
        <f t="shared" si="84"/>
        <v>7.77</v>
      </c>
      <c r="R570">
        <f t="shared" si="92"/>
        <v>27</v>
      </c>
      <c r="S570" s="49">
        <f t="shared" si="62"/>
        <v>27</v>
      </c>
      <c r="T570">
        <f t="shared" si="85"/>
        <v>7.76</v>
      </c>
      <c r="U570">
        <f t="shared" si="93"/>
        <v>27</v>
      </c>
      <c r="V570" s="49">
        <f t="shared" si="65"/>
        <v>27</v>
      </c>
      <c r="W570">
        <f t="shared" si="86"/>
        <v>7.75</v>
      </c>
      <c r="X570">
        <f t="shared" si="94"/>
        <v>39</v>
      </c>
      <c r="Y570" s="49">
        <f t="shared" si="68"/>
        <v>39</v>
      </c>
      <c r="Z570">
        <f t="shared" si="87"/>
        <v>7.82</v>
      </c>
      <c r="AA570">
        <f t="shared" si="95"/>
        <v>25</v>
      </c>
      <c r="AB570">
        <f t="shared" si="71"/>
        <v>25</v>
      </c>
      <c r="AC570">
        <f t="shared" si="72"/>
        <v>7.71</v>
      </c>
      <c r="AD570" cm="1">
        <f t="array" ref="AD570">1+SUMPRODUCT((D$469:D$776=D570)*(AC$469:AC$776&gt;AC570))</f>
        <v>36</v>
      </c>
      <c r="AE570">
        <f t="shared" si="73"/>
        <v>36</v>
      </c>
      <c r="AF570">
        <f t="shared" si="74"/>
        <v>7.16</v>
      </c>
      <c r="AG570" cm="1">
        <f t="array" ref="AG570">1+SUMPRODUCT((D$469:D$776=D570)*(AF$469:AF$776&gt;AF570))</f>
        <v>82</v>
      </c>
      <c r="AH570">
        <f t="shared" si="75"/>
        <v>82</v>
      </c>
      <c r="AI570">
        <f t="shared" si="76"/>
        <v>7.39</v>
      </c>
      <c r="AJ570" cm="1">
        <f t="array" ref="AJ570">1+SUMPRODUCT((D$469:D$776=D570)*(AI$469:AI$776&gt;AI570))</f>
        <v>65</v>
      </c>
      <c r="AK570">
        <f t="shared" si="77"/>
        <v>65</v>
      </c>
      <c r="AL570">
        <f t="shared" si="78"/>
        <v>7.44</v>
      </c>
      <c r="AM570" cm="1">
        <f t="array" ref="AM570">1+SUMPRODUCT((D$469:D$776=D570)*(AL$469:AL$776&gt;AL570))</f>
        <v>45</v>
      </c>
      <c r="AN570">
        <f t="shared" si="79"/>
        <v>45</v>
      </c>
    </row>
    <row r="571" spans="2:40" x14ac:dyDescent="0.3">
      <c r="B571" t="s">
        <v>115</v>
      </c>
      <c r="C571" t="str">
        <f>VLOOKUP(B571,class!A$1:B$357,2,FALSE)</f>
        <v>Shire district</v>
      </c>
      <c r="D571" t="str">
        <f>VLOOKUP(B571,classifications!E$3:F$335,2,FALSE)</f>
        <v>Urban with City and Town</v>
      </c>
      <c r="E571" s="7">
        <f t="shared" si="80"/>
        <v>7.41</v>
      </c>
      <c r="F571" s="49">
        <f t="shared" si="88"/>
        <v>46</v>
      </c>
      <c r="G571" s="49">
        <f t="shared" si="50"/>
        <v>46</v>
      </c>
      <c r="H571">
        <f t="shared" si="81"/>
        <v>7.76</v>
      </c>
      <c r="I571" s="49">
        <f t="shared" si="89"/>
        <v>6</v>
      </c>
      <c r="J571" s="49">
        <f t="shared" si="53"/>
        <v>6</v>
      </c>
      <c r="K571">
        <f t="shared" si="82"/>
        <v>7.99</v>
      </c>
      <c r="L571">
        <f t="shared" si="90"/>
        <v>1</v>
      </c>
      <c r="M571" s="49">
        <f t="shared" si="56"/>
        <v>1</v>
      </c>
      <c r="N571">
        <f t="shared" si="83"/>
        <v>7.75</v>
      </c>
      <c r="O571">
        <f t="shared" si="91"/>
        <v>23</v>
      </c>
      <c r="P571" s="49">
        <f t="shared" si="59"/>
        <v>23</v>
      </c>
      <c r="Q571">
        <f t="shared" si="84"/>
        <v>7.8</v>
      </c>
      <c r="R571">
        <f t="shared" si="92"/>
        <v>24</v>
      </c>
      <c r="S571" s="49">
        <f t="shared" si="62"/>
        <v>24</v>
      </c>
      <c r="T571">
        <f t="shared" si="85"/>
        <v>7.72</v>
      </c>
      <c r="U571">
        <f t="shared" si="93"/>
        <v>34</v>
      </c>
      <c r="V571" s="49">
        <f t="shared" si="65"/>
        <v>34</v>
      </c>
      <c r="W571">
        <f t="shared" si="86"/>
        <v>7.86</v>
      </c>
      <c r="X571">
        <f t="shared" si="94"/>
        <v>15</v>
      </c>
      <c r="Y571" s="49">
        <f t="shared" si="68"/>
        <v>15</v>
      </c>
      <c r="Z571">
        <f t="shared" si="87"/>
        <v>7.78</v>
      </c>
      <c r="AA571">
        <f t="shared" si="95"/>
        <v>30</v>
      </c>
      <c r="AB571">
        <f t="shared" si="71"/>
        <v>30</v>
      </c>
      <c r="AC571">
        <f t="shared" si="72"/>
        <v>7.36</v>
      </c>
      <c r="AD571" cm="1">
        <f t="array" ref="AD571">1+SUMPRODUCT((D$469:D$776=D571)*(AC$469:AC$776&gt;AC571))</f>
        <v>86</v>
      </c>
      <c r="AE571">
        <f t="shared" si="73"/>
        <v>86</v>
      </c>
      <c r="AF571">
        <f t="shared" si="74"/>
        <v>7.53</v>
      </c>
      <c r="AG571" cm="1">
        <f t="array" ref="AG571">1+SUMPRODUCT((D$469:D$776=D571)*(AF$469:AF$776&gt;AF571))</f>
        <v>25</v>
      </c>
      <c r="AH571">
        <f t="shared" si="75"/>
        <v>25</v>
      </c>
      <c r="AI571">
        <f t="shared" si="76"/>
        <v>7.69</v>
      </c>
      <c r="AJ571" cm="1">
        <f t="array" ref="AJ571">1+SUMPRODUCT((D$469:D$776=D571)*(AI$469:AI$776&gt;AI571))</f>
        <v>19</v>
      </c>
      <c r="AK571">
        <f t="shared" si="77"/>
        <v>19</v>
      </c>
      <c r="AL571">
        <f t="shared" si="78"/>
        <v>7.68</v>
      </c>
      <c r="AM571" cm="1">
        <f t="array" ref="AM571">1+SUMPRODUCT((D$469:D$776=D571)*(AL$469:AL$776&gt;AL571))</f>
        <v>14</v>
      </c>
      <c r="AN571">
        <f t="shared" si="79"/>
        <v>14</v>
      </c>
    </row>
    <row r="572" spans="2:40" x14ac:dyDescent="0.3">
      <c r="B572" t="s">
        <v>116</v>
      </c>
      <c r="C572" t="str">
        <f>VLOOKUP(B572,class!A$1:B$357,2,FALSE)</f>
        <v>Shire district</v>
      </c>
      <c r="D572" t="str">
        <f>VLOOKUP(B572,classifications!E$3:F$335,2,FALSE)</f>
        <v>Urban with Major Conurbation</v>
      </c>
      <c r="E572" s="7">
        <f t="shared" si="80"/>
        <v>7.1</v>
      </c>
      <c r="F572" s="49">
        <f t="shared" si="88"/>
        <v>65</v>
      </c>
      <c r="G572" s="49">
        <f t="shared" si="50"/>
        <v>65</v>
      </c>
      <c r="H572">
        <f t="shared" si="81"/>
        <v>7.53</v>
      </c>
      <c r="I572" s="49">
        <f t="shared" si="89"/>
        <v>14</v>
      </c>
      <c r="J572" s="49">
        <f t="shared" si="53"/>
        <v>14</v>
      </c>
      <c r="K572">
        <f t="shared" si="82"/>
        <v>7.29</v>
      </c>
      <c r="L572">
        <f t="shared" si="90"/>
        <v>55</v>
      </c>
      <c r="M572" s="49">
        <f t="shared" si="56"/>
        <v>55</v>
      </c>
      <c r="N572">
        <f t="shared" si="83"/>
        <v>7.56</v>
      </c>
      <c r="O572">
        <f t="shared" si="91"/>
        <v>25</v>
      </c>
      <c r="P572" s="49">
        <f t="shared" si="59"/>
        <v>25</v>
      </c>
      <c r="Q572">
        <f t="shared" si="84"/>
        <v>7.43</v>
      </c>
      <c r="R572">
        <f t="shared" si="92"/>
        <v>59</v>
      </c>
      <c r="S572" s="49">
        <f t="shared" si="62"/>
        <v>59</v>
      </c>
      <c r="T572">
        <f t="shared" si="85"/>
        <v>7.9</v>
      </c>
      <c r="U572">
        <f t="shared" si="93"/>
        <v>5</v>
      </c>
      <c r="V572" s="49">
        <f t="shared" si="65"/>
        <v>5</v>
      </c>
      <c r="W572">
        <f t="shared" si="86"/>
        <v>7.76</v>
      </c>
      <c r="X572">
        <f t="shared" si="94"/>
        <v>11</v>
      </c>
      <c r="Y572" s="49">
        <f t="shared" si="68"/>
        <v>11</v>
      </c>
      <c r="Z572">
        <f t="shared" si="87"/>
        <v>7.65</v>
      </c>
      <c r="AA572">
        <f t="shared" si="95"/>
        <v>32</v>
      </c>
      <c r="AB572">
        <f t="shared" si="71"/>
        <v>32</v>
      </c>
      <c r="AC572">
        <f t="shared" si="72"/>
        <v>7.6</v>
      </c>
      <c r="AD572" cm="1">
        <f t="array" ref="AD572">1+SUMPRODUCT((D$469:D$776=D572)*(AC$469:AC$776&gt;AC572))</f>
        <v>34</v>
      </c>
      <c r="AE572">
        <f t="shared" si="73"/>
        <v>34</v>
      </c>
      <c r="AF572">
        <f t="shared" si="74"/>
        <v>6.81</v>
      </c>
      <c r="AG572" cm="1">
        <f t="array" ref="AG572">1+SUMPRODUCT((D$469:D$776=D572)*(AF$469:AF$776&gt;AF572))</f>
        <v>74</v>
      </c>
      <c r="AH572">
        <f t="shared" si="75"/>
        <v>74</v>
      </c>
      <c r="AI572" t="str">
        <f t="shared" si="76"/>
        <v>x</v>
      </c>
      <c r="AJ572" cm="1">
        <f t="array" ref="AJ572">1+SUMPRODUCT((D$469:D$776=D572)*(AI$469:AI$776&gt;AI572))</f>
        <v>1</v>
      </c>
      <c r="AK572">
        <f t="shared" si="77"/>
        <v>9999</v>
      </c>
      <c r="AL572">
        <f t="shared" si="78"/>
        <v>7.48</v>
      </c>
      <c r="AM572" cm="1">
        <f t="array" ref="AM572">1+SUMPRODUCT((D$469:D$776=D572)*(AL$469:AL$776&gt;AL572))</f>
        <v>23</v>
      </c>
      <c r="AN572">
        <f t="shared" si="79"/>
        <v>23</v>
      </c>
    </row>
    <row r="573" spans="2:40" x14ac:dyDescent="0.3">
      <c r="B573" t="s">
        <v>117</v>
      </c>
      <c r="C573" t="str">
        <f>VLOOKUP(B573,class!A$1:B$357,2,FALSE)</f>
        <v>Shire district</v>
      </c>
      <c r="D573" t="str">
        <f>VLOOKUP(B573,classifications!E$3:F$335,2,FALSE)</f>
        <v>Urban with Significant Rural (rural including hub towns 26-49%)</v>
      </c>
      <c r="E573" s="7">
        <f t="shared" si="80"/>
        <v>6.95</v>
      </c>
      <c r="F573" s="49">
        <f t="shared" si="88"/>
        <v>50</v>
      </c>
      <c r="G573" s="49">
        <f t="shared" si="50"/>
        <v>50</v>
      </c>
      <c r="H573">
        <f t="shared" si="81"/>
        <v>7.3</v>
      </c>
      <c r="I573" s="49">
        <f t="shared" si="89"/>
        <v>46</v>
      </c>
      <c r="J573" s="49">
        <f t="shared" si="53"/>
        <v>46</v>
      </c>
      <c r="K573">
        <f t="shared" si="82"/>
        <v>7.73</v>
      </c>
      <c r="L573">
        <f t="shared" si="90"/>
        <v>12</v>
      </c>
      <c r="M573" s="49">
        <f t="shared" si="56"/>
        <v>12</v>
      </c>
      <c r="N573">
        <f t="shared" si="83"/>
        <v>7.93</v>
      </c>
      <c r="O573">
        <f t="shared" si="91"/>
        <v>6</v>
      </c>
      <c r="P573" s="49">
        <f t="shared" si="59"/>
        <v>6</v>
      </c>
      <c r="Q573">
        <f t="shared" si="84"/>
        <v>7.67</v>
      </c>
      <c r="R573">
        <f t="shared" si="92"/>
        <v>33</v>
      </c>
      <c r="S573" s="49">
        <f t="shared" si="62"/>
        <v>33</v>
      </c>
      <c r="T573">
        <f t="shared" si="85"/>
        <v>7.59</v>
      </c>
      <c r="U573">
        <f t="shared" si="93"/>
        <v>45</v>
      </c>
      <c r="V573" s="49">
        <f t="shared" si="65"/>
        <v>45</v>
      </c>
      <c r="W573">
        <f t="shared" si="86"/>
        <v>7.56</v>
      </c>
      <c r="X573">
        <f t="shared" si="94"/>
        <v>44</v>
      </c>
      <c r="Y573" s="49">
        <f t="shared" si="68"/>
        <v>44</v>
      </c>
      <c r="Z573">
        <f t="shared" si="87"/>
        <v>8.09</v>
      </c>
      <c r="AA573">
        <f t="shared" si="95"/>
        <v>5</v>
      </c>
      <c r="AB573">
        <f t="shared" si="71"/>
        <v>5</v>
      </c>
      <c r="AC573">
        <f t="shared" si="72"/>
        <v>8</v>
      </c>
      <c r="AD573" cm="1">
        <f t="array" ref="AD573">1+SUMPRODUCT((D$469:D$776=D573)*(AC$469:AC$776&gt;AC573))</f>
        <v>2</v>
      </c>
      <c r="AE573">
        <f t="shared" si="73"/>
        <v>2</v>
      </c>
      <c r="AF573">
        <f t="shared" si="74"/>
        <v>7.23</v>
      </c>
      <c r="AG573" cm="1">
        <f t="array" ref="AG573">1+SUMPRODUCT((D$469:D$776=D573)*(AF$469:AF$776&gt;AF573))</f>
        <v>41</v>
      </c>
      <c r="AH573">
        <f t="shared" si="75"/>
        <v>41</v>
      </c>
      <c r="AI573">
        <f t="shared" si="76"/>
        <v>8</v>
      </c>
      <c r="AJ573" cm="1">
        <f t="array" ref="AJ573">1+SUMPRODUCT((D$469:D$776=D573)*(AI$469:AI$776&gt;AI573))</f>
        <v>2</v>
      </c>
      <c r="AK573">
        <f t="shared" si="77"/>
        <v>2</v>
      </c>
      <c r="AL573">
        <f t="shared" si="78"/>
        <v>7.54</v>
      </c>
      <c r="AM573" cm="1">
        <f t="array" ref="AM573">1+SUMPRODUCT((D$469:D$776=D573)*(AL$469:AL$776&gt;AL573))</f>
        <v>29</v>
      </c>
      <c r="AN573">
        <f t="shared" si="79"/>
        <v>29</v>
      </c>
    </row>
    <row r="574" spans="2:40" x14ac:dyDescent="0.3">
      <c r="B574" t="s">
        <v>118</v>
      </c>
      <c r="C574" t="str">
        <f>VLOOKUP(B574,class!A$1:B$357,2,FALSE)</f>
        <v>London borough</v>
      </c>
      <c r="D574" t="str">
        <f>VLOOKUP(B574,classifications!E$3:F$335,2,FALSE)</f>
        <v>Urban with Major Conurbation</v>
      </c>
      <c r="E574" s="7">
        <f t="shared" si="80"/>
        <v>7.18</v>
      </c>
      <c r="F574" s="49">
        <f t="shared" si="88"/>
        <v>54</v>
      </c>
      <c r="G574" s="49">
        <f t="shared" si="50"/>
        <v>54</v>
      </c>
      <c r="H574">
        <f t="shared" si="81"/>
        <v>7.15</v>
      </c>
      <c r="I574" s="49">
        <f t="shared" si="89"/>
        <v>68</v>
      </c>
      <c r="J574" s="49">
        <f t="shared" si="53"/>
        <v>68</v>
      </c>
      <c r="K574">
        <f t="shared" si="82"/>
        <v>7.15</v>
      </c>
      <c r="L574">
        <f t="shared" si="90"/>
        <v>68</v>
      </c>
      <c r="M574" s="49">
        <f t="shared" si="56"/>
        <v>68</v>
      </c>
      <c r="N574">
        <f t="shared" si="83"/>
        <v>7.33</v>
      </c>
      <c r="O574">
        <f t="shared" si="91"/>
        <v>63</v>
      </c>
      <c r="P574" s="49">
        <f t="shared" si="59"/>
        <v>63</v>
      </c>
      <c r="Q574">
        <f t="shared" si="84"/>
        <v>7.23</v>
      </c>
      <c r="R574">
        <f t="shared" si="92"/>
        <v>73</v>
      </c>
      <c r="S574" s="49">
        <f t="shared" si="62"/>
        <v>73</v>
      </c>
      <c r="T574">
        <f t="shared" si="85"/>
        <v>7.27</v>
      </c>
      <c r="U574">
        <f t="shared" si="93"/>
        <v>71</v>
      </c>
      <c r="V574" s="49">
        <f t="shared" si="65"/>
        <v>71</v>
      </c>
      <c r="W574">
        <f t="shared" si="86"/>
        <v>7.47</v>
      </c>
      <c r="X574">
        <f t="shared" si="94"/>
        <v>57</v>
      </c>
      <c r="Y574" s="49">
        <f t="shared" si="68"/>
        <v>57</v>
      </c>
      <c r="Z574">
        <f t="shared" si="87"/>
        <v>7.54</v>
      </c>
      <c r="AA574">
        <f t="shared" si="95"/>
        <v>49</v>
      </c>
      <c r="AB574">
        <f t="shared" si="71"/>
        <v>49</v>
      </c>
      <c r="AC574">
        <f t="shared" si="72"/>
        <v>7.48</v>
      </c>
      <c r="AD574" cm="1">
        <f t="array" ref="AD574">1+SUMPRODUCT((D$469:D$776=D574)*(AC$469:AC$776&gt;AC574))</f>
        <v>55</v>
      </c>
      <c r="AE574">
        <f t="shared" si="73"/>
        <v>55</v>
      </c>
      <c r="AF574">
        <f t="shared" si="74"/>
        <v>7.23</v>
      </c>
      <c r="AG574" cm="1">
        <f t="array" ref="AG574">1+SUMPRODUCT((D$469:D$776=D574)*(AF$469:AF$776&gt;AF574))</f>
        <v>51</v>
      </c>
      <c r="AH574">
        <f t="shared" si="75"/>
        <v>51</v>
      </c>
      <c r="AI574">
        <f t="shared" si="76"/>
        <v>7.24</v>
      </c>
      <c r="AJ574" cm="1">
        <f t="array" ref="AJ574">1+SUMPRODUCT((D$469:D$776=D574)*(AI$469:AI$776&gt;AI574))</f>
        <v>71</v>
      </c>
      <c r="AK574">
        <f t="shared" si="77"/>
        <v>71</v>
      </c>
      <c r="AL574">
        <f t="shared" si="78"/>
        <v>7.48</v>
      </c>
      <c r="AM574" cm="1">
        <f t="array" ref="AM574">1+SUMPRODUCT((D$469:D$776=D574)*(AL$469:AL$776&gt;AL574))</f>
        <v>23</v>
      </c>
      <c r="AN574">
        <f t="shared" si="79"/>
        <v>23</v>
      </c>
    </row>
    <row r="575" spans="2:40" x14ac:dyDescent="0.3">
      <c r="B575" t="s">
        <v>119</v>
      </c>
      <c r="C575" t="str">
        <f>VLOOKUP(B575,class!A$1:B$357,2,FALSE)</f>
        <v>Shire district</v>
      </c>
      <c r="D575" t="str">
        <f>VLOOKUP(B575,classifications!E$3:F$335,2,FALSE)</f>
        <v>Urban with City and Town</v>
      </c>
      <c r="E575" s="7">
        <f t="shared" si="80"/>
        <v>7.48</v>
      </c>
      <c r="F575" s="49">
        <f t="shared" si="88"/>
        <v>33</v>
      </c>
      <c r="G575" s="49">
        <f t="shared" si="50"/>
        <v>33</v>
      </c>
      <c r="H575">
        <f t="shared" si="81"/>
        <v>7.35</v>
      </c>
      <c r="I575" s="49">
        <f t="shared" si="89"/>
        <v>66</v>
      </c>
      <c r="J575" s="49">
        <f t="shared" si="53"/>
        <v>66</v>
      </c>
      <c r="K575">
        <f t="shared" si="82"/>
        <v>7.56</v>
      </c>
      <c r="L575">
        <f t="shared" si="90"/>
        <v>27</v>
      </c>
      <c r="M575" s="49">
        <f t="shared" si="56"/>
        <v>27</v>
      </c>
      <c r="N575">
        <f t="shared" si="83"/>
        <v>7.87</v>
      </c>
      <c r="O575">
        <f t="shared" si="91"/>
        <v>8</v>
      </c>
      <c r="P575" s="49">
        <f t="shared" si="59"/>
        <v>8</v>
      </c>
      <c r="Q575">
        <f t="shared" si="84"/>
        <v>7.76</v>
      </c>
      <c r="R575">
        <f t="shared" si="92"/>
        <v>29</v>
      </c>
      <c r="S575" s="49">
        <f t="shared" si="62"/>
        <v>29</v>
      </c>
      <c r="T575">
        <f t="shared" si="85"/>
        <v>7.5</v>
      </c>
      <c r="U575">
        <f t="shared" si="93"/>
        <v>81</v>
      </c>
      <c r="V575" s="49">
        <f t="shared" si="65"/>
        <v>81</v>
      </c>
      <c r="W575">
        <f t="shared" si="86"/>
        <v>7.75</v>
      </c>
      <c r="X575">
        <f t="shared" si="94"/>
        <v>39</v>
      </c>
      <c r="Y575" s="49">
        <f t="shared" si="68"/>
        <v>39</v>
      </c>
      <c r="Z575">
        <f t="shared" si="87"/>
        <v>7.49</v>
      </c>
      <c r="AA575">
        <f t="shared" si="95"/>
        <v>81</v>
      </c>
      <c r="AB575">
        <f t="shared" si="71"/>
        <v>81</v>
      </c>
      <c r="AC575">
        <f t="shared" si="72"/>
        <v>7.62</v>
      </c>
      <c r="AD575" cm="1">
        <f t="array" ref="AD575">1+SUMPRODUCT((D$469:D$776=D575)*(AC$469:AC$776&gt;AC575))</f>
        <v>53</v>
      </c>
      <c r="AE575">
        <f t="shared" si="73"/>
        <v>53</v>
      </c>
      <c r="AF575">
        <f t="shared" si="74"/>
        <v>7.26</v>
      </c>
      <c r="AG575" cm="1">
        <f t="array" ref="AG575">1+SUMPRODUCT((D$469:D$776=D575)*(AF$469:AF$776&gt;AF575))</f>
        <v>66</v>
      </c>
      <c r="AH575">
        <f t="shared" si="75"/>
        <v>66</v>
      </c>
      <c r="AI575">
        <f t="shared" si="76"/>
        <v>7.39</v>
      </c>
      <c r="AJ575" cm="1">
        <f t="array" ref="AJ575">1+SUMPRODUCT((D$469:D$776=D575)*(AI$469:AI$776&gt;AI575))</f>
        <v>65</v>
      </c>
      <c r="AK575">
        <f t="shared" si="77"/>
        <v>65</v>
      </c>
      <c r="AL575">
        <f t="shared" si="78"/>
        <v>7.57</v>
      </c>
      <c r="AM575" cm="1">
        <f t="array" ref="AM575">1+SUMPRODUCT((D$469:D$776=D575)*(AL$469:AL$776&gt;AL575))</f>
        <v>23</v>
      </c>
      <c r="AN575">
        <f t="shared" si="79"/>
        <v>23</v>
      </c>
    </row>
    <row r="576" spans="2:40" x14ac:dyDescent="0.3">
      <c r="B576" t="s">
        <v>120</v>
      </c>
      <c r="C576" t="str">
        <f>VLOOKUP(B576,class!A$1:B$357,2,FALSE)</f>
        <v>London borough</v>
      </c>
      <c r="D576" t="str">
        <f>VLOOKUP(B576,classifications!E$3:F$335,2,FALSE)</f>
        <v>Urban with Major Conurbation</v>
      </c>
      <c r="E576" s="7">
        <f t="shared" si="80"/>
        <v>7</v>
      </c>
      <c r="F576" s="49">
        <f t="shared" si="88"/>
        <v>73</v>
      </c>
      <c r="G576" s="49">
        <f t="shared" si="50"/>
        <v>73</v>
      </c>
      <c r="H576">
        <f t="shared" si="81"/>
        <v>7.07</v>
      </c>
      <c r="I576" s="49">
        <f t="shared" si="89"/>
        <v>72</v>
      </c>
      <c r="J576" s="49">
        <f t="shared" si="53"/>
        <v>72</v>
      </c>
      <c r="K576">
        <f t="shared" si="82"/>
        <v>7.05</v>
      </c>
      <c r="L576">
        <f t="shared" si="90"/>
        <v>71</v>
      </c>
      <c r="M576" s="49">
        <f t="shared" si="56"/>
        <v>71</v>
      </c>
      <c r="N576">
        <f t="shared" si="83"/>
        <v>7.43</v>
      </c>
      <c r="O576">
        <f t="shared" si="91"/>
        <v>56</v>
      </c>
      <c r="P576" s="49">
        <f t="shared" si="59"/>
        <v>56</v>
      </c>
      <c r="Q576">
        <f t="shared" si="84"/>
        <v>7.31</v>
      </c>
      <c r="R576">
        <f t="shared" si="92"/>
        <v>69</v>
      </c>
      <c r="S576" s="49">
        <f t="shared" si="62"/>
        <v>69</v>
      </c>
      <c r="T576">
        <f t="shared" si="85"/>
        <v>7.25</v>
      </c>
      <c r="U576">
        <f t="shared" si="93"/>
        <v>72</v>
      </c>
      <c r="V576" s="49">
        <f t="shared" si="65"/>
        <v>72</v>
      </c>
      <c r="W576">
        <f t="shared" si="86"/>
        <v>7.34</v>
      </c>
      <c r="X576">
        <f t="shared" si="94"/>
        <v>66</v>
      </c>
      <c r="Y576" s="49">
        <f t="shared" si="68"/>
        <v>66</v>
      </c>
      <c r="Z576">
        <f t="shared" si="87"/>
        <v>7.5</v>
      </c>
      <c r="AA576">
        <f t="shared" si="95"/>
        <v>63</v>
      </c>
      <c r="AB576">
        <f t="shared" si="71"/>
        <v>63</v>
      </c>
      <c r="AC576">
        <f t="shared" si="72"/>
        <v>7.35</v>
      </c>
      <c r="AD576" cm="1">
        <f t="array" ref="AD576">1+SUMPRODUCT((D$469:D$776=D576)*(AC$469:AC$776&gt;AC576))</f>
        <v>69</v>
      </c>
      <c r="AE576">
        <f t="shared" si="73"/>
        <v>69</v>
      </c>
      <c r="AF576">
        <f t="shared" si="74"/>
        <v>6.93</v>
      </c>
      <c r="AG576" cm="1">
        <f t="array" ref="AG576">1+SUMPRODUCT((D$469:D$776=D576)*(AF$469:AF$776&gt;AF576))</f>
        <v>72</v>
      </c>
      <c r="AH576">
        <f t="shared" si="75"/>
        <v>72</v>
      </c>
      <c r="AI576">
        <f t="shared" si="76"/>
        <v>7.32</v>
      </c>
      <c r="AJ576" cm="1">
        <f t="array" ref="AJ576">1+SUMPRODUCT((D$469:D$776=D576)*(AI$469:AI$776&gt;AI576))</f>
        <v>63</v>
      </c>
      <c r="AK576">
        <f t="shared" si="77"/>
        <v>63</v>
      </c>
      <c r="AL576">
        <f t="shared" si="78"/>
        <v>7.14</v>
      </c>
      <c r="AM576" cm="1">
        <f t="array" ref="AM576">1+SUMPRODUCT((D$469:D$776=D576)*(AL$469:AL$776&gt;AL576))</f>
        <v>66</v>
      </c>
      <c r="AN576">
        <f t="shared" si="79"/>
        <v>66</v>
      </c>
    </row>
    <row r="577" spans="2:40" x14ac:dyDescent="0.3">
      <c r="B577" t="s">
        <v>121</v>
      </c>
      <c r="C577" t="str">
        <f>VLOOKUP(B577,class!A$1:B$357,2,FALSE)</f>
        <v>Unitary authority</v>
      </c>
      <c r="D577" t="str">
        <f>VLOOKUP(B577,classifications!E$3:F$335,2,FALSE)</f>
        <v>Urban with City and Town</v>
      </c>
      <c r="E577" s="7">
        <f t="shared" si="80"/>
        <v>7.43</v>
      </c>
      <c r="F577" s="49">
        <f t="shared" si="88"/>
        <v>43</v>
      </c>
      <c r="G577" s="49">
        <f t="shared" si="50"/>
        <v>43</v>
      </c>
      <c r="H577">
        <f t="shared" si="81"/>
        <v>7.39</v>
      </c>
      <c r="I577" s="49">
        <f t="shared" si="89"/>
        <v>54</v>
      </c>
      <c r="J577" s="49">
        <f t="shared" si="53"/>
        <v>54</v>
      </c>
      <c r="K577">
        <f t="shared" si="82"/>
        <v>7.37</v>
      </c>
      <c r="L577">
        <f t="shared" si="90"/>
        <v>66</v>
      </c>
      <c r="M577" s="49">
        <f t="shared" si="56"/>
        <v>66</v>
      </c>
      <c r="N577">
        <f t="shared" si="83"/>
        <v>7.57</v>
      </c>
      <c r="O577">
        <f t="shared" si="91"/>
        <v>51</v>
      </c>
      <c r="P577" s="49">
        <f t="shared" si="59"/>
        <v>51</v>
      </c>
      <c r="Q577">
        <f t="shared" si="84"/>
        <v>7.61</v>
      </c>
      <c r="R577">
        <f t="shared" si="92"/>
        <v>55</v>
      </c>
      <c r="S577" s="49">
        <f t="shared" si="62"/>
        <v>55</v>
      </c>
      <c r="T577">
        <f t="shared" si="85"/>
        <v>7.56</v>
      </c>
      <c r="U577">
        <f t="shared" si="93"/>
        <v>70</v>
      </c>
      <c r="V577" s="49">
        <f t="shared" si="65"/>
        <v>70</v>
      </c>
      <c r="W577">
        <f t="shared" si="86"/>
        <v>7.63</v>
      </c>
      <c r="X577">
        <f t="shared" si="94"/>
        <v>64</v>
      </c>
      <c r="Y577" s="49">
        <f t="shared" si="68"/>
        <v>64</v>
      </c>
      <c r="Z577">
        <f t="shared" si="87"/>
        <v>7.62</v>
      </c>
      <c r="AA577">
        <f t="shared" si="95"/>
        <v>60</v>
      </c>
      <c r="AB577">
        <f t="shared" si="71"/>
        <v>60</v>
      </c>
      <c r="AC577">
        <f t="shared" si="72"/>
        <v>7.55</v>
      </c>
      <c r="AD577" cm="1">
        <f t="array" ref="AD577">1+SUMPRODUCT((D$469:D$776=D577)*(AC$469:AC$776&gt;AC577))</f>
        <v>68</v>
      </c>
      <c r="AE577">
        <f t="shared" si="73"/>
        <v>68</v>
      </c>
      <c r="AF577">
        <f t="shared" si="74"/>
        <v>7.29</v>
      </c>
      <c r="AG577" cm="1">
        <f t="array" ref="AG577">1+SUMPRODUCT((D$469:D$776=D577)*(AF$469:AF$776&gt;AF577))</f>
        <v>60</v>
      </c>
      <c r="AH577">
        <f t="shared" si="75"/>
        <v>60</v>
      </c>
      <c r="AI577">
        <f t="shared" si="76"/>
        <v>7.34</v>
      </c>
      <c r="AJ577" cm="1">
        <f t="array" ref="AJ577">1+SUMPRODUCT((D$469:D$776=D577)*(AI$469:AI$776&gt;AI577))</f>
        <v>77</v>
      </c>
      <c r="AK577">
        <f t="shared" si="77"/>
        <v>77</v>
      </c>
      <c r="AL577">
        <f t="shared" si="78"/>
        <v>7.49</v>
      </c>
      <c r="AM577" cm="1">
        <f t="array" ref="AM577">1+SUMPRODUCT((D$469:D$776=D577)*(AL$469:AL$776&gt;AL577))</f>
        <v>35</v>
      </c>
      <c r="AN577">
        <f t="shared" si="79"/>
        <v>35</v>
      </c>
    </row>
    <row r="578" spans="2:40" x14ac:dyDescent="0.3">
      <c r="B578" t="s">
        <v>122</v>
      </c>
      <c r="C578" t="str">
        <f>VLOOKUP(B578,class!A$1:B$357,2,FALSE)</f>
        <v>Shire district</v>
      </c>
      <c r="D578" t="str">
        <f>VLOOKUP(B578,classifications!E$3:F$335,2,FALSE)</f>
        <v xml:space="preserve">Mainly Rural (rural including hub towns &gt;=80%) </v>
      </c>
      <c r="E578" s="7">
        <f t="shared" si="80"/>
        <v>7.75</v>
      </c>
      <c r="F578" s="49">
        <f t="shared" si="88"/>
        <v>12</v>
      </c>
      <c r="G578" s="49">
        <f t="shared" si="50"/>
        <v>12</v>
      </c>
      <c r="H578">
        <f t="shared" si="81"/>
        <v>7.68</v>
      </c>
      <c r="I578" s="49">
        <f t="shared" si="89"/>
        <v>14</v>
      </c>
      <c r="J578" s="49">
        <f t="shared" si="53"/>
        <v>14</v>
      </c>
      <c r="K578">
        <f t="shared" si="82"/>
        <v>7.72</v>
      </c>
      <c r="L578">
        <f t="shared" si="90"/>
        <v>26</v>
      </c>
      <c r="M578" s="49">
        <f t="shared" si="56"/>
        <v>26</v>
      </c>
      <c r="N578">
        <f t="shared" si="83"/>
        <v>7.69</v>
      </c>
      <c r="O578">
        <f t="shared" si="91"/>
        <v>29</v>
      </c>
      <c r="P578" s="49">
        <f t="shared" si="59"/>
        <v>29</v>
      </c>
      <c r="Q578">
        <f t="shared" si="84"/>
        <v>8.01</v>
      </c>
      <c r="R578">
        <f t="shared" si="92"/>
        <v>9</v>
      </c>
      <c r="S578" s="49">
        <f t="shared" si="62"/>
        <v>9</v>
      </c>
      <c r="T578">
        <f t="shared" si="85"/>
        <v>7.84</v>
      </c>
      <c r="U578">
        <f t="shared" si="93"/>
        <v>24</v>
      </c>
      <c r="V578" s="49">
        <f t="shared" si="65"/>
        <v>24</v>
      </c>
      <c r="W578">
        <f t="shared" si="86"/>
        <v>7.92</v>
      </c>
      <c r="X578">
        <f t="shared" si="94"/>
        <v>10</v>
      </c>
      <c r="Y578" s="49">
        <f t="shared" si="68"/>
        <v>10</v>
      </c>
      <c r="Z578">
        <f t="shared" si="87"/>
        <v>8.25</v>
      </c>
      <c r="AA578">
        <f t="shared" si="95"/>
        <v>1</v>
      </c>
      <c r="AB578">
        <f t="shared" si="71"/>
        <v>1</v>
      </c>
      <c r="AC578">
        <f t="shared" si="72"/>
        <v>7.75</v>
      </c>
      <c r="AD578" cm="1">
        <f t="array" ref="AD578">1+SUMPRODUCT((D$469:D$776=D578)*(AC$469:AC$776&gt;AC578))</f>
        <v>28</v>
      </c>
      <c r="AE578">
        <f t="shared" si="73"/>
        <v>28</v>
      </c>
      <c r="AF578">
        <f t="shared" si="74"/>
        <v>7.52</v>
      </c>
      <c r="AG578" cm="1">
        <f t="array" ref="AG578">1+SUMPRODUCT((D$469:D$776=D578)*(AF$469:AF$776&gt;AF578))</f>
        <v>26</v>
      </c>
      <c r="AH578">
        <f t="shared" si="75"/>
        <v>26</v>
      </c>
      <c r="AI578">
        <f t="shared" si="76"/>
        <v>8.09</v>
      </c>
      <c r="AJ578" cm="1">
        <f t="array" ref="AJ578">1+SUMPRODUCT((D$469:D$776=D578)*(AI$469:AI$776&gt;AI578))</f>
        <v>3</v>
      </c>
      <c r="AK578">
        <f t="shared" si="77"/>
        <v>3</v>
      </c>
      <c r="AL578">
        <f t="shared" si="78"/>
        <v>7.22</v>
      </c>
      <c r="AM578" cm="1">
        <f t="array" ref="AM578">1+SUMPRODUCT((D$469:D$776=D578)*(AL$469:AL$776&gt;AL578))</f>
        <v>36</v>
      </c>
      <c r="AN578">
        <f t="shared" si="79"/>
        <v>36</v>
      </c>
    </row>
    <row r="579" spans="2:40" x14ac:dyDescent="0.3">
      <c r="B579" t="s">
        <v>123</v>
      </c>
      <c r="C579" t="str">
        <f>VLOOKUP(B579,class!A$1:B$357,2,FALSE)</f>
        <v>London borough</v>
      </c>
      <c r="D579" t="str">
        <f>VLOOKUP(B579,classifications!E$3:F$335,2,FALSE)</f>
        <v>Urban with Major Conurbation</v>
      </c>
      <c r="E579" s="7">
        <f t="shared" si="80"/>
        <v>7.38</v>
      </c>
      <c r="F579" s="49">
        <f t="shared" si="88"/>
        <v>25</v>
      </c>
      <c r="G579" s="49">
        <f t="shared" si="50"/>
        <v>25</v>
      </c>
      <c r="H579">
        <f t="shared" si="81"/>
        <v>7.21</v>
      </c>
      <c r="I579" s="49">
        <f t="shared" si="89"/>
        <v>59</v>
      </c>
      <c r="J579" s="49">
        <f t="shared" si="53"/>
        <v>59</v>
      </c>
      <c r="K579">
        <f t="shared" si="82"/>
        <v>7.4</v>
      </c>
      <c r="L579">
        <f t="shared" si="90"/>
        <v>39</v>
      </c>
      <c r="M579" s="49">
        <f t="shared" si="56"/>
        <v>39</v>
      </c>
      <c r="N579">
        <f t="shared" si="83"/>
        <v>7.56</v>
      </c>
      <c r="O579">
        <f t="shared" si="91"/>
        <v>25</v>
      </c>
      <c r="P579" s="49">
        <f t="shared" si="59"/>
        <v>25</v>
      </c>
      <c r="Q579">
        <f t="shared" si="84"/>
        <v>7.68</v>
      </c>
      <c r="R579">
        <f t="shared" si="92"/>
        <v>16</v>
      </c>
      <c r="S579" s="49">
        <f t="shared" si="62"/>
        <v>16</v>
      </c>
      <c r="T579">
        <f t="shared" si="85"/>
        <v>7.47</v>
      </c>
      <c r="U579">
        <f t="shared" si="93"/>
        <v>57</v>
      </c>
      <c r="V579" s="49">
        <f t="shared" si="65"/>
        <v>57</v>
      </c>
      <c r="W579">
        <f t="shared" si="86"/>
        <v>7.34</v>
      </c>
      <c r="X579">
        <f t="shared" si="94"/>
        <v>66</v>
      </c>
      <c r="Y579" s="49">
        <f t="shared" si="68"/>
        <v>66</v>
      </c>
      <c r="Z579">
        <f t="shared" si="87"/>
        <v>7.72</v>
      </c>
      <c r="AA579">
        <f t="shared" si="95"/>
        <v>19</v>
      </c>
      <c r="AB579">
        <f t="shared" si="71"/>
        <v>19</v>
      </c>
      <c r="AC579">
        <f t="shared" si="72"/>
        <v>7.62</v>
      </c>
      <c r="AD579" cm="1">
        <f t="array" ref="AD579">1+SUMPRODUCT((D$469:D$776=D579)*(AC$469:AC$776&gt;AC579))</f>
        <v>30</v>
      </c>
      <c r="AE579">
        <f t="shared" si="73"/>
        <v>30</v>
      </c>
      <c r="AF579">
        <f t="shared" si="74"/>
        <v>7.49</v>
      </c>
      <c r="AG579" cm="1">
        <f t="array" ref="AG579">1+SUMPRODUCT((D$469:D$776=D579)*(AF$469:AF$776&gt;AF579))</f>
        <v>14</v>
      </c>
      <c r="AH579">
        <f t="shared" si="75"/>
        <v>14</v>
      </c>
      <c r="AI579">
        <f t="shared" si="76"/>
        <v>7.3</v>
      </c>
      <c r="AJ579" cm="1">
        <f t="array" ref="AJ579">1+SUMPRODUCT((D$469:D$776=D579)*(AI$469:AI$776&gt;AI579))</f>
        <v>66</v>
      </c>
      <c r="AK579">
        <f t="shared" si="77"/>
        <v>66</v>
      </c>
      <c r="AL579">
        <f t="shared" si="78"/>
        <v>7.51</v>
      </c>
      <c r="AM579" cm="1">
        <f t="array" ref="AM579">1+SUMPRODUCT((D$469:D$776=D579)*(AL$469:AL$776&gt;AL579))</f>
        <v>19</v>
      </c>
      <c r="AN579">
        <f t="shared" si="79"/>
        <v>19</v>
      </c>
    </row>
    <row r="580" spans="2:40" x14ac:dyDescent="0.3">
      <c r="B580" t="s">
        <v>124</v>
      </c>
      <c r="C580" t="str">
        <f>VLOOKUP(B580,class!A$1:B$357,2,FALSE)</f>
        <v>Shire district</v>
      </c>
      <c r="D580" t="str">
        <f>VLOOKUP(B580,classifications!E$3:F$335,2,FALSE)</f>
        <v xml:space="preserve">Mainly Rural (rural including hub towns &gt;=80%) </v>
      </c>
      <c r="E580" s="7">
        <f t="shared" si="80"/>
        <v>7.63</v>
      </c>
      <c r="F580" s="49">
        <f t="shared" si="88"/>
        <v>21</v>
      </c>
      <c r="G580" s="49">
        <f t="shared" si="50"/>
        <v>21</v>
      </c>
      <c r="H580">
        <f t="shared" si="81"/>
        <v>7.74</v>
      </c>
      <c r="I580" s="49">
        <f t="shared" si="89"/>
        <v>9</v>
      </c>
      <c r="J580" s="49">
        <f t="shared" si="53"/>
        <v>9</v>
      </c>
      <c r="K580">
        <f t="shared" si="82"/>
        <v>7.91</v>
      </c>
      <c r="L580">
        <f t="shared" si="90"/>
        <v>7</v>
      </c>
      <c r="M580" s="49">
        <f t="shared" si="56"/>
        <v>7</v>
      </c>
      <c r="N580">
        <f t="shared" si="83"/>
        <v>7.96</v>
      </c>
      <c r="O580">
        <f t="shared" si="91"/>
        <v>9</v>
      </c>
      <c r="P580" s="49">
        <f t="shared" si="59"/>
        <v>9</v>
      </c>
      <c r="Q580">
        <f t="shared" si="84"/>
        <v>7.92</v>
      </c>
      <c r="R580">
        <f t="shared" si="92"/>
        <v>13</v>
      </c>
      <c r="S580" s="49">
        <f t="shared" si="62"/>
        <v>13</v>
      </c>
      <c r="T580">
        <f t="shared" si="85"/>
        <v>8.18</v>
      </c>
      <c r="U580">
        <f t="shared" si="93"/>
        <v>6</v>
      </c>
      <c r="V580" s="49">
        <f t="shared" si="65"/>
        <v>6</v>
      </c>
      <c r="W580">
        <f t="shared" si="86"/>
        <v>7.81</v>
      </c>
      <c r="X580">
        <f t="shared" si="94"/>
        <v>25</v>
      </c>
      <c r="Y580" s="49">
        <f t="shared" si="68"/>
        <v>25</v>
      </c>
      <c r="Z580">
        <f t="shared" si="87"/>
        <v>7.5</v>
      </c>
      <c r="AA580">
        <f t="shared" si="95"/>
        <v>41</v>
      </c>
      <c r="AB580">
        <f t="shared" si="71"/>
        <v>41</v>
      </c>
      <c r="AC580">
        <f t="shared" si="72"/>
        <v>7.61</v>
      </c>
      <c r="AD580" cm="1">
        <f t="array" ref="AD580">1+SUMPRODUCT((D$469:D$776=D580)*(AC$469:AC$776&gt;AC580))</f>
        <v>37</v>
      </c>
      <c r="AE580">
        <f t="shared" si="73"/>
        <v>37</v>
      </c>
      <c r="AF580">
        <f t="shared" si="74"/>
        <v>7.29</v>
      </c>
      <c r="AG580" cm="1">
        <f t="array" ref="AG580">1+SUMPRODUCT((D$469:D$776=D580)*(AF$469:AF$776&gt;AF580))</f>
        <v>39</v>
      </c>
      <c r="AH580">
        <f t="shared" si="75"/>
        <v>39</v>
      </c>
      <c r="AI580">
        <f t="shared" si="76"/>
        <v>7.57</v>
      </c>
      <c r="AJ580" cm="1">
        <f t="array" ref="AJ580">1+SUMPRODUCT((D$469:D$776=D580)*(AI$469:AI$776&gt;AI580))</f>
        <v>31</v>
      </c>
      <c r="AK580">
        <f t="shared" si="77"/>
        <v>31</v>
      </c>
      <c r="AL580">
        <f t="shared" si="78"/>
        <v>7.6</v>
      </c>
      <c r="AM580" cm="1">
        <f t="array" ref="AM580">1+SUMPRODUCT((D$469:D$776=D580)*(AL$469:AL$776&gt;AL580))</f>
        <v>24</v>
      </c>
      <c r="AN580">
        <f t="shared" si="79"/>
        <v>24</v>
      </c>
    </row>
    <row r="581" spans="2:40" x14ac:dyDescent="0.3">
      <c r="B581" t="s">
        <v>125</v>
      </c>
      <c r="C581" t="str">
        <f>VLOOKUP(B581,class!A$1:B$357,2,FALSE)</f>
        <v>London borough</v>
      </c>
      <c r="D581" t="str">
        <f>VLOOKUP(B581,classifications!E$3:F$335,2,FALSE)</f>
        <v>Urban with Major Conurbation</v>
      </c>
      <c r="E581" s="7">
        <f t="shared" si="80"/>
        <v>7.11</v>
      </c>
      <c r="F581" s="49">
        <f t="shared" si="88"/>
        <v>62</v>
      </c>
      <c r="G581" s="49">
        <f t="shared" si="50"/>
        <v>62</v>
      </c>
      <c r="H581">
        <f t="shared" si="81"/>
        <v>7.17</v>
      </c>
      <c r="I581" s="49">
        <f t="shared" si="89"/>
        <v>64</v>
      </c>
      <c r="J581" s="49">
        <f t="shared" si="53"/>
        <v>64</v>
      </c>
      <c r="K581">
        <f t="shared" si="82"/>
        <v>7.28</v>
      </c>
      <c r="L581">
        <f t="shared" si="90"/>
        <v>57</v>
      </c>
      <c r="M581" s="49">
        <f t="shared" si="56"/>
        <v>57</v>
      </c>
      <c r="N581">
        <f t="shared" si="83"/>
        <v>7.38</v>
      </c>
      <c r="O581">
        <f t="shared" si="91"/>
        <v>59</v>
      </c>
      <c r="P581" s="49">
        <f t="shared" si="59"/>
        <v>59</v>
      </c>
      <c r="Q581">
        <f t="shared" si="84"/>
        <v>7.26</v>
      </c>
      <c r="R581">
        <f t="shared" si="92"/>
        <v>72</v>
      </c>
      <c r="S581" s="49">
        <f t="shared" si="62"/>
        <v>72</v>
      </c>
      <c r="T581">
        <f t="shared" si="85"/>
        <v>7.56</v>
      </c>
      <c r="U581">
        <f t="shared" si="93"/>
        <v>41</v>
      </c>
      <c r="V581" s="49">
        <f t="shared" si="65"/>
        <v>41</v>
      </c>
      <c r="W581">
        <f t="shared" si="86"/>
        <v>7.59</v>
      </c>
      <c r="X581">
        <f t="shared" si="94"/>
        <v>37</v>
      </c>
      <c r="Y581" s="49">
        <f t="shared" si="68"/>
        <v>37</v>
      </c>
      <c r="Z581">
        <f t="shared" si="87"/>
        <v>7.35</v>
      </c>
      <c r="AA581">
        <f t="shared" si="95"/>
        <v>71</v>
      </c>
      <c r="AB581">
        <f t="shared" si="71"/>
        <v>71</v>
      </c>
      <c r="AC581">
        <f t="shared" si="72"/>
        <v>7.68</v>
      </c>
      <c r="AD581" cm="1">
        <f t="array" ref="AD581">1+SUMPRODUCT((D$469:D$776=D581)*(AC$469:AC$776&gt;AC581))</f>
        <v>22</v>
      </c>
      <c r="AE581">
        <f t="shared" si="73"/>
        <v>22</v>
      </c>
      <c r="AF581">
        <f t="shared" si="74"/>
        <v>7.17</v>
      </c>
      <c r="AG581" cm="1">
        <f t="array" ref="AG581">1+SUMPRODUCT((D$469:D$776=D581)*(AF$469:AF$776&gt;AF581))</f>
        <v>60</v>
      </c>
      <c r="AH581">
        <f t="shared" si="75"/>
        <v>60</v>
      </c>
      <c r="AI581">
        <f t="shared" si="76"/>
        <v>7.32</v>
      </c>
      <c r="AJ581" cm="1">
        <f t="array" ref="AJ581">1+SUMPRODUCT((D$469:D$776=D581)*(AI$469:AI$776&gt;AI581))</f>
        <v>63</v>
      </c>
      <c r="AK581">
        <f t="shared" si="77"/>
        <v>63</v>
      </c>
      <c r="AL581">
        <f t="shared" si="78"/>
        <v>6.97</v>
      </c>
      <c r="AM581" cm="1">
        <f t="array" ref="AM581">1+SUMPRODUCT((D$469:D$776=D581)*(AL$469:AL$776&gt;AL581))</f>
        <v>71</v>
      </c>
      <c r="AN581">
        <f t="shared" si="79"/>
        <v>71</v>
      </c>
    </row>
    <row r="582" spans="2:40" x14ac:dyDescent="0.3">
      <c r="B582" t="s">
        <v>126</v>
      </c>
      <c r="C582" t="str">
        <f>VLOOKUP(B582,class!A$1:B$357,2,FALSE)</f>
        <v>Shire district</v>
      </c>
      <c r="D582" t="str">
        <f>VLOOKUP(B582,classifications!E$3:F$335,2,FALSE)</f>
        <v>Urban with City and Town</v>
      </c>
      <c r="E582" s="7">
        <f t="shared" si="80"/>
        <v>7.77</v>
      </c>
      <c r="F582" s="49">
        <f t="shared" si="88"/>
        <v>4</v>
      </c>
      <c r="G582" s="49">
        <f t="shared" si="50"/>
        <v>4</v>
      </c>
      <c r="H582">
        <f t="shared" si="81"/>
        <v>6.79</v>
      </c>
      <c r="I582" s="49">
        <f t="shared" si="89"/>
        <v>91</v>
      </c>
      <c r="J582" s="49">
        <f t="shared" si="53"/>
        <v>91</v>
      </c>
      <c r="K582">
        <f t="shared" si="82"/>
        <v>7.16</v>
      </c>
      <c r="L582">
        <f t="shared" si="90"/>
        <v>91</v>
      </c>
      <c r="M582" s="49">
        <f t="shared" si="56"/>
        <v>91</v>
      </c>
      <c r="N582">
        <f t="shared" si="83"/>
        <v>7.07</v>
      </c>
      <c r="O582">
        <f t="shared" si="91"/>
        <v>91</v>
      </c>
      <c r="P582" s="49">
        <f t="shared" si="59"/>
        <v>91</v>
      </c>
      <c r="Q582">
        <f t="shared" si="84"/>
        <v>7.83</v>
      </c>
      <c r="R582">
        <f t="shared" si="92"/>
        <v>15</v>
      </c>
      <c r="S582" s="49">
        <f t="shared" si="62"/>
        <v>15</v>
      </c>
      <c r="T582">
        <f t="shared" si="85"/>
        <v>7.52</v>
      </c>
      <c r="U582">
        <f t="shared" si="93"/>
        <v>79</v>
      </c>
      <c r="V582" s="49">
        <f t="shared" si="65"/>
        <v>79</v>
      </c>
      <c r="W582">
        <f t="shared" si="86"/>
        <v>7.71</v>
      </c>
      <c r="X582">
        <f t="shared" si="94"/>
        <v>50</v>
      </c>
      <c r="Y582" s="49">
        <f t="shared" si="68"/>
        <v>50</v>
      </c>
      <c r="Z582">
        <f t="shared" si="87"/>
        <v>7.77</v>
      </c>
      <c r="AA582">
        <f t="shared" si="95"/>
        <v>32</v>
      </c>
      <c r="AB582">
        <f t="shared" si="71"/>
        <v>32</v>
      </c>
      <c r="AC582">
        <f t="shared" si="72"/>
        <v>7.36</v>
      </c>
      <c r="AD582" cm="1">
        <f t="array" ref="AD582">1+SUMPRODUCT((D$469:D$776=D582)*(AC$469:AC$776&gt;AC582))</f>
        <v>86</v>
      </c>
      <c r="AE582">
        <f t="shared" si="73"/>
        <v>86</v>
      </c>
      <c r="AF582">
        <f t="shared" si="74"/>
        <v>7.26</v>
      </c>
      <c r="AG582" cm="1">
        <f t="array" ref="AG582">1+SUMPRODUCT((D$469:D$776=D582)*(AF$469:AF$776&gt;AF582))</f>
        <v>66</v>
      </c>
      <c r="AH582">
        <f t="shared" si="75"/>
        <v>66</v>
      </c>
      <c r="AI582">
        <f t="shared" si="76"/>
        <v>7.48</v>
      </c>
      <c r="AJ582" cm="1">
        <f t="array" ref="AJ582">1+SUMPRODUCT((D$469:D$776=D582)*(AI$469:AI$776&gt;AI582))</f>
        <v>48</v>
      </c>
      <c r="AK582">
        <f t="shared" si="77"/>
        <v>48</v>
      </c>
      <c r="AL582" t="str">
        <f t="shared" si="78"/>
        <v>x</v>
      </c>
      <c r="AM582" cm="1">
        <f t="array" ref="AM582">1+SUMPRODUCT((D$469:D$776=D582)*(AL$469:AL$776&gt;AL582))</f>
        <v>1</v>
      </c>
      <c r="AN582">
        <f t="shared" si="79"/>
        <v>9999</v>
      </c>
    </row>
    <row r="583" spans="2:40" x14ac:dyDescent="0.3">
      <c r="B583" t="s">
        <v>127</v>
      </c>
      <c r="C583" t="str">
        <f>VLOOKUP(B583,class!A$1:B$357,2,FALSE)</f>
        <v>Shire district</v>
      </c>
      <c r="D583" t="str">
        <f>VLOOKUP(B583,classifications!E$3:F$335,2,FALSE)</f>
        <v>Urban with Significant Rural (rural including hub towns 26-49%)</v>
      </c>
      <c r="E583" s="7">
        <f t="shared" si="80"/>
        <v>7.48</v>
      </c>
      <c r="F583" s="49">
        <f t="shared" si="88"/>
        <v>32</v>
      </c>
      <c r="G583" s="49">
        <f t="shared" si="50"/>
        <v>32</v>
      </c>
      <c r="H583">
        <f t="shared" si="81"/>
        <v>7.74</v>
      </c>
      <c r="I583" s="49">
        <f t="shared" si="89"/>
        <v>6</v>
      </c>
      <c r="J583" s="49">
        <f t="shared" si="53"/>
        <v>6</v>
      </c>
      <c r="K583">
        <f t="shared" si="82"/>
        <v>7.73</v>
      </c>
      <c r="L583">
        <f t="shared" si="90"/>
        <v>12</v>
      </c>
      <c r="M583" s="49">
        <f t="shared" si="56"/>
        <v>12</v>
      </c>
      <c r="N583">
        <f t="shared" si="83"/>
        <v>7.8</v>
      </c>
      <c r="O583">
        <f t="shared" si="91"/>
        <v>15</v>
      </c>
      <c r="P583" s="49">
        <f t="shared" si="59"/>
        <v>15</v>
      </c>
      <c r="Q583">
        <f t="shared" si="84"/>
        <v>7.86</v>
      </c>
      <c r="R583">
        <f t="shared" si="92"/>
        <v>11</v>
      </c>
      <c r="S583" s="49">
        <f t="shared" si="62"/>
        <v>11</v>
      </c>
      <c r="T583">
        <f t="shared" si="85"/>
        <v>7.76</v>
      </c>
      <c r="U583">
        <f t="shared" si="93"/>
        <v>30</v>
      </c>
      <c r="V583" s="49">
        <f t="shared" si="65"/>
        <v>30</v>
      </c>
      <c r="W583">
        <f t="shared" si="86"/>
        <v>7.86</v>
      </c>
      <c r="X583">
        <f t="shared" si="94"/>
        <v>18</v>
      </c>
      <c r="Y583" s="49">
        <f t="shared" si="68"/>
        <v>18</v>
      </c>
      <c r="Z583">
        <f t="shared" si="87"/>
        <v>7.85</v>
      </c>
      <c r="AA583">
        <f t="shared" si="95"/>
        <v>31</v>
      </c>
      <c r="AB583">
        <f t="shared" si="71"/>
        <v>31</v>
      </c>
      <c r="AC583">
        <f t="shared" si="72"/>
        <v>7.73</v>
      </c>
      <c r="AD583" cm="1">
        <f t="array" ref="AD583">1+SUMPRODUCT((D$469:D$776=D583)*(AC$469:AC$776&gt;AC583))</f>
        <v>20</v>
      </c>
      <c r="AE583">
        <f t="shared" si="73"/>
        <v>20</v>
      </c>
      <c r="AF583">
        <f t="shared" si="74"/>
        <v>7.35</v>
      </c>
      <c r="AG583" cm="1">
        <f t="array" ref="AG583">1+SUMPRODUCT((D$469:D$776=D583)*(AF$469:AF$776&gt;AF583))</f>
        <v>33</v>
      </c>
      <c r="AH583">
        <f t="shared" si="75"/>
        <v>33</v>
      </c>
      <c r="AI583">
        <f t="shared" si="76"/>
        <v>7.86</v>
      </c>
      <c r="AJ583" cm="1">
        <f t="array" ref="AJ583">1+SUMPRODUCT((D$469:D$776=D583)*(AI$469:AI$776&gt;AI583))</f>
        <v>8</v>
      </c>
      <c r="AK583">
        <f t="shared" si="77"/>
        <v>8</v>
      </c>
      <c r="AL583">
        <f t="shared" si="78"/>
        <v>7.7</v>
      </c>
      <c r="AM583" cm="1">
        <f t="array" ref="AM583">1+SUMPRODUCT((D$469:D$776=D583)*(AL$469:AL$776&gt;AL583))</f>
        <v>16</v>
      </c>
      <c r="AN583">
        <f t="shared" si="79"/>
        <v>16</v>
      </c>
    </row>
    <row r="584" spans="2:40" x14ac:dyDescent="0.3">
      <c r="B584" t="s">
        <v>128</v>
      </c>
      <c r="C584" t="str">
        <f>VLOOKUP(B584,class!A$1:B$357,2,FALSE)</f>
        <v>London borough</v>
      </c>
      <c r="D584" t="str">
        <f>VLOOKUP(B584,classifications!E$3:F$335,2,FALSE)</f>
        <v>Urban with Major Conurbation</v>
      </c>
      <c r="E584" s="7">
        <f t="shared" si="80"/>
        <v>7.31</v>
      </c>
      <c r="F584" s="49">
        <f t="shared" si="88"/>
        <v>37</v>
      </c>
      <c r="G584" s="49">
        <f t="shared" si="50"/>
        <v>37</v>
      </c>
      <c r="H584">
        <f t="shared" si="81"/>
        <v>7.37</v>
      </c>
      <c r="I584" s="49">
        <f t="shared" si="89"/>
        <v>33</v>
      </c>
      <c r="J584" s="49">
        <f t="shared" si="53"/>
        <v>33</v>
      </c>
      <c r="K584">
        <f t="shared" si="82"/>
        <v>7.51</v>
      </c>
      <c r="L584">
        <f t="shared" si="90"/>
        <v>20</v>
      </c>
      <c r="M584" s="49">
        <f t="shared" si="56"/>
        <v>20</v>
      </c>
      <c r="N584">
        <f t="shared" si="83"/>
        <v>7.5</v>
      </c>
      <c r="O584">
        <f t="shared" si="91"/>
        <v>42</v>
      </c>
      <c r="P584" s="49">
        <f t="shared" si="59"/>
        <v>42</v>
      </c>
      <c r="Q584">
        <f t="shared" si="84"/>
        <v>7.65</v>
      </c>
      <c r="R584">
        <f t="shared" si="92"/>
        <v>20</v>
      </c>
      <c r="S584" s="49">
        <f t="shared" si="62"/>
        <v>20</v>
      </c>
      <c r="T584">
        <f t="shared" si="85"/>
        <v>7.63</v>
      </c>
      <c r="U584">
        <f t="shared" si="93"/>
        <v>28</v>
      </c>
      <c r="V584" s="49">
        <f t="shared" si="65"/>
        <v>28</v>
      </c>
      <c r="W584">
        <f t="shared" si="86"/>
        <v>7.79</v>
      </c>
      <c r="X584">
        <f t="shared" si="94"/>
        <v>8</v>
      </c>
      <c r="Y584" s="49">
        <f t="shared" si="68"/>
        <v>8</v>
      </c>
      <c r="Z584">
        <f t="shared" si="87"/>
        <v>7.65</v>
      </c>
      <c r="AA584">
        <f t="shared" si="95"/>
        <v>32</v>
      </c>
      <c r="AB584">
        <f t="shared" si="71"/>
        <v>32</v>
      </c>
      <c r="AC584">
        <f t="shared" si="72"/>
        <v>7.57</v>
      </c>
      <c r="AD584" cm="1">
        <f t="array" ref="AD584">1+SUMPRODUCT((D$469:D$776=D584)*(AC$469:AC$776&gt;AC584))</f>
        <v>41</v>
      </c>
      <c r="AE584">
        <f t="shared" si="73"/>
        <v>41</v>
      </c>
      <c r="AF584">
        <f t="shared" si="74"/>
        <v>7.36</v>
      </c>
      <c r="AG584" cm="1">
        <f t="array" ref="AG584">1+SUMPRODUCT((D$469:D$776=D584)*(AF$469:AF$776&gt;AF584))</f>
        <v>25</v>
      </c>
      <c r="AH584">
        <f t="shared" si="75"/>
        <v>25</v>
      </c>
      <c r="AI584">
        <f t="shared" si="76"/>
        <v>7.69</v>
      </c>
      <c r="AJ584" cm="1">
        <f t="array" ref="AJ584">1+SUMPRODUCT((D$469:D$776=D584)*(AI$469:AI$776&gt;AI584))</f>
        <v>8</v>
      </c>
      <c r="AK584">
        <f t="shared" si="77"/>
        <v>8</v>
      </c>
      <c r="AL584">
        <f t="shared" si="78"/>
        <v>7.55</v>
      </c>
      <c r="AM584" cm="1">
        <f t="array" ref="AM584">1+SUMPRODUCT((D$469:D$776=D584)*(AL$469:AL$776&gt;AL584))</f>
        <v>16</v>
      </c>
      <c r="AN584">
        <f t="shared" si="79"/>
        <v>16</v>
      </c>
    </row>
    <row r="585" spans="2:40" x14ac:dyDescent="0.3">
      <c r="B585" t="s">
        <v>129</v>
      </c>
      <c r="C585" t="str">
        <f>VLOOKUP(B585,class!A$1:B$357,2,FALSE)</f>
        <v>Shire district</v>
      </c>
      <c r="D585" t="str">
        <f>VLOOKUP(B585,classifications!E$3:F$335,2,FALSE)</f>
        <v>Urban with Significant Rural (rural including hub towns 26-49%)</v>
      </c>
      <c r="E585" s="7">
        <f t="shared" si="80"/>
        <v>7.35</v>
      </c>
      <c r="F585" s="49">
        <f t="shared" si="88"/>
        <v>40</v>
      </c>
      <c r="G585" s="49">
        <f t="shared" si="50"/>
        <v>40</v>
      </c>
      <c r="H585">
        <f t="shared" si="81"/>
        <v>8.1199999999999992</v>
      </c>
      <c r="I585" s="49">
        <f t="shared" si="89"/>
        <v>3</v>
      </c>
      <c r="J585" s="49">
        <f t="shared" si="53"/>
        <v>3</v>
      </c>
      <c r="K585">
        <f t="shared" si="82"/>
        <v>7.89</v>
      </c>
      <c r="L585">
        <f t="shared" si="90"/>
        <v>5</v>
      </c>
      <c r="M585" s="49">
        <f t="shared" si="56"/>
        <v>5</v>
      </c>
      <c r="N585">
        <f t="shared" si="83"/>
        <v>8.18</v>
      </c>
      <c r="O585">
        <f t="shared" si="91"/>
        <v>3</v>
      </c>
      <c r="P585" s="49">
        <f t="shared" si="59"/>
        <v>3</v>
      </c>
      <c r="Q585">
        <f t="shared" si="84"/>
        <v>7.78</v>
      </c>
      <c r="R585">
        <f t="shared" si="92"/>
        <v>19</v>
      </c>
      <c r="S585" s="49">
        <f t="shared" si="62"/>
        <v>19</v>
      </c>
      <c r="T585">
        <f t="shared" si="85"/>
        <v>8.08</v>
      </c>
      <c r="U585">
        <f t="shared" si="93"/>
        <v>3</v>
      </c>
      <c r="V585" s="49">
        <f t="shared" si="65"/>
        <v>3</v>
      </c>
      <c r="W585">
        <f t="shared" si="86"/>
        <v>7.67</v>
      </c>
      <c r="X585">
        <f t="shared" si="94"/>
        <v>37</v>
      </c>
      <c r="Y585" s="49">
        <f t="shared" si="68"/>
        <v>37</v>
      </c>
      <c r="Z585">
        <f t="shared" si="87"/>
        <v>8.08</v>
      </c>
      <c r="AA585">
        <f t="shared" si="95"/>
        <v>7</v>
      </c>
      <c r="AB585">
        <f t="shared" si="71"/>
        <v>7</v>
      </c>
      <c r="AC585">
        <f t="shared" si="72"/>
        <v>7.84</v>
      </c>
      <c r="AD585" cm="1">
        <f t="array" ref="AD585">1+SUMPRODUCT((D$469:D$776=D585)*(AC$469:AC$776&gt;AC585))</f>
        <v>13</v>
      </c>
      <c r="AE585">
        <f t="shared" si="73"/>
        <v>13</v>
      </c>
      <c r="AF585">
        <f t="shared" si="74"/>
        <v>7.58</v>
      </c>
      <c r="AG585" cm="1">
        <f t="array" ref="AG585">1+SUMPRODUCT((D$469:D$776=D585)*(AF$469:AF$776&gt;AF585))</f>
        <v>13</v>
      </c>
      <c r="AH585">
        <f t="shared" si="75"/>
        <v>13</v>
      </c>
      <c r="AI585">
        <f t="shared" si="76"/>
        <v>7.68</v>
      </c>
      <c r="AJ585" cm="1">
        <f t="array" ref="AJ585">1+SUMPRODUCT((D$469:D$776=D585)*(AI$469:AI$776&gt;AI585))</f>
        <v>20</v>
      </c>
      <c r="AK585">
        <f t="shared" si="77"/>
        <v>20</v>
      </c>
      <c r="AL585">
        <f t="shared" si="78"/>
        <v>7.45</v>
      </c>
      <c r="AM585" cm="1">
        <f t="array" ref="AM585">1+SUMPRODUCT((D$469:D$776=D585)*(AL$469:AL$776&gt;AL585))</f>
        <v>36</v>
      </c>
      <c r="AN585">
        <f t="shared" si="79"/>
        <v>36</v>
      </c>
    </row>
    <row r="586" spans="2:40" x14ac:dyDescent="0.3">
      <c r="B586" t="s">
        <v>130</v>
      </c>
      <c r="C586" t="str">
        <f>VLOOKUP(B586,class!A$1:B$357,2,FALSE)</f>
        <v>Unitary authority</v>
      </c>
      <c r="D586" t="str">
        <f>VLOOKUP(B586,classifications!E$3:F$335,2,FALSE)</f>
        <v>Urban with City and Town</v>
      </c>
      <c r="E586" s="7">
        <f t="shared" si="80"/>
        <v>7.48</v>
      </c>
      <c r="F586" s="49">
        <f t="shared" si="88"/>
        <v>33</v>
      </c>
      <c r="G586" s="49">
        <f t="shared" si="50"/>
        <v>33</v>
      </c>
      <c r="H586">
        <f t="shared" si="81"/>
        <v>7.32</v>
      </c>
      <c r="I586" s="49">
        <f t="shared" si="89"/>
        <v>76</v>
      </c>
      <c r="J586" s="49">
        <f t="shared" si="53"/>
        <v>76</v>
      </c>
      <c r="K586">
        <f t="shared" si="82"/>
        <v>7.48</v>
      </c>
      <c r="L586">
        <f t="shared" si="90"/>
        <v>46</v>
      </c>
      <c r="M586" s="49">
        <f t="shared" si="56"/>
        <v>46</v>
      </c>
      <c r="N586">
        <f t="shared" si="83"/>
        <v>7.66</v>
      </c>
      <c r="O586">
        <f t="shared" si="91"/>
        <v>40</v>
      </c>
      <c r="P586" s="49">
        <f t="shared" si="59"/>
        <v>40</v>
      </c>
      <c r="Q586">
        <f t="shared" si="84"/>
        <v>7.56</v>
      </c>
      <c r="R586">
        <f t="shared" si="92"/>
        <v>66</v>
      </c>
      <c r="S586" s="49">
        <f t="shared" si="62"/>
        <v>66</v>
      </c>
      <c r="T586">
        <f t="shared" si="85"/>
        <v>7.56</v>
      </c>
      <c r="U586">
        <f t="shared" si="93"/>
        <v>70</v>
      </c>
      <c r="V586" s="49">
        <f t="shared" si="65"/>
        <v>70</v>
      </c>
      <c r="W586">
        <f t="shared" si="86"/>
        <v>7.49</v>
      </c>
      <c r="X586">
        <f t="shared" si="94"/>
        <v>85</v>
      </c>
      <c r="Y586" s="49">
        <f t="shared" si="68"/>
        <v>85</v>
      </c>
      <c r="Z586">
        <f t="shared" si="87"/>
        <v>7.56</v>
      </c>
      <c r="AA586">
        <f t="shared" si="95"/>
        <v>72</v>
      </c>
      <c r="AB586">
        <f t="shared" si="71"/>
        <v>72</v>
      </c>
      <c r="AC586">
        <f t="shared" si="72"/>
        <v>7.6</v>
      </c>
      <c r="AD586" cm="1">
        <f t="array" ref="AD586">1+SUMPRODUCT((D$469:D$776=D586)*(AC$469:AC$776&gt;AC586))</f>
        <v>58</v>
      </c>
      <c r="AE586">
        <f t="shared" si="73"/>
        <v>58</v>
      </c>
      <c r="AF586">
        <f t="shared" si="74"/>
        <v>7.33</v>
      </c>
      <c r="AG586" cm="1">
        <f t="array" ref="AG586">1+SUMPRODUCT((D$469:D$776=D586)*(AF$469:AF$776&gt;AF586))</f>
        <v>54</v>
      </c>
      <c r="AH586">
        <f t="shared" si="75"/>
        <v>54</v>
      </c>
      <c r="AI586">
        <f t="shared" si="76"/>
        <v>7.42</v>
      </c>
      <c r="AJ586" cm="1">
        <f t="array" ref="AJ586">1+SUMPRODUCT((D$469:D$776=D586)*(AI$469:AI$776&gt;AI586))</f>
        <v>61</v>
      </c>
      <c r="AK586">
        <f t="shared" si="77"/>
        <v>61</v>
      </c>
      <c r="AL586">
        <f t="shared" si="78"/>
        <v>7.29</v>
      </c>
      <c r="AM586" cm="1">
        <f t="array" ref="AM586">1+SUMPRODUCT((D$469:D$776=D586)*(AL$469:AL$776&gt;AL586))</f>
        <v>72</v>
      </c>
      <c r="AN586">
        <f t="shared" si="79"/>
        <v>72</v>
      </c>
    </row>
    <row r="587" spans="2:40" x14ac:dyDescent="0.3">
      <c r="B587" t="s">
        <v>131</v>
      </c>
      <c r="C587" t="str">
        <f>VLOOKUP(B587,class!A$1:B$357,2,FALSE)</f>
        <v>Shire district</v>
      </c>
      <c r="D587" t="str">
        <f>VLOOKUP(B587,classifications!E$3:F$335,2,FALSE)</f>
        <v>Urban with City and Town</v>
      </c>
      <c r="E587" s="7">
        <f t="shared" si="80"/>
        <v>7.32</v>
      </c>
      <c r="F587" s="49">
        <f t="shared" si="88"/>
        <v>63</v>
      </c>
      <c r="G587" s="49">
        <f t="shared" si="50"/>
        <v>63</v>
      </c>
      <c r="H587">
        <f t="shared" si="81"/>
        <v>7.18</v>
      </c>
      <c r="I587" s="49">
        <f t="shared" si="89"/>
        <v>86</v>
      </c>
      <c r="J587" s="49">
        <f t="shared" si="53"/>
        <v>86</v>
      </c>
      <c r="K587">
        <f t="shared" si="82"/>
        <v>7.55</v>
      </c>
      <c r="L587">
        <f t="shared" si="90"/>
        <v>31</v>
      </c>
      <c r="M587" s="49">
        <f t="shared" si="56"/>
        <v>31</v>
      </c>
      <c r="N587">
        <f t="shared" si="83"/>
        <v>7.6</v>
      </c>
      <c r="O587">
        <f t="shared" si="91"/>
        <v>48</v>
      </c>
      <c r="P587" s="49">
        <f t="shared" si="59"/>
        <v>48</v>
      </c>
      <c r="Q587">
        <f t="shared" si="84"/>
        <v>7.43</v>
      </c>
      <c r="R587">
        <f t="shared" si="92"/>
        <v>83</v>
      </c>
      <c r="S587" s="49">
        <f t="shared" si="62"/>
        <v>83</v>
      </c>
      <c r="T587">
        <f t="shared" si="85"/>
        <v>7.5</v>
      </c>
      <c r="U587">
        <f t="shared" si="93"/>
        <v>81</v>
      </c>
      <c r="V587" s="49">
        <f t="shared" si="65"/>
        <v>81</v>
      </c>
      <c r="W587">
        <f t="shared" si="86"/>
        <v>7.38</v>
      </c>
      <c r="X587">
        <f t="shared" si="94"/>
        <v>89</v>
      </c>
      <c r="Y587" s="49">
        <f t="shared" si="68"/>
        <v>89</v>
      </c>
      <c r="Z587">
        <f t="shared" si="87"/>
        <v>7.37</v>
      </c>
      <c r="AA587">
        <f t="shared" si="95"/>
        <v>86</v>
      </c>
      <c r="AB587">
        <f t="shared" si="71"/>
        <v>86</v>
      </c>
      <c r="AC587">
        <f t="shared" si="72"/>
        <v>7.65</v>
      </c>
      <c r="AD587" cm="1">
        <f t="array" ref="AD587">1+SUMPRODUCT((D$469:D$776=D587)*(AC$469:AC$776&gt;AC587))</f>
        <v>46</v>
      </c>
      <c r="AE587">
        <f t="shared" si="73"/>
        <v>46</v>
      </c>
      <c r="AF587">
        <f t="shared" si="74"/>
        <v>7.42</v>
      </c>
      <c r="AG587" cm="1">
        <f t="array" ref="AG587">1+SUMPRODUCT((D$469:D$776=D587)*(AF$469:AF$776&gt;AF587))</f>
        <v>37</v>
      </c>
      <c r="AH587">
        <f t="shared" si="75"/>
        <v>37</v>
      </c>
      <c r="AI587">
        <f t="shared" si="76"/>
        <v>7.69</v>
      </c>
      <c r="AJ587" cm="1">
        <f t="array" ref="AJ587">1+SUMPRODUCT((D$469:D$776=D587)*(AI$469:AI$776&gt;AI587))</f>
        <v>19</v>
      </c>
      <c r="AK587">
        <f t="shared" si="77"/>
        <v>19</v>
      </c>
      <c r="AL587">
        <f t="shared" si="78"/>
        <v>6.93</v>
      </c>
      <c r="AM587" cm="1">
        <f t="array" ref="AM587">1+SUMPRODUCT((D$469:D$776=D587)*(AL$469:AL$776&gt;AL587))</f>
        <v>85</v>
      </c>
      <c r="AN587">
        <f t="shared" si="79"/>
        <v>85</v>
      </c>
    </row>
    <row r="588" spans="2:40" x14ac:dyDescent="0.3">
      <c r="B588" t="s">
        <v>132</v>
      </c>
      <c r="C588" t="str">
        <f>VLOOKUP(B588,class!A$1:B$357,2,FALSE)</f>
        <v>Shire district</v>
      </c>
      <c r="D588" t="str">
        <f>VLOOKUP(B588,classifications!E$3:F$335,2,FALSE)</f>
        <v>Urban with City and Town</v>
      </c>
      <c r="E588" s="7">
        <f t="shared" si="80"/>
        <v>7.6</v>
      </c>
      <c r="F588" s="49">
        <f t="shared" si="88"/>
        <v>11</v>
      </c>
      <c r="G588" s="49">
        <f t="shared" si="50"/>
        <v>11</v>
      </c>
      <c r="H588">
        <f t="shared" si="81"/>
        <v>7.61</v>
      </c>
      <c r="I588" s="49">
        <f t="shared" si="89"/>
        <v>20</v>
      </c>
      <c r="J588" s="49">
        <f t="shared" si="53"/>
        <v>20</v>
      </c>
      <c r="K588">
        <f t="shared" si="82"/>
        <v>7.29</v>
      </c>
      <c r="L588">
        <f t="shared" si="90"/>
        <v>77</v>
      </c>
      <c r="M588" s="49">
        <f t="shared" si="56"/>
        <v>77</v>
      </c>
      <c r="N588">
        <f t="shared" si="83"/>
        <v>7.96</v>
      </c>
      <c r="O588">
        <f t="shared" si="91"/>
        <v>3</v>
      </c>
      <c r="P588" s="49">
        <f t="shared" si="59"/>
        <v>3</v>
      </c>
      <c r="Q588">
        <f t="shared" si="84"/>
        <v>7.9</v>
      </c>
      <c r="R588">
        <f t="shared" si="92"/>
        <v>7</v>
      </c>
      <c r="S588" s="49">
        <f t="shared" si="62"/>
        <v>7</v>
      </c>
      <c r="T588">
        <f t="shared" si="85"/>
        <v>7.85</v>
      </c>
      <c r="U588">
        <f t="shared" si="93"/>
        <v>13</v>
      </c>
      <c r="V588" s="49">
        <f t="shared" si="65"/>
        <v>13</v>
      </c>
      <c r="W588">
        <f t="shared" si="86"/>
        <v>7.87</v>
      </c>
      <c r="X588">
        <f t="shared" si="94"/>
        <v>14</v>
      </c>
      <c r="Y588" s="49">
        <f t="shared" si="68"/>
        <v>14</v>
      </c>
      <c r="Z588">
        <f t="shared" si="87"/>
        <v>8.14</v>
      </c>
      <c r="AA588">
        <f t="shared" si="95"/>
        <v>4</v>
      </c>
      <c r="AB588">
        <f t="shared" si="71"/>
        <v>4</v>
      </c>
      <c r="AC588">
        <f t="shared" si="72"/>
        <v>7.88</v>
      </c>
      <c r="AD588" cm="1">
        <f t="array" ref="AD588">1+SUMPRODUCT((D$469:D$776=D588)*(AC$469:AC$776&gt;AC588))</f>
        <v>12</v>
      </c>
      <c r="AE588">
        <f t="shared" si="73"/>
        <v>12</v>
      </c>
      <c r="AF588">
        <f t="shared" si="74"/>
        <v>7.25</v>
      </c>
      <c r="AG588" cm="1">
        <f t="array" ref="AG588">1+SUMPRODUCT((D$469:D$776=D588)*(AF$469:AF$776&gt;AF588))</f>
        <v>70</v>
      </c>
      <c r="AH588">
        <f t="shared" si="75"/>
        <v>70</v>
      </c>
      <c r="AI588">
        <f t="shared" si="76"/>
        <v>7.71</v>
      </c>
      <c r="AJ588" cm="1">
        <f t="array" ref="AJ588">1+SUMPRODUCT((D$469:D$776=D588)*(AI$469:AI$776&gt;AI588))</f>
        <v>16</v>
      </c>
      <c r="AK588">
        <f t="shared" si="77"/>
        <v>16</v>
      </c>
      <c r="AL588">
        <f t="shared" si="78"/>
        <v>7.61</v>
      </c>
      <c r="AM588" cm="1">
        <f t="array" ref="AM588">1+SUMPRODUCT((D$469:D$776=D588)*(AL$469:AL$776&gt;AL588))</f>
        <v>17</v>
      </c>
      <c r="AN588">
        <f t="shared" si="79"/>
        <v>17</v>
      </c>
    </row>
    <row r="589" spans="2:40" x14ac:dyDescent="0.3">
      <c r="B589" t="s">
        <v>133</v>
      </c>
      <c r="C589" t="str">
        <f>VLOOKUP(B589,class!A$1:B$357,2,FALSE)</f>
        <v>London borough</v>
      </c>
      <c r="D589" t="str">
        <f>VLOOKUP(B589,classifications!E$3:F$335,2,FALSE)</f>
        <v>Urban with Major Conurbation</v>
      </c>
      <c r="E589" s="7">
        <f t="shared" si="80"/>
        <v>7.35</v>
      </c>
      <c r="F589" s="49">
        <f t="shared" si="88"/>
        <v>29</v>
      </c>
      <c r="G589" s="49">
        <f t="shared" si="50"/>
        <v>29</v>
      </c>
      <c r="H589">
        <f t="shared" si="81"/>
        <v>7.36</v>
      </c>
      <c r="I589" s="49">
        <f t="shared" si="89"/>
        <v>36</v>
      </c>
      <c r="J589" s="49">
        <f t="shared" si="53"/>
        <v>36</v>
      </c>
      <c r="K589">
        <f t="shared" si="82"/>
        <v>7.51</v>
      </c>
      <c r="L589">
        <f t="shared" si="90"/>
        <v>20</v>
      </c>
      <c r="M589" s="49">
        <f t="shared" si="56"/>
        <v>20</v>
      </c>
      <c r="N589">
        <f t="shared" si="83"/>
        <v>7.62</v>
      </c>
      <c r="O589">
        <f t="shared" si="91"/>
        <v>12</v>
      </c>
      <c r="P589" s="49">
        <f t="shared" si="59"/>
        <v>12</v>
      </c>
      <c r="Q589">
        <f t="shared" si="84"/>
        <v>7.69</v>
      </c>
      <c r="R589">
        <f t="shared" si="92"/>
        <v>14</v>
      </c>
      <c r="S589" s="49">
        <f t="shared" si="62"/>
        <v>14</v>
      </c>
      <c r="T589">
        <f t="shared" si="85"/>
        <v>7.53</v>
      </c>
      <c r="U589">
        <f t="shared" si="93"/>
        <v>49</v>
      </c>
      <c r="V589" s="49">
        <f t="shared" si="65"/>
        <v>49</v>
      </c>
      <c r="W589">
        <f t="shared" si="86"/>
        <v>7.58</v>
      </c>
      <c r="X589">
        <f t="shared" si="94"/>
        <v>40</v>
      </c>
      <c r="Y589" s="49">
        <f t="shared" si="68"/>
        <v>40</v>
      </c>
      <c r="Z589">
        <f t="shared" si="87"/>
        <v>7.68</v>
      </c>
      <c r="AA589">
        <f t="shared" si="95"/>
        <v>28</v>
      </c>
      <c r="AB589">
        <f t="shared" si="71"/>
        <v>28</v>
      </c>
      <c r="AC589">
        <f t="shared" si="72"/>
        <v>7.75</v>
      </c>
      <c r="AD589" cm="1">
        <f t="array" ref="AD589">1+SUMPRODUCT((D$469:D$776=D589)*(AC$469:AC$776&gt;AC589))</f>
        <v>8</v>
      </c>
      <c r="AE589">
        <f t="shared" si="73"/>
        <v>8</v>
      </c>
      <c r="AF589">
        <f t="shared" si="74"/>
        <v>7.54</v>
      </c>
      <c r="AG589" cm="1">
        <f t="array" ref="AG589">1+SUMPRODUCT((D$469:D$776=D589)*(AF$469:AF$776&gt;AF589))</f>
        <v>7</v>
      </c>
      <c r="AH589">
        <f t="shared" si="75"/>
        <v>7</v>
      </c>
      <c r="AI589">
        <f t="shared" si="76"/>
        <v>7.57</v>
      </c>
      <c r="AJ589" cm="1">
        <f t="array" ref="AJ589">1+SUMPRODUCT((D$469:D$776=D589)*(AI$469:AI$776&gt;AI589))</f>
        <v>20</v>
      </c>
      <c r="AK589">
        <f t="shared" si="77"/>
        <v>20</v>
      </c>
      <c r="AL589">
        <f t="shared" si="78"/>
        <v>7.47</v>
      </c>
      <c r="AM589" cm="1">
        <f t="array" ref="AM589">1+SUMPRODUCT((D$469:D$776=D589)*(AL$469:AL$776&gt;AL589))</f>
        <v>27</v>
      </c>
      <c r="AN589">
        <f t="shared" si="79"/>
        <v>27</v>
      </c>
    </row>
    <row r="590" spans="2:40" x14ac:dyDescent="0.3">
      <c r="B590" t="s">
        <v>134</v>
      </c>
      <c r="C590" t="str">
        <f>VLOOKUP(B590,class!A$1:B$357,2,FALSE)</f>
        <v>Unitary authority</v>
      </c>
      <c r="D590" t="str">
        <f>VLOOKUP(B590,classifications!E$3:F$335,2,FALSE)</f>
        <v xml:space="preserve">Largely Rural (rural including hub towns 50-79%) </v>
      </c>
      <c r="E590" s="7">
        <f t="shared" si="80"/>
        <v>7.55</v>
      </c>
      <c r="F590" s="49">
        <f t="shared" si="88"/>
        <v>23</v>
      </c>
      <c r="G590" s="49">
        <f t="shared" si="50"/>
        <v>23</v>
      </c>
      <c r="H590">
        <f t="shared" si="81"/>
        <v>7.52</v>
      </c>
      <c r="I590" s="49">
        <f t="shared" si="89"/>
        <v>31</v>
      </c>
      <c r="J590" s="49">
        <f t="shared" si="53"/>
        <v>31</v>
      </c>
      <c r="K590">
        <f t="shared" si="82"/>
        <v>7.57</v>
      </c>
      <c r="L590">
        <f t="shared" si="90"/>
        <v>28</v>
      </c>
      <c r="M590" s="49">
        <f t="shared" si="56"/>
        <v>28</v>
      </c>
      <c r="N590">
        <f t="shared" si="83"/>
        <v>7.64</v>
      </c>
      <c r="O590">
        <f t="shared" si="91"/>
        <v>38</v>
      </c>
      <c r="P590" s="49">
        <f t="shared" si="59"/>
        <v>38</v>
      </c>
      <c r="Q590">
        <f t="shared" si="84"/>
        <v>7.71</v>
      </c>
      <c r="R590">
        <f t="shared" si="92"/>
        <v>28</v>
      </c>
      <c r="S590" s="49">
        <f t="shared" si="62"/>
        <v>28</v>
      </c>
      <c r="T590">
        <f t="shared" si="85"/>
        <v>7.73</v>
      </c>
      <c r="U590">
        <f t="shared" si="93"/>
        <v>26</v>
      </c>
      <c r="V590" s="49">
        <f t="shared" si="65"/>
        <v>26</v>
      </c>
      <c r="W590">
        <f t="shared" si="86"/>
        <v>7.84</v>
      </c>
      <c r="X590">
        <f t="shared" si="94"/>
        <v>18</v>
      </c>
      <c r="Y590" s="49">
        <f t="shared" si="68"/>
        <v>18</v>
      </c>
      <c r="Z590">
        <f t="shared" si="87"/>
        <v>7.86</v>
      </c>
      <c r="AA590">
        <f t="shared" si="95"/>
        <v>19</v>
      </c>
      <c r="AB590">
        <f t="shared" si="71"/>
        <v>19</v>
      </c>
      <c r="AC590">
        <f t="shared" si="72"/>
        <v>7.8</v>
      </c>
      <c r="AD590" cm="1">
        <f t="array" ref="AD590">1+SUMPRODUCT((D$469:D$776=D590)*(AC$469:AC$776&gt;AC590))</f>
        <v>19</v>
      </c>
      <c r="AE590">
        <f t="shared" si="73"/>
        <v>19</v>
      </c>
      <c r="AF590">
        <f t="shared" si="74"/>
        <v>7.52</v>
      </c>
      <c r="AG590" cm="1">
        <f t="array" ref="AG590">1+SUMPRODUCT((D$469:D$776=D590)*(AF$469:AF$776&gt;AF590))</f>
        <v>19</v>
      </c>
      <c r="AH590">
        <f t="shared" si="75"/>
        <v>19</v>
      </c>
      <c r="AI590">
        <f t="shared" si="76"/>
        <v>7.55</v>
      </c>
      <c r="AJ590" cm="1">
        <f t="array" ref="AJ590">1+SUMPRODUCT((D$469:D$776=D590)*(AI$469:AI$776&gt;AI590))</f>
        <v>29</v>
      </c>
      <c r="AK590">
        <f t="shared" si="77"/>
        <v>29</v>
      </c>
      <c r="AL590">
        <f t="shared" si="78"/>
        <v>7.64</v>
      </c>
      <c r="AM590" cm="1">
        <f t="array" ref="AM590">1+SUMPRODUCT((D$469:D$776=D590)*(AL$469:AL$776&gt;AL590))</f>
        <v>16</v>
      </c>
      <c r="AN590">
        <f t="shared" si="79"/>
        <v>16</v>
      </c>
    </row>
    <row r="591" spans="2:40" x14ac:dyDescent="0.3">
      <c r="B591" t="s">
        <v>135</v>
      </c>
      <c r="C591" t="str">
        <f>VLOOKUP(B591,class!A$1:B$357,2,FALSE)</f>
        <v>Shire district</v>
      </c>
      <c r="D591" t="str">
        <f>VLOOKUP(B591,classifications!E$3:F$335,2,FALSE)</f>
        <v>Urban with Major Conurbation</v>
      </c>
      <c r="E591" s="7">
        <f t="shared" si="80"/>
        <v>7.73</v>
      </c>
      <c r="F591" s="49">
        <f t="shared" si="88"/>
        <v>2</v>
      </c>
      <c r="G591" s="49">
        <f t="shared" si="50"/>
        <v>2</v>
      </c>
      <c r="H591">
        <f t="shared" si="81"/>
        <v>7.82</v>
      </c>
      <c r="I591" s="49">
        <f t="shared" si="89"/>
        <v>3</v>
      </c>
      <c r="J591" s="49">
        <f t="shared" si="53"/>
        <v>3</v>
      </c>
      <c r="K591">
        <f t="shared" si="82"/>
        <v>7.33</v>
      </c>
      <c r="L591">
        <f t="shared" si="90"/>
        <v>51</v>
      </c>
      <c r="M591" s="49">
        <f t="shared" si="56"/>
        <v>51</v>
      </c>
      <c r="N591">
        <f t="shared" si="83"/>
        <v>7.6</v>
      </c>
      <c r="O591">
        <f t="shared" si="91"/>
        <v>16</v>
      </c>
      <c r="P591" s="49">
        <f t="shared" si="59"/>
        <v>16</v>
      </c>
      <c r="Q591">
        <f t="shared" si="84"/>
        <v>7.68</v>
      </c>
      <c r="R591">
        <f t="shared" si="92"/>
        <v>16</v>
      </c>
      <c r="S591" s="49">
        <f t="shared" si="62"/>
        <v>16</v>
      </c>
      <c r="T591">
        <f t="shared" si="85"/>
        <v>7.24</v>
      </c>
      <c r="U591">
        <f t="shared" si="93"/>
        <v>73</v>
      </c>
      <c r="V591" s="49">
        <f t="shared" si="65"/>
        <v>73</v>
      </c>
      <c r="W591">
        <f t="shared" si="86"/>
        <v>7.65</v>
      </c>
      <c r="X591">
        <f t="shared" si="94"/>
        <v>26</v>
      </c>
      <c r="Y591" s="49">
        <f t="shared" si="68"/>
        <v>26</v>
      </c>
      <c r="Z591">
        <f t="shared" si="87"/>
        <v>7.21</v>
      </c>
      <c r="AA591">
        <f t="shared" si="95"/>
        <v>75</v>
      </c>
      <c r="AB591">
        <f t="shared" si="71"/>
        <v>75</v>
      </c>
      <c r="AC591">
        <f t="shared" si="72"/>
        <v>7.68</v>
      </c>
      <c r="AD591" cm="1">
        <f t="array" ref="AD591">1+SUMPRODUCT((D$469:D$776=D591)*(AC$469:AC$776&gt;AC591))</f>
        <v>22</v>
      </c>
      <c r="AE591">
        <f t="shared" si="73"/>
        <v>22</v>
      </c>
      <c r="AF591">
        <f t="shared" si="74"/>
        <v>7</v>
      </c>
      <c r="AG591" cm="1">
        <f t="array" ref="AG591">1+SUMPRODUCT((D$469:D$776=D591)*(AF$469:AF$776&gt;AF591))</f>
        <v>70</v>
      </c>
      <c r="AH591">
        <f t="shared" si="75"/>
        <v>70</v>
      </c>
      <c r="AI591">
        <f t="shared" si="76"/>
        <v>7.08</v>
      </c>
      <c r="AJ591" cm="1">
        <f t="array" ref="AJ591">1+SUMPRODUCT((D$469:D$776=D591)*(AI$469:AI$776&gt;AI591))</f>
        <v>75</v>
      </c>
      <c r="AK591">
        <f t="shared" si="77"/>
        <v>75</v>
      </c>
      <c r="AL591">
        <f t="shared" si="78"/>
        <v>7.46</v>
      </c>
      <c r="AM591" cm="1">
        <f t="array" ref="AM591">1+SUMPRODUCT((D$469:D$776=D591)*(AL$469:AL$776&gt;AL591))</f>
        <v>29</v>
      </c>
      <c r="AN591">
        <f t="shared" si="79"/>
        <v>29</v>
      </c>
    </row>
    <row r="592" spans="2:40" x14ac:dyDescent="0.3">
      <c r="B592" t="s">
        <v>136</v>
      </c>
      <c r="C592" t="str">
        <f>VLOOKUP(B592,class!A$1:B$357,2,FALSE)</f>
        <v>Shire district</v>
      </c>
      <c r="D592" t="str">
        <f>VLOOKUP(B592,classifications!E$3:F$335,2,FALSE)</f>
        <v xml:space="preserve">Largely Rural (rural including hub towns 50-79%) </v>
      </c>
      <c r="E592" s="7">
        <f t="shared" si="80"/>
        <v>7.43</v>
      </c>
      <c r="F592" s="49">
        <f t="shared" si="88"/>
        <v>36</v>
      </c>
      <c r="G592" s="49">
        <f t="shared" si="50"/>
        <v>36</v>
      </c>
      <c r="H592">
        <f t="shared" si="81"/>
        <v>7.32</v>
      </c>
      <c r="I592" s="49">
        <f t="shared" si="89"/>
        <v>38</v>
      </c>
      <c r="J592" s="49">
        <f t="shared" si="53"/>
        <v>38</v>
      </c>
      <c r="K592">
        <f t="shared" si="82"/>
        <v>7.51</v>
      </c>
      <c r="L592">
        <f t="shared" si="90"/>
        <v>30</v>
      </c>
      <c r="M592" s="49">
        <f t="shared" si="56"/>
        <v>30</v>
      </c>
      <c r="N592">
        <f t="shared" si="83"/>
        <v>7.68</v>
      </c>
      <c r="O592">
        <f t="shared" si="91"/>
        <v>31</v>
      </c>
      <c r="P592" s="49">
        <f t="shared" si="59"/>
        <v>31</v>
      </c>
      <c r="Q592">
        <f t="shared" si="84"/>
        <v>7.81</v>
      </c>
      <c r="R592">
        <f t="shared" si="92"/>
        <v>20</v>
      </c>
      <c r="S592" s="49">
        <f t="shared" si="62"/>
        <v>20</v>
      </c>
      <c r="T592">
        <f t="shared" si="85"/>
        <v>7.72</v>
      </c>
      <c r="U592">
        <f t="shared" si="93"/>
        <v>27</v>
      </c>
      <c r="V592" s="49">
        <f t="shared" si="65"/>
        <v>27</v>
      </c>
      <c r="W592">
        <f t="shared" si="86"/>
        <v>7.56</v>
      </c>
      <c r="X592">
        <f t="shared" si="94"/>
        <v>37</v>
      </c>
      <c r="Y592" s="49">
        <f t="shared" si="68"/>
        <v>37</v>
      </c>
      <c r="Z592">
        <f t="shared" si="87"/>
        <v>7.72</v>
      </c>
      <c r="AA592">
        <f t="shared" si="95"/>
        <v>32</v>
      </c>
      <c r="AB592">
        <f t="shared" si="71"/>
        <v>32</v>
      </c>
      <c r="AC592">
        <f t="shared" si="72"/>
        <v>7.91</v>
      </c>
      <c r="AD592" cm="1">
        <f t="array" ref="AD592">1+SUMPRODUCT((D$469:D$776=D592)*(AC$469:AC$776&gt;AC592))</f>
        <v>6</v>
      </c>
      <c r="AE592">
        <f t="shared" si="73"/>
        <v>6</v>
      </c>
      <c r="AF592">
        <f t="shared" si="74"/>
        <v>7.45</v>
      </c>
      <c r="AG592" cm="1">
        <f t="array" ref="AG592">1+SUMPRODUCT((D$469:D$776=D592)*(AF$469:AF$776&gt;AF592))</f>
        <v>27</v>
      </c>
      <c r="AH592">
        <f t="shared" si="75"/>
        <v>27</v>
      </c>
      <c r="AI592">
        <f t="shared" si="76"/>
        <v>8.34</v>
      </c>
      <c r="AJ592" cm="1">
        <f t="array" ref="AJ592">1+SUMPRODUCT((D$469:D$776=D592)*(AI$469:AI$776&gt;AI592))</f>
        <v>1</v>
      </c>
      <c r="AK592">
        <f t="shared" si="77"/>
        <v>1</v>
      </c>
      <c r="AL592">
        <f t="shared" si="78"/>
        <v>7.89</v>
      </c>
      <c r="AM592" cm="1">
        <f t="array" ref="AM592">1+SUMPRODUCT((D$469:D$776=D592)*(AL$469:AL$776&gt;AL592))</f>
        <v>2</v>
      </c>
      <c r="AN592">
        <f t="shared" si="79"/>
        <v>2</v>
      </c>
    </row>
    <row r="593" spans="2:40" x14ac:dyDescent="0.3">
      <c r="B593" t="s">
        <v>137</v>
      </c>
      <c r="C593" t="str">
        <f>VLOOKUP(B593,class!A$1:B$357,2,FALSE)</f>
        <v>London borough</v>
      </c>
      <c r="D593" t="str">
        <f>VLOOKUP(B593,classifications!E$3:F$335,2,FALSE)</f>
        <v>Urban with Major Conurbation</v>
      </c>
      <c r="E593" s="7">
        <f t="shared" si="80"/>
        <v>7.4</v>
      </c>
      <c r="F593" s="49">
        <f t="shared" si="88"/>
        <v>21</v>
      </c>
      <c r="G593" s="49">
        <f t="shared" si="50"/>
        <v>21</v>
      </c>
      <c r="H593">
        <f t="shared" si="81"/>
        <v>7.37</v>
      </c>
      <c r="I593" s="49">
        <f t="shared" si="89"/>
        <v>33</v>
      </c>
      <c r="J593" s="49">
        <f t="shared" si="53"/>
        <v>33</v>
      </c>
      <c r="K593">
        <f t="shared" si="82"/>
        <v>7.5</v>
      </c>
      <c r="L593">
        <f t="shared" si="90"/>
        <v>24</v>
      </c>
      <c r="M593" s="49">
        <f t="shared" si="56"/>
        <v>24</v>
      </c>
      <c r="N593">
        <f t="shared" si="83"/>
        <v>7.63</v>
      </c>
      <c r="O593">
        <f t="shared" si="91"/>
        <v>11</v>
      </c>
      <c r="P593" s="49">
        <f t="shared" si="59"/>
        <v>11</v>
      </c>
      <c r="Q593">
        <f t="shared" si="84"/>
        <v>7.46</v>
      </c>
      <c r="R593">
        <f t="shared" si="92"/>
        <v>54</v>
      </c>
      <c r="S593" s="49">
        <f t="shared" si="62"/>
        <v>54</v>
      </c>
      <c r="T593">
        <f t="shared" si="85"/>
        <v>7.68</v>
      </c>
      <c r="U593">
        <f t="shared" si="93"/>
        <v>16</v>
      </c>
      <c r="V593" s="49">
        <f t="shared" si="65"/>
        <v>16</v>
      </c>
      <c r="W593">
        <f t="shared" si="86"/>
        <v>7.55</v>
      </c>
      <c r="X593">
        <f t="shared" si="94"/>
        <v>44</v>
      </c>
      <c r="Y593" s="49">
        <f t="shared" si="68"/>
        <v>44</v>
      </c>
      <c r="Z593">
        <f t="shared" si="87"/>
        <v>7.76</v>
      </c>
      <c r="AA593">
        <f t="shared" si="95"/>
        <v>15</v>
      </c>
      <c r="AB593">
        <f t="shared" si="71"/>
        <v>15</v>
      </c>
      <c r="AC593">
        <f t="shared" si="72"/>
        <v>7.7</v>
      </c>
      <c r="AD593" cm="1">
        <f t="array" ref="AD593">1+SUMPRODUCT((D$469:D$776=D593)*(AC$469:AC$776&gt;AC593))</f>
        <v>21</v>
      </c>
      <c r="AE593">
        <f t="shared" si="73"/>
        <v>21</v>
      </c>
      <c r="AF593">
        <f t="shared" si="74"/>
        <v>7.1</v>
      </c>
      <c r="AG593" cm="1">
        <f t="array" ref="AG593">1+SUMPRODUCT((D$469:D$776=D593)*(AF$469:AF$776&gt;AF593))</f>
        <v>67</v>
      </c>
      <c r="AH593">
        <f t="shared" si="75"/>
        <v>67</v>
      </c>
      <c r="AI593">
        <f t="shared" si="76"/>
        <v>7.53</v>
      </c>
      <c r="AJ593" cm="1">
        <f t="array" ref="AJ593">1+SUMPRODUCT((D$469:D$776=D593)*(AI$469:AI$776&gt;AI593))</f>
        <v>24</v>
      </c>
      <c r="AK593">
        <f t="shared" si="77"/>
        <v>24</v>
      </c>
      <c r="AL593">
        <f t="shared" si="78"/>
        <v>7.56</v>
      </c>
      <c r="AM593" cm="1">
        <f t="array" ref="AM593">1+SUMPRODUCT((D$469:D$776=D593)*(AL$469:AL$776&gt;AL593))</f>
        <v>14</v>
      </c>
      <c r="AN593">
        <f t="shared" si="79"/>
        <v>14</v>
      </c>
    </row>
    <row r="594" spans="2:40" x14ac:dyDescent="0.3">
      <c r="B594" t="s">
        <v>138</v>
      </c>
      <c r="C594" t="str">
        <f>VLOOKUP(B594,class!A$1:B$357,2,FALSE)</f>
        <v>Shire district</v>
      </c>
      <c r="D594" t="str">
        <f>VLOOKUP(B594,classifications!E$3:F$335,2,FALSE)</f>
        <v xml:space="preserve">Largely Rural (rural including hub towns 50-79%) </v>
      </c>
      <c r="E594" s="7">
        <f t="shared" si="80"/>
        <v>7.53</v>
      </c>
      <c r="F594" s="49">
        <f t="shared" si="88"/>
        <v>24</v>
      </c>
      <c r="G594" s="49">
        <f t="shared" ref="G594:G655" si="96">IF(E594="x",9999,F594)</f>
        <v>24</v>
      </c>
      <c r="H594">
        <f t="shared" si="81"/>
        <v>7.71</v>
      </c>
      <c r="I594" s="49">
        <f t="shared" si="89"/>
        <v>7</v>
      </c>
      <c r="J594" s="49">
        <f t="shared" ref="J594:J655" si="97">IF(H594="x",9999,I594)</f>
        <v>7</v>
      </c>
      <c r="K594">
        <f t="shared" si="82"/>
        <v>7.69</v>
      </c>
      <c r="L594">
        <f t="shared" si="90"/>
        <v>15</v>
      </c>
      <c r="M594" s="49">
        <f t="shared" ref="M594:M655" si="98">IF(K594="x",9999,L594)</f>
        <v>15</v>
      </c>
      <c r="N594">
        <f t="shared" si="83"/>
        <v>7.76</v>
      </c>
      <c r="O594">
        <f t="shared" si="91"/>
        <v>18</v>
      </c>
      <c r="P594" s="49">
        <f t="shared" ref="P594:P655" si="99">IF(N594="x",9999,O594)</f>
        <v>18</v>
      </c>
      <c r="Q594">
        <f t="shared" si="84"/>
        <v>7.92</v>
      </c>
      <c r="R594">
        <f t="shared" si="92"/>
        <v>8</v>
      </c>
      <c r="S594" s="49">
        <f t="shared" ref="S594:S655" si="100">IF(Q594="x",9999,R594)</f>
        <v>8</v>
      </c>
      <c r="T594">
        <f t="shared" si="85"/>
        <v>7.86</v>
      </c>
      <c r="U594">
        <f t="shared" si="93"/>
        <v>17</v>
      </c>
      <c r="V594" s="49">
        <f t="shared" ref="V594:V655" si="101">IF(T594="x",9999,U594)</f>
        <v>17</v>
      </c>
      <c r="W594">
        <f t="shared" si="86"/>
        <v>7.61</v>
      </c>
      <c r="X594">
        <f t="shared" si="94"/>
        <v>36</v>
      </c>
      <c r="Y594" s="49">
        <f t="shared" ref="Y594:Y655" si="102">IF(W594="x",9999,X594)</f>
        <v>36</v>
      </c>
      <c r="Z594">
        <f t="shared" si="87"/>
        <v>7.8</v>
      </c>
      <c r="AA594">
        <f t="shared" si="95"/>
        <v>25</v>
      </c>
      <c r="AB594">
        <f t="shared" ref="AB594:AB655" si="103">IF(Z594="x",9999,AA594)</f>
        <v>25</v>
      </c>
      <c r="AC594">
        <f t="shared" si="72"/>
        <v>7.54</v>
      </c>
      <c r="AD594" cm="1">
        <f t="array" ref="AD594">1+SUMPRODUCT((D$469:D$776=D594)*(AC$469:AC$776&gt;AC594))</f>
        <v>39</v>
      </c>
      <c r="AE594">
        <f t="shared" si="73"/>
        <v>39</v>
      </c>
      <c r="AF594">
        <f t="shared" si="74"/>
        <v>7.44</v>
      </c>
      <c r="AG594" cm="1">
        <f t="array" ref="AG594">1+SUMPRODUCT((D$469:D$776=D594)*(AF$469:AF$776&gt;AF594))</f>
        <v>29</v>
      </c>
      <c r="AH594">
        <f t="shared" si="75"/>
        <v>29</v>
      </c>
      <c r="AI594">
        <f t="shared" si="76"/>
        <v>8.01</v>
      </c>
      <c r="AJ594" cm="1">
        <f t="array" ref="AJ594">1+SUMPRODUCT((D$469:D$776=D594)*(AI$469:AI$776&gt;AI594))</f>
        <v>4</v>
      </c>
      <c r="AK594">
        <f t="shared" si="77"/>
        <v>4</v>
      </c>
      <c r="AL594">
        <f t="shared" si="78"/>
        <v>7.82</v>
      </c>
      <c r="AM594" cm="1">
        <f t="array" ref="AM594">1+SUMPRODUCT((D$469:D$776=D594)*(AL$469:AL$776&gt;AL594))</f>
        <v>4</v>
      </c>
      <c r="AN594">
        <f t="shared" si="79"/>
        <v>4</v>
      </c>
    </row>
    <row r="595" spans="2:40" x14ac:dyDescent="0.3">
      <c r="B595" t="s">
        <v>139</v>
      </c>
      <c r="C595" t="str">
        <f>VLOOKUP(B595,class!A$1:B$357,2,FALSE)</f>
        <v>Shire district</v>
      </c>
      <c r="D595" t="str">
        <f>VLOOKUP(B595,classifications!E$3:F$335,2,FALSE)</f>
        <v xml:space="preserve">Largely Rural (rural including hub towns 50-79%) </v>
      </c>
      <c r="E595" s="7">
        <f t="shared" si="80"/>
        <v>7.7</v>
      </c>
      <c r="F595" s="49">
        <f t="shared" si="88"/>
        <v>4</v>
      </c>
      <c r="G595" s="49">
        <f t="shared" si="96"/>
        <v>4</v>
      </c>
      <c r="H595">
        <f t="shared" si="81"/>
        <v>7.81</v>
      </c>
      <c r="I595" s="49">
        <f t="shared" si="89"/>
        <v>2</v>
      </c>
      <c r="J595" s="49">
        <f t="shared" si="97"/>
        <v>2</v>
      </c>
      <c r="K595">
        <f t="shared" si="82"/>
        <v>7.47</v>
      </c>
      <c r="L595">
        <f t="shared" si="90"/>
        <v>34</v>
      </c>
      <c r="M595" s="49">
        <f t="shared" si="98"/>
        <v>34</v>
      </c>
      <c r="N595">
        <f t="shared" si="83"/>
        <v>7.94</v>
      </c>
      <c r="O595">
        <f t="shared" si="91"/>
        <v>5</v>
      </c>
      <c r="P595" s="49">
        <f t="shared" si="99"/>
        <v>5</v>
      </c>
      <c r="Q595">
        <f t="shared" si="84"/>
        <v>8.1300000000000008</v>
      </c>
      <c r="R595">
        <f t="shared" si="92"/>
        <v>3</v>
      </c>
      <c r="S595" s="49">
        <f t="shared" si="100"/>
        <v>3</v>
      </c>
      <c r="T595">
        <f t="shared" si="85"/>
        <v>7.66</v>
      </c>
      <c r="U595">
        <f t="shared" si="93"/>
        <v>33</v>
      </c>
      <c r="V595" s="49">
        <f t="shared" si="101"/>
        <v>33</v>
      </c>
      <c r="W595">
        <f t="shared" si="86"/>
        <v>7.52</v>
      </c>
      <c r="X595">
        <f t="shared" si="94"/>
        <v>39</v>
      </c>
      <c r="Y595" s="49">
        <f t="shared" si="102"/>
        <v>39</v>
      </c>
      <c r="Z595">
        <f t="shared" si="87"/>
        <v>8.1</v>
      </c>
      <c r="AA595">
        <f t="shared" si="95"/>
        <v>2</v>
      </c>
      <c r="AB595">
        <f t="shared" si="103"/>
        <v>2</v>
      </c>
      <c r="AC595">
        <f t="shared" si="72"/>
        <v>7.92</v>
      </c>
      <c r="AD595" cm="1">
        <f t="array" ref="AD595">1+SUMPRODUCT((D$469:D$776=D595)*(AC$469:AC$776&gt;AC595))</f>
        <v>5</v>
      </c>
      <c r="AE595">
        <f t="shared" si="73"/>
        <v>5</v>
      </c>
      <c r="AF595">
        <f t="shared" si="74"/>
        <v>7.44</v>
      </c>
      <c r="AG595" cm="1">
        <f t="array" ref="AG595">1+SUMPRODUCT((D$469:D$776=D595)*(AF$469:AF$776&gt;AF595))</f>
        <v>29</v>
      </c>
      <c r="AH595">
        <f t="shared" si="75"/>
        <v>29</v>
      </c>
      <c r="AI595">
        <f t="shared" si="76"/>
        <v>8.0299999999999994</v>
      </c>
      <c r="AJ595" cm="1">
        <f t="array" ref="AJ595">1+SUMPRODUCT((D$469:D$776=D595)*(AI$469:AI$776&gt;AI595))</f>
        <v>2</v>
      </c>
      <c r="AK595">
        <f t="shared" si="77"/>
        <v>2</v>
      </c>
      <c r="AL595">
        <f t="shared" si="78"/>
        <v>7.59</v>
      </c>
      <c r="AM595" cm="1">
        <f t="array" ref="AM595">1+SUMPRODUCT((D$469:D$776=D595)*(AL$469:AL$776&gt;AL595))</f>
        <v>20</v>
      </c>
      <c r="AN595">
        <f t="shared" si="79"/>
        <v>20</v>
      </c>
    </row>
    <row r="596" spans="2:40" x14ac:dyDescent="0.3">
      <c r="B596" t="s">
        <v>140</v>
      </c>
      <c r="C596" t="str">
        <f>VLOOKUP(B596,class!A$1:B$357,2,FALSE)</f>
        <v>London borough</v>
      </c>
      <c r="D596" t="str">
        <f>VLOOKUP(B596,classifications!E$3:F$335,2,FALSE)</f>
        <v>Urban with Major Conurbation</v>
      </c>
      <c r="E596" s="7">
        <f t="shared" ref="E596:E627" si="104">VLOOKUP($B596,$B$7:$G$431,2,FALSE)</f>
        <v>7.26</v>
      </c>
      <c r="F596" s="49">
        <f t="shared" si="88"/>
        <v>41</v>
      </c>
      <c r="G596" s="49">
        <f t="shared" si="96"/>
        <v>41</v>
      </c>
      <c r="H596">
        <f t="shared" ref="H596:H627" si="105">VLOOKUP($B596,$B$7:$G$431,3,FALSE)</f>
        <v>7.35</v>
      </c>
      <c r="I596" s="49">
        <f t="shared" si="89"/>
        <v>37</v>
      </c>
      <c r="J596" s="49">
        <f t="shared" si="97"/>
        <v>37</v>
      </c>
      <c r="K596">
        <f t="shared" ref="K596:K627" si="106">VLOOKUP($B596,$B$7:$G$431,4,FALSE)</f>
        <v>7.33</v>
      </c>
      <c r="L596">
        <f t="shared" si="90"/>
        <v>51</v>
      </c>
      <c r="M596" s="49">
        <f t="shared" si="98"/>
        <v>51</v>
      </c>
      <c r="N596">
        <f t="shared" ref="N596:N627" si="107">VLOOKUP($B596,$B$7:$G$431,5,FALSE)</f>
        <v>7.57</v>
      </c>
      <c r="O596">
        <f t="shared" si="91"/>
        <v>24</v>
      </c>
      <c r="P596" s="49">
        <f t="shared" si="99"/>
        <v>24</v>
      </c>
      <c r="Q596">
        <f t="shared" ref="Q596:Q627" si="108">VLOOKUP($B596,$B$7:$G$431,6,FALSE)</f>
        <v>7.54</v>
      </c>
      <c r="R596">
        <f t="shared" si="92"/>
        <v>38</v>
      </c>
      <c r="S596" s="49">
        <f t="shared" si="100"/>
        <v>38</v>
      </c>
      <c r="T596">
        <f t="shared" ref="T596:T627" si="109">VLOOKUP($B596,$B$7:$H$431,7,FALSE)</f>
        <v>7.96</v>
      </c>
      <c r="U596">
        <f t="shared" si="93"/>
        <v>3</v>
      </c>
      <c r="V596" s="49">
        <f t="shared" si="101"/>
        <v>3</v>
      </c>
      <c r="W596">
        <f t="shared" ref="W596:W627" si="110">VLOOKUP($B596,$B$7:$I$431,8,FALSE)</f>
        <v>7.34</v>
      </c>
      <c r="X596">
        <f t="shared" si="94"/>
        <v>66</v>
      </c>
      <c r="Y596" s="49">
        <f t="shared" si="102"/>
        <v>66</v>
      </c>
      <c r="Z596">
        <f t="shared" ref="Z596:Z627" si="111">VLOOKUP($B596,$B$7:$J$431,9,FALSE)</f>
        <v>7.85</v>
      </c>
      <c r="AA596">
        <f t="shared" si="95"/>
        <v>9</v>
      </c>
      <c r="AB596">
        <f t="shared" si="103"/>
        <v>9</v>
      </c>
      <c r="AC596">
        <f t="shared" si="72"/>
        <v>7.75</v>
      </c>
      <c r="AD596" cm="1">
        <f t="array" ref="AD596">1+SUMPRODUCT((D$469:D$776=D596)*(AC$469:AC$776&gt;AC596))</f>
        <v>8</v>
      </c>
      <c r="AE596">
        <f t="shared" si="73"/>
        <v>8</v>
      </c>
      <c r="AF596">
        <f t="shared" si="74"/>
        <v>7.55</v>
      </c>
      <c r="AG596" cm="1">
        <f t="array" ref="AG596">1+SUMPRODUCT((D$469:D$776=D596)*(AF$469:AF$776&gt;AF596))</f>
        <v>6</v>
      </c>
      <c r="AH596">
        <f t="shared" si="75"/>
        <v>6</v>
      </c>
      <c r="AI596">
        <f t="shared" si="76"/>
        <v>7.4</v>
      </c>
      <c r="AJ596" cm="1">
        <f t="array" ref="AJ596">1+SUMPRODUCT((D$469:D$776=D596)*(AI$469:AI$776&gt;AI596))</f>
        <v>55</v>
      </c>
      <c r="AK596">
        <f t="shared" si="77"/>
        <v>55</v>
      </c>
      <c r="AL596">
        <f t="shared" si="78"/>
        <v>7.62</v>
      </c>
      <c r="AM596" cm="1">
        <f t="array" ref="AM596">1+SUMPRODUCT((D$469:D$776=D596)*(AL$469:AL$776&gt;AL596))</f>
        <v>8</v>
      </c>
      <c r="AN596">
        <f t="shared" si="79"/>
        <v>8</v>
      </c>
    </row>
    <row r="597" spans="2:40" x14ac:dyDescent="0.3">
      <c r="B597" t="s">
        <v>141</v>
      </c>
      <c r="C597" t="str">
        <f>VLOOKUP(B597,class!A$1:B$357,2,FALSE)</f>
        <v>Shire district</v>
      </c>
      <c r="D597" t="str">
        <f>VLOOKUP(B597,classifications!E$3:F$335,2,FALSE)</f>
        <v xml:space="preserve">Mainly Rural (rural including hub towns &gt;=80%) </v>
      </c>
      <c r="E597" s="7">
        <f t="shared" si="104"/>
        <v>7.62</v>
      </c>
      <c r="F597" s="49">
        <f t="shared" ref="F597:F628" si="112">1+SUMPRODUCT((D$469:D$776=D597)*(E$469:E$776&gt;E597))</f>
        <v>23</v>
      </c>
      <c r="G597" s="49">
        <f t="shared" si="96"/>
        <v>23</v>
      </c>
      <c r="H597">
        <f t="shared" si="105"/>
        <v>7.41</v>
      </c>
      <c r="I597" s="49">
        <f t="shared" ref="I597:I628" si="113">1+SUMPRODUCT((D$469:D$776=D597)*(H$469:H$776&gt;H597))</f>
        <v>35</v>
      </c>
      <c r="J597" s="49">
        <f t="shared" si="97"/>
        <v>35</v>
      </c>
      <c r="K597">
        <f t="shared" si="106"/>
        <v>7.83</v>
      </c>
      <c r="L597">
        <f t="shared" ref="L597:L628" si="114">1+SUMPRODUCT((D$469:D$776=D597)*(K$469:K$776&gt;K597))</f>
        <v>15</v>
      </c>
      <c r="M597" s="49">
        <f t="shared" si="98"/>
        <v>15</v>
      </c>
      <c r="N597">
        <f t="shared" si="107"/>
        <v>7.75</v>
      </c>
      <c r="O597">
        <f t="shared" ref="O597:O628" si="115">1+SUMPRODUCT((D$469:D$776=D597)*(N$469:N$776&gt;N597))</f>
        <v>27</v>
      </c>
      <c r="P597" s="49">
        <f t="shared" si="99"/>
        <v>27</v>
      </c>
      <c r="Q597">
        <f t="shared" si="108"/>
        <v>7.51</v>
      </c>
      <c r="R597">
        <f t="shared" ref="R597:R628" si="116">1+SUMPRODUCT((D$469:D$776=D597)*(Q$469:Q$776&gt;Q597))</f>
        <v>39</v>
      </c>
      <c r="S597" s="49">
        <f t="shared" si="100"/>
        <v>39</v>
      </c>
      <c r="T597">
        <f t="shared" si="109"/>
        <v>7.81</v>
      </c>
      <c r="U597">
        <f t="shared" ref="U597:U628" si="117">1+SUMPRODUCT((D$469:D$776=D597)*(T$469:T$776&gt;T597))</f>
        <v>26</v>
      </c>
      <c r="V597" s="49">
        <f t="shared" si="101"/>
        <v>26</v>
      </c>
      <c r="W597">
        <f t="shared" si="110"/>
        <v>7.7</v>
      </c>
      <c r="X597">
        <f t="shared" ref="X597:X628" si="118">1+SUMPRODUCT((D$469:D$776=D597)*(W$469:W$776&gt;W597))</f>
        <v>35</v>
      </c>
      <c r="Y597" s="49">
        <f t="shared" si="102"/>
        <v>35</v>
      </c>
      <c r="Z597">
        <f t="shared" si="111"/>
        <v>7.84</v>
      </c>
      <c r="AA597">
        <f t="shared" ref="AA597:AA628" si="119">1+SUMPRODUCT((D$469:D$776=D597)*(Z$469:Z$776&gt;Z597))</f>
        <v>21</v>
      </c>
      <c r="AB597">
        <f t="shared" si="103"/>
        <v>21</v>
      </c>
      <c r="AC597">
        <f t="shared" si="72"/>
        <v>7.71</v>
      </c>
      <c r="AD597" cm="1">
        <f t="array" ref="AD597">1+SUMPRODUCT((D$469:D$776=D597)*(AC$469:AC$776&gt;AC597))</f>
        <v>31</v>
      </c>
      <c r="AE597">
        <f t="shared" si="73"/>
        <v>31</v>
      </c>
      <c r="AF597">
        <f t="shared" si="74"/>
        <v>7.3</v>
      </c>
      <c r="AG597" cm="1">
        <f t="array" ref="AG597">1+SUMPRODUCT((D$469:D$776=D597)*(AF$469:AF$776&gt;AF597))</f>
        <v>38</v>
      </c>
      <c r="AH597">
        <f t="shared" si="75"/>
        <v>38</v>
      </c>
      <c r="AI597">
        <f t="shared" si="76"/>
        <v>7.78</v>
      </c>
      <c r="AJ597" cm="1">
        <f t="array" ref="AJ597">1+SUMPRODUCT((D$469:D$776=D597)*(AI$469:AI$776&gt;AI597))</f>
        <v>14</v>
      </c>
      <c r="AK597">
        <f t="shared" si="77"/>
        <v>14</v>
      </c>
      <c r="AL597">
        <f t="shared" si="78"/>
        <v>7.54</v>
      </c>
      <c r="AM597" cm="1">
        <f t="array" ref="AM597">1+SUMPRODUCT((D$469:D$776=D597)*(AL$469:AL$776&gt;AL597))</f>
        <v>27</v>
      </c>
      <c r="AN597">
        <f t="shared" si="79"/>
        <v>27</v>
      </c>
    </row>
    <row r="598" spans="2:40" x14ac:dyDescent="0.3">
      <c r="B598" t="s">
        <v>142</v>
      </c>
      <c r="C598" t="str">
        <f>VLOOKUP(B598,class!A$1:B$357,2,FALSE)</f>
        <v>Shire district</v>
      </c>
      <c r="D598" t="str">
        <f>VLOOKUP(B598,classifications!E$3:F$335,2,FALSE)</f>
        <v>Urban with City and Town</v>
      </c>
      <c r="E598" s="7">
        <f t="shared" si="104"/>
        <v>7.2</v>
      </c>
      <c r="F598" s="49">
        <f t="shared" si="112"/>
        <v>79</v>
      </c>
      <c r="G598" s="49">
        <f t="shared" si="96"/>
        <v>79</v>
      </c>
      <c r="H598">
        <f t="shared" si="105"/>
        <v>7.11</v>
      </c>
      <c r="I598" s="49">
        <f t="shared" si="113"/>
        <v>87</v>
      </c>
      <c r="J598" s="49">
        <f t="shared" si="97"/>
        <v>87</v>
      </c>
      <c r="K598">
        <f t="shared" si="106"/>
        <v>7.21</v>
      </c>
      <c r="L598">
        <f t="shared" si="114"/>
        <v>88</v>
      </c>
      <c r="M598" s="49">
        <f t="shared" si="98"/>
        <v>88</v>
      </c>
      <c r="N598">
        <f t="shared" si="107"/>
        <v>7.49</v>
      </c>
      <c r="O598">
        <f t="shared" si="115"/>
        <v>67</v>
      </c>
      <c r="P598" s="49">
        <f t="shared" si="99"/>
        <v>67</v>
      </c>
      <c r="Q598">
        <f t="shared" si="108"/>
        <v>7.5</v>
      </c>
      <c r="R598">
        <f t="shared" si="116"/>
        <v>76</v>
      </c>
      <c r="S598" s="49">
        <f t="shared" si="100"/>
        <v>76</v>
      </c>
      <c r="T598">
        <f t="shared" si="109"/>
        <v>7.53</v>
      </c>
      <c r="U598">
        <f t="shared" si="117"/>
        <v>77</v>
      </c>
      <c r="V598" s="49">
        <f t="shared" si="101"/>
        <v>77</v>
      </c>
      <c r="W598">
        <f t="shared" si="110"/>
        <v>7.71</v>
      </c>
      <c r="X598">
        <f t="shared" si="118"/>
        <v>50</v>
      </c>
      <c r="Y598" s="49">
        <f t="shared" si="102"/>
        <v>50</v>
      </c>
      <c r="Z598">
        <f t="shared" si="111"/>
        <v>7.99</v>
      </c>
      <c r="AA598">
        <f t="shared" si="119"/>
        <v>7</v>
      </c>
      <c r="AB598">
        <f t="shared" si="103"/>
        <v>7</v>
      </c>
      <c r="AC598">
        <f t="shared" ref="AC598:AC661" si="120">VLOOKUP($B598,$B$7:$Z$431,10,FALSE)</f>
        <v>7.43</v>
      </c>
      <c r="AD598" cm="1">
        <f t="array" ref="AD598">1+SUMPRODUCT((D$469:D$776=D598)*(AC$469:AC$776&gt;AC598))</f>
        <v>82</v>
      </c>
      <c r="AE598">
        <f t="shared" ref="AE598:AE661" si="121">IF(AC598="x",9999,AD598)</f>
        <v>82</v>
      </c>
      <c r="AF598">
        <f t="shared" ref="AF598:AF661" si="122">VLOOKUP($B598,$B$7:$Z$431,11,FALSE)</f>
        <v>7.29</v>
      </c>
      <c r="AG598" cm="1">
        <f t="array" ref="AG598">1+SUMPRODUCT((D$469:D$776=D598)*(AF$469:AF$776&gt;AF598))</f>
        <v>60</v>
      </c>
      <c r="AH598">
        <f t="shared" ref="AH598:AH661" si="123">IF(AF598="x",9999,AG598)</f>
        <v>60</v>
      </c>
      <c r="AI598">
        <f t="shared" ref="AI598:AI661" si="124">VLOOKUP($B598,$B$7:$Z$431,12,FALSE)</f>
        <v>7.29</v>
      </c>
      <c r="AJ598" cm="1">
        <f t="array" ref="AJ598">1+SUMPRODUCT((D$469:D$776=D598)*(AI$469:AI$776&gt;AI598))</f>
        <v>84</v>
      </c>
      <c r="AK598">
        <f t="shared" ref="AK598:AK661" si="125">IF(AI598="x",9999,AJ598)</f>
        <v>84</v>
      </c>
      <c r="AL598">
        <f t="shared" ref="AL598:AL661" si="126">VLOOKUP($B598,$B$7:$Z$431,13,FALSE)</f>
        <v>6.89</v>
      </c>
      <c r="AM598" cm="1">
        <f t="array" ref="AM598">1+SUMPRODUCT((D$469:D$776=D598)*(AL$469:AL$776&gt;AL598))</f>
        <v>86</v>
      </c>
      <c r="AN598">
        <f t="shared" ref="AN598:AN661" si="127">IF(AL598="x",9999,AM598)</f>
        <v>86</v>
      </c>
    </row>
    <row r="599" spans="2:40" x14ac:dyDescent="0.3">
      <c r="B599" t="s">
        <v>143</v>
      </c>
      <c r="C599" t="str">
        <f>VLOOKUP(B599,class!A$1:B$357,2,FALSE)</f>
        <v>Shire district</v>
      </c>
      <c r="D599" t="str">
        <f>VLOOKUP(B599,classifications!E$3:F$335,2,FALSE)</f>
        <v>Urban with City and Town</v>
      </c>
      <c r="E599" s="7">
        <f t="shared" si="104"/>
        <v>7.39</v>
      </c>
      <c r="F599" s="49">
        <f t="shared" si="112"/>
        <v>52</v>
      </c>
      <c r="G599" s="49">
        <f t="shared" si="96"/>
        <v>52</v>
      </c>
      <c r="H599">
        <f t="shared" si="105"/>
        <v>7.75</v>
      </c>
      <c r="I599" s="49">
        <f t="shared" si="113"/>
        <v>7</v>
      </c>
      <c r="J599" s="49">
        <f t="shared" si="97"/>
        <v>7</v>
      </c>
      <c r="K599">
        <f t="shared" si="106"/>
        <v>7.37</v>
      </c>
      <c r="L599">
        <f t="shared" si="114"/>
        <v>66</v>
      </c>
      <c r="M599" s="49">
        <f t="shared" si="98"/>
        <v>66</v>
      </c>
      <c r="N599">
        <f t="shared" si="107"/>
        <v>7.11</v>
      </c>
      <c r="O599">
        <f t="shared" si="115"/>
        <v>90</v>
      </c>
      <c r="P599" s="49">
        <f t="shared" si="99"/>
        <v>90</v>
      </c>
      <c r="Q599">
        <f t="shared" si="108"/>
        <v>7.32</v>
      </c>
      <c r="R599">
        <f t="shared" si="116"/>
        <v>89</v>
      </c>
      <c r="S599" s="49">
        <f t="shared" si="100"/>
        <v>89</v>
      </c>
      <c r="T599">
        <f t="shared" si="109"/>
        <v>7.68</v>
      </c>
      <c r="U599">
        <f t="shared" si="117"/>
        <v>41</v>
      </c>
      <c r="V599" s="49">
        <f t="shared" si="101"/>
        <v>41</v>
      </c>
      <c r="W599">
        <f t="shared" si="110"/>
        <v>7.63</v>
      </c>
      <c r="X599">
        <f t="shared" si="118"/>
        <v>64</v>
      </c>
      <c r="Y599" s="49">
        <f t="shared" si="102"/>
        <v>64</v>
      </c>
      <c r="Z599">
        <f t="shared" si="111"/>
        <v>7.71</v>
      </c>
      <c r="AA599">
        <f t="shared" si="119"/>
        <v>40</v>
      </c>
      <c r="AB599">
        <f t="shared" si="103"/>
        <v>40</v>
      </c>
      <c r="AC599">
        <f t="shared" si="120"/>
        <v>7.61</v>
      </c>
      <c r="AD599" cm="1">
        <f t="array" ref="AD599">1+SUMPRODUCT((D$469:D$776=D599)*(AC$469:AC$776&gt;AC599))</f>
        <v>55</v>
      </c>
      <c r="AE599">
        <f t="shared" si="121"/>
        <v>55</v>
      </c>
      <c r="AF599">
        <f t="shared" si="122"/>
        <v>7.12</v>
      </c>
      <c r="AG599" cm="1">
        <f t="array" ref="AG599">1+SUMPRODUCT((D$469:D$776=D599)*(AF$469:AF$776&gt;AF599))</f>
        <v>88</v>
      </c>
      <c r="AH599">
        <f t="shared" si="123"/>
        <v>88</v>
      </c>
      <c r="AI599">
        <f t="shared" si="124"/>
        <v>7.71</v>
      </c>
      <c r="AJ599" cm="1">
        <f t="array" ref="AJ599">1+SUMPRODUCT((D$469:D$776=D599)*(AI$469:AI$776&gt;AI599))</f>
        <v>16</v>
      </c>
      <c r="AK599">
        <f t="shared" si="125"/>
        <v>16</v>
      </c>
      <c r="AL599">
        <f t="shared" si="126"/>
        <v>7.62</v>
      </c>
      <c r="AM599" cm="1">
        <f t="array" ref="AM599">1+SUMPRODUCT((D$469:D$776=D599)*(AL$469:AL$776&gt;AL599))</f>
        <v>16</v>
      </c>
      <c r="AN599">
        <f t="shared" si="127"/>
        <v>16</v>
      </c>
    </row>
    <row r="600" spans="2:40" x14ac:dyDescent="0.3">
      <c r="B600" t="s">
        <v>144</v>
      </c>
      <c r="C600" t="str">
        <f>VLOOKUP(B600,class!A$1:B$357,2,FALSE)</f>
        <v>Unitary authority</v>
      </c>
      <c r="D600" t="str">
        <f>VLOOKUP(B600,classifications!E$3:F$335,2,FALSE)</f>
        <v xml:space="preserve">Mainly Rural (rural including hub towns &gt;=80%) </v>
      </c>
      <c r="E600" s="7">
        <f t="shared" si="104"/>
        <v>7.51</v>
      </c>
      <c r="F600" s="49">
        <f t="shared" si="112"/>
        <v>28</v>
      </c>
      <c r="G600" s="49">
        <f t="shared" si="96"/>
        <v>28</v>
      </c>
      <c r="H600">
        <f t="shared" si="105"/>
        <v>7.38</v>
      </c>
      <c r="I600" s="49">
        <f t="shared" si="113"/>
        <v>36</v>
      </c>
      <c r="J600" s="49">
        <f t="shared" si="97"/>
        <v>36</v>
      </c>
      <c r="K600">
        <f t="shared" si="106"/>
        <v>7.64</v>
      </c>
      <c r="L600">
        <f t="shared" si="114"/>
        <v>33</v>
      </c>
      <c r="M600" s="49">
        <f t="shared" si="98"/>
        <v>33</v>
      </c>
      <c r="N600">
        <f t="shared" si="107"/>
        <v>7.63</v>
      </c>
      <c r="O600">
        <f t="shared" si="115"/>
        <v>38</v>
      </c>
      <c r="P600" s="49">
        <f t="shared" si="99"/>
        <v>38</v>
      </c>
      <c r="Q600">
        <f t="shared" si="108"/>
        <v>7.72</v>
      </c>
      <c r="R600">
        <f t="shared" si="116"/>
        <v>30</v>
      </c>
      <c r="S600" s="49">
        <f t="shared" si="100"/>
        <v>30</v>
      </c>
      <c r="T600">
        <f t="shared" si="109"/>
        <v>7.74</v>
      </c>
      <c r="U600">
        <f t="shared" si="117"/>
        <v>33</v>
      </c>
      <c r="V600" s="49">
        <f t="shared" si="101"/>
        <v>33</v>
      </c>
      <c r="W600">
        <f t="shared" si="110"/>
        <v>7.85</v>
      </c>
      <c r="X600">
        <f t="shared" si="118"/>
        <v>22</v>
      </c>
      <c r="Y600" s="49">
        <f t="shared" si="102"/>
        <v>22</v>
      </c>
      <c r="Z600">
        <f t="shared" si="111"/>
        <v>7.84</v>
      </c>
      <c r="AA600">
        <f t="shared" si="119"/>
        <v>21</v>
      </c>
      <c r="AB600">
        <f t="shared" si="103"/>
        <v>21</v>
      </c>
      <c r="AC600">
        <f t="shared" si="120"/>
        <v>7.64</v>
      </c>
      <c r="AD600" cm="1">
        <f t="array" ref="AD600">1+SUMPRODUCT((D$469:D$776=D600)*(AC$469:AC$776&gt;AC600))</f>
        <v>35</v>
      </c>
      <c r="AE600">
        <f t="shared" si="121"/>
        <v>35</v>
      </c>
      <c r="AF600">
        <f t="shared" si="122"/>
        <v>7.48</v>
      </c>
      <c r="AG600" cm="1">
        <f t="array" ref="AG600">1+SUMPRODUCT((D$469:D$776=D600)*(AF$469:AF$776&gt;AF600))</f>
        <v>28</v>
      </c>
      <c r="AH600">
        <f t="shared" si="123"/>
        <v>28</v>
      </c>
      <c r="AI600">
        <f t="shared" si="124"/>
        <v>7.27</v>
      </c>
      <c r="AJ600" cm="1">
        <f t="array" ref="AJ600">1+SUMPRODUCT((D$469:D$776=D600)*(AI$469:AI$776&gt;AI600))</f>
        <v>40</v>
      </c>
      <c r="AK600">
        <f t="shared" si="125"/>
        <v>40</v>
      </c>
      <c r="AL600">
        <f t="shared" si="126"/>
        <v>7.42</v>
      </c>
      <c r="AM600" cm="1">
        <f t="array" ref="AM600">1+SUMPRODUCT((D$469:D$776=D600)*(AL$469:AL$776&gt;AL600))</f>
        <v>34</v>
      </c>
      <c r="AN600">
        <f t="shared" si="127"/>
        <v>34</v>
      </c>
    </row>
    <row r="601" spans="2:40" x14ac:dyDescent="0.3">
      <c r="B601" t="s">
        <v>146</v>
      </c>
      <c r="C601" t="str">
        <f>VLOOKUP(B601,class!A$1:B$357,2,FALSE)</f>
        <v>London borough</v>
      </c>
      <c r="D601" t="str">
        <f>VLOOKUP(B601,classifications!E$3:F$335,2,FALSE)</f>
        <v>Urban with Major Conurbation</v>
      </c>
      <c r="E601" s="7">
        <f t="shared" si="104"/>
        <v>7.09</v>
      </c>
      <c r="F601" s="49">
        <f t="shared" si="112"/>
        <v>66</v>
      </c>
      <c r="G601" s="49">
        <f t="shared" si="96"/>
        <v>66</v>
      </c>
      <c r="H601">
        <f t="shared" si="105"/>
        <v>7.14</v>
      </c>
      <c r="I601" s="49">
        <f t="shared" si="113"/>
        <v>69</v>
      </c>
      <c r="J601" s="49">
        <f t="shared" si="97"/>
        <v>69</v>
      </c>
      <c r="K601">
        <f t="shared" si="106"/>
        <v>7.35</v>
      </c>
      <c r="L601">
        <f t="shared" si="114"/>
        <v>46</v>
      </c>
      <c r="M601" s="49">
        <f t="shared" si="98"/>
        <v>46</v>
      </c>
      <c r="N601">
        <f t="shared" si="107"/>
        <v>7.36</v>
      </c>
      <c r="O601">
        <f t="shared" si="115"/>
        <v>60</v>
      </c>
      <c r="P601" s="49">
        <f t="shared" si="99"/>
        <v>60</v>
      </c>
      <c r="Q601">
        <f t="shared" si="108"/>
        <v>7.29</v>
      </c>
      <c r="R601">
        <f t="shared" si="116"/>
        <v>71</v>
      </c>
      <c r="S601" s="49">
        <f t="shared" si="100"/>
        <v>71</v>
      </c>
      <c r="T601">
        <f t="shared" si="109"/>
        <v>7.38</v>
      </c>
      <c r="U601">
        <f t="shared" si="117"/>
        <v>66</v>
      </c>
      <c r="V601" s="49">
        <f t="shared" si="101"/>
        <v>66</v>
      </c>
      <c r="W601">
        <f t="shared" si="110"/>
        <v>7.38</v>
      </c>
      <c r="X601">
        <f t="shared" si="118"/>
        <v>65</v>
      </c>
      <c r="Y601" s="49">
        <f t="shared" si="102"/>
        <v>65</v>
      </c>
      <c r="Z601">
        <f t="shared" si="111"/>
        <v>7.51</v>
      </c>
      <c r="AA601">
        <f t="shared" si="119"/>
        <v>60</v>
      </c>
      <c r="AB601">
        <f t="shared" si="103"/>
        <v>60</v>
      </c>
      <c r="AC601">
        <f t="shared" si="120"/>
        <v>7.37</v>
      </c>
      <c r="AD601" cm="1">
        <f t="array" ref="AD601">1+SUMPRODUCT((D$469:D$776=D601)*(AC$469:AC$776&gt;AC601))</f>
        <v>67</v>
      </c>
      <c r="AE601">
        <f t="shared" si="121"/>
        <v>67</v>
      </c>
      <c r="AF601">
        <f t="shared" si="122"/>
        <v>6.99</v>
      </c>
      <c r="AG601" cm="1">
        <f t="array" ref="AG601">1+SUMPRODUCT((D$469:D$776=D601)*(AF$469:AF$776&gt;AF601))</f>
        <v>71</v>
      </c>
      <c r="AH601">
        <f t="shared" si="123"/>
        <v>71</v>
      </c>
      <c r="AI601">
        <f t="shared" si="124"/>
        <v>7.3</v>
      </c>
      <c r="AJ601" cm="1">
        <f t="array" ref="AJ601">1+SUMPRODUCT((D$469:D$776=D601)*(AI$469:AI$776&gt;AI601))</f>
        <v>66</v>
      </c>
      <c r="AK601">
        <f t="shared" si="125"/>
        <v>66</v>
      </c>
      <c r="AL601">
        <f t="shared" si="126"/>
        <v>7.25</v>
      </c>
      <c r="AM601" cm="1">
        <f t="array" ref="AM601">1+SUMPRODUCT((D$469:D$776=D601)*(AL$469:AL$776&gt;AL601))</f>
        <v>55</v>
      </c>
      <c r="AN601">
        <f t="shared" si="127"/>
        <v>55</v>
      </c>
    </row>
    <row r="602" spans="2:40" x14ac:dyDescent="0.3">
      <c r="B602" t="s">
        <v>147</v>
      </c>
      <c r="C602" t="str">
        <f>VLOOKUP(B602,class!A$1:B$357,2,FALSE)</f>
        <v>London borough</v>
      </c>
      <c r="D602" t="str">
        <f>VLOOKUP(B602,classifications!E$3:F$335,2,FALSE)</f>
        <v>Urban with Major Conurbation</v>
      </c>
      <c r="E602" s="7">
        <f t="shared" si="104"/>
        <v>7.57</v>
      </c>
      <c r="F602" s="49">
        <f t="shared" si="112"/>
        <v>4</v>
      </c>
      <c r="G602" s="49">
        <f t="shared" si="96"/>
        <v>4</v>
      </c>
      <c r="H602">
        <f t="shared" si="105"/>
        <v>7.7</v>
      </c>
      <c r="I602" s="49">
        <f t="shared" si="113"/>
        <v>7</v>
      </c>
      <c r="J602" s="49">
        <f t="shared" si="97"/>
        <v>7</v>
      </c>
      <c r="K602">
        <f t="shared" si="106"/>
        <v>7.67</v>
      </c>
      <c r="L602">
        <f t="shared" si="114"/>
        <v>5</v>
      </c>
      <c r="M602" s="49">
        <f t="shared" si="98"/>
        <v>5</v>
      </c>
      <c r="N602">
        <f t="shared" si="107"/>
        <v>7.65</v>
      </c>
      <c r="O602">
        <f t="shared" si="115"/>
        <v>8</v>
      </c>
      <c r="P602" s="49">
        <f t="shared" si="99"/>
        <v>8</v>
      </c>
      <c r="Q602">
        <f t="shared" si="108"/>
        <v>7.78</v>
      </c>
      <c r="R602">
        <f t="shared" si="116"/>
        <v>4</v>
      </c>
      <c r="S602" s="49">
        <f t="shared" si="100"/>
        <v>4</v>
      </c>
      <c r="T602">
        <f t="shared" si="109"/>
        <v>7.52</v>
      </c>
      <c r="U602">
        <f t="shared" si="117"/>
        <v>51</v>
      </c>
      <c r="V602" s="49">
        <f t="shared" si="101"/>
        <v>51</v>
      </c>
      <c r="W602">
        <f t="shared" si="110"/>
        <v>7.31</v>
      </c>
      <c r="X602">
        <f t="shared" si="118"/>
        <v>71</v>
      </c>
      <c r="Y602" s="49">
        <f t="shared" si="102"/>
        <v>71</v>
      </c>
      <c r="Z602">
        <f t="shared" si="111"/>
        <v>7.23</v>
      </c>
      <c r="AA602">
        <f t="shared" si="119"/>
        <v>73</v>
      </c>
      <c r="AB602">
        <f t="shared" si="103"/>
        <v>73</v>
      </c>
      <c r="AC602">
        <f t="shared" si="120"/>
        <v>7.35</v>
      </c>
      <c r="AD602" cm="1">
        <f t="array" ref="AD602">1+SUMPRODUCT((D$469:D$776=D602)*(AC$469:AC$776&gt;AC602))</f>
        <v>69</v>
      </c>
      <c r="AE602">
        <f t="shared" si="121"/>
        <v>69</v>
      </c>
      <c r="AF602">
        <f t="shared" si="122"/>
        <v>7.31</v>
      </c>
      <c r="AG602" cm="1">
        <f t="array" ref="AG602">1+SUMPRODUCT((D$469:D$776=D602)*(AF$469:AF$776&gt;AF602))</f>
        <v>36</v>
      </c>
      <c r="AH602">
        <f t="shared" si="123"/>
        <v>36</v>
      </c>
      <c r="AI602">
        <f t="shared" si="124"/>
        <v>7.18</v>
      </c>
      <c r="AJ602" cm="1">
        <f t="array" ref="AJ602">1+SUMPRODUCT((D$469:D$776=D602)*(AI$469:AI$776&gt;AI602))</f>
        <v>73</v>
      </c>
      <c r="AK602">
        <f t="shared" si="125"/>
        <v>73</v>
      </c>
      <c r="AL602">
        <f t="shared" si="126"/>
        <v>7.24</v>
      </c>
      <c r="AM602" cm="1">
        <f t="array" ref="AM602">1+SUMPRODUCT((D$469:D$776=D602)*(AL$469:AL$776&gt;AL602))</f>
        <v>57</v>
      </c>
      <c r="AN602">
        <f t="shared" si="127"/>
        <v>57</v>
      </c>
    </row>
    <row r="603" spans="2:40" x14ac:dyDescent="0.3">
      <c r="B603" t="s">
        <v>149</v>
      </c>
      <c r="C603" t="str">
        <f>VLOOKUP(B603,class!A$1:B$357,2,FALSE)</f>
        <v>Shire district</v>
      </c>
      <c r="D603" t="str">
        <f>VLOOKUP(B603,classifications!E$3:F$335,2,FALSE)</f>
        <v xml:space="preserve">Largely Rural (rural including hub towns 50-79%) </v>
      </c>
      <c r="E603" s="7">
        <f t="shared" si="104"/>
        <v>7.46</v>
      </c>
      <c r="F603" s="49">
        <f t="shared" si="112"/>
        <v>34</v>
      </c>
      <c r="G603" s="49">
        <f t="shared" si="96"/>
        <v>34</v>
      </c>
      <c r="H603">
        <f t="shared" si="105"/>
        <v>7.7</v>
      </c>
      <c r="I603" s="49">
        <f t="shared" si="113"/>
        <v>9</v>
      </c>
      <c r="J603" s="49">
        <f t="shared" si="97"/>
        <v>9</v>
      </c>
      <c r="K603">
        <f t="shared" si="106"/>
        <v>7.62</v>
      </c>
      <c r="L603">
        <f t="shared" si="114"/>
        <v>22</v>
      </c>
      <c r="M603" s="49">
        <f t="shared" si="98"/>
        <v>22</v>
      </c>
      <c r="N603">
        <f t="shared" si="107"/>
        <v>7.66</v>
      </c>
      <c r="O603">
        <f t="shared" si="115"/>
        <v>34</v>
      </c>
      <c r="P603" s="49">
        <f t="shared" si="99"/>
        <v>34</v>
      </c>
      <c r="Q603">
        <f t="shared" si="108"/>
        <v>7.89</v>
      </c>
      <c r="R603">
        <f t="shared" si="116"/>
        <v>11</v>
      </c>
      <c r="S603" s="49">
        <f t="shared" si="100"/>
        <v>11</v>
      </c>
      <c r="T603">
        <f t="shared" si="109"/>
        <v>7.56</v>
      </c>
      <c r="U603">
        <f t="shared" si="117"/>
        <v>36</v>
      </c>
      <c r="V603" s="49">
        <f t="shared" si="101"/>
        <v>36</v>
      </c>
      <c r="W603">
        <f t="shared" si="110"/>
        <v>8.1199999999999992</v>
      </c>
      <c r="X603">
        <f t="shared" si="118"/>
        <v>2</v>
      </c>
      <c r="Y603" s="49">
        <f t="shared" si="102"/>
        <v>2</v>
      </c>
      <c r="Z603">
        <f t="shared" si="111"/>
        <v>7.91</v>
      </c>
      <c r="AA603">
        <f t="shared" si="119"/>
        <v>13</v>
      </c>
      <c r="AB603">
        <f t="shared" si="103"/>
        <v>13</v>
      </c>
      <c r="AC603">
        <f t="shared" si="120"/>
        <v>7.78</v>
      </c>
      <c r="AD603" cm="1">
        <f t="array" ref="AD603">1+SUMPRODUCT((D$469:D$776=D603)*(AC$469:AC$776&gt;AC603))</f>
        <v>21</v>
      </c>
      <c r="AE603">
        <f t="shared" si="121"/>
        <v>21</v>
      </c>
      <c r="AF603">
        <f t="shared" si="122"/>
        <v>7.69</v>
      </c>
      <c r="AG603" cm="1">
        <f t="array" ref="AG603">1+SUMPRODUCT((D$469:D$776=D603)*(AF$469:AF$776&gt;AF603))</f>
        <v>8</v>
      </c>
      <c r="AH603">
        <f t="shared" si="123"/>
        <v>8</v>
      </c>
      <c r="AI603">
        <f t="shared" si="124"/>
        <v>7.5</v>
      </c>
      <c r="AJ603" cm="1">
        <f t="array" ref="AJ603">1+SUMPRODUCT((D$469:D$776=D603)*(AI$469:AI$776&gt;AI603))</f>
        <v>31</v>
      </c>
      <c r="AK603">
        <f t="shared" si="125"/>
        <v>31</v>
      </c>
      <c r="AL603">
        <f t="shared" si="126"/>
        <v>7.56</v>
      </c>
      <c r="AM603" cm="1">
        <f t="array" ref="AM603">1+SUMPRODUCT((D$469:D$776=D603)*(AL$469:AL$776&gt;AL603))</f>
        <v>23</v>
      </c>
      <c r="AN603">
        <f t="shared" si="127"/>
        <v>23</v>
      </c>
    </row>
    <row r="604" spans="2:40" x14ac:dyDescent="0.3">
      <c r="B604" t="s">
        <v>150</v>
      </c>
      <c r="C604" t="str">
        <f>VLOOKUP(B604,class!A$1:B$357,2,FALSE)</f>
        <v>Unitary authority</v>
      </c>
      <c r="D604" t="str">
        <f>VLOOKUP(B604,classifications!E$3:F$335,2,FALSE)</f>
        <v>Urban with City and Town</v>
      </c>
      <c r="E604" s="7">
        <f t="shared" si="104"/>
        <v>7.42</v>
      </c>
      <c r="F604" s="49">
        <f t="shared" si="112"/>
        <v>44</v>
      </c>
      <c r="G604" s="49">
        <f t="shared" si="96"/>
        <v>44</v>
      </c>
      <c r="H604">
        <f t="shared" si="105"/>
        <v>7.34</v>
      </c>
      <c r="I604" s="49">
        <f t="shared" si="113"/>
        <v>70</v>
      </c>
      <c r="J604" s="49">
        <f t="shared" si="97"/>
        <v>70</v>
      </c>
      <c r="K604">
        <f t="shared" si="106"/>
        <v>7.34</v>
      </c>
      <c r="L604">
        <f t="shared" si="114"/>
        <v>72</v>
      </c>
      <c r="M604" s="49">
        <f t="shared" si="98"/>
        <v>72</v>
      </c>
      <c r="N604">
        <f t="shared" si="107"/>
        <v>7.44</v>
      </c>
      <c r="O604">
        <f t="shared" si="115"/>
        <v>78</v>
      </c>
      <c r="P604" s="49">
        <f t="shared" si="99"/>
        <v>78</v>
      </c>
      <c r="Q604">
        <f t="shared" si="108"/>
        <v>7.48</v>
      </c>
      <c r="R604">
        <f t="shared" si="116"/>
        <v>77</v>
      </c>
      <c r="S604" s="49">
        <f t="shared" si="100"/>
        <v>77</v>
      </c>
      <c r="T604">
        <f t="shared" si="109"/>
        <v>7.56</v>
      </c>
      <c r="U604">
        <f t="shared" si="117"/>
        <v>70</v>
      </c>
      <c r="V604" s="49">
        <f t="shared" si="101"/>
        <v>70</v>
      </c>
      <c r="W604">
        <f t="shared" si="110"/>
        <v>7.64</v>
      </c>
      <c r="X604">
        <f t="shared" si="118"/>
        <v>61</v>
      </c>
      <c r="Y604" s="49">
        <f t="shared" si="102"/>
        <v>61</v>
      </c>
      <c r="Z604">
        <f t="shared" si="111"/>
        <v>7.62</v>
      </c>
      <c r="AA604">
        <f t="shared" si="119"/>
        <v>60</v>
      </c>
      <c r="AB604">
        <f t="shared" si="103"/>
        <v>60</v>
      </c>
      <c r="AC604">
        <f t="shared" si="120"/>
        <v>7.58</v>
      </c>
      <c r="AD604" cm="1">
        <f t="array" ref="AD604">1+SUMPRODUCT((D$469:D$776=D604)*(AC$469:AC$776&gt;AC604))</f>
        <v>64</v>
      </c>
      <c r="AE604">
        <f t="shared" si="121"/>
        <v>64</v>
      </c>
      <c r="AF604">
        <f t="shared" si="122"/>
        <v>7.14</v>
      </c>
      <c r="AG604" cm="1">
        <f t="array" ref="AG604">1+SUMPRODUCT((D$469:D$776=D604)*(AF$469:AF$776&gt;AF604))</f>
        <v>86</v>
      </c>
      <c r="AH604">
        <f t="shared" si="123"/>
        <v>86</v>
      </c>
      <c r="AI604">
        <f t="shared" si="124"/>
        <v>7.25</v>
      </c>
      <c r="AJ604" cm="1">
        <f t="array" ref="AJ604">1+SUMPRODUCT((D$469:D$776=D604)*(AI$469:AI$776&gt;AI604))</f>
        <v>86</v>
      </c>
      <c r="AK604">
        <f t="shared" si="125"/>
        <v>86</v>
      </c>
      <c r="AL604">
        <f t="shared" si="126"/>
        <v>7.38</v>
      </c>
      <c r="AM604" cm="1">
        <f t="array" ref="AM604">1+SUMPRODUCT((D$469:D$776=D604)*(AL$469:AL$776&gt;AL604))</f>
        <v>56</v>
      </c>
      <c r="AN604">
        <f t="shared" si="127"/>
        <v>56</v>
      </c>
    </row>
    <row r="605" spans="2:40" x14ac:dyDescent="0.3">
      <c r="B605" t="s">
        <v>151</v>
      </c>
      <c r="C605" t="str">
        <f>VLOOKUP(B605,class!A$1:B$357,2,FALSE)</f>
        <v>London borough</v>
      </c>
      <c r="D605" t="str">
        <f>VLOOKUP(B605,classifications!E$3:F$335,2,FALSE)</f>
        <v>Urban with Major Conurbation</v>
      </c>
      <c r="E605" s="7">
        <f t="shared" si="104"/>
        <v>7.33</v>
      </c>
      <c r="F605" s="49">
        <f t="shared" si="112"/>
        <v>32</v>
      </c>
      <c r="G605" s="49">
        <f t="shared" si="96"/>
        <v>32</v>
      </c>
      <c r="H605">
        <f t="shared" si="105"/>
        <v>7.17</v>
      </c>
      <c r="I605" s="49">
        <f t="shared" si="113"/>
        <v>64</v>
      </c>
      <c r="J605" s="49">
        <f t="shared" si="97"/>
        <v>64</v>
      </c>
      <c r="K605">
        <f t="shared" si="106"/>
        <v>7.43</v>
      </c>
      <c r="L605">
        <f t="shared" si="114"/>
        <v>32</v>
      </c>
      <c r="M605" s="49">
        <f t="shared" si="98"/>
        <v>32</v>
      </c>
      <c r="N605">
        <f t="shared" si="107"/>
        <v>7.52</v>
      </c>
      <c r="O605">
        <f t="shared" si="115"/>
        <v>35</v>
      </c>
      <c r="P605" s="49">
        <f t="shared" si="99"/>
        <v>35</v>
      </c>
      <c r="Q605">
        <f t="shared" si="108"/>
        <v>7.71</v>
      </c>
      <c r="R605">
        <f t="shared" si="116"/>
        <v>12</v>
      </c>
      <c r="S605" s="49">
        <f t="shared" si="100"/>
        <v>12</v>
      </c>
      <c r="T605">
        <f t="shared" si="109"/>
        <v>7.69</v>
      </c>
      <c r="U605">
        <f t="shared" si="117"/>
        <v>14</v>
      </c>
      <c r="V605" s="49">
        <f t="shared" si="101"/>
        <v>14</v>
      </c>
      <c r="W605">
        <f t="shared" si="110"/>
        <v>7.6</v>
      </c>
      <c r="X605">
        <f t="shared" si="118"/>
        <v>36</v>
      </c>
      <c r="Y605" s="49">
        <f t="shared" si="102"/>
        <v>36</v>
      </c>
      <c r="Z605">
        <f t="shared" si="111"/>
        <v>7.78</v>
      </c>
      <c r="AA605">
        <f t="shared" si="119"/>
        <v>13</v>
      </c>
      <c r="AB605">
        <f t="shared" si="103"/>
        <v>13</v>
      </c>
      <c r="AC605">
        <f t="shared" si="120"/>
        <v>7.55</v>
      </c>
      <c r="AD605" cm="1">
        <f t="array" ref="AD605">1+SUMPRODUCT((D$469:D$776=D605)*(AC$469:AC$776&gt;AC605))</f>
        <v>44</v>
      </c>
      <c r="AE605">
        <f t="shared" si="121"/>
        <v>44</v>
      </c>
      <c r="AF605">
        <f t="shared" si="122"/>
        <v>7.23</v>
      </c>
      <c r="AG605" cm="1">
        <f t="array" ref="AG605">1+SUMPRODUCT((D$469:D$776=D605)*(AF$469:AF$776&gt;AF605))</f>
        <v>51</v>
      </c>
      <c r="AH605">
        <f t="shared" si="123"/>
        <v>51</v>
      </c>
      <c r="AI605">
        <f t="shared" si="124"/>
        <v>7.46</v>
      </c>
      <c r="AJ605" cm="1">
        <f t="array" ref="AJ605">1+SUMPRODUCT((D$469:D$776=D605)*(AI$469:AI$776&gt;AI605))</f>
        <v>40</v>
      </c>
      <c r="AK605">
        <f t="shared" si="125"/>
        <v>40</v>
      </c>
      <c r="AL605">
        <f t="shared" si="126"/>
        <v>7.58</v>
      </c>
      <c r="AM605" cm="1">
        <f t="array" ref="AM605">1+SUMPRODUCT((D$469:D$776=D605)*(AL$469:AL$776&gt;AL605))</f>
        <v>13</v>
      </c>
      <c r="AN605">
        <f t="shared" si="127"/>
        <v>13</v>
      </c>
    </row>
    <row r="606" spans="2:40" x14ac:dyDescent="0.3">
      <c r="B606" t="s">
        <v>152</v>
      </c>
      <c r="C606" t="str">
        <f>VLOOKUP(B606,class!A$1:B$357,2,FALSE)</f>
        <v>Metropolitan district</v>
      </c>
      <c r="D606" t="str">
        <f>VLOOKUP(B606,classifications!E$3:F$335,2,FALSE)</f>
        <v>Urban with Major Conurbation</v>
      </c>
      <c r="E606" s="7">
        <f t="shared" si="104"/>
        <v>7.32</v>
      </c>
      <c r="F606" s="49">
        <f t="shared" si="112"/>
        <v>36</v>
      </c>
      <c r="G606" s="49">
        <f t="shared" si="96"/>
        <v>36</v>
      </c>
      <c r="H606">
        <f t="shared" si="105"/>
        <v>7.37</v>
      </c>
      <c r="I606" s="49">
        <f t="shared" si="113"/>
        <v>33</v>
      </c>
      <c r="J606" s="49">
        <f t="shared" si="97"/>
        <v>33</v>
      </c>
      <c r="K606">
        <f t="shared" si="106"/>
        <v>7.46</v>
      </c>
      <c r="L606">
        <f t="shared" si="114"/>
        <v>29</v>
      </c>
      <c r="M606" s="49">
        <f t="shared" si="98"/>
        <v>29</v>
      </c>
      <c r="N606">
        <f t="shared" si="107"/>
        <v>7.52</v>
      </c>
      <c r="O606">
        <f t="shared" si="115"/>
        <v>35</v>
      </c>
      <c r="P606" s="49">
        <f t="shared" si="99"/>
        <v>35</v>
      </c>
      <c r="Q606">
        <f t="shared" si="108"/>
        <v>7.72</v>
      </c>
      <c r="R606">
        <f t="shared" si="116"/>
        <v>11</v>
      </c>
      <c r="S606" s="49">
        <f t="shared" si="100"/>
        <v>11</v>
      </c>
      <c r="T606">
        <f t="shared" si="109"/>
        <v>7.63</v>
      </c>
      <c r="U606">
        <f t="shared" si="117"/>
        <v>28</v>
      </c>
      <c r="V606" s="49">
        <f t="shared" si="101"/>
        <v>28</v>
      </c>
      <c r="W606">
        <f t="shared" si="110"/>
        <v>7.69</v>
      </c>
      <c r="X606">
        <f t="shared" si="118"/>
        <v>21</v>
      </c>
      <c r="Y606" s="49">
        <f t="shared" si="102"/>
        <v>21</v>
      </c>
      <c r="Z606">
        <f t="shared" si="111"/>
        <v>7.57</v>
      </c>
      <c r="AA606">
        <f t="shared" si="119"/>
        <v>44</v>
      </c>
      <c r="AB606">
        <f t="shared" si="103"/>
        <v>44</v>
      </c>
      <c r="AC606">
        <f t="shared" si="120"/>
        <v>7.46</v>
      </c>
      <c r="AD606" cm="1">
        <f t="array" ref="AD606">1+SUMPRODUCT((D$469:D$776=D606)*(AC$469:AC$776&gt;AC606))</f>
        <v>60</v>
      </c>
      <c r="AE606">
        <f t="shared" si="121"/>
        <v>60</v>
      </c>
      <c r="AF606">
        <f t="shared" si="122"/>
        <v>7.2</v>
      </c>
      <c r="AG606" cm="1">
        <f t="array" ref="AG606">1+SUMPRODUCT((D$469:D$776=D606)*(AF$469:AF$776&gt;AF606))</f>
        <v>57</v>
      </c>
      <c r="AH606">
        <f t="shared" si="123"/>
        <v>57</v>
      </c>
      <c r="AI606">
        <f t="shared" si="124"/>
        <v>7.59</v>
      </c>
      <c r="AJ606" cm="1">
        <f t="array" ref="AJ606">1+SUMPRODUCT((D$469:D$776=D606)*(AI$469:AI$776&gt;AI606))</f>
        <v>17</v>
      </c>
      <c r="AK606">
        <f t="shared" si="125"/>
        <v>17</v>
      </c>
      <c r="AL606">
        <f t="shared" si="126"/>
        <v>7.27</v>
      </c>
      <c r="AM606" cm="1">
        <f t="array" ref="AM606">1+SUMPRODUCT((D$469:D$776=D606)*(AL$469:AL$776&gt;AL606))</f>
        <v>53</v>
      </c>
      <c r="AN606">
        <f t="shared" si="127"/>
        <v>53</v>
      </c>
    </row>
    <row r="607" spans="2:40" x14ac:dyDescent="0.3">
      <c r="B607" t="s">
        <v>153</v>
      </c>
      <c r="C607" t="str">
        <f>VLOOKUP(B607,class!A$1:B$357,2,FALSE)</f>
        <v>Metropolitan district</v>
      </c>
      <c r="D607" t="str">
        <f>VLOOKUP(B607,classifications!E$3:F$335,2,FALSE)</f>
        <v>Urban with Major Conurbation</v>
      </c>
      <c r="E607" s="7">
        <f t="shared" si="104"/>
        <v>7.19</v>
      </c>
      <c r="F607" s="49">
        <f t="shared" si="112"/>
        <v>52</v>
      </c>
      <c r="G607" s="49">
        <f t="shared" si="96"/>
        <v>52</v>
      </c>
      <c r="H607">
        <f t="shared" si="105"/>
        <v>7.17</v>
      </c>
      <c r="I607" s="49">
        <f t="shared" si="113"/>
        <v>64</v>
      </c>
      <c r="J607" s="49">
        <f t="shared" si="97"/>
        <v>64</v>
      </c>
      <c r="K607">
        <f t="shared" si="106"/>
        <v>7.32</v>
      </c>
      <c r="L607">
        <f t="shared" si="114"/>
        <v>53</v>
      </c>
      <c r="M607" s="49">
        <f t="shared" si="98"/>
        <v>53</v>
      </c>
      <c r="N607">
        <f t="shared" si="107"/>
        <v>7.25</v>
      </c>
      <c r="O607">
        <f t="shared" si="115"/>
        <v>69</v>
      </c>
      <c r="P607" s="49">
        <f t="shared" si="99"/>
        <v>69</v>
      </c>
      <c r="Q607">
        <f t="shared" si="108"/>
        <v>7.51</v>
      </c>
      <c r="R607">
        <f t="shared" si="116"/>
        <v>50</v>
      </c>
      <c r="S607" s="49">
        <f t="shared" si="100"/>
        <v>50</v>
      </c>
      <c r="T607">
        <f t="shared" si="109"/>
        <v>7.39</v>
      </c>
      <c r="U607">
        <f t="shared" si="117"/>
        <v>65</v>
      </c>
      <c r="V607" s="49">
        <f t="shared" si="101"/>
        <v>65</v>
      </c>
      <c r="W607">
        <f t="shared" si="110"/>
        <v>7.32</v>
      </c>
      <c r="X607">
        <f t="shared" si="118"/>
        <v>70</v>
      </c>
      <c r="Y607" s="49">
        <f t="shared" si="102"/>
        <v>70</v>
      </c>
      <c r="Z607">
        <f t="shared" si="111"/>
        <v>7.56</v>
      </c>
      <c r="AA607">
        <f t="shared" si="119"/>
        <v>46</v>
      </c>
      <c r="AB607">
        <f t="shared" si="103"/>
        <v>46</v>
      </c>
      <c r="AC607">
        <f t="shared" si="120"/>
        <v>7.64</v>
      </c>
      <c r="AD607" cm="1">
        <f t="array" ref="AD607">1+SUMPRODUCT((D$469:D$776=D607)*(AC$469:AC$776&gt;AC607))</f>
        <v>27</v>
      </c>
      <c r="AE607">
        <f t="shared" si="121"/>
        <v>27</v>
      </c>
      <c r="AF607">
        <f t="shared" si="122"/>
        <v>7.29</v>
      </c>
      <c r="AG607" cm="1">
        <f t="array" ref="AG607">1+SUMPRODUCT((D$469:D$776=D607)*(AF$469:AF$776&gt;AF607))</f>
        <v>43</v>
      </c>
      <c r="AH607">
        <f t="shared" si="123"/>
        <v>43</v>
      </c>
      <c r="AI607">
        <f t="shared" si="124"/>
        <v>7.36</v>
      </c>
      <c r="AJ607" cm="1">
        <f t="array" ref="AJ607">1+SUMPRODUCT((D$469:D$776=D607)*(AI$469:AI$776&gt;AI607))</f>
        <v>58</v>
      </c>
      <c r="AK607">
        <f t="shared" si="125"/>
        <v>58</v>
      </c>
      <c r="AL607">
        <f t="shared" si="126"/>
        <v>7.21</v>
      </c>
      <c r="AM607" cm="1">
        <f t="array" ref="AM607">1+SUMPRODUCT((D$469:D$776=D607)*(AL$469:AL$776&gt;AL607))</f>
        <v>60</v>
      </c>
      <c r="AN607">
        <f t="shared" si="127"/>
        <v>60</v>
      </c>
    </row>
    <row r="608" spans="2:40" x14ac:dyDescent="0.3">
      <c r="B608" t="s">
        <v>154</v>
      </c>
      <c r="C608" t="str">
        <f>VLOOKUP(B608,class!A$1:B$357,2,FALSE)</f>
        <v>London borough</v>
      </c>
      <c r="D608" t="str">
        <f>VLOOKUP(B608,classifications!E$3:F$335,2,FALSE)</f>
        <v>Urban with Major Conurbation</v>
      </c>
      <c r="E608" s="7">
        <f t="shared" si="104"/>
        <v>7.13</v>
      </c>
      <c r="F608" s="49">
        <f t="shared" si="112"/>
        <v>59</v>
      </c>
      <c r="G608" s="49">
        <f t="shared" si="96"/>
        <v>59</v>
      </c>
      <c r="H608">
        <f t="shared" si="105"/>
        <v>7.08</v>
      </c>
      <c r="I608" s="49">
        <f t="shared" si="113"/>
        <v>71</v>
      </c>
      <c r="J608" s="49">
        <f t="shared" si="97"/>
        <v>71</v>
      </c>
      <c r="K608">
        <f t="shared" si="106"/>
        <v>7.01</v>
      </c>
      <c r="L608">
        <f t="shared" si="114"/>
        <v>73</v>
      </c>
      <c r="M608" s="49">
        <f t="shared" si="98"/>
        <v>73</v>
      </c>
      <c r="N608">
        <f t="shared" si="107"/>
        <v>7.42</v>
      </c>
      <c r="O608">
        <f t="shared" si="115"/>
        <v>58</v>
      </c>
      <c r="P608" s="49">
        <f t="shared" si="99"/>
        <v>58</v>
      </c>
      <c r="Q608">
        <f t="shared" si="108"/>
        <v>7.41</v>
      </c>
      <c r="R608">
        <f t="shared" si="116"/>
        <v>62</v>
      </c>
      <c r="S608" s="49">
        <f t="shared" si="100"/>
        <v>62</v>
      </c>
      <c r="T608">
        <f t="shared" si="109"/>
        <v>7.35</v>
      </c>
      <c r="U608">
        <f t="shared" si="117"/>
        <v>69</v>
      </c>
      <c r="V608" s="49">
        <f t="shared" si="101"/>
        <v>69</v>
      </c>
      <c r="W608">
        <f t="shared" si="110"/>
        <v>7.41</v>
      </c>
      <c r="X608">
        <f t="shared" si="118"/>
        <v>63</v>
      </c>
      <c r="Y608" s="49">
        <f t="shared" si="102"/>
        <v>63</v>
      </c>
      <c r="Z608">
        <f t="shared" si="111"/>
        <v>7.22</v>
      </c>
      <c r="AA608">
        <f t="shared" si="119"/>
        <v>74</v>
      </c>
      <c r="AB608">
        <f t="shared" si="103"/>
        <v>74</v>
      </c>
      <c r="AC608">
        <f t="shared" si="120"/>
        <v>7.44</v>
      </c>
      <c r="AD608" cm="1">
        <f t="array" ref="AD608">1+SUMPRODUCT((D$469:D$776=D608)*(AC$469:AC$776&gt;AC608))</f>
        <v>64</v>
      </c>
      <c r="AE608">
        <f t="shared" si="121"/>
        <v>64</v>
      </c>
      <c r="AF608">
        <f t="shared" si="122"/>
        <v>7.29</v>
      </c>
      <c r="AG608" cm="1">
        <f t="array" ref="AG608">1+SUMPRODUCT((D$469:D$776=D608)*(AF$469:AF$776&gt;AF608))</f>
        <v>43</v>
      </c>
      <c r="AH608">
        <f t="shared" si="123"/>
        <v>43</v>
      </c>
      <c r="AI608">
        <f t="shared" si="124"/>
        <v>7.41</v>
      </c>
      <c r="AJ608" cm="1">
        <f t="array" ref="AJ608">1+SUMPRODUCT((D$469:D$776=D608)*(AI$469:AI$776&gt;AI608))</f>
        <v>52</v>
      </c>
      <c r="AK608">
        <f t="shared" si="125"/>
        <v>52</v>
      </c>
      <c r="AL608">
        <f t="shared" si="126"/>
        <v>7.63</v>
      </c>
      <c r="AM608" cm="1">
        <f t="array" ref="AM608">1+SUMPRODUCT((D$469:D$776=D608)*(AL$469:AL$776&gt;AL608))</f>
        <v>7</v>
      </c>
      <c r="AN608">
        <f t="shared" si="127"/>
        <v>7</v>
      </c>
    </row>
    <row r="609" spans="2:40" x14ac:dyDescent="0.3">
      <c r="B609" t="s">
        <v>155</v>
      </c>
      <c r="C609" t="str">
        <f>VLOOKUP(B609,class!A$1:B$357,2,FALSE)</f>
        <v>Shire district</v>
      </c>
      <c r="D609" t="str">
        <f>VLOOKUP(B609,classifications!E$3:F$335,2,FALSE)</f>
        <v>Urban with Significant Rural (rural including hub towns 26-49%)</v>
      </c>
      <c r="E609" s="7">
        <f t="shared" si="104"/>
        <v>7.61</v>
      </c>
      <c r="F609" s="49">
        <f t="shared" si="112"/>
        <v>20</v>
      </c>
      <c r="G609" s="49">
        <f t="shared" si="96"/>
        <v>20</v>
      </c>
      <c r="H609">
        <f t="shared" si="105"/>
        <v>7.65</v>
      </c>
      <c r="I609" s="49">
        <f t="shared" si="113"/>
        <v>13</v>
      </c>
      <c r="J609" s="49">
        <f t="shared" si="97"/>
        <v>13</v>
      </c>
      <c r="K609">
        <f t="shared" si="106"/>
        <v>7.66</v>
      </c>
      <c r="L609">
        <f t="shared" si="114"/>
        <v>20</v>
      </c>
      <c r="M609" s="49">
        <f t="shared" si="98"/>
        <v>20</v>
      </c>
      <c r="N609">
        <f t="shared" si="107"/>
        <v>7.65</v>
      </c>
      <c r="O609">
        <f t="shared" si="115"/>
        <v>36</v>
      </c>
      <c r="P609" s="49">
        <f t="shared" si="99"/>
        <v>36</v>
      </c>
      <c r="Q609">
        <f t="shared" si="108"/>
        <v>7.45</v>
      </c>
      <c r="R609">
        <f t="shared" si="116"/>
        <v>47</v>
      </c>
      <c r="S609" s="49">
        <f t="shared" si="100"/>
        <v>47</v>
      </c>
      <c r="T609">
        <f t="shared" si="109"/>
        <v>7.47</v>
      </c>
      <c r="U609">
        <f t="shared" si="117"/>
        <v>50</v>
      </c>
      <c r="V609" s="49">
        <f t="shared" si="101"/>
        <v>50</v>
      </c>
      <c r="W609">
        <f t="shared" si="110"/>
        <v>7.81</v>
      </c>
      <c r="X609">
        <f t="shared" si="118"/>
        <v>22</v>
      </c>
      <c r="Y609" s="49">
        <f t="shared" si="102"/>
        <v>22</v>
      </c>
      <c r="Z609">
        <f t="shared" si="111"/>
        <v>7.62</v>
      </c>
      <c r="AA609">
        <f t="shared" si="119"/>
        <v>45</v>
      </c>
      <c r="AB609">
        <f t="shared" si="103"/>
        <v>45</v>
      </c>
      <c r="AC609">
        <f t="shared" si="120"/>
        <v>7.41</v>
      </c>
      <c r="AD609" cm="1">
        <f t="array" ref="AD609">1+SUMPRODUCT((D$469:D$776=D609)*(AC$469:AC$776&gt;AC609))</f>
        <v>49</v>
      </c>
      <c r="AE609">
        <f t="shared" si="121"/>
        <v>49</v>
      </c>
      <c r="AF609">
        <f t="shared" si="122"/>
        <v>7.74</v>
      </c>
      <c r="AG609" cm="1">
        <f t="array" ref="AG609">1+SUMPRODUCT((D$469:D$776=D609)*(AF$469:AF$776&gt;AF609))</f>
        <v>6</v>
      </c>
      <c r="AH609">
        <f t="shared" si="123"/>
        <v>6</v>
      </c>
      <c r="AI609">
        <f t="shared" si="124"/>
        <v>7.91</v>
      </c>
      <c r="AJ609" cm="1">
        <f t="array" ref="AJ609">1+SUMPRODUCT((D$469:D$776=D609)*(AI$469:AI$776&gt;AI609))</f>
        <v>3</v>
      </c>
      <c r="AK609">
        <f t="shared" si="125"/>
        <v>3</v>
      </c>
      <c r="AL609">
        <f t="shared" si="126"/>
        <v>7.63</v>
      </c>
      <c r="AM609" cm="1">
        <f t="array" ref="AM609">1+SUMPRODUCT((D$469:D$776=D609)*(AL$469:AL$776&gt;AL609))</f>
        <v>19</v>
      </c>
      <c r="AN609">
        <f t="shared" si="127"/>
        <v>19</v>
      </c>
    </row>
    <row r="610" spans="2:40" x14ac:dyDescent="0.3">
      <c r="B610" t="s">
        <v>156</v>
      </c>
      <c r="C610" t="str">
        <f>VLOOKUP(B610,class!A$1:B$357,2,FALSE)</f>
        <v>Metropolitan district</v>
      </c>
      <c r="D610" t="str">
        <f>VLOOKUP(B610,classifications!E$3:F$335,2,FALSE)</f>
        <v>Urban with Major Conurbation</v>
      </c>
      <c r="E610" s="7">
        <f t="shared" si="104"/>
        <v>7.36</v>
      </c>
      <c r="F610" s="49">
        <f t="shared" si="112"/>
        <v>26</v>
      </c>
      <c r="G610" s="49">
        <f t="shared" si="96"/>
        <v>26</v>
      </c>
      <c r="H610">
        <f t="shared" si="105"/>
        <v>7.47</v>
      </c>
      <c r="I610" s="49">
        <f t="shared" si="113"/>
        <v>16</v>
      </c>
      <c r="J610" s="49">
        <f t="shared" si="97"/>
        <v>16</v>
      </c>
      <c r="K610">
        <f t="shared" si="106"/>
        <v>7.51</v>
      </c>
      <c r="L610">
        <f t="shared" si="114"/>
        <v>20</v>
      </c>
      <c r="M610" s="49">
        <f t="shared" si="98"/>
        <v>20</v>
      </c>
      <c r="N610">
        <f t="shared" si="107"/>
        <v>7.52</v>
      </c>
      <c r="O610">
        <f t="shared" si="115"/>
        <v>35</v>
      </c>
      <c r="P610" s="49">
        <f t="shared" si="99"/>
        <v>35</v>
      </c>
      <c r="Q610">
        <f t="shared" si="108"/>
        <v>7.68</v>
      </c>
      <c r="R610">
        <f t="shared" si="116"/>
        <v>16</v>
      </c>
      <c r="S610" s="49">
        <f t="shared" si="100"/>
        <v>16</v>
      </c>
      <c r="T610">
        <f t="shared" si="109"/>
        <v>7.74</v>
      </c>
      <c r="U610">
        <f t="shared" si="117"/>
        <v>8</v>
      </c>
      <c r="V610" s="49">
        <f t="shared" si="101"/>
        <v>8</v>
      </c>
      <c r="W610">
        <f t="shared" si="110"/>
        <v>7.71</v>
      </c>
      <c r="X610">
        <f t="shared" si="118"/>
        <v>18</v>
      </c>
      <c r="Y610" s="49">
        <f t="shared" si="102"/>
        <v>18</v>
      </c>
      <c r="Z610">
        <f t="shared" si="111"/>
        <v>7.76</v>
      </c>
      <c r="AA610">
        <f t="shared" si="119"/>
        <v>15</v>
      </c>
      <c r="AB610">
        <f t="shared" si="103"/>
        <v>15</v>
      </c>
      <c r="AC610">
        <f t="shared" si="120"/>
        <v>7.55</v>
      </c>
      <c r="AD610" cm="1">
        <f t="array" ref="AD610">1+SUMPRODUCT((D$469:D$776=D610)*(AC$469:AC$776&gt;AC610))</f>
        <v>44</v>
      </c>
      <c r="AE610">
        <f t="shared" si="121"/>
        <v>44</v>
      </c>
      <c r="AF610">
        <f t="shared" si="122"/>
        <v>7.28</v>
      </c>
      <c r="AG610" cm="1">
        <f t="array" ref="AG610">1+SUMPRODUCT((D$469:D$776=D610)*(AF$469:AF$776&gt;AF610))</f>
        <v>48</v>
      </c>
      <c r="AH610">
        <f t="shared" si="123"/>
        <v>48</v>
      </c>
      <c r="AI610">
        <f t="shared" si="124"/>
        <v>7.54</v>
      </c>
      <c r="AJ610" cm="1">
        <f t="array" ref="AJ610">1+SUMPRODUCT((D$469:D$776=D610)*(AI$469:AI$776&gt;AI610))</f>
        <v>23</v>
      </c>
      <c r="AK610">
        <f t="shared" si="125"/>
        <v>23</v>
      </c>
      <c r="AL610">
        <f t="shared" si="126"/>
        <v>7.46</v>
      </c>
      <c r="AM610" cm="1">
        <f t="array" ref="AM610">1+SUMPRODUCT((D$469:D$776=D610)*(AL$469:AL$776&gt;AL610))</f>
        <v>29</v>
      </c>
      <c r="AN610">
        <f t="shared" si="127"/>
        <v>29</v>
      </c>
    </row>
    <row r="611" spans="2:40" x14ac:dyDescent="0.3">
      <c r="B611" t="s">
        <v>157</v>
      </c>
      <c r="C611" t="str">
        <f>VLOOKUP(B611,class!A$1:B$357,2,FALSE)</f>
        <v>Unitary authority</v>
      </c>
      <c r="D611" t="str">
        <f>VLOOKUP(B611,classifications!E$3:F$335,2,FALSE)</f>
        <v>Urban with City and Town</v>
      </c>
      <c r="E611" s="7">
        <f t="shared" si="104"/>
        <v>7.45</v>
      </c>
      <c r="F611" s="49">
        <f t="shared" si="112"/>
        <v>40</v>
      </c>
      <c r="G611" s="49">
        <f t="shared" si="96"/>
        <v>40</v>
      </c>
      <c r="H611">
        <f t="shared" si="105"/>
        <v>7.4</v>
      </c>
      <c r="I611" s="49">
        <f t="shared" si="113"/>
        <v>51</v>
      </c>
      <c r="J611" s="49">
        <f t="shared" si="97"/>
        <v>51</v>
      </c>
      <c r="K611">
        <f t="shared" si="106"/>
        <v>7.39</v>
      </c>
      <c r="L611">
        <f t="shared" si="114"/>
        <v>63</v>
      </c>
      <c r="M611" s="49">
        <f t="shared" si="98"/>
        <v>63</v>
      </c>
      <c r="N611">
        <f t="shared" si="107"/>
        <v>7.5</v>
      </c>
      <c r="O611">
        <f t="shared" si="115"/>
        <v>65</v>
      </c>
      <c r="P611" s="49">
        <f t="shared" si="99"/>
        <v>65</v>
      </c>
      <c r="Q611">
        <f t="shared" si="108"/>
        <v>7.43</v>
      </c>
      <c r="R611">
        <f t="shared" si="116"/>
        <v>83</v>
      </c>
      <c r="S611" s="49">
        <f t="shared" si="100"/>
        <v>83</v>
      </c>
      <c r="T611">
        <f t="shared" si="109"/>
        <v>7.51</v>
      </c>
      <c r="U611">
        <f t="shared" si="117"/>
        <v>80</v>
      </c>
      <c r="V611" s="49">
        <f t="shared" si="101"/>
        <v>80</v>
      </c>
      <c r="W611">
        <f t="shared" si="110"/>
        <v>7.44</v>
      </c>
      <c r="X611">
        <f t="shared" si="118"/>
        <v>88</v>
      </c>
      <c r="Y611" s="49">
        <f t="shared" si="102"/>
        <v>88</v>
      </c>
      <c r="Z611">
        <f t="shared" si="111"/>
        <v>7.77</v>
      </c>
      <c r="AA611">
        <f t="shared" si="119"/>
        <v>32</v>
      </c>
      <c r="AB611">
        <f t="shared" si="103"/>
        <v>32</v>
      </c>
      <c r="AC611">
        <f t="shared" si="120"/>
        <v>7.66</v>
      </c>
      <c r="AD611" cm="1">
        <f t="array" ref="AD611">1+SUMPRODUCT((D$469:D$776=D611)*(AC$469:AC$776&gt;AC611))</f>
        <v>44</v>
      </c>
      <c r="AE611">
        <f t="shared" si="121"/>
        <v>44</v>
      </c>
      <c r="AF611">
        <f t="shared" si="122"/>
        <v>7.41</v>
      </c>
      <c r="AG611" cm="1">
        <f t="array" ref="AG611">1+SUMPRODUCT((D$469:D$776=D611)*(AF$469:AF$776&gt;AF611))</f>
        <v>41</v>
      </c>
      <c r="AH611">
        <f t="shared" si="123"/>
        <v>41</v>
      </c>
      <c r="AI611">
        <f t="shared" si="124"/>
        <v>7.57</v>
      </c>
      <c r="AJ611" cm="1">
        <f t="array" ref="AJ611">1+SUMPRODUCT((D$469:D$776=D611)*(AI$469:AI$776&gt;AI611))</f>
        <v>34</v>
      </c>
      <c r="AK611">
        <f t="shared" si="125"/>
        <v>34</v>
      </c>
      <c r="AL611">
        <f t="shared" si="126"/>
        <v>7.36</v>
      </c>
      <c r="AM611" cm="1">
        <f t="array" ref="AM611">1+SUMPRODUCT((D$469:D$776=D611)*(AL$469:AL$776&gt;AL611))</f>
        <v>60</v>
      </c>
      <c r="AN611">
        <f t="shared" si="127"/>
        <v>60</v>
      </c>
    </row>
    <row r="612" spans="2:40" x14ac:dyDescent="0.3">
      <c r="B612" t="s">
        <v>158</v>
      </c>
      <c r="C612" t="str">
        <f>VLOOKUP(B612,class!A$1:B$357,2,FALSE)</f>
        <v>Shire district</v>
      </c>
      <c r="D612" t="str">
        <f>VLOOKUP(B612,classifications!E$3:F$335,2,FALSE)</f>
        <v>Urban with Significant Rural (rural including hub towns 26-49%)</v>
      </c>
      <c r="E612" s="7">
        <f t="shared" si="104"/>
        <v>7.71</v>
      </c>
      <c r="F612" s="49">
        <f t="shared" si="112"/>
        <v>9</v>
      </c>
      <c r="G612" s="49">
        <f t="shared" si="96"/>
        <v>9</v>
      </c>
      <c r="H612">
        <f t="shared" si="105"/>
        <v>7.7</v>
      </c>
      <c r="I612" s="49">
        <f t="shared" si="113"/>
        <v>7</v>
      </c>
      <c r="J612" s="49">
        <f t="shared" si="97"/>
        <v>7</v>
      </c>
      <c r="K612">
        <f t="shared" si="106"/>
        <v>7.81</v>
      </c>
      <c r="L612">
        <f t="shared" si="114"/>
        <v>10</v>
      </c>
      <c r="M612" s="49">
        <f t="shared" si="98"/>
        <v>10</v>
      </c>
      <c r="N612">
        <f t="shared" si="107"/>
        <v>7.66</v>
      </c>
      <c r="O612">
        <f t="shared" si="115"/>
        <v>35</v>
      </c>
      <c r="P612" s="49">
        <f t="shared" si="99"/>
        <v>35</v>
      </c>
      <c r="Q612">
        <f t="shared" si="108"/>
        <v>7.74</v>
      </c>
      <c r="R612">
        <f t="shared" si="116"/>
        <v>24</v>
      </c>
      <c r="S612" s="49">
        <f t="shared" si="100"/>
        <v>24</v>
      </c>
      <c r="T612">
        <f t="shared" si="109"/>
        <v>7.81</v>
      </c>
      <c r="U612">
        <f t="shared" si="117"/>
        <v>22</v>
      </c>
      <c r="V612" s="49">
        <f t="shared" si="101"/>
        <v>22</v>
      </c>
      <c r="W612">
        <f t="shared" si="110"/>
        <v>7.57</v>
      </c>
      <c r="X612">
        <f t="shared" si="118"/>
        <v>43</v>
      </c>
      <c r="Y612" s="49">
        <f t="shared" si="102"/>
        <v>43</v>
      </c>
      <c r="Z612">
        <f t="shared" si="111"/>
        <v>7.69</v>
      </c>
      <c r="AA612">
        <f t="shared" si="119"/>
        <v>40</v>
      </c>
      <c r="AB612">
        <f t="shared" si="103"/>
        <v>40</v>
      </c>
      <c r="AC612">
        <f t="shared" si="120"/>
        <v>7.66</v>
      </c>
      <c r="AD612" cm="1">
        <f t="array" ref="AD612">1+SUMPRODUCT((D$469:D$776=D612)*(AC$469:AC$776&gt;AC612))</f>
        <v>32</v>
      </c>
      <c r="AE612">
        <f t="shared" si="121"/>
        <v>32</v>
      </c>
      <c r="AF612">
        <f t="shared" si="122"/>
        <v>7.69</v>
      </c>
      <c r="AG612" cm="1">
        <f t="array" ref="AG612">1+SUMPRODUCT((D$469:D$776=D612)*(AF$469:AF$776&gt;AF612))</f>
        <v>8</v>
      </c>
      <c r="AH612">
        <f t="shared" si="123"/>
        <v>8</v>
      </c>
      <c r="AI612">
        <f t="shared" si="124"/>
        <v>7.64</v>
      </c>
      <c r="AJ612" cm="1">
        <f t="array" ref="AJ612">1+SUMPRODUCT((D$469:D$776=D612)*(AI$469:AI$776&gt;AI612))</f>
        <v>25</v>
      </c>
      <c r="AK612">
        <f t="shared" si="125"/>
        <v>25</v>
      </c>
      <c r="AL612">
        <f t="shared" si="126"/>
        <v>7.35</v>
      </c>
      <c r="AM612" cm="1">
        <f t="array" ref="AM612">1+SUMPRODUCT((D$469:D$776=D612)*(AL$469:AL$776&gt;AL612))</f>
        <v>43</v>
      </c>
      <c r="AN612">
        <f t="shared" si="127"/>
        <v>43</v>
      </c>
    </row>
    <row r="613" spans="2:40" x14ac:dyDescent="0.3">
      <c r="B613" t="s">
        <v>159</v>
      </c>
      <c r="C613" t="str">
        <f>VLOOKUP(B613,class!A$1:B$357,2,FALSE)</f>
        <v>London borough</v>
      </c>
      <c r="D613" t="str">
        <f>VLOOKUP(B613,classifications!E$3:F$335,2,FALSE)</f>
        <v>Urban with Major Conurbation</v>
      </c>
      <c r="E613" s="7">
        <f t="shared" si="104"/>
        <v>7.05</v>
      </c>
      <c r="F613" s="49">
        <f t="shared" si="112"/>
        <v>68</v>
      </c>
      <c r="G613" s="49">
        <f t="shared" si="96"/>
        <v>68</v>
      </c>
      <c r="H613">
        <f t="shared" si="105"/>
        <v>7.23</v>
      </c>
      <c r="I613" s="49">
        <f t="shared" si="113"/>
        <v>55</v>
      </c>
      <c r="J613" s="49">
        <f t="shared" si="97"/>
        <v>55</v>
      </c>
      <c r="K613">
        <f t="shared" si="106"/>
        <v>7.34</v>
      </c>
      <c r="L613">
        <f t="shared" si="114"/>
        <v>49</v>
      </c>
      <c r="M613" s="49">
        <f t="shared" si="98"/>
        <v>49</v>
      </c>
      <c r="N613">
        <f t="shared" si="107"/>
        <v>7.33</v>
      </c>
      <c r="O613">
        <f t="shared" si="115"/>
        <v>63</v>
      </c>
      <c r="P613" s="49">
        <f t="shared" si="99"/>
        <v>63</v>
      </c>
      <c r="Q613">
        <f t="shared" si="108"/>
        <v>7.14</v>
      </c>
      <c r="R613">
        <f t="shared" si="116"/>
        <v>74</v>
      </c>
      <c r="S613" s="49">
        <f t="shared" si="100"/>
        <v>74</v>
      </c>
      <c r="T613">
        <f t="shared" si="109"/>
        <v>7.18</v>
      </c>
      <c r="U613">
        <f t="shared" si="117"/>
        <v>74</v>
      </c>
      <c r="V613" s="49">
        <f t="shared" si="101"/>
        <v>74</v>
      </c>
      <c r="W613">
        <f t="shared" si="110"/>
        <v>7.3</v>
      </c>
      <c r="X613">
        <f t="shared" si="118"/>
        <v>74</v>
      </c>
      <c r="Y613" s="49">
        <f t="shared" si="102"/>
        <v>74</v>
      </c>
      <c r="Z613">
        <f t="shared" si="111"/>
        <v>7.49</v>
      </c>
      <c r="AA613">
        <f t="shared" si="119"/>
        <v>65</v>
      </c>
      <c r="AB613">
        <f t="shared" si="103"/>
        <v>65</v>
      </c>
      <c r="AC613">
        <f t="shared" si="120"/>
        <v>7.45</v>
      </c>
      <c r="AD613" cm="1">
        <f t="array" ref="AD613">1+SUMPRODUCT((D$469:D$776=D613)*(AC$469:AC$776&gt;AC613))</f>
        <v>62</v>
      </c>
      <c r="AE613">
        <f t="shared" si="121"/>
        <v>62</v>
      </c>
      <c r="AF613">
        <f t="shared" si="122"/>
        <v>7.09</v>
      </c>
      <c r="AG613" cm="1">
        <f t="array" ref="AG613">1+SUMPRODUCT((D$469:D$776=D613)*(AF$469:AF$776&gt;AF613))</f>
        <v>69</v>
      </c>
      <c r="AH613">
        <f t="shared" si="123"/>
        <v>69</v>
      </c>
      <c r="AI613">
        <f t="shared" si="124"/>
        <v>7.5</v>
      </c>
      <c r="AJ613" cm="1">
        <f t="array" ref="AJ613">1+SUMPRODUCT((D$469:D$776=D613)*(AI$469:AI$776&gt;AI613))</f>
        <v>30</v>
      </c>
      <c r="AK613">
        <f t="shared" si="125"/>
        <v>30</v>
      </c>
      <c r="AL613">
        <f t="shared" si="126"/>
        <v>7.48</v>
      </c>
      <c r="AM613" cm="1">
        <f t="array" ref="AM613">1+SUMPRODUCT((D$469:D$776=D613)*(AL$469:AL$776&gt;AL613))</f>
        <v>23</v>
      </c>
      <c r="AN613">
        <f t="shared" si="127"/>
        <v>23</v>
      </c>
    </row>
    <row r="614" spans="2:40" x14ac:dyDescent="0.3">
      <c r="B614" t="s">
        <v>160</v>
      </c>
      <c r="C614" t="str">
        <f>VLOOKUP(B614,class!A$1:B$357,2,FALSE)</f>
        <v>Shire district</v>
      </c>
      <c r="D614" t="str">
        <f>VLOOKUP(B614,classifications!E$3:F$335,2,FALSE)</f>
        <v>Urban with Significant Rural (rural including hub towns 26-49%)</v>
      </c>
      <c r="E614" s="7">
        <f t="shared" si="104"/>
        <v>7.46</v>
      </c>
      <c r="F614" s="49">
        <f t="shared" si="112"/>
        <v>35</v>
      </c>
      <c r="G614" s="49">
        <f t="shared" si="96"/>
        <v>35</v>
      </c>
      <c r="H614">
        <f t="shared" si="105"/>
        <v>7.7</v>
      </c>
      <c r="I614" s="49">
        <f t="shared" si="113"/>
        <v>7</v>
      </c>
      <c r="J614" s="49">
        <f t="shared" si="97"/>
        <v>7</v>
      </c>
      <c r="K614">
        <f t="shared" si="106"/>
        <v>7.71</v>
      </c>
      <c r="L614">
        <f t="shared" si="114"/>
        <v>15</v>
      </c>
      <c r="M614" s="49">
        <f t="shared" si="98"/>
        <v>15</v>
      </c>
      <c r="N614">
        <f t="shared" si="107"/>
        <v>7.69</v>
      </c>
      <c r="O614">
        <f t="shared" si="115"/>
        <v>29</v>
      </c>
      <c r="P614" s="49">
        <f t="shared" si="99"/>
        <v>29</v>
      </c>
      <c r="Q614">
        <f t="shared" si="108"/>
        <v>7.92</v>
      </c>
      <c r="R614">
        <f t="shared" si="116"/>
        <v>6</v>
      </c>
      <c r="S614" s="49">
        <f t="shared" si="100"/>
        <v>6</v>
      </c>
      <c r="T614">
        <f t="shared" si="109"/>
        <v>7.85</v>
      </c>
      <c r="U614">
        <f t="shared" si="117"/>
        <v>13</v>
      </c>
      <c r="V614" s="49">
        <f t="shared" si="101"/>
        <v>13</v>
      </c>
      <c r="W614">
        <f t="shared" si="110"/>
        <v>8.16</v>
      </c>
      <c r="X614">
        <f t="shared" si="118"/>
        <v>4</v>
      </c>
      <c r="Y614" s="49">
        <f t="shared" si="102"/>
        <v>4</v>
      </c>
      <c r="Z614">
        <f t="shared" si="111"/>
        <v>8.0500000000000007</v>
      </c>
      <c r="AA614">
        <f t="shared" si="119"/>
        <v>10</v>
      </c>
      <c r="AB614">
        <f t="shared" si="103"/>
        <v>10</v>
      </c>
      <c r="AC614">
        <f t="shared" si="120"/>
        <v>7.82</v>
      </c>
      <c r="AD614" cm="1">
        <f t="array" ref="AD614">1+SUMPRODUCT((D$469:D$776=D614)*(AC$469:AC$776&gt;AC614))</f>
        <v>14</v>
      </c>
      <c r="AE614">
        <f t="shared" si="121"/>
        <v>14</v>
      </c>
      <c r="AF614">
        <f t="shared" si="122"/>
        <v>6.95</v>
      </c>
      <c r="AG614" cm="1">
        <f t="array" ref="AG614">1+SUMPRODUCT((D$469:D$776=D614)*(AF$469:AF$776&gt;AF614))</f>
        <v>49</v>
      </c>
      <c r="AH614">
        <f t="shared" si="123"/>
        <v>49</v>
      </c>
      <c r="AI614">
        <f t="shared" si="124"/>
        <v>8.06</v>
      </c>
      <c r="AJ614" cm="1">
        <f t="array" ref="AJ614">1+SUMPRODUCT((D$469:D$776=D614)*(AI$469:AI$776&gt;AI614))</f>
        <v>1</v>
      </c>
      <c r="AK614">
        <f t="shared" si="125"/>
        <v>1</v>
      </c>
      <c r="AL614">
        <f t="shared" si="126"/>
        <v>7.49</v>
      </c>
      <c r="AM614" cm="1">
        <f t="array" ref="AM614">1+SUMPRODUCT((D$469:D$776=D614)*(AL$469:AL$776&gt;AL614))</f>
        <v>32</v>
      </c>
      <c r="AN614">
        <f t="shared" si="127"/>
        <v>32</v>
      </c>
    </row>
    <row r="615" spans="2:40" x14ac:dyDescent="0.3">
      <c r="B615" t="s">
        <v>161</v>
      </c>
      <c r="C615" t="str">
        <f>VLOOKUP(B615,class!A$1:B$357,2,FALSE)</f>
        <v>Shire district</v>
      </c>
      <c r="D615" t="str">
        <f>VLOOKUP(B615,classifications!E$3:F$335,2,FALSE)</f>
        <v>Urban with City and Town</v>
      </c>
      <c r="E615" s="7">
        <f t="shared" si="104"/>
        <v>6.89</v>
      </c>
      <c r="F615" s="49">
        <f t="shared" si="112"/>
        <v>91</v>
      </c>
      <c r="G615" s="49">
        <f t="shared" si="96"/>
        <v>91</v>
      </c>
      <c r="H615">
        <f t="shared" si="105"/>
        <v>7.35</v>
      </c>
      <c r="I615" s="49">
        <f t="shared" si="113"/>
        <v>66</v>
      </c>
      <c r="J615" s="49">
        <f t="shared" si="97"/>
        <v>66</v>
      </c>
      <c r="K615">
        <f t="shared" si="106"/>
        <v>7.45</v>
      </c>
      <c r="L615">
        <f t="shared" si="114"/>
        <v>55</v>
      </c>
      <c r="M615" s="49">
        <f t="shared" si="98"/>
        <v>55</v>
      </c>
      <c r="N615">
        <f t="shared" si="107"/>
        <v>7.14</v>
      </c>
      <c r="O615">
        <f t="shared" si="115"/>
        <v>89</v>
      </c>
      <c r="P615" s="49">
        <f t="shared" si="99"/>
        <v>89</v>
      </c>
      <c r="Q615">
        <f t="shared" si="108"/>
        <v>7.82</v>
      </c>
      <c r="R615">
        <f t="shared" si="116"/>
        <v>18</v>
      </c>
      <c r="S615" s="49">
        <f t="shared" si="100"/>
        <v>18</v>
      </c>
      <c r="T615">
        <f t="shared" si="109"/>
        <v>7.65</v>
      </c>
      <c r="U615">
        <f t="shared" si="117"/>
        <v>48</v>
      </c>
      <c r="V615" s="49">
        <f t="shared" si="101"/>
        <v>48</v>
      </c>
      <c r="W615">
        <f t="shared" si="110"/>
        <v>7.97</v>
      </c>
      <c r="X615">
        <f t="shared" si="118"/>
        <v>6</v>
      </c>
      <c r="Y615" s="49">
        <f t="shared" si="102"/>
        <v>6</v>
      </c>
      <c r="Z615">
        <f t="shared" si="111"/>
        <v>7.57</v>
      </c>
      <c r="AA615">
        <f t="shared" si="119"/>
        <v>71</v>
      </c>
      <c r="AB615">
        <f t="shared" si="103"/>
        <v>71</v>
      </c>
      <c r="AC615">
        <f t="shared" si="120"/>
        <v>7.36</v>
      </c>
      <c r="AD615" cm="1">
        <f t="array" ref="AD615">1+SUMPRODUCT((D$469:D$776=D615)*(AC$469:AC$776&gt;AC615))</f>
        <v>86</v>
      </c>
      <c r="AE615">
        <f t="shared" si="121"/>
        <v>86</v>
      </c>
      <c r="AF615">
        <f t="shared" si="122"/>
        <v>7.72</v>
      </c>
      <c r="AG615" cm="1">
        <f t="array" ref="AG615">1+SUMPRODUCT((D$469:D$776=D615)*(AF$469:AF$776&gt;AF615))</f>
        <v>8</v>
      </c>
      <c r="AH615">
        <f t="shared" si="123"/>
        <v>8</v>
      </c>
      <c r="AI615">
        <f t="shared" si="124"/>
        <v>7.35</v>
      </c>
      <c r="AJ615" cm="1">
        <f t="array" ref="AJ615">1+SUMPRODUCT((D$469:D$776=D615)*(AI$469:AI$776&gt;AI615))</f>
        <v>74</v>
      </c>
      <c r="AK615">
        <f t="shared" si="125"/>
        <v>74</v>
      </c>
      <c r="AL615">
        <f t="shared" si="126"/>
        <v>6.7</v>
      </c>
      <c r="AM615" cm="1">
        <f t="array" ref="AM615">1+SUMPRODUCT((D$469:D$776=D615)*(AL$469:AL$776&gt;AL615))</f>
        <v>89</v>
      </c>
      <c r="AN615">
        <f t="shared" si="127"/>
        <v>89</v>
      </c>
    </row>
    <row r="616" spans="2:40" x14ac:dyDescent="0.3">
      <c r="B616" t="s">
        <v>162</v>
      </c>
      <c r="C616" t="str">
        <f>VLOOKUP(B616,class!A$1:B$357,2,FALSE)</f>
        <v>Metropolitan district</v>
      </c>
      <c r="D616" t="str">
        <f>VLOOKUP(B616,classifications!E$3:F$335,2,FALSE)</f>
        <v>Urban with Major Conurbation</v>
      </c>
      <c r="E616" s="7">
        <f t="shared" si="104"/>
        <v>7.23</v>
      </c>
      <c r="F616" s="49">
        <f t="shared" si="112"/>
        <v>47</v>
      </c>
      <c r="G616" s="49">
        <f t="shared" si="96"/>
        <v>47</v>
      </c>
      <c r="H616">
        <f t="shared" si="105"/>
        <v>7.31</v>
      </c>
      <c r="I616" s="49">
        <f t="shared" si="113"/>
        <v>43</v>
      </c>
      <c r="J616" s="49">
        <f t="shared" si="97"/>
        <v>43</v>
      </c>
      <c r="K616">
        <f t="shared" si="106"/>
        <v>7.21</v>
      </c>
      <c r="L616">
        <f t="shared" si="114"/>
        <v>66</v>
      </c>
      <c r="M616" s="49">
        <f t="shared" si="98"/>
        <v>66</v>
      </c>
      <c r="N616">
        <f t="shared" si="107"/>
        <v>7.26</v>
      </c>
      <c r="O616">
        <f t="shared" si="115"/>
        <v>68</v>
      </c>
      <c r="P616" s="49">
        <f t="shared" si="99"/>
        <v>68</v>
      </c>
      <c r="Q616">
        <f t="shared" si="108"/>
        <v>7.36</v>
      </c>
      <c r="R616">
        <f t="shared" si="116"/>
        <v>66</v>
      </c>
      <c r="S616" s="49">
        <f t="shared" si="100"/>
        <v>66</v>
      </c>
      <c r="T616">
        <f t="shared" si="109"/>
        <v>7.37</v>
      </c>
      <c r="U616">
        <f t="shared" si="117"/>
        <v>67</v>
      </c>
      <c r="V616" s="49">
        <f t="shared" si="101"/>
        <v>67</v>
      </c>
      <c r="W616">
        <f t="shared" si="110"/>
        <v>7.52</v>
      </c>
      <c r="X616">
        <f t="shared" si="118"/>
        <v>53</v>
      </c>
      <c r="Y616" s="49">
        <f t="shared" si="102"/>
        <v>53</v>
      </c>
      <c r="Z616">
        <f t="shared" si="111"/>
        <v>7.5</v>
      </c>
      <c r="AA616">
        <f t="shared" si="119"/>
        <v>63</v>
      </c>
      <c r="AB616">
        <f t="shared" si="103"/>
        <v>63</v>
      </c>
      <c r="AC616">
        <f t="shared" si="120"/>
        <v>7.47</v>
      </c>
      <c r="AD616" cm="1">
        <f t="array" ref="AD616">1+SUMPRODUCT((D$469:D$776=D616)*(AC$469:AC$776&gt;AC616))</f>
        <v>58</v>
      </c>
      <c r="AE616">
        <f t="shared" si="121"/>
        <v>58</v>
      </c>
      <c r="AF616">
        <f t="shared" si="122"/>
        <v>7.12</v>
      </c>
      <c r="AG616" cm="1">
        <f t="array" ref="AG616">1+SUMPRODUCT((D$469:D$776=D616)*(AF$469:AF$776&gt;AF616))</f>
        <v>65</v>
      </c>
      <c r="AH616">
        <f t="shared" si="123"/>
        <v>65</v>
      </c>
      <c r="AI616">
        <f t="shared" si="124"/>
        <v>7.34</v>
      </c>
      <c r="AJ616" cm="1">
        <f t="array" ref="AJ616">1+SUMPRODUCT((D$469:D$776=D616)*(AI$469:AI$776&gt;AI616))</f>
        <v>62</v>
      </c>
      <c r="AK616">
        <f t="shared" si="125"/>
        <v>62</v>
      </c>
      <c r="AL616">
        <f t="shared" si="126"/>
        <v>7.1</v>
      </c>
      <c r="AM616" cm="1">
        <f t="array" ref="AM616">1+SUMPRODUCT((D$469:D$776=D616)*(AL$469:AL$776&gt;AL616))</f>
        <v>68</v>
      </c>
      <c r="AN616">
        <f t="shared" si="127"/>
        <v>68</v>
      </c>
    </row>
    <row r="617" spans="2:40" x14ac:dyDescent="0.3">
      <c r="B617" t="s">
        <v>163</v>
      </c>
      <c r="C617" t="str">
        <f>VLOOKUP(B617,class!A$1:B$357,2,FALSE)</f>
        <v>Unitary authority</v>
      </c>
      <c r="D617" t="str">
        <f>VLOOKUP(B617,classifications!E$3:F$335,2,FALSE)</f>
        <v>Urban with City and Town</v>
      </c>
      <c r="E617" s="7">
        <f t="shared" si="104"/>
        <v>7.12</v>
      </c>
      <c r="F617" s="49">
        <f t="shared" si="112"/>
        <v>87</v>
      </c>
      <c r="G617" s="49">
        <f t="shared" si="96"/>
        <v>87</v>
      </c>
      <c r="H617">
        <f t="shared" si="105"/>
        <v>7.32</v>
      </c>
      <c r="I617" s="49">
        <f t="shared" si="113"/>
        <v>76</v>
      </c>
      <c r="J617" s="49">
        <f t="shared" si="97"/>
        <v>76</v>
      </c>
      <c r="K617">
        <f t="shared" si="106"/>
        <v>7.28</v>
      </c>
      <c r="L617">
        <f t="shared" si="114"/>
        <v>79</v>
      </c>
      <c r="M617" s="49">
        <f t="shared" si="98"/>
        <v>79</v>
      </c>
      <c r="N617">
        <f t="shared" si="107"/>
        <v>7.46</v>
      </c>
      <c r="O617">
        <f t="shared" si="115"/>
        <v>74</v>
      </c>
      <c r="P617" s="49">
        <f t="shared" si="99"/>
        <v>74</v>
      </c>
      <c r="Q617">
        <f t="shared" si="108"/>
        <v>7.57</v>
      </c>
      <c r="R617">
        <f t="shared" si="116"/>
        <v>64</v>
      </c>
      <c r="S617" s="49">
        <f t="shared" si="100"/>
        <v>64</v>
      </c>
      <c r="T617">
        <f t="shared" si="109"/>
        <v>7.63</v>
      </c>
      <c r="U617">
        <f t="shared" si="117"/>
        <v>55</v>
      </c>
      <c r="V617" s="49">
        <f t="shared" si="101"/>
        <v>55</v>
      </c>
      <c r="W617">
        <f t="shared" si="110"/>
        <v>7.71</v>
      </c>
      <c r="X617">
        <f t="shared" si="118"/>
        <v>50</v>
      </c>
      <c r="Y617" s="49">
        <f t="shared" si="102"/>
        <v>50</v>
      </c>
      <c r="Z617">
        <f t="shared" si="111"/>
        <v>7.64</v>
      </c>
      <c r="AA617">
        <f t="shared" si="119"/>
        <v>53</v>
      </c>
      <c r="AB617">
        <f t="shared" si="103"/>
        <v>53</v>
      </c>
      <c r="AC617">
        <f t="shared" si="120"/>
        <v>7.72</v>
      </c>
      <c r="AD617" cm="1">
        <f t="array" ref="AD617">1+SUMPRODUCT((D$469:D$776=D617)*(AC$469:AC$776&gt;AC617))</f>
        <v>33</v>
      </c>
      <c r="AE617">
        <f t="shared" si="121"/>
        <v>33</v>
      </c>
      <c r="AF617">
        <f t="shared" si="122"/>
        <v>7.18</v>
      </c>
      <c r="AG617" cm="1">
        <f t="array" ref="AG617">1+SUMPRODUCT((D$469:D$776=D617)*(AF$469:AF$776&gt;AF617))</f>
        <v>77</v>
      </c>
      <c r="AH617">
        <f t="shared" si="123"/>
        <v>77</v>
      </c>
      <c r="AI617">
        <f t="shared" si="124"/>
        <v>7.67</v>
      </c>
      <c r="AJ617" cm="1">
        <f t="array" ref="AJ617">1+SUMPRODUCT((D$469:D$776=D617)*(AI$469:AI$776&gt;AI617))</f>
        <v>25</v>
      </c>
      <c r="AK617">
        <f t="shared" si="125"/>
        <v>25</v>
      </c>
      <c r="AL617">
        <f t="shared" si="126"/>
        <v>7.3</v>
      </c>
      <c r="AM617" cm="1">
        <f t="array" ref="AM617">1+SUMPRODUCT((D$469:D$776=D617)*(AL$469:AL$776&gt;AL617))</f>
        <v>69</v>
      </c>
      <c r="AN617">
        <f t="shared" si="127"/>
        <v>69</v>
      </c>
    </row>
    <row r="618" spans="2:40" x14ac:dyDescent="0.3">
      <c r="B618" t="s">
        <v>164</v>
      </c>
      <c r="C618" t="str">
        <f>VLOOKUP(B618,class!A$1:B$357,2,FALSE)</f>
        <v>Shire district</v>
      </c>
      <c r="D618" t="str">
        <f>VLOOKUP(B618,classifications!E$3:F$335,2,FALSE)</f>
        <v>Urban with Significant Rural (rural including hub towns 26-49%)</v>
      </c>
      <c r="E618" s="7">
        <f t="shared" si="104"/>
        <v>7.39</v>
      </c>
      <c r="F618" s="49">
        <f t="shared" si="112"/>
        <v>38</v>
      </c>
      <c r="G618" s="49">
        <f t="shared" si="96"/>
        <v>38</v>
      </c>
      <c r="H618">
        <f t="shared" si="105"/>
        <v>7.53</v>
      </c>
      <c r="I618" s="49">
        <f t="shared" si="113"/>
        <v>28</v>
      </c>
      <c r="J618" s="49">
        <f t="shared" si="97"/>
        <v>28</v>
      </c>
      <c r="K618">
        <f t="shared" si="106"/>
        <v>7.56</v>
      </c>
      <c r="L618">
        <f t="shared" si="114"/>
        <v>35</v>
      </c>
      <c r="M618" s="49">
        <f t="shared" si="98"/>
        <v>35</v>
      </c>
      <c r="N618">
        <f t="shared" si="107"/>
        <v>7.93</v>
      </c>
      <c r="O618">
        <f t="shared" si="115"/>
        <v>6</v>
      </c>
      <c r="P618" s="49">
        <f t="shared" si="99"/>
        <v>6</v>
      </c>
      <c r="Q618">
        <f t="shared" si="108"/>
        <v>7.69</v>
      </c>
      <c r="R618">
        <f t="shared" si="116"/>
        <v>29</v>
      </c>
      <c r="S618" s="49">
        <f t="shared" si="100"/>
        <v>29</v>
      </c>
      <c r="T618">
        <f t="shared" si="109"/>
        <v>7.69</v>
      </c>
      <c r="U618">
        <f t="shared" si="117"/>
        <v>35</v>
      </c>
      <c r="V618" s="49">
        <f t="shared" si="101"/>
        <v>35</v>
      </c>
      <c r="W618">
        <f t="shared" si="110"/>
        <v>7.7</v>
      </c>
      <c r="X618">
        <f t="shared" si="118"/>
        <v>34</v>
      </c>
      <c r="Y618" s="49">
        <f t="shared" si="102"/>
        <v>34</v>
      </c>
      <c r="Z618">
        <f t="shared" si="111"/>
        <v>7.61</v>
      </c>
      <c r="AA618">
        <f t="shared" si="119"/>
        <v>47</v>
      </c>
      <c r="AB618">
        <f t="shared" si="103"/>
        <v>47</v>
      </c>
      <c r="AC618">
        <f t="shared" si="120"/>
        <v>7.86</v>
      </c>
      <c r="AD618" cm="1">
        <f t="array" ref="AD618">1+SUMPRODUCT((D$469:D$776=D618)*(AC$469:AC$776&gt;AC618))</f>
        <v>11</v>
      </c>
      <c r="AE618">
        <f t="shared" si="121"/>
        <v>11</v>
      </c>
      <c r="AF618">
        <f t="shared" si="122"/>
        <v>7.15</v>
      </c>
      <c r="AG618" cm="1">
        <f t="array" ref="AG618">1+SUMPRODUCT((D$469:D$776=D618)*(AF$469:AF$776&gt;AF618))</f>
        <v>42</v>
      </c>
      <c r="AH618">
        <f t="shared" si="123"/>
        <v>42</v>
      </c>
      <c r="AI618">
        <f t="shared" si="124"/>
        <v>7.41</v>
      </c>
      <c r="AJ618" cm="1">
        <f t="array" ref="AJ618">1+SUMPRODUCT((D$469:D$776=D618)*(AI$469:AI$776&gt;AI618))</f>
        <v>46</v>
      </c>
      <c r="AK618">
        <f t="shared" si="125"/>
        <v>46</v>
      </c>
      <c r="AL618">
        <f t="shared" si="126"/>
        <v>7.92</v>
      </c>
      <c r="AM618" cm="1">
        <f t="array" ref="AM618">1+SUMPRODUCT((D$469:D$776=D618)*(AL$469:AL$776&gt;AL618))</f>
        <v>8</v>
      </c>
      <c r="AN618">
        <f t="shared" si="127"/>
        <v>8</v>
      </c>
    </row>
    <row r="619" spans="2:40" x14ac:dyDescent="0.3">
      <c r="B619" t="s">
        <v>165</v>
      </c>
      <c r="C619" t="str">
        <f>VLOOKUP(B619,class!A$1:B$357,2,FALSE)</f>
        <v>Shire district</v>
      </c>
      <c r="D619" t="str">
        <f>VLOOKUP(B619,classifications!E$3:F$335,2,FALSE)</f>
        <v xml:space="preserve">Mainly Rural (rural including hub towns &gt;=80%) </v>
      </c>
      <c r="E619" s="7">
        <f t="shared" si="104"/>
        <v>7.63</v>
      </c>
      <c r="F619" s="49">
        <f t="shared" si="112"/>
        <v>21</v>
      </c>
      <c r="G619" s="49">
        <f t="shared" si="96"/>
        <v>21</v>
      </c>
      <c r="H619">
        <f t="shared" si="105"/>
        <v>7.6</v>
      </c>
      <c r="I619" s="49">
        <f t="shared" si="113"/>
        <v>25</v>
      </c>
      <c r="J619" s="49">
        <f t="shared" si="97"/>
        <v>25</v>
      </c>
      <c r="K619">
        <f t="shared" si="106"/>
        <v>7.28</v>
      </c>
      <c r="L619">
        <f t="shared" si="114"/>
        <v>40</v>
      </c>
      <c r="M619" s="49">
        <f t="shared" si="98"/>
        <v>40</v>
      </c>
      <c r="N619">
        <f t="shared" si="107"/>
        <v>7.64</v>
      </c>
      <c r="O619">
        <f t="shared" si="115"/>
        <v>35</v>
      </c>
      <c r="P619" s="49">
        <f t="shared" si="99"/>
        <v>35</v>
      </c>
      <c r="Q619">
        <f t="shared" si="108"/>
        <v>7.5</v>
      </c>
      <c r="R619">
        <f t="shared" si="116"/>
        <v>40</v>
      </c>
      <c r="S619" s="49">
        <f t="shared" si="100"/>
        <v>40</v>
      </c>
      <c r="T619">
        <f t="shared" si="109"/>
        <v>7.95</v>
      </c>
      <c r="U619">
        <f t="shared" si="117"/>
        <v>12</v>
      </c>
      <c r="V619" s="49">
        <f t="shared" si="101"/>
        <v>12</v>
      </c>
      <c r="W619">
        <f t="shared" si="110"/>
        <v>7.45</v>
      </c>
      <c r="X619">
        <f t="shared" si="118"/>
        <v>41</v>
      </c>
      <c r="Y619" s="49">
        <f t="shared" si="102"/>
        <v>41</v>
      </c>
      <c r="Z619">
        <f t="shared" si="111"/>
        <v>7.88</v>
      </c>
      <c r="AA619">
        <f t="shared" si="119"/>
        <v>19</v>
      </c>
      <c r="AB619">
        <f t="shared" si="103"/>
        <v>19</v>
      </c>
      <c r="AC619">
        <f t="shared" si="120"/>
        <v>7.56</v>
      </c>
      <c r="AD619" cm="1">
        <f t="array" ref="AD619">1+SUMPRODUCT((D$469:D$776=D619)*(AC$469:AC$776&gt;AC619))</f>
        <v>39</v>
      </c>
      <c r="AE619">
        <f t="shared" si="121"/>
        <v>39</v>
      </c>
      <c r="AF619">
        <f t="shared" si="122"/>
        <v>7.02</v>
      </c>
      <c r="AG619" cm="1">
        <f t="array" ref="AG619">1+SUMPRODUCT((D$469:D$776=D619)*(AF$469:AF$776&gt;AF619))</f>
        <v>42</v>
      </c>
      <c r="AH619">
        <f t="shared" si="123"/>
        <v>42</v>
      </c>
      <c r="AI619">
        <f t="shared" si="124"/>
        <v>7.43</v>
      </c>
      <c r="AJ619" cm="1">
        <f t="array" ref="AJ619">1+SUMPRODUCT((D$469:D$776=D619)*(AI$469:AI$776&gt;AI619))</f>
        <v>36</v>
      </c>
      <c r="AK619">
        <f t="shared" si="125"/>
        <v>36</v>
      </c>
      <c r="AL619" t="str">
        <f t="shared" si="126"/>
        <v>x</v>
      </c>
      <c r="AM619" cm="1">
        <f t="array" ref="AM619">1+SUMPRODUCT((D$469:D$776=D619)*(AL$469:AL$776&gt;AL619))</f>
        <v>1</v>
      </c>
      <c r="AN619">
        <f t="shared" si="127"/>
        <v>9999</v>
      </c>
    </row>
    <row r="620" spans="2:40" x14ac:dyDescent="0.3">
      <c r="B620" t="s">
        <v>166</v>
      </c>
      <c r="C620" t="str">
        <f>VLOOKUP(B620,class!A$1:B$357,2,FALSE)</f>
        <v>Shire district</v>
      </c>
      <c r="D620" t="str">
        <f>VLOOKUP(B620,classifications!E$3:F$335,2,FALSE)</f>
        <v xml:space="preserve">Largely Rural (rural including hub towns 50-79%) </v>
      </c>
      <c r="E620" s="7">
        <f t="shared" si="104"/>
        <v>7.53</v>
      </c>
      <c r="F620" s="49">
        <f t="shared" si="112"/>
        <v>24</v>
      </c>
      <c r="G620" s="49">
        <f t="shared" si="96"/>
        <v>24</v>
      </c>
      <c r="H620">
        <f t="shared" si="105"/>
        <v>7.59</v>
      </c>
      <c r="I620" s="49">
        <f t="shared" si="113"/>
        <v>22</v>
      </c>
      <c r="J620" s="49">
        <f t="shared" si="97"/>
        <v>22</v>
      </c>
      <c r="K620">
        <f t="shared" si="106"/>
        <v>7.73</v>
      </c>
      <c r="L620">
        <f t="shared" si="114"/>
        <v>9</v>
      </c>
      <c r="M620" s="49">
        <f t="shared" si="98"/>
        <v>9</v>
      </c>
      <c r="N620">
        <f t="shared" si="107"/>
        <v>7.74</v>
      </c>
      <c r="O620">
        <f t="shared" si="115"/>
        <v>23</v>
      </c>
      <c r="P620" s="49">
        <f t="shared" si="99"/>
        <v>23</v>
      </c>
      <c r="Q620">
        <f t="shared" si="108"/>
        <v>8.15</v>
      </c>
      <c r="R620">
        <f t="shared" si="116"/>
        <v>1</v>
      </c>
      <c r="S620" s="49">
        <f t="shared" si="100"/>
        <v>1</v>
      </c>
      <c r="T620">
        <f t="shared" si="109"/>
        <v>7.68</v>
      </c>
      <c r="U620">
        <f t="shared" si="117"/>
        <v>31</v>
      </c>
      <c r="V620" s="49">
        <f t="shared" si="101"/>
        <v>31</v>
      </c>
      <c r="W620">
        <f t="shared" si="110"/>
        <v>7.91</v>
      </c>
      <c r="X620">
        <f t="shared" si="118"/>
        <v>10</v>
      </c>
      <c r="Y620" s="49">
        <f t="shared" si="102"/>
        <v>10</v>
      </c>
      <c r="Z620">
        <f t="shared" si="111"/>
        <v>7.85</v>
      </c>
      <c r="AA620">
        <f t="shared" si="119"/>
        <v>20</v>
      </c>
      <c r="AB620">
        <f t="shared" si="103"/>
        <v>20</v>
      </c>
      <c r="AC620">
        <f t="shared" si="120"/>
        <v>7.54</v>
      </c>
      <c r="AD620" cm="1">
        <f t="array" ref="AD620">1+SUMPRODUCT((D$469:D$776=D620)*(AC$469:AC$776&gt;AC620))</f>
        <v>39</v>
      </c>
      <c r="AE620">
        <f t="shared" si="121"/>
        <v>39</v>
      </c>
      <c r="AF620">
        <f t="shared" si="122"/>
        <v>7.4</v>
      </c>
      <c r="AG620" cm="1">
        <f t="array" ref="AG620">1+SUMPRODUCT((D$469:D$776=D620)*(AF$469:AF$776&gt;AF620))</f>
        <v>33</v>
      </c>
      <c r="AH620">
        <f t="shared" si="123"/>
        <v>33</v>
      </c>
      <c r="AI620">
        <f t="shared" si="124"/>
        <v>7.28</v>
      </c>
      <c r="AJ620" cm="1">
        <f t="array" ref="AJ620">1+SUMPRODUCT((D$469:D$776=D620)*(AI$469:AI$776&gt;AI620))</f>
        <v>39</v>
      </c>
      <c r="AK620">
        <f t="shared" si="125"/>
        <v>39</v>
      </c>
      <c r="AL620">
        <f t="shared" si="126"/>
        <v>7.9</v>
      </c>
      <c r="AM620" cm="1">
        <f t="array" ref="AM620">1+SUMPRODUCT((D$469:D$776=D620)*(AL$469:AL$776&gt;AL620))</f>
        <v>1</v>
      </c>
      <c r="AN620">
        <f t="shared" si="127"/>
        <v>1</v>
      </c>
    </row>
    <row r="621" spans="2:40" x14ac:dyDescent="0.3">
      <c r="B621" t="s">
        <v>167</v>
      </c>
      <c r="C621" t="str">
        <f>VLOOKUP(B621,class!A$1:B$357,2,FALSE)</f>
        <v>Metropolitan district</v>
      </c>
      <c r="D621" t="str">
        <f>VLOOKUP(B621,classifications!E$3:F$335,2,FALSE)</f>
        <v>Urban with Major Conurbation</v>
      </c>
      <c r="E621" s="7">
        <f t="shared" si="104"/>
        <v>7.26</v>
      </c>
      <c r="F621" s="49">
        <f t="shared" si="112"/>
        <v>41</v>
      </c>
      <c r="G621" s="49">
        <f t="shared" si="96"/>
        <v>41</v>
      </c>
      <c r="H621">
        <f t="shared" si="105"/>
        <v>7.17</v>
      </c>
      <c r="I621" s="49">
        <f t="shared" si="113"/>
        <v>64</v>
      </c>
      <c r="J621" s="49">
        <f t="shared" si="97"/>
        <v>64</v>
      </c>
      <c r="K621">
        <f t="shared" si="106"/>
        <v>7.19</v>
      </c>
      <c r="L621">
        <f t="shared" si="114"/>
        <v>67</v>
      </c>
      <c r="M621" s="49">
        <f t="shared" si="98"/>
        <v>67</v>
      </c>
      <c r="N621">
        <f t="shared" si="107"/>
        <v>7.33</v>
      </c>
      <c r="O621">
        <f t="shared" si="115"/>
        <v>63</v>
      </c>
      <c r="P621" s="49">
        <f t="shared" si="99"/>
        <v>63</v>
      </c>
      <c r="Q621">
        <f t="shared" si="108"/>
        <v>7.36</v>
      </c>
      <c r="R621">
        <f t="shared" si="116"/>
        <v>66</v>
      </c>
      <c r="S621" s="49">
        <f t="shared" si="100"/>
        <v>66</v>
      </c>
      <c r="T621">
        <f t="shared" si="109"/>
        <v>7.45</v>
      </c>
      <c r="U621">
        <f t="shared" si="117"/>
        <v>60</v>
      </c>
      <c r="V621" s="49">
        <f t="shared" si="101"/>
        <v>60</v>
      </c>
      <c r="W621">
        <f t="shared" si="110"/>
        <v>7.42</v>
      </c>
      <c r="X621">
        <f t="shared" si="118"/>
        <v>61</v>
      </c>
      <c r="Y621" s="49">
        <f t="shared" si="102"/>
        <v>61</v>
      </c>
      <c r="Z621">
        <f t="shared" si="111"/>
        <v>7.53</v>
      </c>
      <c r="AA621">
        <f t="shared" si="119"/>
        <v>54</v>
      </c>
      <c r="AB621">
        <f t="shared" si="103"/>
        <v>54</v>
      </c>
      <c r="AC621">
        <f t="shared" si="120"/>
        <v>7.53</v>
      </c>
      <c r="AD621" cm="1">
        <f t="array" ref="AD621">1+SUMPRODUCT((D$469:D$776=D621)*(AC$469:AC$776&gt;AC621))</f>
        <v>48</v>
      </c>
      <c r="AE621">
        <f t="shared" si="121"/>
        <v>48</v>
      </c>
      <c r="AF621">
        <f t="shared" si="122"/>
        <v>7.12</v>
      </c>
      <c r="AG621" cm="1">
        <f t="array" ref="AG621">1+SUMPRODUCT((D$469:D$776=D621)*(AF$469:AF$776&gt;AF621))</f>
        <v>65</v>
      </c>
      <c r="AH621">
        <f t="shared" si="123"/>
        <v>65</v>
      </c>
      <c r="AI621">
        <f t="shared" si="124"/>
        <v>7.45</v>
      </c>
      <c r="AJ621" cm="1">
        <f t="array" ref="AJ621">1+SUMPRODUCT((D$469:D$776=D621)*(AI$469:AI$776&gt;AI621))</f>
        <v>42</v>
      </c>
      <c r="AK621">
        <f t="shared" si="125"/>
        <v>42</v>
      </c>
      <c r="AL621">
        <f t="shared" si="126"/>
        <v>6.97</v>
      </c>
      <c r="AM621" cm="1">
        <f t="array" ref="AM621">1+SUMPRODUCT((D$469:D$776=D621)*(AL$469:AL$776&gt;AL621))</f>
        <v>71</v>
      </c>
      <c r="AN621">
        <f t="shared" si="127"/>
        <v>71</v>
      </c>
    </row>
    <row r="622" spans="2:40" x14ac:dyDescent="0.3">
      <c r="B622" t="s">
        <v>168</v>
      </c>
      <c r="C622" t="str">
        <f>VLOOKUP(B622,class!A$1:B$357,2,FALSE)</f>
        <v>Shire district</v>
      </c>
      <c r="D622" t="str">
        <f>VLOOKUP(B622,classifications!E$3:F$335,2,FALSE)</f>
        <v>Urban with City and Town</v>
      </c>
      <c r="E622" s="7">
        <f t="shared" si="104"/>
        <v>7.01</v>
      </c>
      <c r="F622" s="49">
        <f t="shared" si="112"/>
        <v>90</v>
      </c>
      <c r="G622" s="49">
        <f t="shared" si="96"/>
        <v>90</v>
      </c>
      <c r="H622">
        <f t="shared" si="105"/>
        <v>7.39</v>
      </c>
      <c r="I622" s="49">
        <f t="shared" si="113"/>
        <v>54</v>
      </c>
      <c r="J622" s="49">
        <f t="shared" si="97"/>
        <v>54</v>
      </c>
      <c r="K622">
        <f t="shared" si="106"/>
        <v>7.55</v>
      </c>
      <c r="L622">
        <f t="shared" si="114"/>
        <v>31</v>
      </c>
      <c r="M622" s="49">
        <f t="shared" si="98"/>
        <v>31</v>
      </c>
      <c r="N622">
        <f t="shared" si="107"/>
        <v>7.5</v>
      </c>
      <c r="O622">
        <f t="shared" si="115"/>
        <v>65</v>
      </c>
      <c r="P622" s="49">
        <f t="shared" si="99"/>
        <v>65</v>
      </c>
      <c r="Q622">
        <f t="shared" si="108"/>
        <v>7.58</v>
      </c>
      <c r="R622">
        <f t="shared" si="116"/>
        <v>63</v>
      </c>
      <c r="S622" s="49">
        <f t="shared" si="100"/>
        <v>63</v>
      </c>
      <c r="T622">
        <f t="shared" si="109"/>
        <v>7.92</v>
      </c>
      <c r="U622">
        <f t="shared" si="117"/>
        <v>7</v>
      </c>
      <c r="V622" s="49">
        <f t="shared" si="101"/>
        <v>7</v>
      </c>
      <c r="W622">
        <f t="shared" si="110"/>
        <v>7.79</v>
      </c>
      <c r="X622">
        <f t="shared" si="118"/>
        <v>30</v>
      </c>
      <c r="Y622" s="49">
        <f t="shared" si="102"/>
        <v>30</v>
      </c>
      <c r="Z622">
        <f t="shared" si="111"/>
        <v>7.34</v>
      </c>
      <c r="AA622">
        <f t="shared" si="119"/>
        <v>87</v>
      </c>
      <c r="AB622">
        <f t="shared" si="103"/>
        <v>87</v>
      </c>
      <c r="AC622">
        <f t="shared" si="120"/>
        <v>7.89</v>
      </c>
      <c r="AD622" cm="1">
        <f t="array" ref="AD622">1+SUMPRODUCT((D$469:D$776=D622)*(AC$469:AC$776&gt;AC622))</f>
        <v>11</v>
      </c>
      <c r="AE622">
        <f t="shared" si="121"/>
        <v>11</v>
      </c>
      <c r="AF622">
        <f t="shared" si="122"/>
        <v>7.42</v>
      </c>
      <c r="AG622" cm="1">
        <f t="array" ref="AG622">1+SUMPRODUCT((D$469:D$776=D622)*(AF$469:AF$776&gt;AF622))</f>
        <v>37</v>
      </c>
      <c r="AH622">
        <f t="shared" si="123"/>
        <v>37</v>
      </c>
      <c r="AI622">
        <f t="shared" si="124"/>
        <v>7.18</v>
      </c>
      <c r="AJ622" cm="1">
        <f t="array" ref="AJ622">1+SUMPRODUCT((D$469:D$776=D622)*(AI$469:AI$776&gt;AI622))</f>
        <v>89</v>
      </c>
      <c r="AK622">
        <f t="shared" si="125"/>
        <v>89</v>
      </c>
      <c r="AL622">
        <f t="shared" si="126"/>
        <v>7.18</v>
      </c>
      <c r="AM622" cm="1">
        <f t="array" ref="AM622">1+SUMPRODUCT((D$469:D$776=D622)*(AL$469:AL$776&gt;AL622))</f>
        <v>81</v>
      </c>
      <c r="AN622">
        <f t="shared" si="127"/>
        <v>81</v>
      </c>
    </row>
    <row r="623" spans="2:40" x14ac:dyDescent="0.3">
      <c r="B623" t="s">
        <v>169</v>
      </c>
      <c r="C623" t="str">
        <f>VLOOKUP(B623,class!A$1:B$357,2,FALSE)</f>
        <v>Unitary authority</v>
      </c>
      <c r="D623" t="str">
        <f>VLOOKUP(B623,classifications!E$3:F$335,2,FALSE)</f>
        <v>Urban with City and Town</v>
      </c>
      <c r="E623" s="7">
        <f t="shared" si="104"/>
        <v>7.22</v>
      </c>
      <c r="F623" s="49">
        <f t="shared" si="112"/>
        <v>76</v>
      </c>
      <c r="G623" s="49">
        <f t="shared" si="96"/>
        <v>76</v>
      </c>
      <c r="H623">
        <f t="shared" si="105"/>
        <v>7.29</v>
      </c>
      <c r="I623" s="49">
        <f t="shared" si="113"/>
        <v>80</v>
      </c>
      <c r="J623" s="49">
        <f t="shared" si="97"/>
        <v>80</v>
      </c>
      <c r="K623">
        <f t="shared" si="106"/>
        <v>7.49</v>
      </c>
      <c r="L623">
        <f t="shared" si="114"/>
        <v>44</v>
      </c>
      <c r="M623" s="49">
        <f t="shared" si="98"/>
        <v>44</v>
      </c>
      <c r="N623">
        <f t="shared" si="107"/>
        <v>7.48</v>
      </c>
      <c r="O623">
        <f t="shared" si="115"/>
        <v>69</v>
      </c>
      <c r="P623" s="49">
        <f t="shared" si="99"/>
        <v>69</v>
      </c>
      <c r="Q623">
        <f t="shared" si="108"/>
        <v>7.48</v>
      </c>
      <c r="R623">
        <f t="shared" si="116"/>
        <v>77</v>
      </c>
      <c r="S623" s="49">
        <f t="shared" si="100"/>
        <v>77</v>
      </c>
      <c r="T623">
        <f t="shared" si="109"/>
        <v>7.58</v>
      </c>
      <c r="U623">
        <f t="shared" si="117"/>
        <v>68</v>
      </c>
      <c r="V623" s="49">
        <f t="shared" si="101"/>
        <v>68</v>
      </c>
      <c r="W623">
        <f t="shared" si="110"/>
        <v>7.63</v>
      </c>
      <c r="X623">
        <f t="shared" si="118"/>
        <v>64</v>
      </c>
      <c r="Y623" s="49">
        <f t="shared" si="102"/>
        <v>64</v>
      </c>
      <c r="Z623">
        <f t="shared" si="111"/>
        <v>7.51</v>
      </c>
      <c r="AA623">
        <f t="shared" si="119"/>
        <v>79</v>
      </c>
      <c r="AB623">
        <f t="shared" si="103"/>
        <v>79</v>
      </c>
      <c r="AC623">
        <f t="shared" si="120"/>
        <v>7.7</v>
      </c>
      <c r="AD623" cm="1">
        <f t="array" ref="AD623">1+SUMPRODUCT((D$469:D$776=D623)*(AC$469:AC$776&gt;AC623))</f>
        <v>38</v>
      </c>
      <c r="AE623">
        <f t="shared" si="121"/>
        <v>38</v>
      </c>
      <c r="AF623">
        <f t="shared" si="122"/>
        <v>7.47</v>
      </c>
      <c r="AG623" cm="1">
        <f t="array" ref="AG623">1+SUMPRODUCT((D$469:D$776=D623)*(AF$469:AF$776&gt;AF623))</f>
        <v>29</v>
      </c>
      <c r="AH623">
        <f t="shared" si="123"/>
        <v>29</v>
      </c>
      <c r="AI623">
        <f t="shared" si="124"/>
        <v>7.38</v>
      </c>
      <c r="AJ623" cm="1">
        <f t="array" ref="AJ623">1+SUMPRODUCT((D$469:D$776=D623)*(AI$469:AI$776&gt;AI623))</f>
        <v>68</v>
      </c>
      <c r="AK623">
        <f t="shared" si="125"/>
        <v>68</v>
      </c>
      <c r="AL623">
        <f t="shared" si="126"/>
        <v>7.29</v>
      </c>
      <c r="AM623" cm="1">
        <f t="array" ref="AM623">1+SUMPRODUCT((D$469:D$776=D623)*(AL$469:AL$776&gt;AL623))</f>
        <v>72</v>
      </c>
      <c r="AN623">
        <f t="shared" si="127"/>
        <v>72</v>
      </c>
    </row>
    <row r="624" spans="2:40" x14ac:dyDescent="0.3">
      <c r="B624" t="s">
        <v>170</v>
      </c>
      <c r="C624" t="str">
        <f>VLOOKUP(B624,class!A$1:B$357,2,FALSE)</f>
        <v>Shire district</v>
      </c>
      <c r="D624" t="str">
        <f>VLOOKUP(B624,classifications!E$3:F$335,2,FALSE)</f>
        <v xml:space="preserve">Mainly Rural (rural including hub towns &gt;=80%) </v>
      </c>
      <c r="E624" s="7">
        <f t="shared" si="104"/>
        <v>7.42</v>
      </c>
      <c r="F624" s="49">
        <f t="shared" si="112"/>
        <v>33</v>
      </c>
      <c r="G624" s="49">
        <f t="shared" si="96"/>
        <v>33</v>
      </c>
      <c r="H624">
        <f t="shared" si="105"/>
        <v>7.58</v>
      </c>
      <c r="I624" s="49">
        <f t="shared" si="113"/>
        <v>26</v>
      </c>
      <c r="J624" s="49">
        <f t="shared" si="97"/>
        <v>26</v>
      </c>
      <c r="K624">
        <f t="shared" si="106"/>
        <v>7.53</v>
      </c>
      <c r="L624">
        <f t="shared" si="114"/>
        <v>37</v>
      </c>
      <c r="M624" s="49">
        <f t="shared" si="98"/>
        <v>37</v>
      </c>
      <c r="N624">
        <f t="shared" si="107"/>
        <v>7.85</v>
      </c>
      <c r="O624">
        <f t="shared" si="115"/>
        <v>20</v>
      </c>
      <c r="P624" s="49">
        <f t="shared" si="99"/>
        <v>20</v>
      </c>
      <c r="Q624">
        <f t="shared" si="108"/>
        <v>8.0500000000000007</v>
      </c>
      <c r="R624">
        <f t="shared" si="116"/>
        <v>7</v>
      </c>
      <c r="S624" s="49">
        <f t="shared" si="100"/>
        <v>7</v>
      </c>
      <c r="T624">
        <f t="shared" si="109"/>
        <v>7.77</v>
      </c>
      <c r="U624">
        <f t="shared" si="117"/>
        <v>30</v>
      </c>
      <c r="V624" s="49">
        <f t="shared" si="101"/>
        <v>30</v>
      </c>
      <c r="W624">
        <f t="shared" si="110"/>
        <v>7.74</v>
      </c>
      <c r="X624">
        <f t="shared" si="118"/>
        <v>32</v>
      </c>
      <c r="Y624" s="49">
        <f t="shared" si="102"/>
        <v>32</v>
      </c>
      <c r="Z624">
        <f t="shared" si="111"/>
        <v>7.56</v>
      </c>
      <c r="AA624">
        <f t="shared" si="119"/>
        <v>39</v>
      </c>
      <c r="AB624">
        <f t="shared" si="103"/>
        <v>39</v>
      </c>
      <c r="AC624">
        <f t="shared" si="120"/>
        <v>8.15</v>
      </c>
      <c r="AD624" cm="1">
        <f t="array" ref="AD624">1+SUMPRODUCT((D$469:D$776=D624)*(AC$469:AC$776&gt;AC624))</f>
        <v>5</v>
      </c>
      <c r="AE624">
        <f t="shared" si="121"/>
        <v>5</v>
      </c>
      <c r="AF624">
        <f t="shared" si="122"/>
        <v>7.47</v>
      </c>
      <c r="AG624" cm="1">
        <f t="array" ref="AG624">1+SUMPRODUCT((D$469:D$776=D624)*(AF$469:AF$776&gt;AF624))</f>
        <v>31</v>
      </c>
      <c r="AH624">
        <f t="shared" si="123"/>
        <v>31</v>
      </c>
      <c r="AI624">
        <f t="shared" si="124"/>
        <v>7.03</v>
      </c>
      <c r="AJ624" cm="1">
        <f t="array" ref="AJ624">1+SUMPRODUCT((D$469:D$776=D624)*(AI$469:AI$776&gt;AI624))</f>
        <v>42</v>
      </c>
      <c r="AK624">
        <f t="shared" si="125"/>
        <v>42</v>
      </c>
      <c r="AL624">
        <f t="shared" si="126"/>
        <v>7.62</v>
      </c>
      <c r="AM624" cm="1">
        <f t="array" ref="AM624">1+SUMPRODUCT((D$469:D$776=D624)*(AL$469:AL$776&gt;AL624))</f>
        <v>23</v>
      </c>
      <c r="AN624">
        <f t="shared" si="127"/>
        <v>23</v>
      </c>
    </row>
    <row r="625" spans="2:40" x14ac:dyDescent="0.3">
      <c r="B625" t="s">
        <v>171</v>
      </c>
      <c r="C625" t="str">
        <f>VLOOKUP(B625,class!A$1:B$357,2,FALSE)</f>
        <v>Shire district</v>
      </c>
      <c r="D625" t="str">
        <f>VLOOKUP(B625,classifications!E$3:F$335,2,FALSE)</f>
        <v xml:space="preserve">Mainly Rural (rural including hub towns &gt;=80%) </v>
      </c>
      <c r="E625" s="7">
        <f t="shared" si="104"/>
        <v>7.4</v>
      </c>
      <c r="F625" s="49">
        <f t="shared" si="112"/>
        <v>35</v>
      </c>
      <c r="G625" s="49">
        <f t="shared" si="96"/>
        <v>35</v>
      </c>
      <c r="H625">
        <f t="shared" si="105"/>
        <v>7.37</v>
      </c>
      <c r="I625" s="49">
        <f t="shared" si="113"/>
        <v>38</v>
      </c>
      <c r="J625" s="49">
        <f t="shared" si="97"/>
        <v>38</v>
      </c>
      <c r="K625">
        <f t="shared" si="106"/>
        <v>7.74</v>
      </c>
      <c r="L625">
        <f t="shared" si="114"/>
        <v>24</v>
      </c>
      <c r="M625" s="49">
        <f t="shared" si="98"/>
        <v>24</v>
      </c>
      <c r="N625">
        <f t="shared" si="107"/>
        <v>7.91</v>
      </c>
      <c r="O625">
        <f t="shared" si="115"/>
        <v>15</v>
      </c>
      <c r="P625" s="49">
        <f t="shared" si="99"/>
        <v>15</v>
      </c>
      <c r="Q625">
        <f t="shared" si="108"/>
        <v>7.78</v>
      </c>
      <c r="R625">
        <f t="shared" si="116"/>
        <v>25</v>
      </c>
      <c r="S625" s="49">
        <f t="shared" si="100"/>
        <v>25</v>
      </c>
      <c r="T625">
        <f t="shared" si="109"/>
        <v>7.56</v>
      </c>
      <c r="U625">
        <f t="shared" si="117"/>
        <v>40</v>
      </c>
      <c r="V625" s="49">
        <f t="shared" si="101"/>
        <v>40</v>
      </c>
      <c r="W625">
        <f t="shared" si="110"/>
        <v>7.93</v>
      </c>
      <c r="X625">
        <f t="shared" si="118"/>
        <v>8</v>
      </c>
      <c r="Y625" s="49">
        <f t="shared" si="102"/>
        <v>8</v>
      </c>
      <c r="Z625">
        <f t="shared" si="111"/>
        <v>7.93</v>
      </c>
      <c r="AA625">
        <f t="shared" si="119"/>
        <v>15</v>
      </c>
      <c r="AB625">
        <f t="shared" si="103"/>
        <v>15</v>
      </c>
      <c r="AC625">
        <f t="shared" si="120"/>
        <v>7.86</v>
      </c>
      <c r="AD625" cm="1">
        <f t="array" ref="AD625">1+SUMPRODUCT((D$469:D$776=D625)*(AC$469:AC$776&gt;AC625))</f>
        <v>19</v>
      </c>
      <c r="AE625">
        <f t="shared" si="121"/>
        <v>19</v>
      </c>
      <c r="AF625">
        <f t="shared" si="122"/>
        <v>7.58</v>
      </c>
      <c r="AG625" cm="1">
        <f t="array" ref="AG625">1+SUMPRODUCT((D$469:D$776=D625)*(AF$469:AF$776&gt;AF625))</f>
        <v>21</v>
      </c>
      <c r="AH625">
        <f t="shared" si="123"/>
        <v>21</v>
      </c>
      <c r="AI625">
        <f t="shared" si="124"/>
        <v>7.62</v>
      </c>
      <c r="AJ625" cm="1">
        <f t="array" ref="AJ625">1+SUMPRODUCT((D$469:D$776=D625)*(AI$469:AI$776&gt;AI625))</f>
        <v>26</v>
      </c>
      <c r="AK625">
        <f t="shared" si="125"/>
        <v>26</v>
      </c>
      <c r="AL625">
        <f t="shared" si="126"/>
        <v>7.16</v>
      </c>
      <c r="AM625" cm="1">
        <f t="array" ref="AM625">1+SUMPRODUCT((D$469:D$776=D625)*(AL$469:AL$776&gt;AL625))</f>
        <v>38</v>
      </c>
      <c r="AN625">
        <f t="shared" si="127"/>
        <v>38</v>
      </c>
    </row>
    <row r="626" spans="2:40" x14ac:dyDescent="0.3">
      <c r="B626" t="s">
        <v>172</v>
      </c>
      <c r="C626" t="str">
        <f>VLOOKUP(B626,class!A$1:B$357,2,FALSE)</f>
        <v>London borough</v>
      </c>
      <c r="D626" t="str">
        <f>VLOOKUP(B626,classifications!E$3:F$335,2,FALSE)</f>
        <v>Urban with Major Conurbation</v>
      </c>
      <c r="E626" s="7">
        <f t="shared" si="104"/>
        <v>7.14</v>
      </c>
      <c r="F626" s="49">
        <f t="shared" si="112"/>
        <v>58</v>
      </c>
      <c r="G626" s="49">
        <f t="shared" si="96"/>
        <v>58</v>
      </c>
      <c r="H626">
        <f t="shared" si="105"/>
        <v>7.18</v>
      </c>
      <c r="I626" s="49">
        <f t="shared" si="113"/>
        <v>62</v>
      </c>
      <c r="J626" s="49">
        <f t="shared" si="97"/>
        <v>62</v>
      </c>
      <c r="K626">
        <f t="shared" si="106"/>
        <v>7.43</v>
      </c>
      <c r="L626">
        <f t="shared" si="114"/>
        <v>32</v>
      </c>
      <c r="M626" s="49">
        <f t="shared" si="98"/>
        <v>32</v>
      </c>
      <c r="N626">
        <f t="shared" si="107"/>
        <v>7.64</v>
      </c>
      <c r="O626">
        <f t="shared" si="115"/>
        <v>9</v>
      </c>
      <c r="P626" s="49">
        <f t="shared" si="99"/>
        <v>9</v>
      </c>
      <c r="Q626">
        <f t="shared" si="108"/>
        <v>7.55</v>
      </c>
      <c r="R626">
        <f t="shared" si="116"/>
        <v>33</v>
      </c>
      <c r="S626" s="49">
        <f t="shared" si="100"/>
        <v>33</v>
      </c>
      <c r="T626">
        <f t="shared" si="109"/>
        <v>7.62</v>
      </c>
      <c r="U626">
        <f t="shared" si="117"/>
        <v>31</v>
      </c>
      <c r="V626" s="49">
        <f t="shared" si="101"/>
        <v>31</v>
      </c>
      <c r="W626">
        <f t="shared" si="110"/>
        <v>7.55</v>
      </c>
      <c r="X626">
        <f t="shared" si="118"/>
        <v>44</v>
      </c>
      <c r="Y626" s="49">
        <f t="shared" si="102"/>
        <v>44</v>
      </c>
      <c r="Z626">
        <f t="shared" si="111"/>
        <v>7.84</v>
      </c>
      <c r="AA626">
        <f t="shared" si="119"/>
        <v>10</v>
      </c>
      <c r="AB626">
        <f t="shared" si="103"/>
        <v>10</v>
      </c>
      <c r="AC626">
        <f t="shared" si="120"/>
        <v>7.77</v>
      </c>
      <c r="AD626" cm="1">
        <f t="array" ref="AD626">1+SUMPRODUCT((D$469:D$776=D626)*(AC$469:AC$776&gt;AC626))</f>
        <v>7</v>
      </c>
      <c r="AE626">
        <f t="shared" si="121"/>
        <v>7</v>
      </c>
      <c r="AF626">
        <f t="shared" si="122"/>
        <v>7.33</v>
      </c>
      <c r="AG626" cm="1">
        <f t="array" ref="AG626">1+SUMPRODUCT((D$469:D$776=D626)*(AF$469:AF$776&gt;AF626))</f>
        <v>34</v>
      </c>
      <c r="AH626">
        <f t="shared" si="123"/>
        <v>34</v>
      </c>
      <c r="AI626">
        <f t="shared" si="124"/>
        <v>7.58</v>
      </c>
      <c r="AJ626" cm="1">
        <f t="array" ref="AJ626">1+SUMPRODUCT((D$469:D$776=D626)*(AI$469:AI$776&gt;AI626))</f>
        <v>18</v>
      </c>
      <c r="AK626">
        <f t="shared" si="125"/>
        <v>18</v>
      </c>
      <c r="AL626">
        <f t="shared" si="126"/>
        <v>7.47</v>
      </c>
      <c r="AM626" cm="1">
        <f t="array" ref="AM626">1+SUMPRODUCT((D$469:D$776=D626)*(AL$469:AL$776&gt;AL626))</f>
        <v>27</v>
      </c>
      <c r="AN626">
        <f t="shared" si="127"/>
        <v>27</v>
      </c>
    </row>
    <row r="627" spans="2:40" x14ac:dyDescent="0.3">
      <c r="B627" t="s">
        <v>173</v>
      </c>
      <c r="C627" t="str">
        <f>VLOOKUP(B627,class!A$1:B$357,2,FALSE)</f>
        <v>Shire district</v>
      </c>
      <c r="D627" t="str">
        <f>VLOOKUP(B627,classifications!E$3:F$335,2,FALSE)</f>
        <v xml:space="preserve">Mainly Rural (rural including hub towns &gt;=80%) </v>
      </c>
      <c r="E627" s="7">
        <f t="shared" si="104"/>
        <v>7.33</v>
      </c>
      <c r="F627" s="49">
        <f t="shared" si="112"/>
        <v>38</v>
      </c>
      <c r="G627" s="49">
        <f t="shared" si="96"/>
        <v>38</v>
      </c>
      <c r="H627">
        <f t="shared" si="105"/>
        <v>7.3</v>
      </c>
      <c r="I627" s="49">
        <f t="shared" si="113"/>
        <v>40</v>
      </c>
      <c r="J627" s="49">
        <f t="shared" si="97"/>
        <v>40</v>
      </c>
      <c r="K627">
        <f t="shared" si="106"/>
        <v>7.64</v>
      </c>
      <c r="L627">
        <f t="shared" si="114"/>
        <v>33</v>
      </c>
      <c r="M627" s="49">
        <f t="shared" si="98"/>
        <v>33</v>
      </c>
      <c r="N627">
        <f t="shared" si="107"/>
        <v>7.96</v>
      </c>
      <c r="O627">
        <f t="shared" si="115"/>
        <v>9</v>
      </c>
      <c r="P627" s="49">
        <f t="shared" si="99"/>
        <v>9</v>
      </c>
      <c r="Q627">
        <f t="shared" si="108"/>
        <v>7.96</v>
      </c>
      <c r="R627">
        <f t="shared" si="116"/>
        <v>11</v>
      </c>
      <c r="S627" s="49">
        <f t="shared" si="100"/>
        <v>11</v>
      </c>
      <c r="T627">
        <f t="shared" si="109"/>
        <v>7.86</v>
      </c>
      <c r="U627">
        <f t="shared" si="117"/>
        <v>22</v>
      </c>
      <c r="V627" s="49">
        <f t="shared" si="101"/>
        <v>22</v>
      </c>
      <c r="W627">
        <f t="shared" si="110"/>
        <v>7.89</v>
      </c>
      <c r="X627">
        <f t="shared" si="118"/>
        <v>16</v>
      </c>
      <c r="Y627" s="49">
        <f t="shared" si="102"/>
        <v>16</v>
      </c>
      <c r="Z627">
        <f t="shared" si="111"/>
        <v>7.73</v>
      </c>
      <c r="AA627">
        <f t="shared" si="119"/>
        <v>32</v>
      </c>
      <c r="AB627">
        <f t="shared" si="103"/>
        <v>32</v>
      </c>
      <c r="AC627">
        <f t="shared" si="120"/>
        <v>7.61</v>
      </c>
      <c r="AD627" cm="1">
        <f t="array" ref="AD627">1+SUMPRODUCT((D$469:D$776=D627)*(AC$469:AC$776&gt;AC627))</f>
        <v>37</v>
      </c>
      <c r="AE627">
        <f t="shared" si="121"/>
        <v>37</v>
      </c>
      <c r="AF627">
        <f t="shared" si="122"/>
        <v>7.56</v>
      </c>
      <c r="AG627" cm="1">
        <f t="array" ref="AG627">1+SUMPRODUCT((D$469:D$776=D627)*(AF$469:AF$776&gt;AF627))</f>
        <v>24</v>
      </c>
      <c r="AH627">
        <f t="shared" si="123"/>
        <v>24</v>
      </c>
      <c r="AI627">
        <f t="shared" si="124"/>
        <v>7.75</v>
      </c>
      <c r="AJ627" cm="1">
        <f t="array" ref="AJ627">1+SUMPRODUCT((D$469:D$776=D627)*(AI$469:AI$776&gt;AI627))</f>
        <v>17</v>
      </c>
      <c r="AK627">
        <f t="shared" si="125"/>
        <v>17</v>
      </c>
      <c r="AL627">
        <f t="shared" si="126"/>
        <v>7.54</v>
      </c>
      <c r="AM627" cm="1">
        <f t="array" ref="AM627">1+SUMPRODUCT((D$469:D$776=D627)*(AL$469:AL$776&gt;AL627))</f>
        <v>27</v>
      </c>
      <c r="AN627">
        <f t="shared" si="127"/>
        <v>27</v>
      </c>
    </row>
    <row r="628" spans="2:40" x14ac:dyDescent="0.3">
      <c r="B628" t="s">
        <v>174</v>
      </c>
      <c r="C628" t="str">
        <f>VLOOKUP(B628,class!A$1:B$357,2,FALSE)</f>
        <v>Shire district</v>
      </c>
      <c r="D628" t="str">
        <f>VLOOKUP(B628,classifications!E$3:F$335,2,FALSE)</f>
        <v xml:space="preserve">Mainly Rural (rural including hub towns &gt;=80%) </v>
      </c>
      <c r="E628" s="7">
        <f t="shared" ref="E628:E645" si="128">VLOOKUP($B628,$B$7:$G$431,2,FALSE)</f>
        <v>7.73</v>
      </c>
      <c r="F628" s="49">
        <f t="shared" si="112"/>
        <v>14</v>
      </c>
      <c r="G628" s="49">
        <f t="shared" si="96"/>
        <v>14</v>
      </c>
      <c r="H628">
        <f t="shared" ref="H628:H645" si="129">VLOOKUP($B628,$B$7:$G$431,3,FALSE)</f>
        <v>7.48</v>
      </c>
      <c r="I628" s="49">
        <f t="shared" si="113"/>
        <v>30</v>
      </c>
      <c r="J628" s="49">
        <f t="shared" si="97"/>
        <v>30</v>
      </c>
      <c r="K628">
        <f t="shared" ref="K628:K645" si="130">VLOOKUP($B628,$B$7:$G$431,4,FALSE)</f>
        <v>7.93</v>
      </c>
      <c r="L628">
        <f t="shared" si="114"/>
        <v>6</v>
      </c>
      <c r="M628" s="49">
        <f t="shared" si="98"/>
        <v>6</v>
      </c>
      <c r="N628">
        <f t="shared" ref="N628:N645" si="131">VLOOKUP($B628,$B$7:$G$431,5,FALSE)</f>
        <v>7.89</v>
      </c>
      <c r="O628">
        <f t="shared" si="115"/>
        <v>16</v>
      </c>
      <c r="P628" s="49">
        <f t="shared" si="99"/>
        <v>16</v>
      </c>
      <c r="Q628">
        <f t="shared" ref="Q628:Q645" si="132">VLOOKUP($B628,$B$7:$G$431,6,FALSE)</f>
        <v>7.84</v>
      </c>
      <c r="R628">
        <f t="shared" si="116"/>
        <v>17</v>
      </c>
      <c r="S628" s="49">
        <f t="shared" si="100"/>
        <v>17</v>
      </c>
      <c r="T628">
        <f t="shared" ref="T628:T645" si="133">VLOOKUP($B628,$B$7:$H$431,7,FALSE)</f>
        <v>7.92</v>
      </c>
      <c r="U628">
        <f t="shared" si="117"/>
        <v>16</v>
      </c>
      <c r="V628" s="49">
        <f t="shared" si="101"/>
        <v>16</v>
      </c>
      <c r="W628">
        <f t="shared" ref="W628:W645" si="134">VLOOKUP($B628,$B$7:$I$431,8,FALSE)</f>
        <v>7.86</v>
      </c>
      <c r="X628">
        <f t="shared" si="118"/>
        <v>20</v>
      </c>
      <c r="Y628" s="49">
        <f t="shared" si="102"/>
        <v>20</v>
      </c>
      <c r="Z628">
        <f t="shared" ref="Z628:Z645" si="135">VLOOKUP($B628,$B$7:$J$431,9,FALSE)</f>
        <v>7.83</v>
      </c>
      <c r="AA628">
        <f t="shared" si="119"/>
        <v>23</v>
      </c>
      <c r="AB628">
        <f t="shared" si="103"/>
        <v>23</v>
      </c>
      <c r="AC628">
        <f t="shared" si="120"/>
        <v>7.76</v>
      </c>
      <c r="AD628" cm="1">
        <f t="array" ref="AD628">1+SUMPRODUCT((D$469:D$776=D628)*(AC$469:AC$776&gt;AC628))</f>
        <v>27</v>
      </c>
      <c r="AE628">
        <f t="shared" si="121"/>
        <v>27</v>
      </c>
      <c r="AF628">
        <f t="shared" si="122"/>
        <v>7.62</v>
      </c>
      <c r="AG628" cm="1">
        <f t="array" ref="AG628">1+SUMPRODUCT((D$469:D$776=D628)*(AF$469:AF$776&gt;AF628))</f>
        <v>17</v>
      </c>
      <c r="AH628">
        <f t="shared" si="123"/>
        <v>17</v>
      </c>
      <c r="AI628">
        <f t="shared" si="124"/>
        <v>7.99</v>
      </c>
      <c r="AJ628" cm="1">
        <f t="array" ref="AJ628">1+SUMPRODUCT((D$469:D$776=D628)*(AI$469:AI$776&gt;AI628))</f>
        <v>5</v>
      </c>
      <c r="AK628">
        <f t="shared" si="125"/>
        <v>5</v>
      </c>
      <c r="AL628">
        <f t="shared" si="126"/>
        <v>7.95</v>
      </c>
      <c r="AM628" cm="1">
        <f t="array" ref="AM628">1+SUMPRODUCT((D$469:D$776=D628)*(AL$469:AL$776&gt;AL628))</f>
        <v>7</v>
      </c>
      <c r="AN628">
        <f t="shared" si="127"/>
        <v>7</v>
      </c>
    </row>
    <row r="629" spans="2:40" x14ac:dyDescent="0.3">
      <c r="B629" t="s">
        <v>175</v>
      </c>
      <c r="C629" t="str">
        <f>VLOOKUP(B629,class!A$1:B$357,2,FALSE)</f>
        <v>Shire district</v>
      </c>
      <c r="D629" t="str">
        <f>VLOOKUP(B629,classifications!E$3:F$335,2,FALSE)</f>
        <v>Urban with City and Town</v>
      </c>
      <c r="E629" s="7">
        <f t="shared" si="128"/>
        <v>7.78</v>
      </c>
      <c r="F629" s="49">
        <f t="shared" ref="F629:F644" si="136">1+SUMPRODUCT((D$469:D$776=D629)*(E$469:E$776&gt;E629))</f>
        <v>3</v>
      </c>
      <c r="G629" s="49">
        <f t="shared" si="96"/>
        <v>3</v>
      </c>
      <c r="H629">
        <f t="shared" si="129"/>
        <v>7.73</v>
      </c>
      <c r="I629" s="49">
        <f t="shared" ref="I629:I644" si="137">1+SUMPRODUCT((D$469:D$776=D629)*(H$469:H$776&gt;H629))</f>
        <v>8</v>
      </c>
      <c r="J629" s="49">
        <f t="shared" si="97"/>
        <v>8</v>
      </c>
      <c r="K629">
        <f t="shared" si="130"/>
        <v>7.86</v>
      </c>
      <c r="L629">
        <f t="shared" ref="L629:L644" si="138">1+SUMPRODUCT((D$469:D$776=D629)*(K$469:K$776&gt;K629))</f>
        <v>5</v>
      </c>
      <c r="M629" s="49">
        <f t="shared" si="98"/>
        <v>5</v>
      </c>
      <c r="N629">
        <f t="shared" si="131"/>
        <v>7.85</v>
      </c>
      <c r="O629">
        <f t="shared" ref="O629:O644" si="139">1+SUMPRODUCT((D$469:D$776=D629)*(N$469:N$776&gt;N629))</f>
        <v>10</v>
      </c>
      <c r="P629" s="49">
        <f t="shared" si="99"/>
        <v>10</v>
      </c>
      <c r="Q629">
        <f t="shared" si="132"/>
        <v>8.0500000000000007</v>
      </c>
      <c r="R629">
        <f t="shared" ref="R629:R644" si="140">1+SUMPRODUCT((D$469:D$776=D629)*(Q$469:Q$776&gt;Q629))</f>
        <v>2</v>
      </c>
      <c r="S629" s="49">
        <f t="shared" si="100"/>
        <v>2</v>
      </c>
      <c r="T629">
        <f t="shared" si="133"/>
        <v>8.02</v>
      </c>
      <c r="U629">
        <f t="shared" ref="U629:U644" si="141">1+SUMPRODUCT((D$469:D$776=D629)*(T$469:T$776&gt;T629))</f>
        <v>1</v>
      </c>
      <c r="V629" s="49">
        <f t="shared" si="101"/>
        <v>1</v>
      </c>
      <c r="W629">
        <f t="shared" si="134"/>
        <v>7.79</v>
      </c>
      <c r="X629">
        <f t="shared" ref="X629:X644" si="142">1+SUMPRODUCT((D$469:D$776=D629)*(W$469:W$776&gt;W629))</f>
        <v>30</v>
      </c>
      <c r="Y629" s="49">
        <f t="shared" si="102"/>
        <v>30</v>
      </c>
      <c r="Z629">
        <f t="shared" si="135"/>
        <v>7.83</v>
      </c>
      <c r="AA629">
        <f t="shared" ref="AA629:AA644" si="143">1+SUMPRODUCT((D$469:D$776=D629)*(Z$469:Z$776&gt;Z629))</f>
        <v>21</v>
      </c>
      <c r="AB629">
        <f t="shared" si="103"/>
        <v>21</v>
      </c>
      <c r="AC629">
        <f t="shared" si="120"/>
        <v>7.74</v>
      </c>
      <c r="AD629" cm="1">
        <f t="array" ref="AD629">1+SUMPRODUCT((D$469:D$776=D629)*(AC$469:AC$776&gt;AC629))</f>
        <v>28</v>
      </c>
      <c r="AE629">
        <f t="shared" si="121"/>
        <v>28</v>
      </c>
      <c r="AF629">
        <f t="shared" si="122"/>
        <v>7.78</v>
      </c>
      <c r="AG629" cm="1">
        <f t="array" ref="AG629">1+SUMPRODUCT((D$469:D$776=D629)*(AF$469:AF$776&gt;AF629))</f>
        <v>6</v>
      </c>
      <c r="AH629">
        <f t="shared" si="123"/>
        <v>6</v>
      </c>
      <c r="AI629">
        <f t="shared" si="124"/>
        <v>7.41</v>
      </c>
      <c r="AJ629" cm="1">
        <f t="array" ref="AJ629">1+SUMPRODUCT((D$469:D$776=D629)*(AI$469:AI$776&gt;AI629))</f>
        <v>63</v>
      </c>
      <c r="AK629">
        <f t="shared" si="125"/>
        <v>63</v>
      </c>
      <c r="AL629">
        <f t="shared" si="126"/>
        <v>8.14</v>
      </c>
      <c r="AM629" cm="1">
        <f t="array" ref="AM629">1+SUMPRODUCT((D$469:D$776=D629)*(AL$469:AL$776&gt;AL629))</f>
        <v>3</v>
      </c>
      <c r="AN629">
        <f t="shared" si="127"/>
        <v>3</v>
      </c>
    </row>
    <row r="630" spans="2:40" x14ac:dyDescent="0.3">
      <c r="B630" t="s">
        <v>176</v>
      </c>
      <c r="C630" t="str">
        <f>VLOOKUP(B630,class!A$1:B$357,2,FALSE)</f>
        <v>Unitary authority</v>
      </c>
      <c r="D630" t="str">
        <f>VLOOKUP(B630,classifications!E$3:F$335,2,FALSE)</f>
        <v>Urban with City and Town</v>
      </c>
      <c r="E630" s="7">
        <f t="shared" si="128"/>
        <v>7.41</v>
      </c>
      <c r="F630" s="49">
        <f t="shared" si="136"/>
        <v>46</v>
      </c>
      <c r="G630" s="49">
        <f t="shared" si="96"/>
        <v>46</v>
      </c>
      <c r="H630">
        <f t="shared" si="129"/>
        <v>7.39</v>
      </c>
      <c r="I630" s="49">
        <f t="shared" si="137"/>
        <v>54</v>
      </c>
      <c r="J630" s="49">
        <f t="shared" si="97"/>
        <v>54</v>
      </c>
      <c r="K630">
        <f t="shared" si="130"/>
        <v>7.41</v>
      </c>
      <c r="L630">
        <f t="shared" si="138"/>
        <v>60</v>
      </c>
      <c r="M630" s="49">
        <f t="shared" si="98"/>
        <v>60</v>
      </c>
      <c r="N630">
        <f t="shared" si="131"/>
        <v>7.53</v>
      </c>
      <c r="O630">
        <f t="shared" si="139"/>
        <v>58</v>
      </c>
      <c r="P630" s="49">
        <f t="shared" si="99"/>
        <v>58</v>
      </c>
      <c r="Q630">
        <f t="shared" si="132"/>
        <v>7.72</v>
      </c>
      <c r="R630">
        <f t="shared" si="140"/>
        <v>34</v>
      </c>
      <c r="S630" s="49">
        <f t="shared" si="100"/>
        <v>34</v>
      </c>
      <c r="T630">
        <f t="shared" si="133"/>
        <v>7.64</v>
      </c>
      <c r="U630">
        <f t="shared" si="141"/>
        <v>50</v>
      </c>
      <c r="V630" s="49">
        <f t="shared" si="101"/>
        <v>50</v>
      </c>
      <c r="W630">
        <f t="shared" si="134"/>
        <v>7.62</v>
      </c>
      <c r="X630">
        <f t="shared" si="142"/>
        <v>70</v>
      </c>
      <c r="Y630" s="49">
        <f t="shared" si="102"/>
        <v>70</v>
      </c>
      <c r="Z630">
        <f t="shared" si="135"/>
        <v>7.61</v>
      </c>
      <c r="AA630">
        <f t="shared" si="143"/>
        <v>62</v>
      </c>
      <c r="AB630">
        <f t="shared" si="103"/>
        <v>62</v>
      </c>
      <c r="AC630">
        <f t="shared" si="120"/>
        <v>7.45</v>
      </c>
      <c r="AD630" cm="1">
        <f t="array" ref="AD630">1+SUMPRODUCT((D$469:D$776=D630)*(AC$469:AC$776&gt;AC630))</f>
        <v>79</v>
      </c>
      <c r="AE630">
        <f t="shared" si="121"/>
        <v>79</v>
      </c>
      <c r="AF630">
        <f t="shared" si="122"/>
        <v>7.21</v>
      </c>
      <c r="AG630" cm="1">
        <f t="array" ref="AG630">1+SUMPRODUCT((D$469:D$776=D630)*(AF$469:AF$776&gt;AF630))</f>
        <v>72</v>
      </c>
      <c r="AH630">
        <f t="shared" si="123"/>
        <v>72</v>
      </c>
      <c r="AI630">
        <f t="shared" si="124"/>
        <v>7.5</v>
      </c>
      <c r="AJ630" cm="1">
        <f t="array" ref="AJ630">1+SUMPRODUCT((D$469:D$776=D630)*(AI$469:AI$776&gt;AI630))</f>
        <v>44</v>
      </c>
      <c r="AK630">
        <f t="shared" si="125"/>
        <v>44</v>
      </c>
      <c r="AL630">
        <f t="shared" si="126"/>
        <v>7.35</v>
      </c>
      <c r="AM630" cm="1">
        <f t="array" ref="AM630">1+SUMPRODUCT((D$469:D$776=D630)*(AL$469:AL$776&gt;AL630))</f>
        <v>64</v>
      </c>
      <c r="AN630">
        <f t="shared" si="127"/>
        <v>64</v>
      </c>
    </row>
    <row r="631" spans="2:40" x14ac:dyDescent="0.3">
      <c r="B631" t="s">
        <v>177</v>
      </c>
      <c r="C631" t="str">
        <f>VLOOKUP(B631,class!A$1:B$357,2,FALSE)</f>
        <v>Unitary authority</v>
      </c>
      <c r="D631" t="str">
        <f>VLOOKUP(B631,classifications!E$3:F$335,2,FALSE)</f>
        <v>Urban with City and Town</v>
      </c>
      <c r="E631" s="7">
        <f t="shared" si="128"/>
        <v>7.38</v>
      </c>
      <c r="F631" s="49">
        <f t="shared" si="136"/>
        <v>53</v>
      </c>
      <c r="G631" s="49">
        <f t="shared" si="96"/>
        <v>53</v>
      </c>
      <c r="H631">
        <f t="shared" si="129"/>
        <v>7.41</v>
      </c>
      <c r="I631" s="49">
        <f t="shared" si="137"/>
        <v>49</v>
      </c>
      <c r="J631" s="49">
        <f t="shared" si="97"/>
        <v>49</v>
      </c>
      <c r="K631">
        <f t="shared" si="130"/>
        <v>7.44</v>
      </c>
      <c r="L631">
        <f t="shared" si="138"/>
        <v>56</v>
      </c>
      <c r="M631" s="49">
        <f t="shared" si="98"/>
        <v>56</v>
      </c>
      <c r="N631">
        <f t="shared" si="131"/>
        <v>7.48</v>
      </c>
      <c r="O631">
        <f t="shared" si="139"/>
        <v>69</v>
      </c>
      <c r="P631" s="49">
        <f t="shared" si="99"/>
        <v>69</v>
      </c>
      <c r="Q631">
        <f t="shared" si="132"/>
        <v>7.53</v>
      </c>
      <c r="R631">
        <f t="shared" si="140"/>
        <v>70</v>
      </c>
      <c r="S631" s="49">
        <f t="shared" si="100"/>
        <v>70</v>
      </c>
      <c r="T631">
        <f t="shared" si="133"/>
        <v>7.68</v>
      </c>
      <c r="U631">
        <f t="shared" si="141"/>
        <v>41</v>
      </c>
      <c r="V631" s="49">
        <f t="shared" si="101"/>
        <v>41</v>
      </c>
      <c r="W631">
        <f t="shared" si="134"/>
        <v>7.63</v>
      </c>
      <c r="X631">
        <f t="shared" si="142"/>
        <v>64</v>
      </c>
      <c r="Y631" s="49">
        <f t="shared" si="102"/>
        <v>64</v>
      </c>
      <c r="Z631">
        <f t="shared" si="135"/>
        <v>7.59</v>
      </c>
      <c r="AA631">
        <f t="shared" si="143"/>
        <v>69</v>
      </c>
      <c r="AB631">
        <f t="shared" si="103"/>
        <v>69</v>
      </c>
      <c r="AC631">
        <f t="shared" si="120"/>
        <v>7.61</v>
      </c>
      <c r="AD631" cm="1">
        <f t="array" ref="AD631">1+SUMPRODUCT((D$469:D$776=D631)*(AC$469:AC$776&gt;AC631))</f>
        <v>55</v>
      </c>
      <c r="AE631">
        <f t="shared" si="121"/>
        <v>55</v>
      </c>
      <c r="AF631">
        <f t="shared" si="122"/>
        <v>7.36</v>
      </c>
      <c r="AG631" cm="1">
        <f t="array" ref="AG631">1+SUMPRODUCT((D$469:D$776=D631)*(AF$469:AF$776&gt;AF631))</f>
        <v>49</v>
      </c>
      <c r="AH631">
        <f t="shared" si="123"/>
        <v>49</v>
      </c>
      <c r="AI631">
        <f t="shared" si="124"/>
        <v>7.43</v>
      </c>
      <c r="AJ631" cm="1">
        <f t="array" ref="AJ631">1+SUMPRODUCT((D$469:D$776=D631)*(AI$469:AI$776&gt;AI631))</f>
        <v>58</v>
      </c>
      <c r="AK631">
        <f t="shared" si="125"/>
        <v>58</v>
      </c>
      <c r="AL631">
        <f t="shared" si="126"/>
        <v>7.51</v>
      </c>
      <c r="AM631" cm="1">
        <f t="array" ref="AM631">1+SUMPRODUCT((D$469:D$776=D631)*(AL$469:AL$776&gt;AL631))</f>
        <v>33</v>
      </c>
      <c r="AN631">
        <f t="shared" si="127"/>
        <v>33</v>
      </c>
    </row>
    <row r="632" spans="2:40" x14ac:dyDescent="0.3">
      <c r="B632" t="s">
        <v>178</v>
      </c>
      <c r="C632" t="str">
        <f>VLOOKUP(B632,class!A$1:B$357,2,FALSE)</f>
        <v>Shire district</v>
      </c>
      <c r="D632" t="str">
        <f>VLOOKUP(B632,classifications!E$3:F$335,2,FALSE)</f>
        <v>Urban with Significant Rural (rural including hub towns 26-49%)</v>
      </c>
      <c r="E632" s="7">
        <f t="shared" si="128"/>
        <v>7.87</v>
      </c>
      <c r="F632" s="49">
        <f t="shared" si="136"/>
        <v>3</v>
      </c>
      <c r="G632" s="49">
        <f t="shared" si="96"/>
        <v>3</v>
      </c>
      <c r="H632">
        <f t="shared" si="129"/>
        <v>7.61</v>
      </c>
      <c r="I632" s="49">
        <f t="shared" si="137"/>
        <v>18</v>
      </c>
      <c r="J632" s="49">
        <f t="shared" si="97"/>
        <v>18</v>
      </c>
      <c r="K632">
        <f t="shared" si="130"/>
        <v>7.85</v>
      </c>
      <c r="L632">
        <f t="shared" si="138"/>
        <v>7</v>
      </c>
      <c r="M632" s="49">
        <f t="shared" si="98"/>
        <v>7</v>
      </c>
      <c r="N632">
        <f t="shared" si="131"/>
        <v>7.84</v>
      </c>
      <c r="O632">
        <f t="shared" si="139"/>
        <v>11</v>
      </c>
      <c r="P632" s="49">
        <f t="shared" si="99"/>
        <v>11</v>
      </c>
      <c r="Q632">
        <f t="shared" si="132"/>
        <v>8</v>
      </c>
      <c r="R632">
        <f t="shared" si="140"/>
        <v>3</v>
      </c>
      <c r="S632" s="49">
        <f t="shared" si="100"/>
        <v>3</v>
      </c>
      <c r="T632">
        <f t="shared" si="133"/>
        <v>7.82</v>
      </c>
      <c r="U632">
        <f t="shared" si="141"/>
        <v>20</v>
      </c>
      <c r="V632" s="49">
        <f t="shared" si="101"/>
        <v>20</v>
      </c>
      <c r="W632">
        <f t="shared" si="134"/>
        <v>7.53</v>
      </c>
      <c r="X632">
        <f t="shared" si="142"/>
        <v>46</v>
      </c>
      <c r="Y632" s="49">
        <f t="shared" si="102"/>
        <v>46</v>
      </c>
      <c r="Z632">
        <f t="shared" si="135"/>
        <v>8.06</v>
      </c>
      <c r="AA632">
        <f t="shared" si="143"/>
        <v>9</v>
      </c>
      <c r="AB632">
        <f t="shared" si="103"/>
        <v>9</v>
      </c>
      <c r="AC632">
        <f t="shared" si="120"/>
        <v>7.65</v>
      </c>
      <c r="AD632" cm="1">
        <f t="array" ref="AD632">1+SUMPRODUCT((D$469:D$776=D632)*(AC$469:AC$776&gt;AC632))</f>
        <v>33</v>
      </c>
      <c r="AE632">
        <f t="shared" si="121"/>
        <v>33</v>
      </c>
      <c r="AF632">
        <f t="shared" si="122"/>
        <v>7.43</v>
      </c>
      <c r="AG632" cm="1">
        <f t="array" ref="AG632">1+SUMPRODUCT((D$469:D$776=D632)*(AF$469:AF$776&gt;AF632))</f>
        <v>26</v>
      </c>
      <c r="AH632">
        <f t="shared" si="123"/>
        <v>26</v>
      </c>
      <c r="AI632">
        <f t="shared" si="124"/>
        <v>7.87</v>
      </c>
      <c r="AJ632" cm="1">
        <f t="array" ref="AJ632">1+SUMPRODUCT((D$469:D$776=D632)*(AI$469:AI$776&gt;AI632))</f>
        <v>7</v>
      </c>
      <c r="AK632">
        <f t="shared" si="125"/>
        <v>7</v>
      </c>
      <c r="AL632">
        <f t="shared" si="126"/>
        <v>8.0500000000000007</v>
      </c>
      <c r="AM632" cm="1">
        <f t="array" ref="AM632">1+SUMPRODUCT((D$469:D$776=D632)*(AL$469:AL$776&gt;AL632))</f>
        <v>4</v>
      </c>
      <c r="AN632">
        <f t="shared" si="127"/>
        <v>4</v>
      </c>
    </row>
    <row r="633" spans="2:40" x14ac:dyDescent="0.3">
      <c r="B633" t="s">
        <v>179</v>
      </c>
      <c r="C633" t="str">
        <f>VLOOKUP(B633,class!A$1:B$357,2,FALSE)</f>
        <v>Shire district</v>
      </c>
      <c r="D633" t="str">
        <f>VLOOKUP(B633,classifications!E$3:F$335,2,FALSE)</f>
        <v>Urban with Significant Rural (rural including hub towns 26-49%)</v>
      </c>
      <c r="E633" s="7">
        <f t="shared" si="128"/>
        <v>7.83</v>
      </c>
      <c r="F633" s="49">
        <f t="shared" si="136"/>
        <v>5</v>
      </c>
      <c r="G633" s="49">
        <f t="shared" si="96"/>
        <v>5</v>
      </c>
      <c r="H633">
        <f t="shared" si="129"/>
        <v>7.88</v>
      </c>
      <c r="I633" s="49">
        <f t="shared" si="137"/>
        <v>4</v>
      </c>
      <c r="J633" s="49">
        <f t="shared" si="97"/>
        <v>4</v>
      </c>
      <c r="K633">
        <f t="shared" si="130"/>
        <v>7.89</v>
      </c>
      <c r="L633">
        <f t="shared" si="138"/>
        <v>5</v>
      </c>
      <c r="M633" s="49">
        <f t="shared" si="98"/>
        <v>5</v>
      </c>
      <c r="N633">
        <f t="shared" si="131"/>
        <v>7.86</v>
      </c>
      <c r="O633">
        <f t="shared" si="139"/>
        <v>10</v>
      </c>
      <c r="P633" s="49">
        <f t="shared" si="99"/>
        <v>10</v>
      </c>
      <c r="Q633">
        <f t="shared" si="132"/>
        <v>7.73</v>
      </c>
      <c r="R633">
        <f t="shared" si="140"/>
        <v>26</v>
      </c>
      <c r="S633" s="49">
        <f t="shared" si="100"/>
        <v>26</v>
      </c>
      <c r="T633">
        <f t="shared" si="133"/>
        <v>7.86</v>
      </c>
      <c r="U633">
        <f t="shared" si="141"/>
        <v>12</v>
      </c>
      <c r="V633" s="49">
        <f t="shared" si="101"/>
        <v>12</v>
      </c>
      <c r="W633">
        <f t="shared" si="134"/>
        <v>7.98</v>
      </c>
      <c r="X633">
        <f t="shared" si="142"/>
        <v>9</v>
      </c>
      <c r="Y633" s="49">
        <f t="shared" si="102"/>
        <v>9</v>
      </c>
      <c r="Z633">
        <f t="shared" si="135"/>
        <v>7.97</v>
      </c>
      <c r="AA633">
        <f t="shared" si="143"/>
        <v>15</v>
      </c>
      <c r="AB633">
        <f t="shared" si="103"/>
        <v>15</v>
      </c>
      <c r="AC633">
        <f t="shared" si="120"/>
        <v>7.89</v>
      </c>
      <c r="AD633" cm="1">
        <f t="array" ref="AD633">1+SUMPRODUCT((D$469:D$776=D633)*(AC$469:AC$776&gt;AC633))</f>
        <v>9</v>
      </c>
      <c r="AE633">
        <f t="shared" si="121"/>
        <v>9</v>
      </c>
      <c r="AF633">
        <f t="shared" si="122"/>
        <v>7.46</v>
      </c>
      <c r="AG633" cm="1">
        <f t="array" ref="AG633">1+SUMPRODUCT((D$469:D$776=D633)*(AF$469:AF$776&gt;AF633))</f>
        <v>20</v>
      </c>
      <c r="AH633">
        <f t="shared" si="123"/>
        <v>20</v>
      </c>
      <c r="AI633">
        <f t="shared" si="124"/>
        <v>7.72</v>
      </c>
      <c r="AJ633" cm="1">
        <f t="array" ref="AJ633">1+SUMPRODUCT((D$469:D$776=D633)*(AI$469:AI$776&gt;AI633))</f>
        <v>17</v>
      </c>
      <c r="AK633">
        <f t="shared" si="125"/>
        <v>17</v>
      </c>
      <c r="AL633">
        <f t="shared" si="126"/>
        <v>7.81</v>
      </c>
      <c r="AM633" cm="1">
        <f t="array" ref="AM633">1+SUMPRODUCT((D$469:D$776=D633)*(AL$469:AL$776&gt;AL633))</f>
        <v>13</v>
      </c>
      <c r="AN633">
        <f t="shared" si="127"/>
        <v>13</v>
      </c>
    </row>
    <row r="634" spans="2:40" x14ac:dyDescent="0.3">
      <c r="B634" t="s">
        <v>180</v>
      </c>
      <c r="C634" t="str">
        <f>VLOOKUP(B634,class!A$1:B$357,2,FALSE)</f>
        <v>Shire district</v>
      </c>
      <c r="D634" t="str">
        <f>VLOOKUP(B634,classifications!E$3:F$335,2,FALSE)</f>
        <v xml:space="preserve">Largely Rural (rural including hub towns 50-79%) </v>
      </c>
      <c r="E634" s="7">
        <f t="shared" si="128"/>
        <v>7.47</v>
      </c>
      <c r="F634" s="49">
        <f t="shared" si="136"/>
        <v>32</v>
      </c>
      <c r="G634" s="49">
        <f t="shared" si="96"/>
        <v>32</v>
      </c>
      <c r="H634">
        <f t="shared" si="129"/>
        <v>7.66</v>
      </c>
      <c r="I634" s="49">
        <f t="shared" si="137"/>
        <v>13</v>
      </c>
      <c r="J634" s="49">
        <f t="shared" si="97"/>
        <v>13</v>
      </c>
      <c r="K634">
        <f t="shared" si="130"/>
        <v>7.34</v>
      </c>
      <c r="L634">
        <f t="shared" si="138"/>
        <v>39</v>
      </c>
      <c r="M634" s="49">
        <f t="shared" si="98"/>
        <v>39</v>
      </c>
      <c r="N634">
        <f t="shared" si="131"/>
        <v>7.74</v>
      </c>
      <c r="O634">
        <f t="shared" si="139"/>
        <v>23</v>
      </c>
      <c r="P634" s="49">
        <f t="shared" si="99"/>
        <v>23</v>
      </c>
      <c r="Q634">
        <f t="shared" si="132"/>
        <v>7.99</v>
      </c>
      <c r="R634">
        <f t="shared" si="140"/>
        <v>6</v>
      </c>
      <c r="S634" s="49">
        <f t="shared" si="100"/>
        <v>6</v>
      </c>
      <c r="T634">
        <f t="shared" si="133"/>
        <v>8.08</v>
      </c>
      <c r="U634">
        <f t="shared" si="141"/>
        <v>3</v>
      </c>
      <c r="V634" s="49">
        <f t="shared" si="101"/>
        <v>3</v>
      </c>
      <c r="W634">
        <f t="shared" si="134"/>
        <v>8</v>
      </c>
      <c r="X634">
        <f t="shared" si="142"/>
        <v>4</v>
      </c>
      <c r="Y634" s="49">
        <f t="shared" si="102"/>
        <v>4</v>
      </c>
      <c r="Z634">
        <f t="shared" si="135"/>
        <v>8.0299999999999994</v>
      </c>
      <c r="AA634">
        <f t="shared" si="143"/>
        <v>7</v>
      </c>
      <c r="AB634">
        <f t="shared" si="103"/>
        <v>7</v>
      </c>
      <c r="AC634">
        <f t="shared" si="120"/>
        <v>7.57</v>
      </c>
      <c r="AD634" cm="1">
        <f t="array" ref="AD634">1+SUMPRODUCT((D$469:D$776=D634)*(AC$469:AC$776&gt;AC634))</f>
        <v>35</v>
      </c>
      <c r="AE634">
        <f t="shared" si="121"/>
        <v>35</v>
      </c>
      <c r="AF634">
        <f t="shared" si="122"/>
        <v>7.53</v>
      </c>
      <c r="AG634" cm="1">
        <f t="array" ref="AG634">1+SUMPRODUCT((D$469:D$776=D634)*(AF$469:AF$776&gt;AF634))</f>
        <v>17</v>
      </c>
      <c r="AH634">
        <f t="shared" si="123"/>
        <v>17</v>
      </c>
      <c r="AI634">
        <f t="shared" si="124"/>
        <v>7.14</v>
      </c>
      <c r="AJ634" cm="1">
        <f t="array" ref="AJ634">1+SUMPRODUCT((D$469:D$776=D634)*(AI$469:AI$776&gt;AI634))</f>
        <v>41</v>
      </c>
      <c r="AK634">
        <f t="shared" si="125"/>
        <v>41</v>
      </c>
      <c r="AL634">
        <f t="shared" si="126"/>
        <v>7.62</v>
      </c>
      <c r="AM634" cm="1">
        <f t="array" ref="AM634">1+SUMPRODUCT((D$469:D$776=D634)*(AL$469:AL$776&gt;AL634))</f>
        <v>17</v>
      </c>
      <c r="AN634">
        <f t="shared" si="127"/>
        <v>17</v>
      </c>
    </row>
    <row r="635" spans="2:40" x14ac:dyDescent="0.3">
      <c r="B635" t="s">
        <v>181</v>
      </c>
      <c r="C635" t="str">
        <f>VLOOKUP(B635,class!A$1:B$357,2,FALSE)</f>
        <v>Metropolitan district</v>
      </c>
      <c r="D635" t="str">
        <f>VLOOKUP(B635,classifications!E$3:F$335,2,FALSE)</f>
        <v>Urban with Major Conurbation</v>
      </c>
      <c r="E635" s="7">
        <f t="shared" si="128"/>
        <v>7.53</v>
      </c>
      <c r="F635" s="49">
        <f t="shared" si="136"/>
        <v>7</v>
      </c>
      <c r="G635" s="49">
        <f t="shared" si="96"/>
        <v>7</v>
      </c>
      <c r="H635">
        <f t="shared" si="129"/>
        <v>7.39</v>
      </c>
      <c r="I635" s="49">
        <f t="shared" si="137"/>
        <v>25</v>
      </c>
      <c r="J635" s="49">
        <f t="shared" si="97"/>
        <v>25</v>
      </c>
      <c r="K635">
        <f t="shared" si="130"/>
        <v>7.35</v>
      </c>
      <c r="L635">
        <f t="shared" si="138"/>
        <v>46</v>
      </c>
      <c r="M635" s="49">
        <f t="shared" si="98"/>
        <v>46</v>
      </c>
      <c r="N635">
        <f t="shared" si="131"/>
        <v>7.3</v>
      </c>
      <c r="O635">
        <f t="shared" si="139"/>
        <v>67</v>
      </c>
      <c r="P635" s="49">
        <f t="shared" si="99"/>
        <v>67</v>
      </c>
      <c r="Q635">
        <f t="shared" si="132"/>
        <v>7.42</v>
      </c>
      <c r="R635">
        <f t="shared" si="140"/>
        <v>60</v>
      </c>
      <c r="S635" s="49">
        <f t="shared" si="100"/>
        <v>60</v>
      </c>
      <c r="T635">
        <f t="shared" si="133"/>
        <v>7.53</v>
      </c>
      <c r="U635">
        <f t="shared" si="141"/>
        <v>49</v>
      </c>
      <c r="V635" s="49">
        <f t="shared" si="101"/>
        <v>49</v>
      </c>
      <c r="W635">
        <f t="shared" si="134"/>
        <v>7.53</v>
      </c>
      <c r="X635">
        <f t="shared" si="142"/>
        <v>52</v>
      </c>
      <c r="Y635" s="49">
        <f t="shared" si="102"/>
        <v>52</v>
      </c>
      <c r="Z635">
        <f t="shared" si="135"/>
        <v>7.59</v>
      </c>
      <c r="AA635">
        <f t="shared" si="143"/>
        <v>41</v>
      </c>
      <c r="AB635">
        <f t="shared" si="103"/>
        <v>41</v>
      </c>
      <c r="AC635">
        <f t="shared" si="120"/>
        <v>7.34</v>
      </c>
      <c r="AD635" cm="1">
        <f t="array" ref="AD635">1+SUMPRODUCT((D$469:D$776=D635)*(AC$469:AC$776&gt;AC635))</f>
        <v>71</v>
      </c>
      <c r="AE635">
        <f t="shared" si="121"/>
        <v>71</v>
      </c>
      <c r="AF635">
        <f t="shared" si="122"/>
        <v>7.29</v>
      </c>
      <c r="AG635" cm="1">
        <f t="array" ref="AG635">1+SUMPRODUCT((D$469:D$776=D635)*(AF$469:AF$776&gt;AF635))</f>
        <v>43</v>
      </c>
      <c r="AH635">
        <f t="shared" si="123"/>
        <v>43</v>
      </c>
      <c r="AI635">
        <f t="shared" si="124"/>
        <v>7.69</v>
      </c>
      <c r="AJ635" cm="1">
        <f t="array" ref="AJ635">1+SUMPRODUCT((D$469:D$776=D635)*(AI$469:AI$776&gt;AI635))</f>
        <v>8</v>
      </c>
      <c r="AK635">
        <f t="shared" si="125"/>
        <v>8</v>
      </c>
      <c r="AL635">
        <f t="shared" si="126"/>
        <v>7.5</v>
      </c>
      <c r="AM635" cm="1">
        <f t="array" ref="AM635">1+SUMPRODUCT((D$469:D$776=D635)*(AL$469:AL$776&gt;AL635))</f>
        <v>21</v>
      </c>
      <c r="AN635">
        <f t="shared" si="127"/>
        <v>21</v>
      </c>
    </row>
    <row r="636" spans="2:40" x14ac:dyDescent="0.3">
      <c r="B636" t="s">
        <v>182</v>
      </c>
      <c r="C636" t="str">
        <f>VLOOKUP(B636,class!A$1:B$357,2,FALSE)</f>
        <v>Shire district</v>
      </c>
      <c r="D636" t="str">
        <f>VLOOKUP(B636,classifications!E$3:F$335,2,FALSE)</f>
        <v>Urban with City and Town</v>
      </c>
      <c r="E636" s="7">
        <f t="shared" si="128"/>
        <v>7.36</v>
      </c>
      <c r="F636" s="49">
        <f t="shared" si="136"/>
        <v>56</v>
      </c>
      <c r="G636" s="49">
        <f t="shared" si="96"/>
        <v>56</v>
      </c>
      <c r="H636">
        <f t="shared" si="129"/>
        <v>7.61</v>
      </c>
      <c r="I636" s="49">
        <f t="shared" si="137"/>
        <v>20</v>
      </c>
      <c r="J636" s="49">
        <f t="shared" si="97"/>
        <v>20</v>
      </c>
      <c r="K636">
        <f t="shared" si="130"/>
        <v>7.38</v>
      </c>
      <c r="L636">
        <f t="shared" si="138"/>
        <v>64</v>
      </c>
      <c r="M636" s="49">
        <f t="shared" si="98"/>
        <v>64</v>
      </c>
      <c r="N636">
        <f t="shared" si="131"/>
        <v>7.39</v>
      </c>
      <c r="O636">
        <f t="shared" si="139"/>
        <v>84</v>
      </c>
      <c r="P636" s="49">
        <f t="shared" si="99"/>
        <v>84</v>
      </c>
      <c r="Q636">
        <f t="shared" si="132"/>
        <v>7.62</v>
      </c>
      <c r="R636">
        <f t="shared" si="140"/>
        <v>52</v>
      </c>
      <c r="S636" s="49">
        <f t="shared" si="100"/>
        <v>52</v>
      </c>
      <c r="T636">
        <f t="shared" si="133"/>
        <v>7.92</v>
      </c>
      <c r="U636">
        <f t="shared" si="141"/>
        <v>7</v>
      </c>
      <c r="V636" s="49">
        <f t="shared" si="101"/>
        <v>7</v>
      </c>
      <c r="W636">
        <f t="shared" si="134"/>
        <v>7.72</v>
      </c>
      <c r="X636">
        <f t="shared" si="142"/>
        <v>49</v>
      </c>
      <c r="Y636" s="49">
        <f t="shared" si="102"/>
        <v>49</v>
      </c>
      <c r="Z636">
        <f t="shared" si="135"/>
        <v>7.94</v>
      </c>
      <c r="AA636">
        <f t="shared" si="143"/>
        <v>10</v>
      </c>
      <c r="AB636">
        <f t="shared" si="103"/>
        <v>10</v>
      </c>
      <c r="AC636">
        <f t="shared" si="120"/>
        <v>7.86</v>
      </c>
      <c r="AD636" cm="1">
        <f t="array" ref="AD636">1+SUMPRODUCT((D$469:D$776=D636)*(AC$469:AC$776&gt;AC636))</f>
        <v>14</v>
      </c>
      <c r="AE636">
        <f t="shared" si="121"/>
        <v>14</v>
      </c>
      <c r="AF636">
        <f t="shared" si="122"/>
        <v>7.75</v>
      </c>
      <c r="AG636" cm="1">
        <f t="array" ref="AG636">1+SUMPRODUCT((D$469:D$776=D636)*(AF$469:AF$776&gt;AF636))</f>
        <v>7</v>
      </c>
      <c r="AH636">
        <f t="shared" si="123"/>
        <v>7</v>
      </c>
      <c r="AI636">
        <f t="shared" si="124"/>
        <v>7.59</v>
      </c>
      <c r="AJ636" cm="1">
        <f t="array" ref="AJ636">1+SUMPRODUCT((D$469:D$776=D636)*(AI$469:AI$776&gt;AI636))</f>
        <v>32</v>
      </c>
      <c r="AK636">
        <f t="shared" si="125"/>
        <v>32</v>
      </c>
      <c r="AL636">
        <f t="shared" si="126"/>
        <v>7.55</v>
      </c>
      <c r="AM636" cm="1">
        <f t="array" ref="AM636">1+SUMPRODUCT((D$469:D$776=D636)*(AL$469:AL$776&gt;AL636))</f>
        <v>29</v>
      </c>
      <c r="AN636">
        <f t="shared" si="127"/>
        <v>29</v>
      </c>
    </row>
    <row r="637" spans="2:40" x14ac:dyDescent="0.3">
      <c r="B637" t="s">
        <v>183</v>
      </c>
      <c r="C637" t="str">
        <f>VLOOKUP(B637,class!A$1:B$357,2,FALSE)</f>
        <v>London borough</v>
      </c>
      <c r="D637" t="str">
        <f>VLOOKUP(B637,classifications!E$3:F$335,2,FALSE)</f>
        <v>Urban with Major Conurbation</v>
      </c>
      <c r="E637" s="7">
        <f t="shared" si="128"/>
        <v>7.12</v>
      </c>
      <c r="F637" s="49">
        <f t="shared" si="136"/>
        <v>61</v>
      </c>
      <c r="G637" s="49">
        <f t="shared" si="96"/>
        <v>61</v>
      </c>
      <c r="H637">
        <f t="shared" si="129"/>
        <v>7.23</v>
      </c>
      <c r="I637" s="49">
        <f t="shared" si="137"/>
        <v>55</v>
      </c>
      <c r="J637" s="49">
        <f t="shared" si="97"/>
        <v>55</v>
      </c>
      <c r="K637">
        <f t="shared" si="130"/>
        <v>7.24</v>
      </c>
      <c r="L637">
        <f t="shared" si="138"/>
        <v>62</v>
      </c>
      <c r="M637" s="49">
        <f t="shared" si="98"/>
        <v>62</v>
      </c>
      <c r="N637">
        <f t="shared" si="131"/>
        <v>7.54</v>
      </c>
      <c r="O637">
        <f t="shared" si="139"/>
        <v>28</v>
      </c>
      <c r="P637" s="49">
        <f t="shared" si="99"/>
        <v>28</v>
      </c>
      <c r="Q637">
        <f t="shared" si="132"/>
        <v>7.73</v>
      </c>
      <c r="R637">
        <f t="shared" si="140"/>
        <v>9</v>
      </c>
      <c r="S637" s="49">
        <f t="shared" si="100"/>
        <v>9</v>
      </c>
      <c r="T637">
        <f t="shared" si="133"/>
        <v>7.61</v>
      </c>
      <c r="U637">
        <f t="shared" si="141"/>
        <v>34</v>
      </c>
      <c r="V637" s="49">
        <f t="shared" si="101"/>
        <v>34</v>
      </c>
      <c r="W637">
        <f t="shared" si="134"/>
        <v>7.46</v>
      </c>
      <c r="X637">
        <f t="shared" si="142"/>
        <v>60</v>
      </c>
      <c r="Y637" s="49">
        <f t="shared" si="102"/>
        <v>60</v>
      </c>
      <c r="Z637">
        <f t="shared" si="135"/>
        <v>7.54</v>
      </c>
      <c r="AA637">
        <f t="shared" si="143"/>
        <v>49</v>
      </c>
      <c r="AB637">
        <f t="shared" si="103"/>
        <v>49</v>
      </c>
      <c r="AC637">
        <f t="shared" si="120"/>
        <v>7.49</v>
      </c>
      <c r="AD637" cm="1">
        <f t="array" ref="AD637">1+SUMPRODUCT((D$469:D$776=D637)*(AC$469:AC$776&gt;AC637))</f>
        <v>53</v>
      </c>
      <c r="AE637">
        <f t="shared" si="121"/>
        <v>53</v>
      </c>
      <c r="AF637">
        <f t="shared" si="122"/>
        <v>7.5</v>
      </c>
      <c r="AG637" cm="1">
        <f t="array" ref="AG637">1+SUMPRODUCT((D$469:D$776=D637)*(AF$469:AF$776&gt;AF637))</f>
        <v>12</v>
      </c>
      <c r="AH637">
        <f t="shared" si="123"/>
        <v>12</v>
      </c>
      <c r="AI637">
        <f t="shared" si="124"/>
        <v>7.7</v>
      </c>
      <c r="AJ637" cm="1">
        <f t="array" ref="AJ637">1+SUMPRODUCT((D$469:D$776=D637)*(AI$469:AI$776&gt;AI637))</f>
        <v>7</v>
      </c>
      <c r="AK637">
        <f t="shared" si="125"/>
        <v>7</v>
      </c>
      <c r="AL637">
        <f t="shared" si="126"/>
        <v>7.91</v>
      </c>
      <c r="AM637" cm="1">
        <f t="array" ref="AM637">1+SUMPRODUCT((D$469:D$776=D637)*(AL$469:AL$776&gt;AL637))</f>
        <v>5</v>
      </c>
      <c r="AN637">
        <f t="shared" si="127"/>
        <v>5</v>
      </c>
    </row>
    <row r="638" spans="2:40" x14ac:dyDescent="0.3">
      <c r="B638" t="s">
        <v>184</v>
      </c>
      <c r="C638" t="str">
        <f>VLOOKUP(B638,class!A$1:B$357,2,FALSE)</f>
        <v>Shire district</v>
      </c>
      <c r="D638" t="str">
        <f>VLOOKUP(B638,classifications!E$3:F$335,2,FALSE)</f>
        <v xml:space="preserve">Largely Rural (rural including hub towns 50-79%) </v>
      </c>
      <c r="E638" s="7">
        <f t="shared" si="128"/>
        <v>7.66</v>
      </c>
      <c r="F638" s="49">
        <f t="shared" si="136"/>
        <v>6</v>
      </c>
      <c r="G638" s="49">
        <f t="shared" si="96"/>
        <v>6</v>
      </c>
      <c r="H638">
        <f t="shared" si="129"/>
        <v>7.85</v>
      </c>
      <c r="I638" s="49">
        <f t="shared" si="137"/>
        <v>1</v>
      </c>
      <c r="J638" s="49">
        <f t="shared" si="97"/>
        <v>1</v>
      </c>
      <c r="K638">
        <f t="shared" si="130"/>
        <v>7.66</v>
      </c>
      <c r="L638">
        <f t="shared" si="138"/>
        <v>19</v>
      </c>
      <c r="M638" s="49">
        <f t="shared" si="98"/>
        <v>19</v>
      </c>
      <c r="N638">
        <f t="shared" si="131"/>
        <v>7.93</v>
      </c>
      <c r="O638">
        <f t="shared" si="139"/>
        <v>8</v>
      </c>
      <c r="P638" s="49">
        <f t="shared" si="99"/>
        <v>8</v>
      </c>
      <c r="Q638">
        <f t="shared" si="132"/>
        <v>7.96</v>
      </c>
      <c r="R638">
        <f t="shared" si="140"/>
        <v>7</v>
      </c>
      <c r="S638" s="49">
        <f t="shared" si="100"/>
        <v>7</v>
      </c>
      <c r="T638">
        <f t="shared" si="133"/>
        <v>8.1300000000000008</v>
      </c>
      <c r="U638">
        <f t="shared" si="141"/>
        <v>2</v>
      </c>
      <c r="V638" s="49">
        <f t="shared" si="101"/>
        <v>2</v>
      </c>
      <c r="W638">
        <f t="shared" si="134"/>
        <v>8.1300000000000008</v>
      </c>
      <c r="X638">
        <f t="shared" si="142"/>
        <v>1</v>
      </c>
      <c r="Y638" s="49">
        <f t="shared" si="102"/>
        <v>1</v>
      </c>
      <c r="Z638">
        <f t="shared" si="135"/>
        <v>8.2200000000000006</v>
      </c>
      <c r="AA638">
        <f t="shared" si="143"/>
        <v>1</v>
      </c>
      <c r="AB638">
        <f t="shared" si="103"/>
        <v>1</v>
      </c>
      <c r="AC638">
        <f t="shared" si="120"/>
        <v>7.93</v>
      </c>
      <c r="AD638" cm="1">
        <f t="array" ref="AD638">1+SUMPRODUCT((D$469:D$776=D638)*(AC$469:AC$776&gt;AC638))</f>
        <v>4</v>
      </c>
      <c r="AE638">
        <f t="shared" si="121"/>
        <v>4</v>
      </c>
      <c r="AF638">
        <f t="shared" si="122"/>
        <v>7.49</v>
      </c>
      <c r="AG638" cm="1">
        <f t="array" ref="AG638">1+SUMPRODUCT((D$469:D$776=D638)*(AF$469:AF$776&gt;AF638))</f>
        <v>24</v>
      </c>
      <c r="AH638">
        <f t="shared" si="123"/>
        <v>24</v>
      </c>
      <c r="AI638">
        <f t="shared" si="124"/>
        <v>8</v>
      </c>
      <c r="AJ638" cm="1">
        <f t="array" ref="AJ638">1+SUMPRODUCT((D$469:D$776=D638)*(AI$469:AI$776&gt;AI638))</f>
        <v>5</v>
      </c>
      <c r="AK638">
        <f t="shared" si="125"/>
        <v>5</v>
      </c>
      <c r="AL638">
        <f t="shared" si="126"/>
        <v>7.44</v>
      </c>
      <c r="AM638" cm="1">
        <f t="array" ref="AM638">1+SUMPRODUCT((D$469:D$776=D638)*(AL$469:AL$776&gt;AL638))</f>
        <v>30</v>
      </c>
      <c r="AN638">
        <f t="shared" si="127"/>
        <v>30</v>
      </c>
    </row>
    <row r="639" spans="2:40" x14ac:dyDescent="0.3">
      <c r="B639" t="s">
        <v>186</v>
      </c>
      <c r="C639" t="str">
        <f>VLOOKUP(B639,class!A$1:B$357,2,FALSE)</f>
        <v>Shire district</v>
      </c>
      <c r="D639" t="str">
        <f>VLOOKUP(B639,classifications!E$3:F$335,2,FALSE)</f>
        <v>Urban with City and Town</v>
      </c>
      <c r="E639" s="7">
        <f t="shared" si="128"/>
        <v>7.5</v>
      </c>
      <c r="F639" s="49">
        <f t="shared" si="136"/>
        <v>28</v>
      </c>
      <c r="G639" s="49">
        <f t="shared" si="96"/>
        <v>28</v>
      </c>
      <c r="H639">
        <f t="shared" si="129"/>
        <v>7.67</v>
      </c>
      <c r="I639" s="49">
        <f t="shared" si="137"/>
        <v>10</v>
      </c>
      <c r="J639" s="49">
        <f t="shared" si="97"/>
        <v>10</v>
      </c>
      <c r="K639">
        <f t="shared" si="130"/>
        <v>7.55</v>
      </c>
      <c r="L639">
        <f t="shared" si="138"/>
        <v>31</v>
      </c>
      <c r="M639" s="49">
        <f t="shared" si="98"/>
        <v>31</v>
      </c>
      <c r="N639">
        <f t="shared" si="131"/>
        <v>7.42</v>
      </c>
      <c r="O639">
        <f t="shared" si="139"/>
        <v>80</v>
      </c>
      <c r="P639" s="49">
        <f t="shared" si="99"/>
        <v>80</v>
      </c>
      <c r="Q639">
        <f t="shared" si="132"/>
        <v>7.64</v>
      </c>
      <c r="R639">
        <f t="shared" si="140"/>
        <v>48</v>
      </c>
      <c r="S639" s="49">
        <f t="shared" si="100"/>
        <v>48</v>
      </c>
      <c r="T639">
        <f t="shared" si="133"/>
        <v>7.96</v>
      </c>
      <c r="U639">
        <f t="shared" si="141"/>
        <v>4</v>
      </c>
      <c r="V639" s="49">
        <f t="shared" si="101"/>
        <v>4</v>
      </c>
      <c r="W639">
        <f t="shared" si="134"/>
        <v>7.88</v>
      </c>
      <c r="X639">
        <f t="shared" si="142"/>
        <v>13</v>
      </c>
      <c r="Y639" s="49">
        <f t="shared" si="102"/>
        <v>13</v>
      </c>
      <c r="Z639">
        <f t="shared" si="135"/>
        <v>7.77</v>
      </c>
      <c r="AA639">
        <f t="shared" si="143"/>
        <v>32</v>
      </c>
      <c r="AB639">
        <f t="shared" si="103"/>
        <v>32</v>
      </c>
      <c r="AC639">
        <f t="shared" si="120"/>
        <v>8.1300000000000008</v>
      </c>
      <c r="AD639" cm="1">
        <f t="array" ref="AD639">1+SUMPRODUCT((D$469:D$776=D639)*(AC$469:AC$776&gt;AC639))</f>
        <v>5</v>
      </c>
      <c r="AE639">
        <f t="shared" si="121"/>
        <v>5</v>
      </c>
      <c r="AF639">
        <f t="shared" si="122"/>
        <v>7.44</v>
      </c>
      <c r="AG639" cm="1">
        <f t="array" ref="AG639">1+SUMPRODUCT((D$469:D$776=D639)*(AF$469:AF$776&gt;AF639))</f>
        <v>34</v>
      </c>
      <c r="AH639">
        <f t="shared" si="123"/>
        <v>34</v>
      </c>
      <c r="AI639">
        <f t="shared" si="124"/>
        <v>7.53</v>
      </c>
      <c r="AJ639" cm="1">
        <f t="array" ref="AJ639">1+SUMPRODUCT((D$469:D$776=D639)*(AI$469:AI$776&gt;AI639))</f>
        <v>40</v>
      </c>
      <c r="AK639">
        <f t="shared" si="125"/>
        <v>40</v>
      </c>
      <c r="AL639">
        <f t="shared" si="126"/>
        <v>7.22</v>
      </c>
      <c r="AM639" cm="1">
        <f t="array" ref="AM639">1+SUMPRODUCT((D$469:D$776=D639)*(AL$469:AL$776&gt;AL639))</f>
        <v>79</v>
      </c>
      <c r="AN639">
        <f t="shared" si="127"/>
        <v>79</v>
      </c>
    </row>
    <row r="640" spans="2:40" x14ac:dyDescent="0.3">
      <c r="B640" t="s">
        <v>187</v>
      </c>
      <c r="C640" t="str">
        <f>VLOOKUP(B640,class!A$1:B$357,2,FALSE)</f>
        <v>Unitary authority</v>
      </c>
      <c r="D640" t="str">
        <f>VLOOKUP(B640,classifications!E$3:F$335,2,FALSE)</f>
        <v>Urban with City and Town</v>
      </c>
      <c r="E640" s="7">
        <f t="shared" si="128"/>
        <v>7.47</v>
      </c>
      <c r="F640" s="49">
        <f t="shared" si="136"/>
        <v>35</v>
      </c>
      <c r="G640" s="49">
        <f t="shared" si="96"/>
        <v>35</v>
      </c>
      <c r="H640">
        <f t="shared" si="129"/>
        <v>7.36</v>
      </c>
      <c r="I640" s="49">
        <f t="shared" si="137"/>
        <v>64</v>
      </c>
      <c r="J640" s="49">
        <f t="shared" si="97"/>
        <v>64</v>
      </c>
      <c r="K640">
        <f t="shared" si="130"/>
        <v>7.46</v>
      </c>
      <c r="L640">
        <f t="shared" si="138"/>
        <v>53</v>
      </c>
      <c r="M640" s="49">
        <f t="shared" si="98"/>
        <v>53</v>
      </c>
      <c r="N640">
        <f t="shared" si="131"/>
        <v>7.51</v>
      </c>
      <c r="O640">
        <f t="shared" si="139"/>
        <v>61</v>
      </c>
      <c r="P640" s="49">
        <f t="shared" si="99"/>
        <v>61</v>
      </c>
      <c r="Q640">
        <f t="shared" si="132"/>
        <v>7.65</v>
      </c>
      <c r="R640">
        <f t="shared" si="140"/>
        <v>47</v>
      </c>
      <c r="S640" s="49">
        <f t="shared" si="100"/>
        <v>47</v>
      </c>
      <c r="T640">
        <f t="shared" si="133"/>
        <v>7.6</v>
      </c>
      <c r="U640">
        <f t="shared" si="141"/>
        <v>62</v>
      </c>
      <c r="V640" s="49">
        <f t="shared" si="101"/>
        <v>62</v>
      </c>
      <c r="W640">
        <f t="shared" si="134"/>
        <v>7.74</v>
      </c>
      <c r="X640">
        <f t="shared" si="142"/>
        <v>43</v>
      </c>
      <c r="Y640" s="49">
        <f t="shared" si="102"/>
        <v>43</v>
      </c>
      <c r="Z640">
        <f t="shared" si="135"/>
        <v>7.73</v>
      </c>
      <c r="AA640">
        <f t="shared" si="143"/>
        <v>37</v>
      </c>
      <c r="AB640">
        <f t="shared" si="103"/>
        <v>37</v>
      </c>
      <c r="AC640">
        <f t="shared" si="120"/>
        <v>7.72</v>
      </c>
      <c r="AD640" cm="1">
        <f t="array" ref="AD640">1+SUMPRODUCT((D$469:D$776=D640)*(AC$469:AC$776&gt;AC640))</f>
        <v>33</v>
      </c>
      <c r="AE640">
        <f t="shared" si="121"/>
        <v>33</v>
      </c>
      <c r="AF640">
        <f t="shared" si="122"/>
        <v>7.42</v>
      </c>
      <c r="AG640" cm="1">
        <f t="array" ref="AG640">1+SUMPRODUCT((D$469:D$776=D640)*(AF$469:AF$776&gt;AF640))</f>
        <v>37</v>
      </c>
      <c r="AH640">
        <f t="shared" si="123"/>
        <v>37</v>
      </c>
      <c r="AI640">
        <f t="shared" si="124"/>
        <v>7.38</v>
      </c>
      <c r="AJ640" cm="1">
        <f t="array" ref="AJ640">1+SUMPRODUCT((D$469:D$776=D640)*(AI$469:AI$776&gt;AI640))</f>
        <v>68</v>
      </c>
      <c r="AK640">
        <f t="shared" si="125"/>
        <v>68</v>
      </c>
      <c r="AL640">
        <f t="shared" si="126"/>
        <v>7.71</v>
      </c>
      <c r="AM640" cm="1">
        <f t="array" ref="AM640">1+SUMPRODUCT((D$469:D$776=D640)*(AL$469:AL$776&gt;AL640))</f>
        <v>13</v>
      </c>
      <c r="AN640">
        <f t="shared" si="127"/>
        <v>13</v>
      </c>
    </row>
    <row r="641" spans="2:40" x14ac:dyDescent="0.3">
      <c r="B641" t="s">
        <v>188</v>
      </c>
      <c r="C641" t="str">
        <f>VLOOKUP(B641,class!A$1:B$357,2,FALSE)</f>
        <v>Shire district</v>
      </c>
      <c r="D641" t="str">
        <f>VLOOKUP(B641,classifications!E$3:F$335,2,FALSE)</f>
        <v>Urban with Significant Rural (rural including hub towns 26-49%)</v>
      </c>
      <c r="E641" s="7">
        <f t="shared" si="128"/>
        <v>7.68</v>
      </c>
      <c r="F641" s="49">
        <f t="shared" si="136"/>
        <v>11</v>
      </c>
      <c r="G641" s="49">
        <f t="shared" si="96"/>
        <v>11</v>
      </c>
      <c r="H641">
        <f t="shared" si="129"/>
        <v>7.51</v>
      </c>
      <c r="I641" s="49">
        <f t="shared" si="137"/>
        <v>32</v>
      </c>
      <c r="J641" s="49">
        <f t="shared" si="97"/>
        <v>32</v>
      </c>
      <c r="K641">
        <f t="shared" si="130"/>
        <v>7.57</v>
      </c>
      <c r="L641">
        <f t="shared" si="138"/>
        <v>32</v>
      </c>
      <c r="M641" s="49">
        <f t="shared" si="98"/>
        <v>32</v>
      </c>
      <c r="N641">
        <f t="shared" si="131"/>
        <v>7.7</v>
      </c>
      <c r="O641">
        <f t="shared" si="139"/>
        <v>24</v>
      </c>
      <c r="P641" s="49">
        <f t="shared" si="99"/>
        <v>24</v>
      </c>
      <c r="Q641">
        <f t="shared" si="132"/>
        <v>7.68</v>
      </c>
      <c r="R641">
        <f t="shared" si="140"/>
        <v>30</v>
      </c>
      <c r="S641" s="49">
        <f t="shared" si="100"/>
        <v>30</v>
      </c>
      <c r="T641">
        <f t="shared" si="133"/>
        <v>7.82</v>
      </c>
      <c r="U641">
        <f t="shared" si="141"/>
        <v>20</v>
      </c>
      <c r="V641" s="49">
        <f t="shared" si="101"/>
        <v>20</v>
      </c>
      <c r="W641">
        <f t="shared" si="134"/>
        <v>7.82</v>
      </c>
      <c r="X641">
        <f t="shared" si="142"/>
        <v>21</v>
      </c>
      <c r="Y641" s="49">
        <f t="shared" si="102"/>
        <v>21</v>
      </c>
      <c r="Z641">
        <f t="shared" si="135"/>
        <v>7.41</v>
      </c>
      <c r="AA641">
        <f t="shared" si="143"/>
        <v>50</v>
      </c>
      <c r="AB641">
        <f t="shared" si="103"/>
        <v>50</v>
      </c>
      <c r="AC641">
        <f t="shared" si="120"/>
        <v>7.87</v>
      </c>
      <c r="AD641" cm="1">
        <f t="array" ref="AD641">1+SUMPRODUCT((D$469:D$776=D641)*(AC$469:AC$776&gt;AC641))</f>
        <v>10</v>
      </c>
      <c r="AE641">
        <f t="shared" si="121"/>
        <v>10</v>
      </c>
      <c r="AF641">
        <f t="shared" si="122"/>
        <v>7.45</v>
      </c>
      <c r="AG641" cm="1">
        <f t="array" ref="AG641">1+SUMPRODUCT((D$469:D$776=D641)*(AF$469:AF$776&gt;AF641))</f>
        <v>21</v>
      </c>
      <c r="AH641">
        <f t="shared" si="123"/>
        <v>21</v>
      </c>
      <c r="AI641">
        <f t="shared" si="124"/>
        <v>7.9</v>
      </c>
      <c r="AJ641" cm="1">
        <f t="array" ref="AJ641">1+SUMPRODUCT((D$469:D$776=D641)*(AI$469:AI$776&gt;AI641))</f>
        <v>5</v>
      </c>
      <c r="AK641">
        <f t="shared" si="125"/>
        <v>5</v>
      </c>
      <c r="AL641">
        <f t="shared" si="126"/>
        <v>7.61</v>
      </c>
      <c r="AM641" cm="1">
        <f t="array" ref="AM641">1+SUMPRODUCT((D$469:D$776=D641)*(AL$469:AL$776&gt;AL641))</f>
        <v>23</v>
      </c>
      <c r="AN641">
        <f t="shared" si="127"/>
        <v>23</v>
      </c>
    </row>
    <row r="642" spans="2:40" x14ac:dyDescent="0.3">
      <c r="B642" t="s">
        <v>189</v>
      </c>
      <c r="C642" t="str">
        <f>VLOOKUP(B642,class!A$1:B$357,2,FALSE)</f>
        <v>Shire district</v>
      </c>
      <c r="D642" t="str">
        <f>VLOOKUP(B642,classifications!E$3:F$335,2,FALSE)</f>
        <v xml:space="preserve">Mainly Rural (rural including hub towns &gt;=80%) </v>
      </c>
      <c r="E642" s="7">
        <f t="shared" si="128"/>
        <v>7.73</v>
      </c>
      <c r="F642" s="49">
        <f t="shared" si="136"/>
        <v>14</v>
      </c>
      <c r="G642" s="49">
        <f t="shared" si="96"/>
        <v>14</v>
      </c>
      <c r="H642">
        <f t="shared" si="129"/>
        <v>7.65</v>
      </c>
      <c r="I642" s="49">
        <f t="shared" si="137"/>
        <v>16</v>
      </c>
      <c r="J642" s="49">
        <f t="shared" si="97"/>
        <v>16</v>
      </c>
      <c r="K642">
        <f t="shared" si="130"/>
        <v>7.65</v>
      </c>
      <c r="L642">
        <f t="shared" si="138"/>
        <v>31</v>
      </c>
      <c r="M642" s="49">
        <f t="shared" si="98"/>
        <v>31</v>
      </c>
      <c r="N642">
        <f t="shared" si="131"/>
        <v>7.97</v>
      </c>
      <c r="O642">
        <f t="shared" si="139"/>
        <v>7</v>
      </c>
      <c r="P642" s="49">
        <f t="shared" si="99"/>
        <v>7</v>
      </c>
      <c r="Q642">
        <f t="shared" si="132"/>
        <v>8.31</v>
      </c>
      <c r="R642">
        <f t="shared" si="140"/>
        <v>1</v>
      </c>
      <c r="S642" s="49">
        <f t="shared" si="100"/>
        <v>1</v>
      </c>
      <c r="T642">
        <f t="shared" si="133"/>
        <v>7.93</v>
      </c>
      <c r="U642">
        <f t="shared" si="141"/>
        <v>14</v>
      </c>
      <c r="V642" s="49">
        <f t="shared" si="101"/>
        <v>14</v>
      </c>
      <c r="W642">
        <f t="shared" si="134"/>
        <v>7.98</v>
      </c>
      <c r="X642">
        <f t="shared" si="142"/>
        <v>6</v>
      </c>
      <c r="Y642" s="49">
        <f t="shared" si="102"/>
        <v>6</v>
      </c>
      <c r="Z642">
        <f t="shared" si="135"/>
        <v>7.61</v>
      </c>
      <c r="AA642">
        <f t="shared" si="143"/>
        <v>38</v>
      </c>
      <c r="AB642">
        <f t="shared" si="103"/>
        <v>38</v>
      </c>
      <c r="AC642">
        <f t="shared" si="120"/>
        <v>8.01</v>
      </c>
      <c r="AD642" cm="1">
        <f t="array" ref="AD642">1+SUMPRODUCT((D$469:D$776=D642)*(AC$469:AC$776&gt;AC642))</f>
        <v>11</v>
      </c>
      <c r="AE642">
        <f t="shared" si="121"/>
        <v>11</v>
      </c>
      <c r="AF642">
        <f t="shared" si="122"/>
        <v>7.59</v>
      </c>
      <c r="AG642" cm="1">
        <f t="array" ref="AG642">1+SUMPRODUCT((D$469:D$776=D642)*(AF$469:AF$776&gt;AF642))</f>
        <v>19</v>
      </c>
      <c r="AH642">
        <f t="shared" si="123"/>
        <v>19</v>
      </c>
      <c r="AI642">
        <f t="shared" si="124"/>
        <v>7.55</v>
      </c>
      <c r="AJ642" cm="1">
        <f t="array" ref="AJ642">1+SUMPRODUCT((D$469:D$776=D642)*(AI$469:AI$776&gt;AI642))</f>
        <v>33</v>
      </c>
      <c r="AK642">
        <f t="shared" si="125"/>
        <v>33</v>
      </c>
      <c r="AL642">
        <f t="shared" si="126"/>
        <v>7.79</v>
      </c>
      <c r="AM642" cm="1">
        <f t="array" ref="AM642">1+SUMPRODUCT((D$469:D$776=D642)*(AL$469:AL$776&gt;AL642))</f>
        <v>12</v>
      </c>
      <c r="AN642">
        <f t="shared" si="127"/>
        <v>12</v>
      </c>
    </row>
    <row r="643" spans="2:40" x14ac:dyDescent="0.3">
      <c r="B643" t="s">
        <v>190</v>
      </c>
      <c r="C643" t="str">
        <f>VLOOKUP(B643,class!A$1:B$357,2,FALSE)</f>
        <v>Unitary authority</v>
      </c>
      <c r="D643" t="str">
        <f>VLOOKUP(B643,classifications!E$3:F$335,2,FALSE)</f>
        <v>Urban with Significant Rural (rural including hub towns 26-49%)</v>
      </c>
      <c r="E643" s="7">
        <f t="shared" si="128"/>
        <v>7.47</v>
      </c>
      <c r="F643" s="49">
        <f t="shared" si="136"/>
        <v>33</v>
      </c>
      <c r="G643" s="49">
        <f t="shared" si="96"/>
        <v>33</v>
      </c>
      <c r="H643">
        <f t="shared" si="129"/>
        <v>7.46</v>
      </c>
      <c r="I643" s="49">
        <f t="shared" si="137"/>
        <v>35</v>
      </c>
      <c r="J643" s="49">
        <f t="shared" si="97"/>
        <v>35</v>
      </c>
      <c r="K643">
        <f t="shared" si="130"/>
        <v>7.56</v>
      </c>
      <c r="L643">
        <f t="shared" si="138"/>
        <v>35</v>
      </c>
      <c r="M643" s="49">
        <f t="shared" si="98"/>
        <v>35</v>
      </c>
      <c r="N643">
        <f t="shared" si="131"/>
        <v>7.68</v>
      </c>
      <c r="O643">
        <f t="shared" si="139"/>
        <v>30</v>
      </c>
      <c r="P643" s="49">
        <f t="shared" si="99"/>
        <v>30</v>
      </c>
      <c r="Q643">
        <f t="shared" si="132"/>
        <v>7.62</v>
      </c>
      <c r="R643">
        <f t="shared" si="140"/>
        <v>36</v>
      </c>
      <c r="S643" s="49">
        <f t="shared" si="100"/>
        <v>36</v>
      </c>
      <c r="T643">
        <f t="shared" si="133"/>
        <v>7.8</v>
      </c>
      <c r="U643">
        <f t="shared" si="141"/>
        <v>23</v>
      </c>
      <c r="V643" s="49">
        <f t="shared" si="101"/>
        <v>23</v>
      </c>
      <c r="W643">
        <f t="shared" si="134"/>
        <v>7.77</v>
      </c>
      <c r="X643">
        <f t="shared" si="142"/>
        <v>28</v>
      </c>
      <c r="Y643" s="49">
        <f t="shared" si="102"/>
        <v>28</v>
      </c>
      <c r="Z643">
        <f t="shared" si="135"/>
        <v>7.62</v>
      </c>
      <c r="AA643">
        <f t="shared" si="143"/>
        <v>45</v>
      </c>
      <c r="AB643">
        <f t="shared" si="103"/>
        <v>45</v>
      </c>
      <c r="AC643">
        <f t="shared" si="120"/>
        <v>7.65</v>
      </c>
      <c r="AD643" cm="1">
        <f t="array" ref="AD643">1+SUMPRODUCT((D$469:D$776=D643)*(AC$469:AC$776&gt;AC643))</f>
        <v>33</v>
      </c>
      <c r="AE643">
        <f t="shared" si="121"/>
        <v>33</v>
      </c>
      <c r="AF643">
        <f t="shared" si="122"/>
        <v>7.45</v>
      </c>
      <c r="AG643" cm="1">
        <f t="array" ref="AG643">1+SUMPRODUCT((D$469:D$776=D643)*(AF$469:AF$776&gt;AF643))</f>
        <v>21</v>
      </c>
      <c r="AH643">
        <f t="shared" si="123"/>
        <v>21</v>
      </c>
      <c r="AI643">
        <f t="shared" si="124"/>
        <v>7.77</v>
      </c>
      <c r="AJ643" cm="1">
        <f t="array" ref="AJ643">1+SUMPRODUCT((D$469:D$776=D643)*(AI$469:AI$776&gt;AI643))</f>
        <v>12</v>
      </c>
      <c r="AK643">
        <f t="shared" si="125"/>
        <v>12</v>
      </c>
      <c r="AL643">
        <f t="shared" si="126"/>
        <v>7.66</v>
      </c>
      <c r="AM643" cm="1">
        <f t="array" ref="AM643">1+SUMPRODUCT((D$469:D$776=D643)*(AL$469:AL$776&gt;AL643))</f>
        <v>17</v>
      </c>
      <c r="AN643">
        <f t="shared" si="127"/>
        <v>17</v>
      </c>
    </row>
    <row r="644" spans="2:40" x14ac:dyDescent="0.3">
      <c r="B644" t="s">
        <v>191</v>
      </c>
      <c r="C644" t="str">
        <f>VLOOKUP(B644,class!A$1:B$357,2,FALSE)</f>
        <v>Shire district</v>
      </c>
      <c r="D644" t="str">
        <f>VLOOKUP(B644,classifications!E$3:F$335,2,FALSE)</f>
        <v xml:space="preserve">Mainly Rural (rural including hub towns &gt;=80%) </v>
      </c>
      <c r="E644" s="7">
        <f t="shared" si="128"/>
        <v>7.77</v>
      </c>
      <c r="F644" s="49">
        <f t="shared" si="136"/>
        <v>11</v>
      </c>
      <c r="G644" s="49">
        <f t="shared" si="96"/>
        <v>11</v>
      </c>
      <c r="H644">
        <f t="shared" si="129"/>
        <v>7.74</v>
      </c>
      <c r="I644" s="49">
        <f t="shared" si="137"/>
        <v>9</v>
      </c>
      <c r="J644" s="49">
        <f t="shared" si="97"/>
        <v>9</v>
      </c>
      <c r="K644">
        <f t="shared" si="130"/>
        <v>7.7</v>
      </c>
      <c r="L644">
        <f t="shared" si="138"/>
        <v>27</v>
      </c>
      <c r="M644" s="49">
        <f t="shared" si="98"/>
        <v>27</v>
      </c>
      <c r="N644">
        <f t="shared" si="131"/>
        <v>7.4</v>
      </c>
      <c r="O644">
        <f t="shared" si="139"/>
        <v>42</v>
      </c>
      <c r="P644" s="49">
        <f t="shared" si="99"/>
        <v>42</v>
      </c>
      <c r="Q644">
        <f t="shared" si="132"/>
        <v>7.36</v>
      </c>
      <c r="R644">
        <f t="shared" si="140"/>
        <v>42</v>
      </c>
      <c r="S644" s="49">
        <f t="shared" si="100"/>
        <v>42</v>
      </c>
      <c r="T644">
        <f t="shared" si="133"/>
        <v>7.73</v>
      </c>
      <c r="U644">
        <f t="shared" si="141"/>
        <v>36</v>
      </c>
      <c r="V644" s="49">
        <f t="shared" si="101"/>
        <v>36</v>
      </c>
      <c r="W644">
        <f t="shared" si="134"/>
        <v>7.93</v>
      </c>
      <c r="X644">
        <f t="shared" si="142"/>
        <v>8</v>
      </c>
      <c r="Y644" s="49">
        <f t="shared" si="102"/>
        <v>8</v>
      </c>
      <c r="Z644">
        <f t="shared" si="135"/>
        <v>8.01</v>
      </c>
      <c r="AA644">
        <f t="shared" si="143"/>
        <v>10</v>
      </c>
      <c r="AB644">
        <f t="shared" si="103"/>
        <v>10</v>
      </c>
      <c r="AC644">
        <f t="shared" si="120"/>
        <v>8.0399999999999991</v>
      </c>
      <c r="AD644" cm="1">
        <f t="array" ref="AD644">1+SUMPRODUCT((D$469:D$776=D644)*(AC$469:AC$776&gt;AC644))</f>
        <v>10</v>
      </c>
      <c r="AE644">
        <f t="shared" si="121"/>
        <v>10</v>
      </c>
      <c r="AF644">
        <f t="shared" si="122"/>
        <v>7.76</v>
      </c>
      <c r="AG644" cm="1">
        <f t="array" ref="AG644">1+SUMPRODUCT((D$469:D$776=D644)*(AF$469:AF$776&gt;AF644))</f>
        <v>11</v>
      </c>
      <c r="AH644">
        <f t="shared" si="123"/>
        <v>11</v>
      </c>
      <c r="AI644">
        <f t="shared" si="124"/>
        <v>7.62</v>
      </c>
      <c r="AJ644" cm="1">
        <f t="array" ref="AJ644">1+SUMPRODUCT((D$469:D$776=D644)*(AI$469:AI$776&gt;AI644))</f>
        <v>26</v>
      </c>
      <c r="AK644">
        <f t="shared" si="125"/>
        <v>26</v>
      </c>
      <c r="AL644">
        <f t="shared" si="126"/>
        <v>7.67</v>
      </c>
      <c r="AM644" cm="1">
        <f t="array" ref="AM644">1+SUMPRODUCT((D$469:D$776=D644)*(AL$469:AL$776&gt;AL644))</f>
        <v>20</v>
      </c>
      <c r="AN644">
        <f t="shared" si="127"/>
        <v>20</v>
      </c>
    </row>
    <row r="645" spans="2:40" x14ac:dyDescent="0.3">
      <c r="B645" t="s">
        <v>1031</v>
      </c>
      <c r="C645" t="str">
        <f>VLOOKUP(B645,class!A$1:B$357,2,FALSE)</f>
        <v>Unitary authority</v>
      </c>
      <c r="D645" t="str">
        <f>VLOOKUP(B645,classifications!E$3:F$335,2,FALSE)</f>
        <v>Urban with Significant Rural (rural including hub towns 26-49%)</v>
      </c>
      <c r="E645" s="7" t="str">
        <f t="shared" si="128"/>
        <v>x</v>
      </c>
      <c r="F645" s="49">
        <f t="shared" ref="F645" si="144">1+SUMPRODUCT((D$469:D$776=D645)*(E$469:E$776&gt;E645))</f>
        <v>1</v>
      </c>
      <c r="G645" s="49">
        <f t="shared" ref="G645" si="145">IF(E645="x",9999,F645)</f>
        <v>9999</v>
      </c>
      <c r="H645" t="str">
        <f t="shared" si="129"/>
        <v>x</v>
      </c>
      <c r="I645" s="49">
        <f t="shared" ref="I645" si="146">1+SUMPRODUCT((D$469:D$776=D645)*(H$469:H$776&gt;H645))</f>
        <v>1</v>
      </c>
      <c r="J645" s="49">
        <f t="shared" ref="J645" si="147">IF(H645="x",9999,I645)</f>
        <v>9999</v>
      </c>
      <c r="K645" t="str">
        <f t="shared" si="130"/>
        <v>x</v>
      </c>
      <c r="L645">
        <f t="shared" ref="L645" si="148">1+SUMPRODUCT((D$469:D$776=D645)*(K$469:K$776&gt;K645))</f>
        <v>1</v>
      </c>
      <c r="M645" s="49">
        <f t="shared" ref="M645" si="149">IF(K645="x",9999,L645)</f>
        <v>9999</v>
      </c>
      <c r="N645" t="str">
        <f t="shared" si="131"/>
        <v>x</v>
      </c>
      <c r="O645">
        <f t="shared" ref="O645" si="150">1+SUMPRODUCT((D$469:D$776=D645)*(N$469:N$776&gt;N645))</f>
        <v>1</v>
      </c>
      <c r="P645" s="49">
        <f t="shared" ref="P645" si="151">IF(N645="x",9999,O645)</f>
        <v>9999</v>
      </c>
      <c r="Q645" t="str">
        <f t="shared" si="132"/>
        <v>x</v>
      </c>
      <c r="R645">
        <f t="shared" ref="R645" si="152">1+SUMPRODUCT((D$469:D$776=D645)*(Q$469:Q$776&gt;Q645))</f>
        <v>1</v>
      </c>
      <c r="S645" s="49">
        <f t="shared" ref="S645" si="153">IF(Q645="x",9999,R645)</f>
        <v>9999</v>
      </c>
      <c r="T645" t="str">
        <f t="shared" si="133"/>
        <v>x</v>
      </c>
      <c r="U645">
        <f t="shared" ref="U645" si="154">1+SUMPRODUCT((D$469:D$776=D645)*(T$469:T$776&gt;T645))</f>
        <v>1</v>
      </c>
      <c r="V645" s="49">
        <f t="shared" ref="V645" si="155">IF(T645="x",9999,U645)</f>
        <v>9999</v>
      </c>
      <c r="W645" t="str">
        <f t="shared" si="134"/>
        <v>x</v>
      </c>
      <c r="X645">
        <f t="shared" ref="X645" si="156">1+SUMPRODUCT((D$469:D$776=D645)*(W$469:W$776&gt;W645))</f>
        <v>1</v>
      </c>
      <c r="Y645" s="49">
        <f t="shared" ref="Y645" si="157">IF(W645="x",9999,X645)</f>
        <v>9999</v>
      </c>
      <c r="Z645" t="str">
        <f t="shared" si="135"/>
        <v>x</v>
      </c>
      <c r="AA645">
        <f t="shared" ref="AA645" si="158">1+SUMPRODUCT((D$469:D$776=D645)*(Z$469:Z$776&gt;Z645))</f>
        <v>1</v>
      </c>
      <c r="AB645">
        <f t="shared" ref="AB645" si="159">IF(Z645="x",9999,AA645)</f>
        <v>9999</v>
      </c>
      <c r="AC645">
        <f t="shared" si="120"/>
        <v>7.68</v>
      </c>
      <c r="AD645" cm="1">
        <f t="array" ref="AD645">1+SUMPRODUCT((D$469:D$776=D645)*(AC$469:AC$776&gt;AC645))</f>
        <v>26</v>
      </c>
      <c r="AE645">
        <f t="shared" ref="AE645" si="160">IF(AC645="x",9999,AD645)</f>
        <v>26</v>
      </c>
      <c r="AF645">
        <f t="shared" si="122"/>
        <v>7.42</v>
      </c>
      <c r="AG645" cm="1">
        <f t="array" ref="AG645">1+SUMPRODUCT((D$469:D$776=D645)*(AF$469:AF$776&gt;AF645))</f>
        <v>27</v>
      </c>
      <c r="AH645">
        <f t="shared" ref="AH645" si="161">IF(AF645="x",9999,AG645)</f>
        <v>27</v>
      </c>
      <c r="AI645">
        <f t="shared" si="124"/>
        <v>7.5</v>
      </c>
      <c r="AJ645" cm="1">
        <f t="array" ref="AJ645">1+SUMPRODUCT((D$469:D$776=D645)*(AI$469:AI$776&gt;AI645))</f>
        <v>38</v>
      </c>
      <c r="AK645">
        <f t="shared" ref="AK645" si="162">IF(AI645="x",9999,AJ645)</f>
        <v>38</v>
      </c>
      <c r="AL645">
        <f t="shared" si="126"/>
        <v>7.23</v>
      </c>
      <c r="AM645" cm="1">
        <f t="array" ref="AM645">1+SUMPRODUCT((D$469:D$776=D645)*(AL$469:AL$776&gt;AL645))</f>
        <v>48</v>
      </c>
      <c r="AN645">
        <f t="shared" ref="AN645" si="163">IF(AL645="x",9999,AM645)</f>
        <v>48</v>
      </c>
    </row>
    <row r="646" spans="2:40" x14ac:dyDescent="0.3">
      <c r="B646" t="s">
        <v>192</v>
      </c>
      <c r="C646" t="str">
        <f>VLOOKUP(B646,class!A$1:B$357,2,FALSE)</f>
        <v>Unitary authority</v>
      </c>
      <c r="D646" t="str">
        <f>VLOOKUP(B646,classifications!E$3:F$335,2,FALSE)</f>
        <v>Urban with Significant Rural (rural including hub towns 26-49%)</v>
      </c>
      <c r="E646" s="7">
        <f t="shared" ref="E646:E675" si="164">VLOOKUP($B646,$B$7:$G$431,2,FALSE)</f>
        <v>7.53</v>
      </c>
      <c r="F646" s="49">
        <f t="shared" ref="F646:F677" si="165">1+SUMPRODUCT((D$469:D$776=D646)*(E$469:E$776&gt;E646))</f>
        <v>24</v>
      </c>
      <c r="G646" s="49">
        <f t="shared" si="96"/>
        <v>24</v>
      </c>
      <c r="H646">
        <f t="shared" ref="H646:H675" si="166">VLOOKUP($B646,$B$7:$G$431,3,FALSE)</f>
        <v>7.38</v>
      </c>
      <c r="I646" s="49">
        <f t="shared" ref="I646:I677" si="167">1+SUMPRODUCT((D$469:D$776=D646)*(H$469:H$776&gt;H646))</f>
        <v>42</v>
      </c>
      <c r="J646" s="49">
        <f t="shared" si="97"/>
        <v>42</v>
      </c>
      <c r="K646">
        <f t="shared" ref="K646:K675" si="168">VLOOKUP($B646,$B$7:$G$431,4,FALSE)</f>
        <v>7.58</v>
      </c>
      <c r="L646">
        <f t="shared" ref="L646:L677" si="169">1+SUMPRODUCT((D$469:D$776=D646)*(K$469:K$776&gt;K646))</f>
        <v>28</v>
      </c>
      <c r="M646" s="49">
        <f t="shared" si="98"/>
        <v>28</v>
      </c>
      <c r="N646">
        <f t="shared" ref="N646:N675" si="170">VLOOKUP($B646,$B$7:$G$431,5,FALSE)</f>
        <v>7.59</v>
      </c>
      <c r="O646">
        <f t="shared" ref="O646:O677" si="171">1+SUMPRODUCT((D$469:D$776=D646)*(N$469:N$776&gt;N646))</f>
        <v>45</v>
      </c>
      <c r="P646" s="49">
        <f t="shared" si="99"/>
        <v>45</v>
      </c>
      <c r="Q646">
        <f t="shared" ref="Q646:Q675" si="172">VLOOKUP($B646,$B$7:$G$431,6,FALSE)</f>
        <v>7.66</v>
      </c>
      <c r="R646">
        <f t="shared" ref="R646:R677" si="173">1+SUMPRODUCT((D$469:D$776=D646)*(Q$469:Q$776&gt;Q646))</f>
        <v>34</v>
      </c>
      <c r="S646" s="49">
        <f t="shared" si="100"/>
        <v>34</v>
      </c>
      <c r="T646">
        <f t="shared" ref="T646:T675" si="174">VLOOKUP($B646,$B$7:$H$431,7,FALSE)</f>
        <v>7.64</v>
      </c>
      <c r="U646">
        <f t="shared" ref="U646:U677" si="175">1+SUMPRODUCT((D$469:D$776=D646)*(T$469:T$776&gt;T646))</f>
        <v>41</v>
      </c>
      <c r="V646" s="49">
        <f t="shared" si="101"/>
        <v>41</v>
      </c>
      <c r="W646">
        <f t="shared" ref="W646:W675" si="176">VLOOKUP($B646,$B$7:$I$431,8,FALSE)</f>
        <v>7.6</v>
      </c>
      <c r="X646">
        <f t="shared" ref="X646:X677" si="177">1+SUMPRODUCT((D$469:D$776=D646)*(W$469:W$776&gt;W646))</f>
        <v>42</v>
      </c>
      <c r="Y646" s="49">
        <f t="shared" si="102"/>
        <v>42</v>
      </c>
      <c r="Z646">
        <f t="shared" ref="Z646:Z675" si="178">VLOOKUP($B646,$B$7:$J$431,9,FALSE)</f>
        <v>7.87</v>
      </c>
      <c r="AA646">
        <f t="shared" ref="AA646:AA677" si="179">1+SUMPRODUCT((D$469:D$776=D646)*(Z$469:Z$776&gt;Z646))</f>
        <v>28</v>
      </c>
      <c r="AB646">
        <f t="shared" si="103"/>
        <v>28</v>
      </c>
      <c r="AC646">
        <f t="shared" si="120"/>
        <v>7.73</v>
      </c>
      <c r="AD646" cm="1">
        <f t="array" ref="AD646">1+SUMPRODUCT((D$469:D$776=D646)*(AC$469:AC$776&gt;AC646))</f>
        <v>20</v>
      </c>
      <c r="AE646">
        <f t="shared" si="121"/>
        <v>20</v>
      </c>
      <c r="AF646">
        <f t="shared" si="122"/>
        <v>7.34</v>
      </c>
      <c r="AG646" cm="1">
        <f t="array" ref="AG646">1+SUMPRODUCT((D$469:D$776=D646)*(AF$469:AF$776&gt;AF646))</f>
        <v>34</v>
      </c>
      <c r="AH646">
        <f t="shared" si="123"/>
        <v>34</v>
      </c>
      <c r="AI646">
        <f t="shared" si="124"/>
        <v>7.59</v>
      </c>
      <c r="AJ646" cm="1">
        <f t="array" ref="AJ646">1+SUMPRODUCT((D$469:D$776=D646)*(AI$469:AI$776&gt;AI646))</f>
        <v>30</v>
      </c>
      <c r="AK646">
        <f t="shared" si="125"/>
        <v>30</v>
      </c>
      <c r="AL646">
        <f t="shared" si="126"/>
        <v>7.62</v>
      </c>
      <c r="AM646" cm="1">
        <f t="array" ref="AM646">1+SUMPRODUCT((D$469:D$776=D646)*(AL$469:AL$776&gt;AL646))</f>
        <v>21</v>
      </c>
      <c r="AN646">
        <f t="shared" si="127"/>
        <v>21</v>
      </c>
    </row>
    <row r="647" spans="2:40" x14ac:dyDescent="0.3">
      <c r="B647" t="s">
        <v>193</v>
      </c>
      <c r="C647" t="str">
        <f>VLOOKUP(B647,class!A$1:B$357,2,FALSE)</f>
        <v>Metropolitan district</v>
      </c>
      <c r="D647" t="str">
        <f>VLOOKUP(B647,classifications!E$3:F$335,2,FALSE)</f>
        <v>Urban with Major Conurbation</v>
      </c>
      <c r="E647" s="7">
        <f t="shared" si="164"/>
        <v>7.29</v>
      </c>
      <c r="F647" s="49">
        <f t="shared" si="165"/>
        <v>38</v>
      </c>
      <c r="G647" s="49">
        <f t="shared" si="96"/>
        <v>38</v>
      </c>
      <c r="H647">
        <f t="shared" si="166"/>
        <v>7.44</v>
      </c>
      <c r="I647" s="49">
        <f t="shared" si="167"/>
        <v>20</v>
      </c>
      <c r="J647" s="49">
        <f t="shared" si="97"/>
        <v>20</v>
      </c>
      <c r="K647">
        <f t="shared" si="168"/>
        <v>7.51</v>
      </c>
      <c r="L647">
        <f t="shared" si="169"/>
        <v>20</v>
      </c>
      <c r="M647" s="49">
        <f t="shared" si="98"/>
        <v>20</v>
      </c>
      <c r="N647">
        <f t="shared" si="170"/>
        <v>7.5</v>
      </c>
      <c r="O647">
        <f t="shared" si="171"/>
        <v>42</v>
      </c>
      <c r="P647" s="49">
        <f t="shared" si="99"/>
        <v>42</v>
      </c>
      <c r="Q647">
        <f t="shared" si="172"/>
        <v>7.6</v>
      </c>
      <c r="R647">
        <f t="shared" si="173"/>
        <v>25</v>
      </c>
      <c r="S647" s="49">
        <f t="shared" si="100"/>
        <v>25</v>
      </c>
      <c r="T647">
        <f t="shared" si="174"/>
        <v>7.47</v>
      </c>
      <c r="U647">
        <f t="shared" si="175"/>
        <v>57</v>
      </c>
      <c r="V647" s="49">
        <f t="shared" si="101"/>
        <v>57</v>
      </c>
      <c r="W647">
        <f t="shared" si="176"/>
        <v>7.62</v>
      </c>
      <c r="X647">
        <f t="shared" si="177"/>
        <v>31</v>
      </c>
      <c r="Y647" s="49">
        <f t="shared" si="102"/>
        <v>31</v>
      </c>
      <c r="Z647">
        <f t="shared" si="178"/>
        <v>7.72</v>
      </c>
      <c r="AA647">
        <f t="shared" si="179"/>
        <v>19</v>
      </c>
      <c r="AB647">
        <f t="shared" si="103"/>
        <v>19</v>
      </c>
      <c r="AC647">
        <f t="shared" si="120"/>
        <v>7.64</v>
      </c>
      <c r="AD647" cm="1">
        <f t="array" ref="AD647">1+SUMPRODUCT((D$469:D$776=D647)*(AC$469:AC$776&gt;AC647))</f>
        <v>27</v>
      </c>
      <c r="AE647">
        <f t="shared" si="121"/>
        <v>27</v>
      </c>
      <c r="AF647">
        <f t="shared" si="122"/>
        <v>7.34</v>
      </c>
      <c r="AG647" cm="1">
        <f t="array" ref="AG647">1+SUMPRODUCT((D$469:D$776=D647)*(AF$469:AF$776&gt;AF647))</f>
        <v>33</v>
      </c>
      <c r="AH647">
        <f t="shared" si="123"/>
        <v>33</v>
      </c>
      <c r="AI647">
        <f t="shared" si="124"/>
        <v>7.51</v>
      </c>
      <c r="AJ647" cm="1">
        <f t="array" ref="AJ647">1+SUMPRODUCT((D$469:D$776=D647)*(AI$469:AI$776&gt;AI647))</f>
        <v>28</v>
      </c>
      <c r="AK647">
        <f t="shared" si="125"/>
        <v>28</v>
      </c>
      <c r="AL647">
        <f t="shared" si="126"/>
        <v>7.51</v>
      </c>
      <c r="AM647" cm="1">
        <f t="array" ref="AM647">1+SUMPRODUCT((D$469:D$776=D647)*(AL$469:AL$776&gt;AL647))</f>
        <v>19</v>
      </c>
      <c r="AN647">
        <f t="shared" si="127"/>
        <v>19</v>
      </c>
    </row>
    <row r="648" spans="2:40" x14ac:dyDescent="0.3">
      <c r="B648" t="s">
        <v>194</v>
      </c>
      <c r="C648" t="str">
        <f>VLOOKUP(B648,class!A$1:B$357,2,FALSE)</f>
        <v>Shire district</v>
      </c>
      <c r="D648" t="str">
        <f>VLOOKUP(B648,classifications!E$3:F$335,2,FALSE)</f>
        <v xml:space="preserve">Mainly Rural (rural including hub towns &gt;=80%) </v>
      </c>
      <c r="E648" s="7">
        <f t="shared" si="164"/>
        <v>7.06</v>
      </c>
      <c r="F648" s="49">
        <f t="shared" si="165"/>
        <v>42</v>
      </c>
      <c r="G648" s="49">
        <f t="shared" si="96"/>
        <v>42</v>
      </c>
      <c r="H648">
        <f t="shared" si="166"/>
        <v>6.93</v>
      </c>
      <c r="I648" s="49">
        <f t="shared" si="167"/>
        <v>42</v>
      </c>
      <c r="J648" s="49">
        <f t="shared" si="97"/>
        <v>42</v>
      </c>
      <c r="K648">
        <f t="shared" si="168"/>
        <v>7.84</v>
      </c>
      <c r="L648">
        <f t="shared" si="169"/>
        <v>13</v>
      </c>
      <c r="M648" s="49">
        <f t="shared" si="98"/>
        <v>13</v>
      </c>
      <c r="N648">
        <f t="shared" si="170"/>
        <v>7.64</v>
      </c>
      <c r="O648">
        <f t="shared" si="171"/>
        <v>35</v>
      </c>
      <c r="P648" s="49">
        <f t="shared" si="99"/>
        <v>35</v>
      </c>
      <c r="Q648">
        <f t="shared" si="172"/>
        <v>7.86</v>
      </c>
      <c r="R648">
        <f t="shared" si="173"/>
        <v>16</v>
      </c>
      <c r="S648" s="49">
        <f t="shared" si="100"/>
        <v>16</v>
      </c>
      <c r="T648">
        <f t="shared" si="174"/>
        <v>8.36</v>
      </c>
      <c r="U648">
        <f t="shared" si="175"/>
        <v>2</v>
      </c>
      <c r="V648" s="49">
        <f t="shared" si="101"/>
        <v>2</v>
      </c>
      <c r="W648">
        <f t="shared" si="176"/>
        <v>7.78</v>
      </c>
      <c r="X648">
        <f t="shared" si="177"/>
        <v>27</v>
      </c>
      <c r="Y648" s="49">
        <f t="shared" si="102"/>
        <v>27</v>
      </c>
      <c r="Z648">
        <f t="shared" si="178"/>
        <v>7.91</v>
      </c>
      <c r="AA648">
        <f t="shared" si="179"/>
        <v>16</v>
      </c>
      <c r="AB648">
        <f t="shared" si="103"/>
        <v>16</v>
      </c>
      <c r="AC648">
        <f t="shared" si="120"/>
        <v>7.82</v>
      </c>
      <c r="AD648" cm="1">
        <f t="array" ref="AD648">1+SUMPRODUCT((D$469:D$776=D648)*(AC$469:AC$776&gt;AC648))</f>
        <v>21</v>
      </c>
      <c r="AE648">
        <f t="shared" si="121"/>
        <v>21</v>
      </c>
      <c r="AF648">
        <f t="shared" si="122"/>
        <v>7.36</v>
      </c>
      <c r="AG648" cm="1">
        <f t="array" ref="AG648">1+SUMPRODUCT((D$469:D$776=D648)*(AF$469:AF$776&gt;AF648))</f>
        <v>34</v>
      </c>
      <c r="AH648">
        <f t="shared" si="123"/>
        <v>34</v>
      </c>
      <c r="AI648">
        <f t="shared" si="124"/>
        <v>7.55</v>
      </c>
      <c r="AJ648" cm="1">
        <f t="array" ref="AJ648">1+SUMPRODUCT((D$469:D$776=D648)*(AI$469:AI$776&gt;AI648))</f>
        <v>33</v>
      </c>
      <c r="AK648">
        <f t="shared" si="125"/>
        <v>33</v>
      </c>
      <c r="AL648">
        <f t="shared" si="126"/>
        <v>7.64</v>
      </c>
      <c r="AM648" cm="1">
        <f t="array" ref="AM648">1+SUMPRODUCT((D$469:D$776=D648)*(AL$469:AL$776&gt;AL648))</f>
        <v>21</v>
      </c>
      <c r="AN648">
        <f t="shared" si="127"/>
        <v>21</v>
      </c>
    </row>
    <row r="649" spans="2:40" x14ac:dyDescent="0.3">
      <c r="B649" t="s">
        <v>195</v>
      </c>
      <c r="C649" t="str">
        <f>VLOOKUP(B649,class!A$1:B$357,2,FALSE)</f>
        <v>Shire district</v>
      </c>
      <c r="D649" t="str">
        <f>VLOOKUP(B649,classifications!E$3:F$335,2,FALSE)</f>
        <v xml:space="preserve">Largely Rural (rural including hub towns 50-79%) </v>
      </c>
      <c r="E649" s="7">
        <f t="shared" si="164"/>
        <v>7.5</v>
      </c>
      <c r="F649" s="49">
        <f t="shared" si="165"/>
        <v>30</v>
      </c>
      <c r="G649" s="49">
        <f t="shared" si="96"/>
        <v>30</v>
      </c>
      <c r="H649">
        <f t="shared" si="166"/>
        <v>7.45</v>
      </c>
      <c r="I649" s="49">
        <f t="shared" si="167"/>
        <v>35</v>
      </c>
      <c r="J649" s="49">
        <f t="shared" si="97"/>
        <v>35</v>
      </c>
      <c r="K649">
        <f t="shared" si="168"/>
        <v>7.71</v>
      </c>
      <c r="L649">
        <f t="shared" si="169"/>
        <v>12</v>
      </c>
      <c r="M649" s="49">
        <f t="shared" si="98"/>
        <v>12</v>
      </c>
      <c r="N649">
        <f t="shared" si="170"/>
        <v>7.65</v>
      </c>
      <c r="O649">
        <f t="shared" si="171"/>
        <v>35</v>
      </c>
      <c r="P649" s="49">
        <f t="shared" si="99"/>
        <v>35</v>
      </c>
      <c r="Q649">
        <f t="shared" si="172"/>
        <v>7.81</v>
      </c>
      <c r="R649">
        <f t="shared" si="173"/>
        <v>20</v>
      </c>
      <c r="S649" s="49">
        <f t="shared" si="100"/>
        <v>20</v>
      </c>
      <c r="T649">
        <f t="shared" si="174"/>
        <v>7.89</v>
      </c>
      <c r="U649">
        <f t="shared" si="175"/>
        <v>14</v>
      </c>
      <c r="V649" s="49">
        <f t="shared" si="101"/>
        <v>14</v>
      </c>
      <c r="W649">
        <f t="shared" si="176"/>
        <v>7.64</v>
      </c>
      <c r="X649">
        <f t="shared" si="177"/>
        <v>33</v>
      </c>
      <c r="Y649" s="49">
        <f t="shared" si="102"/>
        <v>33</v>
      </c>
      <c r="Z649">
        <f t="shared" si="178"/>
        <v>7.99</v>
      </c>
      <c r="AA649">
        <f t="shared" si="179"/>
        <v>8</v>
      </c>
      <c r="AB649">
        <f t="shared" si="103"/>
        <v>8</v>
      </c>
      <c r="AC649">
        <f t="shared" si="120"/>
        <v>7.8</v>
      </c>
      <c r="AD649" cm="1">
        <f t="array" ref="AD649">1+SUMPRODUCT((D$469:D$776=D649)*(AC$469:AC$776&gt;AC649))</f>
        <v>19</v>
      </c>
      <c r="AE649">
        <f t="shared" si="121"/>
        <v>19</v>
      </c>
      <c r="AF649">
        <f t="shared" si="122"/>
        <v>7.54</v>
      </c>
      <c r="AG649" cm="1">
        <f t="array" ref="AG649">1+SUMPRODUCT((D$469:D$776=D649)*(AF$469:AF$776&gt;AF649))</f>
        <v>15</v>
      </c>
      <c r="AH649">
        <f t="shared" si="123"/>
        <v>15</v>
      </c>
      <c r="AI649">
        <f t="shared" si="124"/>
        <v>8.02</v>
      </c>
      <c r="AJ649" cm="1">
        <f t="array" ref="AJ649">1+SUMPRODUCT((D$469:D$776=D649)*(AI$469:AI$776&gt;AI649))</f>
        <v>3</v>
      </c>
      <c r="AK649">
        <f t="shared" si="125"/>
        <v>3</v>
      </c>
      <c r="AL649">
        <f t="shared" si="126"/>
        <v>7.1</v>
      </c>
      <c r="AM649" cm="1">
        <f t="array" ref="AM649">1+SUMPRODUCT((D$469:D$776=D649)*(AL$469:AL$776&gt;AL649))</f>
        <v>41</v>
      </c>
      <c r="AN649">
        <f t="shared" si="127"/>
        <v>41</v>
      </c>
    </row>
    <row r="650" spans="2:40" x14ac:dyDescent="0.3">
      <c r="B650" t="s">
        <v>197</v>
      </c>
      <c r="C650" t="str">
        <f>VLOOKUP(B650,class!A$1:B$357,2,FALSE)</f>
        <v>Unitary authority</v>
      </c>
      <c r="D650" t="str">
        <f>VLOOKUP(B650,classifications!E$3:F$335,2,FALSE)</f>
        <v xml:space="preserve">Largely Rural (rural including hub towns 50-79%) </v>
      </c>
      <c r="E650" s="7">
        <f t="shared" si="164"/>
        <v>7.49</v>
      </c>
      <c r="F650" s="49">
        <f t="shared" si="165"/>
        <v>31</v>
      </c>
      <c r="G650" s="49">
        <f t="shared" si="96"/>
        <v>31</v>
      </c>
      <c r="H650">
        <f t="shared" si="166"/>
        <v>7.54</v>
      </c>
      <c r="I650" s="49">
        <f t="shared" si="167"/>
        <v>29</v>
      </c>
      <c r="J650" s="49">
        <f t="shared" si="97"/>
        <v>29</v>
      </c>
      <c r="K650">
        <f t="shared" si="168"/>
        <v>7.59</v>
      </c>
      <c r="L650">
        <f t="shared" si="169"/>
        <v>27</v>
      </c>
      <c r="M650" s="49">
        <f t="shared" si="98"/>
        <v>27</v>
      </c>
      <c r="N650">
        <f t="shared" si="170"/>
        <v>7.63</v>
      </c>
      <c r="O650">
        <f t="shared" si="171"/>
        <v>39</v>
      </c>
      <c r="P650" s="49">
        <f t="shared" si="99"/>
        <v>39</v>
      </c>
      <c r="Q650">
        <f t="shared" si="172"/>
        <v>7.76</v>
      </c>
      <c r="R650">
        <f t="shared" si="173"/>
        <v>25</v>
      </c>
      <c r="S650" s="49">
        <f t="shared" si="100"/>
        <v>25</v>
      </c>
      <c r="T650">
        <f t="shared" si="174"/>
        <v>7.51</v>
      </c>
      <c r="U650">
        <f t="shared" si="175"/>
        <v>40</v>
      </c>
      <c r="V650" s="49">
        <f t="shared" si="101"/>
        <v>40</v>
      </c>
      <c r="W650">
        <f t="shared" si="176"/>
        <v>7.63</v>
      </c>
      <c r="X650">
        <f t="shared" si="177"/>
        <v>34</v>
      </c>
      <c r="Y650" s="49">
        <f t="shared" si="102"/>
        <v>34</v>
      </c>
      <c r="Z650">
        <f t="shared" si="178"/>
        <v>7.58</v>
      </c>
      <c r="AA650">
        <f t="shared" si="179"/>
        <v>41</v>
      </c>
      <c r="AB650">
        <f t="shared" si="103"/>
        <v>41</v>
      </c>
      <c r="AC650">
        <f t="shared" si="120"/>
        <v>7.58</v>
      </c>
      <c r="AD650" cm="1">
        <f t="array" ref="AD650">1+SUMPRODUCT((D$469:D$776=D650)*(AC$469:AC$776&gt;AC650))</f>
        <v>34</v>
      </c>
      <c r="AE650">
        <f t="shared" si="121"/>
        <v>34</v>
      </c>
      <c r="AF650">
        <f t="shared" si="122"/>
        <v>7.53</v>
      </c>
      <c r="AG650" cm="1">
        <f t="array" ref="AG650">1+SUMPRODUCT((D$469:D$776=D650)*(AF$469:AF$776&gt;AF650))</f>
        <v>17</v>
      </c>
      <c r="AH650">
        <f t="shared" si="123"/>
        <v>17</v>
      </c>
      <c r="AI650">
        <f t="shared" si="124"/>
        <v>7.68</v>
      </c>
      <c r="AJ650" cm="1">
        <f t="array" ref="AJ650">1+SUMPRODUCT((D$469:D$776=D650)*(AI$469:AI$776&gt;AI650))</f>
        <v>21</v>
      </c>
      <c r="AK650">
        <f t="shared" si="125"/>
        <v>21</v>
      </c>
      <c r="AL650">
        <f t="shared" si="126"/>
        <v>7.68</v>
      </c>
      <c r="AM650" cm="1">
        <f t="array" ref="AM650">1+SUMPRODUCT((D$469:D$776=D650)*(AL$469:AL$776&gt;AL650))</f>
        <v>14</v>
      </c>
      <c r="AN650">
        <f t="shared" si="127"/>
        <v>14</v>
      </c>
    </row>
    <row r="651" spans="2:40" x14ac:dyDescent="0.3">
      <c r="B651" t="s">
        <v>198</v>
      </c>
      <c r="C651" t="str">
        <f>VLOOKUP(B651,class!A$1:B$357,2,FALSE)</f>
        <v>Shire district</v>
      </c>
      <c r="D651" t="str">
        <f>VLOOKUP(B651,classifications!E$3:F$335,2,FALSE)</f>
        <v>Urban with City and Town</v>
      </c>
      <c r="E651" s="7">
        <f t="shared" si="164"/>
        <v>7.46</v>
      </c>
      <c r="F651" s="49">
        <f t="shared" si="165"/>
        <v>37</v>
      </c>
      <c r="G651" s="49">
        <f t="shared" si="96"/>
        <v>37</v>
      </c>
      <c r="H651">
        <f t="shared" si="166"/>
        <v>7.45</v>
      </c>
      <c r="I651" s="49">
        <f t="shared" si="167"/>
        <v>43</v>
      </c>
      <c r="J651" s="49">
        <f t="shared" si="97"/>
        <v>43</v>
      </c>
      <c r="K651">
        <f t="shared" si="168"/>
        <v>7.42</v>
      </c>
      <c r="L651">
        <f t="shared" si="169"/>
        <v>59</v>
      </c>
      <c r="M651" s="49">
        <f t="shared" si="98"/>
        <v>59</v>
      </c>
      <c r="N651">
        <f t="shared" si="170"/>
        <v>7.7</v>
      </c>
      <c r="O651">
        <f t="shared" si="171"/>
        <v>30</v>
      </c>
      <c r="P651" s="49">
        <f t="shared" si="99"/>
        <v>30</v>
      </c>
      <c r="Q651">
        <f t="shared" si="172"/>
        <v>7.69</v>
      </c>
      <c r="R651">
        <f t="shared" si="173"/>
        <v>38</v>
      </c>
      <c r="S651" s="49">
        <f t="shared" si="100"/>
        <v>38</v>
      </c>
      <c r="T651">
        <f t="shared" si="174"/>
        <v>7.78</v>
      </c>
      <c r="U651">
        <f t="shared" si="175"/>
        <v>19</v>
      </c>
      <c r="V651" s="49">
        <f t="shared" si="101"/>
        <v>19</v>
      </c>
      <c r="W651">
        <f t="shared" si="176"/>
        <v>7.53</v>
      </c>
      <c r="X651">
        <f t="shared" si="177"/>
        <v>81</v>
      </c>
      <c r="Y651" s="49">
        <f t="shared" si="102"/>
        <v>81</v>
      </c>
      <c r="Z651">
        <f t="shared" si="178"/>
        <v>7.6</v>
      </c>
      <c r="AA651">
        <f t="shared" si="179"/>
        <v>66</v>
      </c>
      <c r="AB651">
        <f t="shared" si="103"/>
        <v>66</v>
      </c>
      <c r="AC651">
        <f t="shared" si="120"/>
        <v>7.44</v>
      </c>
      <c r="AD651" cm="1">
        <f t="array" ref="AD651">1+SUMPRODUCT((D$469:D$776=D651)*(AC$469:AC$776&gt;AC651))</f>
        <v>81</v>
      </c>
      <c r="AE651">
        <f t="shared" si="121"/>
        <v>81</v>
      </c>
      <c r="AF651">
        <f t="shared" si="122"/>
        <v>7.2</v>
      </c>
      <c r="AG651" cm="1">
        <f t="array" ref="AG651">1+SUMPRODUCT((D$469:D$776=D651)*(AF$469:AF$776&gt;AF651))</f>
        <v>75</v>
      </c>
      <c r="AH651">
        <f t="shared" si="123"/>
        <v>75</v>
      </c>
      <c r="AI651">
        <f t="shared" si="124"/>
        <v>7.5</v>
      </c>
      <c r="AJ651" cm="1">
        <f t="array" ref="AJ651">1+SUMPRODUCT((D$469:D$776=D651)*(AI$469:AI$776&gt;AI651))</f>
        <v>44</v>
      </c>
      <c r="AK651">
        <f t="shared" si="125"/>
        <v>44</v>
      </c>
      <c r="AL651">
        <f t="shared" si="126"/>
        <v>7.3</v>
      </c>
      <c r="AM651" cm="1">
        <f t="array" ref="AM651">1+SUMPRODUCT((D$469:D$776=D651)*(AL$469:AL$776&gt;AL651))</f>
        <v>69</v>
      </c>
      <c r="AN651">
        <f t="shared" si="127"/>
        <v>69</v>
      </c>
    </row>
    <row r="652" spans="2:40" x14ac:dyDescent="0.3">
      <c r="B652" t="s">
        <v>199</v>
      </c>
      <c r="C652" t="str">
        <f>VLOOKUP(B652,class!A$1:B$357,2,FALSE)</f>
        <v>Unitary authority</v>
      </c>
      <c r="D652" t="str">
        <f>VLOOKUP(B652,classifications!E$3:F$335,2,FALSE)</f>
        <v>Urban with Minor Conurbation</v>
      </c>
      <c r="E652" s="7">
        <f t="shared" si="164"/>
        <v>7.45</v>
      </c>
      <c r="F652" s="49">
        <f t="shared" si="165"/>
        <v>4</v>
      </c>
      <c r="G652" s="49">
        <f t="shared" si="96"/>
        <v>4</v>
      </c>
      <c r="H652">
        <f t="shared" si="166"/>
        <v>7.42</v>
      </c>
      <c r="I652" s="49">
        <f t="shared" si="167"/>
        <v>6</v>
      </c>
      <c r="J652" s="49">
        <f t="shared" si="97"/>
        <v>6</v>
      </c>
      <c r="K652">
        <f t="shared" si="168"/>
        <v>7.42</v>
      </c>
      <c r="L652">
        <f t="shared" si="169"/>
        <v>6</v>
      </c>
      <c r="M652" s="49">
        <f t="shared" si="98"/>
        <v>6</v>
      </c>
      <c r="N652">
        <f t="shared" si="170"/>
        <v>7.36</v>
      </c>
      <c r="O652">
        <f t="shared" si="171"/>
        <v>9</v>
      </c>
      <c r="P652" s="49">
        <f t="shared" si="99"/>
        <v>9</v>
      </c>
      <c r="Q652">
        <f t="shared" si="172"/>
        <v>7.35</v>
      </c>
      <c r="R652">
        <f t="shared" si="173"/>
        <v>9</v>
      </c>
      <c r="S652" s="49">
        <f t="shared" si="100"/>
        <v>9</v>
      </c>
      <c r="T652">
        <f t="shared" si="174"/>
        <v>7.38</v>
      </c>
      <c r="U652">
        <f t="shared" si="175"/>
        <v>9</v>
      </c>
      <c r="V652" s="49">
        <f t="shared" si="101"/>
        <v>9</v>
      </c>
      <c r="W652">
        <f t="shared" si="176"/>
        <v>7.42</v>
      </c>
      <c r="X652">
        <f t="shared" si="177"/>
        <v>8</v>
      </c>
      <c r="Y652" s="49">
        <f t="shared" si="102"/>
        <v>8</v>
      </c>
      <c r="Z652">
        <f t="shared" si="178"/>
        <v>7.49</v>
      </c>
      <c r="AA652">
        <f t="shared" si="179"/>
        <v>8</v>
      </c>
      <c r="AB652">
        <f t="shared" si="103"/>
        <v>8</v>
      </c>
      <c r="AC652">
        <f t="shared" si="120"/>
        <v>7.38</v>
      </c>
      <c r="AD652" cm="1">
        <f t="array" ref="AD652">1+SUMPRODUCT((D$469:D$776=D652)*(AC$469:AC$776&gt;AC652))</f>
        <v>8</v>
      </c>
      <c r="AE652">
        <f t="shared" si="121"/>
        <v>8</v>
      </c>
      <c r="AF652">
        <f t="shared" si="122"/>
        <v>7.12</v>
      </c>
      <c r="AG652" cm="1">
        <f t="array" ref="AG652">1+SUMPRODUCT((D$469:D$776=D652)*(AF$469:AF$776&gt;AF652))</f>
        <v>9</v>
      </c>
      <c r="AH652">
        <f t="shared" si="123"/>
        <v>9</v>
      </c>
      <c r="AI652">
        <f t="shared" si="124"/>
        <v>7.25</v>
      </c>
      <c r="AJ652" cm="1">
        <f t="array" ref="AJ652">1+SUMPRODUCT((D$469:D$776=D652)*(AI$469:AI$776&gt;AI652))</f>
        <v>9</v>
      </c>
      <c r="AK652">
        <f t="shared" si="125"/>
        <v>9</v>
      </c>
      <c r="AL652">
        <f t="shared" si="126"/>
        <v>7.24</v>
      </c>
      <c r="AM652" cm="1">
        <f t="array" ref="AM652">1+SUMPRODUCT((D$469:D$776=D652)*(AL$469:AL$776&gt;AL652))</f>
        <v>9</v>
      </c>
      <c r="AN652">
        <f t="shared" si="127"/>
        <v>9</v>
      </c>
    </row>
    <row r="653" spans="2:40" x14ac:dyDescent="0.3">
      <c r="B653" t="s">
        <v>200</v>
      </c>
      <c r="C653" t="str">
        <f>VLOOKUP(B653,class!A$1:B$357,2,FALSE)</f>
        <v>Shire district</v>
      </c>
      <c r="D653" t="str">
        <f>VLOOKUP(B653,classifications!E$3:F$335,2,FALSE)</f>
        <v>Urban with City and Town</v>
      </c>
      <c r="E653" s="7">
        <f t="shared" si="164"/>
        <v>7.2</v>
      </c>
      <c r="F653" s="49">
        <f t="shared" si="165"/>
        <v>79</v>
      </c>
      <c r="G653" s="49">
        <f t="shared" si="96"/>
        <v>79</v>
      </c>
      <c r="H653">
        <f t="shared" si="166"/>
        <v>7.7</v>
      </c>
      <c r="I653" s="49">
        <f t="shared" si="167"/>
        <v>9</v>
      </c>
      <c r="J653" s="49">
        <f t="shared" si="97"/>
        <v>9</v>
      </c>
      <c r="K653">
        <f t="shared" si="168"/>
        <v>7.26</v>
      </c>
      <c r="L653">
        <f t="shared" si="169"/>
        <v>82</v>
      </c>
      <c r="M653" s="49">
        <f t="shared" si="98"/>
        <v>82</v>
      </c>
      <c r="N653">
        <f t="shared" si="170"/>
        <v>7.78</v>
      </c>
      <c r="O653">
        <f t="shared" si="171"/>
        <v>18</v>
      </c>
      <c r="P653" s="49">
        <f t="shared" si="99"/>
        <v>18</v>
      </c>
      <c r="Q653">
        <f t="shared" si="172"/>
        <v>7.6</v>
      </c>
      <c r="R653">
        <f t="shared" si="173"/>
        <v>58</v>
      </c>
      <c r="S653" s="49">
        <f t="shared" si="100"/>
        <v>58</v>
      </c>
      <c r="T653">
        <f t="shared" si="174"/>
        <v>7.3</v>
      </c>
      <c r="U653">
        <f t="shared" si="175"/>
        <v>91</v>
      </c>
      <c r="V653" s="49">
        <f t="shared" si="101"/>
        <v>91</v>
      </c>
      <c r="W653">
        <f t="shared" si="176"/>
        <v>7.82</v>
      </c>
      <c r="X653">
        <f t="shared" si="177"/>
        <v>24</v>
      </c>
      <c r="Y653" s="49">
        <f t="shared" si="102"/>
        <v>24</v>
      </c>
      <c r="Z653">
        <f t="shared" si="178"/>
        <v>7.81</v>
      </c>
      <c r="AA653">
        <f t="shared" si="179"/>
        <v>26</v>
      </c>
      <c r="AB653">
        <f t="shared" si="103"/>
        <v>26</v>
      </c>
      <c r="AC653">
        <f t="shared" si="120"/>
        <v>7.63</v>
      </c>
      <c r="AD653" cm="1">
        <f t="array" ref="AD653">1+SUMPRODUCT((D$469:D$776=D653)*(AC$469:AC$776&gt;AC653))</f>
        <v>51</v>
      </c>
      <c r="AE653">
        <f t="shared" si="121"/>
        <v>51</v>
      </c>
      <c r="AF653">
        <f t="shared" si="122"/>
        <v>7.56</v>
      </c>
      <c r="AG653" cm="1">
        <f t="array" ref="AG653">1+SUMPRODUCT((D$469:D$776=D653)*(AF$469:AF$776&gt;AF653))</f>
        <v>19</v>
      </c>
      <c r="AH653">
        <f t="shared" si="123"/>
        <v>19</v>
      </c>
      <c r="AI653">
        <f t="shared" si="124"/>
        <v>7.69</v>
      </c>
      <c r="AJ653" cm="1">
        <f t="array" ref="AJ653">1+SUMPRODUCT((D$469:D$776=D653)*(AI$469:AI$776&gt;AI653))</f>
        <v>19</v>
      </c>
      <c r="AK653">
        <f t="shared" si="125"/>
        <v>19</v>
      </c>
      <c r="AL653">
        <f t="shared" si="126"/>
        <v>6.75</v>
      </c>
      <c r="AM653" cm="1">
        <f t="array" ref="AM653">1+SUMPRODUCT((D$469:D$776=D653)*(AL$469:AL$776&gt;AL653))</f>
        <v>87</v>
      </c>
      <c r="AN653">
        <f t="shared" si="127"/>
        <v>87</v>
      </c>
    </row>
    <row r="654" spans="2:40" x14ac:dyDescent="0.3">
      <c r="B654" t="s">
        <v>201</v>
      </c>
      <c r="C654" t="str">
        <f>VLOOKUP(B654,class!A$1:B$357,2,FALSE)</f>
        <v>Shire district</v>
      </c>
      <c r="D654" t="str">
        <f>VLOOKUP(B654,classifications!E$3:F$335,2,FALSE)</f>
        <v>Urban with City and Town</v>
      </c>
      <c r="E654" s="7">
        <f t="shared" si="164"/>
        <v>7.11</v>
      </c>
      <c r="F654" s="49">
        <f t="shared" si="165"/>
        <v>88</v>
      </c>
      <c r="G654" s="49">
        <f t="shared" si="96"/>
        <v>88</v>
      </c>
      <c r="H654">
        <f t="shared" si="166"/>
        <v>7.83</v>
      </c>
      <c r="I654" s="49">
        <f t="shared" si="167"/>
        <v>3</v>
      </c>
      <c r="J654" s="49">
        <f t="shared" si="97"/>
        <v>3</v>
      </c>
      <c r="K654">
        <f t="shared" si="168"/>
        <v>7.68</v>
      </c>
      <c r="L654">
        <f t="shared" si="169"/>
        <v>14</v>
      </c>
      <c r="M654" s="49">
        <f t="shared" si="98"/>
        <v>14</v>
      </c>
      <c r="N654">
        <f t="shared" si="170"/>
        <v>7.84</v>
      </c>
      <c r="O654">
        <f t="shared" si="171"/>
        <v>12</v>
      </c>
      <c r="P654" s="49">
        <f t="shared" si="99"/>
        <v>12</v>
      </c>
      <c r="Q654">
        <f t="shared" si="172"/>
        <v>7.97</v>
      </c>
      <c r="R654">
        <f t="shared" si="173"/>
        <v>4</v>
      </c>
      <c r="S654" s="49">
        <f t="shared" si="100"/>
        <v>4</v>
      </c>
      <c r="T654">
        <f t="shared" si="174"/>
        <v>7.95</v>
      </c>
      <c r="U654">
        <f t="shared" si="175"/>
        <v>5</v>
      </c>
      <c r="V654" s="49">
        <f t="shared" si="101"/>
        <v>5</v>
      </c>
      <c r="W654">
        <f t="shared" si="176"/>
        <v>7.54</v>
      </c>
      <c r="X654">
        <f t="shared" si="177"/>
        <v>80</v>
      </c>
      <c r="Y654" s="49">
        <f t="shared" si="102"/>
        <v>80</v>
      </c>
      <c r="Z654" t="str">
        <f t="shared" si="178"/>
        <v>x</v>
      </c>
      <c r="AA654">
        <f t="shared" si="179"/>
        <v>1</v>
      </c>
      <c r="AB654">
        <f t="shared" si="103"/>
        <v>9999</v>
      </c>
      <c r="AC654">
        <f t="shared" si="120"/>
        <v>7.21</v>
      </c>
      <c r="AD654" cm="1">
        <f t="array" ref="AD654">1+SUMPRODUCT((D$469:D$776=D654)*(AC$469:AC$776&gt;AC654))</f>
        <v>90</v>
      </c>
      <c r="AE654">
        <f t="shared" si="121"/>
        <v>90</v>
      </c>
      <c r="AF654" t="str">
        <f t="shared" si="122"/>
        <v>x</v>
      </c>
      <c r="AG654" cm="1">
        <f t="array" ref="AG654">1+SUMPRODUCT((D$469:D$776=D654)*(AF$469:AF$776&gt;AF654))</f>
        <v>1</v>
      </c>
      <c r="AH654">
        <f t="shared" si="123"/>
        <v>9999</v>
      </c>
      <c r="AI654" t="str">
        <f t="shared" si="124"/>
        <v>x</v>
      </c>
      <c r="AJ654" cm="1">
        <f t="array" ref="AJ654">1+SUMPRODUCT((D$469:D$776=D654)*(AI$469:AI$776&gt;AI654))</f>
        <v>1</v>
      </c>
      <c r="AK654">
        <f t="shared" si="125"/>
        <v>9999</v>
      </c>
      <c r="AL654">
        <f t="shared" si="126"/>
        <v>7.3</v>
      </c>
      <c r="AM654" cm="1">
        <f t="array" ref="AM654">1+SUMPRODUCT((D$469:D$776=D654)*(AL$469:AL$776&gt;AL654))</f>
        <v>69</v>
      </c>
      <c r="AN654">
        <f t="shared" si="127"/>
        <v>69</v>
      </c>
    </row>
    <row r="655" spans="2:40" x14ac:dyDescent="0.3">
      <c r="B655" t="s">
        <v>202</v>
      </c>
      <c r="C655" t="str">
        <f>VLOOKUP(B655,class!A$1:B$357,2,FALSE)</f>
        <v>Metropolitan district</v>
      </c>
      <c r="D655" t="str">
        <f>VLOOKUP(B655,classifications!E$3:F$335,2,FALSE)</f>
        <v>Urban with Major Conurbation</v>
      </c>
      <c r="E655" s="7">
        <f t="shared" si="164"/>
        <v>7.07</v>
      </c>
      <c r="F655" s="49">
        <f t="shared" si="165"/>
        <v>67</v>
      </c>
      <c r="G655" s="49">
        <f t="shared" si="96"/>
        <v>67</v>
      </c>
      <c r="H655">
        <f t="shared" si="166"/>
        <v>7.3</v>
      </c>
      <c r="I655" s="49">
        <f t="shared" si="167"/>
        <v>44</v>
      </c>
      <c r="J655" s="49">
        <f t="shared" si="97"/>
        <v>44</v>
      </c>
      <c r="K655">
        <f t="shared" si="168"/>
        <v>7.15</v>
      </c>
      <c r="L655">
        <f t="shared" si="169"/>
        <v>68</v>
      </c>
      <c r="M655" s="49">
        <f t="shared" si="98"/>
        <v>68</v>
      </c>
      <c r="N655">
        <f t="shared" si="170"/>
        <v>7.23</v>
      </c>
      <c r="O655">
        <f t="shared" si="171"/>
        <v>73</v>
      </c>
      <c r="P655" s="49">
        <f t="shared" si="99"/>
        <v>73</v>
      </c>
      <c r="Q655">
        <f t="shared" si="172"/>
        <v>7.38</v>
      </c>
      <c r="R655">
        <f t="shared" si="173"/>
        <v>65</v>
      </c>
      <c r="S655" s="49">
        <f t="shared" si="100"/>
        <v>65</v>
      </c>
      <c r="T655">
        <f t="shared" si="174"/>
        <v>7.45</v>
      </c>
      <c r="U655">
        <f t="shared" si="175"/>
        <v>60</v>
      </c>
      <c r="V655" s="49">
        <f t="shared" si="101"/>
        <v>60</v>
      </c>
      <c r="W655">
        <f t="shared" si="176"/>
        <v>7.55</v>
      </c>
      <c r="X655">
        <f t="shared" si="177"/>
        <v>44</v>
      </c>
      <c r="Y655" s="49">
        <f t="shared" si="102"/>
        <v>44</v>
      </c>
      <c r="Z655">
        <f t="shared" si="178"/>
        <v>7.58</v>
      </c>
      <c r="AA655">
        <f t="shared" si="179"/>
        <v>43</v>
      </c>
      <c r="AB655">
        <f t="shared" si="103"/>
        <v>43</v>
      </c>
      <c r="AC655">
        <f t="shared" si="120"/>
        <v>7.58</v>
      </c>
      <c r="AD655" cm="1">
        <f t="array" ref="AD655">1+SUMPRODUCT((D$469:D$776=D655)*(AC$469:AC$776&gt;AC655))</f>
        <v>37</v>
      </c>
      <c r="AE655">
        <f t="shared" si="121"/>
        <v>37</v>
      </c>
      <c r="AF655">
        <f t="shared" si="122"/>
        <v>7.35</v>
      </c>
      <c r="AG655" cm="1">
        <f t="array" ref="AG655">1+SUMPRODUCT((D$469:D$776=D655)*(AF$469:AF$776&gt;AF655))</f>
        <v>27</v>
      </c>
      <c r="AH655">
        <f t="shared" si="123"/>
        <v>27</v>
      </c>
      <c r="AI655">
        <f t="shared" si="124"/>
        <v>7.51</v>
      </c>
      <c r="AJ655" cm="1">
        <f t="array" ref="AJ655">1+SUMPRODUCT((D$469:D$776=D655)*(AI$469:AI$776&gt;AI655))</f>
        <v>28</v>
      </c>
      <c r="AK655">
        <f t="shared" si="125"/>
        <v>28</v>
      </c>
      <c r="AL655">
        <f t="shared" si="126"/>
        <v>7.21</v>
      </c>
      <c r="AM655" cm="1">
        <f t="array" ref="AM655">1+SUMPRODUCT((D$469:D$776=D655)*(AL$469:AL$776&gt;AL655))</f>
        <v>60</v>
      </c>
      <c r="AN655">
        <f t="shared" si="127"/>
        <v>60</v>
      </c>
    </row>
    <row r="656" spans="2:40" x14ac:dyDescent="0.3">
      <c r="B656" t="s">
        <v>203</v>
      </c>
      <c r="C656" t="str">
        <f>VLOOKUP(B656,class!A$1:B$357,2,FALSE)</f>
        <v>Shire district</v>
      </c>
      <c r="D656" t="str">
        <f>VLOOKUP(B656,classifications!E$3:F$335,2,FALSE)</f>
        <v>Urban with City and Town</v>
      </c>
      <c r="E656" s="7">
        <f t="shared" si="164"/>
        <v>7.38</v>
      </c>
      <c r="F656" s="49">
        <f t="shared" si="165"/>
        <v>53</v>
      </c>
      <c r="G656" s="49">
        <f t="shared" ref="G656:G716" si="180">IF(E656="x",9999,F656)</f>
        <v>53</v>
      </c>
      <c r="H656">
        <f t="shared" si="166"/>
        <v>7.54</v>
      </c>
      <c r="I656" s="49">
        <f t="shared" si="167"/>
        <v>29</v>
      </c>
      <c r="J656" s="49">
        <f t="shared" ref="J656:J716" si="181">IF(H656="x",9999,I656)</f>
        <v>29</v>
      </c>
      <c r="K656">
        <f t="shared" si="168"/>
        <v>7.57</v>
      </c>
      <c r="L656">
        <f t="shared" si="169"/>
        <v>26</v>
      </c>
      <c r="M656" s="49">
        <f t="shared" ref="M656:M716" si="182">IF(K656="x",9999,L656)</f>
        <v>26</v>
      </c>
      <c r="N656">
        <f t="shared" si="170"/>
        <v>7.59</v>
      </c>
      <c r="O656">
        <f t="shared" si="171"/>
        <v>50</v>
      </c>
      <c r="P656" s="49">
        <f t="shared" ref="P656:P716" si="183">IF(N656="x",9999,O656)</f>
        <v>50</v>
      </c>
      <c r="Q656">
        <f t="shared" si="172"/>
        <v>7.73</v>
      </c>
      <c r="R656">
        <f t="shared" si="173"/>
        <v>32</v>
      </c>
      <c r="S656" s="49">
        <f t="shared" ref="S656:S716" si="184">IF(Q656="x",9999,R656)</f>
        <v>32</v>
      </c>
      <c r="T656">
        <f t="shared" si="174"/>
        <v>7.6</v>
      </c>
      <c r="U656">
        <f t="shared" si="175"/>
        <v>62</v>
      </c>
      <c r="V656" s="49">
        <f t="shared" ref="V656:V716" si="185">IF(T656="x",9999,U656)</f>
        <v>62</v>
      </c>
      <c r="W656">
        <f t="shared" si="176"/>
        <v>7.75</v>
      </c>
      <c r="X656">
        <f t="shared" si="177"/>
        <v>39</v>
      </c>
      <c r="Y656" s="49">
        <f t="shared" ref="Y656:Y716" si="186">IF(W656="x",9999,X656)</f>
        <v>39</v>
      </c>
      <c r="Z656">
        <f t="shared" si="178"/>
        <v>7.61</v>
      </c>
      <c r="AA656">
        <f t="shared" si="179"/>
        <v>62</v>
      </c>
      <c r="AB656">
        <f t="shared" ref="AB656:AB716" si="187">IF(Z656="x",9999,AA656)</f>
        <v>62</v>
      </c>
      <c r="AC656">
        <f t="shared" si="120"/>
        <v>7.49</v>
      </c>
      <c r="AD656" cm="1">
        <f t="array" ref="AD656">1+SUMPRODUCT((D$469:D$776=D656)*(AC$469:AC$776&gt;AC656))</f>
        <v>72</v>
      </c>
      <c r="AE656">
        <f t="shared" si="121"/>
        <v>72</v>
      </c>
      <c r="AF656">
        <f t="shared" si="122"/>
        <v>7.54</v>
      </c>
      <c r="AG656" cm="1">
        <f t="array" ref="AG656">1+SUMPRODUCT((D$469:D$776=D656)*(AF$469:AF$776&gt;AF656))</f>
        <v>23</v>
      </c>
      <c r="AH656">
        <f t="shared" si="123"/>
        <v>23</v>
      </c>
      <c r="AI656">
        <f t="shared" si="124"/>
        <v>7.68</v>
      </c>
      <c r="AJ656" cm="1">
        <f t="array" ref="AJ656">1+SUMPRODUCT((D$469:D$776=D656)*(AI$469:AI$776&gt;AI656))</f>
        <v>24</v>
      </c>
      <c r="AK656">
        <f t="shared" si="125"/>
        <v>24</v>
      </c>
      <c r="AL656">
        <f t="shared" si="126"/>
        <v>7.8</v>
      </c>
      <c r="AM656" cm="1">
        <f t="array" ref="AM656">1+SUMPRODUCT((D$469:D$776=D656)*(AL$469:AL$776&gt;AL656))</f>
        <v>11</v>
      </c>
      <c r="AN656">
        <f t="shared" si="127"/>
        <v>11</v>
      </c>
    </row>
    <row r="657" spans="2:40" x14ac:dyDescent="0.3">
      <c r="B657" t="s">
        <v>204</v>
      </c>
      <c r="C657" t="str">
        <f>VLOOKUP(B657,class!A$1:B$357,2,FALSE)</f>
        <v>Shire district</v>
      </c>
      <c r="D657" t="str">
        <f>VLOOKUP(B657,classifications!E$3:F$335,2,FALSE)</f>
        <v>Urban with City and Town</v>
      </c>
      <c r="E657" s="7">
        <f t="shared" si="164"/>
        <v>7.5</v>
      </c>
      <c r="F657" s="49">
        <f t="shared" si="165"/>
        <v>28</v>
      </c>
      <c r="G657" s="49">
        <f t="shared" si="180"/>
        <v>28</v>
      </c>
      <c r="H657">
        <f t="shared" si="166"/>
        <v>7.02</v>
      </c>
      <c r="I657" s="49">
        <f t="shared" si="167"/>
        <v>90</v>
      </c>
      <c r="J657" s="49">
        <f t="shared" si="181"/>
        <v>90</v>
      </c>
      <c r="K657">
        <f t="shared" si="168"/>
        <v>7.29</v>
      </c>
      <c r="L657">
        <f t="shared" si="169"/>
        <v>77</v>
      </c>
      <c r="M657" s="49">
        <f t="shared" si="182"/>
        <v>77</v>
      </c>
      <c r="N657">
        <f t="shared" si="170"/>
        <v>7.38</v>
      </c>
      <c r="O657">
        <f t="shared" si="171"/>
        <v>85</v>
      </c>
      <c r="P657" s="49">
        <f t="shared" si="183"/>
        <v>85</v>
      </c>
      <c r="Q657">
        <f t="shared" si="172"/>
        <v>7.64</v>
      </c>
      <c r="R657">
        <f t="shared" si="173"/>
        <v>48</v>
      </c>
      <c r="S657" s="49">
        <f t="shared" si="184"/>
        <v>48</v>
      </c>
      <c r="T657">
        <f t="shared" si="174"/>
        <v>7.6</v>
      </c>
      <c r="U657">
        <f t="shared" si="175"/>
        <v>62</v>
      </c>
      <c r="V657" s="49">
        <f t="shared" si="185"/>
        <v>62</v>
      </c>
      <c r="W657">
        <f t="shared" si="176"/>
        <v>7.24</v>
      </c>
      <c r="X657">
        <f t="shared" si="177"/>
        <v>91</v>
      </c>
      <c r="Y657" s="49">
        <f t="shared" si="186"/>
        <v>91</v>
      </c>
      <c r="Z657">
        <f t="shared" si="178"/>
        <v>7.52</v>
      </c>
      <c r="AA657">
        <f t="shared" si="179"/>
        <v>78</v>
      </c>
      <c r="AB657">
        <f t="shared" si="187"/>
        <v>78</v>
      </c>
      <c r="AC657">
        <f t="shared" si="120"/>
        <v>8.15</v>
      </c>
      <c r="AD657" cm="1">
        <f t="array" ref="AD657">1+SUMPRODUCT((D$469:D$776=D657)*(AC$469:AC$776&gt;AC657))</f>
        <v>4</v>
      </c>
      <c r="AE657">
        <f t="shared" si="121"/>
        <v>4</v>
      </c>
      <c r="AF657">
        <f t="shared" si="122"/>
        <v>7.4</v>
      </c>
      <c r="AG657" cm="1">
        <f t="array" ref="AG657">1+SUMPRODUCT((D$469:D$776=D657)*(AF$469:AF$776&gt;AF657))</f>
        <v>43</v>
      </c>
      <c r="AH657">
        <f t="shared" si="123"/>
        <v>43</v>
      </c>
      <c r="AI657">
        <f t="shared" si="124"/>
        <v>7.98</v>
      </c>
      <c r="AJ657" cm="1">
        <f t="array" ref="AJ657">1+SUMPRODUCT((D$469:D$776=D657)*(AI$469:AI$776&gt;AI657))</f>
        <v>5</v>
      </c>
      <c r="AK657">
        <f t="shared" si="125"/>
        <v>5</v>
      </c>
      <c r="AL657">
        <f t="shared" si="126"/>
        <v>7.95</v>
      </c>
      <c r="AM657" cm="1">
        <f t="array" ref="AM657">1+SUMPRODUCT((D$469:D$776=D657)*(AL$469:AL$776&gt;AL657))</f>
        <v>6</v>
      </c>
      <c r="AN657">
        <f t="shared" si="127"/>
        <v>6</v>
      </c>
    </row>
    <row r="658" spans="2:40" x14ac:dyDescent="0.3">
      <c r="B658" t="s">
        <v>205</v>
      </c>
      <c r="C658" t="str">
        <f>VLOOKUP(B658,class!A$1:B$357,2,FALSE)</f>
        <v>Unitary authority</v>
      </c>
      <c r="D658" t="str">
        <f>VLOOKUP(B658,classifications!E$3:F$335,2,FALSE)</f>
        <v>Urban with City and Town</v>
      </c>
      <c r="E658" s="7">
        <f t="shared" si="164"/>
        <v>7.28</v>
      </c>
      <c r="F658" s="49">
        <f t="shared" si="165"/>
        <v>68</v>
      </c>
      <c r="G658" s="49">
        <f t="shared" si="180"/>
        <v>68</v>
      </c>
      <c r="H658">
        <f t="shared" si="166"/>
        <v>7.41</v>
      </c>
      <c r="I658" s="49">
        <f t="shared" si="167"/>
        <v>49</v>
      </c>
      <c r="J658" s="49">
        <f t="shared" si="181"/>
        <v>49</v>
      </c>
      <c r="K658">
        <f t="shared" si="168"/>
        <v>7.28</v>
      </c>
      <c r="L658">
        <f t="shared" si="169"/>
        <v>79</v>
      </c>
      <c r="M658" s="49">
        <f t="shared" si="182"/>
        <v>79</v>
      </c>
      <c r="N658">
        <f t="shared" si="170"/>
        <v>7.53</v>
      </c>
      <c r="O658">
        <f t="shared" si="171"/>
        <v>58</v>
      </c>
      <c r="P658" s="49">
        <f t="shared" si="183"/>
        <v>58</v>
      </c>
      <c r="Q658">
        <f t="shared" si="172"/>
        <v>7.56</v>
      </c>
      <c r="R658">
        <f t="shared" si="173"/>
        <v>66</v>
      </c>
      <c r="S658" s="49">
        <f t="shared" si="184"/>
        <v>66</v>
      </c>
      <c r="T658">
        <f t="shared" si="174"/>
        <v>7.61</v>
      </c>
      <c r="U658">
        <f t="shared" si="175"/>
        <v>60</v>
      </c>
      <c r="V658" s="49">
        <f t="shared" si="185"/>
        <v>60</v>
      </c>
      <c r="W658">
        <f t="shared" si="176"/>
        <v>7.58</v>
      </c>
      <c r="X658">
        <f t="shared" si="177"/>
        <v>74</v>
      </c>
      <c r="Y658" s="49">
        <f t="shared" si="186"/>
        <v>74</v>
      </c>
      <c r="Z658">
        <f t="shared" si="178"/>
        <v>7.63</v>
      </c>
      <c r="AA658">
        <f t="shared" si="179"/>
        <v>57</v>
      </c>
      <c r="AB658">
        <f t="shared" si="187"/>
        <v>57</v>
      </c>
      <c r="AC658">
        <f t="shared" si="120"/>
        <v>7.59</v>
      </c>
      <c r="AD658" cm="1">
        <f t="array" ref="AD658">1+SUMPRODUCT((D$469:D$776=D658)*(AC$469:AC$776&gt;AC658))</f>
        <v>60</v>
      </c>
      <c r="AE658">
        <f t="shared" si="121"/>
        <v>60</v>
      </c>
      <c r="AF658">
        <f t="shared" si="122"/>
        <v>7.21</v>
      </c>
      <c r="AG658" cm="1">
        <f t="array" ref="AG658">1+SUMPRODUCT((D$469:D$776=D658)*(AF$469:AF$776&gt;AF658))</f>
        <v>72</v>
      </c>
      <c r="AH658">
        <f t="shared" si="123"/>
        <v>72</v>
      </c>
      <c r="AI658">
        <f t="shared" si="124"/>
        <v>7.27</v>
      </c>
      <c r="AJ658" cm="1">
        <f t="array" ref="AJ658">1+SUMPRODUCT((D$469:D$776=D658)*(AI$469:AI$776&gt;AI658))</f>
        <v>85</v>
      </c>
      <c r="AK658">
        <f t="shared" si="125"/>
        <v>85</v>
      </c>
      <c r="AL658">
        <f t="shared" si="126"/>
        <v>7.25</v>
      </c>
      <c r="AM658" cm="1">
        <f t="array" ref="AM658">1+SUMPRODUCT((D$469:D$776=D658)*(AL$469:AL$776&gt;AL658))</f>
        <v>74</v>
      </c>
      <c r="AN658">
        <f t="shared" si="127"/>
        <v>74</v>
      </c>
    </row>
    <row r="659" spans="2:40" x14ac:dyDescent="0.3">
      <c r="B659" t="s">
        <v>206</v>
      </c>
      <c r="C659" t="str">
        <f>VLOOKUP(B659,class!A$1:B$357,2,FALSE)</f>
        <v>Unitary authority</v>
      </c>
      <c r="D659" t="str">
        <f>VLOOKUP(B659,classifications!E$3:F$335,2,FALSE)</f>
        <v>Urban with City and Town</v>
      </c>
      <c r="E659" s="7">
        <f t="shared" si="164"/>
        <v>7.53</v>
      </c>
      <c r="F659" s="49">
        <f t="shared" si="165"/>
        <v>21</v>
      </c>
      <c r="G659" s="49">
        <f t="shared" si="180"/>
        <v>21</v>
      </c>
      <c r="H659">
        <f t="shared" si="166"/>
        <v>7.49</v>
      </c>
      <c r="I659" s="49">
        <f t="shared" si="167"/>
        <v>36</v>
      </c>
      <c r="J659" s="49">
        <f t="shared" si="181"/>
        <v>36</v>
      </c>
      <c r="K659">
        <f t="shared" si="168"/>
        <v>7.48</v>
      </c>
      <c r="L659">
        <f t="shared" si="169"/>
        <v>46</v>
      </c>
      <c r="M659" s="49">
        <f t="shared" si="182"/>
        <v>46</v>
      </c>
      <c r="N659">
        <f t="shared" si="170"/>
        <v>7.54</v>
      </c>
      <c r="O659">
        <f t="shared" si="171"/>
        <v>56</v>
      </c>
      <c r="P659" s="49">
        <f t="shared" si="183"/>
        <v>56</v>
      </c>
      <c r="Q659">
        <f t="shared" si="172"/>
        <v>7.72</v>
      </c>
      <c r="R659">
        <f t="shared" si="173"/>
        <v>34</v>
      </c>
      <c r="S659" s="49">
        <f t="shared" si="184"/>
        <v>34</v>
      </c>
      <c r="T659">
        <f t="shared" si="174"/>
        <v>7.78</v>
      </c>
      <c r="U659">
        <f t="shared" si="175"/>
        <v>19</v>
      </c>
      <c r="V659" s="49">
        <f t="shared" si="185"/>
        <v>19</v>
      </c>
      <c r="W659">
        <f t="shared" si="176"/>
        <v>7.76</v>
      </c>
      <c r="X659">
        <f t="shared" si="177"/>
        <v>38</v>
      </c>
      <c r="Y659" s="49">
        <f t="shared" si="186"/>
        <v>38</v>
      </c>
      <c r="Z659">
        <f t="shared" si="178"/>
        <v>7.67</v>
      </c>
      <c r="AA659">
        <f t="shared" si="179"/>
        <v>49</v>
      </c>
      <c r="AB659">
        <f t="shared" si="187"/>
        <v>49</v>
      </c>
      <c r="AC659">
        <f t="shared" si="120"/>
        <v>7.68</v>
      </c>
      <c r="AD659" cm="1">
        <f t="array" ref="AD659">1+SUMPRODUCT((D$469:D$776=D659)*(AC$469:AC$776&gt;AC659))</f>
        <v>42</v>
      </c>
      <c r="AE659">
        <f t="shared" si="121"/>
        <v>42</v>
      </c>
      <c r="AF659">
        <f t="shared" si="122"/>
        <v>7.56</v>
      </c>
      <c r="AG659" cm="1">
        <f t="array" ref="AG659">1+SUMPRODUCT((D$469:D$776=D659)*(AF$469:AF$776&gt;AF659))</f>
        <v>19</v>
      </c>
      <c r="AH659">
        <f t="shared" si="123"/>
        <v>19</v>
      </c>
      <c r="AI659">
        <f t="shared" si="124"/>
        <v>7.4</v>
      </c>
      <c r="AJ659" cm="1">
        <f t="array" ref="AJ659">1+SUMPRODUCT((D$469:D$776=D659)*(AI$469:AI$776&gt;AI659))</f>
        <v>64</v>
      </c>
      <c r="AK659">
        <f t="shared" si="125"/>
        <v>64</v>
      </c>
      <c r="AL659">
        <f t="shared" si="126"/>
        <v>7.45</v>
      </c>
      <c r="AM659" cm="1">
        <f t="array" ref="AM659">1+SUMPRODUCT((D$469:D$776=D659)*(AL$469:AL$776&gt;AL659))</f>
        <v>42</v>
      </c>
      <c r="AN659">
        <f t="shared" si="127"/>
        <v>42</v>
      </c>
    </row>
    <row r="660" spans="2:40" x14ac:dyDescent="0.3">
      <c r="B660" t="s">
        <v>208</v>
      </c>
      <c r="C660" t="str">
        <f>VLOOKUP(B660,class!A$1:B$357,2,FALSE)</f>
        <v>Unitary authority</v>
      </c>
      <c r="D660" t="str">
        <f>VLOOKUP(B660,classifications!E$3:F$335,2,FALSE)</f>
        <v>Urban with City and Town</v>
      </c>
      <c r="E660" s="7">
        <f t="shared" si="164"/>
        <v>7.41</v>
      </c>
      <c r="F660" s="49">
        <f t="shared" si="165"/>
        <v>46</v>
      </c>
      <c r="G660" s="49">
        <f t="shared" si="180"/>
        <v>46</v>
      </c>
      <c r="H660">
        <f t="shared" si="166"/>
        <v>7.38</v>
      </c>
      <c r="I660" s="49">
        <f t="shared" si="167"/>
        <v>58</v>
      </c>
      <c r="J660" s="49">
        <f t="shared" si="181"/>
        <v>58</v>
      </c>
      <c r="K660">
        <f t="shared" si="168"/>
        <v>7.47</v>
      </c>
      <c r="L660">
        <f t="shared" si="169"/>
        <v>50</v>
      </c>
      <c r="M660" s="49">
        <f t="shared" si="182"/>
        <v>50</v>
      </c>
      <c r="N660">
        <f t="shared" si="170"/>
        <v>7.61</v>
      </c>
      <c r="O660">
        <f t="shared" si="171"/>
        <v>45</v>
      </c>
      <c r="P660" s="49">
        <f t="shared" si="183"/>
        <v>45</v>
      </c>
      <c r="Q660">
        <f t="shared" si="172"/>
        <v>7.81</v>
      </c>
      <c r="R660">
        <f t="shared" si="173"/>
        <v>22</v>
      </c>
      <c r="S660" s="49">
        <f t="shared" si="184"/>
        <v>22</v>
      </c>
      <c r="T660">
        <f t="shared" si="174"/>
        <v>7.74</v>
      </c>
      <c r="U660">
        <f t="shared" si="175"/>
        <v>33</v>
      </c>
      <c r="V660" s="49">
        <f t="shared" si="185"/>
        <v>33</v>
      </c>
      <c r="W660">
        <f t="shared" si="176"/>
        <v>7.73</v>
      </c>
      <c r="X660">
        <f t="shared" si="177"/>
        <v>46</v>
      </c>
      <c r="Y660" s="49">
        <f t="shared" si="186"/>
        <v>46</v>
      </c>
      <c r="Z660">
        <f t="shared" si="178"/>
        <v>7.65</v>
      </c>
      <c r="AA660">
        <f t="shared" si="179"/>
        <v>51</v>
      </c>
      <c r="AB660">
        <f t="shared" si="187"/>
        <v>51</v>
      </c>
      <c r="AC660">
        <f t="shared" si="120"/>
        <v>7.69</v>
      </c>
      <c r="AD660" cm="1">
        <f t="array" ref="AD660">1+SUMPRODUCT((D$469:D$776=D660)*(AC$469:AC$776&gt;AC660))</f>
        <v>41</v>
      </c>
      <c r="AE660">
        <f t="shared" si="121"/>
        <v>41</v>
      </c>
      <c r="AF660">
        <f t="shared" si="122"/>
        <v>7.42</v>
      </c>
      <c r="AG660" cm="1">
        <f t="array" ref="AG660">1+SUMPRODUCT((D$469:D$776=D660)*(AF$469:AF$776&gt;AF660))</f>
        <v>37</v>
      </c>
      <c r="AH660">
        <f t="shared" si="123"/>
        <v>37</v>
      </c>
      <c r="AI660">
        <f t="shared" si="124"/>
        <v>7.36</v>
      </c>
      <c r="AJ660" cm="1">
        <f t="array" ref="AJ660">1+SUMPRODUCT((D$469:D$776=D660)*(AI$469:AI$776&gt;AI660))</f>
        <v>72</v>
      </c>
      <c r="AK660">
        <f t="shared" si="125"/>
        <v>72</v>
      </c>
      <c r="AL660">
        <f t="shared" si="126"/>
        <v>7.38</v>
      </c>
      <c r="AM660" cm="1">
        <f t="array" ref="AM660">1+SUMPRODUCT((D$469:D$776=D660)*(AL$469:AL$776&gt;AL660))</f>
        <v>56</v>
      </c>
      <c r="AN660">
        <f t="shared" si="127"/>
        <v>56</v>
      </c>
    </row>
    <row r="661" spans="2:40" x14ac:dyDescent="0.3">
      <c r="B661" t="s">
        <v>209</v>
      </c>
      <c r="C661" t="str">
        <f>VLOOKUP(B661,class!A$1:B$357,2,FALSE)</f>
        <v>Shire district</v>
      </c>
      <c r="D661" t="str">
        <f>VLOOKUP(B661,classifications!E$3:F$335,2,FALSE)</f>
        <v>Urban with City and Town</v>
      </c>
      <c r="E661" s="7">
        <f t="shared" si="164"/>
        <v>7.66</v>
      </c>
      <c r="F661" s="49">
        <f t="shared" si="165"/>
        <v>7</v>
      </c>
      <c r="G661" s="49">
        <f t="shared" si="180"/>
        <v>7</v>
      </c>
      <c r="H661">
        <f t="shared" si="166"/>
        <v>7.58</v>
      </c>
      <c r="I661" s="49">
        <f t="shared" si="167"/>
        <v>24</v>
      </c>
      <c r="J661" s="49">
        <f t="shared" si="181"/>
        <v>24</v>
      </c>
      <c r="K661">
        <f t="shared" si="168"/>
        <v>7.23</v>
      </c>
      <c r="L661">
        <f t="shared" si="169"/>
        <v>86</v>
      </c>
      <c r="M661" s="49">
        <f t="shared" si="182"/>
        <v>86</v>
      </c>
      <c r="N661">
        <f t="shared" si="170"/>
        <v>7.57</v>
      </c>
      <c r="O661">
        <f t="shared" si="171"/>
        <v>51</v>
      </c>
      <c r="P661" s="49">
        <f t="shared" si="183"/>
        <v>51</v>
      </c>
      <c r="Q661">
        <f t="shared" si="172"/>
        <v>7.06</v>
      </c>
      <c r="R661">
        <f t="shared" si="173"/>
        <v>90</v>
      </c>
      <c r="S661" s="49">
        <f t="shared" si="184"/>
        <v>90</v>
      </c>
      <c r="T661">
        <f t="shared" si="174"/>
        <v>7.56</v>
      </c>
      <c r="U661">
        <f t="shared" si="175"/>
        <v>70</v>
      </c>
      <c r="V661" s="49">
        <f t="shared" si="185"/>
        <v>70</v>
      </c>
      <c r="W661">
        <f t="shared" si="176"/>
        <v>7.8</v>
      </c>
      <c r="X661">
        <f t="shared" si="177"/>
        <v>29</v>
      </c>
      <c r="Y661" s="49">
        <f t="shared" si="186"/>
        <v>29</v>
      </c>
      <c r="Z661">
        <f t="shared" si="178"/>
        <v>7.93</v>
      </c>
      <c r="AA661">
        <f t="shared" si="179"/>
        <v>13</v>
      </c>
      <c r="AB661">
        <f t="shared" si="187"/>
        <v>13</v>
      </c>
      <c r="AC661">
        <f t="shared" si="120"/>
        <v>7.79</v>
      </c>
      <c r="AD661" cm="1">
        <f t="array" ref="AD661">1+SUMPRODUCT((D$469:D$776=D661)*(AC$469:AC$776&gt;AC661))</f>
        <v>23</v>
      </c>
      <c r="AE661">
        <f t="shared" si="121"/>
        <v>23</v>
      </c>
      <c r="AF661">
        <f t="shared" si="122"/>
        <v>7.89</v>
      </c>
      <c r="AG661" cm="1">
        <f t="array" ref="AG661">1+SUMPRODUCT((D$469:D$776=D661)*(AF$469:AF$776&gt;AF661))</f>
        <v>3</v>
      </c>
      <c r="AH661">
        <f t="shared" si="123"/>
        <v>3</v>
      </c>
      <c r="AI661">
        <f t="shared" si="124"/>
        <v>7.33</v>
      </c>
      <c r="AJ661" cm="1">
        <f t="array" ref="AJ661">1+SUMPRODUCT((D$469:D$776=D661)*(AI$469:AI$776&gt;AI661))</f>
        <v>78</v>
      </c>
      <c r="AK661">
        <f t="shared" si="125"/>
        <v>78</v>
      </c>
      <c r="AL661">
        <f t="shared" si="126"/>
        <v>7.38</v>
      </c>
      <c r="AM661" cm="1">
        <f t="array" ref="AM661">1+SUMPRODUCT((D$469:D$776=D661)*(AL$469:AL$776&gt;AL661))</f>
        <v>56</v>
      </c>
      <c r="AN661">
        <f t="shared" si="127"/>
        <v>56</v>
      </c>
    </row>
    <row r="662" spans="2:40" x14ac:dyDescent="0.3">
      <c r="B662" t="s">
        <v>211</v>
      </c>
      <c r="C662" t="str">
        <f>VLOOKUP(B662,class!A$1:B$357,2,FALSE)</f>
        <v>Unitary authority</v>
      </c>
      <c r="D662" t="str">
        <f>VLOOKUP(B662,classifications!E$3:F$335,2,FALSE)</f>
        <v>Urban with City and Town</v>
      </c>
      <c r="E662" s="7">
        <f t="shared" si="164"/>
        <v>7.33</v>
      </c>
      <c r="F662" s="49">
        <f t="shared" si="165"/>
        <v>61</v>
      </c>
      <c r="G662" s="49">
        <f t="shared" si="180"/>
        <v>61</v>
      </c>
      <c r="H662">
        <f t="shared" si="166"/>
        <v>7.38</v>
      </c>
      <c r="I662" s="49">
        <f t="shared" si="167"/>
        <v>58</v>
      </c>
      <c r="J662" s="49">
        <f t="shared" si="181"/>
        <v>58</v>
      </c>
      <c r="K662">
        <f t="shared" si="168"/>
        <v>7.5</v>
      </c>
      <c r="L662">
        <f t="shared" si="169"/>
        <v>40</v>
      </c>
      <c r="M662" s="49">
        <f t="shared" si="182"/>
        <v>40</v>
      </c>
      <c r="N662">
        <f t="shared" si="170"/>
        <v>7.61</v>
      </c>
      <c r="O662">
        <f t="shared" si="171"/>
        <v>45</v>
      </c>
      <c r="P662" s="49">
        <f t="shared" si="183"/>
        <v>45</v>
      </c>
      <c r="Q662">
        <f t="shared" si="172"/>
        <v>7.6</v>
      </c>
      <c r="R662">
        <f t="shared" si="173"/>
        <v>58</v>
      </c>
      <c r="S662" s="49">
        <f t="shared" si="184"/>
        <v>58</v>
      </c>
      <c r="T662">
        <f t="shared" si="174"/>
        <v>7.66</v>
      </c>
      <c r="U662">
        <f t="shared" si="175"/>
        <v>46</v>
      </c>
      <c r="V662" s="49">
        <f t="shared" si="185"/>
        <v>46</v>
      </c>
      <c r="W662">
        <f t="shared" si="176"/>
        <v>7.67</v>
      </c>
      <c r="X662">
        <f t="shared" si="177"/>
        <v>58</v>
      </c>
      <c r="Y662" s="49">
        <f t="shared" si="186"/>
        <v>58</v>
      </c>
      <c r="Z662">
        <f t="shared" si="178"/>
        <v>7.64</v>
      </c>
      <c r="AA662">
        <f t="shared" si="179"/>
        <v>53</v>
      </c>
      <c r="AB662">
        <f t="shared" si="187"/>
        <v>53</v>
      </c>
      <c r="AC662">
        <f t="shared" ref="AC662:AC725" si="188">VLOOKUP($B662,$B$7:$Z$431,10,FALSE)</f>
        <v>7.82</v>
      </c>
      <c r="AD662" cm="1">
        <f t="array" ref="AD662">1+SUMPRODUCT((D$469:D$776=D662)*(AC$469:AC$776&gt;AC662))</f>
        <v>18</v>
      </c>
      <c r="AE662">
        <f t="shared" ref="AE662:AE725" si="189">IF(AC662="x",9999,AD662)</f>
        <v>18</v>
      </c>
      <c r="AF662">
        <f t="shared" ref="AF662:AF725" si="190">VLOOKUP($B662,$B$7:$Z$431,11,FALSE)</f>
        <v>7.31</v>
      </c>
      <c r="AG662" cm="1">
        <f t="array" ref="AG662">1+SUMPRODUCT((D$469:D$776=D662)*(AF$469:AF$776&gt;AF662))</f>
        <v>57</v>
      </c>
      <c r="AH662">
        <f t="shared" ref="AH662:AH725" si="191">IF(AF662="x",9999,AG662)</f>
        <v>57</v>
      </c>
      <c r="AI662">
        <f t="shared" ref="AI662:AI725" si="192">VLOOKUP($B662,$B$7:$Z$431,12,FALSE)</f>
        <v>7.3</v>
      </c>
      <c r="AJ662" cm="1">
        <f t="array" ref="AJ662">1+SUMPRODUCT((D$469:D$776=D662)*(AI$469:AI$776&gt;AI662))</f>
        <v>82</v>
      </c>
      <c r="AK662">
        <f t="shared" ref="AK662:AK725" si="193">IF(AI662="x",9999,AJ662)</f>
        <v>82</v>
      </c>
      <c r="AL662">
        <f t="shared" ref="AL662:AL725" si="194">VLOOKUP($B662,$B$7:$Z$431,13,FALSE)</f>
        <v>7.43</v>
      </c>
      <c r="AM662" cm="1">
        <f t="array" ref="AM662">1+SUMPRODUCT((D$469:D$776=D662)*(AL$469:AL$776&gt;AL662))</f>
        <v>46</v>
      </c>
      <c r="AN662">
        <f t="shared" ref="AN662:AN725" si="195">IF(AL662="x",9999,AM662)</f>
        <v>46</v>
      </c>
    </row>
    <row r="663" spans="2:40" x14ac:dyDescent="0.3">
      <c r="B663" t="s">
        <v>212</v>
      </c>
      <c r="C663" t="str">
        <f>VLOOKUP(B663,class!A$1:B$357,2,FALSE)</f>
        <v>London borough</v>
      </c>
      <c r="D663" t="str">
        <f>VLOOKUP(B663,classifications!E$3:F$335,2,FALSE)</f>
        <v>Urban with Major Conurbation</v>
      </c>
      <c r="E663" s="7">
        <f t="shared" si="164"/>
        <v>7.33</v>
      </c>
      <c r="F663" s="49">
        <f t="shared" si="165"/>
        <v>32</v>
      </c>
      <c r="G663" s="49">
        <f t="shared" si="180"/>
        <v>32</v>
      </c>
      <c r="H663">
        <f t="shared" si="166"/>
        <v>7.3</v>
      </c>
      <c r="I663" s="49">
        <f t="shared" si="167"/>
        <v>44</v>
      </c>
      <c r="J663" s="49">
        <f t="shared" si="181"/>
        <v>44</v>
      </c>
      <c r="K663">
        <f t="shared" si="168"/>
        <v>7.47</v>
      </c>
      <c r="L663">
        <f t="shared" si="169"/>
        <v>28</v>
      </c>
      <c r="M663" s="49">
        <f t="shared" si="182"/>
        <v>28</v>
      </c>
      <c r="N663">
        <f t="shared" si="170"/>
        <v>7.55</v>
      </c>
      <c r="O663">
        <f t="shared" si="171"/>
        <v>27</v>
      </c>
      <c r="P663" s="49">
        <f t="shared" si="183"/>
        <v>27</v>
      </c>
      <c r="Q663">
        <f t="shared" si="172"/>
        <v>7.87</v>
      </c>
      <c r="R663">
        <f t="shared" si="173"/>
        <v>2</v>
      </c>
      <c r="S663" s="49">
        <f t="shared" si="184"/>
        <v>2</v>
      </c>
      <c r="T663">
        <f t="shared" si="174"/>
        <v>7.56</v>
      </c>
      <c r="U663">
        <f t="shared" si="175"/>
        <v>41</v>
      </c>
      <c r="V663" s="49">
        <f t="shared" si="185"/>
        <v>41</v>
      </c>
      <c r="W663">
        <f t="shared" si="176"/>
        <v>7.55</v>
      </c>
      <c r="X663">
        <f t="shared" si="177"/>
        <v>44</v>
      </c>
      <c r="Y663" s="49">
        <f t="shared" si="186"/>
        <v>44</v>
      </c>
      <c r="Z663">
        <f t="shared" si="178"/>
        <v>7.54</v>
      </c>
      <c r="AA663">
        <f t="shared" si="179"/>
        <v>49</v>
      </c>
      <c r="AB663">
        <f t="shared" si="187"/>
        <v>49</v>
      </c>
      <c r="AC663">
        <f t="shared" si="188"/>
        <v>7.62</v>
      </c>
      <c r="AD663" cm="1">
        <f t="array" ref="AD663">1+SUMPRODUCT((D$469:D$776=D663)*(AC$469:AC$776&gt;AC663))</f>
        <v>30</v>
      </c>
      <c r="AE663">
        <f t="shared" si="189"/>
        <v>30</v>
      </c>
      <c r="AF663">
        <f t="shared" si="190"/>
        <v>7.41</v>
      </c>
      <c r="AG663" cm="1">
        <f t="array" ref="AG663">1+SUMPRODUCT((D$469:D$776=D663)*(AF$469:AF$776&gt;AF663))</f>
        <v>21</v>
      </c>
      <c r="AH663">
        <f t="shared" si="191"/>
        <v>21</v>
      </c>
      <c r="AI663">
        <f t="shared" si="192"/>
        <v>7.57</v>
      </c>
      <c r="AJ663" cm="1">
        <f t="array" ref="AJ663">1+SUMPRODUCT((D$469:D$776=D663)*(AI$469:AI$776&gt;AI663))</f>
        <v>20</v>
      </c>
      <c r="AK663">
        <f t="shared" si="193"/>
        <v>20</v>
      </c>
      <c r="AL663">
        <f t="shared" si="194"/>
        <v>7.59</v>
      </c>
      <c r="AM663" cm="1">
        <f t="array" ref="AM663">1+SUMPRODUCT((D$469:D$776=D663)*(AL$469:AL$776&gt;AL663))</f>
        <v>10</v>
      </c>
      <c r="AN663">
        <f t="shared" si="195"/>
        <v>10</v>
      </c>
    </row>
    <row r="664" spans="2:40" x14ac:dyDescent="0.3">
      <c r="B664" t="s">
        <v>213</v>
      </c>
      <c r="C664" t="str">
        <f>VLOOKUP(B664,class!A$1:B$357,2,FALSE)</f>
        <v>Unitary authority</v>
      </c>
      <c r="D664" t="str">
        <f>VLOOKUP(B664,classifications!E$3:F$335,2,FALSE)</f>
        <v>Urban with Significant Rural (rural including hub towns 26-49%)</v>
      </c>
      <c r="E664" s="7">
        <f t="shared" si="164"/>
        <v>7.45</v>
      </c>
      <c r="F664" s="49">
        <f t="shared" si="165"/>
        <v>36</v>
      </c>
      <c r="G664" s="49">
        <f t="shared" si="180"/>
        <v>36</v>
      </c>
      <c r="H664">
        <f t="shared" si="166"/>
        <v>7.53</v>
      </c>
      <c r="I664" s="49">
        <f t="shared" si="167"/>
        <v>28</v>
      </c>
      <c r="J664" s="49">
        <f t="shared" si="181"/>
        <v>28</v>
      </c>
      <c r="K664">
        <f t="shared" si="168"/>
        <v>7.57</v>
      </c>
      <c r="L664">
        <f t="shared" si="169"/>
        <v>32</v>
      </c>
      <c r="M664" s="49">
        <f t="shared" si="182"/>
        <v>32</v>
      </c>
      <c r="N664">
        <f t="shared" si="170"/>
        <v>7.6</v>
      </c>
      <c r="O664">
        <f t="shared" si="171"/>
        <v>44</v>
      </c>
      <c r="P664" s="49">
        <f t="shared" si="183"/>
        <v>44</v>
      </c>
      <c r="Q664">
        <f t="shared" si="172"/>
        <v>7.63</v>
      </c>
      <c r="R664">
        <f t="shared" si="173"/>
        <v>35</v>
      </c>
      <c r="S664" s="49">
        <f t="shared" si="184"/>
        <v>35</v>
      </c>
      <c r="T664">
        <f t="shared" si="174"/>
        <v>7.63</v>
      </c>
      <c r="U664">
        <f t="shared" si="175"/>
        <v>43</v>
      </c>
      <c r="V664" s="49">
        <f t="shared" si="185"/>
        <v>43</v>
      </c>
      <c r="W664">
        <f t="shared" si="176"/>
        <v>7.72</v>
      </c>
      <c r="X664">
        <f t="shared" si="177"/>
        <v>30</v>
      </c>
      <c r="Y664" s="49">
        <f t="shared" si="186"/>
        <v>30</v>
      </c>
      <c r="Z664">
        <f t="shared" si="178"/>
        <v>7.71</v>
      </c>
      <c r="AA664">
        <f t="shared" si="179"/>
        <v>39</v>
      </c>
      <c r="AB664">
        <f t="shared" si="187"/>
        <v>39</v>
      </c>
      <c r="AC664">
        <f t="shared" si="188"/>
        <v>7.59</v>
      </c>
      <c r="AD664" cm="1">
        <f t="array" ref="AD664">1+SUMPRODUCT((D$469:D$776=D664)*(AC$469:AC$776&gt;AC664))</f>
        <v>43</v>
      </c>
      <c r="AE664">
        <f t="shared" si="189"/>
        <v>43</v>
      </c>
      <c r="AF664">
        <f t="shared" si="190"/>
        <v>7.44</v>
      </c>
      <c r="AG664" cm="1">
        <f t="array" ref="AG664">1+SUMPRODUCT((D$469:D$776=D664)*(AF$469:AF$776&gt;AF664))</f>
        <v>25</v>
      </c>
      <c r="AH664">
        <f t="shared" si="191"/>
        <v>25</v>
      </c>
      <c r="AI664">
        <f t="shared" si="192"/>
        <v>7.5</v>
      </c>
      <c r="AJ664" cm="1">
        <f t="array" ref="AJ664">1+SUMPRODUCT((D$469:D$776=D664)*(AI$469:AI$776&gt;AI664))</f>
        <v>38</v>
      </c>
      <c r="AK664">
        <f t="shared" si="193"/>
        <v>38</v>
      </c>
      <c r="AL664">
        <f t="shared" si="194"/>
        <v>7.25</v>
      </c>
      <c r="AM664" cm="1">
        <f t="array" ref="AM664">1+SUMPRODUCT((D$469:D$776=D664)*(AL$469:AL$776&gt;AL664))</f>
        <v>47</v>
      </c>
      <c r="AN664">
        <f t="shared" si="195"/>
        <v>47</v>
      </c>
    </row>
    <row r="665" spans="2:40" x14ac:dyDescent="0.3">
      <c r="B665" t="s">
        <v>214</v>
      </c>
      <c r="C665" t="str">
        <f>VLOOKUP(B665,class!A$1:B$357,2,FALSE)</f>
        <v>Shire district</v>
      </c>
      <c r="D665" t="str">
        <f>VLOOKUP(B665,classifications!E$3:F$335,2,FALSE)</f>
        <v>Urban with City and Town</v>
      </c>
      <c r="E665" s="7">
        <f t="shared" si="164"/>
        <v>7.36</v>
      </c>
      <c r="F665" s="49">
        <f t="shared" si="165"/>
        <v>56</v>
      </c>
      <c r="G665" s="49">
        <f t="shared" si="180"/>
        <v>56</v>
      </c>
      <c r="H665">
        <f t="shared" si="166"/>
        <v>7.37</v>
      </c>
      <c r="I665" s="49">
        <f t="shared" si="167"/>
        <v>62</v>
      </c>
      <c r="J665" s="49">
        <f t="shared" si="181"/>
        <v>62</v>
      </c>
      <c r="K665">
        <f t="shared" si="168"/>
        <v>7.27</v>
      </c>
      <c r="L665">
        <f t="shared" si="169"/>
        <v>81</v>
      </c>
      <c r="M665" s="49">
        <f t="shared" si="182"/>
        <v>81</v>
      </c>
      <c r="N665">
        <f t="shared" si="170"/>
        <v>7.85</v>
      </c>
      <c r="O665">
        <f t="shared" si="171"/>
        <v>10</v>
      </c>
      <c r="P665" s="49">
        <f t="shared" si="183"/>
        <v>10</v>
      </c>
      <c r="Q665">
        <f t="shared" si="172"/>
        <v>7.51</v>
      </c>
      <c r="R665">
        <f t="shared" si="173"/>
        <v>75</v>
      </c>
      <c r="S665" s="49">
        <f t="shared" si="184"/>
        <v>75</v>
      </c>
      <c r="T665">
        <f t="shared" si="174"/>
        <v>7.71</v>
      </c>
      <c r="U665">
        <f t="shared" si="175"/>
        <v>38</v>
      </c>
      <c r="V665" s="49">
        <f t="shared" si="185"/>
        <v>38</v>
      </c>
      <c r="W665">
        <f t="shared" si="176"/>
        <v>7.81</v>
      </c>
      <c r="X665">
        <f t="shared" si="177"/>
        <v>27</v>
      </c>
      <c r="Y665" s="49">
        <f t="shared" si="186"/>
        <v>27</v>
      </c>
      <c r="Z665">
        <f t="shared" si="178"/>
        <v>7.69</v>
      </c>
      <c r="AA665">
        <f t="shared" si="179"/>
        <v>45</v>
      </c>
      <c r="AB665">
        <f t="shared" si="187"/>
        <v>45</v>
      </c>
      <c r="AC665">
        <f t="shared" si="188"/>
        <v>7.84</v>
      </c>
      <c r="AD665" cm="1">
        <f t="array" ref="AD665">1+SUMPRODUCT((D$469:D$776=D665)*(AC$469:AC$776&gt;AC665))</f>
        <v>16</v>
      </c>
      <c r="AE665">
        <f t="shared" si="189"/>
        <v>16</v>
      </c>
      <c r="AF665">
        <f t="shared" si="190"/>
        <v>6.97</v>
      </c>
      <c r="AG665" cm="1">
        <f t="array" ref="AG665">1+SUMPRODUCT((D$469:D$776=D665)*(AF$469:AF$776&gt;AF665))</f>
        <v>91</v>
      </c>
      <c r="AH665">
        <f t="shared" si="191"/>
        <v>91</v>
      </c>
      <c r="AI665">
        <f t="shared" si="192"/>
        <v>7.09</v>
      </c>
      <c r="AJ665" cm="1">
        <f t="array" ref="AJ665">1+SUMPRODUCT((D$469:D$776=D665)*(AI$469:AI$776&gt;AI665))</f>
        <v>91</v>
      </c>
      <c r="AK665">
        <f t="shared" si="193"/>
        <v>91</v>
      </c>
      <c r="AL665">
        <f t="shared" si="194"/>
        <v>7.46</v>
      </c>
      <c r="AM665" cm="1">
        <f t="array" ref="AM665">1+SUMPRODUCT((D$469:D$776=D665)*(AL$469:AL$776&gt;AL665))</f>
        <v>40</v>
      </c>
      <c r="AN665">
        <f t="shared" si="195"/>
        <v>40</v>
      </c>
    </row>
    <row r="666" spans="2:40" x14ac:dyDescent="0.3">
      <c r="B666" t="s">
        <v>215</v>
      </c>
      <c r="C666" t="str">
        <f>VLOOKUP(B666,class!A$1:B$357,2,FALSE)</f>
        <v>Shire district</v>
      </c>
      <c r="D666" t="str">
        <f>VLOOKUP(B666,classifications!E$3:F$335,2,FALSE)</f>
        <v>Urban with City and Town</v>
      </c>
      <c r="E666" s="7">
        <f t="shared" si="164"/>
        <v>7.53</v>
      </c>
      <c r="F666" s="49">
        <f t="shared" si="165"/>
        <v>21</v>
      </c>
      <c r="G666" s="49">
        <f t="shared" si="180"/>
        <v>21</v>
      </c>
      <c r="H666">
        <f t="shared" si="166"/>
        <v>7.84</v>
      </c>
      <c r="I666" s="49">
        <f t="shared" si="167"/>
        <v>2</v>
      </c>
      <c r="J666" s="49">
        <f t="shared" si="181"/>
        <v>2</v>
      </c>
      <c r="K666">
        <f t="shared" si="168"/>
        <v>7.76</v>
      </c>
      <c r="L666">
        <f t="shared" si="169"/>
        <v>9</v>
      </c>
      <c r="M666" s="49">
        <f t="shared" si="182"/>
        <v>9</v>
      </c>
      <c r="N666">
        <f t="shared" si="170"/>
        <v>7.71</v>
      </c>
      <c r="O666">
        <f t="shared" si="171"/>
        <v>29</v>
      </c>
      <c r="P666" s="49">
        <f t="shared" si="183"/>
        <v>29</v>
      </c>
      <c r="Q666">
        <f t="shared" si="172"/>
        <v>8</v>
      </c>
      <c r="R666">
        <f t="shared" si="173"/>
        <v>3</v>
      </c>
      <c r="S666" s="49">
        <f t="shared" si="184"/>
        <v>3</v>
      </c>
      <c r="T666">
        <f t="shared" si="174"/>
        <v>7.5</v>
      </c>
      <c r="U666">
        <f t="shared" si="175"/>
        <v>81</v>
      </c>
      <c r="V666" s="49">
        <f t="shared" si="185"/>
        <v>81</v>
      </c>
      <c r="W666">
        <f t="shared" si="176"/>
        <v>7.56</v>
      </c>
      <c r="X666">
        <f t="shared" si="177"/>
        <v>77</v>
      </c>
      <c r="Y666" s="49">
        <f t="shared" si="186"/>
        <v>77</v>
      </c>
      <c r="Z666">
        <f t="shared" si="178"/>
        <v>7.85</v>
      </c>
      <c r="AA666">
        <f t="shared" si="179"/>
        <v>19</v>
      </c>
      <c r="AB666">
        <f t="shared" si="187"/>
        <v>19</v>
      </c>
      <c r="AC666">
        <f t="shared" si="188"/>
        <v>7.72</v>
      </c>
      <c r="AD666" cm="1">
        <f t="array" ref="AD666">1+SUMPRODUCT((D$469:D$776=D666)*(AC$469:AC$776&gt;AC666))</f>
        <v>33</v>
      </c>
      <c r="AE666">
        <f t="shared" si="189"/>
        <v>33</v>
      </c>
      <c r="AF666">
        <f t="shared" si="190"/>
        <v>7.17</v>
      </c>
      <c r="AG666" cm="1">
        <f t="array" ref="AG666">1+SUMPRODUCT((D$469:D$776=D666)*(AF$469:AF$776&gt;AF666))</f>
        <v>78</v>
      </c>
      <c r="AH666">
        <f t="shared" si="191"/>
        <v>78</v>
      </c>
      <c r="AI666">
        <f t="shared" si="192"/>
        <v>7.56</v>
      </c>
      <c r="AJ666" cm="1">
        <f t="array" ref="AJ666">1+SUMPRODUCT((D$469:D$776=D666)*(AI$469:AI$776&gt;AI666))</f>
        <v>36</v>
      </c>
      <c r="AK666">
        <f t="shared" si="193"/>
        <v>36</v>
      </c>
      <c r="AL666">
        <f t="shared" si="194"/>
        <v>7.41</v>
      </c>
      <c r="AM666" cm="1">
        <f t="array" ref="AM666">1+SUMPRODUCT((D$469:D$776=D666)*(AL$469:AL$776&gt;AL666))</f>
        <v>52</v>
      </c>
      <c r="AN666">
        <f t="shared" si="195"/>
        <v>52</v>
      </c>
    </row>
    <row r="667" spans="2:40" x14ac:dyDescent="0.3">
      <c r="B667" t="s">
        <v>216</v>
      </c>
      <c r="C667" t="str">
        <f>VLOOKUP(B667,class!A$1:B$357,2,FALSE)</f>
        <v>Shire district</v>
      </c>
      <c r="D667" t="str">
        <f>VLOOKUP(B667,classifications!E$3:F$335,2,FALSE)</f>
        <v xml:space="preserve">Mainly Rural (rural including hub towns &gt;=80%) </v>
      </c>
      <c r="E667" s="7">
        <f t="shared" si="164"/>
        <v>7.93</v>
      </c>
      <c r="F667" s="49">
        <f t="shared" si="165"/>
        <v>1</v>
      </c>
      <c r="G667" s="49">
        <f t="shared" si="180"/>
        <v>1</v>
      </c>
      <c r="H667">
        <f t="shared" si="166"/>
        <v>7.63</v>
      </c>
      <c r="I667" s="49">
        <f t="shared" si="167"/>
        <v>22</v>
      </c>
      <c r="J667" s="49">
        <f t="shared" si="181"/>
        <v>22</v>
      </c>
      <c r="K667">
        <f t="shared" si="168"/>
        <v>8.07</v>
      </c>
      <c r="L667">
        <f t="shared" si="169"/>
        <v>2</v>
      </c>
      <c r="M667" s="49">
        <f t="shared" si="182"/>
        <v>2</v>
      </c>
      <c r="N667">
        <f t="shared" si="170"/>
        <v>7.98</v>
      </c>
      <c r="O667">
        <f t="shared" si="171"/>
        <v>6</v>
      </c>
      <c r="P667" s="49">
        <f t="shared" si="183"/>
        <v>6</v>
      </c>
      <c r="Q667">
        <f t="shared" si="172"/>
        <v>7.56</v>
      </c>
      <c r="R667">
        <f t="shared" si="173"/>
        <v>38</v>
      </c>
      <c r="S667" s="49">
        <f t="shared" si="184"/>
        <v>38</v>
      </c>
      <c r="T667">
        <f t="shared" si="174"/>
        <v>7.8</v>
      </c>
      <c r="U667">
        <f t="shared" si="175"/>
        <v>28</v>
      </c>
      <c r="V667" s="49">
        <f t="shared" si="185"/>
        <v>28</v>
      </c>
      <c r="W667">
        <f t="shared" si="176"/>
        <v>8.11</v>
      </c>
      <c r="X667">
        <f t="shared" si="177"/>
        <v>4</v>
      </c>
      <c r="Y667" s="49">
        <f t="shared" si="186"/>
        <v>4</v>
      </c>
      <c r="Z667">
        <f t="shared" si="178"/>
        <v>8.19</v>
      </c>
      <c r="AA667">
        <f t="shared" si="179"/>
        <v>3</v>
      </c>
      <c r="AB667">
        <f t="shared" si="187"/>
        <v>3</v>
      </c>
      <c r="AC667">
        <f t="shared" si="188"/>
        <v>8.0500000000000007</v>
      </c>
      <c r="AD667" cm="1">
        <f t="array" ref="AD667">1+SUMPRODUCT((D$469:D$776=D667)*(AC$469:AC$776&gt;AC667))</f>
        <v>9</v>
      </c>
      <c r="AE667">
        <f t="shared" si="189"/>
        <v>9</v>
      </c>
      <c r="AF667">
        <f t="shared" si="190"/>
        <v>7.89</v>
      </c>
      <c r="AG667" cm="1">
        <f t="array" ref="AG667">1+SUMPRODUCT((D$469:D$776=D667)*(AF$469:AF$776&gt;AF667))</f>
        <v>6</v>
      </c>
      <c r="AH667">
        <f t="shared" si="191"/>
        <v>6</v>
      </c>
      <c r="AI667">
        <f t="shared" si="192"/>
        <v>7.73</v>
      </c>
      <c r="AJ667" cm="1">
        <f t="array" ref="AJ667">1+SUMPRODUCT((D$469:D$776=D667)*(AI$469:AI$776&gt;AI667))</f>
        <v>18</v>
      </c>
      <c r="AK667">
        <f t="shared" si="193"/>
        <v>18</v>
      </c>
      <c r="AL667">
        <f t="shared" si="194"/>
        <v>7.93</v>
      </c>
      <c r="AM667" cm="1">
        <f t="array" ref="AM667">1+SUMPRODUCT((D$469:D$776=D667)*(AL$469:AL$776&gt;AL667))</f>
        <v>9</v>
      </c>
      <c r="AN667">
        <f t="shared" si="195"/>
        <v>9</v>
      </c>
    </row>
    <row r="668" spans="2:40" x14ac:dyDescent="0.3">
      <c r="B668" t="s">
        <v>217</v>
      </c>
      <c r="C668" t="str">
        <f>VLOOKUP(B668,class!A$1:B$357,2,FALSE)</f>
        <v>London borough</v>
      </c>
      <c r="D668" t="str">
        <f>VLOOKUP(B668,classifications!E$3:F$335,2,FALSE)</f>
        <v>Urban with Major Conurbation</v>
      </c>
      <c r="E668" s="7">
        <f t="shared" si="164"/>
        <v>7.52</v>
      </c>
      <c r="F668" s="49">
        <f t="shared" si="165"/>
        <v>8</v>
      </c>
      <c r="G668" s="49">
        <f t="shared" si="180"/>
        <v>8</v>
      </c>
      <c r="H668">
        <f t="shared" si="166"/>
        <v>7.4</v>
      </c>
      <c r="I668" s="49">
        <f t="shared" si="167"/>
        <v>23</v>
      </c>
      <c r="J668" s="49">
        <f t="shared" si="181"/>
        <v>23</v>
      </c>
      <c r="K668">
        <f t="shared" si="168"/>
        <v>7.6</v>
      </c>
      <c r="L668">
        <f t="shared" si="169"/>
        <v>9</v>
      </c>
      <c r="M668" s="49">
        <f t="shared" si="182"/>
        <v>9</v>
      </c>
      <c r="N668">
        <f t="shared" si="170"/>
        <v>7.54</v>
      </c>
      <c r="O668">
        <f t="shared" si="171"/>
        <v>28</v>
      </c>
      <c r="P668" s="49">
        <f t="shared" si="183"/>
        <v>28</v>
      </c>
      <c r="Q668">
        <f t="shared" si="172"/>
        <v>7.74</v>
      </c>
      <c r="R668">
        <f t="shared" si="173"/>
        <v>8</v>
      </c>
      <c r="S668" s="49">
        <f t="shared" si="184"/>
        <v>8</v>
      </c>
      <c r="T668">
        <f t="shared" si="174"/>
        <v>7.71</v>
      </c>
      <c r="U668">
        <f t="shared" si="175"/>
        <v>12</v>
      </c>
      <c r="V668" s="49">
        <f t="shared" si="185"/>
        <v>12</v>
      </c>
      <c r="W668">
        <f t="shared" si="176"/>
        <v>7.73</v>
      </c>
      <c r="X668">
        <f t="shared" si="177"/>
        <v>16</v>
      </c>
      <c r="Y668" s="49">
        <f t="shared" si="186"/>
        <v>16</v>
      </c>
      <c r="Z668">
        <f t="shared" si="178"/>
        <v>7.7</v>
      </c>
      <c r="AA668">
        <f t="shared" si="179"/>
        <v>25</v>
      </c>
      <c r="AB668">
        <f t="shared" si="187"/>
        <v>25</v>
      </c>
      <c r="AC668">
        <f t="shared" si="188"/>
        <v>7.81</v>
      </c>
      <c r="AD668" cm="1">
        <f t="array" ref="AD668">1+SUMPRODUCT((D$469:D$776=D668)*(AC$469:AC$776&gt;AC668))</f>
        <v>4</v>
      </c>
      <c r="AE668">
        <f t="shared" si="189"/>
        <v>4</v>
      </c>
      <c r="AF668">
        <f t="shared" si="190"/>
        <v>7.41</v>
      </c>
      <c r="AG668" cm="1">
        <f t="array" ref="AG668">1+SUMPRODUCT((D$469:D$776=D668)*(AF$469:AF$776&gt;AF668))</f>
        <v>21</v>
      </c>
      <c r="AH668">
        <f t="shared" si="191"/>
        <v>21</v>
      </c>
      <c r="AI668">
        <f t="shared" si="192"/>
        <v>7.47</v>
      </c>
      <c r="AJ668" cm="1">
        <f t="array" ref="AJ668">1+SUMPRODUCT((D$469:D$776=D668)*(AI$469:AI$776&gt;AI668))</f>
        <v>35</v>
      </c>
      <c r="AK668">
        <f t="shared" si="193"/>
        <v>35</v>
      </c>
      <c r="AL668">
        <f t="shared" si="194"/>
        <v>7.33</v>
      </c>
      <c r="AM668" cm="1">
        <f t="array" ref="AM668">1+SUMPRODUCT((D$469:D$776=D668)*(AL$469:AL$776&gt;AL668))</f>
        <v>42</v>
      </c>
      <c r="AN668">
        <f t="shared" si="195"/>
        <v>42</v>
      </c>
    </row>
    <row r="669" spans="2:40" x14ac:dyDescent="0.3">
      <c r="B669" t="s">
        <v>218</v>
      </c>
      <c r="C669" t="str">
        <f>VLOOKUP(B669,class!A$1:B$357,2,FALSE)</f>
        <v>Shire district</v>
      </c>
      <c r="D669" t="str">
        <f>VLOOKUP(B669,classifications!E$3:F$335,2,FALSE)</f>
        <v xml:space="preserve">Mainly Rural (rural including hub towns &gt;=80%) </v>
      </c>
      <c r="E669" s="7">
        <f t="shared" si="164"/>
        <v>7.41</v>
      </c>
      <c r="F669" s="49">
        <f t="shared" si="165"/>
        <v>34</v>
      </c>
      <c r="G669" s="49">
        <f t="shared" si="180"/>
        <v>34</v>
      </c>
      <c r="H669">
        <f t="shared" si="166"/>
        <v>7.75</v>
      </c>
      <c r="I669" s="49">
        <f t="shared" si="167"/>
        <v>7</v>
      </c>
      <c r="J669" s="49">
        <f t="shared" si="181"/>
        <v>7</v>
      </c>
      <c r="K669">
        <f t="shared" si="168"/>
        <v>7.82</v>
      </c>
      <c r="L669">
        <f t="shared" si="169"/>
        <v>17</v>
      </c>
      <c r="M669" s="49">
        <f t="shared" si="182"/>
        <v>17</v>
      </c>
      <c r="N669">
        <f t="shared" si="170"/>
        <v>7.68</v>
      </c>
      <c r="O669">
        <f t="shared" si="171"/>
        <v>31</v>
      </c>
      <c r="P669" s="49">
        <f t="shared" si="183"/>
        <v>31</v>
      </c>
      <c r="Q669">
        <f t="shared" si="172"/>
        <v>8.02</v>
      </c>
      <c r="R669">
        <f t="shared" si="173"/>
        <v>8</v>
      </c>
      <c r="S669" s="49">
        <f t="shared" si="184"/>
        <v>8</v>
      </c>
      <c r="T669">
        <f t="shared" si="174"/>
        <v>8.23</v>
      </c>
      <c r="U669">
        <f t="shared" si="175"/>
        <v>3</v>
      </c>
      <c r="V669" s="49">
        <f t="shared" si="185"/>
        <v>3</v>
      </c>
      <c r="W669" t="str">
        <f t="shared" si="176"/>
        <v>x</v>
      </c>
      <c r="X669">
        <f t="shared" si="177"/>
        <v>1</v>
      </c>
      <c r="Y669" s="49">
        <f t="shared" si="186"/>
        <v>9999</v>
      </c>
      <c r="Z669">
        <f t="shared" si="178"/>
        <v>7.65</v>
      </c>
      <c r="AA669">
        <f t="shared" si="179"/>
        <v>37</v>
      </c>
      <c r="AB669">
        <f t="shared" si="187"/>
        <v>37</v>
      </c>
      <c r="AC669">
        <f t="shared" si="188"/>
        <v>8.16</v>
      </c>
      <c r="AD669" cm="1">
        <f t="array" ref="AD669">1+SUMPRODUCT((D$469:D$776=D669)*(AC$469:AC$776&gt;AC669))</f>
        <v>4</v>
      </c>
      <c r="AE669">
        <f t="shared" si="189"/>
        <v>4</v>
      </c>
      <c r="AF669">
        <f t="shared" si="190"/>
        <v>7.35</v>
      </c>
      <c r="AG669" cm="1">
        <f t="array" ref="AG669">1+SUMPRODUCT((D$469:D$776=D669)*(AF$469:AF$776&gt;AF669))</f>
        <v>35</v>
      </c>
      <c r="AH669">
        <f t="shared" si="191"/>
        <v>35</v>
      </c>
      <c r="AI669">
        <f t="shared" si="192"/>
        <v>8.16</v>
      </c>
      <c r="AJ669" cm="1">
        <f t="array" ref="AJ669">1+SUMPRODUCT((D$469:D$776=D669)*(AI$469:AI$776&gt;AI669))</f>
        <v>2</v>
      </c>
      <c r="AK669">
        <f t="shared" si="193"/>
        <v>2</v>
      </c>
      <c r="AL669" t="str">
        <f t="shared" si="194"/>
        <v>x</v>
      </c>
      <c r="AM669" cm="1">
        <f t="array" ref="AM669">1+SUMPRODUCT((D$469:D$776=D669)*(AL$469:AL$776&gt;AL669))</f>
        <v>1</v>
      </c>
      <c r="AN669">
        <f t="shared" si="195"/>
        <v>9999</v>
      </c>
    </row>
    <row r="670" spans="2:40" x14ac:dyDescent="0.3">
      <c r="B670" t="s">
        <v>219</v>
      </c>
      <c r="C670" t="str">
        <f>VLOOKUP(B670,class!A$1:B$357,2,FALSE)</f>
        <v>Metropolitan district</v>
      </c>
      <c r="D670" t="str">
        <f>VLOOKUP(B670,classifications!E$3:F$335,2,FALSE)</f>
        <v>Urban with Major Conurbation</v>
      </c>
      <c r="E670" s="7">
        <f t="shared" si="164"/>
        <v>7.13</v>
      </c>
      <c r="F670" s="49">
        <f t="shared" si="165"/>
        <v>59</v>
      </c>
      <c r="G670" s="49">
        <f t="shared" si="180"/>
        <v>59</v>
      </c>
      <c r="H670">
        <f t="shared" si="166"/>
        <v>7.18</v>
      </c>
      <c r="I670" s="49">
        <f t="shared" si="167"/>
        <v>62</v>
      </c>
      <c r="J670" s="49">
        <f t="shared" si="181"/>
        <v>62</v>
      </c>
      <c r="K670">
        <f t="shared" si="168"/>
        <v>7.23</v>
      </c>
      <c r="L670">
        <f t="shared" si="169"/>
        <v>64</v>
      </c>
      <c r="M670" s="49">
        <f t="shared" si="182"/>
        <v>64</v>
      </c>
      <c r="N670">
        <f t="shared" si="170"/>
        <v>7.47</v>
      </c>
      <c r="O670">
        <f t="shared" si="171"/>
        <v>46</v>
      </c>
      <c r="P670" s="49">
        <f t="shared" si="183"/>
        <v>46</v>
      </c>
      <c r="Q670">
        <f t="shared" si="172"/>
        <v>7.52</v>
      </c>
      <c r="R670">
        <f t="shared" si="173"/>
        <v>47</v>
      </c>
      <c r="S670" s="49">
        <f t="shared" si="184"/>
        <v>47</v>
      </c>
      <c r="T670">
        <f t="shared" si="174"/>
        <v>7.52</v>
      </c>
      <c r="U670">
        <f t="shared" si="175"/>
        <v>51</v>
      </c>
      <c r="V670" s="49">
        <f t="shared" si="185"/>
        <v>51</v>
      </c>
      <c r="W670">
        <f t="shared" si="176"/>
        <v>7.57</v>
      </c>
      <c r="X670">
        <f t="shared" si="177"/>
        <v>41</v>
      </c>
      <c r="Y670" s="49">
        <f t="shared" si="186"/>
        <v>41</v>
      </c>
      <c r="Z670">
        <f t="shared" si="178"/>
        <v>7.48</v>
      </c>
      <c r="AA670">
        <f t="shared" si="179"/>
        <v>66</v>
      </c>
      <c r="AB670">
        <f t="shared" si="187"/>
        <v>66</v>
      </c>
      <c r="AC670">
        <f t="shared" si="188"/>
        <v>7.54</v>
      </c>
      <c r="AD670" cm="1">
        <f t="array" ref="AD670">1+SUMPRODUCT((D$469:D$776=D670)*(AC$469:AC$776&gt;AC670))</f>
        <v>47</v>
      </c>
      <c r="AE670">
        <f t="shared" si="189"/>
        <v>47</v>
      </c>
      <c r="AF670">
        <f t="shared" si="190"/>
        <v>7.19</v>
      </c>
      <c r="AG670" cm="1">
        <f t="array" ref="AG670">1+SUMPRODUCT((D$469:D$776=D670)*(AF$469:AF$776&gt;AF670))</f>
        <v>59</v>
      </c>
      <c r="AH670">
        <f t="shared" si="191"/>
        <v>59</v>
      </c>
      <c r="AI670">
        <f t="shared" si="192"/>
        <v>7.42</v>
      </c>
      <c r="AJ670" cm="1">
        <f t="array" ref="AJ670">1+SUMPRODUCT((D$469:D$776=D670)*(AI$469:AI$776&gt;AI670))</f>
        <v>50</v>
      </c>
      <c r="AK670">
        <f t="shared" si="193"/>
        <v>50</v>
      </c>
      <c r="AL670">
        <f t="shared" si="194"/>
        <v>7.15</v>
      </c>
      <c r="AM670" cm="1">
        <f t="array" ref="AM670">1+SUMPRODUCT((D$469:D$776=D670)*(AL$469:AL$776&gt;AL670))</f>
        <v>65</v>
      </c>
      <c r="AN670">
        <f t="shared" si="195"/>
        <v>65</v>
      </c>
    </row>
    <row r="671" spans="2:40" x14ac:dyDescent="0.3">
      <c r="B671" t="s">
        <v>220</v>
      </c>
      <c r="C671" t="str">
        <f>VLOOKUP(B671,class!A$1:B$357,2,FALSE)</f>
        <v>Shire district</v>
      </c>
      <c r="D671" t="str">
        <f>VLOOKUP(B671,classifications!E$3:F$335,2,FALSE)</f>
        <v>Urban with City and Town</v>
      </c>
      <c r="E671" s="7">
        <f t="shared" si="164"/>
        <v>7.84</v>
      </c>
      <c r="F671" s="49">
        <f t="shared" si="165"/>
        <v>1</v>
      </c>
      <c r="G671" s="49">
        <f t="shared" si="180"/>
        <v>1</v>
      </c>
      <c r="H671">
        <f t="shared" si="166"/>
        <v>7.88</v>
      </c>
      <c r="I671" s="49">
        <f t="shared" si="167"/>
        <v>1</v>
      </c>
      <c r="J671" s="49">
        <f t="shared" si="181"/>
        <v>1</v>
      </c>
      <c r="K671">
        <f t="shared" si="168"/>
        <v>7.59</v>
      </c>
      <c r="L671">
        <f t="shared" si="169"/>
        <v>24</v>
      </c>
      <c r="M671" s="49">
        <f t="shared" si="182"/>
        <v>24</v>
      </c>
      <c r="N671">
        <f t="shared" si="170"/>
        <v>7.51</v>
      </c>
      <c r="O671">
        <f t="shared" si="171"/>
        <v>61</v>
      </c>
      <c r="P671" s="49">
        <f t="shared" si="183"/>
        <v>61</v>
      </c>
      <c r="Q671">
        <f t="shared" si="172"/>
        <v>8.07</v>
      </c>
      <c r="R671">
        <f t="shared" si="173"/>
        <v>1</v>
      </c>
      <c r="S671" s="49">
        <f t="shared" si="184"/>
        <v>1</v>
      </c>
      <c r="T671">
        <f t="shared" si="174"/>
        <v>7.66</v>
      </c>
      <c r="U671">
        <f t="shared" si="175"/>
        <v>46</v>
      </c>
      <c r="V671" s="49">
        <f t="shared" si="185"/>
        <v>46</v>
      </c>
      <c r="W671">
        <f t="shared" si="176"/>
        <v>8</v>
      </c>
      <c r="X671">
        <f t="shared" si="177"/>
        <v>4</v>
      </c>
      <c r="Y671" s="49">
        <f t="shared" si="186"/>
        <v>4</v>
      </c>
      <c r="Z671">
        <f t="shared" si="178"/>
        <v>7.94</v>
      </c>
      <c r="AA671">
        <f t="shared" si="179"/>
        <v>10</v>
      </c>
      <c r="AB671">
        <f t="shared" si="187"/>
        <v>10</v>
      </c>
      <c r="AC671">
        <f t="shared" si="188"/>
        <v>7.96</v>
      </c>
      <c r="AD671" cm="1">
        <f t="array" ref="AD671">1+SUMPRODUCT((D$469:D$776=D671)*(AC$469:AC$776&gt;AC671))</f>
        <v>8</v>
      </c>
      <c r="AE671">
        <f t="shared" si="189"/>
        <v>8</v>
      </c>
      <c r="AF671">
        <f t="shared" si="190"/>
        <v>7.96</v>
      </c>
      <c r="AG671" cm="1">
        <f t="array" ref="AG671">1+SUMPRODUCT((D$469:D$776=D671)*(AF$469:AF$776&gt;AF671))</f>
        <v>2</v>
      </c>
      <c r="AH671">
        <f t="shared" si="191"/>
        <v>2</v>
      </c>
      <c r="AI671">
        <f t="shared" si="192"/>
        <v>7.96</v>
      </c>
      <c r="AJ671" cm="1">
        <f t="array" ref="AJ671">1+SUMPRODUCT((D$469:D$776=D671)*(AI$469:AI$776&gt;AI671))</f>
        <v>6</v>
      </c>
      <c r="AK671">
        <f t="shared" si="193"/>
        <v>6</v>
      </c>
      <c r="AL671">
        <f t="shared" si="194"/>
        <v>7.42</v>
      </c>
      <c r="AM671" cm="1">
        <f t="array" ref="AM671">1+SUMPRODUCT((D$469:D$776=D671)*(AL$469:AL$776&gt;AL671))</f>
        <v>48</v>
      </c>
      <c r="AN671">
        <f t="shared" si="195"/>
        <v>48</v>
      </c>
    </row>
    <row r="672" spans="2:40" x14ac:dyDescent="0.3">
      <c r="B672" t="s">
        <v>221</v>
      </c>
      <c r="C672" t="str">
        <f>VLOOKUP(B672,class!A$1:B$357,2,FALSE)</f>
        <v>Shire district</v>
      </c>
      <c r="D672" t="str">
        <f>VLOOKUP(B672,classifications!E$3:F$335,2,FALSE)</f>
        <v>Urban with City and Town</v>
      </c>
      <c r="E672" s="7">
        <f t="shared" si="164"/>
        <v>7.59</v>
      </c>
      <c r="F672" s="49">
        <f t="shared" si="165"/>
        <v>13</v>
      </c>
      <c r="G672" s="49">
        <f t="shared" si="180"/>
        <v>13</v>
      </c>
      <c r="H672">
        <f t="shared" si="166"/>
        <v>7.52</v>
      </c>
      <c r="I672" s="49">
        <f t="shared" si="167"/>
        <v>33</v>
      </c>
      <c r="J672" s="49">
        <f t="shared" si="181"/>
        <v>33</v>
      </c>
      <c r="K672">
        <f t="shared" si="168"/>
        <v>7.55</v>
      </c>
      <c r="L672">
        <f t="shared" si="169"/>
        <v>31</v>
      </c>
      <c r="M672" s="49">
        <f t="shared" si="182"/>
        <v>31</v>
      </c>
      <c r="N672">
        <f t="shared" si="170"/>
        <v>7.69</v>
      </c>
      <c r="O672">
        <f t="shared" si="171"/>
        <v>34</v>
      </c>
      <c r="P672" s="49">
        <f t="shared" si="183"/>
        <v>34</v>
      </c>
      <c r="Q672">
        <f t="shared" si="172"/>
        <v>7.82</v>
      </c>
      <c r="R672">
        <f t="shared" si="173"/>
        <v>18</v>
      </c>
      <c r="S672" s="49">
        <f t="shared" si="184"/>
        <v>18</v>
      </c>
      <c r="T672">
        <f t="shared" si="174"/>
        <v>7.45</v>
      </c>
      <c r="U672">
        <f t="shared" si="175"/>
        <v>87</v>
      </c>
      <c r="V672" s="49">
        <f t="shared" si="185"/>
        <v>87</v>
      </c>
      <c r="W672">
        <f t="shared" si="176"/>
        <v>7.97</v>
      </c>
      <c r="X672">
        <f t="shared" si="177"/>
        <v>6</v>
      </c>
      <c r="Y672" s="49">
        <f t="shared" si="186"/>
        <v>6</v>
      </c>
      <c r="Z672">
        <f t="shared" si="178"/>
        <v>7.58</v>
      </c>
      <c r="AA672">
        <f t="shared" si="179"/>
        <v>70</v>
      </c>
      <c r="AB672">
        <f t="shared" si="187"/>
        <v>70</v>
      </c>
      <c r="AC672">
        <f t="shared" si="188"/>
        <v>7.39</v>
      </c>
      <c r="AD672" cm="1">
        <f t="array" ref="AD672">1+SUMPRODUCT((D$469:D$776=D672)*(AC$469:AC$776&gt;AC672))</f>
        <v>84</v>
      </c>
      <c r="AE672">
        <f t="shared" si="189"/>
        <v>84</v>
      </c>
      <c r="AF672">
        <f t="shared" si="190"/>
        <v>7.12</v>
      </c>
      <c r="AG672" cm="1">
        <f t="array" ref="AG672">1+SUMPRODUCT((D$469:D$776=D672)*(AF$469:AF$776&gt;AF672))</f>
        <v>88</v>
      </c>
      <c r="AH672">
        <f t="shared" si="191"/>
        <v>88</v>
      </c>
      <c r="AI672">
        <f t="shared" si="192"/>
        <v>7.69</v>
      </c>
      <c r="AJ672" cm="1">
        <f t="array" ref="AJ672">1+SUMPRODUCT((D$469:D$776=D672)*(AI$469:AI$776&gt;AI672))</f>
        <v>19</v>
      </c>
      <c r="AK672">
        <f t="shared" si="193"/>
        <v>19</v>
      </c>
      <c r="AL672">
        <f t="shared" si="194"/>
        <v>7.45</v>
      </c>
      <c r="AM672" cm="1">
        <f t="array" ref="AM672">1+SUMPRODUCT((D$469:D$776=D672)*(AL$469:AL$776&gt;AL672))</f>
        <v>42</v>
      </c>
      <c r="AN672">
        <f t="shared" si="195"/>
        <v>42</v>
      </c>
    </row>
    <row r="673" spans="2:40" x14ac:dyDescent="0.3">
      <c r="B673" t="s">
        <v>222</v>
      </c>
      <c r="C673" t="str">
        <f>VLOOKUP(B673,class!A$1:B$357,2,FALSE)</f>
        <v>Shire district</v>
      </c>
      <c r="D673" t="str">
        <f>VLOOKUP(B673,classifications!E$3:F$335,2,FALSE)</f>
        <v xml:space="preserve">Largely Rural (rural including hub towns 50-79%) </v>
      </c>
      <c r="E673" s="7">
        <f t="shared" si="164"/>
        <v>7.64</v>
      </c>
      <c r="F673" s="49">
        <f t="shared" si="165"/>
        <v>10</v>
      </c>
      <c r="G673" s="49">
        <f t="shared" si="180"/>
        <v>10</v>
      </c>
      <c r="H673">
        <f t="shared" si="166"/>
        <v>7.57</v>
      </c>
      <c r="I673" s="49">
        <f t="shared" si="167"/>
        <v>26</v>
      </c>
      <c r="J673" s="49">
        <f t="shared" si="181"/>
        <v>26</v>
      </c>
      <c r="K673">
        <f t="shared" si="168"/>
        <v>8.01</v>
      </c>
      <c r="L673">
        <f t="shared" si="169"/>
        <v>1</v>
      </c>
      <c r="M673" s="49">
        <f t="shared" si="182"/>
        <v>1</v>
      </c>
      <c r="N673">
        <f t="shared" si="170"/>
        <v>7.88</v>
      </c>
      <c r="O673">
        <f t="shared" si="171"/>
        <v>11</v>
      </c>
      <c r="P673" s="49">
        <f t="shared" si="183"/>
        <v>11</v>
      </c>
      <c r="Q673">
        <f t="shared" si="172"/>
        <v>8.11</v>
      </c>
      <c r="R673">
        <f t="shared" si="173"/>
        <v>4</v>
      </c>
      <c r="S673" s="49">
        <f t="shared" si="184"/>
        <v>4</v>
      </c>
      <c r="T673">
        <f t="shared" si="174"/>
        <v>7.71</v>
      </c>
      <c r="U673">
        <f t="shared" si="175"/>
        <v>29</v>
      </c>
      <c r="V673" s="49">
        <f t="shared" si="185"/>
        <v>29</v>
      </c>
      <c r="W673">
        <f t="shared" si="176"/>
        <v>7.87</v>
      </c>
      <c r="X673">
        <f t="shared" si="177"/>
        <v>15</v>
      </c>
      <c r="Y673" s="49">
        <f t="shared" si="186"/>
        <v>15</v>
      </c>
      <c r="Z673">
        <f t="shared" si="178"/>
        <v>7.72</v>
      </c>
      <c r="AA673">
        <f t="shared" si="179"/>
        <v>32</v>
      </c>
      <c r="AB673">
        <f t="shared" si="187"/>
        <v>32</v>
      </c>
      <c r="AC673">
        <f t="shared" si="188"/>
        <v>7.81</v>
      </c>
      <c r="AD673" cm="1">
        <f t="array" ref="AD673">1+SUMPRODUCT((D$469:D$776=D673)*(AC$469:AC$776&gt;AC673))</f>
        <v>18</v>
      </c>
      <c r="AE673">
        <f t="shared" si="189"/>
        <v>18</v>
      </c>
      <c r="AF673">
        <f t="shared" si="190"/>
        <v>7.63</v>
      </c>
      <c r="AG673" cm="1">
        <f t="array" ref="AG673">1+SUMPRODUCT((D$469:D$776=D673)*(AF$469:AF$776&gt;AF673))</f>
        <v>12</v>
      </c>
      <c r="AH673">
        <f t="shared" si="191"/>
        <v>12</v>
      </c>
      <c r="AI673">
        <f t="shared" si="192"/>
        <v>7.82</v>
      </c>
      <c r="AJ673" cm="1">
        <f t="array" ref="AJ673">1+SUMPRODUCT((D$469:D$776=D673)*(AI$469:AI$776&gt;AI673))</f>
        <v>9</v>
      </c>
      <c r="AK673">
        <f t="shared" si="193"/>
        <v>9</v>
      </c>
      <c r="AL673">
        <f t="shared" si="194"/>
        <v>7.53</v>
      </c>
      <c r="AM673" cm="1">
        <f t="array" ref="AM673">1+SUMPRODUCT((D$469:D$776=D673)*(AL$469:AL$776&gt;AL673))</f>
        <v>26</v>
      </c>
      <c r="AN673">
        <f t="shared" si="195"/>
        <v>26</v>
      </c>
    </row>
    <row r="674" spans="2:40" x14ac:dyDescent="0.3">
      <c r="B674" t="s">
        <v>223</v>
      </c>
      <c r="C674" t="str">
        <f>VLOOKUP(B674,class!A$1:B$357,2,FALSE)</f>
        <v>Metropolitan district</v>
      </c>
      <c r="D674" t="str">
        <f>VLOOKUP(B674,classifications!E$3:F$335,2,FALSE)</f>
        <v>Urban with Minor Conurbation</v>
      </c>
      <c r="E674" s="7">
        <f t="shared" si="164"/>
        <v>7.26</v>
      </c>
      <c r="F674" s="49">
        <f t="shared" si="165"/>
        <v>7</v>
      </c>
      <c r="G674" s="49">
        <f t="shared" si="180"/>
        <v>7</v>
      </c>
      <c r="H674">
        <f t="shared" si="166"/>
        <v>7.46</v>
      </c>
      <c r="I674" s="49">
        <f t="shared" si="167"/>
        <v>4</v>
      </c>
      <c r="J674" s="49">
        <f t="shared" si="181"/>
        <v>4</v>
      </c>
      <c r="K674">
        <f t="shared" si="168"/>
        <v>7.46</v>
      </c>
      <c r="L674">
        <f t="shared" si="169"/>
        <v>4</v>
      </c>
      <c r="M674" s="49">
        <f t="shared" si="182"/>
        <v>4</v>
      </c>
      <c r="N674">
        <f t="shared" si="170"/>
        <v>7.39</v>
      </c>
      <c r="O674">
        <f t="shared" si="171"/>
        <v>8</v>
      </c>
      <c r="P674" s="49">
        <f t="shared" si="183"/>
        <v>8</v>
      </c>
      <c r="Q674">
        <f t="shared" si="172"/>
        <v>7.44</v>
      </c>
      <c r="R674">
        <f t="shared" si="173"/>
        <v>8</v>
      </c>
      <c r="S674" s="49">
        <f t="shared" si="184"/>
        <v>8</v>
      </c>
      <c r="T674">
        <f t="shared" si="174"/>
        <v>7.61</v>
      </c>
      <c r="U674">
        <f t="shared" si="175"/>
        <v>7</v>
      </c>
      <c r="V674" s="49">
        <f t="shared" si="185"/>
        <v>7</v>
      </c>
      <c r="W674">
        <f t="shared" si="176"/>
        <v>7.48</v>
      </c>
      <c r="X674">
        <f t="shared" si="177"/>
        <v>5</v>
      </c>
      <c r="Y674" s="49">
        <f t="shared" si="186"/>
        <v>5</v>
      </c>
      <c r="Z674">
        <f t="shared" si="178"/>
        <v>7.39</v>
      </c>
      <c r="AA674">
        <f t="shared" si="179"/>
        <v>9</v>
      </c>
      <c r="AB674">
        <f t="shared" si="187"/>
        <v>9</v>
      </c>
      <c r="AC674">
        <f t="shared" si="188"/>
        <v>7.59</v>
      </c>
      <c r="AD674" cm="1">
        <f t="array" ref="AD674">1+SUMPRODUCT((D$469:D$776=D674)*(AC$469:AC$776&gt;AC674))</f>
        <v>7</v>
      </c>
      <c r="AE674">
        <f t="shared" si="189"/>
        <v>7</v>
      </c>
      <c r="AF674">
        <f t="shared" si="190"/>
        <v>7.48</v>
      </c>
      <c r="AG674" cm="1">
        <f t="array" ref="AG674">1+SUMPRODUCT((D$469:D$776=D674)*(AF$469:AF$776&gt;AF674))</f>
        <v>2</v>
      </c>
      <c r="AH674">
        <f t="shared" si="191"/>
        <v>2</v>
      </c>
      <c r="AI674">
        <f t="shared" si="192"/>
        <v>7.46</v>
      </c>
      <c r="AJ674" cm="1">
        <f t="array" ref="AJ674">1+SUMPRODUCT((D$469:D$776=D674)*(AI$469:AI$776&gt;AI674))</f>
        <v>6</v>
      </c>
      <c r="AK674">
        <f t="shared" si="193"/>
        <v>6</v>
      </c>
      <c r="AL674">
        <f t="shared" si="194"/>
        <v>7.37</v>
      </c>
      <c r="AM674" cm="1">
        <f t="array" ref="AM674">1+SUMPRODUCT((D$469:D$776=D674)*(AL$469:AL$776&gt;AL674))</f>
        <v>3</v>
      </c>
      <c r="AN674">
        <f t="shared" si="195"/>
        <v>3</v>
      </c>
    </row>
    <row r="675" spans="2:40" x14ac:dyDescent="0.3">
      <c r="B675" t="s">
        <v>224</v>
      </c>
      <c r="C675" t="str">
        <f>VLOOKUP(B675,class!A$1:B$357,2,FALSE)</f>
        <v>Shire district</v>
      </c>
      <c r="D675" t="str">
        <f>VLOOKUP(B675,classifications!E$3:F$335,2,FALSE)</f>
        <v>Urban with City and Town</v>
      </c>
      <c r="E675" s="7">
        <f t="shared" si="164"/>
        <v>7.37</v>
      </c>
      <c r="F675" s="49">
        <f t="shared" si="165"/>
        <v>55</v>
      </c>
      <c r="G675" s="49">
        <f t="shared" si="180"/>
        <v>55</v>
      </c>
      <c r="H675">
        <f t="shared" si="166"/>
        <v>7.63</v>
      </c>
      <c r="I675" s="49">
        <f t="shared" si="167"/>
        <v>18</v>
      </c>
      <c r="J675" s="49">
        <f t="shared" si="181"/>
        <v>18</v>
      </c>
      <c r="K675">
        <f t="shared" si="168"/>
        <v>7.73</v>
      </c>
      <c r="L675">
        <f t="shared" si="169"/>
        <v>12</v>
      </c>
      <c r="M675" s="49">
        <f t="shared" si="182"/>
        <v>12</v>
      </c>
      <c r="N675">
        <f t="shared" si="170"/>
        <v>7.7</v>
      </c>
      <c r="O675">
        <f t="shared" si="171"/>
        <v>30</v>
      </c>
      <c r="P675" s="49">
        <f t="shared" si="183"/>
        <v>30</v>
      </c>
      <c r="Q675">
        <f t="shared" si="172"/>
        <v>7.69</v>
      </c>
      <c r="R675">
        <f t="shared" si="173"/>
        <v>38</v>
      </c>
      <c r="S675" s="49">
        <f t="shared" si="184"/>
        <v>38</v>
      </c>
      <c r="T675">
        <f t="shared" si="174"/>
        <v>7.97</v>
      </c>
      <c r="U675">
        <f t="shared" si="175"/>
        <v>3</v>
      </c>
      <c r="V675" s="49">
        <f t="shared" si="185"/>
        <v>3</v>
      </c>
      <c r="W675">
        <f t="shared" si="176"/>
        <v>7.71</v>
      </c>
      <c r="X675">
        <f t="shared" si="177"/>
        <v>50</v>
      </c>
      <c r="Y675" s="49">
        <f t="shared" si="186"/>
        <v>50</v>
      </c>
      <c r="Z675">
        <f t="shared" si="178"/>
        <v>7.95</v>
      </c>
      <c r="AA675">
        <f t="shared" si="179"/>
        <v>9</v>
      </c>
      <c r="AB675">
        <f t="shared" si="187"/>
        <v>9</v>
      </c>
      <c r="AC675">
        <f t="shared" si="188"/>
        <v>7.8</v>
      </c>
      <c r="AD675" cm="1">
        <f t="array" ref="AD675">1+SUMPRODUCT((D$469:D$776=D675)*(AC$469:AC$776&gt;AC675))</f>
        <v>20</v>
      </c>
      <c r="AE675">
        <f t="shared" si="189"/>
        <v>20</v>
      </c>
      <c r="AF675">
        <f t="shared" si="190"/>
        <v>7.7</v>
      </c>
      <c r="AG675" cm="1">
        <f t="array" ref="AG675">1+SUMPRODUCT((D$469:D$776=D675)*(AF$469:AF$776&gt;AF675))</f>
        <v>10</v>
      </c>
      <c r="AH675">
        <f t="shared" si="191"/>
        <v>10</v>
      </c>
      <c r="AI675">
        <f t="shared" si="192"/>
        <v>7.56</v>
      </c>
      <c r="AJ675" cm="1">
        <f t="array" ref="AJ675">1+SUMPRODUCT((D$469:D$776=D675)*(AI$469:AI$776&gt;AI675))</f>
        <v>36</v>
      </c>
      <c r="AK675">
        <f t="shared" si="193"/>
        <v>36</v>
      </c>
      <c r="AL675">
        <f t="shared" si="194"/>
        <v>7.48</v>
      </c>
      <c r="AM675" cm="1">
        <f t="array" ref="AM675">1+SUMPRODUCT((D$469:D$776=D675)*(AL$469:AL$776&gt;AL675))</f>
        <v>39</v>
      </c>
      <c r="AN675">
        <f t="shared" si="195"/>
        <v>39</v>
      </c>
    </row>
    <row r="676" spans="2:40" x14ac:dyDescent="0.3">
      <c r="B676" t="s">
        <v>225</v>
      </c>
      <c r="C676" t="str">
        <f>VLOOKUP(B676,class!A$1:B$357,2,FALSE)</f>
        <v>Shire district</v>
      </c>
      <c r="D676" t="str">
        <f>VLOOKUP(B676,classifications!E$3:F$335,2,FALSE)</f>
        <v>Urban with Major Conurbation</v>
      </c>
      <c r="E676" s="7">
        <f t="shared" ref="E676:E707" si="196">VLOOKUP($B676,$B$7:$G$431,2,FALSE)</f>
        <v>7.45</v>
      </c>
      <c r="F676" s="49">
        <f t="shared" si="165"/>
        <v>16</v>
      </c>
      <c r="G676" s="49">
        <f t="shared" si="180"/>
        <v>16</v>
      </c>
      <c r="H676">
        <f t="shared" ref="H676:H707" si="197">VLOOKUP($B676,$B$7:$G$431,3,FALSE)</f>
        <v>7.34</v>
      </c>
      <c r="I676" s="49">
        <f t="shared" si="167"/>
        <v>38</v>
      </c>
      <c r="J676" s="49">
        <f t="shared" si="181"/>
        <v>38</v>
      </c>
      <c r="K676">
        <f t="shared" ref="K676:K707" si="198">VLOOKUP($B676,$B$7:$G$431,4,FALSE)</f>
        <v>7.58</v>
      </c>
      <c r="L676">
        <f t="shared" si="169"/>
        <v>11</v>
      </c>
      <c r="M676" s="49">
        <f t="shared" si="182"/>
        <v>11</v>
      </c>
      <c r="N676">
        <f t="shared" ref="N676:N707" si="199">VLOOKUP($B676,$B$7:$G$431,5,FALSE)</f>
        <v>7.16</v>
      </c>
      <c r="O676">
        <f t="shared" si="171"/>
        <v>74</v>
      </c>
      <c r="P676" s="49">
        <f t="shared" si="183"/>
        <v>74</v>
      </c>
      <c r="Q676">
        <f t="shared" ref="Q676:Q707" si="200">VLOOKUP($B676,$B$7:$G$431,6,FALSE)</f>
        <v>7.4</v>
      </c>
      <c r="R676">
        <f t="shared" si="173"/>
        <v>64</v>
      </c>
      <c r="S676" s="49">
        <f t="shared" si="184"/>
        <v>64</v>
      </c>
      <c r="T676">
        <f t="shared" ref="T676:T707" si="201">VLOOKUP($B676,$B$7:$H$431,7,FALSE)</f>
        <v>7.9</v>
      </c>
      <c r="U676">
        <f t="shared" si="175"/>
        <v>5</v>
      </c>
      <c r="V676" s="49">
        <f t="shared" si="185"/>
        <v>5</v>
      </c>
      <c r="W676">
        <f t="shared" ref="W676:W707" si="202">VLOOKUP($B676,$B$7:$I$431,8,FALSE)</f>
        <v>7.57</v>
      </c>
      <c r="X676">
        <f t="shared" si="177"/>
        <v>41</v>
      </c>
      <c r="Y676" s="49">
        <f t="shared" si="186"/>
        <v>41</v>
      </c>
      <c r="Z676">
        <f t="shared" ref="Z676:Z707" si="203">VLOOKUP($B676,$B$7:$J$431,9,FALSE)</f>
        <v>7.89</v>
      </c>
      <c r="AA676">
        <f t="shared" si="179"/>
        <v>6</v>
      </c>
      <c r="AB676">
        <f t="shared" si="187"/>
        <v>6</v>
      </c>
      <c r="AC676">
        <f t="shared" si="188"/>
        <v>7.71</v>
      </c>
      <c r="AD676" cm="1">
        <f t="array" ref="AD676">1+SUMPRODUCT((D$469:D$776=D676)*(AC$469:AC$776&gt;AC676))</f>
        <v>19</v>
      </c>
      <c r="AE676">
        <f t="shared" si="189"/>
        <v>19</v>
      </c>
      <c r="AF676">
        <f t="shared" si="190"/>
        <v>8</v>
      </c>
      <c r="AG676" cm="1">
        <f t="array" ref="AG676">1+SUMPRODUCT((D$469:D$776=D676)*(AF$469:AF$776&gt;AF676))</f>
        <v>2</v>
      </c>
      <c r="AH676">
        <f t="shared" si="191"/>
        <v>2</v>
      </c>
      <c r="AI676">
        <f t="shared" si="192"/>
        <v>7.37</v>
      </c>
      <c r="AJ676" cm="1">
        <f t="array" ref="AJ676">1+SUMPRODUCT((D$469:D$776=D676)*(AI$469:AI$776&gt;AI676))</f>
        <v>57</v>
      </c>
      <c r="AK676">
        <f t="shared" si="193"/>
        <v>57</v>
      </c>
      <c r="AL676" t="str">
        <f t="shared" si="194"/>
        <v>x</v>
      </c>
      <c r="AM676" cm="1">
        <f t="array" ref="AM676">1+SUMPRODUCT((D$469:D$776=D676)*(AL$469:AL$776&gt;AL676))</f>
        <v>1</v>
      </c>
      <c r="AN676">
        <f t="shared" si="195"/>
        <v>9999</v>
      </c>
    </row>
    <row r="677" spans="2:40" x14ac:dyDescent="0.3">
      <c r="B677" t="s">
        <v>226</v>
      </c>
      <c r="C677" t="str">
        <f>VLOOKUP(B677,class!A$1:B$357,2,FALSE)</f>
        <v>Shire district</v>
      </c>
      <c r="D677" t="str">
        <f>VLOOKUP(B677,classifications!E$3:F$335,2,FALSE)</f>
        <v xml:space="preserve">Largely Rural (rural including hub towns 50-79%) </v>
      </c>
      <c r="E677" s="7">
        <f t="shared" si="196"/>
        <v>7.58</v>
      </c>
      <c r="F677" s="49">
        <f t="shared" si="165"/>
        <v>15</v>
      </c>
      <c r="G677" s="49">
        <f t="shared" si="180"/>
        <v>15</v>
      </c>
      <c r="H677">
        <f t="shared" si="197"/>
        <v>7.75</v>
      </c>
      <c r="I677" s="49">
        <f t="shared" si="167"/>
        <v>4</v>
      </c>
      <c r="J677" s="49">
        <f t="shared" si="181"/>
        <v>4</v>
      </c>
      <c r="K677">
        <f t="shared" si="198"/>
        <v>7.69</v>
      </c>
      <c r="L677">
        <f t="shared" si="169"/>
        <v>15</v>
      </c>
      <c r="M677" s="49">
        <f t="shared" si="182"/>
        <v>15</v>
      </c>
      <c r="N677">
        <f t="shared" si="199"/>
        <v>7.99</v>
      </c>
      <c r="O677">
        <f t="shared" si="171"/>
        <v>2</v>
      </c>
      <c r="P677" s="49">
        <f t="shared" si="183"/>
        <v>2</v>
      </c>
      <c r="Q677">
        <f t="shared" si="200"/>
        <v>7.88</v>
      </c>
      <c r="R677">
        <f t="shared" si="173"/>
        <v>13</v>
      </c>
      <c r="S677" s="49">
        <f t="shared" si="184"/>
        <v>13</v>
      </c>
      <c r="T677">
        <f t="shared" si="201"/>
        <v>7.88</v>
      </c>
      <c r="U677">
        <f t="shared" si="175"/>
        <v>15</v>
      </c>
      <c r="V677" s="49">
        <f t="shared" si="185"/>
        <v>15</v>
      </c>
      <c r="W677">
        <f t="shared" si="202"/>
        <v>7.98</v>
      </c>
      <c r="X677">
        <f t="shared" si="177"/>
        <v>5</v>
      </c>
      <c r="Y677" s="49">
        <f t="shared" si="186"/>
        <v>5</v>
      </c>
      <c r="Z677">
        <f t="shared" si="203"/>
        <v>7.62</v>
      </c>
      <c r="AA677">
        <f t="shared" si="179"/>
        <v>38</v>
      </c>
      <c r="AB677">
        <f t="shared" si="187"/>
        <v>38</v>
      </c>
      <c r="AC677">
        <f t="shared" si="188"/>
        <v>7.83</v>
      </c>
      <c r="AD677" cm="1">
        <f t="array" ref="AD677">1+SUMPRODUCT((D$469:D$776=D677)*(AC$469:AC$776&gt;AC677))</f>
        <v>12</v>
      </c>
      <c r="AE677">
        <f t="shared" si="189"/>
        <v>12</v>
      </c>
      <c r="AF677">
        <f t="shared" si="190"/>
        <v>7.35</v>
      </c>
      <c r="AG677" cm="1">
        <f t="array" ref="AG677">1+SUMPRODUCT((D$469:D$776=D677)*(AF$469:AF$776&gt;AF677))</f>
        <v>34</v>
      </c>
      <c r="AH677">
        <f t="shared" si="191"/>
        <v>34</v>
      </c>
      <c r="AI677">
        <f t="shared" si="192"/>
        <v>7.42</v>
      </c>
      <c r="AJ677" cm="1">
        <f t="array" ref="AJ677">1+SUMPRODUCT((D$469:D$776=D677)*(AI$469:AI$776&gt;AI677))</f>
        <v>37</v>
      </c>
      <c r="AK677">
        <f t="shared" si="193"/>
        <v>37</v>
      </c>
      <c r="AL677">
        <f t="shared" si="194"/>
        <v>7.67</v>
      </c>
      <c r="AM677" cm="1">
        <f t="array" ref="AM677">1+SUMPRODUCT((D$469:D$776=D677)*(AL$469:AL$776&gt;AL677))</f>
        <v>15</v>
      </c>
      <c r="AN677">
        <f t="shared" si="195"/>
        <v>15</v>
      </c>
    </row>
    <row r="678" spans="2:40" x14ac:dyDescent="0.3">
      <c r="B678" t="s">
        <v>227</v>
      </c>
      <c r="C678" t="str">
        <f>VLOOKUP(B678,class!A$1:B$357,2,FALSE)</f>
        <v>Shire district</v>
      </c>
      <c r="D678" t="str">
        <f>VLOOKUP(B678,classifications!E$3:F$335,2,FALSE)</f>
        <v>Urban with City and Town</v>
      </c>
      <c r="E678" s="7">
        <f t="shared" si="196"/>
        <v>7.42</v>
      </c>
      <c r="F678" s="49">
        <f t="shared" ref="F678:F709" si="204">1+SUMPRODUCT((D$469:D$776=D678)*(E$469:E$776&gt;E678))</f>
        <v>44</v>
      </c>
      <c r="G678" s="49">
        <f t="shared" si="180"/>
        <v>44</v>
      </c>
      <c r="H678">
        <f t="shared" si="197"/>
        <v>7.67</v>
      </c>
      <c r="I678" s="49">
        <f t="shared" ref="I678:I709" si="205">1+SUMPRODUCT((D$469:D$776=D678)*(H$469:H$776&gt;H678))</f>
        <v>10</v>
      </c>
      <c r="J678" s="49">
        <f t="shared" si="181"/>
        <v>10</v>
      </c>
      <c r="K678">
        <f t="shared" si="198"/>
        <v>7.46</v>
      </c>
      <c r="L678">
        <f t="shared" ref="L678:L709" si="206">1+SUMPRODUCT((D$469:D$776=D678)*(K$469:K$776&gt;K678))</f>
        <v>53</v>
      </c>
      <c r="M678" s="49">
        <f t="shared" si="182"/>
        <v>53</v>
      </c>
      <c r="N678">
        <f t="shared" si="199"/>
        <v>7.77</v>
      </c>
      <c r="O678">
        <f t="shared" ref="O678:O709" si="207">1+SUMPRODUCT((D$469:D$776=D678)*(N$469:N$776&gt;N678))</f>
        <v>20</v>
      </c>
      <c r="P678" s="49">
        <f t="shared" si="183"/>
        <v>20</v>
      </c>
      <c r="Q678">
        <f t="shared" si="200"/>
        <v>7.35</v>
      </c>
      <c r="R678">
        <f t="shared" ref="R678:R709" si="208">1+SUMPRODUCT((D$469:D$776=D678)*(Q$469:Q$776&gt;Q678))</f>
        <v>88</v>
      </c>
      <c r="S678" s="49">
        <f t="shared" si="184"/>
        <v>88</v>
      </c>
      <c r="T678">
        <f t="shared" si="201"/>
        <v>7.63</v>
      </c>
      <c r="U678">
        <f t="shared" ref="U678:U709" si="209">1+SUMPRODUCT((D$469:D$776=D678)*(T$469:T$776&gt;T678))</f>
        <v>55</v>
      </c>
      <c r="V678" s="49">
        <f t="shared" si="185"/>
        <v>55</v>
      </c>
      <c r="W678">
        <f t="shared" si="202"/>
        <v>8.59</v>
      </c>
      <c r="X678">
        <f t="shared" ref="X678:X709" si="210">1+SUMPRODUCT((D$469:D$776=D678)*(W$469:W$776&gt;W678))</f>
        <v>1</v>
      </c>
      <c r="Y678" s="49">
        <f t="shared" si="186"/>
        <v>1</v>
      </c>
      <c r="Z678">
        <f t="shared" si="203"/>
        <v>8.09</v>
      </c>
      <c r="AA678">
        <f t="shared" ref="AA678:AA709" si="211">1+SUMPRODUCT((D$469:D$776=D678)*(Z$469:Z$776&gt;Z678))</f>
        <v>5</v>
      </c>
      <c r="AB678">
        <f t="shared" si="187"/>
        <v>5</v>
      </c>
      <c r="AC678">
        <f t="shared" si="188"/>
        <v>7.59</v>
      </c>
      <c r="AD678" cm="1">
        <f t="array" ref="AD678">1+SUMPRODUCT((D$469:D$776=D678)*(AC$469:AC$776&gt;AC678))</f>
        <v>60</v>
      </c>
      <c r="AE678">
        <f t="shared" si="189"/>
        <v>60</v>
      </c>
      <c r="AF678">
        <f t="shared" si="190"/>
        <v>7.62</v>
      </c>
      <c r="AG678" cm="1">
        <f t="array" ref="AG678">1+SUMPRODUCT((D$469:D$776=D678)*(AF$469:AF$776&gt;AF678))</f>
        <v>14</v>
      </c>
      <c r="AH678">
        <f t="shared" si="191"/>
        <v>14</v>
      </c>
      <c r="AI678">
        <f t="shared" si="192"/>
        <v>7.76</v>
      </c>
      <c r="AJ678" cm="1">
        <f t="array" ref="AJ678">1+SUMPRODUCT((D$469:D$776=D678)*(AI$469:AI$776&gt;AI678))</f>
        <v>14</v>
      </c>
      <c r="AK678">
        <f t="shared" si="193"/>
        <v>14</v>
      </c>
      <c r="AL678">
        <f t="shared" si="194"/>
        <v>6.71</v>
      </c>
      <c r="AM678" cm="1">
        <f t="array" ref="AM678">1+SUMPRODUCT((D$469:D$776=D678)*(AL$469:AL$776&gt;AL678))</f>
        <v>88</v>
      </c>
      <c r="AN678">
        <f t="shared" si="195"/>
        <v>88</v>
      </c>
    </row>
    <row r="679" spans="2:40" x14ac:dyDescent="0.3">
      <c r="B679" t="s">
        <v>228</v>
      </c>
      <c r="C679" t="str">
        <f>VLOOKUP(B679,class!A$1:B$357,2,FALSE)</f>
        <v>Unitary authority</v>
      </c>
      <c r="D679" t="str">
        <f>VLOOKUP(B679,classifications!E$3:F$335,2,FALSE)</f>
        <v xml:space="preserve">Mainly Rural (rural including hub towns &gt;=80%) </v>
      </c>
      <c r="E679" s="7">
        <f t="shared" si="196"/>
        <v>7.82</v>
      </c>
      <c r="F679" s="49">
        <f t="shared" si="204"/>
        <v>8</v>
      </c>
      <c r="G679" s="49">
        <f t="shared" si="180"/>
        <v>8</v>
      </c>
      <c r="H679">
        <f t="shared" si="197"/>
        <v>7.73</v>
      </c>
      <c r="I679" s="49">
        <f t="shared" si="205"/>
        <v>11</v>
      </c>
      <c r="J679" s="49">
        <f t="shared" si="181"/>
        <v>11</v>
      </c>
      <c r="K679">
        <f t="shared" si="198"/>
        <v>7.83</v>
      </c>
      <c r="L679">
        <f t="shared" si="206"/>
        <v>15</v>
      </c>
      <c r="M679" s="49">
        <f t="shared" si="182"/>
        <v>15</v>
      </c>
      <c r="N679">
        <f t="shared" si="199"/>
        <v>7.85</v>
      </c>
      <c r="O679">
        <f t="shared" si="207"/>
        <v>20</v>
      </c>
      <c r="P679" s="49">
        <f t="shared" si="183"/>
        <v>20</v>
      </c>
      <c r="Q679">
        <f t="shared" si="200"/>
        <v>7.8</v>
      </c>
      <c r="R679">
        <f t="shared" si="208"/>
        <v>21</v>
      </c>
      <c r="S679" s="49">
        <f t="shared" si="184"/>
        <v>21</v>
      </c>
      <c r="T679">
        <f t="shared" si="201"/>
        <v>7.96</v>
      </c>
      <c r="U679">
        <f t="shared" si="209"/>
        <v>10</v>
      </c>
      <c r="V679" s="49">
        <f t="shared" si="185"/>
        <v>10</v>
      </c>
      <c r="W679">
        <f t="shared" si="202"/>
        <v>7.87</v>
      </c>
      <c r="X679">
        <f t="shared" si="210"/>
        <v>18</v>
      </c>
      <c r="Y679" s="49">
        <f t="shared" si="186"/>
        <v>18</v>
      </c>
      <c r="Z679">
        <f t="shared" si="203"/>
        <v>7.75</v>
      </c>
      <c r="AA679">
        <f t="shared" si="211"/>
        <v>29</v>
      </c>
      <c r="AB679">
        <f t="shared" si="187"/>
        <v>29</v>
      </c>
      <c r="AC679">
        <f t="shared" si="188"/>
        <v>7.8</v>
      </c>
      <c r="AD679" cm="1">
        <f t="array" ref="AD679">1+SUMPRODUCT((D$469:D$776=D679)*(AC$469:AC$776&gt;AC679))</f>
        <v>24</v>
      </c>
      <c r="AE679">
        <f t="shared" si="189"/>
        <v>24</v>
      </c>
      <c r="AF679">
        <f t="shared" si="190"/>
        <v>7.48</v>
      </c>
      <c r="AG679" cm="1">
        <f t="array" ref="AG679">1+SUMPRODUCT((D$469:D$776=D679)*(AF$469:AF$776&gt;AF679))</f>
        <v>28</v>
      </c>
      <c r="AH679">
        <f t="shared" si="191"/>
        <v>28</v>
      </c>
      <c r="AI679">
        <f t="shared" si="192"/>
        <v>7.76</v>
      </c>
      <c r="AJ679" cm="1">
        <f t="array" ref="AJ679">1+SUMPRODUCT((D$469:D$776=D679)*(AI$469:AI$776&gt;AI679))</f>
        <v>16</v>
      </c>
      <c r="AK679">
        <f t="shared" si="193"/>
        <v>16</v>
      </c>
      <c r="AL679">
        <f t="shared" si="194"/>
        <v>7.74</v>
      </c>
      <c r="AM679" cm="1">
        <f t="array" ref="AM679">1+SUMPRODUCT((D$469:D$776=D679)*(AL$469:AL$776&gt;AL679))</f>
        <v>15</v>
      </c>
      <c r="AN679">
        <f t="shared" si="195"/>
        <v>15</v>
      </c>
    </row>
    <row r="680" spans="2:40" x14ac:dyDescent="0.3">
      <c r="B680" t="s">
        <v>229</v>
      </c>
      <c r="C680" t="str">
        <f>VLOOKUP(B680,class!A$1:B$357,2,FALSE)</f>
        <v>Shire district</v>
      </c>
      <c r="D680" t="str">
        <f>VLOOKUP(B680,classifications!E$3:F$335,2,FALSE)</f>
        <v xml:space="preserve">Mainly Rural (rural including hub towns &gt;=80%) </v>
      </c>
      <c r="E680" s="7">
        <f t="shared" si="196"/>
        <v>7.6</v>
      </c>
      <c r="F680" s="49">
        <f t="shared" si="204"/>
        <v>24</v>
      </c>
      <c r="G680" s="49">
        <f t="shared" si="180"/>
        <v>24</v>
      </c>
      <c r="H680">
        <f t="shared" si="197"/>
        <v>7.64</v>
      </c>
      <c r="I680" s="49">
        <f t="shared" si="205"/>
        <v>20</v>
      </c>
      <c r="J680" s="49">
        <f t="shared" si="181"/>
        <v>20</v>
      </c>
      <c r="K680">
        <f t="shared" si="198"/>
        <v>7.43</v>
      </c>
      <c r="L680">
        <f t="shared" si="206"/>
        <v>38</v>
      </c>
      <c r="M680" s="49">
        <f t="shared" si="182"/>
        <v>38</v>
      </c>
      <c r="N680">
        <f t="shared" si="199"/>
        <v>7.76</v>
      </c>
      <c r="O680">
        <f t="shared" si="207"/>
        <v>25</v>
      </c>
      <c r="P680" s="49">
        <f t="shared" si="183"/>
        <v>25</v>
      </c>
      <c r="Q680">
        <f t="shared" si="200"/>
        <v>7.81</v>
      </c>
      <c r="R680">
        <f t="shared" si="208"/>
        <v>19</v>
      </c>
      <c r="S680" s="49">
        <f t="shared" si="184"/>
        <v>19</v>
      </c>
      <c r="T680">
        <f t="shared" si="201"/>
        <v>7.93</v>
      </c>
      <c r="U680">
        <f t="shared" si="209"/>
        <v>14</v>
      </c>
      <c r="V680" s="49">
        <f t="shared" si="185"/>
        <v>14</v>
      </c>
      <c r="W680">
        <f t="shared" si="202"/>
        <v>7.72</v>
      </c>
      <c r="X680">
        <f t="shared" si="210"/>
        <v>33</v>
      </c>
      <c r="Y680" s="49">
        <f t="shared" si="186"/>
        <v>33</v>
      </c>
      <c r="Z680">
        <f t="shared" si="203"/>
        <v>7.73</v>
      </c>
      <c r="AA680">
        <f t="shared" si="211"/>
        <v>32</v>
      </c>
      <c r="AB680">
        <f t="shared" si="187"/>
        <v>32</v>
      </c>
      <c r="AC680">
        <f t="shared" si="188"/>
        <v>8.15</v>
      </c>
      <c r="AD680" cm="1">
        <f t="array" ref="AD680">1+SUMPRODUCT((D$469:D$776=D680)*(AC$469:AC$776&gt;AC680))</f>
        <v>5</v>
      </c>
      <c r="AE680">
        <f t="shared" si="189"/>
        <v>5</v>
      </c>
      <c r="AF680">
        <f t="shared" si="190"/>
        <v>7.66</v>
      </c>
      <c r="AG680" cm="1">
        <f t="array" ref="AG680">1+SUMPRODUCT((D$469:D$776=D680)*(AF$469:AF$776&gt;AF680))</f>
        <v>15</v>
      </c>
      <c r="AH680">
        <f t="shared" si="191"/>
        <v>15</v>
      </c>
      <c r="AI680">
        <f t="shared" si="192"/>
        <v>7.72</v>
      </c>
      <c r="AJ680" cm="1">
        <f t="array" ref="AJ680">1+SUMPRODUCT((D$469:D$776=D680)*(AI$469:AI$776&gt;AI680))</f>
        <v>19</v>
      </c>
      <c r="AK680">
        <f t="shared" si="193"/>
        <v>19</v>
      </c>
      <c r="AL680">
        <f t="shared" si="194"/>
        <v>7.54</v>
      </c>
      <c r="AM680" cm="1">
        <f t="array" ref="AM680">1+SUMPRODUCT((D$469:D$776=D680)*(AL$469:AL$776&gt;AL680))</f>
        <v>27</v>
      </c>
      <c r="AN680">
        <f t="shared" si="195"/>
        <v>27</v>
      </c>
    </row>
    <row r="681" spans="2:40" x14ac:dyDescent="0.3">
      <c r="B681" t="s">
        <v>230</v>
      </c>
      <c r="C681" t="str">
        <f>VLOOKUP(B681,class!A$1:B$357,2,FALSE)</f>
        <v>Metropolitan district</v>
      </c>
      <c r="D681" t="str">
        <f>VLOOKUP(B681,classifications!E$3:F$335,2,FALSE)</f>
        <v>Urban with Major Conurbation</v>
      </c>
      <c r="E681" s="7">
        <f t="shared" si="196"/>
        <v>7.03</v>
      </c>
      <c r="F681" s="49">
        <f t="shared" si="204"/>
        <v>71</v>
      </c>
      <c r="G681" s="49">
        <f t="shared" si="180"/>
        <v>71</v>
      </c>
      <c r="H681">
        <f t="shared" si="197"/>
        <v>7.3</v>
      </c>
      <c r="I681" s="49">
        <f t="shared" si="205"/>
        <v>44</v>
      </c>
      <c r="J681" s="49">
        <f t="shared" si="181"/>
        <v>44</v>
      </c>
      <c r="K681">
        <f t="shared" si="198"/>
        <v>7.27</v>
      </c>
      <c r="L681">
        <f t="shared" si="206"/>
        <v>60</v>
      </c>
      <c r="M681" s="49">
        <f t="shared" si="182"/>
        <v>60</v>
      </c>
      <c r="N681">
        <f t="shared" si="199"/>
        <v>7.51</v>
      </c>
      <c r="O681">
        <f t="shared" si="207"/>
        <v>40</v>
      </c>
      <c r="P681" s="49">
        <f t="shared" si="183"/>
        <v>40</v>
      </c>
      <c r="Q681">
        <f t="shared" si="200"/>
        <v>7.42</v>
      </c>
      <c r="R681">
        <f t="shared" si="208"/>
        <v>60</v>
      </c>
      <c r="S681" s="49">
        <f t="shared" si="184"/>
        <v>60</v>
      </c>
      <c r="T681">
        <f t="shared" si="201"/>
        <v>7.49</v>
      </c>
      <c r="U681">
        <f t="shared" si="209"/>
        <v>54</v>
      </c>
      <c r="V681" s="49">
        <f t="shared" si="185"/>
        <v>54</v>
      </c>
      <c r="W681">
        <f t="shared" si="202"/>
        <v>7.67</v>
      </c>
      <c r="X681">
        <f t="shared" si="210"/>
        <v>22</v>
      </c>
      <c r="Y681" s="49">
        <f t="shared" si="186"/>
        <v>22</v>
      </c>
      <c r="Z681">
        <f t="shared" si="203"/>
        <v>7.55</v>
      </c>
      <c r="AA681">
        <f t="shared" si="211"/>
        <v>47</v>
      </c>
      <c r="AB681">
        <f t="shared" si="187"/>
        <v>47</v>
      </c>
      <c r="AC681">
        <f t="shared" si="188"/>
        <v>7.51</v>
      </c>
      <c r="AD681" cm="1">
        <f t="array" ref="AD681">1+SUMPRODUCT((D$469:D$776=D681)*(AC$469:AC$776&gt;AC681))</f>
        <v>49</v>
      </c>
      <c r="AE681">
        <f t="shared" si="189"/>
        <v>49</v>
      </c>
      <c r="AF681">
        <f t="shared" si="190"/>
        <v>7.35</v>
      </c>
      <c r="AG681" cm="1">
        <f t="array" ref="AG681">1+SUMPRODUCT((D$469:D$776=D681)*(AF$469:AF$776&gt;AF681))</f>
        <v>27</v>
      </c>
      <c r="AH681">
        <f t="shared" si="191"/>
        <v>27</v>
      </c>
      <c r="AI681">
        <f t="shared" si="192"/>
        <v>7.36</v>
      </c>
      <c r="AJ681" cm="1">
        <f t="array" ref="AJ681">1+SUMPRODUCT((D$469:D$776=D681)*(AI$469:AI$776&gt;AI681))</f>
        <v>58</v>
      </c>
      <c r="AK681">
        <f t="shared" si="193"/>
        <v>58</v>
      </c>
      <c r="AL681">
        <f t="shared" si="194"/>
        <v>7.37</v>
      </c>
      <c r="AM681" cm="1">
        <f t="array" ref="AM681">1+SUMPRODUCT((D$469:D$776=D681)*(AL$469:AL$776&gt;AL681))</f>
        <v>39</v>
      </c>
      <c r="AN681">
        <f t="shared" si="195"/>
        <v>39</v>
      </c>
    </row>
    <row r="682" spans="2:40" x14ac:dyDescent="0.3">
      <c r="B682" t="s">
        <v>231</v>
      </c>
      <c r="C682" t="str">
        <f>VLOOKUP(B682,class!A$1:B$357,2,FALSE)</f>
        <v>Metropolitan district</v>
      </c>
      <c r="D682" t="str">
        <f>VLOOKUP(B682,classifications!E$3:F$335,2,FALSE)</f>
        <v>Urban with Major Conurbation</v>
      </c>
      <c r="E682" s="7">
        <f t="shared" si="196"/>
        <v>7.26</v>
      </c>
      <c r="F682" s="49">
        <f t="shared" si="204"/>
        <v>41</v>
      </c>
      <c r="G682" s="49">
        <f t="shared" si="180"/>
        <v>41</v>
      </c>
      <c r="H682">
        <f t="shared" si="197"/>
        <v>7.39</v>
      </c>
      <c r="I682" s="49">
        <f t="shared" si="205"/>
        <v>25</v>
      </c>
      <c r="J682" s="49">
        <f t="shared" si="181"/>
        <v>25</v>
      </c>
      <c r="K682">
        <f t="shared" si="198"/>
        <v>7.4</v>
      </c>
      <c r="L682">
        <f t="shared" si="206"/>
        <v>39</v>
      </c>
      <c r="M682" s="49">
        <f t="shared" si="182"/>
        <v>39</v>
      </c>
      <c r="N682">
        <f t="shared" si="199"/>
        <v>7.24</v>
      </c>
      <c r="O682">
        <f t="shared" si="207"/>
        <v>71</v>
      </c>
      <c r="P682" s="49">
        <f t="shared" si="183"/>
        <v>71</v>
      </c>
      <c r="Q682">
        <f t="shared" si="200"/>
        <v>7.62</v>
      </c>
      <c r="R682">
        <f t="shared" si="208"/>
        <v>23</v>
      </c>
      <c r="S682" s="49">
        <f t="shared" si="184"/>
        <v>23</v>
      </c>
      <c r="T682">
        <f t="shared" si="201"/>
        <v>7.57</v>
      </c>
      <c r="U682">
        <f t="shared" si="209"/>
        <v>40</v>
      </c>
      <c r="V682" s="49">
        <f t="shared" si="185"/>
        <v>40</v>
      </c>
      <c r="W682">
        <f t="shared" si="202"/>
        <v>7.41</v>
      </c>
      <c r="X682">
        <f t="shared" si="210"/>
        <v>63</v>
      </c>
      <c r="Y682" s="49">
        <f t="shared" si="186"/>
        <v>63</v>
      </c>
      <c r="Z682">
        <f t="shared" si="203"/>
        <v>7.54</v>
      </c>
      <c r="AA682">
        <f t="shared" si="211"/>
        <v>49</v>
      </c>
      <c r="AB682">
        <f t="shared" si="187"/>
        <v>49</v>
      </c>
      <c r="AC682">
        <f t="shared" si="188"/>
        <v>7.59</v>
      </c>
      <c r="AD682" cm="1">
        <f t="array" ref="AD682">1+SUMPRODUCT((D$469:D$776=D682)*(AC$469:AC$776&gt;AC682))</f>
        <v>35</v>
      </c>
      <c r="AE682">
        <f t="shared" si="189"/>
        <v>35</v>
      </c>
      <c r="AF682">
        <f t="shared" si="190"/>
        <v>7.31</v>
      </c>
      <c r="AG682" cm="1">
        <f t="array" ref="AG682">1+SUMPRODUCT((D$469:D$776=D682)*(AF$469:AF$776&gt;AF682))</f>
        <v>36</v>
      </c>
      <c r="AH682">
        <f t="shared" si="191"/>
        <v>36</v>
      </c>
      <c r="AI682">
        <f t="shared" si="192"/>
        <v>7.29</v>
      </c>
      <c r="AJ682" cm="1">
        <f t="array" ref="AJ682">1+SUMPRODUCT((D$469:D$776=D682)*(AI$469:AI$776&gt;AI682))</f>
        <v>68</v>
      </c>
      <c r="AK682">
        <f t="shared" si="193"/>
        <v>68</v>
      </c>
      <c r="AL682">
        <f t="shared" si="194"/>
        <v>7.41</v>
      </c>
      <c r="AM682" cm="1">
        <f t="array" ref="AM682">1+SUMPRODUCT((D$469:D$776=D682)*(AL$469:AL$776&gt;AL682))</f>
        <v>37</v>
      </c>
      <c r="AN682">
        <f t="shared" si="195"/>
        <v>37</v>
      </c>
    </row>
    <row r="683" spans="2:40" x14ac:dyDescent="0.3">
      <c r="B683" t="s">
        <v>232</v>
      </c>
      <c r="C683" t="str">
        <f>VLOOKUP(B683,class!A$1:B$357,2,FALSE)</f>
        <v>Shire district</v>
      </c>
      <c r="D683" t="str">
        <f>VLOOKUP(B683,classifications!E$3:F$335,2,FALSE)</f>
        <v>Urban with Significant Rural (rural including hub towns 26-49%)</v>
      </c>
      <c r="E683" s="7">
        <f t="shared" si="196"/>
        <v>7.5</v>
      </c>
      <c r="F683" s="49">
        <f t="shared" si="204"/>
        <v>28</v>
      </c>
      <c r="G683" s="49">
        <f t="shared" si="180"/>
        <v>28</v>
      </c>
      <c r="H683">
        <f t="shared" si="197"/>
        <v>7.52</v>
      </c>
      <c r="I683" s="49">
        <f t="shared" si="205"/>
        <v>30</v>
      </c>
      <c r="J683" s="49">
        <f t="shared" si="181"/>
        <v>30</v>
      </c>
      <c r="K683">
        <f t="shared" si="198"/>
        <v>7.72</v>
      </c>
      <c r="L683">
        <f t="shared" si="206"/>
        <v>14</v>
      </c>
      <c r="M683" s="49">
        <f t="shared" si="182"/>
        <v>14</v>
      </c>
      <c r="N683">
        <f t="shared" si="199"/>
        <v>7.84</v>
      </c>
      <c r="O683">
        <f t="shared" si="207"/>
        <v>11</v>
      </c>
      <c r="P683" s="49">
        <f t="shared" si="183"/>
        <v>11</v>
      </c>
      <c r="Q683">
        <f t="shared" si="200"/>
        <v>7.75</v>
      </c>
      <c r="R683">
        <f t="shared" si="208"/>
        <v>23</v>
      </c>
      <c r="S683" s="49">
        <f t="shared" si="184"/>
        <v>23</v>
      </c>
      <c r="T683">
        <f t="shared" si="201"/>
        <v>7.68</v>
      </c>
      <c r="U683">
        <f t="shared" si="209"/>
        <v>36</v>
      </c>
      <c r="V683" s="49">
        <f t="shared" si="185"/>
        <v>36</v>
      </c>
      <c r="W683">
        <f t="shared" si="202"/>
        <v>7.93</v>
      </c>
      <c r="X683">
        <f t="shared" si="210"/>
        <v>10</v>
      </c>
      <c r="Y683" s="49">
        <f t="shared" si="186"/>
        <v>10</v>
      </c>
      <c r="Z683">
        <f t="shared" si="203"/>
        <v>7.93</v>
      </c>
      <c r="AA683">
        <f t="shared" si="211"/>
        <v>20</v>
      </c>
      <c r="AB683">
        <f t="shared" si="187"/>
        <v>20</v>
      </c>
      <c r="AC683">
        <f t="shared" si="188"/>
        <v>7.64</v>
      </c>
      <c r="AD683" cm="1">
        <f t="array" ref="AD683">1+SUMPRODUCT((D$469:D$776=D683)*(AC$469:AC$776&gt;AC683))</f>
        <v>37</v>
      </c>
      <c r="AE683">
        <f t="shared" si="189"/>
        <v>37</v>
      </c>
      <c r="AF683">
        <f t="shared" si="190"/>
        <v>7.27</v>
      </c>
      <c r="AG683" cm="1">
        <f t="array" ref="AG683">1+SUMPRODUCT((D$469:D$776=D683)*(AF$469:AF$776&gt;AF683))</f>
        <v>39</v>
      </c>
      <c r="AH683">
        <f t="shared" si="191"/>
        <v>39</v>
      </c>
      <c r="AI683">
        <f t="shared" si="192"/>
        <v>7.63</v>
      </c>
      <c r="AJ683" cm="1">
        <f t="array" ref="AJ683">1+SUMPRODUCT((D$469:D$776=D683)*(AI$469:AI$776&gt;AI683))</f>
        <v>27</v>
      </c>
      <c r="AK683">
        <f t="shared" si="193"/>
        <v>27</v>
      </c>
      <c r="AL683">
        <f t="shared" si="194"/>
        <v>7.93</v>
      </c>
      <c r="AM683" cm="1">
        <f t="array" ref="AM683">1+SUMPRODUCT((D$469:D$776=D683)*(AL$469:AL$776&gt;AL683))</f>
        <v>7</v>
      </c>
      <c r="AN683">
        <f t="shared" si="195"/>
        <v>7</v>
      </c>
    </row>
    <row r="684" spans="2:40" x14ac:dyDescent="0.3">
      <c r="B684" t="s">
        <v>233</v>
      </c>
      <c r="C684" t="str">
        <f>VLOOKUP(B684,class!A$1:B$357,2,FALSE)</f>
        <v>Shire district</v>
      </c>
      <c r="D684" t="str">
        <f>VLOOKUP(B684,classifications!E$3:F$335,2,FALSE)</f>
        <v xml:space="preserve">Largely Rural (rural including hub towns 50-79%) </v>
      </c>
      <c r="E684" s="7">
        <f t="shared" si="196"/>
        <v>7.57</v>
      </c>
      <c r="F684" s="49">
        <f t="shared" si="204"/>
        <v>17</v>
      </c>
      <c r="G684" s="49">
        <f t="shared" si="180"/>
        <v>17</v>
      </c>
      <c r="H684">
        <f t="shared" si="197"/>
        <v>7.64</v>
      </c>
      <c r="I684" s="49">
        <f t="shared" si="205"/>
        <v>15</v>
      </c>
      <c r="J684" s="49">
        <f t="shared" si="181"/>
        <v>15</v>
      </c>
      <c r="K684">
        <f t="shared" si="198"/>
        <v>7.43</v>
      </c>
      <c r="L684">
        <f t="shared" si="206"/>
        <v>37</v>
      </c>
      <c r="M684" s="49">
        <f t="shared" si="182"/>
        <v>37</v>
      </c>
      <c r="N684">
        <f t="shared" si="199"/>
        <v>7.75</v>
      </c>
      <c r="O684">
        <f t="shared" si="207"/>
        <v>20</v>
      </c>
      <c r="P684" s="49">
        <f t="shared" si="183"/>
        <v>20</v>
      </c>
      <c r="Q684">
        <f t="shared" si="200"/>
        <v>7.78</v>
      </c>
      <c r="R684">
        <f t="shared" si="208"/>
        <v>24</v>
      </c>
      <c r="S684" s="49">
        <f t="shared" si="184"/>
        <v>24</v>
      </c>
      <c r="T684">
        <f t="shared" si="201"/>
        <v>7.72</v>
      </c>
      <c r="U684">
        <f t="shared" si="209"/>
        <v>27</v>
      </c>
      <c r="V684" s="49">
        <f t="shared" si="185"/>
        <v>27</v>
      </c>
      <c r="W684">
        <f t="shared" si="202"/>
        <v>7.86</v>
      </c>
      <c r="X684">
        <f t="shared" si="210"/>
        <v>16</v>
      </c>
      <c r="Y684" s="49">
        <f t="shared" si="186"/>
        <v>16</v>
      </c>
      <c r="Z684">
        <f t="shared" si="203"/>
        <v>7.75</v>
      </c>
      <c r="AA684">
        <f t="shared" si="211"/>
        <v>30</v>
      </c>
      <c r="AB684">
        <f t="shared" si="187"/>
        <v>30</v>
      </c>
      <c r="AC684">
        <f t="shared" si="188"/>
        <v>7.75</v>
      </c>
      <c r="AD684" cm="1">
        <f t="array" ref="AD684">1+SUMPRODUCT((D$469:D$776=D684)*(AC$469:AC$776&gt;AC684))</f>
        <v>23</v>
      </c>
      <c r="AE684">
        <f t="shared" si="189"/>
        <v>23</v>
      </c>
      <c r="AF684">
        <f t="shared" si="190"/>
        <v>7.65</v>
      </c>
      <c r="AG684" cm="1">
        <f t="array" ref="AG684">1+SUMPRODUCT((D$469:D$776=D684)*(AF$469:AF$776&gt;AF684))</f>
        <v>9</v>
      </c>
      <c r="AH684">
        <f t="shared" si="191"/>
        <v>9</v>
      </c>
      <c r="AI684">
        <f t="shared" si="192"/>
        <v>7.62</v>
      </c>
      <c r="AJ684" cm="1">
        <f t="array" ref="AJ684">1+SUMPRODUCT((D$469:D$776=D684)*(AI$469:AI$776&gt;AI684))</f>
        <v>24</v>
      </c>
      <c r="AK684">
        <f t="shared" si="193"/>
        <v>24</v>
      </c>
      <c r="AL684">
        <f t="shared" si="194"/>
        <v>7.49</v>
      </c>
      <c r="AM684" cm="1">
        <f t="array" ref="AM684">1+SUMPRODUCT((D$469:D$776=D684)*(AL$469:AL$776&gt;AL684))</f>
        <v>27</v>
      </c>
      <c r="AN684">
        <f t="shared" si="195"/>
        <v>27</v>
      </c>
    </row>
    <row r="685" spans="2:40" x14ac:dyDescent="0.3">
      <c r="B685" t="s">
        <v>234</v>
      </c>
      <c r="C685" t="str">
        <f>VLOOKUP(B685,class!A$1:B$357,2,FALSE)</f>
        <v>Metropolitan district</v>
      </c>
      <c r="D685" t="str">
        <f>VLOOKUP(B685,classifications!E$3:F$335,2,FALSE)</f>
        <v>Urban with Major Conurbation</v>
      </c>
      <c r="E685" s="7">
        <f t="shared" si="196"/>
        <v>7.44</v>
      </c>
      <c r="F685" s="49">
        <f t="shared" si="204"/>
        <v>17</v>
      </c>
      <c r="G685" s="49">
        <f t="shared" si="180"/>
        <v>17</v>
      </c>
      <c r="H685">
        <f t="shared" si="197"/>
        <v>7.39</v>
      </c>
      <c r="I685" s="49">
        <f t="shared" si="205"/>
        <v>25</v>
      </c>
      <c r="J685" s="49">
        <f t="shared" si="181"/>
        <v>25</v>
      </c>
      <c r="K685">
        <f t="shared" si="198"/>
        <v>7.43</v>
      </c>
      <c r="L685">
        <f t="shared" si="206"/>
        <v>32</v>
      </c>
      <c r="M685" s="49">
        <f t="shared" si="182"/>
        <v>32</v>
      </c>
      <c r="N685">
        <f t="shared" si="199"/>
        <v>7.54</v>
      </c>
      <c r="O685">
        <f t="shared" si="207"/>
        <v>28</v>
      </c>
      <c r="P685" s="49">
        <f t="shared" si="183"/>
        <v>28</v>
      </c>
      <c r="Q685">
        <f t="shared" si="200"/>
        <v>7.53</v>
      </c>
      <c r="R685">
        <f t="shared" si="208"/>
        <v>43</v>
      </c>
      <c r="S685" s="49">
        <f t="shared" si="184"/>
        <v>43</v>
      </c>
      <c r="T685">
        <f t="shared" si="201"/>
        <v>7.43</v>
      </c>
      <c r="U685">
        <f t="shared" si="209"/>
        <v>63</v>
      </c>
      <c r="V685" s="49">
        <f t="shared" si="185"/>
        <v>63</v>
      </c>
      <c r="W685">
        <f t="shared" si="202"/>
        <v>7.62</v>
      </c>
      <c r="X685">
        <f t="shared" si="210"/>
        <v>31</v>
      </c>
      <c r="Y685" s="49">
        <f t="shared" si="186"/>
        <v>31</v>
      </c>
      <c r="Z685">
        <f t="shared" si="203"/>
        <v>7.61</v>
      </c>
      <c r="AA685">
        <f t="shared" si="211"/>
        <v>39</v>
      </c>
      <c r="AB685">
        <f t="shared" si="187"/>
        <v>39</v>
      </c>
      <c r="AC685">
        <f t="shared" si="188"/>
        <v>7.73</v>
      </c>
      <c r="AD685" cm="1">
        <f t="array" ref="AD685">1+SUMPRODUCT((D$469:D$776=D685)*(AC$469:AC$776&gt;AC685))</f>
        <v>13</v>
      </c>
      <c r="AE685">
        <f t="shared" si="189"/>
        <v>13</v>
      </c>
      <c r="AF685">
        <f t="shared" si="190"/>
        <v>7.32</v>
      </c>
      <c r="AG685" cm="1">
        <f t="array" ref="AG685">1+SUMPRODUCT((D$469:D$776=D685)*(AF$469:AF$776&gt;AF685))</f>
        <v>35</v>
      </c>
      <c r="AH685">
        <f t="shared" si="191"/>
        <v>35</v>
      </c>
      <c r="AI685">
        <f t="shared" si="192"/>
        <v>7.52</v>
      </c>
      <c r="AJ685" cm="1">
        <f t="array" ref="AJ685">1+SUMPRODUCT((D$469:D$776=D685)*(AI$469:AI$776&gt;AI685))</f>
        <v>25</v>
      </c>
      <c r="AK685">
        <f t="shared" si="193"/>
        <v>25</v>
      </c>
      <c r="AL685">
        <f t="shared" si="194"/>
        <v>7.42</v>
      </c>
      <c r="AM685" cm="1">
        <f t="array" ref="AM685">1+SUMPRODUCT((D$469:D$776=D685)*(AL$469:AL$776&gt;AL685))</f>
        <v>36</v>
      </c>
      <c r="AN685">
        <f t="shared" si="195"/>
        <v>36</v>
      </c>
    </row>
    <row r="686" spans="2:40" x14ac:dyDescent="0.3">
      <c r="B686" t="s">
        <v>235</v>
      </c>
      <c r="C686" t="str">
        <f>VLOOKUP(B686,class!A$1:B$357,2,FALSE)</f>
        <v>Shire district</v>
      </c>
      <c r="D686" t="str">
        <f>VLOOKUP(B686,classifications!E$3:F$335,2,FALSE)</f>
        <v xml:space="preserve">Mainly Rural (rural including hub towns &gt;=80%) </v>
      </c>
      <c r="E686" s="7">
        <f t="shared" si="196"/>
        <v>7.83</v>
      </c>
      <c r="F686" s="49">
        <f t="shared" si="204"/>
        <v>6</v>
      </c>
      <c r="G686" s="49">
        <f t="shared" si="180"/>
        <v>6</v>
      </c>
      <c r="H686">
        <f t="shared" si="197"/>
        <v>7.77</v>
      </c>
      <c r="I686" s="49">
        <f t="shared" si="205"/>
        <v>5</v>
      </c>
      <c r="J686" s="49">
        <f t="shared" si="181"/>
        <v>5</v>
      </c>
      <c r="K686">
        <f t="shared" si="198"/>
        <v>7.82</v>
      </c>
      <c r="L686">
        <f t="shared" si="206"/>
        <v>17</v>
      </c>
      <c r="M686" s="49">
        <f t="shared" si="182"/>
        <v>17</v>
      </c>
      <c r="N686">
        <f t="shared" si="199"/>
        <v>7.52</v>
      </c>
      <c r="O686">
        <f t="shared" si="207"/>
        <v>40</v>
      </c>
      <c r="P686" s="49">
        <f t="shared" si="183"/>
        <v>40</v>
      </c>
      <c r="Q686">
        <f t="shared" si="200"/>
        <v>7.76</v>
      </c>
      <c r="R686">
        <f t="shared" si="208"/>
        <v>27</v>
      </c>
      <c r="S686" s="49">
        <f t="shared" si="184"/>
        <v>27</v>
      </c>
      <c r="T686">
        <f t="shared" si="201"/>
        <v>7.76</v>
      </c>
      <c r="U686">
        <f t="shared" si="209"/>
        <v>31</v>
      </c>
      <c r="V686" s="49">
        <f t="shared" si="185"/>
        <v>31</v>
      </c>
      <c r="W686">
        <f t="shared" si="202"/>
        <v>7.59</v>
      </c>
      <c r="X686">
        <f t="shared" si="210"/>
        <v>38</v>
      </c>
      <c r="Y686" s="49">
        <f t="shared" si="186"/>
        <v>38</v>
      </c>
      <c r="Z686">
        <f t="shared" si="203"/>
        <v>7.94</v>
      </c>
      <c r="AA686">
        <f t="shared" si="211"/>
        <v>14</v>
      </c>
      <c r="AB686">
        <f t="shared" si="187"/>
        <v>14</v>
      </c>
      <c r="AC686">
        <f t="shared" si="188"/>
        <v>7.53</v>
      </c>
      <c r="AD686" cm="1">
        <f t="array" ref="AD686">1+SUMPRODUCT((D$469:D$776=D686)*(AC$469:AC$776&gt;AC686))</f>
        <v>41</v>
      </c>
      <c r="AE686">
        <f t="shared" si="189"/>
        <v>41</v>
      </c>
      <c r="AF686">
        <f t="shared" si="190"/>
        <v>7.39</v>
      </c>
      <c r="AG686" cm="1">
        <f t="array" ref="AG686">1+SUMPRODUCT((D$469:D$776=D686)*(AF$469:AF$776&gt;AF686))</f>
        <v>32</v>
      </c>
      <c r="AH686">
        <f t="shared" si="191"/>
        <v>32</v>
      </c>
      <c r="AI686">
        <f t="shared" si="192"/>
        <v>7.57</v>
      </c>
      <c r="AJ686" cm="1">
        <f t="array" ref="AJ686">1+SUMPRODUCT((D$469:D$776=D686)*(AI$469:AI$776&gt;AI686))</f>
        <v>31</v>
      </c>
      <c r="AK686">
        <f t="shared" si="193"/>
        <v>31</v>
      </c>
      <c r="AL686">
        <f t="shared" si="194"/>
        <v>7.55</v>
      </c>
      <c r="AM686" cm="1">
        <f t="array" ref="AM686">1+SUMPRODUCT((D$469:D$776=D686)*(AL$469:AL$776&gt;AL686))</f>
        <v>26</v>
      </c>
      <c r="AN686">
        <f t="shared" si="195"/>
        <v>26</v>
      </c>
    </row>
    <row r="687" spans="2:40" x14ac:dyDescent="0.3">
      <c r="B687" t="s">
        <v>236</v>
      </c>
      <c r="C687" t="str">
        <f>VLOOKUP(B687,class!A$1:B$357,2,FALSE)</f>
        <v>Shire district</v>
      </c>
      <c r="D687" t="str">
        <f>VLOOKUP(B687,classifications!E$3:F$335,2,FALSE)</f>
        <v xml:space="preserve">Largely Rural (rural including hub towns 50-79%) </v>
      </c>
      <c r="E687" s="7">
        <f t="shared" si="196"/>
        <v>7.79</v>
      </c>
      <c r="F687" s="49">
        <f t="shared" si="204"/>
        <v>3</v>
      </c>
      <c r="G687" s="49">
        <f t="shared" si="180"/>
        <v>3</v>
      </c>
      <c r="H687">
        <f t="shared" si="197"/>
        <v>7.63</v>
      </c>
      <c r="I687" s="49">
        <f t="shared" si="205"/>
        <v>17</v>
      </c>
      <c r="J687" s="49">
        <f t="shared" si="181"/>
        <v>17</v>
      </c>
      <c r="K687">
        <f t="shared" si="198"/>
        <v>7.72</v>
      </c>
      <c r="L687">
        <f t="shared" si="206"/>
        <v>10</v>
      </c>
      <c r="M687" s="49">
        <f t="shared" si="182"/>
        <v>10</v>
      </c>
      <c r="N687">
        <f t="shared" si="199"/>
        <v>7.87</v>
      </c>
      <c r="O687">
        <f t="shared" si="207"/>
        <v>12</v>
      </c>
      <c r="P687" s="49">
        <f t="shared" si="183"/>
        <v>12</v>
      </c>
      <c r="Q687">
        <f t="shared" si="200"/>
        <v>8.15</v>
      </c>
      <c r="R687">
        <f t="shared" si="208"/>
        <v>1</v>
      </c>
      <c r="S687" s="49">
        <f t="shared" si="184"/>
        <v>1</v>
      </c>
      <c r="T687">
        <f t="shared" si="201"/>
        <v>7.74</v>
      </c>
      <c r="U687">
        <f t="shared" si="209"/>
        <v>25</v>
      </c>
      <c r="V687" s="49">
        <f t="shared" si="185"/>
        <v>25</v>
      </c>
      <c r="W687">
        <f t="shared" si="202"/>
        <v>7.55</v>
      </c>
      <c r="X687">
        <f t="shared" si="210"/>
        <v>38</v>
      </c>
      <c r="Y687" s="49">
        <f t="shared" si="186"/>
        <v>38</v>
      </c>
      <c r="Z687">
        <f t="shared" si="203"/>
        <v>7.8</v>
      </c>
      <c r="AA687">
        <f t="shared" si="211"/>
        <v>25</v>
      </c>
      <c r="AB687">
        <f t="shared" si="187"/>
        <v>25</v>
      </c>
      <c r="AC687">
        <f t="shared" si="188"/>
        <v>7.91</v>
      </c>
      <c r="AD687" cm="1">
        <f t="array" ref="AD687">1+SUMPRODUCT((D$469:D$776=D687)*(AC$469:AC$776&gt;AC687))</f>
        <v>6</v>
      </c>
      <c r="AE687">
        <f t="shared" si="189"/>
        <v>6</v>
      </c>
      <c r="AF687">
        <f t="shared" si="190"/>
        <v>7.74</v>
      </c>
      <c r="AG687" cm="1">
        <f t="array" ref="AG687">1+SUMPRODUCT((D$469:D$776=D687)*(AF$469:AF$776&gt;AF687))</f>
        <v>6</v>
      </c>
      <c r="AH687">
        <f t="shared" si="191"/>
        <v>6</v>
      </c>
      <c r="AI687">
        <f t="shared" si="192"/>
        <v>7.72</v>
      </c>
      <c r="AJ687" cm="1">
        <f t="array" ref="AJ687">1+SUMPRODUCT((D$469:D$776=D687)*(AI$469:AI$776&gt;AI687))</f>
        <v>13</v>
      </c>
      <c r="AK687">
        <f t="shared" si="193"/>
        <v>13</v>
      </c>
      <c r="AL687">
        <f t="shared" si="194"/>
        <v>7.73</v>
      </c>
      <c r="AM687" cm="1">
        <f t="array" ref="AM687">1+SUMPRODUCT((D$469:D$776=D687)*(AL$469:AL$776&gt;AL687))</f>
        <v>10</v>
      </c>
      <c r="AN687">
        <f t="shared" si="195"/>
        <v>10</v>
      </c>
    </row>
    <row r="688" spans="2:40" x14ac:dyDescent="0.3">
      <c r="B688" t="s">
        <v>237</v>
      </c>
      <c r="C688" t="str">
        <f>VLOOKUP(B688,class!A$1:B$357,2,FALSE)</f>
        <v>Metropolitan district</v>
      </c>
      <c r="D688" t="str">
        <f>VLOOKUP(B688,classifications!E$3:F$335,2,FALSE)</f>
        <v>Urban with Minor Conurbation</v>
      </c>
      <c r="E688" s="7">
        <f t="shared" si="196"/>
        <v>7.28</v>
      </c>
      <c r="F688" s="49">
        <f t="shared" si="204"/>
        <v>6</v>
      </c>
      <c r="G688" s="49">
        <f t="shared" si="180"/>
        <v>6</v>
      </c>
      <c r="H688">
        <f t="shared" si="197"/>
        <v>7.39</v>
      </c>
      <c r="I688" s="49">
        <f t="shared" si="205"/>
        <v>7</v>
      </c>
      <c r="J688" s="49">
        <f t="shared" si="181"/>
        <v>7</v>
      </c>
      <c r="K688">
        <f t="shared" si="198"/>
        <v>7.4</v>
      </c>
      <c r="L688">
        <f t="shared" si="206"/>
        <v>7</v>
      </c>
      <c r="M688" s="49">
        <f t="shared" si="182"/>
        <v>7</v>
      </c>
      <c r="N688">
        <f t="shared" si="199"/>
        <v>7.41</v>
      </c>
      <c r="O688">
        <f t="shared" si="207"/>
        <v>7</v>
      </c>
      <c r="P688" s="49">
        <f t="shared" si="183"/>
        <v>7</v>
      </c>
      <c r="Q688">
        <f t="shared" si="200"/>
        <v>7.49</v>
      </c>
      <c r="R688">
        <f t="shared" si="208"/>
        <v>7</v>
      </c>
      <c r="S688" s="49">
        <f t="shared" si="184"/>
        <v>7</v>
      </c>
      <c r="T688">
        <f t="shared" si="201"/>
        <v>7.59</v>
      </c>
      <c r="U688">
        <f t="shared" si="209"/>
        <v>8</v>
      </c>
      <c r="V688" s="49">
        <f t="shared" si="185"/>
        <v>8</v>
      </c>
      <c r="W688">
        <f t="shared" si="202"/>
        <v>7.48</v>
      </c>
      <c r="X688">
        <f t="shared" si="210"/>
        <v>5</v>
      </c>
      <c r="Y688" s="49">
        <f t="shared" si="186"/>
        <v>5</v>
      </c>
      <c r="Z688">
        <f t="shared" si="203"/>
        <v>7.73</v>
      </c>
      <c r="AA688">
        <f t="shared" si="211"/>
        <v>3</v>
      </c>
      <c r="AB688">
        <f t="shared" si="187"/>
        <v>3</v>
      </c>
      <c r="AC688">
        <f t="shared" si="188"/>
        <v>7.62</v>
      </c>
      <c r="AD688" cm="1">
        <f t="array" ref="AD688">1+SUMPRODUCT((D$469:D$776=D688)*(AC$469:AC$776&gt;AC688))</f>
        <v>6</v>
      </c>
      <c r="AE688">
        <f t="shared" si="189"/>
        <v>6</v>
      </c>
      <c r="AF688">
        <f t="shared" si="190"/>
        <v>7.13</v>
      </c>
      <c r="AG688" cm="1">
        <f t="array" ref="AG688">1+SUMPRODUCT((D$469:D$776=D688)*(AF$469:AF$776&gt;AF688))</f>
        <v>7</v>
      </c>
      <c r="AH688">
        <f t="shared" si="191"/>
        <v>7</v>
      </c>
      <c r="AI688">
        <f t="shared" si="192"/>
        <v>7.66</v>
      </c>
      <c r="AJ688" cm="1">
        <f t="array" ref="AJ688">1+SUMPRODUCT((D$469:D$776=D688)*(AI$469:AI$776&gt;AI688))</f>
        <v>3</v>
      </c>
      <c r="AK688">
        <f t="shared" si="193"/>
        <v>3</v>
      </c>
      <c r="AL688">
        <f t="shared" si="194"/>
        <v>7.28</v>
      </c>
      <c r="AM688" cm="1">
        <f t="array" ref="AM688">1+SUMPRODUCT((D$469:D$776=D688)*(AL$469:AL$776&gt;AL688))</f>
        <v>7</v>
      </c>
      <c r="AN688">
        <f t="shared" si="195"/>
        <v>7</v>
      </c>
    </row>
    <row r="689" spans="2:40" x14ac:dyDescent="0.3">
      <c r="B689" t="s">
        <v>1008</v>
      </c>
      <c r="C689" t="str">
        <f>VLOOKUP(B689,class!A$1:B$357,2,FALSE)</f>
        <v>Shire district</v>
      </c>
      <c r="D689" t="str">
        <f>VLOOKUP(B689,classifications!E$3:F$335,2,FALSE)</f>
        <v>Urban with Significant Rural (rural including hub towns 26-49%)</v>
      </c>
      <c r="E689" s="7">
        <f t="shared" si="196"/>
        <v>7.84</v>
      </c>
      <c r="F689" s="49">
        <f t="shared" si="204"/>
        <v>4</v>
      </c>
      <c r="G689" s="49">
        <f t="shared" si="180"/>
        <v>4</v>
      </c>
      <c r="H689">
        <f t="shared" si="197"/>
        <v>7.43</v>
      </c>
      <c r="I689" s="49">
        <f t="shared" si="205"/>
        <v>39</v>
      </c>
      <c r="J689" s="49">
        <f t="shared" si="181"/>
        <v>39</v>
      </c>
      <c r="K689">
        <f t="shared" si="198"/>
        <v>7.44</v>
      </c>
      <c r="L689">
        <f t="shared" si="206"/>
        <v>48</v>
      </c>
      <c r="M689" s="49">
        <f t="shared" si="182"/>
        <v>48</v>
      </c>
      <c r="N689">
        <f t="shared" si="199"/>
        <v>7.7</v>
      </c>
      <c r="O689">
        <f t="shared" si="207"/>
        <v>24</v>
      </c>
      <c r="P689" s="49">
        <f t="shared" si="183"/>
        <v>24</v>
      </c>
      <c r="Q689">
        <f t="shared" si="200"/>
        <v>7.74</v>
      </c>
      <c r="R689">
        <f t="shared" si="208"/>
        <v>24</v>
      </c>
      <c r="S689" s="49">
        <f t="shared" si="184"/>
        <v>24</v>
      </c>
      <c r="T689">
        <f t="shared" si="201"/>
        <v>7.84</v>
      </c>
      <c r="U689">
        <f t="shared" si="209"/>
        <v>14</v>
      </c>
      <c r="V689" s="49">
        <f t="shared" si="185"/>
        <v>14</v>
      </c>
      <c r="W689">
        <f t="shared" si="202"/>
        <v>7.49</v>
      </c>
      <c r="X689">
        <f t="shared" si="210"/>
        <v>49</v>
      </c>
      <c r="Y689" s="49">
        <f t="shared" si="186"/>
        <v>49</v>
      </c>
      <c r="Z689">
        <f t="shared" si="203"/>
        <v>8.08</v>
      </c>
      <c r="AA689">
        <f t="shared" si="211"/>
        <v>7</v>
      </c>
      <c r="AB689">
        <f t="shared" si="187"/>
        <v>7</v>
      </c>
      <c r="AC689">
        <f t="shared" si="188"/>
        <v>7.67</v>
      </c>
      <c r="AD689" cm="1">
        <f t="array" ref="AD689">1+SUMPRODUCT((D$469:D$776=D689)*(AC$469:AC$776&gt;AC689))</f>
        <v>29</v>
      </c>
      <c r="AE689">
        <f t="shared" si="189"/>
        <v>29</v>
      </c>
      <c r="AF689">
        <f t="shared" si="190"/>
        <v>7.85</v>
      </c>
      <c r="AG689" cm="1">
        <f t="array" ref="AG689">1+SUMPRODUCT((D$469:D$776=D689)*(AF$469:AF$776&gt;AF689))</f>
        <v>3</v>
      </c>
      <c r="AH689">
        <f t="shared" si="191"/>
        <v>3</v>
      </c>
      <c r="AI689">
        <f t="shared" si="192"/>
        <v>7.53</v>
      </c>
      <c r="AJ689" cm="1">
        <f t="array" ref="AJ689">1+SUMPRODUCT((D$469:D$776=D689)*(AI$469:AI$776&gt;AI689))</f>
        <v>35</v>
      </c>
      <c r="AK689">
        <f t="shared" si="193"/>
        <v>35</v>
      </c>
      <c r="AL689">
        <f t="shared" si="194"/>
        <v>8.08</v>
      </c>
      <c r="AM689" cm="1">
        <f t="array" ref="AM689">1+SUMPRODUCT((D$469:D$776=D689)*(AL$469:AL$776&gt;AL689))</f>
        <v>3</v>
      </c>
      <c r="AN689">
        <f t="shared" si="195"/>
        <v>3</v>
      </c>
    </row>
    <row r="690" spans="2:40" x14ac:dyDescent="0.3">
      <c r="B690" t="s">
        <v>238</v>
      </c>
      <c r="C690" t="str">
        <f>VLOOKUP(B690,class!A$1:B$357,2,FALSE)</f>
        <v>Unitary authority</v>
      </c>
      <c r="D690" t="str">
        <f>VLOOKUP(B690,classifications!E$3:F$335,2,FALSE)</f>
        <v xml:space="preserve">Largely Rural (rural including hub towns 50-79%) </v>
      </c>
      <c r="E690" s="7">
        <f t="shared" si="196"/>
        <v>7.62</v>
      </c>
      <c r="F690" s="49">
        <f t="shared" si="204"/>
        <v>12</v>
      </c>
      <c r="G690" s="49">
        <f t="shared" si="180"/>
        <v>12</v>
      </c>
      <c r="H690">
        <f t="shared" si="197"/>
        <v>7.59</v>
      </c>
      <c r="I690" s="49">
        <f t="shared" si="205"/>
        <v>22</v>
      </c>
      <c r="J690" s="49">
        <f t="shared" si="181"/>
        <v>22</v>
      </c>
      <c r="K690">
        <f t="shared" si="198"/>
        <v>7.61</v>
      </c>
      <c r="L690">
        <f t="shared" si="206"/>
        <v>24</v>
      </c>
      <c r="M690" s="49">
        <f t="shared" si="182"/>
        <v>24</v>
      </c>
      <c r="N690">
        <f t="shared" si="199"/>
        <v>7.77</v>
      </c>
      <c r="O690">
        <f t="shared" si="207"/>
        <v>17</v>
      </c>
      <c r="P690" s="49">
        <f t="shared" si="183"/>
        <v>17</v>
      </c>
      <c r="Q690">
        <f t="shared" si="200"/>
        <v>7.73</v>
      </c>
      <c r="R690">
        <f t="shared" si="208"/>
        <v>27</v>
      </c>
      <c r="S690" s="49">
        <f t="shared" si="184"/>
        <v>27</v>
      </c>
      <c r="T690">
        <f t="shared" si="201"/>
        <v>7.77</v>
      </c>
      <c r="U690">
        <f t="shared" si="209"/>
        <v>21</v>
      </c>
      <c r="V690" s="49">
        <f t="shared" si="185"/>
        <v>21</v>
      </c>
      <c r="W690">
        <f t="shared" si="202"/>
        <v>7.72</v>
      </c>
      <c r="X690">
        <f t="shared" si="210"/>
        <v>27</v>
      </c>
      <c r="Y690" s="49">
        <f t="shared" si="186"/>
        <v>27</v>
      </c>
      <c r="Z690">
        <f t="shared" si="203"/>
        <v>7.77</v>
      </c>
      <c r="AA690">
        <f t="shared" si="211"/>
        <v>29</v>
      </c>
      <c r="AB690">
        <f t="shared" si="187"/>
        <v>29</v>
      </c>
      <c r="AC690">
        <f t="shared" si="188"/>
        <v>7.89</v>
      </c>
      <c r="AD690" cm="1">
        <f t="array" ref="AD690">1+SUMPRODUCT((D$469:D$776=D690)*(AC$469:AC$776&gt;AC690))</f>
        <v>9</v>
      </c>
      <c r="AE690">
        <f t="shared" si="189"/>
        <v>9</v>
      </c>
      <c r="AF690">
        <f t="shared" si="190"/>
        <v>7.5</v>
      </c>
      <c r="AG690" cm="1">
        <f t="array" ref="AG690">1+SUMPRODUCT((D$469:D$776=D690)*(AF$469:AF$776&gt;AF690))</f>
        <v>22</v>
      </c>
      <c r="AH690">
        <f t="shared" si="191"/>
        <v>22</v>
      </c>
      <c r="AI690">
        <f t="shared" si="192"/>
        <v>7.56</v>
      </c>
      <c r="AJ690" cm="1">
        <f t="array" ref="AJ690">1+SUMPRODUCT((D$469:D$776=D690)*(AI$469:AI$776&gt;AI690))</f>
        <v>28</v>
      </c>
      <c r="AK690">
        <f t="shared" si="193"/>
        <v>28</v>
      </c>
      <c r="AL690">
        <f t="shared" si="194"/>
        <v>7.75</v>
      </c>
      <c r="AM690" cm="1">
        <f t="array" ref="AM690">1+SUMPRODUCT((D$469:D$776=D690)*(AL$469:AL$776&gt;AL690))</f>
        <v>8</v>
      </c>
      <c r="AN690">
        <f t="shared" si="195"/>
        <v>8</v>
      </c>
    </row>
    <row r="691" spans="2:40" x14ac:dyDescent="0.3">
      <c r="B691" t="s">
        <v>239</v>
      </c>
      <c r="C691" t="str">
        <f>VLOOKUP(B691,class!A$1:B$357,2,FALSE)</f>
        <v>Unitary authority</v>
      </c>
      <c r="D691" t="str">
        <f>VLOOKUP(B691,classifications!E$3:F$335,2,FALSE)</f>
        <v>Urban with City and Town</v>
      </c>
      <c r="E691" s="7">
        <f t="shared" si="196"/>
        <v>7.26</v>
      </c>
      <c r="F691" s="49">
        <f t="shared" si="204"/>
        <v>70</v>
      </c>
      <c r="G691" s="49">
        <f t="shared" si="180"/>
        <v>70</v>
      </c>
      <c r="H691">
        <f t="shared" si="197"/>
        <v>7.33</v>
      </c>
      <c r="I691" s="49">
        <f t="shared" si="205"/>
        <v>74</v>
      </c>
      <c r="J691" s="49">
        <f t="shared" si="181"/>
        <v>74</v>
      </c>
      <c r="K691">
        <f t="shared" si="198"/>
        <v>7.26</v>
      </c>
      <c r="L691">
        <f t="shared" si="206"/>
        <v>82</v>
      </c>
      <c r="M691" s="49">
        <f t="shared" si="182"/>
        <v>82</v>
      </c>
      <c r="N691">
        <f t="shared" si="199"/>
        <v>7.38</v>
      </c>
      <c r="O691">
        <f t="shared" si="207"/>
        <v>85</v>
      </c>
      <c r="P691" s="49">
        <f t="shared" si="183"/>
        <v>85</v>
      </c>
      <c r="Q691">
        <f t="shared" si="200"/>
        <v>7.42</v>
      </c>
      <c r="R691">
        <f t="shared" si="208"/>
        <v>85</v>
      </c>
      <c r="S691" s="49">
        <f t="shared" si="184"/>
        <v>85</v>
      </c>
      <c r="T691">
        <f t="shared" si="201"/>
        <v>7.54</v>
      </c>
      <c r="U691">
        <f t="shared" si="209"/>
        <v>75</v>
      </c>
      <c r="V691" s="49">
        <f t="shared" si="185"/>
        <v>75</v>
      </c>
      <c r="W691">
        <f t="shared" si="202"/>
        <v>7.55</v>
      </c>
      <c r="X691">
        <f t="shared" si="210"/>
        <v>79</v>
      </c>
      <c r="Y691" s="49">
        <f t="shared" si="186"/>
        <v>79</v>
      </c>
      <c r="Z691">
        <f t="shared" si="203"/>
        <v>7.54</v>
      </c>
      <c r="AA691">
        <f t="shared" si="211"/>
        <v>76</v>
      </c>
      <c r="AB691">
        <f t="shared" si="187"/>
        <v>76</v>
      </c>
      <c r="AC691">
        <f t="shared" si="188"/>
        <v>7.47</v>
      </c>
      <c r="AD691" cm="1">
        <f t="array" ref="AD691">1+SUMPRODUCT((D$469:D$776=D691)*(AC$469:AC$776&gt;AC691))</f>
        <v>74</v>
      </c>
      <c r="AE691">
        <f t="shared" si="189"/>
        <v>74</v>
      </c>
      <c r="AF691">
        <f t="shared" si="190"/>
        <v>7.35</v>
      </c>
      <c r="AG691" cm="1">
        <f t="array" ref="AG691">1+SUMPRODUCT((D$469:D$776=D691)*(AF$469:AF$776&gt;AF691))</f>
        <v>50</v>
      </c>
      <c r="AH691">
        <f t="shared" si="191"/>
        <v>50</v>
      </c>
      <c r="AI691">
        <f t="shared" si="192"/>
        <v>7.25</v>
      </c>
      <c r="AJ691" cm="1">
        <f t="array" ref="AJ691">1+SUMPRODUCT((D$469:D$776=D691)*(AI$469:AI$776&gt;AI691))</f>
        <v>86</v>
      </c>
      <c r="AK691">
        <f t="shared" si="193"/>
        <v>86</v>
      </c>
      <c r="AL691">
        <f t="shared" si="194"/>
        <v>7.25</v>
      </c>
      <c r="AM691" cm="1">
        <f t="array" ref="AM691">1+SUMPRODUCT((D$469:D$776=D691)*(AL$469:AL$776&gt;AL691))</f>
        <v>74</v>
      </c>
      <c r="AN691">
        <f t="shared" si="195"/>
        <v>74</v>
      </c>
    </row>
    <row r="692" spans="2:40" x14ac:dyDescent="0.3">
      <c r="B692" t="s">
        <v>240</v>
      </c>
      <c r="C692" t="str">
        <f>VLOOKUP(B692,class!A$1:B$357,2,FALSE)</f>
        <v>Metropolitan district</v>
      </c>
      <c r="D692" t="str">
        <f>VLOOKUP(B692,classifications!E$3:F$335,2,FALSE)</f>
        <v>Urban with Major Conurbation</v>
      </c>
      <c r="E692" s="7">
        <f t="shared" si="196"/>
        <v>7.4</v>
      </c>
      <c r="F692" s="49">
        <f t="shared" si="204"/>
        <v>21</v>
      </c>
      <c r="G692" s="49">
        <f t="shared" si="180"/>
        <v>21</v>
      </c>
      <c r="H692">
        <f t="shared" si="197"/>
        <v>7.58</v>
      </c>
      <c r="I692" s="49">
        <f t="shared" si="205"/>
        <v>10</v>
      </c>
      <c r="J692" s="49">
        <f t="shared" si="181"/>
        <v>10</v>
      </c>
      <c r="K692">
        <f t="shared" si="198"/>
        <v>7.42</v>
      </c>
      <c r="L692">
        <f t="shared" si="206"/>
        <v>36</v>
      </c>
      <c r="M692" s="49">
        <f t="shared" si="182"/>
        <v>36</v>
      </c>
      <c r="N692">
        <f t="shared" si="199"/>
        <v>7.58</v>
      </c>
      <c r="O692">
        <f t="shared" si="207"/>
        <v>20</v>
      </c>
      <c r="P692" s="49">
        <f t="shared" si="183"/>
        <v>20</v>
      </c>
      <c r="Q692">
        <f t="shared" si="200"/>
        <v>7.73</v>
      </c>
      <c r="R692">
        <f t="shared" si="208"/>
        <v>9</v>
      </c>
      <c r="S692" s="49">
        <f t="shared" si="184"/>
        <v>9</v>
      </c>
      <c r="T692">
        <f t="shared" si="201"/>
        <v>7.64</v>
      </c>
      <c r="U692">
        <f t="shared" si="209"/>
        <v>26</v>
      </c>
      <c r="V692" s="49">
        <f t="shared" si="185"/>
        <v>26</v>
      </c>
      <c r="W692">
        <f t="shared" si="202"/>
        <v>7.81</v>
      </c>
      <c r="X692">
        <f t="shared" si="210"/>
        <v>6</v>
      </c>
      <c r="Y692" s="49">
        <f t="shared" si="186"/>
        <v>6</v>
      </c>
      <c r="Z692">
        <f t="shared" si="203"/>
        <v>7.8</v>
      </c>
      <c r="AA692">
        <f t="shared" si="211"/>
        <v>12</v>
      </c>
      <c r="AB692">
        <f t="shared" si="187"/>
        <v>12</v>
      </c>
      <c r="AC692">
        <f t="shared" si="188"/>
        <v>7.74</v>
      </c>
      <c r="AD692" cm="1">
        <f t="array" ref="AD692">1+SUMPRODUCT((D$469:D$776=D692)*(AC$469:AC$776&gt;AC692))</f>
        <v>11</v>
      </c>
      <c r="AE692">
        <f t="shared" si="189"/>
        <v>11</v>
      </c>
      <c r="AF692">
        <f t="shared" si="190"/>
        <v>7.48</v>
      </c>
      <c r="AG692" cm="1">
        <f t="array" ref="AG692">1+SUMPRODUCT((D$469:D$776=D692)*(AF$469:AF$776&gt;AF692))</f>
        <v>16</v>
      </c>
      <c r="AH692">
        <f t="shared" si="191"/>
        <v>16</v>
      </c>
      <c r="AI692">
        <f t="shared" si="192"/>
        <v>7.44</v>
      </c>
      <c r="AJ692" cm="1">
        <f t="array" ref="AJ692">1+SUMPRODUCT((D$469:D$776=D692)*(AI$469:AI$776&gt;AI692))</f>
        <v>44</v>
      </c>
      <c r="AK692">
        <f t="shared" si="193"/>
        <v>44</v>
      </c>
      <c r="AL692">
        <f t="shared" si="194"/>
        <v>7.6</v>
      </c>
      <c r="AM692" cm="1">
        <f t="array" ref="AM692">1+SUMPRODUCT((D$469:D$776=D692)*(AL$469:AL$776&gt;AL692))</f>
        <v>9</v>
      </c>
      <c r="AN692">
        <f t="shared" si="195"/>
        <v>9</v>
      </c>
    </row>
    <row r="693" spans="2:40" x14ac:dyDescent="0.3">
      <c r="B693" t="s">
        <v>242</v>
      </c>
      <c r="C693" t="str">
        <f>VLOOKUP(B693,class!A$1:B$357,2,FALSE)</f>
        <v>Shire district</v>
      </c>
      <c r="D693" t="str">
        <f>VLOOKUP(B693,classifications!E$3:F$335,2,FALSE)</f>
        <v xml:space="preserve">Largely Rural (rural including hub towns 50-79%) </v>
      </c>
      <c r="E693" s="7">
        <f t="shared" si="196"/>
        <v>7.47</v>
      </c>
      <c r="F693" s="49">
        <f t="shared" si="204"/>
        <v>32</v>
      </c>
      <c r="G693" s="49">
        <f t="shared" si="180"/>
        <v>32</v>
      </c>
      <c r="H693">
        <f t="shared" si="197"/>
        <v>7.51</v>
      </c>
      <c r="I693" s="49">
        <f t="shared" si="205"/>
        <v>33</v>
      </c>
      <c r="J693" s="49">
        <f t="shared" si="181"/>
        <v>33</v>
      </c>
      <c r="K693">
        <f t="shared" si="198"/>
        <v>7.54</v>
      </c>
      <c r="L693">
        <f t="shared" si="206"/>
        <v>29</v>
      </c>
      <c r="M693" s="49">
        <f t="shared" si="182"/>
        <v>29</v>
      </c>
      <c r="N693">
        <f t="shared" si="199"/>
        <v>7.94</v>
      </c>
      <c r="O693">
        <f t="shared" si="207"/>
        <v>5</v>
      </c>
      <c r="P693" s="49">
        <f t="shared" si="183"/>
        <v>5</v>
      </c>
      <c r="Q693">
        <f t="shared" si="200"/>
        <v>7.68</v>
      </c>
      <c r="R693">
        <f t="shared" si="208"/>
        <v>32</v>
      </c>
      <c r="S693" s="49">
        <f t="shared" si="184"/>
        <v>32</v>
      </c>
      <c r="T693">
        <f t="shared" si="201"/>
        <v>7.55</v>
      </c>
      <c r="U693">
        <f t="shared" si="209"/>
        <v>37</v>
      </c>
      <c r="V693" s="49">
        <f t="shared" si="185"/>
        <v>37</v>
      </c>
      <c r="W693">
        <f t="shared" si="202"/>
        <v>7.92</v>
      </c>
      <c r="X693">
        <f t="shared" si="210"/>
        <v>9</v>
      </c>
      <c r="Y693" s="49">
        <f t="shared" si="186"/>
        <v>9</v>
      </c>
      <c r="Z693">
        <f t="shared" si="203"/>
        <v>7.89</v>
      </c>
      <c r="AA693">
        <f t="shared" si="211"/>
        <v>14</v>
      </c>
      <c r="AB693">
        <f t="shared" si="187"/>
        <v>14</v>
      </c>
      <c r="AC693">
        <f t="shared" si="188"/>
        <v>7.7</v>
      </c>
      <c r="AD693" cm="1">
        <f t="array" ref="AD693">1+SUMPRODUCT((D$469:D$776=D693)*(AC$469:AC$776&gt;AC693))</f>
        <v>27</v>
      </c>
      <c r="AE693">
        <f t="shared" si="189"/>
        <v>27</v>
      </c>
      <c r="AF693">
        <f t="shared" si="190"/>
        <v>7.46</v>
      </c>
      <c r="AG693" cm="1">
        <f t="array" ref="AG693">1+SUMPRODUCT((D$469:D$776=D693)*(AF$469:AF$776&gt;AF693))</f>
        <v>26</v>
      </c>
      <c r="AH693">
        <f t="shared" si="191"/>
        <v>26</v>
      </c>
      <c r="AI693">
        <f t="shared" si="192"/>
        <v>7.63</v>
      </c>
      <c r="AJ693" cm="1">
        <f t="array" ref="AJ693">1+SUMPRODUCT((D$469:D$776=D693)*(AI$469:AI$776&gt;AI693))</f>
        <v>22</v>
      </c>
      <c r="AK693">
        <f t="shared" si="193"/>
        <v>22</v>
      </c>
      <c r="AL693">
        <f t="shared" si="194"/>
        <v>7.41</v>
      </c>
      <c r="AM693" cm="1">
        <f t="array" ref="AM693">1+SUMPRODUCT((D$469:D$776=D693)*(AL$469:AL$776&gt;AL693))</f>
        <v>33</v>
      </c>
      <c r="AN693">
        <f t="shared" si="195"/>
        <v>33</v>
      </c>
    </row>
    <row r="694" spans="2:40" x14ac:dyDescent="0.3">
      <c r="B694" t="s">
        <v>243</v>
      </c>
      <c r="C694" t="str">
        <f>VLOOKUP(B694,class!A$1:B$357,2,FALSE)</f>
        <v>Shire district</v>
      </c>
      <c r="D694" t="str">
        <f>VLOOKUP(B694,classifications!E$3:F$335,2,FALSE)</f>
        <v>Urban with Significant Rural (rural including hub towns 26-49%)</v>
      </c>
      <c r="E694" s="7">
        <f t="shared" si="196"/>
        <v>7.53</v>
      </c>
      <c r="F694" s="49">
        <f t="shared" si="204"/>
        <v>24</v>
      </c>
      <c r="G694" s="49">
        <f t="shared" si="180"/>
        <v>24</v>
      </c>
      <c r="H694">
        <f t="shared" si="197"/>
        <v>7.62</v>
      </c>
      <c r="I694" s="49">
        <f t="shared" si="205"/>
        <v>17</v>
      </c>
      <c r="J694" s="49">
        <f t="shared" si="181"/>
        <v>17</v>
      </c>
      <c r="K694">
        <f t="shared" si="198"/>
        <v>7.94</v>
      </c>
      <c r="L694">
        <f t="shared" si="206"/>
        <v>4</v>
      </c>
      <c r="M694" s="49">
        <f t="shared" si="182"/>
        <v>4</v>
      </c>
      <c r="N694">
        <f t="shared" si="199"/>
        <v>7.91</v>
      </c>
      <c r="O694">
        <f t="shared" si="207"/>
        <v>9</v>
      </c>
      <c r="P694" s="49">
        <f t="shared" si="183"/>
        <v>9</v>
      </c>
      <c r="Q694">
        <f t="shared" si="200"/>
        <v>7.76</v>
      </c>
      <c r="R694">
        <f t="shared" si="208"/>
        <v>22</v>
      </c>
      <c r="S694" s="49">
        <f t="shared" si="184"/>
        <v>22</v>
      </c>
      <c r="T694">
        <f t="shared" si="201"/>
        <v>7.83</v>
      </c>
      <c r="U694">
        <f t="shared" si="209"/>
        <v>18</v>
      </c>
      <c r="V694" s="49">
        <f t="shared" si="185"/>
        <v>18</v>
      </c>
      <c r="W694">
        <f t="shared" si="202"/>
        <v>7.8</v>
      </c>
      <c r="X694">
        <f t="shared" si="210"/>
        <v>23</v>
      </c>
      <c r="Y694" s="49">
        <f t="shared" si="186"/>
        <v>23</v>
      </c>
      <c r="Z694">
        <f t="shared" si="203"/>
        <v>8</v>
      </c>
      <c r="AA694">
        <f t="shared" si="211"/>
        <v>12</v>
      </c>
      <c r="AB694">
        <f t="shared" si="187"/>
        <v>12</v>
      </c>
      <c r="AC694">
        <f t="shared" si="188"/>
        <v>7.86</v>
      </c>
      <c r="AD694" cm="1">
        <f t="array" ref="AD694">1+SUMPRODUCT((D$469:D$776=D694)*(AC$469:AC$776&gt;AC694))</f>
        <v>11</v>
      </c>
      <c r="AE694">
        <f t="shared" si="189"/>
        <v>11</v>
      </c>
      <c r="AF694">
        <f t="shared" si="190"/>
        <v>7.08</v>
      </c>
      <c r="AG694" cm="1">
        <f t="array" ref="AG694">1+SUMPRODUCT((D$469:D$776=D694)*(AF$469:AF$776&gt;AF694))</f>
        <v>46</v>
      </c>
      <c r="AH694">
        <f t="shared" si="191"/>
        <v>46</v>
      </c>
      <c r="AI694">
        <f t="shared" si="192"/>
        <v>7.76</v>
      </c>
      <c r="AJ694" cm="1">
        <f t="array" ref="AJ694">1+SUMPRODUCT((D$469:D$776=D694)*(AI$469:AI$776&gt;AI694))</f>
        <v>14</v>
      </c>
      <c r="AK694">
        <f t="shared" si="193"/>
        <v>14</v>
      </c>
      <c r="AL694">
        <f t="shared" si="194"/>
        <v>7.9</v>
      </c>
      <c r="AM694" cm="1">
        <f t="array" ref="AM694">1+SUMPRODUCT((D$469:D$776=D694)*(AL$469:AL$776&gt;AL694))</f>
        <v>9</v>
      </c>
      <c r="AN694">
        <f t="shared" si="195"/>
        <v>9</v>
      </c>
    </row>
    <row r="695" spans="2:40" x14ac:dyDescent="0.3">
      <c r="B695" t="s">
        <v>244</v>
      </c>
      <c r="C695" t="str">
        <f>VLOOKUP(B695,class!A$1:B$357,2,FALSE)</f>
        <v>Unitary authority</v>
      </c>
      <c r="D695" t="str">
        <f>VLOOKUP(B695,classifications!E$3:F$335,2,FALSE)</f>
        <v>Urban with City and Town</v>
      </c>
      <c r="E695" s="7">
        <f t="shared" si="196"/>
        <v>7.31</v>
      </c>
      <c r="F695" s="49">
        <f t="shared" si="204"/>
        <v>64</v>
      </c>
      <c r="G695" s="49">
        <f t="shared" si="180"/>
        <v>64</v>
      </c>
      <c r="H695">
        <f t="shared" si="197"/>
        <v>7.53</v>
      </c>
      <c r="I695" s="49">
        <f t="shared" si="205"/>
        <v>31</v>
      </c>
      <c r="J695" s="49">
        <f t="shared" si="181"/>
        <v>31</v>
      </c>
      <c r="K695">
        <f t="shared" si="198"/>
        <v>7.61</v>
      </c>
      <c r="L695">
        <f t="shared" si="206"/>
        <v>20</v>
      </c>
      <c r="M695" s="49">
        <f t="shared" si="182"/>
        <v>20</v>
      </c>
      <c r="N695">
        <f t="shared" si="199"/>
        <v>7.65</v>
      </c>
      <c r="O695">
        <f t="shared" si="207"/>
        <v>41</v>
      </c>
      <c r="P695" s="49">
        <f t="shared" si="183"/>
        <v>41</v>
      </c>
      <c r="Q695">
        <f t="shared" si="200"/>
        <v>7.72</v>
      </c>
      <c r="R695">
        <f t="shared" si="208"/>
        <v>34</v>
      </c>
      <c r="S695" s="49">
        <f t="shared" si="184"/>
        <v>34</v>
      </c>
      <c r="T695">
        <f t="shared" si="201"/>
        <v>7.64</v>
      </c>
      <c r="U695">
        <f t="shared" si="209"/>
        <v>50</v>
      </c>
      <c r="V695" s="49">
        <f t="shared" si="185"/>
        <v>50</v>
      </c>
      <c r="W695">
        <f t="shared" si="202"/>
        <v>7.81</v>
      </c>
      <c r="X695">
        <f t="shared" si="210"/>
        <v>27</v>
      </c>
      <c r="Y695" s="49">
        <f t="shared" si="186"/>
        <v>27</v>
      </c>
      <c r="Z695">
        <f t="shared" si="203"/>
        <v>7.74</v>
      </c>
      <c r="AA695">
        <f t="shared" si="211"/>
        <v>36</v>
      </c>
      <c r="AB695">
        <f t="shared" si="187"/>
        <v>36</v>
      </c>
      <c r="AC695">
        <f t="shared" si="188"/>
        <v>7.65</v>
      </c>
      <c r="AD695" cm="1">
        <f t="array" ref="AD695">1+SUMPRODUCT((D$469:D$776=D695)*(AC$469:AC$776&gt;AC695))</f>
        <v>46</v>
      </c>
      <c r="AE695">
        <f t="shared" si="189"/>
        <v>46</v>
      </c>
      <c r="AF695">
        <f t="shared" si="190"/>
        <v>7.52</v>
      </c>
      <c r="AG695" cm="1">
        <f t="array" ref="AG695">1+SUMPRODUCT((D$469:D$776=D695)*(AF$469:AF$776&gt;AF695))</f>
        <v>26</v>
      </c>
      <c r="AH695">
        <f t="shared" si="191"/>
        <v>26</v>
      </c>
      <c r="AI695">
        <f t="shared" si="192"/>
        <v>7.52</v>
      </c>
      <c r="AJ695" cm="1">
        <f t="array" ref="AJ695">1+SUMPRODUCT((D$469:D$776=D695)*(AI$469:AI$776&gt;AI695))</f>
        <v>41</v>
      </c>
      <c r="AK695">
        <f t="shared" si="193"/>
        <v>41</v>
      </c>
      <c r="AL695">
        <f t="shared" si="194"/>
        <v>7.65</v>
      </c>
      <c r="AM695" cm="1">
        <f t="array" ref="AM695">1+SUMPRODUCT((D$469:D$776=D695)*(AL$469:AL$776&gt;AL695))</f>
        <v>15</v>
      </c>
      <c r="AN695">
        <f t="shared" si="195"/>
        <v>15</v>
      </c>
    </row>
    <row r="696" spans="2:40" x14ac:dyDescent="0.3">
      <c r="B696" t="s">
        <v>245</v>
      </c>
      <c r="C696" t="str">
        <f>VLOOKUP(B696,class!A$1:B$357,2,FALSE)</f>
        <v>Shire district</v>
      </c>
      <c r="D696" t="str">
        <f>VLOOKUP(B696,classifications!E$3:F$335,2,FALSE)</f>
        <v xml:space="preserve">Mainly Rural (rural including hub towns &gt;=80%) </v>
      </c>
      <c r="E696" s="7">
        <f t="shared" si="196"/>
        <v>7.9</v>
      </c>
      <c r="F696" s="49">
        <f t="shared" si="204"/>
        <v>3</v>
      </c>
      <c r="G696" s="49">
        <f t="shared" si="180"/>
        <v>3</v>
      </c>
      <c r="H696">
        <f t="shared" si="197"/>
        <v>7.38</v>
      </c>
      <c r="I696" s="49">
        <f t="shared" si="205"/>
        <v>36</v>
      </c>
      <c r="J696" s="49">
        <f t="shared" si="181"/>
        <v>36</v>
      </c>
      <c r="K696">
        <f t="shared" si="198"/>
        <v>7.79</v>
      </c>
      <c r="L696">
        <f t="shared" si="206"/>
        <v>21</v>
      </c>
      <c r="M696" s="49">
        <f t="shared" si="182"/>
        <v>21</v>
      </c>
      <c r="N696">
        <f t="shared" si="199"/>
        <v>7.97</v>
      </c>
      <c r="O696">
        <f t="shared" si="207"/>
        <v>7</v>
      </c>
      <c r="P696" s="49">
        <f t="shared" si="183"/>
        <v>7</v>
      </c>
      <c r="Q696">
        <f t="shared" si="200"/>
        <v>8.1300000000000008</v>
      </c>
      <c r="R696">
        <f t="shared" si="208"/>
        <v>4</v>
      </c>
      <c r="S696" s="49">
        <f t="shared" si="184"/>
        <v>4</v>
      </c>
      <c r="T696">
        <f t="shared" si="201"/>
        <v>7.74</v>
      </c>
      <c r="U696">
        <f t="shared" si="209"/>
        <v>33</v>
      </c>
      <c r="V696" s="49">
        <f t="shared" si="185"/>
        <v>33</v>
      </c>
      <c r="W696">
        <f t="shared" si="202"/>
        <v>7.7</v>
      </c>
      <c r="X696">
        <f t="shared" si="210"/>
        <v>35</v>
      </c>
      <c r="Y696" s="49">
        <f t="shared" si="186"/>
        <v>35</v>
      </c>
      <c r="Z696">
        <f t="shared" si="203"/>
        <v>7.68</v>
      </c>
      <c r="AA696">
        <f t="shared" si="211"/>
        <v>36</v>
      </c>
      <c r="AB696">
        <f t="shared" si="187"/>
        <v>36</v>
      </c>
      <c r="AC696">
        <f t="shared" si="188"/>
        <v>8.3000000000000007</v>
      </c>
      <c r="AD696" cm="1">
        <f t="array" ref="AD696">1+SUMPRODUCT((D$469:D$776=D696)*(AC$469:AC$776&gt;AC696))</f>
        <v>1</v>
      </c>
      <c r="AE696">
        <f t="shared" si="189"/>
        <v>1</v>
      </c>
      <c r="AF696">
        <f t="shared" si="190"/>
        <v>8.06</v>
      </c>
      <c r="AG696" cm="1">
        <f t="array" ref="AG696">1+SUMPRODUCT((D$469:D$776=D696)*(AF$469:AF$776&gt;AF696))</f>
        <v>2</v>
      </c>
      <c r="AH696">
        <f t="shared" si="191"/>
        <v>2</v>
      </c>
      <c r="AI696">
        <f t="shared" si="192"/>
        <v>7.71</v>
      </c>
      <c r="AJ696" cm="1">
        <f t="array" ref="AJ696">1+SUMPRODUCT((D$469:D$776=D696)*(AI$469:AI$776&gt;AI696))</f>
        <v>20</v>
      </c>
      <c r="AK696">
        <f t="shared" si="193"/>
        <v>20</v>
      </c>
      <c r="AL696">
        <f t="shared" si="194"/>
        <v>7.11</v>
      </c>
      <c r="AM696" cm="1">
        <f t="array" ref="AM696">1+SUMPRODUCT((D$469:D$776=D696)*(AL$469:AL$776&gt;AL696))</f>
        <v>41</v>
      </c>
      <c r="AN696">
        <f t="shared" si="195"/>
        <v>41</v>
      </c>
    </row>
    <row r="697" spans="2:40" x14ac:dyDescent="0.3">
      <c r="B697" t="s">
        <v>246</v>
      </c>
      <c r="C697" t="str">
        <f>VLOOKUP(B697,class!A$1:B$357,2,FALSE)</f>
        <v>Shire district</v>
      </c>
      <c r="D697" t="str">
        <f>VLOOKUP(B697,classifications!E$3:F$335,2,FALSE)</f>
        <v xml:space="preserve">Largely Rural (rural including hub towns 50-79%) </v>
      </c>
      <c r="E697" s="7">
        <f t="shared" si="196"/>
        <v>7.57</v>
      </c>
      <c r="F697" s="49">
        <f t="shared" si="204"/>
        <v>17</v>
      </c>
      <c r="G697" s="49">
        <f t="shared" si="180"/>
        <v>17</v>
      </c>
      <c r="H697">
        <f t="shared" si="197"/>
        <v>7.56</v>
      </c>
      <c r="I697" s="49">
        <f t="shared" si="205"/>
        <v>27</v>
      </c>
      <c r="J697" s="49">
        <f t="shared" si="181"/>
        <v>27</v>
      </c>
      <c r="K697">
        <f t="shared" si="198"/>
        <v>7.39</v>
      </c>
      <c r="L697">
        <f t="shared" si="206"/>
        <v>38</v>
      </c>
      <c r="M697" s="49">
        <f t="shared" si="182"/>
        <v>38</v>
      </c>
      <c r="N697">
        <f t="shared" si="199"/>
        <v>7.61</v>
      </c>
      <c r="O697">
        <f t="shared" si="207"/>
        <v>41</v>
      </c>
      <c r="P697" s="49">
        <f t="shared" si="183"/>
        <v>41</v>
      </c>
      <c r="Q697">
        <f t="shared" si="200"/>
        <v>7.64</v>
      </c>
      <c r="R697">
        <f t="shared" si="208"/>
        <v>34</v>
      </c>
      <c r="S697" s="49">
        <f t="shared" si="184"/>
        <v>34</v>
      </c>
      <c r="T697">
        <f t="shared" si="201"/>
        <v>7.38</v>
      </c>
      <c r="U697">
        <f t="shared" si="209"/>
        <v>41</v>
      </c>
      <c r="V697" s="49">
        <f t="shared" si="185"/>
        <v>41</v>
      </c>
      <c r="W697">
        <f t="shared" si="202"/>
        <v>7.2</v>
      </c>
      <c r="X697">
        <f t="shared" si="210"/>
        <v>41</v>
      </c>
      <c r="Y697" s="49">
        <f t="shared" si="186"/>
        <v>41</v>
      </c>
      <c r="Z697">
        <f t="shared" si="203"/>
        <v>7.75</v>
      </c>
      <c r="AA697">
        <f t="shared" si="211"/>
        <v>30</v>
      </c>
      <c r="AB697">
        <f t="shared" si="187"/>
        <v>30</v>
      </c>
      <c r="AC697">
        <f t="shared" si="188"/>
        <v>7.71</v>
      </c>
      <c r="AD697" cm="1">
        <f t="array" ref="AD697">1+SUMPRODUCT((D$469:D$776=D697)*(AC$469:AC$776&gt;AC697))</f>
        <v>26</v>
      </c>
      <c r="AE697">
        <f t="shared" si="189"/>
        <v>26</v>
      </c>
      <c r="AF697">
        <f t="shared" si="190"/>
        <v>7.88</v>
      </c>
      <c r="AG697" cm="1">
        <f t="array" ref="AG697">1+SUMPRODUCT((D$469:D$776=D697)*(AF$469:AF$776&gt;AF697))</f>
        <v>2</v>
      </c>
      <c r="AH697">
        <f t="shared" si="191"/>
        <v>2</v>
      </c>
      <c r="AI697">
        <f t="shared" si="192"/>
        <v>7.48</v>
      </c>
      <c r="AJ697" cm="1">
        <f t="array" ref="AJ697">1+SUMPRODUCT((D$469:D$776=D697)*(AI$469:AI$776&gt;AI697))</f>
        <v>33</v>
      </c>
      <c r="AK697">
        <f t="shared" si="193"/>
        <v>33</v>
      </c>
      <c r="AL697">
        <f t="shared" si="194"/>
        <v>7.74</v>
      </c>
      <c r="AM697" cm="1">
        <f t="array" ref="AM697">1+SUMPRODUCT((D$469:D$776=D697)*(AL$469:AL$776&gt;AL697))</f>
        <v>9</v>
      </c>
      <c r="AN697">
        <f t="shared" si="195"/>
        <v>9</v>
      </c>
    </row>
    <row r="698" spans="2:40" x14ac:dyDescent="0.3">
      <c r="B698" t="s">
        <v>247</v>
      </c>
      <c r="C698" t="str">
        <f>VLOOKUP(B698,class!A$1:B$357,2,FALSE)</f>
        <v>Shire district</v>
      </c>
      <c r="D698" t="str">
        <f>VLOOKUP(B698,classifications!E$3:F$335,2,FALSE)</f>
        <v xml:space="preserve">Largely Rural (rural including hub towns 50-79%) </v>
      </c>
      <c r="E698" s="7">
        <f t="shared" si="196"/>
        <v>7.32</v>
      </c>
      <c r="F698" s="49">
        <f t="shared" si="204"/>
        <v>39</v>
      </c>
      <c r="G698" s="49">
        <f t="shared" si="180"/>
        <v>39</v>
      </c>
      <c r="H698">
        <f t="shared" si="197"/>
        <v>7.75</v>
      </c>
      <c r="I698" s="49">
        <f t="shared" si="205"/>
        <v>4</v>
      </c>
      <c r="J698" s="49">
        <f t="shared" si="181"/>
        <v>4</v>
      </c>
      <c r="K698">
        <f t="shared" si="198"/>
        <v>7.86</v>
      </c>
      <c r="L698">
        <f t="shared" si="206"/>
        <v>4</v>
      </c>
      <c r="M698" s="49">
        <f t="shared" si="182"/>
        <v>4</v>
      </c>
      <c r="N698">
        <f t="shared" si="199"/>
        <v>7.91</v>
      </c>
      <c r="O698">
        <f t="shared" si="207"/>
        <v>9</v>
      </c>
      <c r="P698" s="49">
        <f t="shared" si="183"/>
        <v>9</v>
      </c>
      <c r="Q698">
        <f t="shared" si="200"/>
        <v>7.75</v>
      </c>
      <c r="R698">
        <f t="shared" si="208"/>
        <v>26</v>
      </c>
      <c r="S698" s="49">
        <f t="shared" si="184"/>
        <v>26</v>
      </c>
      <c r="T698">
        <f t="shared" si="201"/>
        <v>7.82</v>
      </c>
      <c r="U698">
        <f t="shared" si="209"/>
        <v>20</v>
      </c>
      <c r="V698" s="49">
        <f t="shared" si="185"/>
        <v>20</v>
      </c>
      <c r="W698">
        <f t="shared" si="202"/>
        <v>7.75</v>
      </c>
      <c r="X698">
        <f t="shared" si="210"/>
        <v>25</v>
      </c>
      <c r="Y698" s="49">
        <f t="shared" si="186"/>
        <v>25</v>
      </c>
      <c r="Z698">
        <f t="shared" si="203"/>
        <v>7.88</v>
      </c>
      <c r="AA698">
        <f t="shared" si="211"/>
        <v>15</v>
      </c>
      <c r="AB698">
        <f t="shared" si="187"/>
        <v>15</v>
      </c>
      <c r="AC698">
        <f t="shared" si="188"/>
        <v>7.89</v>
      </c>
      <c r="AD698" cm="1">
        <f t="array" ref="AD698">1+SUMPRODUCT((D$469:D$776=D698)*(AC$469:AC$776&gt;AC698))</f>
        <v>9</v>
      </c>
      <c r="AE698">
        <f t="shared" si="189"/>
        <v>9</v>
      </c>
      <c r="AF698">
        <f t="shared" si="190"/>
        <v>7.5</v>
      </c>
      <c r="AG698" cm="1">
        <f t="array" ref="AG698">1+SUMPRODUCT((D$469:D$776=D698)*(AF$469:AF$776&gt;AF698))</f>
        <v>22</v>
      </c>
      <c r="AH698">
        <f t="shared" si="191"/>
        <v>22</v>
      </c>
      <c r="AI698">
        <f t="shared" si="192"/>
        <v>7.71</v>
      </c>
      <c r="AJ698" cm="1">
        <f t="array" ref="AJ698">1+SUMPRODUCT((D$469:D$776=D698)*(AI$469:AI$776&gt;AI698))</f>
        <v>18</v>
      </c>
      <c r="AK698">
        <f t="shared" si="193"/>
        <v>18</v>
      </c>
      <c r="AL698">
        <f t="shared" si="194"/>
        <v>7.58</v>
      </c>
      <c r="AM698" cm="1">
        <f t="array" ref="AM698">1+SUMPRODUCT((D$469:D$776=D698)*(AL$469:AL$776&gt;AL698))</f>
        <v>21</v>
      </c>
      <c r="AN698">
        <f t="shared" si="195"/>
        <v>21</v>
      </c>
    </row>
    <row r="699" spans="2:40" x14ac:dyDescent="0.3">
      <c r="B699" t="s">
        <v>248</v>
      </c>
      <c r="C699" t="str">
        <f>VLOOKUP(B699,class!A$1:B$357,2,FALSE)</f>
        <v>Shire district</v>
      </c>
      <c r="D699" t="str">
        <f>VLOOKUP(B699,classifications!E$3:F$335,2,FALSE)</f>
        <v xml:space="preserve">Mainly Rural (rural including hub towns &gt;=80%) </v>
      </c>
      <c r="E699" s="7">
        <f t="shared" si="196"/>
        <v>7.67</v>
      </c>
      <c r="F699" s="49">
        <f t="shared" si="204"/>
        <v>18</v>
      </c>
      <c r="G699" s="49">
        <f t="shared" si="180"/>
        <v>18</v>
      </c>
      <c r="H699">
        <f t="shared" si="197"/>
        <v>7.75</v>
      </c>
      <c r="I699" s="49">
        <f t="shared" si="205"/>
        <v>7</v>
      </c>
      <c r="J699" s="49">
        <f t="shared" si="181"/>
        <v>7</v>
      </c>
      <c r="K699">
        <f t="shared" si="198"/>
        <v>7.76</v>
      </c>
      <c r="L699">
        <f t="shared" si="206"/>
        <v>23</v>
      </c>
      <c r="M699" s="49">
        <f t="shared" si="182"/>
        <v>23</v>
      </c>
      <c r="N699">
        <f t="shared" si="199"/>
        <v>8.07</v>
      </c>
      <c r="O699">
        <f t="shared" si="207"/>
        <v>3</v>
      </c>
      <c r="P699" s="49">
        <f t="shared" si="183"/>
        <v>3</v>
      </c>
      <c r="Q699">
        <f t="shared" si="200"/>
        <v>7.87</v>
      </c>
      <c r="R699">
        <f t="shared" si="208"/>
        <v>14</v>
      </c>
      <c r="S699" s="49">
        <f t="shared" si="184"/>
        <v>14</v>
      </c>
      <c r="T699">
        <f t="shared" si="201"/>
        <v>7.88</v>
      </c>
      <c r="U699">
        <f t="shared" si="209"/>
        <v>20</v>
      </c>
      <c r="V699" s="49">
        <f t="shared" si="185"/>
        <v>20</v>
      </c>
      <c r="W699">
        <f t="shared" si="202"/>
        <v>7.62</v>
      </c>
      <c r="X699">
        <f t="shared" si="210"/>
        <v>37</v>
      </c>
      <c r="Y699" s="49">
        <f t="shared" si="186"/>
        <v>37</v>
      </c>
      <c r="Z699">
        <f t="shared" si="203"/>
        <v>7.72</v>
      </c>
      <c r="AA699">
        <f t="shared" si="211"/>
        <v>34</v>
      </c>
      <c r="AB699">
        <f t="shared" si="187"/>
        <v>34</v>
      </c>
      <c r="AC699">
        <f t="shared" si="188"/>
        <v>7.93</v>
      </c>
      <c r="AD699" cm="1">
        <f t="array" ref="AD699">1+SUMPRODUCT((D$469:D$776=D699)*(AC$469:AC$776&gt;AC699))</f>
        <v>15</v>
      </c>
      <c r="AE699">
        <f t="shared" si="189"/>
        <v>15</v>
      </c>
      <c r="AF699">
        <f t="shared" si="190"/>
        <v>7.79</v>
      </c>
      <c r="AG699" cm="1">
        <f t="array" ref="AG699">1+SUMPRODUCT((D$469:D$776=D699)*(AF$469:AF$776&gt;AF699))</f>
        <v>10</v>
      </c>
      <c r="AH699">
        <f t="shared" si="191"/>
        <v>10</v>
      </c>
      <c r="AI699">
        <f t="shared" si="192"/>
        <v>7.86</v>
      </c>
      <c r="AJ699" cm="1">
        <f t="array" ref="AJ699">1+SUMPRODUCT((D$469:D$776=D699)*(AI$469:AI$776&gt;AI699))</f>
        <v>8</v>
      </c>
      <c r="AK699">
        <f t="shared" si="193"/>
        <v>8</v>
      </c>
      <c r="AL699">
        <f t="shared" si="194"/>
        <v>7.79</v>
      </c>
      <c r="AM699" cm="1">
        <f t="array" ref="AM699">1+SUMPRODUCT((D$469:D$776=D699)*(AL$469:AL$776&gt;AL699))</f>
        <v>12</v>
      </c>
      <c r="AN699">
        <f t="shared" si="195"/>
        <v>12</v>
      </c>
    </row>
    <row r="700" spans="2:40" x14ac:dyDescent="0.3">
      <c r="B700" t="s">
        <v>249</v>
      </c>
      <c r="C700" t="str">
        <f>VLOOKUP(B700,class!A$1:B$357,2,FALSE)</f>
        <v>Shire district</v>
      </c>
      <c r="D700" t="str">
        <f>VLOOKUP(B700,classifications!E$3:F$335,2,FALSE)</f>
        <v xml:space="preserve">Mainly Rural (rural including hub towns &gt;=80%) </v>
      </c>
      <c r="E700" s="7">
        <f t="shared" si="196"/>
        <v>7.84</v>
      </c>
      <c r="F700" s="49">
        <f t="shared" si="204"/>
        <v>5</v>
      </c>
      <c r="G700" s="49">
        <f t="shared" si="180"/>
        <v>5</v>
      </c>
      <c r="H700">
        <f t="shared" si="197"/>
        <v>7.72</v>
      </c>
      <c r="I700" s="49">
        <f t="shared" si="205"/>
        <v>13</v>
      </c>
      <c r="J700" s="49">
        <f t="shared" si="181"/>
        <v>13</v>
      </c>
      <c r="K700">
        <f t="shared" si="198"/>
        <v>7.84</v>
      </c>
      <c r="L700">
        <f t="shared" si="206"/>
        <v>13</v>
      </c>
      <c r="M700" s="49">
        <f t="shared" si="182"/>
        <v>13</v>
      </c>
      <c r="N700">
        <f t="shared" si="199"/>
        <v>7.88</v>
      </c>
      <c r="O700">
        <f t="shared" si="207"/>
        <v>17</v>
      </c>
      <c r="P700" s="49">
        <f t="shared" si="183"/>
        <v>17</v>
      </c>
      <c r="Q700">
        <f t="shared" si="200"/>
        <v>7.79</v>
      </c>
      <c r="R700">
        <f t="shared" si="208"/>
        <v>23</v>
      </c>
      <c r="S700" s="49">
        <f t="shared" si="184"/>
        <v>23</v>
      </c>
      <c r="T700">
        <f t="shared" si="201"/>
        <v>8.19</v>
      </c>
      <c r="U700">
        <f t="shared" si="209"/>
        <v>5</v>
      </c>
      <c r="V700" s="49">
        <f t="shared" si="185"/>
        <v>5</v>
      </c>
      <c r="W700">
        <f t="shared" si="202"/>
        <v>7.85</v>
      </c>
      <c r="X700">
        <f t="shared" si="210"/>
        <v>22</v>
      </c>
      <c r="Y700" s="49">
        <f t="shared" si="186"/>
        <v>22</v>
      </c>
      <c r="Z700">
        <f t="shared" si="203"/>
        <v>7.72</v>
      </c>
      <c r="AA700">
        <f t="shared" si="211"/>
        <v>34</v>
      </c>
      <c r="AB700">
        <f t="shared" si="187"/>
        <v>34</v>
      </c>
      <c r="AC700">
        <f t="shared" si="188"/>
        <v>7.89</v>
      </c>
      <c r="AD700" cm="1">
        <f t="array" ref="AD700">1+SUMPRODUCT((D$469:D$776=D700)*(AC$469:AC$776&gt;AC700))</f>
        <v>16</v>
      </c>
      <c r="AE700">
        <f t="shared" si="189"/>
        <v>16</v>
      </c>
      <c r="AF700">
        <f t="shared" si="190"/>
        <v>7.38</v>
      </c>
      <c r="AG700" cm="1">
        <f t="array" ref="AG700">1+SUMPRODUCT((D$469:D$776=D700)*(AF$469:AF$776&gt;AF700))</f>
        <v>33</v>
      </c>
      <c r="AH700">
        <f t="shared" si="191"/>
        <v>33</v>
      </c>
      <c r="AI700">
        <f t="shared" si="192"/>
        <v>7.36</v>
      </c>
      <c r="AJ700" cm="1">
        <f t="array" ref="AJ700">1+SUMPRODUCT((D$469:D$776=D700)*(AI$469:AI$776&gt;AI700))</f>
        <v>39</v>
      </c>
      <c r="AK700">
        <f t="shared" si="193"/>
        <v>39</v>
      </c>
      <c r="AL700">
        <f t="shared" si="194"/>
        <v>7.52</v>
      </c>
      <c r="AM700" cm="1">
        <f t="array" ref="AM700">1+SUMPRODUCT((D$469:D$776=D700)*(AL$469:AL$776&gt;AL700))</f>
        <v>33</v>
      </c>
      <c r="AN700">
        <f t="shared" si="195"/>
        <v>33</v>
      </c>
    </row>
    <row r="701" spans="2:40" x14ac:dyDescent="0.3">
      <c r="B701" t="s">
        <v>251</v>
      </c>
      <c r="C701" t="str">
        <f>VLOOKUP(B701,class!A$1:B$357,2,FALSE)</f>
        <v>Shire district</v>
      </c>
      <c r="D701" t="str">
        <f>VLOOKUP(B701,classifications!E$3:F$335,2,FALSE)</f>
        <v xml:space="preserve">Mainly Rural (rural including hub towns &gt;=80%) </v>
      </c>
      <c r="E701" s="7">
        <f t="shared" si="196"/>
        <v>7.52</v>
      </c>
      <c r="F701" s="49">
        <f t="shared" si="204"/>
        <v>27</v>
      </c>
      <c r="G701" s="49">
        <f t="shared" si="180"/>
        <v>27</v>
      </c>
      <c r="H701">
        <f t="shared" si="197"/>
        <v>7.63</v>
      </c>
      <c r="I701" s="49">
        <f t="shared" si="205"/>
        <v>22</v>
      </c>
      <c r="J701" s="49">
        <f t="shared" si="181"/>
        <v>22</v>
      </c>
      <c r="K701">
        <f t="shared" si="198"/>
        <v>7.88</v>
      </c>
      <c r="L701">
        <f t="shared" si="206"/>
        <v>9</v>
      </c>
      <c r="M701" s="49">
        <f t="shared" si="182"/>
        <v>9</v>
      </c>
      <c r="N701">
        <f t="shared" si="199"/>
        <v>8.15</v>
      </c>
      <c r="O701">
        <f t="shared" si="207"/>
        <v>1</v>
      </c>
      <c r="P701" s="49">
        <f t="shared" si="183"/>
        <v>1</v>
      </c>
      <c r="Q701">
        <f t="shared" si="200"/>
        <v>7.79</v>
      </c>
      <c r="R701">
        <f t="shared" si="208"/>
        <v>23</v>
      </c>
      <c r="S701" s="49">
        <f t="shared" si="184"/>
        <v>23</v>
      </c>
      <c r="T701">
        <f t="shared" si="201"/>
        <v>7.96</v>
      </c>
      <c r="U701">
        <f t="shared" si="209"/>
        <v>10</v>
      </c>
      <c r="V701" s="49">
        <f t="shared" si="185"/>
        <v>10</v>
      </c>
      <c r="W701">
        <f t="shared" si="202"/>
        <v>8.06</v>
      </c>
      <c r="X701">
        <f t="shared" si="210"/>
        <v>5</v>
      </c>
      <c r="Y701" s="49">
        <f t="shared" si="186"/>
        <v>5</v>
      </c>
      <c r="Z701">
        <f t="shared" si="203"/>
        <v>7.95</v>
      </c>
      <c r="AA701">
        <f t="shared" si="211"/>
        <v>13</v>
      </c>
      <c r="AB701">
        <f t="shared" si="187"/>
        <v>13</v>
      </c>
      <c r="AC701">
        <f t="shared" si="188"/>
        <v>7.86</v>
      </c>
      <c r="AD701" cm="1">
        <f t="array" ref="AD701">1+SUMPRODUCT((D$469:D$776=D701)*(AC$469:AC$776&gt;AC701))</f>
        <v>19</v>
      </c>
      <c r="AE701">
        <f t="shared" si="189"/>
        <v>19</v>
      </c>
      <c r="AF701">
        <f t="shared" si="190"/>
        <v>7.58</v>
      </c>
      <c r="AG701" cm="1">
        <f t="array" ref="AG701">1+SUMPRODUCT((D$469:D$776=D701)*(AF$469:AF$776&gt;AF701))</f>
        <v>21</v>
      </c>
      <c r="AH701">
        <f t="shared" si="191"/>
        <v>21</v>
      </c>
      <c r="AI701">
        <f t="shared" si="192"/>
        <v>7.83</v>
      </c>
      <c r="AJ701" cm="1">
        <f t="array" ref="AJ701">1+SUMPRODUCT((D$469:D$776=D701)*(AI$469:AI$776&gt;AI701))</f>
        <v>10</v>
      </c>
      <c r="AK701">
        <f t="shared" si="193"/>
        <v>10</v>
      </c>
      <c r="AL701">
        <f t="shared" si="194"/>
        <v>7.81</v>
      </c>
      <c r="AM701" cm="1">
        <f t="array" ref="AM701">1+SUMPRODUCT((D$469:D$776=D701)*(AL$469:AL$776&gt;AL701))</f>
        <v>10</v>
      </c>
      <c r="AN701">
        <f t="shared" si="195"/>
        <v>10</v>
      </c>
    </row>
    <row r="702" spans="2:40" x14ac:dyDescent="0.3">
      <c r="B702" t="s">
        <v>252</v>
      </c>
      <c r="C702" t="str">
        <f>VLOOKUP(B702,class!A$1:B$357,2,FALSE)</f>
        <v>Shire district</v>
      </c>
      <c r="D702" t="str">
        <f>VLOOKUP(B702,classifications!E$3:F$335,2,FALSE)</f>
        <v>Urban with City and Town</v>
      </c>
      <c r="E702" s="7">
        <f t="shared" si="196"/>
        <v>7.49</v>
      </c>
      <c r="F702" s="49">
        <f t="shared" si="204"/>
        <v>31</v>
      </c>
      <c r="G702" s="49">
        <f t="shared" si="180"/>
        <v>31</v>
      </c>
      <c r="H702">
        <f t="shared" si="197"/>
        <v>7.63</v>
      </c>
      <c r="I702" s="49">
        <f t="shared" si="205"/>
        <v>18</v>
      </c>
      <c r="J702" s="49">
        <f t="shared" si="181"/>
        <v>18</v>
      </c>
      <c r="K702">
        <f t="shared" si="198"/>
        <v>7.24</v>
      </c>
      <c r="L702">
        <f t="shared" si="206"/>
        <v>85</v>
      </c>
      <c r="M702" s="49">
        <f t="shared" si="182"/>
        <v>85</v>
      </c>
      <c r="N702">
        <f t="shared" si="199"/>
        <v>7.96</v>
      </c>
      <c r="O702">
        <f t="shared" si="207"/>
        <v>3</v>
      </c>
      <c r="P702" s="49">
        <f t="shared" si="183"/>
        <v>3</v>
      </c>
      <c r="Q702">
        <f t="shared" si="200"/>
        <v>7.72</v>
      </c>
      <c r="R702">
        <f t="shared" si="208"/>
        <v>34</v>
      </c>
      <c r="S702" s="49">
        <f t="shared" si="184"/>
        <v>34</v>
      </c>
      <c r="T702">
        <f t="shared" si="201"/>
        <v>7.76</v>
      </c>
      <c r="U702">
        <f t="shared" si="209"/>
        <v>27</v>
      </c>
      <c r="V702" s="49">
        <f t="shared" si="185"/>
        <v>27</v>
      </c>
      <c r="W702">
        <f t="shared" si="202"/>
        <v>7.83</v>
      </c>
      <c r="X702">
        <f t="shared" si="210"/>
        <v>22</v>
      </c>
      <c r="Y702" s="49">
        <f t="shared" si="186"/>
        <v>22</v>
      </c>
      <c r="Z702">
        <f t="shared" si="203"/>
        <v>7.61</v>
      </c>
      <c r="AA702">
        <f t="shared" si="211"/>
        <v>62</v>
      </c>
      <c r="AB702">
        <f t="shared" si="187"/>
        <v>62</v>
      </c>
      <c r="AC702">
        <f t="shared" si="188"/>
        <v>7.68</v>
      </c>
      <c r="AD702" cm="1">
        <f t="array" ref="AD702">1+SUMPRODUCT((D$469:D$776=D702)*(AC$469:AC$776&gt;AC702))</f>
        <v>42</v>
      </c>
      <c r="AE702">
        <f t="shared" si="189"/>
        <v>42</v>
      </c>
      <c r="AF702">
        <f t="shared" si="190"/>
        <v>7.72</v>
      </c>
      <c r="AG702" cm="1">
        <f t="array" ref="AG702">1+SUMPRODUCT((D$469:D$776=D702)*(AF$469:AF$776&gt;AF702))</f>
        <v>8</v>
      </c>
      <c r="AH702">
        <f t="shared" si="191"/>
        <v>8</v>
      </c>
      <c r="AI702">
        <f t="shared" si="192"/>
        <v>7.36</v>
      </c>
      <c r="AJ702" cm="1">
        <f t="array" ref="AJ702">1+SUMPRODUCT((D$469:D$776=D702)*(AI$469:AI$776&gt;AI702))</f>
        <v>72</v>
      </c>
      <c r="AK702">
        <f t="shared" si="193"/>
        <v>72</v>
      </c>
      <c r="AL702">
        <f t="shared" si="194"/>
        <v>7.58</v>
      </c>
      <c r="AM702" cm="1">
        <f t="array" ref="AM702">1+SUMPRODUCT((D$469:D$776=D702)*(AL$469:AL$776&gt;AL702))</f>
        <v>22</v>
      </c>
      <c r="AN702">
        <f t="shared" si="195"/>
        <v>22</v>
      </c>
    </row>
    <row r="703" spans="2:40" x14ac:dyDescent="0.3">
      <c r="B703" t="s">
        <v>253</v>
      </c>
      <c r="C703" t="str">
        <f>VLOOKUP(B703,class!A$1:B$357,2,FALSE)</f>
        <v>Shire district</v>
      </c>
      <c r="D703" t="str">
        <f>VLOOKUP(B703,classifications!E$3:F$335,2,FALSE)</f>
        <v xml:space="preserve">Largely Rural (rural including hub towns 50-79%) </v>
      </c>
      <c r="E703" s="7">
        <f t="shared" si="196"/>
        <v>7.51</v>
      </c>
      <c r="F703" s="49">
        <f t="shared" si="204"/>
        <v>28</v>
      </c>
      <c r="G703" s="49">
        <f t="shared" si="180"/>
        <v>28</v>
      </c>
      <c r="H703">
        <f t="shared" si="197"/>
        <v>7.31</v>
      </c>
      <c r="I703" s="49">
        <f t="shared" si="205"/>
        <v>39</v>
      </c>
      <c r="J703" s="49">
        <f t="shared" si="181"/>
        <v>39</v>
      </c>
      <c r="K703">
        <f t="shared" si="198"/>
        <v>7.68</v>
      </c>
      <c r="L703">
        <f t="shared" si="206"/>
        <v>17</v>
      </c>
      <c r="M703" s="49">
        <f t="shared" si="182"/>
        <v>17</v>
      </c>
      <c r="N703">
        <f t="shared" si="199"/>
        <v>7.73</v>
      </c>
      <c r="O703">
        <f t="shared" si="207"/>
        <v>26</v>
      </c>
      <c r="P703" s="49">
        <f t="shared" si="183"/>
        <v>26</v>
      </c>
      <c r="Q703">
        <f t="shared" si="200"/>
        <v>7.89</v>
      </c>
      <c r="R703">
        <f t="shared" si="208"/>
        <v>11</v>
      </c>
      <c r="S703" s="49">
        <f t="shared" si="184"/>
        <v>11</v>
      </c>
      <c r="T703">
        <f t="shared" si="201"/>
        <v>7.95</v>
      </c>
      <c r="U703">
        <f t="shared" si="209"/>
        <v>10</v>
      </c>
      <c r="V703" s="49">
        <f t="shared" si="185"/>
        <v>10</v>
      </c>
      <c r="W703">
        <f t="shared" si="202"/>
        <v>7.82</v>
      </c>
      <c r="X703">
        <f t="shared" si="210"/>
        <v>21</v>
      </c>
      <c r="Y703" s="49">
        <f t="shared" si="186"/>
        <v>21</v>
      </c>
      <c r="Z703">
        <f t="shared" si="203"/>
        <v>7.83</v>
      </c>
      <c r="AA703">
        <f t="shared" si="211"/>
        <v>23</v>
      </c>
      <c r="AB703">
        <f t="shared" si="187"/>
        <v>23</v>
      </c>
      <c r="AC703">
        <f t="shared" si="188"/>
        <v>7.63</v>
      </c>
      <c r="AD703" cm="1">
        <f t="array" ref="AD703">1+SUMPRODUCT((D$469:D$776=D703)*(AC$469:AC$776&gt;AC703))</f>
        <v>30</v>
      </c>
      <c r="AE703">
        <f t="shared" si="189"/>
        <v>30</v>
      </c>
      <c r="AF703">
        <f t="shared" si="190"/>
        <v>7.52</v>
      </c>
      <c r="AG703" cm="1">
        <f t="array" ref="AG703">1+SUMPRODUCT((D$469:D$776=D703)*(AF$469:AF$776&gt;AF703))</f>
        <v>19</v>
      </c>
      <c r="AH703">
        <f t="shared" si="191"/>
        <v>19</v>
      </c>
      <c r="AI703">
        <f t="shared" si="192"/>
        <v>7.61</v>
      </c>
      <c r="AJ703" cm="1">
        <f t="array" ref="AJ703">1+SUMPRODUCT((D$469:D$776=D703)*(AI$469:AI$776&gt;AI703))</f>
        <v>26</v>
      </c>
      <c r="AK703">
        <f t="shared" si="193"/>
        <v>26</v>
      </c>
      <c r="AL703">
        <f t="shared" si="194"/>
        <v>7.58</v>
      </c>
      <c r="AM703" cm="1">
        <f t="array" ref="AM703">1+SUMPRODUCT((D$469:D$776=D703)*(AL$469:AL$776&gt;AL703))</f>
        <v>21</v>
      </c>
      <c r="AN703">
        <f t="shared" si="195"/>
        <v>21</v>
      </c>
    </row>
    <row r="704" spans="2:40" x14ac:dyDescent="0.3">
      <c r="B704" t="s">
        <v>254</v>
      </c>
      <c r="C704" t="str">
        <f>VLOOKUP(B704,class!A$1:B$357,2,FALSE)</f>
        <v>Shire district</v>
      </c>
      <c r="D704" t="str">
        <f>VLOOKUP(B704,classifications!E$3:F$335,2,FALSE)</f>
        <v>Urban with Significant Rural (rural including hub towns 26-49%)</v>
      </c>
      <c r="E704" s="7">
        <f t="shared" si="196"/>
        <v>7.65</v>
      </c>
      <c r="F704" s="49">
        <f t="shared" si="204"/>
        <v>14</v>
      </c>
      <c r="G704" s="49">
        <f t="shared" si="180"/>
        <v>14</v>
      </c>
      <c r="H704">
        <f t="shared" si="197"/>
        <v>7.66</v>
      </c>
      <c r="I704" s="49">
        <f t="shared" si="205"/>
        <v>12</v>
      </c>
      <c r="J704" s="49">
        <f t="shared" si="181"/>
        <v>12</v>
      </c>
      <c r="K704">
        <f t="shared" si="198"/>
        <v>7.82</v>
      </c>
      <c r="L704">
        <f t="shared" si="206"/>
        <v>8</v>
      </c>
      <c r="M704" s="49">
        <f t="shared" si="182"/>
        <v>8</v>
      </c>
      <c r="N704">
        <f t="shared" si="199"/>
        <v>7.72</v>
      </c>
      <c r="O704">
        <f t="shared" si="207"/>
        <v>22</v>
      </c>
      <c r="P704" s="49">
        <f t="shared" si="183"/>
        <v>22</v>
      </c>
      <c r="Q704">
        <f t="shared" si="200"/>
        <v>7.73</v>
      </c>
      <c r="R704">
        <f t="shared" si="208"/>
        <v>26</v>
      </c>
      <c r="S704" s="49">
        <f t="shared" si="184"/>
        <v>26</v>
      </c>
      <c r="T704">
        <f t="shared" si="201"/>
        <v>7.56</v>
      </c>
      <c r="U704">
        <f t="shared" si="209"/>
        <v>46</v>
      </c>
      <c r="V704" s="49">
        <f t="shared" si="185"/>
        <v>46</v>
      </c>
      <c r="W704">
        <f t="shared" si="202"/>
        <v>8.0299999999999994</v>
      </c>
      <c r="X704">
        <f t="shared" si="210"/>
        <v>8</v>
      </c>
      <c r="Y704" s="49">
        <f t="shared" si="186"/>
        <v>8</v>
      </c>
      <c r="Z704">
        <f t="shared" si="203"/>
        <v>7.96</v>
      </c>
      <c r="AA704">
        <f t="shared" si="211"/>
        <v>17</v>
      </c>
      <c r="AB704">
        <f t="shared" si="187"/>
        <v>17</v>
      </c>
      <c r="AC704">
        <f t="shared" si="188"/>
        <v>8.02</v>
      </c>
      <c r="AD704" cm="1">
        <f t="array" ref="AD704">1+SUMPRODUCT((D$469:D$776=D704)*(AC$469:AC$776&gt;AC704))</f>
        <v>1</v>
      </c>
      <c r="AE704">
        <f t="shared" si="189"/>
        <v>1</v>
      </c>
      <c r="AF704">
        <f t="shared" si="190"/>
        <v>7.71</v>
      </c>
      <c r="AG704" cm="1">
        <f t="array" ref="AG704">1+SUMPRODUCT((D$469:D$776=D704)*(AF$469:AF$776&gt;AF704))</f>
        <v>7</v>
      </c>
      <c r="AH704">
        <f t="shared" si="191"/>
        <v>7</v>
      </c>
      <c r="AI704">
        <f t="shared" si="192"/>
        <v>7.65</v>
      </c>
      <c r="AJ704" cm="1">
        <f t="array" ref="AJ704">1+SUMPRODUCT((D$469:D$776=D704)*(AI$469:AI$776&gt;AI704))</f>
        <v>24</v>
      </c>
      <c r="AK704">
        <f t="shared" si="193"/>
        <v>24</v>
      </c>
      <c r="AL704">
        <f t="shared" si="194"/>
        <v>8.11</v>
      </c>
      <c r="AM704" cm="1">
        <f t="array" ref="AM704">1+SUMPRODUCT((D$469:D$776=D704)*(AL$469:AL$776&gt;AL704))</f>
        <v>2</v>
      </c>
      <c r="AN704">
        <f t="shared" si="195"/>
        <v>2</v>
      </c>
    </row>
    <row r="705" spans="2:40" x14ac:dyDescent="0.3">
      <c r="B705" t="s">
        <v>255</v>
      </c>
      <c r="C705" t="str">
        <f>VLOOKUP(B705,class!A$1:B$357,2,FALSE)</f>
        <v>Metropolitan district</v>
      </c>
      <c r="D705" t="str">
        <f>VLOOKUP(B705,classifications!E$3:F$335,2,FALSE)</f>
        <v>Urban with Major Conurbation</v>
      </c>
      <c r="E705" s="7">
        <f t="shared" si="196"/>
        <v>7.21</v>
      </c>
      <c r="F705" s="49">
        <f t="shared" si="204"/>
        <v>50</v>
      </c>
      <c r="G705" s="49">
        <f t="shared" si="180"/>
        <v>50</v>
      </c>
      <c r="H705">
        <f t="shared" si="197"/>
        <v>7.22</v>
      </c>
      <c r="I705" s="49">
        <f t="shared" si="205"/>
        <v>57</v>
      </c>
      <c r="J705" s="49">
        <f t="shared" si="181"/>
        <v>57</v>
      </c>
      <c r="K705">
        <f t="shared" si="198"/>
        <v>7.25</v>
      </c>
      <c r="L705">
        <f t="shared" si="206"/>
        <v>61</v>
      </c>
      <c r="M705" s="49">
        <f t="shared" si="182"/>
        <v>61</v>
      </c>
      <c r="N705">
        <f t="shared" si="199"/>
        <v>7.53</v>
      </c>
      <c r="O705">
        <f t="shared" si="207"/>
        <v>34</v>
      </c>
      <c r="P705" s="49">
        <f t="shared" si="183"/>
        <v>34</v>
      </c>
      <c r="Q705">
        <f t="shared" si="200"/>
        <v>7.59</v>
      </c>
      <c r="R705">
        <f t="shared" si="208"/>
        <v>31</v>
      </c>
      <c r="S705" s="49">
        <f t="shared" si="184"/>
        <v>31</v>
      </c>
      <c r="T705">
        <f t="shared" si="201"/>
        <v>7.62</v>
      </c>
      <c r="U705">
        <f t="shared" si="209"/>
        <v>31</v>
      </c>
      <c r="V705" s="49">
        <f t="shared" si="185"/>
        <v>31</v>
      </c>
      <c r="W705">
        <f t="shared" si="202"/>
        <v>7.54</v>
      </c>
      <c r="X705">
        <f t="shared" si="210"/>
        <v>51</v>
      </c>
      <c r="Y705" s="49">
        <f t="shared" si="186"/>
        <v>51</v>
      </c>
      <c r="Z705">
        <f t="shared" si="203"/>
        <v>7.62</v>
      </c>
      <c r="AA705">
        <f t="shared" si="211"/>
        <v>37</v>
      </c>
      <c r="AB705">
        <f t="shared" si="187"/>
        <v>37</v>
      </c>
      <c r="AC705">
        <f t="shared" si="188"/>
        <v>7.39</v>
      </c>
      <c r="AD705" cm="1">
        <f t="array" ref="AD705">1+SUMPRODUCT((D$469:D$776=D705)*(AC$469:AC$776&gt;AC705))</f>
        <v>65</v>
      </c>
      <c r="AE705">
        <f t="shared" si="189"/>
        <v>65</v>
      </c>
      <c r="AF705">
        <f t="shared" si="190"/>
        <v>7.29</v>
      </c>
      <c r="AG705" cm="1">
        <f t="array" ref="AG705">1+SUMPRODUCT((D$469:D$776=D705)*(AF$469:AF$776&gt;AF705))</f>
        <v>43</v>
      </c>
      <c r="AH705">
        <f t="shared" si="191"/>
        <v>43</v>
      </c>
      <c r="AI705">
        <f t="shared" si="192"/>
        <v>7.52</v>
      </c>
      <c r="AJ705" cm="1">
        <f t="array" ref="AJ705">1+SUMPRODUCT((D$469:D$776=D705)*(AI$469:AI$776&gt;AI705))</f>
        <v>25</v>
      </c>
      <c r="AK705">
        <f t="shared" si="193"/>
        <v>25</v>
      </c>
      <c r="AL705">
        <f t="shared" si="194"/>
        <v>7.28</v>
      </c>
      <c r="AM705" cm="1">
        <f t="array" ref="AM705">1+SUMPRODUCT((D$469:D$776=D705)*(AL$469:AL$776&gt;AL705))</f>
        <v>50</v>
      </c>
      <c r="AN705">
        <f t="shared" si="195"/>
        <v>50</v>
      </c>
    </row>
    <row r="706" spans="2:40" x14ac:dyDescent="0.3">
      <c r="B706" t="s">
        <v>256</v>
      </c>
      <c r="C706" t="str">
        <f>VLOOKUP(B706,class!A$1:B$357,2,FALSE)</f>
        <v>Unitary authority</v>
      </c>
      <c r="D706" t="str">
        <f>VLOOKUP(B706,classifications!E$3:F$335,2,FALSE)</f>
        <v>Urban with City and Town</v>
      </c>
      <c r="E706" s="7">
        <f t="shared" si="196"/>
        <v>7.4</v>
      </c>
      <c r="F706" s="49">
        <f t="shared" si="204"/>
        <v>50</v>
      </c>
      <c r="G706" s="49">
        <f t="shared" si="180"/>
        <v>50</v>
      </c>
      <c r="H706">
        <f t="shared" si="197"/>
        <v>7.38</v>
      </c>
      <c r="I706" s="49">
        <f t="shared" si="205"/>
        <v>58</v>
      </c>
      <c r="J706" s="49">
        <f t="shared" si="181"/>
        <v>58</v>
      </c>
      <c r="K706">
        <f t="shared" si="198"/>
        <v>7.5</v>
      </c>
      <c r="L706">
        <f t="shared" si="206"/>
        <v>40</v>
      </c>
      <c r="M706" s="49">
        <f t="shared" si="182"/>
        <v>40</v>
      </c>
      <c r="N706">
        <f t="shared" si="199"/>
        <v>7.6</v>
      </c>
      <c r="O706">
        <f t="shared" si="207"/>
        <v>48</v>
      </c>
      <c r="P706" s="49">
        <f t="shared" si="183"/>
        <v>48</v>
      </c>
      <c r="Q706">
        <f t="shared" si="200"/>
        <v>7.61</v>
      </c>
      <c r="R706">
        <f t="shared" si="208"/>
        <v>55</v>
      </c>
      <c r="S706" s="49">
        <f t="shared" si="184"/>
        <v>55</v>
      </c>
      <c r="T706">
        <f t="shared" si="201"/>
        <v>7.6</v>
      </c>
      <c r="U706">
        <f t="shared" si="209"/>
        <v>62</v>
      </c>
      <c r="V706" s="49">
        <f t="shared" si="185"/>
        <v>62</v>
      </c>
      <c r="W706">
        <f t="shared" si="202"/>
        <v>7.73</v>
      </c>
      <c r="X706">
        <f t="shared" si="210"/>
        <v>46</v>
      </c>
      <c r="Y706" s="49">
        <f t="shared" si="186"/>
        <v>46</v>
      </c>
      <c r="Z706">
        <f t="shared" si="203"/>
        <v>7.7</v>
      </c>
      <c r="AA706">
        <f t="shared" si="211"/>
        <v>42</v>
      </c>
      <c r="AB706">
        <f t="shared" si="187"/>
        <v>42</v>
      </c>
      <c r="AC706">
        <f t="shared" si="188"/>
        <v>7.56</v>
      </c>
      <c r="AD706" cm="1">
        <f t="array" ref="AD706">1+SUMPRODUCT((D$469:D$776=D706)*(AC$469:AC$776&gt;AC706))</f>
        <v>67</v>
      </c>
      <c r="AE706">
        <f t="shared" si="189"/>
        <v>67</v>
      </c>
      <c r="AF706">
        <f t="shared" si="190"/>
        <v>7.26</v>
      </c>
      <c r="AG706" cm="1">
        <f t="array" ref="AG706">1+SUMPRODUCT((D$469:D$776=D706)*(AF$469:AF$776&gt;AF706))</f>
        <v>66</v>
      </c>
      <c r="AH706">
        <f t="shared" si="191"/>
        <v>66</v>
      </c>
      <c r="AI706">
        <f t="shared" si="192"/>
        <v>7.44</v>
      </c>
      <c r="AJ706" cm="1">
        <f t="array" ref="AJ706">1+SUMPRODUCT((D$469:D$776=D706)*(AI$469:AI$776&gt;AI706))</f>
        <v>55</v>
      </c>
      <c r="AK706">
        <f t="shared" si="193"/>
        <v>55</v>
      </c>
      <c r="AL706">
        <f t="shared" si="194"/>
        <v>7.23</v>
      </c>
      <c r="AM706" cm="1">
        <f t="array" ref="AM706">1+SUMPRODUCT((D$469:D$776=D706)*(AL$469:AL$776&gt;AL706))</f>
        <v>78</v>
      </c>
      <c r="AN706">
        <f t="shared" si="195"/>
        <v>78</v>
      </c>
    </row>
    <row r="707" spans="2:40" x14ac:dyDescent="0.3">
      <c r="B707" t="s">
        <v>257</v>
      </c>
      <c r="C707" t="str">
        <f>VLOOKUP(B707,class!A$1:B$357,2,FALSE)</f>
        <v>Unitary authority</v>
      </c>
      <c r="D707" t="str">
        <f>VLOOKUP(B707,classifications!E$3:F$335,2,FALSE)</f>
        <v>Urban with City and Town</v>
      </c>
      <c r="E707" s="7">
        <f t="shared" si="196"/>
        <v>7.34</v>
      </c>
      <c r="F707" s="49">
        <f t="shared" si="204"/>
        <v>60</v>
      </c>
      <c r="G707" s="49">
        <f t="shared" si="180"/>
        <v>60</v>
      </c>
      <c r="H707">
        <f t="shared" si="197"/>
        <v>7.33</v>
      </c>
      <c r="I707" s="49">
        <f t="shared" si="205"/>
        <v>74</v>
      </c>
      <c r="J707" s="49">
        <f t="shared" si="181"/>
        <v>74</v>
      </c>
      <c r="K707">
        <f t="shared" si="198"/>
        <v>7.37</v>
      </c>
      <c r="L707">
        <f t="shared" si="206"/>
        <v>66</v>
      </c>
      <c r="M707" s="49">
        <f t="shared" si="182"/>
        <v>66</v>
      </c>
      <c r="N707">
        <f t="shared" si="199"/>
        <v>7.48</v>
      </c>
      <c r="O707">
        <f t="shared" si="207"/>
        <v>69</v>
      </c>
      <c r="P707" s="49">
        <f t="shared" si="183"/>
        <v>69</v>
      </c>
      <c r="Q707">
        <f t="shared" si="200"/>
        <v>7.64</v>
      </c>
      <c r="R707">
        <f t="shared" si="208"/>
        <v>48</v>
      </c>
      <c r="S707" s="49">
        <f t="shared" si="184"/>
        <v>48</v>
      </c>
      <c r="T707">
        <f t="shared" si="201"/>
        <v>7.62</v>
      </c>
      <c r="U707">
        <f t="shared" si="209"/>
        <v>59</v>
      </c>
      <c r="V707" s="49">
        <f t="shared" si="185"/>
        <v>59</v>
      </c>
      <c r="W707">
        <f t="shared" si="202"/>
        <v>7.63</v>
      </c>
      <c r="X707">
        <f t="shared" si="210"/>
        <v>64</v>
      </c>
      <c r="Y707" s="49">
        <f t="shared" si="186"/>
        <v>64</v>
      </c>
      <c r="Z707">
        <f t="shared" si="203"/>
        <v>7.64</v>
      </c>
      <c r="AA707">
        <f t="shared" si="211"/>
        <v>53</v>
      </c>
      <c r="AB707">
        <f t="shared" si="187"/>
        <v>53</v>
      </c>
      <c r="AC707">
        <f t="shared" si="188"/>
        <v>7.7</v>
      </c>
      <c r="AD707" cm="1">
        <f t="array" ref="AD707">1+SUMPRODUCT((D$469:D$776=D707)*(AC$469:AC$776&gt;AC707))</f>
        <v>38</v>
      </c>
      <c r="AE707">
        <f t="shared" si="189"/>
        <v>38</v>
      </c>
      <c r="AF707">
        <f t="shared" si="190"/>
        <v>7.32</v>
      </c>
      <c r="AG707" cm="1">
        <f t="array" ref="AG707">1+SUMPRODUCT((D$469:D$776=D707)*(AF$469:AF$776&gt;AF707))</f>
        <v>56</v>
      </c>
      <c r="AH707">
        <f t="shared" si="191"/>
        <v>56</v>
      </c>
      <c r="AI707">
        <f t="shared" si="192"/>
        <v>7.55</v>
      </c>
      <c r="AJ707" cm="1">
        <f t="array" ref="AJ707">1+SUMPRODUCT((D$469:D$776=D707)*(AI$469:AI$776&gt;AI707))</f>
        <v>38</v>
      </c>
      <c r="AK707">
        <f t="shared" si="193"/>
        <v>38</v>
      </c>
      <c r="AL707">
        <f t="shared" si="194"/>
        <v>7.36</v>
      </c>
      <c r="AM707" cm="1">
        <f t="array" ref="AM707">1+SUMPRODUCT((D$469:D$776=D707)*(AL$469:AL$776&gt;AL707))</f>
        <v>60</v>
      </c>
      <c r="AN707">
        <f t="shared" si="195"/>
        <v>60</v>
      </c>
    </row>
    <row r="708" spans="2:40" x14ac:dyDescent="0.3">
      <c r="B708" t="s">
        <v>258</v>
      </c>
      <c r="C708" t="str">
        <f>VLOOKUP(B708,class!A$1:B$357,2,FALSE)</f>
        <v>London borough</v>
      </c>
      <c r="D708" t="str">
        <f>VLOOKUP(B708,classifications!E$3:F$335,2,FALSE)</f>
        <v>Urban with Major Conurbation</v>
      </c>
      <c r="E708" s="7">
        <f t="shared" ref="E708:E738" si="212">VLOOKUP($B708,$B$7:$G$431,2,FALSE)</f>
        <v>7.36</v>
      </c>
      <c r="F708" s="49">
        <f t="shared" si="204"/>
        <v>26</v>
      </c>
      <c r="G708" s="49">
        <f t="shared" si="180"/>
        <v>26</v>
      </c>
      <c r="H708">
        <f t="shared" ref="H708:H738" si="213">VLOOKUP($B708,$B$7:$G$431,3,FALSE)</f>
        <v>7.21</v>
      </c>
      <c r="I708" s="49">
        <f t="shared" si="205"/>
        <v>59</v>
      </c>
      <c r="J708" s="49">
        <f t="shared" si="181"/>
        <v>59</v>
      </c>
      <c r="K708">
        <f t="shared" ref="K708:K738" si="214">VLOOKUP($B708,$B$7:$G$431,4,FALSE)</f>
        <v>7.58</v>
      </c>
      <c r="L708">
        <f t="shared" si="206"/>
        <v>11</v>
      </c>
      <c r="M708" s="49">
        <f t="shared" si="182"/>
        <v>11</v>
      </c>
      <c r="N708">
        <f t="shared" ref="N708:N738" si="215">VLOOKUP($B708,$B$7:$G$431,5,FALSE)</f>
        <v>7.44</v>
      </c>
      <c r="O708">
        <f t="shared" si="207"/>
        <v>53</v>
      </c>
      <c r="P708" s="49">
        <f t="shared" si="183"/>
        <v>53</v>
      </c>
      <c r="Q708">
        <f t="shared" ref="Q708:Q738" si="216">VLOOKUP($B708,$B$7:$G$431,6,FALSE)</f>
        <v>7.49</v>
      </c>
      <c r="R708">
        <f t="shared" si="208"/>
        <v>51</v>
      </c>
      <c r="S708" s="49">
        <f t="shared" si="184"/>
        <v>51</v>
      </c>
      <c r="T708">
        <f t="shared" ref="T708:T738" si="217">VLOOKUP($B708,$B$7:$H$431,7,FALSE)</f>
        <v>7.37</v>
      </c>
      <c r="U708">
        <f t="shared" si="209"/>
        <v>67</v>
      </c>
      <c r="V708" s="49">
        <f t="shared" si="185"/>
        <v>67</v>
      </c>
      <c r="W708">
        <f t="shared" ref="W708:W738" si="218">VLOOKUP($B708,$B$7:$I$431,8,FALSE)</f>
        <v>7.47</v>
      </c>
      <c r="X708">
        <f t="shared" si="210"/>
        <v>57</v>
      </c>
      <c r="Y708" s="49">
        <f t="shared" si="186"/>
        <v>57</v>
      </c>
      <c r="Z708">
        <f t="shared" ref="Z708:Z738" si="219">VLOOKUP($B708,$B$7:$J$431,9,FALSE)</f>
        <v>7.34</v>
      </c>
      <c r="AA708">
        <f t="shared" si="211"/>
        <v>72</v>
      </c>
      <c r="AB708">
        <f t="shared" si="187"/>
        <v>72</v>
      </c>
      <c r="AC708">
        <f t="shared" si="188"/>
        <v>7.51</v>
      </c>
      <c r="AD708" cm="1">
        <f t="array" ref="AD708">1+SUMPRODUCT((D$469:D$776=D708)*(AC$469:AC$776&gt;AC708))</f>
        <v>49</v>
      </c>
      <c r="AE708">
        <f t="shared" si="189"/>
        <v>49</v>
      </c>
      <c r="AF708">
        <f t="shared" si="190"/>
        <v>7.17</v>
      </c>
      <c r="AG708" cm="1">
        <f t="array" ref="AG708">1+SUMPRODUCT((D$469:D$776=D708)*(AF$469:AF$776&gt;AF708))</f>
        <v>60</v>
      </c>
      <c r="AH708">
        <f t="shared" si="191"/>
        <v>60</v>
      </c>
      <c r="AI708">
        <f t="shared" si="192"/>
        <v>7.32</v>
      </c>
      <c r="AJ708" cm="1">
        <f t="array" ref="AJ708">1+SUMPRODUCT((D$469:D$776=D708)*(AI$469:AI$776&gt;AI708))</f>
        <v>63</v>
      </c>
      <c r="AK708">
        <f t="shared" si="193"/>
        <v>63</v>
      </c>
      <c r="AL708">
        <f t="shared" si="194"/>
        <v>7.23</v>
      </c>
      <c r="AM708" cm="1">
        <f t="array" ref="AM708">1+SUMPRODUCT((D$469:D$776=D708)*(AL$469:AL$776&gt;AL708))</f>
        <v>59</v>
      </c>
      <c r="AN708">
        <f t="shared" si="195"/>
        <v>59</v>
      </c>
    </row>
    <row r="709" spans="2:40" x14ac:dyDescent="0.3">
      <c r="B709" t="s">
        <v>259</v>
      </c>
      <c r="C709" t="str">
        <f>VLOOKUP(B709,class!A$1:B$357,2,FALSE)</f>
        <v>Shire district</v>
      </c>
      <c r="D709" t="str">
        <f>VLOOKUP(B709,classifications!E$3:F$335,2,FALSE)</f>
        <v>Urban with Major Conurbation</v>
      </c>
      <c r="E709" s="7">
        <f t="shared" si="212"/>
        <v>7.41</v>
      </c>
      <c r="F709" s="49">
        <f t="shared" si="204"/>
        <v>20</v>
      </c>
      <c r="G709" s="49">
        <f t="shared" si="180"/>
        <v>20</v>
      </c>
      <c r="H709">
        <f t="shared" si="213"/>
        <v>7.4</v>
      </c>
      <c r="I709" s="49">
        <f t="shared" si="205"/>
        <v>23</v>
      </c>
      <c r="J709" s="49">
        <f t="shared" si="181"/>
        <v>23</v>
      </c>
      <c r="K709">
        <f t="shared" si="214"/>
        <v>7.72</v>
      </c>
      <c r="L709">
        <f t="shared" si="206"/>
        <v>3</v>
      </c>
      <c r="M709" s="49">
        <f t="shared" si="182"/>
        <v>3</v>
      </c>
      <c r="N709">
        <f t="shared" si="215"/>
        <v>7.74</v>
      </c>
      <c r="O709">
        <f t="shared" si="207"/>
        <v>4</v>
      </c>
      <c r="P709" s="49">
        <f t="shared" si="183"/>
        <v>4</v>
      </c>
      <c r="Q709">
        <f t="shared" si="216"/>
        <v>7.7</v>
      </c>
      <c r="R709">
        <f t="shared" si="208"/>
        <v>13</v>
      </c>
      <c r="S709" s="49">
        <f t="shared" si="184"/>
        <v>13</v>
      </c>
      <c r="T709">
        <f t="shared" si="217"/>
        <v>7.58</v>
      </c>
      <c r="U709">
        <f t="shared" si="209"/>
        <v>38</v>
      </c>
      <c r="V709" s="49">
        <f t="shared" si="185"/>
        <v>38</v>
      </c>
      <c r="W709">
        <f t="shared" si="218"/>
        <v>7.71</v>
      </c>
      <c r="X709">
        <f t="shared" si="210"/>
        <v>18</v>
      </c>
      <c r="Y709" s="49">
        <f t="shared" si="186"/>
        <v>18</v>
      </c>
      <c r="Z709">
        <f t="shared" si="219"/>
        <v>7.52</v>
      </c>
      <c r="AA709">
        <f t="shared" si="211"/>
        <v>58</v>
      </c>
      <c r="AB709">
        <f t="shared" si="187"/>
        <v>58</v>
      </c>
      <c r="AC709">
        <f t="shared" si="188"/>
        <v>7.93</v>
      </c>
      <c r="AD709" cm="1">
        <f t="array" ref="AD709">1+SUMPRODUCT((D$469:D$776=D709)*(AC$469:AC$776&gt;AC709))</f>
        <v>3</v>
      </c>
      <c r="AE709">
        <f t="shared" si="189"/>
        <v>3</v>
      </c>
      <c r="AF709">
        <f t="shared" si="190"/>
        <v>7.23</v>
      </c>
      <c r="AG709" cm="1">
        <f t="array" ref="AG709">1+SUMPRODUCT((D$469:D$776=D709)*(AF$469:AF$776&gt;AF709))</f>
        <v>51</v>
      </c>
      <c r="AH709">
        <f t="shared" si="191"/>
        <v>51</v>
      </c>
      <c r="AI709">
        <f t="shared" si="192"/>
        <v>7.27</v>
      </c>
      <c r="AJ709" cm="1">
        <f t="array" ref="AJ709">1+SUMPRODUCT((D$469:D$776=D709)*(AI$469:AI$776&gt;AI709))</f>
        <v>69</v>
      </c>
      <c r="AK709">
        <f t="shared" si="193"/>
        <v>69</v>
      </c>
      <c r="AL709">
        <f t="shared" si="194"/>
        <v>7.2</v>
      </c>
      <c r="AM709" cm="1">
        <f t="array" ref="AM709">1+SUMPRODUCT((D$469:D$776=D709)*(AL$469:AL$776&gt;AL709))</f>
        <v>62</v>
      </c>
      <c r="AN709">
        <f t="shared" si="195"/>
        <v>62</v>
      </c>
    </row>
    <row r="710" spans="2:40" x14ac:dyDescent="0.3">
      <c r="B710" t="s">
        <v>260</v>
      </c>
      <c r="C710" t="str">
        <f>VLOOKUP(B710,class!A$1:B$357,2,FALSE)</f>
        <v>Shire district</v>
      </c>
      <c r="D710" t="str">
        <f>VLOOKUP(B710,classifications!E$3:F$335,2,FALSE)</f>
        <v>Urban with City and Town</v>
      </c>
      <c r="E710" s="7">
        <f t="shared" si="212"/>
        <v>7.54</v>
      </c>
      <c r="F710" s="49">
        <f t="shared" ref="F710:F741" si="220">1+SUMPRODUCT((D$469:D$776=D710)*(E$469:E$776&gt;E710))</f>
        <v>17</v>
      </c>
      <c r="G710" s="49">
        <f t="shared" si="180"/>
        <v>17</v>
      </c>
      <c r="H710">
        <f t="shared" si="213"/>
        <v>7.34</v>
      </c>
      <c r="I710" s="49">
        <f t="shared" ref="I710:I741" si="221">1+SUMPRODUCT((D$469:D$776=D710)*(H$469:H$776&gt;H710))</f>
        <v>70</v>
      </c>
      <c r="J710" s="49">
        <f t="shared" si="181"/>
        <v>70</v>
      </c>
      <c r="K710">
        <f t="shared" si="214"/>
        <v>7.48</v>
      </c>
      <c r="L710">
        <f t="shared" ref="L710:L741" si="222">1+SUMPRODUCT((D$469:D$776=D710)*(K$469:K$776&gt;K710))</f>
        <v>46</v>
      </c>
      <c r="M710" s="49">
        <f t="shared" si="182"/>
        <v>46</v>
      </c>
      <c r="N710">
        <f t="shared" si="215"/>
        <v>7.74</v>
      </c>
      <c r="O710">
        <f t="shared" ref="O710:O741" si="223">1+SUMPRODUCT((D$469:D$776=D710)*(N$469:N$776&gt;N710))</f>
        <v>24</v>
      </c>
      <c r="P710" s="49">
        <f t="shared" si="183"/>
        <v>24</v>
      </c>
      <c r="Q710">
        <f t="shared" si="216"/>
        <v>7.75</v>
      </c>
      <c r="R710">
        <f t="shared" ref="R710:R741" si="224">1+SUMPRODUCT((D$469:D$776=D710)*(Q$469:Q$776&gt;Q710))</f>
        <v>30</v>
      </c>
      <c r="S710" s="49">
        <f t="shared" si="184"/>
        <v>30</v>
      </c>
      <c r="T710">
        <f t="shared" si="217"/>
        <v>7.69</v>
      </c>
      <c r="U710">
        <f t="shared" ref="U710:U741" si="225">1+SUMPRODUCT((D$469:D$776=D710)*(T$469:T$776&gt;T710))</f>
        <v>40</v>
      </c>
      <c r="V710" s="49">
        <f t="shared" si="185"/>
        <v>40</v>
      </c>
      <c r="W710">
        <f t="shared" si="218"/>
        <v>7.57</v>
      </c>
      <c r="X710">
        <f t="shared" ref="X710:X741" si="226">1+SUMPRODUCT((D$469:D$776=D710)*(W$469:W$776&gt;W710))</f>
        <v>75</v>
      </c>
      <c r="Y710" s="49">
        <f t="shared" si="186"/>
        <v>75</v>
      </c>
      <c r="Z710">
        <f t="shared" si="219"/>
        <v>7.7</v>
      </c>
      <c r="AA710">
        <f t="shared" ref="AA710:AA741" si="227">1+SUMPRODUCT((D$469:D$776=D710)*(Z$469:Z$776&gt;Z710))</f>
        <v>42</v>
      </c>
      <c r="AB710">
        <f t="shared" si="187"/>
        <v>42</v>
      </c>
      <c r="AC710">
        <f t="shared" si="188"/>
        <v>8.0399999999999991</v>
      </c>
      <c r="AD710" cm="1">
        <f t="array" ref="AD710">1+SUMPRODUCT((D$469:D$776=D710)*(AC$469:AC$776&gt;AC710))</f>
        <v>7</v>
      </c>
      <c r="AE710">
        <f t="shared" si="189"/>
        <v>7</v>
      </c>
      <c r="AF710">
        <f t="shared" si="190"/>
        <v>7.4</v>
      </c>
      <c r="AG710" cm="1">
        <f t="array" ref="AG710">1+SUMPRODUCT((D$469:D$776=D710)*(AF$469:AF$776&gt;AF710))</f>
        <v>43</v>
      </c>
      <c r="AH710">
        <f t="shared" si="191"/>
        <v>43</v>
      </c>
      <c r="AI710">
        <f t="shared" si="192"/>
        <v>7.7</v>
      </c>
      <c r="AJ710" cm="1">
        <f t="array" ref="AJ710">1+SUMPRODUCT((D$469:D$776=D710)*(AI$469:AI$776&gt;AI710))</f>
        <v>18</v>
      </c>
      <c r="AK710">
        <f t="shared" si="193"/>
        <v>18</v>
      </c>
      <c r="AL710">
        <f t="shared" si="194"/>
        <v>7.97</v>
      </c>
      <c r="AM710" cm="1">
        <f t="array" ref="AM710">1+SUMPRODUCT((D$469:D$776=D710)*(AL$469:AL$776&gt;AL710))</f>
        <v>5</v>
      </c>
      <c r="AN710">
        <f t="shared" si="195"/>
        <v>5</v>
      </c>
    </row>
    <row r="711" spans="2:40" x14ac:dyDescent="0.3">
      <c r="B711" t="s">
        <v>1035</v>
      </c>
      <c r="C711" t="str">
        <f>VLOOKUP(B711,class!A$1:B$357,2,FALSE)</f>
        <v>Shire district</v>
      </c>
      <c r="D711" t="str">
        <f>VLOOKUP(B711,classifications!E$3:F$335,2,FALSE)</f>
        <v xml:space="preserve">Largely Rural (rural including hub towns 50-79%) </v>
      </c>
      <c r="E711" s="7">
        <f t="shared" si="212"/>
        <v>7.58</v>
      </c>
      <c r="F711" s="49">
        <f t="shared" si="220"/>
        <v>15</v>
      </c>
      <c r="G711" s="49">
        <f t="shared" si="180"/>
        <v>15</v>
      </c>
      <c r="H711">
        <f t="shared" si="213"/>
        <v>7.59</v>
      </c>
      <c r="I711" s="49">
        <f t="shared" si="221"/>
        <v>22</v>
      </c>
      <c r="J711" s="49">
        <f t="shared" si="181"/>
        <v>22</v>
      </c>
      <c r="K711">
        <f t="shared" si="214"/>
        <v>7.62</v>
      </c>
      <c r="L711">
        <f t="shared" si="222"/>
        <v>22</v>
      </c>
      <c r="M711" s="49">
        <f t="shared" si="182"/>
        <v>22</v>
      </c>
      <c r="N711">
        <f t="shared" si="215"/>
        <v>7.67</v>
      </c>
      <c r="O711">
        <f t="shared" si="223"/>
        <v>32</v>
      </c>
      <c r="P711" s="49">
        <f t="shared" si="183"/>
        <v>32</v>
      </c>
      <c r="Q711">
        <f t="shared" si="216"/>
        <v>7.8</v>
      </c>
      <c r="R711">
        <f t="shared" si="224"/>
        <v>22</v>
      </c>
      <c r="S711" s="49">
        <f t="shared" si="184"/>
        <v>22</v>
      </c>
      <c r="T711">
        <f t="shared" si="217"/>
        <v>8.06</v>
      </c>
      <c r="U711">
        <f t="shared" si="225"/>
        <v>6</v>
      </c>
      <c r="V711" s="49">
        <f t="shared" si="185"/>
        <v>6</v>
      </c>
      <c r="W711">
        <f t="shared" si="218"/>
        <v>7.7</v>
      </c>
      <c r="X711">
        <f t="shared" si="226"/>
        <v>30</v>
      </c>
      <c r="Y711" s="49">
        <f t="shared" si="186"/>
        <v>30</v>
      </c>
      <c r="Z711">
        <f t="shared" si="219"/>
        <v>7.94</v>
      </c>
      <c r="AA711">
        <f t="shared" si="227"/>
        <v>10</v>
      </c>
      <c r="AB711">
        <f t="shared" si="187"/>
        <v>10</v>
      </c>
      <c r="AC711">
        <f t="shared" si="188"/>
        <v>7.72</v>
      </c>
      <c r="AD711" cm="1">
        <f t="array" ref="AD711">1+SUMPRODUCT((D$469:D$776=D711)*(AC$469:AC$776&gt;AC711))</f>
        <v>25</v>
      </c>
      <c r="AE711">
        <f t="shared" si="189"/>
        <v>25</v>
      </c>
      <c r="AF711">
        <f t="shared" si="190"/>
        <v>7.65</v>
      </c>
      <c r="AG711" cm="1">
        <f t="array" ref="AG711">1+SUMPRODUCT((D$469:D$776=D711)*(AF$469:AF$776&gt;AF711))</f>
        <v>9</v>
      </c>
      <c r="AH711">
        <f t="shared" si="191"/>
        <v>9</v>
      </c>
      <c r="AI711">
        <f t="shared" si="192"/>
        <v>7.72</v>
      </c>
      <c r="AJ711" cm="1">
        <f t="array" ref="AJ711">1+SUMPRODUCT((D$469:D$776=D711)*(AI$469:AI$776&gt;AI711))</f>
        <v>13</v>
      </c>
      <c r="AK711">
        <f t="shared" si="193"/>
        <v>13</v>
      </c>
      <c r="AL711">
        <f t="shared" si="194"/>
        <v>7.78</v>
      </c>
      <c r="AM711" cm="1">
        <f t="array" ref="AM711">1+SUMPRODUCT((D$469:D$776=D711)*(AL$469:AL$776&gt;AL711))</f>
        <v>6</v>
      </c>
      <c r="AN711">
        <f t="shared" si="195"/>
        <v>6</v>
      </c>
    </row>
    <row r="712" spans="2:40" x14ac:dyDescent="0.3">
      <c r="B712" t="s">
        <v>262</v>
      </c>
      <c r="C712" t="str">
        <f>VLOOKUP(B712,class!A$1:B$357,2,FALSE)</f>
        <v>Metropolitan district</v>
      </c>
      <c r="D712" t="str">
        <f>VLOOKUP(B712,classifications!E$3:F$335,2,FALSE)</f>
        <v>Urban with Major Conurbation</v>
      </c>
      <c r="E712" s="7">
        <f t="shared" si="212"/>
        <v>7.51</v>
      </c>
      <c r="F712" s="49">
        <f t="shared" si="220"/>
        <v>9</v>
      </c>
      <c r="G712" s="49">
        <f t="shared" si="180"/>
        <v>9</v>
      </c>
      <c r="H712">
        <f t="shared" si="213"/>
        <v>7.38</v>
      </c>
      <c r="I712" s="49">
        <f t="shared" si="221"/>
        <v>32</v>
      </c>
      <c r="J712" s="49">
        <f t="shared" si="181"/>
        <v>32</v>
      </c>
      <c r="K712">
        <f t="shared" si="214"/>
        <v>7.46</v>
      </c>
      <c r="L712">
        <f t="shared" si="222"/>
        <v>29</v>
      </c>
      <c r="M712" s="49">
        <f t="shared" si="182"/>
        <v>29</v>
      </c>
      <c r="N712">
        <f t="shared" si="215"/>
        <v>7.61</v>
      </c>
      <c r="O712">
        <f t="shared" si="223"/>
        <v>13</v>
      </c>
      <c r="P712" s="49">
        <f t="shared" si="183"/>
        <v>13</v>
      </c>
      <c r="Q712">
        <f t="shared" si="216"/>
        <v>7.46</v>
      </c>
      <c r="R712">
        <f t="shared" si="224"/>
        <v>54</v>
      </c>
      <c r="S712" s="49">
        <f t="shared" si="184"/>
        <v>54</v>
      </c>
      <c r="T712">
        <f t="shared" si="217"/>
        <v>7.54</v>
      </c>
      <c r="U712">
        <f t="shared" si="225"/>
        <v>48</v>
      </c>
      <c r="V712" s="49">
        <f t="shared" si="185"/>
        <v>48</v>
      </c>
      <c r="W712">
        <f t="shared" si="218"/>
        <v>7.62</v>
      </c>
      <c r="X712">
        <f t="shared" si="226"/>
        <v>31</v>
      </c>
      <c r="Y712" s="49">
        <f t="shared" si="186"/>
        <v>31</v>
      </c>
      <c r="Z712">
        <f t="shared" si="219"/>
        <v>7.63</v>
      </c>
      <c r="AA712">
        <f t="shared" si="227"/>
        <v>36</v>
      </c>
      <c r="AB712">
        <f t="shared" si="187"/>
        <v>36</v>
      </c>
      <c r="AC712">
        <f t="shared" si="188"/>
        <v>7.64</v>
      </c>
      <c r="AD712" cm="1">
        <f t="array" ref="AD712">1+SUMPRODUCT((D$469:D$776=D712)*(AC$469:AC$776&gt;AC712))</f>
        <v>27</v>
      </c>
      <c r="AE712">
        <f t="shared" si="189"/>
        <v>27</v>
      </c>
      <c r="AF712">
        <f t="shared" si="190"/>
        <v>7.16</v>
      </c>
      <c r="AG712" cm="1">
        <f t="array" ref="AG712">1+SUMPRODUCT((D$469:D$776=D712)*(AF$469:AF$776&gt;AF712))</f>
        <v>63</v>
      </c>
      <c r="AH712">
        <f t="shared" si="191"/>
        <v>63</v>
      </c>
      <c r="AI712">
        <f t="shared" si="192"/>
        <v>7.48</v>
      </c>
      <c r="AJ712" cm="1">
        <f t="array" ref="AJ712">1+SUMPRODUCT((D$469:D$776=D712)*(AI$469:AI$776&gt;AI712))</f>
        <v>33</v>
      </c>
      <c r="AK712">
        <f t="shared" si="193"/>
        <v>33</v>
      </c>
      <c r="AL712">
        <f t="shared" si="194"/>
        <v>7.26</v>
      </c>
      <c r="AM712" cm="1">
        <f t="array" ref="AM712">1+SUMPRODUCT((D$469:D$776=D712)*(AL$469:AL$776&gt;AL712))</f>
        <v>54</v>
      </c>
      <c r="AN712">
        <f t="shared" si="195"/>
        <v>54</v>
      </c>
    </row>
    <row r="713" spans="2:40" x14ac:dyDescent="0.3">
      <c r="B713" t="s">
        <v>263</v>
      </c>
      <c r="C713" t="str">
        <f>VLOOKUP(B713,class!A$1:B$357,2,FALSE)</f>
        <v>Shire district</v>
      </c>
      <c r="D713" t="str">
        <f>VLOOKUP(B713,classifications!E$3:F$335,2,FALSE)</f>
        <v>Urban with Significant Rural (rural including hub towns 26-49%)</v>
      </c>
      <c r="E713" s="7">
        <f t="shared" si="212"/>
        <v>7.53</v>
      </c>
      <c r="F713" s="49">
        <f t="shared" si="220"/>
        <v>24</v>
      </c>
      <c r="G713" s="49">
        <f t="shared" si="180"/>
        <v>24</v>
      </c>
      <c r="H713">
        <f t="shared" si="213"/>
        <v>7.69</v>
      </c>
      <c r="I713" s="49">
        <f t="shared" si="221"/>
        <v>9</v>
      </c>
      <c r="J713" s="49">
        <f t="shared" si="181"/>
        <v>9</v>
      </c>
      <c r="K713">
        <f t="shared" si="214"/>
        <v>7.61</v>
      </c>
      <c r="L713">
        <f t="shared" si="222"/>
        <v>25</v>
      </c>
      <c r="M713" s="49">
        <f t="shared" si="182"/>
        <v>25</v>
      </c>
      <c r="N713">
        <f t="shared" si="215"/>
        <v>7.78</v>
      </c>
      <c r="O713">
        <f t="shared" si="223"/>
        <v>16</v>
      </c>
      <c r="P713" s="49">
        <f t="shared" si="183"/>
        <v>16</v>
      </c>
      <c r="Q713">
        <f t="shared" si="216"/>
        <v>7.8</v>
      </c>
      <c r="R713">
        <f t="shared" si="224"/>
        <v>18</v>
      </c>
      <c r="S713" s="49">
        <f t="shared" si="184"/>
        <v>18</v>
      </c>
      <c r="T713">
        <f t="shared" si="217"/>
        <v>7.75</v>
      </c>
      <c r="U713">
        <f t="shared" si="225"/>
        <v>32</v>
      </c>
      <c r="V713" s="49">
        <f t="shared" si="185"/>
        <v>32</v>
      </c>
      <c r="W713">
        <f t="shared" si="218"/>
        <v>7.93</v>
      </c>
      <c r="X713">
        <f t="shared" si="226"/>
        <v>10</v>
      </c>
      <c r="Y713" s="49">
        <f t="shared" si="186"/>
        <v>10</v>
      </c>
      <c r="Z713">
        <f t="shared" si="219"/>
        <v>7.73</v>
      </c>
      <c r="AA713">
        <f t="shared" si="227"/>
        <v>37</v>
      </c>
      <c r="AB713">
        <f t="shared" si="187"/>
        <v>37</v>
      </c>
      <c r="AC713">
        <f t="shared" si="188"/>
        <v>7.96</v>
      </c>
      <c r="AD713" cm="1">
        <f t="array" ref="AD713">1+SUMPRODUCT((D$469:D$776=D713)*(AC$469:AC$776&gt;AC713))</f>
        <v>5</v>
      </c>
      <c r="AE713">
        <f t="shared" si="189"/>
        <v>5</v>
      </c>
      <c r="AF713">
        <f t="shared" si="190"/>
        <v>7.39</v>
      </c>
      <c r="AG713" cm="1">
        <f t="array" ref="AG713">1+SUMPRODUCT((D$469:D$776=D713)*(AF$469:AF$776&gt;AF713))</f>
        <v>29</v>
      </c>
      <c r="AH713">
        <f t="shared" si="191"/>
        <v>29</v>
      </c>
      <c r="AI713">
        <f t="shared" si="192"/>
        <v>7.1</v>
      </c>
      <c r="AJ713" cm="1">
        <f t="array" ref="AJ713">1+SUMPRODUCT((D$469:D$776=D713)*(AI$469:AI$776&gt;AI713))</f>
        <v>50</v>
      </c>
      <c r="AK713">
        <f t="shared" si="193"/>
        <v>50</v>
      </c>
      <c r="AL713">
        <f t="shared" si="194"/>
        <v>7.2</v>
      </c>
      <c r="AM713" cm="1">
        <f t="array" ref="AM713">1+SUMPRODUCT((D$469:D$776=D713)*(AL$469:AL$776&gt;AL713))</f>
        <v>49</v>
      </c>
      <c r="AN713">
        <f t="shared" si="195"/>
        <v>49</v>
      </c>
    </row>
    <row r="714" spans="2:40" x14ac:dyDescent="0.3">
      <c r="B714" t="s">
        <v>264</v>
      </c>
      <c r="C714" t="str">
        <f>VLOOKUP(B714,class!A$1:B$357,2,FALSE)</f>
        <v>Shire district</v>
      </c>
      <c r="D714" t="str">
        <f>VLOOKUP(B714,classifications!E$3:F$335,2,FALSE)</f>
        <v xml:space="preserve">Largely Rural (rural including hub towns 50-79%) </v>
      </c>
      <c r="E714" s="7">
        <f t="shared" si="212"/>
        <v>7.66</v>
      </c>
      <c r="F714" s="49">
        <f t="shared" si="220"/>
        <v>6</v>
      </c>
      <c r="G714" s="49">
        <f t="shared" si="180"/>
        <v>6</v>
      </c>
      <c r="H714">
        <f t="shared" si="213"/>
        <v>7.56</v>
      </c>
      <c r="I714" s="49">
        <f t="shared" si="221"/>
        <v>27</v>
      </c>
      <c r="J714" s="49">
        <f t="shared" si="181"/>
        <v>27</v>
      </c>
      <c r="K714">
        <f t="shared" si="214"/>
        <v>7.7</v>
      </c>
      <c r="L714">
        <f t="shared" si="222"/>
        <v>13</v>
      </c>
      <c r="M714" s="49">
        <f t="shared" si="182"/>
        <v>13</v>
      </c>
      <c r="N714">
        <f t="shared" si="215"/>
        <v>8.1</v>
      </c>
      <c r="O714">
        <f t="shared" si="223"/>
        <v>1</v>
      </c>
      <c r="P714" s="49">
        <f t="shared" si="183"/>
        <v>1</v>
      </c>
      <c r="Q714">
        <f t="shared" si="216"/>
        <v>7.83</v>
      </c>
      <c r="R714">
        <f t="shared" si="224"/>
        <v>16</v>
      </c>
      <c r="S714" s="49">
        <f t="shared" si="184"/>
        <v>16</v>
      </c>
      <c r="T714">
        <f t="shared" si="217"/>
        <v>7.88</v>
      </c>
      <c r="U714">
        <f t="shared" si="225"/>
        <v>15</v>
      </c>
      <c r="V714" s="49">
        <f t="shared" si="185"/>
        <v>15</v>
      </c>
      <c r="W714">
        <f t="shared" si="218"/>
        <v>7.88</v>
      </c>
      <c r="X714">
        <f t="shared" si="226"/>
        <v>13</v>
      </c>
      <c r="Y714" s="49">
        <f t="shared" si="186"/>
        <v>13</v>
      </c>
      <c r="Z714">
        <f t="shared" si="219"/>
        <v>7.84</v>
      </c>
      <c r="AA714">
        <f t="shared" si="227"/>
        <v>22</v>
      </c>
      <c r="AB714">
        <f t="shared" si="187"/>
        <v>22</v>
      </c>
      <c r="AC714">
        <f t="shared" si="188"/>
        <v>7.82</v>
      </c>
      <c r="AD714" cm="1">
        <f t="array" ref="AD714">1+SUMPRODUCT((D$469:D$776=D714)*(AC$469:AC$776&gt;AC714))</f>
        <v>15</v>
      </c>
      <c r="AE714">
        <f t="shared" si="189"/>
        <v>15</v>
      </c>
      <c r="AF714">
        <f t="shared" si="190"/>
        <v>7.76</v>
      </c>
      <c r="AG714" cm="1">
        <f t="array" ref="AG714">1+SUMPRODUCT((D$469:D$776=D714)*(AF$469:AF$776&gt;AF714))</f>
        <v>4</v>
      </c>
      <c r="AH714">
        <f t="shared" si="191"/>
        <v>4</v>
      </c>
      <c r="AI714">
        <f t="shared" si="192"/>
        <v>7.94</v>
      </c>
      <c r="AJ714" cm="1">
        <f t="array" ref="AJ714">1+SUMPRODUCT((D$469:D$776=D714)*(AI$469:AI$776&gt;AI714))</f>
        <v>6</v>
      </c>
      <c r="AK714">
        <f t="shared" si="193"/>
        <v>6</v>
      </c>
      <c r="AL714">
        <f t="shared" si="194"/>
        <v>7.45</v>
      </c>
      <c r="AM714" cm="1">
        <f t="array" ref="AM714">1+SUMPRODUCT((D$469:D$776=D714)*(AL$469:AL$776&gt;AL714))</f>
        <v>29</v>
      </c>
      <c r="AN714">
        <f t="shared" si="195"/>
        <v>29</v>
      </c>
    </row>
    <row r="715" spans="2:40" x14ac:dyDescent="0.3">
      <c r="B715" t="s">
        <v>265</v>
      </c>
      <c r="C715" t="str">
        <f>VLOOKUP(B715,class!A$1:B$357,2,FALSE)</f>
        <v>Shire district</v>
      </c>
      <c r="D715" t="str">
        <f>VLOOKUP(B715,classifications!E$3:F$335,2,FALSE)</f>
        <v>Urban with City and Town</v>
      </c>
      <c r="E715" s="7">
        <f t="shared" si="212"/>
        <v>7.53</v>
      </c>
      <c r="F715" s="49">
        <f t="shared" si="220"/>
        <v>21</v>
      </c>
      <c r="G715" s="49">
        <f t="shared" si="180"/>
        <v>21</v>
      </c>
      <c r="H715">
        <f t="shared" si="213"/>
        <v>7.29</v>
      </c>
      <c r="I715" s="49">
        <f t="shared" si="221"/>
        <v>80</v>
      </c>
      <c r="J715" s="49">
        <f t="shared" si="181"/>
        <v>80</v>
      </c>
      <c r="K715">
        <f t="shared" si="214"/>
        <v>7.49</v>
      </c>
      <c r="L715">
        <f t="shared" si="222"/>
        <v>44</v>
      </c>
      <c r="M715" s="49">
        <f t="shared" si="182"/>
        <v>44</v>
      </c>
      <c r="N715">
        <f t="shared" si="215"/>
        <v>7.48</v>
      </c>
      <c r="O715">
        <f t="shared" si="223"/>
        <v>69</v>
      </c>
      <c r="P715" s="49">
        <f t="shared" si="183"/>
        <v>69</v>
      </c>
      <c r="Q715">
        <f t="shared" si="216"/>
        <v>7.44</v>
      </c>
      <c r="R715">
        <f t="shared" si="224"/>
        <v>82</v>
      </c>
      <c r="S715" s="49">
        <f t="shared" si="184"/>
        <v>82</v>
      </c>
      <c r="T715">
        <f t="shared" si="217"/>
        <v>7.82</v>
      </c>
      <c r="U715">
        <f t="shared" si="225"/>
        <v>16</v>
      </c>
      <c r="V715" s="49">
        <f t="shared" si="185"/>
        <v>16</v>
      </c>
      <c r="W715">
        <f t="shared" si="218"/>
        <v>7.79</v>
      </c>
      <c r="X715">
        <f t="shared" si="226"/>
        <v>30</v>
      </c>
      <c r="Y715" s="49">
        <f t="shared" si="186"/>
        <v>30</v>
      </c>
      <c r="Z715">
        <f t="shared" si="219"/>
        <v>7.63</v>
      </c>
      <c r="AA715">
        <f t="shared" si="227"/>
        <v>57</v>
      </c>
      <c r="AB715">
        <f t="shared" si="187"/>
        <v>57</v>
      </c>
      <c r="AC715">
        <f t="shared" si="188"/>
        <v>7.59</v>
      </c>
      <c r="AD715" cm="1">
        <f t="array" ref="AD715">1+SUMPRODUCT((D$469:D$776=D715)*(AC$469:AC$776&gt;AC715))</f>
        <v>60</v>
      </c>
      <c r="AE715">
        <f t="shared" si="189"/>
        <v>60</v>
      </c>
      <c r="AF715">
        <f t="shared" si="190"/>
        <v>7.31</v>
      </c>
      <c r="AG715" cm="1">
        <f t="array" ref="AG715">1+SUMPRODUCT((D$469:D$776=D715)*(AF$469:AF$776&gt;AF715))</f>
        <v>57</v>
      </c>
      <c r="AH715">
        <f t="shared" si="191"/>
        <v>57</v>
      </c>
      <c r="AI715">
        <f t="shared" si="192"/>
        <v>7.48</v>
      </c>
      <c r="AJ715" cm="1">
        <f t="array" ref="AJ715">1+SUMPRODUCT((D$469:D$776=D715)*(AI$469:AI$776&gt;AI715))</f>
        <v>48</v>
      </c>
      <c r="AK715">
        <f t="shared" si="193"/>
        <v>48</v>
      </c>
      <c r="AL715">
        <f t="shared" si="194"/>
        <v>7.42</v>
      </c>
      <c r="AM715" cm="1">
        <f t="array" ref="AM715">1+SUMPRODUCT((D$469:D$776=D715)*(AL$469:AL$776&gt;AL715))</f>
        <v>48</v>
      </c>
      <c r="AN715">
        <f t="shared" si="195"/>
        <v>48</v>
      </c>
    </row>
    <row r="716" spans="2:40" x14ac:dyDescent="0.3">
      <c r="B716" t="s">
        <v>266</v>
      </c>
      <c r="C716" t="str">
        <f>VLOOKUP(B716,class!A$1:B$357,2,FALSE)</f>
        <v>Metropolitan district</v>
      </c>
      <c r="D716" t="str">
        <f>VLOOKUP(B716,classifications!E$3:F$335,2,FALSE)</f>
        <v>Urban with Major Conurbation</v>
      </c>
      <c r="E716" s="7">
        <f t="shared" si="212"/>
        <v>7.56</v>
      </c>
      <c r="F716" s="49">
        <f t="shared" si="220"/>
        <v>5</v>
      </c>
      <c r="G716" s="49">
        <f t="shared" si="180"/>
        <v>5</v>
      </c>
      <c r="H716">
        <f t="shared" si="213"/>
        <v>7.6</v>
      </c>
      <c r="I716" s="49">
        <f t="shared" si="221"/>
        <v>8</v>
      </c>
      <c r="J716" s="49">
        <f t="shared" si="181"/>
        <v>8</v>
      </c>
      <c r="K716">
        <f t="shared" si="214"/>
        <v>7.54</v>
      </c>
      <c r="L716">
        <f t="shared" si="222"/>
        <v>16</v>
      </c>
      <c r="M716" s="49">
        <f t="shared" si="182"/>
        <v>16</v>
      </c>
      <c r="N716">
        <f t="shared" si="215"/>
        <v>7.61</v>
      </c>
      <c r="O716">
        <f t="shared" si="223"/>
        <v>13</v>
      </c>
      <c r="P716" s="49">
        <f t="shared" si="183"/>
        <v>13</v>
      </c>
      <c r="Q716">
        <f t="shared" si="216"/>
        <v>7.69</v>
      </c>
      <c r="R716">
        <f t="shared" si="224"/>
        <v>14</v>
      </c>
      <c r="S716" s="49">
        <f t="shared" si="184"/>
        <v>14</v>
      </c>
      <c r="T716">
        <f t="shared" si="217"/>
        <v>7.63</v>
      </c>
      <c r="U716">
        <f t="shared" si="225"/>
        <v>28</v>
      </c>
      <c r="V716" s="49">
        <f t="shared" si="185"/>
        <v>28</v>
      </c>
      <c r="W716">
        <f t="shared" si="218"/>
        <v>7.75</v>
      </c>
      <c r="X716">
        <f t="shared" si="226"/>
        <v>14</v>
      </c>
      <c r="Y716" s="49">
        <f t="shared" si="186"/>
        <v>14</v>
      </c>
      <c r="Z716">
        <f t="shared" si="219"/>
        <v>7.72</v>
      </c>
      <c r="AA716">
        <f t="shared" si="227"/>
        <v>19</v>
      </c>
      <c r="AB716">
        <f t="shared" si="187"/>
        <v>19</v>
      </c>
      <c r="AC716">
        <f t="shared" si="188"/>
        <v>7.79</v>
      </c>
      <c r="AD716" cm="1">
        <f t="array" ref="AD716">1+SUMPRODUCT((D$469:D$776=D716)*(AC$469:AC$776&gt;AC716))</f>
        <v>5</v>
      </c>
      <c r="AE716">
        <f t="shared" si="189"/>
        <v>5</v>
      </c>
      <c r="AF716">
        <f t="shared" si="190"/>
        <v>7.54</v>
      </c>
      <c r="AG716" cm="1">
        <f t="array" ref="AG716">1+SUMPRODUCT((D$469:D$776=D716)*(AF$469:AF$776&gt;AF716))</f>
        <v>7</v>
      </c>
      <c r="AH716">
        <f t="shared" si="191"/>
        <v>7</v>
      </c>
      <c r="AI716">
        <f t="shared" si="192"/>
        <v>7.76</v>
      </c>
      <c r="AJ716" cm="1">
        <f t="array" ref="AJ716">1+SUMPRODUCT((D$469:D$776=D716)*(AI$469:AI$776&gt;AI716))</f>
        <v>6</v>
      </c>
      <c r="AK716">
        <f t="shared" si="193"/>
        <v>6</v>
      </c>
      <c r="AL716">
        <f t="shared" si="194"/>
        <v>7.53</v>
      </c>
      <c r="AM716" cm="1">
        <f t="array" ref="AM716">1+SUMPRODUCT((D$469:D$776=D716)*(AL$469:AL$776&gt;AL716))</f>
        <v>17</v>
      </c>
      <c r="AN716">
        <f t="shared" si="195"/>
        <v>17</v>
      </c>
    </row>
    <row r="717" spans="2:40" x14ac:dyDescent="0.3">
      <c r="B717" t="s">
        <v>267</v>
      </c>
      <c r="C717" t="str">
        <f>VLOOKUP(B717,class!A$1:B$357,2,FALSE)</f>
        <v>Unitary authority</v>
      </c>
      <c r="D717" t="str">
        <f>VLOOKUP(B717,classifications!E$3:F$335,2,FALSE)</f>
        <v>Urban with City and Town</v>
      </c>
      <c r="E717" s="7">
        <f t="shared" si="212"/>
        <v>7.54</v>
      </c>
      <c r="F717" s="49">
        <f t="shared" si="220"/>
        <v>17</v>
      </c>
      <c r="G717" s="49">
        <f t="shared" ref="G717:G775" si="228">IF(E717="x",9999,F717)</f>
        <v>17</v>
      </c>
      <c r="H717">
        <f t="shared" si="213"/>
        <v>7.53</v>
      </c>
      <c r="I717" s="49">
        <f t="shared" si="221"/>
        <v>31</v>
      </c>
      <c r="J717" s="49">
        <f t="shared" ref="J717:J775" si="229">IF(H717="x",9999,I717)</f>
        <v>31</v>
      </c>
      <c r="K717">
        <f t="shared" si="214"/>
        <v>7.6</v>
      </c>
      <c r="L717">
        <f t="shared" si="222"/>
        <v>21</v>
      </c>
      <c r="M717" s="49">
        <f t="shared" ref="M717:M775" si="230">IF(K717="x",9999,L717)</f>
        <v>21</v>
      </c>
      <c r="N717">
        <f t="shared" si="215"/>
        <v>7.7</v>
      </c>
      <c r="O717">
        <f t="shared" si="223"/>
        <v>30</v>
      </c>
      <c r="P717" s="49">
        <f t="shared" ref="P717:P775" si="231">IF(N717="x",9999,O717)</f>
        <v>30</v>
      </c>
      <c r="Q717">
        <f t="shared" si="216"/>
        <v>7.61</v>
      </c>
      <c r="R717">
        <f t="shared" si="224"/>
        <v>55</v>
      </c>
      <c r="S717" s="49">
        <f t="shared" ref="S717:S775" si="232">IF(Q717="x",9999,R717)</f>
        <v>55</v>
      </c>
      <c r="T717">
        <f t="shared" si="217"/>
        <v>7.72</v>
      </c>
      <c r="U717">
        <f t="shared" si="225"/>
        <v>34</v>
      </c>
      <c r="V717" s="49">
        <f t="shared" ref="V717:V775" si="233">IF(T717="x",9999,U717)</f>
        <v>34</v>
      </c>
      <c r="W717">
        <f t="shared" si="218"/>
        <v>7.79</v>
      </c>
      <c r="X717">
        <f t="shared" si="226"/>
        <v>30</v>
      </c>
      <c r="Y717" s="49">
        <f t="shared" ref="Y717:Y775" si="234">IF(W717="x",9999,X717)</f>
        <v>30</v>
      </c>
      <c r="Z717">
        <f t="shared" si="219"/>
        <v>7.68</v>
      </c>
      <c r="AA717">
        <f t="shared" si="227"/>
        <v>47</v>
      </c>
      <c r="AB717">
        <f t="shared" ref="AB717:AB775" si="235">IF(Z717="x",9999,AA717)</f>
        <v>47</v>
      </c>
      <c r="AC717">
        <f t="shared" si="188"/>
        <v>7.66</v>
      </c>
      <c r="AD717" cm="1">
        <f t="array" ref="AD717">1+SUMPRODUCT((D$469:D$776=D717)*(AC$469:AC$776&gt;AC717))</f>
        <v>44</v>
      </c>
      <c r="AE717">
        <f t="shared" si="189"/>
        <v>44</v>
      </c>
      <c r="AF717">
        <f t="shared" si="190"/>
        <v>7.4</v>
      </c>
      <c r="AG717" cm="1">
        <f t="array" ref="AG717">1+SUMPRODUCT((D$469:D$776=D717)*(AF$469:AF$776&gt;AF717))</f>
        <v>43</v>
      </c>
      <c r="AH717">
        <f t="shared" si="191"/>
        <v>43</v>
      </c>
      <c r="AI717">
        <f t="shared" si="192"/>
        <v>7.3</v>
      </c>
      <c r="AJ717" cm="1">
        <f t="array" ref="AJ717">1+SUMPRODUCT((D$469:D$776=D717)*(AI$469:AI$776&gt;AI717))</f>
        <v>82</v>
      </c>
      <c r="AK717">
        <f t="shared" si="193"/>
        <v>82</v>
      </c>
      <c r="AL717">
        <f t="shared" si="194"/>
        <v>7.33</v>
      </c>
      <c r="AM717" cm="1">
        <f t="array" ref="AM717">1+SUMPRODUCT((D$469:D$776=D717)*(AL$469:AL$776&gt;AL717))</f>
        <v>66</v>
      </c>
      <c r="AN717">
        <f t="shared" si="195"/>
        <v>66</v>
      </c>
    </row>
    <row r="718" spans="2:40" x14ac:dyDescent="0.3">
      <c r="B718" t="s">
        <v>268</v>
      </c>
      <c r="C718" t="str">
        <f>VLOOKUP(B718,class!A$1:B$357,2,FALSE)</f>
        <v>Unitary authority</v>
      </c>
      <c r="D718" t="str">
        <f>VLOOKUP(B718,classifications!E$3:F$335,2,FALSE)</f>
        <v>Urban with City and Town</v>
      </c>
      <c r="E718" s="7">
        <f t="shared" si="212"/>
        <v>7.29</v>
      </c>
      <c r="F718" s="49">
        <f t="shared" si="220"/>
        <v>65</v>
      </c>
      <c r="G718" s="49">
        <f t="shared" si="228"/>
        <v>65</v>
      </c>
      <c r="H718">
        <f t="shared" si="213"/>
        <v>7.2</v>
      </c>
      <c r="I718" s="49">
        <f t="shared" si="221"/>
        <v>85</v>
      </c>
      <c r="J718" s="49">
        <f t="shared" si="229"/>
        <v>85</v>
      </c>
      <c r="K718">
        <f t="shared" si="214"/>
        <v>7.31</v>
      </c>
      <c r="L718">
        <f t="shared" si="222"/>
        <v>75</v>
      </c>
      <c r="M718" s="49">
        <f t="shared" si="230"/>
        <v>75</v>
      </c>
      <c r="N718">
        <f t="shared" si="215"/>
        <v>7.49</v>
      </c>
      <c r="O718">
        <f t="shared" si="223"/>
        <v>67</v>
      </c>
      <c r="P718" s="49">
        <f t="shared" si="231"/>
        <v>67</v>
      </c>
      <c r="Q718">
        <f t="shared" si="216"/>
        <v>7.52</v>
      </c>
      <c r="R718">
        <f t="shared" si="224"/>
        <v>72</v>
      </c>
      <c r="S718" s="49">
        <f t="shared" si="232"/>
        <v>72</v>
      </c>
      <c r="T718">
        <f t="shared" si="217"/>
        <v>7.6</v>
      </c>
      <c r="U718">
        <f t="shared" si="225"/>
        <v>62</v>
      </c>
      <c r="V718" s="49">
        <f t="shared" si="233"/>
        <v>62</v>
      </c>
      <c r="W718">
        <f t="shared" si="218"/>
        <v>7.64</v>
      </c>
      <c r="X718">
        <f t="shared" si="226"/>
        <v>61</v>
      </c>
      <c r="Y718" s="49">
        <f t="shared" si="234"/>
        <v>61</v>
      </c>
      <c r="Z718">
        <f t="shared" si="219"/>
        <v>7.56</v>
      </c>
      <c r="AA718">
        <f t="shared" si="227"/>
        <v>72</v>
      </c>
      <c r="AB718">
        <f t="shared" si="235"/>
        <v>72</v>
      </c>
      <c r="AC718">
        <f t="shared" si="188"/>
        <v>7.73</v>
      </c>
      <c r="AD718" cm="1">
        <f t="array" ref="AD718">1+SUMPRODUCT((D$469:D$776=D718)*(AC$469:AC$776&gt;AC718))</f>
        <v>30</v>
      </c>
      <c r="AE718">
        <f t="shared" si="189"/>
        <v>30</v>
      </c>
      <c r="AF718">
        <f t="shared" si="190"/>
        <v>7.4</v>
      </c>
      <c r="AG718" cm="1">
        <f t="array" ref="AG718">1+SUMPRODUCT((D$469:D$776=D718)*(AF$469:AF$776&gt;AF718))</f>
        <v>43</v>
      </c>
      <c r="AH718">
        <f t="shared" si="191"/>
        <v>43</v>
      </c>
      <c r="AI718">
        <f t="shared" si="192"/>
        <v>7.52</v>
      </c>
      <c r="AJ718" cm="1">
        <f t="array" ref="AJ718">1+SUMPRODUCT((D$469:D$776=D718)*(AI$469:AI$776&gt;AI718))</f>
        <v>41</v>
      </c>
      <c r="AK718">
        <f t="shared" si="193"/>
        <v>41</v>
      </c>
      <c r="AL718">
        <f t="shared" si="194"/>
        <v>7.16</v>
      </c>
      <c r="AM718" cm="1">
        <f t="array" ref="AM718">1+SUMPRODUCT((D$469:D$776=D718)*(AL$469:AL$776&gt;AL718))</f>
        <v>82</v>
      </c>
      <c r="AN718">
        <f t="shared" si="195"/>
        <v>82</v>
      </c>
    </row>
    <row r="719" spans="2:40" x14ac:dyDescent="0.3">
      <c r="B719" t="s">
        <v>269</v>
      </c>
      <c r="C719" t="str">
        <f>VLOOKUP(B719,class!A$1:B$357,2,FALSE)</f>
        <v>Shire district</v>
      </c>
      <c r="D719" t="str">
        <f>VLOOKUP(B719,classifications!E$3:F$335,2,FALSE)</f>
        <v xml:space="preserve">Mainly Rural (rural including hub towns &gt;=80%) </v>
      </c>
      <c r="E719" s="7">
        <f t="shared" si="212"/>
        <v>7.12</v>
      </c>
      <c r="F719" s="49">
        <f t="shared" si="220"/>
        <v>41</v>
      </c>
      <c r="G719" s="49">
        <f t="shared" si="228"/>
        <v>41</v>
      </c>
      <c r="H719">
        <f t="shared" si="213"/>
        <v>7.65</v>
      </c>
      <c r="I719" s="49">
        <f t="shared" si="221"/>
        <v>16</v>
      </c>
      <c r="J719" s="49">
        <f t="shared" si="229"/>
        <v>16</v>
      </c>
      <c r="K719">
        <f t="shared" si="214"/>
        <v>7.87</v>
      </c>
      <c r="L719">
        <f t="shared" si="222"/>
        <v>10</v>
      </c>
      <c r="M719" s="49">
        <f t="shared" si="230"/>
        <v>10</v>
      </c>
      <c r="N719">
        <f t="shared" si="215"/>
        <v>7.86</v>
      </c>
      <c r="O719">
        <f t="shared" si="223"/>
        <v>19</v>
      </c>
      <c r="P719" s="49">
        <f t="shared" si="231"/>
        <v>19</v>
      </c>
      <c r="Q719">
        <f t="shared" si="216"/>
        <v>7.8</v>
      </c>
      <c r="R719">
        <f t="shared" si="224"/>
        <v>21</v>
      </c>
      <c r="S719" s="49">
        <f t="shared" si="232"/>
        <v>21</v>
      </c>
      <c r="T719">
        <f t="shared" si="217"/>
        <v>7.99</v>
      </c>
      <c r="U719">
        <f t="shared" si="225"/>
        <v>9</v>
      </c>
      <c r="V719" s="49">
        <f t="shared" si="233"/>
        <v>9</v>
      </c>
      <c r="W719">
        <f t="shared" si="218"/>
        <v>7.76</v>
      </c>
      <c r="X719">
        <f t="shared" si="226"/>
        <v>30</v>
      </c>
      <c r="Y719" s="49">
        <f t="shared" si="234"/>
        <v>30</v>
      </c>
      <c r="Z719">
        <f t="shared" si="219"/>
        <v>7.55</v>
      </c>
      <c r="AA719">
        <f t="shared" si="227"/>
        <v>40</v>
      </c>
      <c r="AB719">
        <f t="shared" si="235"/>
        <v>40</v>
      </c>
      <c r="AC719">
        <f t="shared" si="188"/>
        <v>7.87</v>
      </c>
      <c r="AD719" cm="1">
        <f t="array" ref="AD719">1+SUMPRODUCT((D$469:D$776=D719)*(AC$469:AC$776&gt;AC719))</f>
        <v>18</v>
      </c>
      <c r="AE719">
        <f t="shared" si="189"/>
        <v>18</v>
      </c>
      <c r="AF719">
        <f t="shared" si="190"/>
        <v>7.64</v>
      </c>
      <c r="AG719" cm="1">
        <f t="array" ref="AG719">1+SUMPRODUCT((D$469:D$776=D719)*(AF$469:AF$776&gt;AF719))</f>
        <v>16</v>
      </c>
      <c r="AH719">
        <f t="shared" si="191"/>
        <v>16</v>
      </c>
      <c r="AI719">
        <f t="shared" si="192"/>
        <v>7.86</v>
      </c>
      <c r="AJ719" cm="1">
        <f t="array" ref="AJ719">1+SUMPRODUCT((D$469:D$776=D719)*(AI$469:AI$776&gt;AI719))</f>
        <v>8</v>
      </c>
      <c r="AK719">
        <f t="shared" si="193"/>
        <v>8</v>
      </c>
      <c r="AL719">
        <f t="shared" si="194"/>
        <v>7.68</v>
      </c>
      <c r="AM719" cm="1">
        <f t="array" ref="AM719">1+SUMPRODUCT((D$469:D$776=D719)*(AL$469:AL$776&gt;AL719))</f>
        <v>17</v>
      </c>
      <c r="AN719">
        <f t="shared" si="195"/>
        <v>17</v>
      </c>
    </row>
    <row r="720" spans="2:40" x14ac:dyDescent="0.3">
      <c r="B720" t="s">
        <v>270</v>
      </c>
      <c r="C720" t="str">
        <f>VLOOKUP(B720,class!A$1:B$357,2,FALSE)</f>
        <v>Shire district</v>
      </c>
      <c r="D720" t="str">
        <f>VLOOKUP(B720,classifications!E$3:F$335,2,FALSE)</f>
        <v>Urban with Significant Rural (rural including hub towns 26-49%)</v>
      </c>
      <c r="E720" s="7">
        <f t="shared" si="212"/>
        <v>7.59</v>
      </c>
      <c r="F720" s="49">
        <f t="shared" si="220"/>
        <v>22</v>
      </c>
      <c r="G720" s="49">
        <f t="shared" si="228"/>
        <v>22</v>
      </c>
      <c r="H720">
        <f t="shared" si="213"/>
        <v>7.63</v>
      </c>
      <c r="I720" s="49">
        <f t="shared" si="221"/>
        <v>15</v>
      </c>
      <c r="J720" s="49">
        <f t="shared" si="229"/>
        <v>15</v>
      </c>
      <c r="K720">
        <f t="shared" si="214"/>
        <v>7.82</v>
      </c>
      <c r="L720">
        <f t="shared" si="222"/>
        <v>8</v>
      </c>
      <c r="M720" s="49">
        <f t="shared" si="230"/>
        <v>8</v>
      </c>
      <c r="N720">
        <f t="shared" si="215"/>
        <v>7.63</v>
      </c>
      <c r="O720">
        <f t="shared" si="223"/>
        <v>39</v>
      </c>
      <c r="P720" s="49">
        <f t="shared" si="231"/>
        <v>39</v>
      </c>
      <c r="Q720">
        <f t="shared" si="216"/>
        <v>7.59</v>
      </c>
      <c r="R720">
        <f t="shared" si="224"/>
        <v>40</v>
      </c>
      <c r="S720" s="49">
        <f t="shared" si="232"/>
        <v>40</v>
      </c>
      <c r="T720">
        <f t="shared" si="217"/>
        <v>7.95</v>
      </c>
      <c r="U720">
        <f t="shared" si="225"/>
        <v>8</v>
      </c>
      <c r="V720" s="49">
        <f t="shared" si="233"/>
        <v>8</v>
      </c>
      <c r="W720">
        <f t="shared" si="218"/>
        <v>7.76</v>
      </c>
      <c r="X720">
        <f t="shared" si="226"/>
        <v>29</v>
      </c>
      <c r="Y720" s="49">
        <f t="shared" si="234"/>
        <v>29</v>
      </c>
      <c r="Z720">
        <f t="shared" si="219"/>
        <v>7.91</v>
      </c>
      <c r="AA720">
        <f t="shared" si="227"/>
        <v>24</v>
      </c>
      <c r="AB720">
        <f t="shared" si="235"/>
        <v>24</v>
      </c>
      <c r="AC720">
        <f t="shared" si="188"/>
        <v>8</v>
      </c>
      <c r="AD720" cm="1">
        <f t="array" ref="AD720">1+SUMPRODUCT((D$469:D$776=D720)*(AC$469:AC$776&gt;AC720))</f>
        <v>2</v>
      </c>
      <c r="AE720">
        <f t="shared" si="189"/>
        <v>2</v>
      </c>
      <c r="AF720">
        <f t="shared" si="190"/>
        <v>7.81</v>
      </c>
      <c r="AG720" cm="1">
        <f t="array" ref="AG720">1+SUMPRODUCT((D$469:D$776=D720)*(AF$469:AF$776&gt;AF720))</f>
        <v>4</v>
      </c>
      <c r="AH720">
        <f t="shared" si="191"/>
        <v>4</v>
      </c>
      <c r="AI720">
        <f t="shared" si="192"/>
        <v>7.6</v>
      </c>
      <c r="AJ720" cm="1">
        <f t="array" ref="AJ720">1+SUMPRODUCT((D$469:D$776=D720)*(AI$469:AI$776&gt;AI720))</f>
        <v>29</v>
      </c>
      <c r="AK720">
        <f t="shared" si="193"/>
        <v>29</v>
      </c>
      <c r="AL720">
        <f t="shared" si="194"/>
        <v>7.46</v>
      </c>
      <c r="AM720" cm="1">
        <f t="array" ref="AM720">1+SUMPRODUCT((D$469:D$776=D720)*(AL$469:AL$776&gt;AL720))</f>
        <v>33</v>
      </c>
      <c r="AN720">
        <f t="shared" si="195"/>
        <v>33</v>
      </c>
    </row>
    <row r="721" spans="2:40" x14ac:dyDescent="0.3">
      <c r="B721" t="s">
        <v>272</v>
      </c>
      <c r="C721" t="str">
        <f>VLOOKUP(B721,class!A$1:B$357,2,FALSE)</f>
        <v>Metropolitan district</v>
      </c>
      <c r="D721" t="str">
        <f>VLOOKUP(B721,classifications!E$3:F$335,2,FALSE)</f>
        <v>Urban with Major Conurbation</v>
      </c>
      <c r="E721" s="7">
        <f t="shared" si="212"/>
        <v>7.36</v>
      </c>
      <c r="F721" s="49">
        <f t="shared" si="220"/>
        <v>26</v>
      </c>
      <c r="G721" s="49">
        <f t="shared" si="228"/>
        <v>26</v>
      </c>
      <c r="H721">
        <f t="shared" si="213"/>
        <v>7.32</v>
      </c>
      <c r="I721" s="49">
        <f t="shared" si="221"/>
        <v>40</v>
      </c>
      <c r="J721" s="49">
        <f t="shared" si="229"/>
        <v>40</v>
      </c>
      <c r="K721">
        <f t="shared" si="214"/>
        <v>7.48</v>
      </c>
      <c r="L721">
        <f t="shared" si="222"/>
        <v>27</v>
      </c>
      <c r="M721" s="49">
        <f t="shared" si="230"/>
        <v>27</v>
      </c>
      <c r="N721">
        <f t="shared" si="215"/>
        <v>7.54</v>
      </c>
      <c r="O721">
        <f t="shared" si="223"/>
        <v>28</v>
      </c>
      <c r="P721" s="49">
        <f t="shared" si="231"/>
        <v>28</v>
      </c>
      <c r="Q721">
        <f t="shared" si="216"/>
        <v>7.6</v>
      </c>
      <c r="R721">
        <f t="shared" si="224"/>
        <v>25</v>
      </c>
      <c r="S721" s="49">
        <f t="shared" si="232"/>
        <v>25</v>
      </c>
      <c r="T721">
        <f t="shared" si="217"/>
        <v>7.7</v>
      </c>
      <c r="U721">
        <f t="shared" si="225"/>
        <v>13</v>
      </c>
      <c r="V721" s="49">
        <f t="shared" si="233"/>
        <v>13</v>
      </c>
      <c r="W721">
        <f t="shared" si="218"/>
        <v>7.61</v>
      </c>
      <c r="X721">
        <f t="shared" si="226"/>
        <v>35</v>
      </c>
      <c r="Y721" s="49">
        <f t="shared" si="234"/>
        <v>35</v>
      </c>
      <c r="Z721">
        <f t="shared" si="219"/>
        <v>7.62</v>
      </c>
      <c r="AA721">
        <f t="shared" si="227"/>
        <v>37</v>
      </c>
      <c r="AB721">
        <f t="shared" si="235"/>
        <v>37</v>
      </c>
      <c r="AC721">
        <f t="shared" si="188"/>
        <v>7.47</v>
      </c>
      <c r="AD721" cm="1">
        <f t="array" ref="AD721">1+SUMPRODUCT((D$469:D$776=D721)*(AC$469:AC$776&gt;AC721))</f>
        <v>58</v>
      </c>
      <c r="AE721">
        <f t="shared" si="189"/>
        <v>58</v>
      </c>
      <c r="AF721">
        <f t="shared" si="190"/>
        <v>7.3</v>
      </c>
      <c r="AG721" cm="1">
        <f t="array" ref="AG721">1+SUMPRODUCT((D$469:D$776=D721)*(AF$469:AF$776&gt;AF721))</f>
        <v>39</v>
      </c>
      <c r="AH721">
        <f t="shared" si="191"/>
        <v>39</v>
      </c>
      <c r="AI721">
        <f t="shared" si="192"/>
        <v>7.23</v>
      </c>
      <c r="AJ721" cm="1">
        <f t="array" ref="AJ721">1+SUMPRODUCT((D$469:D$776=D721)*(AI$469:AI$776&gt;AI721))</f>
        <v>72</v>
      </c>
      <c r="AK721">
        <f t="shared" si="193"/>
        <v>72</v>
      </c>
      <c r="AL721">
        <f t="shared" si="194"/>
        <v>7.3</v>
      </c>
      <c r="AM721" cm="1">
        <f t="array" ref="AM721">1+SUMPRODUCT((D$469:D$776=D721)*(AL$469:AL$776&gt;AL721))</f>
        <v>47</v>
      </c>
      <c r="AN721">
        <f t="shared" si="195"/>
        <v>47</v>
      </c>
    </row>
    <row r="722" spans="2:40" x14ac:dyDescent="0.3">
      <c r="B722" t="s">
        <v>273</v>
      </c>
      <c r="C722" t="str">
        <f>VLOOKUP(B722,class!A$1:B$357,2,FALSE)</f>
        <v>Shire district</v>
      </c>
      <c r="D722" t="str">
        <f>VLOOKUP(B722,classifications!E$3:F$335,2,FALSE)</f>
        <v>Urban with City and Town</v>
      </c>
      <c r="E722" s="7">
        <f t="shared" si="212"/>
        <v>7.26</v>
      </c>
      <c r="F722" s="49">
        <f t="shared" si="220"/>
        <v>70</v>
      </c>
      <c r="G722" s="49">
        <f t="shared" si="228"/>
        <v>70</v>
      </c>
      <c r="H722">
        <f t="shared" si="213"/>
        <v>7.66</v>
      </c>
      <c r="I722" s="49">
        <f t="shared" si="221"/>
        <v>14</v>
      </c>
      <c r="J722" s="49">
        <f t="shared" si="229"/>
        <v>14</v>
      </c>
      <c r="K722">
        <f t="shared" si="214"/>
        <v>7.68</v>
      </c>
      <c r="L722">
        <f t="shared" si="222"/>
        <v>14</v>
      </c>
      <c r="M722" s="49">
        <f t="shared" si="230"/>
        <v>14</v>
      </c>
      <c r="N722">
        <f t="shared" si="215"/>
        <v>8.1199999999999992</v>
      </c>
      <c r="O722">
        <f t="shared" si="223"/>
        <v>1</v>
      </c>
      <c r="P722" s="49">
        <f t="shared" si="231"/>
        <v>1</v>
      </c>
      <c r="Q722">
        <f t="shared" si="216"/>
        <v>7.48</v>
      </c>
      <c r="R722">
        <f t="shared" si="224"/>
        <v>77</v>
      </c>
      <c r="S722" s="49">
        <f t="shared" si="232"/>
        <v>77</v>
      </c>
      <c r="T722">
        <f t="shared" si="217"/>
        <v>7.5</v>
      </c>
      <c r="U722">
        <f t="shared" si="225"/>
        <v>81</v>
      </c>
      <c r="V722" s="49">
        <f t="shared" si="233"/>
        <v>81</v>
      </c>
      <c r="W722">
        <f t="shared" si="218"/>
        <v>8.0399999999999991</v>
      </c>
      <c r="X722">
        <f t="shared" si="226"/>
        <v>3</v>
      </c>
      <c r="Y722" s="49">
        <f t="shared" si="234"/>
        <v>3</v>
      </c>
      <c r="Z722">
        <f t="shared" si="219"/>
        <v>7.32</v>
      </c>
      <c r="AA722">
        <f t="shared" si="227"/>
        <v>89</v>
      </c>
      <c r="AB722">
        <f t="shared" si="235"/>
        <v>89</v>
      </c>
      <c r="AC722">
        <f t="shared" si="188"/>
        <v>7.45</v>
      </c>
      <c r="AD722" cm="1">
        <f t="array" ref="AD722">1+SUMPRODUCT((D$469:D$776=D722)*(AC$469:AC$776&gt;AC722))</f>
        <v>79</v>
      </c>
      <c r="AE722">
        <f t="shared" si="189"/>
        <v>79</v>
      </c>
      <c r="AF722">
        <f t="shared" si="190"/>
        <v>7.89</v>
      </c>
      <c r="AG722" cm="1">
        <f t="array" ref="AG722">1+SUMPRODUCT((D$469:D$776=D722)*(AF$469:AF$776&gt;AF722))</f>
        <v>3</v>
      </c>
      <c r="AH722">
        <f t="shared" si="191"/>
        <v>3</v>
      </c>
      <c r="AI722">
        <f t="shared" si="192"/>
        <v>8.01</v>
      </c>
      <c r="AJ722" cm="1">
        <f t="array" ref="AJ722">1+SUMPRODUCT((D$469:D$776=D722)*(AI$469:AI$776&gt;AI722))</f>
        <v>4</v>
      </c>
      <c r="AK722">
        <f t="shared" si="193"/>
        <v>4</v>
      </c>
      <c r="AL722">
        <f t="shared" si="194"/>
        <v>8.0299999999999994</v>
      </c>
      <c r="AM722" cm="1">
        <f t="array" ref="AM722">1+SUMPRODUCT((D$469:D$776=D722)*(AL$469:AL$776&gt;AL722))</f>
        <v>4</v>
      </c>
      <c r="AN722">
        <f t="shared" si="195"/>
        <v>4</v>
      </c>
    </row>
    <row r="723" spans="2:40" x14ac:dyDescent="0.3">
      <c r="B723" t="s">
        <v>274</v>
      </c>
      <c r="C723" t="str">
        <f>VLOOKUP(B723,class!A$1:B$357,2,FALSE)</f>
        <v>London borough</v>
      </c>
      <c r="D723" t="str">
        <f>VLOOKUP(B723,classifications!E$3:F$335,2,FALSE)</f>
        <v>Urban with Major Conurbation</v>
      </c>
      <c r="E723" s="7">
        <f t="shared" si="212"/>
        <v>7.39</v>
      </c>
      <c r="F723" s="49">
        <f t="shared" si="220"/>
        <v>24</v>
      </c>
      <c r="G723" s="49">
        <f t="shared" si="228"/>
        <v>24</v>
      </c>
      <c r="H723">
        <f t="shared" si="213"/>
        <v>7.28</v>
      </c>
      <c r="I723" s="49">
        <f t="shared" si="221"/>
        <v>47</v>
      </c>
      <c r="J723" s="49">
        <f t="shared" si="229"/>
        <v>47</v>
      </c>
      <c r="K723">
        <f t="shared" si="214"/>
        <v>7.49</v>
      </c>
      <c r="L723">
        <f t="shared" si="222"/>
        <v>26</v>
      </c>
      <c r="M723" s="49">
        <f t="shared" si="230"/>
        <v>26</v>
      </c>
      <c r="N723">
        <f t="shared" si="215"/>
        <v>7.6</v>
      </c>
      <c r="O723">
        <f t="shared" si="223"/>
        <v>16</v>
      </c>
      <c r="P723" s="49">
        <f t="shared" si="231"/>
        <v>16</v>
      </c>
      <c r="Q723">
        <f t="shared" si="216"/>
        <v>7.45</v>
      </c>
      <c r="R723">
        <f t="shared" si="224"/>
        <v>56</v>
      </c>
      <c r="S723" s="49">
        <f t="shared" si="232"/>
        <v>56</v>
      </c>
      <c r="T723">
        <f t="shared" si="217"/>
        <v>7.66</v>
      </c>
      <c r="U723">
        <f t="shared" si="225"/>
        <v>24</v>
      </c>
      <c r="V723" s="49">
        <f t="shared" si="233"/>
        <v>24</v>
      </c>
      <c r="W723">
        <f t="shared" si="218"/>
        <v>7.91</v>
      </c>
      <c r="X723">
        <f t="shared" si="226"/>
        <v>3</v>
      </c>
      <c r="Y723" s="49">
        <f t="shared" si="234"/>
        <v>3</v>
      </c>
      <c r="Z723">
        <f t="shared" si="219"/>
        <v>7.88</v>
      </c>
      <c r="AA723">
        <f t="shared" si="227"/>
        <v>8</v>
      </c>
      <c r="AB723">
        <f t="shared" si="235"/>
        <v>8</v>
      </c>
      <c r="AC723">
        <f t="shared" si="188"/>
        <v>7.49</v>
      </c>
      <c r="AD723" cm="1">
        <f t="array" ref="AD723">1+SUMPRODUCT((D$469:D$776=D723)*(AC$469:AC$776&gt;AC723))</f>
        <v>53</v>
      </c>
      <c r="AE723">
        <f t="shared" si="189"/>
        <v>53</v>
      </c>
      <c r="AF723">
        <f t="shared" si="190"/>
        <v>7.35</v>
      </c>
      <c r="AG723" cm="1">
        <f t="array" ref="AG723">1+SUMPRODUCT((D$469:D$776=D723)*(AF$469:AF$776&gt;AF723))</f>
        <v>27</v>
      </c>
      <c r="AH723">
        <f t="shared" si="191"/>
        <v>27</v>
      </c>
      <c r="AI723">
        <f t="shared" si="192"/>
        <v>7.44</v>
      </c>
      <c r="AJ723" cm="1">
        <f t="array" ref="AJ723">1+SUMPRODUCT((D$469:D$776=D723)*(AI$469:AI$776&gt;AI723))</f>
        <v>44</v>
      </c>
      <c r="AK723">
        <f t="shared" si="193"/>
        <v>44</v>
      </c>
      <c r="AL723">
        <f t="shared" si="194"/>
        <v>7.46</v>
      </c>
      <c r="AM723" cm="1">
        <f t="array" ref="AM723">1+SUMPRODUCT((D$469:D$776=D723)*(AL$469:AL$776&gt;AL723))</f>
        <v>29</v>
      </c>
      <c r="AN723">
        <f t="shared" si="195"/>
        <v>29</v>
      </c>
    </row>
    <row r="724" spans="2:40" x14ac:dyDescent="0.3">
      <c r="B724" t="s">
        <v>275</v>
      </c>
      <c r="C724" t="str">
        <f>VLOOKUP(B724,class!A$1:B$357,2,FALSE)</f>
        <v>Shire district</v>
      </c>
      <c r="D724" t="str">
        <f>VLOOKUP(B724,classifications!E$3:F$335,2,FALSE)</f>
        <v xml:space="preserve">Largely Rural (rural including hub towns 50-79%) </v>
      </c>
      <c r="E724" s="7">
        <f t="shared" si="212"/>
        <v>7.66</v>
      </c>
      <c r="F724" s="49">
        <f t="shared" si="220"/>
        <v>6</v>
      </c>
      <c r="G724" s="49">
        <f t="shared" si="228"/>
        <v>6</v>
      </c>
      <c r="H724">
        <f t="shared" si="213"/>
        <v>7.67</v>
      </c>
      <c r="I724" s="49">
        <f t="shared" si="221"/>
        <v>12</v>
      </c>
      <c r="J724" s="49">
        <f t="shared" si="229"/>
        <v>12</v>
      </c>
      <c r="K724">
        <f t="shared" si="214"/>
        <v>7.72</v>
      </c>
      <c r="L724">
        <f t="shared" si="222"/>
        <v>10</v>
      </c>
      <c r="M724" s="49">
        <f t="shared" si="230"/>
        <v>10</v>
      </c>
      <c r="N724">
        <f t="shared" si="215"/>
        <v>7.81</v>
      </c>
      <c r="O724">
        <f t="shared" si="223"/>
        <v>14</v>
      </c>
      <c r="P724" s="49">
        <f t="shared" si="231"/>
        <v>14</v>
      </c>
      <c r="Q724">
        <f t="shared" si="216"/>
        <v>7.51</v>
      </c>
      <c r="R724">
        <f t="shared" si="224"/>
        <v>40</v>
      </c>
      <c r="S724" s="49">
        <f t="shared" si="232"/>
        <v>40</v>
      </c>
      <c r="T724">
        <f t="shared" si="217"/>
        <v>7.84</v>
      </c>
      <c r="U724">
        <f t="shared" si="225"/>
        <v>18</v>
      </c>
      <c r="V724" s="49">
        <f t="shared" si="233"/>
        <v>18</v>
      </c>
      <c r="W724">
        <f t="shared" si="218"/>
        <v>7.71</v>
      </c>
      <c r="X724">
        <f t="shared" si="226"/>
        <v>29</v>
      </c>
      <c r="Y724" s="49">
        <f t="shared" si="234"/>
        <v>29</v>
      </c>
      <c r="Z724">
        <f t="shared" si="219"/>
        <v>7.65</v>
      </c>
      <c r="AA724">
        <f t="shared" si="227"/>
        <v>36</v>
      </c>
      <c r="AB724">
        <f t="shared" si="235"/>
        <v>36</v>
      </c>
      <c r="AC724">
        <f t="shared" si="188"/>
        <v>7.76</v>
      </c>
      <c r="AD724" cm="1">
        <f t="array" ref="AD724">1+SUMPRODUCT((D$469:D$776=D724)*(AC$469:AC$776&gt;AC724))</f>
        <v>22</v>
      </c>
      <c r="AE724">
        <f t="shared" si="189"/>
        <v>22</v>
      </c>
      <c r="AF724">
        <f t="shared" si="190"/>
        <v>7.33</v>
      </c>
      <c r="AG724" cm="1">
        <f t="array" ref="AG724">1+SUMPRODUCT((D$469:D$776=D724)*(AF$469:AF$776&gt;AF724))</f>
        <v>35</v>
      </c>
      <c r="AH724">
        <f t="shared" si="191"/>
        <v>35</v>
      </c>
      <c r="AI724">
        <f t="shared" si="192"/>
        <v>7.49</v>
      </c>
      <c r="AJ724" cm="1">
        <f t="array" ref="AJ724">1+SUMPRODUCT((D$469:D$776=D724)*(AI$469:AI$776&gt;AI724))</f>
        <v>32</v>
      </c>
      <c r="AK724">
        <f t="shared" si="193"/>
        <v>32</v>
      </c>
      <c r="AL724">
        <f t="shared" si="194"/>
        <v>7.42</v>
      </c>
      <c r="AM724" cm="1">
        <f t="array" ref="AM724">1+SUMPRODUCT((D$469:D$776=D724)*(AL$469:AL$776&gt;AL724))</f>
        <v>32</v>
      </c>
      <c r="AN724">
        <f t="shared" si="195"/>
        <v>32</v>
      </c>
    </row>
    <row r="725" spans="2:40" x14ac:dyDescent="0.3">
      <c r="B725" t="s">
        <v>276</v>
      </c>
      <c r="C725" t="str">
        <f>VLOOKUP(B725,class!A$1:B$357,2,FALSE)</f>
        <v>Unitary authority</v>
      </c>
      <c r="D725" t="str">
        <f>VLOOKUP(B725,classifications!E$3:F$335,2,FALSE)</f>
        <v>Urban with City and Town</v>
      </c>
      <c r="E725" s="7">
        <f t="shared" si="212"/>
        <v>7.49</v>
      </c>
      <c r="F725" s="49">
        <f t="shared" si="220"/>
        <v>31</v>
      </c>
      <c r="G725" s="49">
        <f t="shared" si="228"/>
        <v>31</v>
      </c>
      <c r="H725">
        <f t="shared" si="213"/>
        <v>7.48</v>
      </c>
      <c r="I725" s="49">
        <f t="shared" si="221"/>
        <v>37</v>
      </c>
      <c r="J725" s="49">
        <f t="shared" si="229"/>
        <v>37</v>
      </c>
      <c r="K725">
        <f t="shared" si="214"/>
        <v>7.41</v>
      </c>
      <c r="L725">
        <f t="shared" si="222"/>
        <v>60</v>
      </c>
      <c r="M725" s="49">
        <f t="shared" si="230"/>
        <v>60</v>
      </c>
      <c r="N725">
        <f t="shared" si="215"/>
        <v>7.48</v>
      </c>
      <c r="O725">
        <f t="shared" si="223"/>
        <v>69</v>
      </c>
      <c r="P725" s="49">
        <f t="shared" si="231"/>
        <v>69</v>
      </c>
      <c r="Q725">
        <f t="shared" si="216"/>
        <v>7.66</v>
      </c>
      <c r="R725">
        <f t="shared" si="224"/>
        <v>44</v>
      </c>
      <c r="S725" s="49">
        <f t="shared" si="232"/>
        <v>44</v>
      </c>
      <c r="T725">
        <f t="shared" si="217"/>
        <v>7.75</v>
      </c>
      <c r="U725">
        <f t="shared" si="225"/>
        <v>30</v>
      </c>
      <c r="V725" s="49">
        <f t="shared" si="233"/>
        <v>30</v>
      </c>
      <c r="W725">
        <f t="shared" si="218"/>
        <v>7.7</v>
      </c>
      <c r="X725">
        <f t="shared" si="226"/>
        <v>54</v>
      </c>
      <c r="Y725" s="49">
        <f t="shared" si="234"/>
        <v>54</v>
      </c>
      <c r="Z725">
        <f t="shared" si="219"/>
        <v>7.63</v>
      </c>
      <c r="AA725">
        <f t="shared" si="227"/>
        <v>57</v>
      </c>
      <c r="AB725">
        <f t="shared" si="235"/>
        <v>57</v>
      </c>
      <c r="AC725">
        <f t="shared" si="188"/>
        <v>7.7</v>
      </c>
      <c r="AD725" cm="1">
        <f t="array" ref="AD725">1+SUMPRODUCT((D$469:D$776=D725)*(AC$469:AC$776&gt;AC725))</f>
        <v>38</v>
      </c>
      <c r="AE725">
        <f t="shared" si="189"/>
        <v>38</v>
      </c>
      <c r="AF725">
        <f t="shared" si="190"/>
        <v>7.28</v>
      </c>
      <c r="AG725" cm="1">
        <f t="array" ref="AG725">1+SUMPRODUCT((D$469:D$776=D725)*(AF$469:AF$776&gt;AF725))</f>
        <v>63</v>
      </c>
      <c r="AH725">
        <f t="shared" si="191"/>
        <v>63</v>
      </c>
      <c r="AI725">
        <f t="shared" si="192"/>
        <v>7.6</v>
      </c>
      <c r="AJ725" cm="1">
        <f t="array" ref="AJ725">1+SUMPRODUCT((D$469:D$776=D725)*(AI$469:AI$776&gt;AI725))</f>
        <v>31</v>
      </c>
      <c r="AK725">
        <f t="shared" si="193"/>
        <v>31</v>
      </c>
      <c r="AL725">
        <f t="shared" si="194"/>
        <v>7.43</v>
      </c>
      <c r="AM725" cm="1">
        <f t="array" ref="AM725">1+SUMPRODUCT((D$469:D$776=D725)*(AL$469:AL$776&gt;AL725))</f>
        <v>46</v>
      </c>
      <c r="AN725">
        <f t="shared" si="195"/>
        <v>46</v>
      </c>
    </row>
    <row r="726" spans="2:40" x14ac:dyDescent="0.3">
      <c r="B726" t="s">
        <v>277</v>
      </c>
      <c r="C726" t="str">
        <f>VLOOKUP(B726,class!A$1:B$357,2,FALSE)</f>
        <v>Metropolitan district</v>
      </c>
      <c r="D726" t="str">
        <f>VLOOKUP(B726,classifications!E$3:F$335,2,FALSE)</f>
        <v>Urban with Major Conurbation</v>
      </c>
      <c r="E726" s="7">
        <f t="shared" si="212"/>
        <v>7.34</v>
      </c>
      <c r="F726" s="49">
        <f t="shared" si="220"/>
        <v>31</v>
      </c>
      <c r="G726" s="49">
        <f t="shared" si="228"/>
        <v>31</v>
      </c>
      <c r="H726">
        <f t="shared" si="213"/>
        <v>7.27</v>
      </c>
      <c r="I726" s="49">
        <f t="shared" si="221"/>
        <v>50</v>
      </c>
      <c r="J726" s="49">
        <f t="shared" si="229"/>
        <v>50</v>
      </c>
      <c r="K726">
        <f t="shared" si="214"/>
        <v>7.37</v>
      </c>
      <c r="L726">
        <f t="shared" si="222"/>
        <v>43</v>
      </c>
      <c r="M726" s="49">
        <f t="shared" si="230"/>
        <v>43</v>
      </c>
      <c r="N726">
        <f t="shared" si="215"/>
        <v>7.36</v>
      </c>
      <c r="O726">
        <f t="shared" si="223"/>
        <v>60</v>
      </c>
      <c r="P726" s="49">
        <f t="shared" si="231"/>
        <v>60</v>
      </c>
      <c r="Q726">
        <f t="shared" si="216"/>
        <v>7.52</v>
      </c>
      <c r="R726">
        <f t="shared" si="224"/>
        <v>47</v>
      </c>
      <c r="S726" s="49">
        <f t="shared" si="232"/>
        <v>47</v>
      </c>
      <c r="T726">
        <f t="shared" si="217"/>
        <v>7.55</v>
      </c>
      <c r="U726">
        <f t="shared" si="225"/>
        <v>46</v>
      </c>
      <c r="V726" s="49">
        <f t="shared" si="233"/>
        <v>46</v>
      </c>
      <c r="W726">
        <f t="shared" si="218"/>
        <v>7.66</v>
      </c>
      <c r="X726">
        <f t="shared" si="226"/>
        <v>24</v>
      </c>
      <c r="Y726" s="49">
        <f t="shared" si="234"/>
        <v>24</v>
      </c>
      <c r="Z726">
        <f t="shared" si="219"/>
        <v>7.73</v>
      </c>
      <c r="AA726">
        <f t="shared" si="227"/>
        <v>18</v>
      </c>
      <c r="AB726">
        <f t="shared" si="235"/>
        <v>18</v>
      </c>
      <c r="AC726">
        <f t="shared" ref="AC726:AC776" si="236">VLOOKUP($B726,$B$7:$Z$431,10,FALSE)</f>
        <v>7.74</v>
      </c>
      <c r="AD726" cm="1">
        <f t="array" ref="AD726">1+SUMPRODUCT((D$469:D$776=D726)*(AC$469:AC$776&gt;AC726))</f>
        <v>11</v>
      </c>
      <c r="AE726">
        <f t="shared" ref="AE726:AE776" si="237">IF(AC726="x",9999,AD726)</f>
        <v>11</v>
      </c>
      <c r="AF726">
        <f t="shared" ref="AF726:AF776" si="238">VLOOKUP($B726,$B$7:$Z$431,11,FALSE)</f>
        <v>7.42</v>
      </c>
      <c r="AG726" cm="1">
        <f t="array" ref="AG726">1+SUMPRODUCT((D$469:D$776=D726)*(AF$469:AF$776&gt;AF726))</f>
        <v>19</v>
      </c>
      <c r="AH726">
        <f t="shared" ref="AH726:AH776" si="239">IF(AF726="x",9999,AG726)</f>
        <v>19</v>
      </c>
      <c r="AI726">
        <f t="shared" ref="AI726:AI776" si="240">VLOOKUP($B726,$B$7:$Z$431,12,FALSE)</f>
        <v>7.62</v>
      </c>
      <c r="AJ726" cm="1">
        <f t="array" ref="AJ726">1+SUMPRODUCT((D$469:D$776=D726)*(AI$469:AI$776&gt;AI726))</f>
        <v>12</v>
      </c>
      <c r="AK726">
        <f t="shared" ref="AK726:AK776" si="241">IF(AI726="x",9999,AJ726)</f>
        <v>12</v>
      </c>
      <c r="AL726">
        <f t="shared" ref="AL726:AL776" si="242">VLOOKUP($B726,$B$7:$Z$431,13,FALSE)</f>
        <v>7.32</v>
      </c>
      <c r="AM726" cm="1">
        <f t="array" ref="AM726">1+SUMPRODUCT((D$469:D$776=D726)*(AL$469:AL$776&gt;AL726))</f>
        <v>44</v>
      </c>
      <c r="AN726">
        <f t="shared" ref="AN726:AN776" si="243">IF(AL726="x",9999,AM726)</f>
        <v>44</v>
      </c>
    </row>
    <row r="727" spans="2:40" x14ac:dyDescent="0.3">
      <c r="B727" t="s">
        <v>278</v>
      </c>
      <c r="C727" t="str">
        <f>VLOOKUP(B727,class!A$1:B$357,2,FALSE)</f>
        <v>Shire district</v>
      </c>
      <c r="D727" t="str">
        <f>VLOOKUP(B727,classifications!E$3:F$335,2,FALSE)</f>
        <v>Urban with City and Town</v>
      </c>
      <c r="E727" s="7">
        <f t="shared" si="212"/>
        <v>7.57</v>
      </c>
      <c r="F727" s="49">
        <f t="shared" si="220"/>
        <v>14</v>
      </c>
      <c r="G727" s="49">
        <f t="shared" si="228"/>
        <v>14</v>
      </c>
      <c r="H727">
        <f t="shared" si="213"/>
        <v>7.56</v>
      </c>
      <c r="I727" s="49">
        <f t="shared" si="221"/>
        <v>26</v>
      </c>
      <c r="J727" s="49">
        <f t="shared" si="229"/>
        <v>26</v>
      </c>
      <c r="K727">
        <f t="shared" si="214"/>
        <v>7.68</v>
      </c>
      <c r="L727">
        <f t="shared" si="222"/>
        <v>14</v>
      </c>
      <c r="M727" s="49">
        <f t="shared" si="230"/>
        <v>14</v>
      </c>
      <c r="N727">
        <f t="shared" si="215"/>
        <v>7.36</v>
      </c>
      <c r="O727">
        <f t="shared" si="223"/>
        <v>87</v>
      </c>
      <c r="P727" s="49">
        <f t="shared" si="231"/>
        <v>87</v>
      </c>
      <c r="Q727">
        <f t="shared" si="216"/>
        <v>7.85</v>
      </c>
      <c r="R727">
        <f t="shared" si="224"/>
        <v>13</v>
      </c>
      <c r="S727" s="49">
        <f t="shared" si="232"/>
        <v>13</v>
      </c>
      <c r="T727">
        <f t="shared" si="217"/>
        <v>7.92</v>
      </c>
      <c r="U727">
        <f t="shared" si="225"/>
        <v>7</v>
      </c>
      <c r="V727" s="49">
        <f t="shared" si="233"/>
        <v>7</v>
      </c>
      <c r="W727">
        <f t="shared" si="218"/>
        <v>7.86</v>
      </c>
      <c r="X727">
        <f t="shared" si="226"/>
        <v>15</v>
      </c>
      <c r="Y727" s="49">
        <f t="shared" si="234"/>
        <v>15</v>
      </c>
      <c r="Z727">
        <f t="shared" si="219"/>
        <v>7.79</v>
      </c>
      <c r="AA727">
        <f t="shared" si="227"/>
        <v>29</v>
      </c>
      <c r="AB727">
        <f t="shared" si="235"/>
        <v>29</v>
      </c>
      <c r="AC727">
        <f t="shared" si="236"/>
        <v>7.62</v>
      </c>
      <c r="AD727" cm="1">
        <f t="array" ref="AD727">1+SUMPRODUCT((D$469:D$776=D727)*(AC$469:AC$776&gt;AC727))</f>
        <v>53</v>
      </c>
      <c r="AE727">
        <f t="shared" si="237"/>
        <v>53</v>
      </c>
      <c r="AF727">
        <f t="shared" si="238"/>
        <v>7.3</v>
      </c>
      <c r="AG727" cm="1">
        <f t="array" ref="AG727">1+SUMPRODUCT((D$469:D$776=D727)*(AF$469:AF$776&gt;AF727))</f>
        <v>59</v>
      </c>
      <c r="AH727">
        <f t="shared" si="239"/>
        <v>59</v>
      </c>
      <c r="AI727">
        <f t="shared" si="240"/>
        <v>7.43</v>
      </c>
      <c r="AJ727" cm="1">
        <f t="array" ref="AJ727">1+SUMPRODUCT((D$469:D$776=D727)*(AI$469:AI$776&gt;AI727))</f>
        <v>58</v>
      </c>
      <c r="AK727">
        <f t="shared" si="241"/>
        <v>58</v>
      </c>
      <c r="AL727">
        <f t="shared" si="242"/>
        <v>7.61</v>
      </c>
      <c r="AM727" cm="1">
        <f t="array" ref="AM727">1+SUMPRODUCT((D$469:D$776=D727)*(AL$469:AL$776&gt;AL727))</f>
        <v>17</v>
      </c>
      <c r="AN727">
        <f t="shared" si="243"/>
        <v>17</v>
      </c>
    </row>
    <row r="728" spans="2:40" x14ac:dyDescent="0.3">
      <c r="B728" t="s">
        <v>279</v>
      </c>
      <c r="C728" t="str">
        <f>VLOOKUP(B728,class!A$1:B$357,2,FALSE)</f>
        <v>Shire district</v>
      </c>
      <c r="D728" t="str">
        <f>VLOOKUP(B728,classifications!E$3:F$335,2,FALSE)</f>
        <v>Urban with Significant Rural (rural including hub towns 26-49%)</v>
      </c>
      <c r="E728" s="7">
        <f t="shared" si="212"/>
        <v>7.65</v>
      </c>
      <c r="F728" s="49">
        <f t="shared" si="220"/>
        <v>14</v>
      </c>
      <c r="G728" s="49">
        <f t="shared" si="228"/>
        <v>14</v>
      </c>
      <c r="H728">
        <f t="shared" si="213"/>
        <v>7.6</v>
      </c>
      <c r="I728" s="49">
        <f t="shared" si="221"/>
        <v>20</v>
      </c>
      <c r="J728" s="49">
        <f t="shared" si="229"/>
        <v>20</v>
      </c>
      <c r="K728">
        <f t="shared" si="214"/>
        <v>7.56</v>
      </c>
      <c r="L728">
        <f t="shared" si="222"/>
        <v>35</v>
      </c>
      <c r="M728" s="49">
        <f t="shared" si="230"/>
        <v>35</v>
      </c>
      <c r="N728">
        <f t="shared" si="215"/>
        <v>7.93</v>
      </c>
      <c r="O728">
        <f t="shared" si="223"/>
        <v>6</v>
      </c>
      <c r="P728" s="49">
        <f t="shared" si="231"/>
        <v>6</v>
      </c>
      <c r="Q728">
        <f t="shared" si="216"/>
        <v>7.68</v>
      </c>
      <c r="R728">
        <f t="shared" si="224"/>
        <v>30</v>
      </c>
      <c r="S728" s="49">
        <f t="shared" si="232"/>
        <v>30</v>
      </c>
      <c r="T728">
        <f t="shared" si="217"/>
        <v>7.75</v>
      </c>
      <c r="U728">
        <f t="shared" si="225"/>
        <v>32</v>
      </c>
      <c r="V728" s="49">
        <f t="shared" si="233"/>
        <v>32</v>
      </c>
      <c r="W728">
        <f t="shared" si="218"/>
        <v>7.62</v>
      </c>
      <c r="X728">
        <f t="shared" si="226"/>
        <v>41</v>
      </c>
      <c r="Y728" s="49">
        <f t="shared" si="234"/>
        <v>41</v>
      </c>
      <c r="Z728">
        <f t="shared" si="219"/>
        <v>7.64</v>
      </c>
      <c r="AA728">
        <f t="shared" si="227"/>
        <v>43</v>
      </c>
      <c r="AB728">
        <f t="shared" si="235"/>
        <v>43</v>
      </c>
      <c r="AC728">
        <f t="shared" si="236"/>
        <v>7.72</v>
      </c>
      <c r="AD728" cm="1">
        <f t="array" ref="AD728">1+SUMPRODUCT((D$469:D$776=D728)*(AC$469:AC$776&gt;AC728))</f>
        <v>22</v>
      </c>
      <c r="AE728">
        <f t="shared" si="237"/>
        <v>22</v>
      </c>
      <c r="AF728">
        <f t="shared" si="238"/>
        <v>7.53</v>
      </c>
      <c r="AG728" cm="1">
        <f t="array" ref="AG728">1+SUMPRODUCT((D$469:D$776=D728)*(AF$469:AF$776&gt;AF728))</f>
        <v>15</v>
      </c>
      <c r="AH728">
        <f t="shared" si="239"/>
        <v>15</v>
      </c>
      <c r="AI728">
        <f t="shared" si="240"/>
        <v>7.91</v>
      </c>
      <c r="AJ728" cm="1">
        <f t="array" ref="AJ728">1+SUMPRODUCT((D$469:D$776=D728)*(AI$469:AI$776&gt;AI728))</f>
        <v>3</v>
      </c>
      <c r="AK728">
        <f t="shared" si="241"/>
        <v>3</v>
      </c>
      <c r="AL728">
        <f t="shared" si="242"/>
        <v>7.4</v>
      </c>
      <c r="AM728" cm="1">
        <f t="array" ref="AM728">1+SUMPRODUCT((D$469:D$776=D728)*(AL$469:AL$776&gt;AL728))</f>
        <v>40</v>
      </c>
      <c r="AN728">
        <f t="shared" si="243"/>
        <v>40</v>
      </c>
    </row>
    <row r="729" spans="2:40" x14ac:dyDescent="0.3">
      <c r="B729" t="s">
        <v>1032</v>
      </c>
      <c r="C729" t="str">
        <f>VLOOKUP(B729,class!A$1:B$357,2,FALSE)</f>
        <v>Shire district</v>
      </c>
      <c r="D729" t="str">
        <f>VLOOKUP(B729,classifications!E$3:F$335,2,FALSE)</f>
        <v xml:space="preserve">Largely Rural (rural including hub towns 50-79%) </v>
      </c>
      <c r="E729" s="7">
        <f t="shared" si="212"/>
        <v>7.51</v>
      </c>
      <c r="F729" s="49">
        <f t="shared" si="220"/>
        <v>28</v>
      </c>
      <c r="G729" s="49">
        <f t="shared" si="228"/>
        <v>28</v>
      </c>
      <c r="H729">
        <f t="shared" si="213"/>
        <v>7.75</v>
      </c>
      <c r="I729" s="49">
        <f t="shared" si="221"/>
        <v>4</v>
      </c>
      <c r="J729" s="49">
        <f t="shared" si="229"/>
        <v>4</v>
      </c>
      <c r="K729">
        <f t="shared" si="214"/>
        <v>7.61</v>
      </c>
      <c r="L729">
        <f t="shared" si="222"/>
        <v>24</v>
      </c>
      <c r="M729" s="49">
        <f t="shared" si="230"/>
        <v>24</v>
      </c>
      <c r="N729">
        <f t="shared" si="215"/>
        <v>7.65</v>
      </c>
      <c r="O729">
        <f t="shared" si="223"/>
        <v>35</v>
      </c>
      <c r="P729" s="49">
        <f t="shared" si="231"/>
        <v>35</v>
      </c>
      <c r="Q729">
        <f t="shared" si="216"/>
        <v>7.56</v>
      </c>
      <c r="R729">
        <f t="shared" si="224"/>
        <v>38</v>
      </c>
      <c r="S729" s="49">
        <f t="shared" si="232"/>
        <v>38</v>
      </c>
      <c r="T729">
        <f t="shared" si="217"/>
        <v>8.06</v>
      </c>
      <c r="U729">
        <f t="shared" si="225"/>
        <v>6</v>
      </c>
      <c r="V729" s="49">
        <f t="shared" si="233"/>
        <v>6</v>
      </c>
      <c r="W729">
        <f t="shared" si="218"/>
        <v>7.94</v>
      </c>
      <c r="X729">
        <f t="shared" si="226"/>
        <v>7</v>
      </c>
      <c r="Y729" s="49">
        <f t="shared" si="234"/>
        <v>7</v>
      </c>
      <c r="Z729">
        <f t="shared" si="219"/>
        <v>7.98</v>
      </c>
      <c r="AA729">
        <f t="shared" si="227"/>
        <v>9</v>
      </c>
      <c r="AB729">
        <f t="shared" si="235"/>
        <v>9</v>
      </c>
      <c r="AC729">
        <f t="shared" si="236"/>
        <v>7.95</v>
      </c>
      <c r="AD729" cm="1">
        <f t="array" ref="AD729">1+SUMPRODUCT((D$469:D$776=D729)*(AC$469:AC$776&gt;AC729))</f>
        <v>1</v>
      </c>
      <c r="AE729">
        <f t="shared" si="237"/>
        <v>1</v>
      </c>
      <c r="AF729">
        <f t="shared" si="238"/>
        <v>7.65</v>
      </c>
      <c r="AG729" cm="1">
        <f t="array" ref="AG729">1+SUMPRODUCT((D$469:D$776=D729)*(AF$469:AF$776&gt;AF729))</f>
        <v>9</v>
      </c>
      <c r="AH729">
        <f t="shared" si="239"/>
        <v>9</v>
      </c>
      <c r="AI729">
        <f t="shared" si="240"/>
        <v>7.74</v>
      </c>
      <c r="AJ729" cm="1">
        <f t="array" ref="AJ729">1+SUMPRODUCT((D$469:D$776=D729)*(AI$469:AI$776&gt;AI729))</f>
        <v>12</v>
      </c>
      <c r="AK729">
        <f t="shared" si="241"/>
        <v>12</v>
      </c>
      <c r="AL729">
        <f t="shared" si="242"/>
        <v>7.7</v>
      </c>
      <c r="AM729" cm="1">
        <f t="array" ref="AM729">1+SUMPRODUCT((D$469:D$776=D729)*(AL$469:AL$776&gt;AL729))</f>
        <v>13</v>
      </c>
      <c r="AN729">
        <f t="shared" si="243"/>
        <v>13</v>
      </c>
    </row>
    <row r="730" spans="2:40" x14ac:dyDescent="0.3">
      <c r="B730" t="s">
        <v>281</v>
      </c>
      <c r="C730" t="str">
        <f>VLOOKUP(B730,class!A$1:B$357,2,FALSE)</f>
        <v>Shire district</v>
      </c>
      <c r="D730" t="str">
        <f>VLOOKUP(B730,classifications!E$3:F$335,2,FALSE)</f>
        <v xml:space="preserve">Largely Rural (rural including hub towns 50-79%) </v>
      </c>
      <c r="E730" s="7">
        <f t="shared" si="212"/>
        <v>7.22</v>
      </c>
      <c r="F730" s="49">
        <f t="shared" si="220"/>
        <v>40</v>
      </c>
      <c r="G730" s="49">
        <f t="shared" si="228"/>
        <v>40</v>
      </c>
      <c r="H730">
        <f t="shared" si="213"/>
        <v>7.52</v>
      </c>
      <c r="I730" s="49">
        <f t="shared" si="221"/>
        <v>31</v>
      </c>
      <c r="J730" s="49">
        <f t="shared" si="229"/>
        <v>31</v>
      </c>
      <c r="K730">
        <f t="shared" si="214"/>
        <v>7.45</v>
      </c>
      <c r="L730">
        <f t="shared" si="222"/>
        <v>36</v>
      </c>
      <c r="M730" s="49">
        <f t="shared" si="230"/>
        <v>36</v>
      </c>
      <c r="N730">
        <f t="shared" si="215"/>
        <v>7.78</v>
      </c>
      <c r="O730">
        <f t="shared" si="223"/>
        <v>16</v>
      </c>
      <c r="P730" s="49">
        <f t="shared" si="231"/>
        <v>16</v>
      </c>
      <c r="Q730">
        <f t="shared" si="216"/>
        <v>7.92</v>
      </c>
      <c r="R730">
        <f t="shared" si="224"/>
        <v>8</v>
      </c>
      <c r="S730" s="49">
        <f t="shared" si="232"/>
        <v>8</v>
      </c>
      <c r="T730">
        <f t="shared" si="217"/>
        <v>7.93</v>
      </c>
      <c r="U730">
        <f t="shared" si="225"/>
        <v>11</v>
      </c>
      <c r="V730" s="49">
        <f t="shared" si="233"/>
        <v>11</v>
      </c>
      <c r="W730">
        <f t="shared" si="218"/>
        <v>7.62</v>
      </c>
      <c r="X730">
        <f t="shared" si="226"/>
        <v>35</v>
      </c>
      <c r="Y730" s="49">
        <f t="shared" si="234"/>
        <v>35</v>
      </c>
      <c r="Z730">
        <f t="shared" si="219"/>
        <v>7.63</v>
      </c>
      <c r="AA730">
        <f t="shared" si="227"/>
        <v>37</v>
      </c>
      <c r="AB730">
        <f t="shared" si="235"/>
        <v>37</v>
      </c>
      <c r="AC730">
        <f t="shared" si="236"/>
        <v>7.83</v>
      </c>
      <c r="AD730" cm="1">
        <f t="array" ref="AD730">1+SUMPRODUCT((D$469:D$776=D730)*(AC$469:AC$776&gt;AC730))</f>
        <v>12</v>
      </c>
      <c r="AE730">
        <f t="shared" si="237"/>
        <v>12</v>
      </c>
      <c r="AF730">
        <f t="shared" si="238"/>
        <v>7.78</v>
      </c>
      <c r="AG730" cm="1">
        <f t="array" ref="AG730">1+SUMPRODUCT((D$469:D$776=D730)*(AF$469:AF$776&gt;AF730))</f>
        <v>3</v>
      </c>
      <c r="AH730">
        <f t="shared" si="239"/>
        <v>3</v>
      </c>
      <c r="AI730">
        <f t="shared" si="240"/>
        <v>7.8</v>
      </c>
      <c r="AJ730" cm="1">
        <f t="array" ref="AJ730">1+SUMPRODUCT((D$469:D$776=D730)*(AI$469:AI$776&gt;AI730))</f>
        <v>10</v>
      </c>
      <c r="AK730">
        <f t="shared" si="241"/>
        <v>10</v>
      </c>
      <c r="AL730">
        <f t="shared" si="242"/>
        <v>7.46</v>
      </c>
      <c r="AM730" cm="1">
        <f t="array" ref="AM730">1+SUMPRODUCT((D$469:D$776=D730)*(AL$469:AL$776&gt;AL730))</f>
        <v>28</v>
      </c>
      <c r="AN730">
        <f t="shared" si="243"/>
        <v>28</v>
      </c>
    </row>
    <row r="731" spans="2:40" x14ac:dyDescent="0.3">
      <c r="B731" t="s">
        <v>282</v>
      </c>
      <c r="C731" t="str">
        <f>VLOOKUP(B731,class!A$1:B$357,2,FALSE)</f>
        <v>Unitary authority</v>
      </c>
      <c r="D731" t="str">
        <f>VLOOKUP(B731,classifications!E$3:F$335,2,FALSE)</f>
        <v>Urban with City and Town</v>
      </c>
      <c r="E731" s="7">
        <f t="shared" si="212"/>
        <v>7.47</v>
      </c>
      <c r="F731" s="49">
        <f t="shared" si="220"/>
        <v>35</v>
      </c>
      <c r="G731" s="49">
        <f t="shared" si="228"/>
        <v>35</v>
      </c>
      <c r="H731">
        <f t="shared" si="213"/>
        <v>7.44</v>
      </c>
      <c r="I731" s="49">
        <f t="shared" si="221"/>
        <v>45</v>
      </c>
      <c r="J731" s="49">
        <f t="shared" si="229"/>
        <v>45</v>
      </c>
      <c r="K731">
        <f t="shared" si="214"/>
        <v>7.47</v>
      </c>
      <c r="L731">
        <f t="shared" si="222"/>
        <v>50</v>
      </c>
      <c r="M731" s="49">
        <f t="shared" si="230"/>
        <v>50</v>
      </c>
      <c r="N731">
        <f t="shared" si="215"/>
        <v>7.64</v>
      </c>
      <c r="O731">
        <f t="shared" si="223"/>
        <v>43</v>
      </c>
      <c r="P731" s="49">
        <f t="shared" si="231"/>
        <v>43</v>
      </c>
      <c r="Q731">
        <f t="shared" si="216"/>
        <v>7.59</v>
      </c>
      <c r="R731">
        <f t="shared" si="224"/>
        <v>60</v>
      </c>
      <c r="S731" s="49">
        <f t="shared" si="232"/>
        <v>60</v>
      </c>
      <c r="T731">
        <f t="shared" si="217"/>
        <v>7.68</v>
      </c>
      <c r="U731">
        <f t="shared" si="225"/>
        <v>41</v>
      </c>
      <c r="V731" s="49">
        <f t="shared" si="233"/>
        <v>41</v>
      </c>
      <c r="W731">
        <f t="shared" si="218"/>
        <v>7.61</v>
      </c>
      <c r="X731">
        <f t="shared" si="226"/>
        <v>73</v>
      </c>
      <c r="Y731" s="49">
        <f t="shared" si="234"/>
        <v>73</v>
      </c>
      <c r="Z731">
        <f t="shared" si="219"/>
        <v>7.71</v>
      </c>
      <c r="AA731">
        <f t="shared" si="227"/>
        <v>40</v>
      </c>
      <c r="AB731">
        <f t="shared" si="235"/>
        <v>40</v>
      </c>
      <c r="AC731">
        <f t="shared" si="236"/>
        <v>7.59</v>
      </c>
      <c r="AD731" cm="1">
        <f t="array" ref="AD731">1+SUMPRODUCT((D$469:D$776=D731)*(AC$469:AC$776&gt;AC731))</f>
        <v>60</v>
      </c>
      <c r="AE731">
        <f t="shared" si="237"/>
        <v>60</v>
      </c>
      <c r="AF731">
        <f t="shared" si="238"/>
        <v>7.39</v>
      </c>
      <c r="AG731" cm="1">
        <f t="array" ref="AG731">1+SUMPRODUCT((D$469:D$776=D731)*(AF$469:AF$776&gt;AF731))</f>
        <v>48</v>
      </c>
      <c r="AH731">
        <f t="shared" si="239"/>
        <v>48</v>
      </c>
      <c r="AI731">
        <f t="shared" si="240"/>
        <v>7.49</v>
      </c>
      <c r="AJ731" cm="1">
        <f t="array" ref="AJ731">1+SUMPRODUCT((D$469:D$776=D731)*(AI$469:AI$776&gt;AI731))</f>
        <v>47</v>
      </c>
      <c r="AK731">
        <f t="shared" si="241"/>
        <v>47</v>
      </c>
      <c r="AL731">
        <f t="shared" si="242"/>
        <v>7.49</v>
      </c>
      <c r="AM731" cm="1">
        <f t="array" ref="AM731">1+SUMPRODUCT((D$469:D$776=D731)*(AL$469:AL$776&gt;AL731))</f>
        <v>35</v>
      </c>
      <c r="AN731">
        <f t="shared" si="243"/>
        <v>35</v>
      </c>
    </row>
    <row r="732" spans="2:40" x14ac:dyDescent="0.3">
      <c r="B732" t="s">
        <v>283</v>
      </c>
      <c r="C732" t="str">
        <f>VLOOKUP(B732,class!A$1:B$357,2,FALSE)</f>
        <v>Shire district</v>
      </c>
      <c r="D732" t="str">
        <f>VLOOKUP(B732,classifications!E$3:F$335,2,FALSE)</f>
        <v xml:space="preserve">Largely Rural (rural including hub towns 50-79%) </v>
      </c>
      <c r="E732" s="7">
        <f t="shared" si="212"/>
        <v>7.62</v>
      </c>
      <c r="F732" s="49">
        <f t="shared" si="220"/>
        <v>12</v>
      </c>
      <c r="G732" s="49">
        <f t="shared" si="228"/>
        <v>12</v>
      </c>
      <c r="H732">
        <f t="shared" si="213"/>
        <v>7.35</v>
      </c>
      <c r="I732" s="49">
        <f t="shared" si="221"/>
        <v>37</v>
      </c>
      <c r="J732" s="49">
        <f t="shared" si="229"/>
        <v>37</v>
      </c>
      <c r="K732">
        <f t="shared" si="214"/>
        <v>7.32</v>
      </c>
      <c r="L732">
        <f t="shared" si="222"/>
        <v>40</v>
      </c>
      <c r="M732" s="49">
        <f t="shared" si="230"/>
        <v>40</v>
      </c>
      <c r="N732">
        <f t="shared" si="215"/>
        <v>7.75</v>
      </c>
      <c r="O732">
        <f t="shared" si="223"/>
        <v>20</v>
      </c>
      <c r="P732" s="49">
        <f t="shared" si="231"/>
        <v>20</v>
      </c>
      <c r="Q732">
        <f t="shared" si="216"/>
        <v>7.4</v>
      </c>
      <c r="R732">
        <f t="shared" si="224"/>
        <v>41</v>
      </c>
      <c r="S732" s="49">
        <f t="shared" si="232"/>
        <v>41</v>
      </c>
      <c r="T732">
        <f t="shared" si="217"/>
        <v>7.53</v>
      </c>
      <c r="U732">
        <f t="shared" si="225"/>
        <v>38</v>
      </c>
      <c r="V732" s="49">
        <f t="shared" si="233"/>
        <v>38</v>
      </c>
      <c r="W732">
        <f t="shared" si="218"/>
        <v>7.65</v>
      </c>
      <c r="X732">
        <f t="shared" si="226"/>
        <v>32</v>
      </c>
      <c r="Y732" s="49">
        <f t="shared" si="234"/>
        <v>32</v>
      </c>
      <c r="Z732">
        <f t="shared" si="219"/>
        <v>7.68</v>
      </c>
      <c r="AA732">
        <f t="shared" si="227"/>
        <v>34</v>
      </c>
      <c r="AB732">
        <f t="shared" si="235"/>
        <v>34</v>
      </c>
      <c r="AC732">
        <f t="shared" si="236"/>
        <v>7.57</v>
      </c>
      <c r="AD732" cm="1">
        <f t="array" ref="AD732">1+SUMPRODUCT((D$469:D$776=D732)*(AC$469:AC$776&gt;AC732))</f>
        <v>35</v>
      </c>
      <c r="AE732">
        <f t="shared" si="237"/>
        <v>35</v>
      </c>
      <c r="AF732">
        <f t="shared" si="238"/>
        <v>7.28</v>
      </c>
      <c r="AG732" cm="1">
        <f t="array" ref="AG732">1+SUMPRODUCT((D$469:D$776=D732)*(AF$469:AF$776&gt;AF732))</f>
        <v>37</v>
      </c>
      <c r="AH732">
        <f t="shared" si="239"/>
        <v>37</v>
      </c>
      <c r="AI732">
        <f t="shared" si="240"/>
        <v>7.63</v>
      </c>
      <c r="AJ732" cm="1">
        <f t="array" ref="AJ732">1+SUMPRODUCT((D$469:D$776=D732)*(AI$469:AI$776&gt;AI732))</f>
        <v>22</v>
      </c>
      <c r="AK732">
        <f t="shared" si="241"/>
        <v>22</v>
      </c>
      <c r="AL732">
        <f t="shared" si="242"/>
        <v>7.34</v>
      </c>
      <c r="AM732" cm="1">
        <f t="array" ref="AM732">1+SUMPRODUCT((D$469:D$776=D732)*(AL$469:AL$776&gt;AL732))</f>
        <v>36</v>
      </c>
      <c r="AN732">
        <f t="shared" si="243"/>
        <v>36</v>
      </c>
    </row>
    <row r="733" spans="2:40" x14ac:dyDescent="0.3">
      <c r="B733" t="s">
        <v>284</v>
      </c>
      <c r="C733" t="str">
        <f>VLOOKUP(B733,class!A$1:B$357,2,FALSE)</f>
        <v>Shire district</v>
      </c>
      <c r="D733" t="str">
        <f>VLOOKUP(B733,classifications!E$3:F$335,2,FALSE)</f>
        <v>Urban with Significant Rural (rural including hub towns 26-49%)</v>
      </c>
      <c r="E733" s="7">
        <f t="shared" si="212"/>
        <v>7.81</v>
      </c>
      <c r="F733" s="49">
        <f t="shared" si="220"/>
        <v>7</v>
      </c>
      <c r="G733" s="49">
        <f t="shared" si="228"/>
        <v>7</v>
      </c>
      <c r="H733">
        <f t="shared" si="213"/>
        <v>7.68</v>
      </c>
      <c r="I733" s="49">
        <f t="shared" si="221"/>
        <v>10</v>
      </c>
      <c r="J733" s="49">
        <f t="shared" si="229"/>
        <v>10</v>
      </c>
      <c r="K733">
        <f t="shared" si="214"/>
        <v>7.59</v>
      </c>
      <c r="L733">
        <f t="shared" si="222"/>
        <v>26</v>
      </c>
      <c r="M733" s="49">
        <f t="shared" si="230"/>
        <v>26</v>
      </c>
      <c r="N733">
        <f t="shared" si="215"/>
        <v>7.67</v>
      </c>
      <c r="O733">
        <f t="shared" si="223"/>
        <v>32</v>
      </c>
      <c r="P733" s="49">
        <f t="shared" si="231"/>
        <v>32</v>
      </c>
      <c r="Q733">
        <f t="shared" si="216"/>
        <v>7.84</v>
      </c>
      <c r="R733">
        <f t="shared" si="224"/>
        <v>15</v>
      </c>
      <c r="S733" s="49">
        <f t="shared" si="232"/>
        <v>15</v>
      </c>
      <c r="T733">
        <f t="shared" si="217"/>
        <v>7.95</v>
      </c>
      <c r="U733">
        <f t="shared" si="225"/>
        <v>8</v>
      </c>
      <c r="V733" s="49">
        <f t="shared" si="233"/>
        <v>8</v>
      </c>
      <c r="W733">
        <f t="shared" si="218"/>
        <v>7.68</v>
      </c>
      <c r="X733">
        <f t="shared" si="226"/>
        <v>36</v>
      </c>
      <c r="Y733" s="49">
        <f t="shared" si="234"/>
        <v>36</v>
      </c>
      <c r="Z733">
        <f t="shared" si="219"/>
        <v>7.92</v>
      </c>
      <c r="AA733">
        <f t="shared" si="227"/>
        <v>23</v>
      </c>
      <c r="AB733">
        <f t="shared" si="235"/>
        <v>23</v>
      </c>
      <c r="AC733">
        <f t="shared" si="236"/>
        <v>7.62</v>
      </c>
      <c r="AD733" cm="1">
        <f t="array" ref="AD733">1+SUMPRODUCT((D$469:D$776=D733)*(AC$469:AC$776&gt;AC733))</f>
        <v>40</v>
      </c>
      <c r="AE733">
        <f t="shared" si="237"/>
        <v>40</v>
      </c>
      <c r="AF733">
        <f t="shared" si="238"/>
        <v>7.1</v>
      </c>
      <c r="AG733" cm="1">
        <f t="array" ref="AG733">1+SUMPRODUCT((D$469:D$776=D733)*(AF$469:AF$776&gt;AF733))</f>
        <v>44</v>
      </c>
      <c r="AH733">
        <f t="shared" si="239"/>
        <v>44</v>
      </c>
      <c r="AI733">
        <f t="shared" si="240"/>
        <v>7.77</v>
      </c>
      <c r="AJ733" cm="1">
        <f t="array" ref="AJ733">1+SUMPRODUCT((D$469:D$776=D733)*(AI$469:AI$776&gt;AI733))</f>
        <v>12</v>
      </c>
      <c r="AK733">
        <f t="shared" si="241"/>
        <v>12</v>
      </c>
      <c r="AL733">
        <f t="shared" si="242"/>
        <v>7.9</v>
      </c>
      <c r="AM733" cm="1">
        <f t="array" ref="AM733">1+SUMPRODUCT((D$469:D$776=D733)*(AL$469:AL$776&gt;AL733))</f>
        <v>9</v>
      </c>
      <c r="AN733">
        <f t="shared" si="243"/>
        <v>9</v>
      </c>
    </row>
    <row r="734" spans="2:40" x14ac:dyDescent="0.3">
      <c r="B734" t="s">
        <v>285</v>
      </c>
      <c r="C734" t="str">
        <f>VLOOKUP(B734,class!A$1:B$357,2,FALSE)</f>
        <v>Shire district</v>
      </c>
      <c r="D734" t="str">
        <f>VLOOKUP(B734,classifications!E$3:F$335,2,FALSE)</f>
        <v xml:space="preserve">Largely Rural (rural including hub towns 50-79%) </v>
      </c>
      <c r="E734" s="7">
        <f t="shared" si="212"/>
        <v>7.7</v>
      </c>
      <c r="F734" s="49">
        <f t="shared" si="220"/>
        <v>4</v>
      </c>
      <c r="G734" s="49">
        <f t="shared" si="228"/>
        <v>4</v>
      </c>
      <c r="H734">
        <f t="shared" si="213"/>
        <v>7.54</v>
      </c>
      <c r="I734" s="49">
        <f t="shared" si="221"/>
        <v>29</v>
      </c>
      <c r="J734" s="49">
        <f t="shared" si="229"/>
        <v>29</v>
      </c>
      <c r="K734">
        <f t="shared" si="214"/>
        <v>7.6</v>
      </c>
      <c r="L734">
        <f t="shared" si="222"/>
        <v>26</v>
      </c>
      <c r="M734" s="49">
        <f t="shared" si="230"/>
        <v>26</v>
      </c>
      <c r="N734">
        <f t="shared" si="215"/>
        <v>7.8</v>
      </c>
      <c r="O734">
        <f t="shared" si="223"/>
        <v>15</v>
      </c>
      <c r="P734" s="49">
        <f t="shared" si="231"/>
        <v>15</v>
      </c>
      <c r="Q734">
        <f t="shared" si="216"/>
        <v>7.67</v>
      </c>
      <c r="R734">
        <f t="shared" si="224"/>
        <v>33</v>
      </c>
      <c r="S734" s="49">
        <f t="shared" si="232"/>
        <v>33</v>
      </c>
      <c r="T734">
        <f t="shared" si="217"/>
        <v>7.99</v>
      </c>
      <c r="U734">
        <f t="shared" si="225"/>
        <v>9</v>
      </c>
      <c r="V734" s="49">
        <f t="shared" si="233"/>
        <v>9</v>
      </c>
      <c r="W734">
        <f t="shared" si="218"/>
        <v>7.86</v>
      </c>
      <c r="X734">
        <f t="shared" si="226"/>
        <v>16</v>
      </c>
      <c r="Y734" s="49">
        <f t="shared" si="234"/>
        <v>16</v>
      </c>
      <c r="Z734">
        <f t="shared" si="219"/>
        <v>7.88</v>
      </c>
      <c r="AA734">
        <f t="shared" si="227"/>
        <v>15</v>
      </c>
      <c r="AB734">
        <f t="shared" si="235"/>
        <v>15</v>
      </c>
      <c r="AC734">
        <f t="shared" si="236"/>
        <v>7.95</v>
      </c>
      <c r="AD734" cm="1">
        <f t="array" ref="AD734">1+SUMPRODUCT((D$469:D$776=D734)*(AC$469:AC$776&gt;AC734))</f>
        <v>1</v>
      </c>
      <c r="AE734">
        <f t="shared" si="237"/>
        <v>1</v>
      </c>
      <c r="AF734">
        <f t="shared" si="238"/>
        <v>7.47</v>
      </c>
      <c r="AG734" cm="1">
        <f t="array" ref="AG734">1+SUMPRODUCT((D$469:D$776=D734)*(AF$469:AF$776&gt;AF734))</f>
        <v>25</v>
      </c>
      <c r="AH734">
        <f t="shared" si="239"/>
        <v>25</v>
      </c>
      <c r="AI734">
        <f t="shared" si="240"/>
        <v>7.46</v>
      </c>
      <c r="AJ734" cm="1">
        <f t="array" ref="AJ734">1+SUMPRODUCT((D$469:D$776=D734)*(AI$469:AI$776&gt;AI734))</f>
        <v>35</v>
      </c>
      <c r="AK734">
        <f t="shared" si="241"/>
        <v>35</v>
      </c>
      <c r="AL734">
        <f t="shared" si="242"/>
        <v>7.62</v>
      </c>
      <c r="AM734" cm="1">
        <f t="array" ref="AM734">1+SUMPRODUCT((D$469:D$776=D734)*(AL$469:AL$776&gt;AL734))</f>
        <v>17</v>
      </c>
      <c r="AN734">
        <f t="shared" si="243"/>
        <v>17</v>
      </c>
    </row>
    <row r="735" spans="2:40" x14ac:dyDescent="0.3">
      <c r="B735" t="s">
        <v>286</v>
      </c>
      <c r="C735" t="str">
        <f>VLOOKUP(B735,class!A$1:B$357,2,FALSE)</f>
        <v>Shire district</v>
      </c>
      <c r="D735" t="str">
        <f>VLOOKUP(B735,classifications!E$3:F$335,2,FALSE)</f>
        <v>Urban with City and Town</v>
      </c>
      <c r="E735" s="7">
        <f t="shared" si="212"/>
        <v>7.41</v>
      </c>
      <c r="F735" s="49">
        <f t="shared" si="220"/>
        <v>46</v>
      </c>
      <c r="G735" s="49">
        <f t="shared" si="228"/>
        <v>46</v>
      </c>
      <c r="H735">
        <f t="shared" si="213"/>
        <v>7.45</v>
      </c>
      <c r="I735" s="49">
        <f t="shared" si="221"/>
        <v>43</v>
      </c>
      <c r="J735" s="49">
        <f t="shared" si="229"/>
        <v>43</v>
      </c>
      <c r="K735">
        <f t="shared" si="214"/>
        <v>7.23</v>
      </c>
      <c r="L735">
        <f t="shared" si="222"/>
        <v>86</v>
      </c>
      <c r="M735" s="49">
        <f t="shared" si="230"/>
        <v>86</v>
      </c>
      <c r="N735">
        <f t="shared" si="215"/>
        <v>7.51</v>
      </c>
      <c r="O735">
        <f t="shared" si="223"/>
        <v>61</v>
      </c>
      <c r="P735" s="49">
        <f t="shared" si="231"/>
        <v>61</v>
      </c>
      <c r="Q735">
        <f t="shared" si="216"/>
        <v>7.77</v>
      </c>
      <c r="R735">
        <f t="shared" si="224"/>
        <v>27</v>
      </c>
      <c r="S735" s="49">
        <f t="shared" si="232"/>
        <v>27</v>
      </c>
      <c r="T735">
        <f t="shared" si="217"/>
        <v>7.77</v>
      </c>
      <c r="U735">
        <f t="shared" si="225"/>
        <v>25</v>
      </c>
      <c r="V735" s="49">
        <f t="shared" si="233"/>
        <v>25</v>
      </c>
      <c r="W735">
        <f t="shared" si="218"/>
        <v>7.7</v>
      </c>
      <c r="X735">
        <f t="shared" si="226"/>
        <v>54</v>
      </c>
      <c r="Y735" s="49">
        <f t="shared" si="234"/>
        <v>54</v>
      </c>
      <c r="Z735">
        <f t="shared" si="219"/>
        <v>7.28</v>
      </c>
      <c r="AA735">
        <f t="shared" si="227"/>
        <v>91</v>
      </c>
      <c r="AB735">
        <f t="shared" si="235"/>
        <v>91</v>
      </c>
      <c r="AC735">
        <f t="shared" si="236"/>
        <v>7.03</v>
      </c>
      <c r="AD735" cm="1">
        <f t="array" ref="AD735">1+SUMPRODUCT((D$469:D$776=D735)*(AC$469:AC$776&gt;AC735))</f>
        <v>91</v>
      </c>
      <c r="AE735">
        <f t="shared" si="237"/>
        <v>91</v>
      </c>
      <c r="AF735">
        <f t="shared" si="238"/>
        <v>6.98</v>
      </c>
      <c r="AG735" cm="1">
        <f t="array" ref="AG735">1+SUMPRODUCT((D$469:D$776=D735)*(AF$469:AF$776&gt;AF735))</f>
        <v>90</v>
      </c>
      <c r="AH735">
        <f t="shared" si="239"/>
        <v>90</v>
      </c>
      <c r="AI735">
        <f t="shared" si="240"/>
        <v>7.33</v>
      </c>
      <c r="AJ735" cm="1">
        <f t="array" ref="AJ735">1+SUMPRODUCT((D$469:D$776=D735)*(AI$469:AI$776&gt;AI735))</f>
        <v>78</v>
      </c>
      <c r="AK735">
        <f t="shared" si="241"/>
        <v>78</v>
      </c>
      <c r="AL735">
        <f t="shared" si="242"/>
        <v>7.61</v>
      </c>
      <c r="AM735" cm="1">
        <f t="array" ref="AM735">1+SUMPRODUCT((D$469:D$776=D735)*(AL$469:AL$776&gt;AL735))</f>
        <v>17</v>
      </c>
      <c r="AN735">
        <f t="shared" si="243"/>
        <v>17</v>
      </c>
    </row>
    <row r="736" spans="2:40" x14ac:dyDescent="0.3">
      <c r="B736" t="s">
        <v>287</v>
      </c>
      <c r="C736" t="str">
        <f>VLOOKUP(B736,class!A$1:B$357,2,FALSE)</f>
        <v>Shire district</v>
      </c>
      <c r="D736" t="str">
        <f>VLOOKUP(B736,classifications!E$3:F$335,2,FALSE)</f>
        <v>Urban with Major Conurbation</v>
      </c>
      <c r="E736" s="7">
        <f t="shared" si="212"/>
        <v>7.25</v>
      </c>
      <c r="F736" s="49">
        <f t="shared" si="220"/>
        <v>44</v>
      </c>
      <c r="G736" s="49">
        <f t="shared" si="228"/>
        <v>44</v>
      </c>
      <c r="H736">
        <f t="shared" si="213"/>
        <v>7.43</v>
      </c>
      <c r="I736" s="49">
        <f t="shared" si="221"/>
        <v>21</v>
      </c>
      <c r="J736" s="49">
        <f t="shared" si="229"/>
        <v>21</v>
      </c>
      <c r="K736">
        <f t="shared" si="214"/>
        <v>7.58</v>
      </c>
      <c r="L736">
        <f t="shared" si="222"/>
        <v>11</v>
      </c>
      <c r="M736" s="49">
        <f t="shared" si="230"/>
        <v>11</v>
      </c>
      <c r="N736">
        <f t="shared" si="215"/>
        <v>7.87</v>
      </c>
      <c r="O736">
        <f t="shared" si="223"/>
        <v>2</v>
      </c>
      <c r="P736" s="49">
        <f t="shared" si="231"/>
        <v>2</v>
      </c>
      <c r="Q736">
        <f t="shared" si="216"/>
        <v>7.6</v>
      </c>
      <c r="R736">
        <f t="shared" si="224"/>
        <v>25</v>
      </c>
      <c r="S736" s="49">
        <f t="shared" si="232"/>
        <v>25</v>
      </c>
      <c r="T736">
        <f t="shared" si="217"/>
        <v>7.91</v>
      </c>
      <c r="U736">
        <f t="shared" si="225"/>
        <v>4</v>
      </c>
      <c r="V736" s="49">
        <f t="shared" si="233"/>
        <v>4</v>
      </c>
      <c r="W736">
        <f t="shared" si="218"/>
        <v>7.81</v>
      </c>
      <c r="X736">
        <f t="shared" si="226"/>
        <v>6</v>
      </c>
      <c r="Y736" s="49">
        <f t="shared" si="234"/>
        <v>6</v>
      </c>
      <c r="Z736">
        <f t="shared" si="219"/>
        <v>7.89</v>
      </c>
      <c r="AA736">
        <f t="shared" si="227"/>
        <v>6</v>
      </c>
      <c r="AB736">
        <f t="shared" si="235"/>
        <v>6</v>
      </c>
      <c r="AC736">
        <f t="shared" si="236"/>
        <v>7.71</v>
      </c>
      <c r="AD736" cm="1">
        <f t="array" ref="AD736">1+SUMPRODUCT((D$469:D$776=D736)*(AC$469:AC$776&gt;AC736))</f>
        <v>19</v>
      </c>
      <c r="AE736">
        <f t="shared" si="237"/>
        <v>19</v>
      </c>
      <c r="AF736">
        <f t="shared" si="238"/>
        <v>7.5</v>
      </c>
      <c r="AG736" cm="1">
        <f t="array" ref="AG736">1+SUMPRODUCT((D$469:D$776=D736)*(AF$469:AF$776&gt;AF736))</f>
        <v>12</v>
      </c>
      <c r="AH736">
        <f t="shared" si="239"/>
        <v>12</v>
      </c>
      <c r="AI736">
        <f t="shared" si="240"/>
        <v>7.93</v>
      </c>
      <c r="AJ736" cm="1">
        <f t="array" ref="AJ736">1+SUMPRODUCT((D$469:D$776=D736)*(AI$469:AI$776&gt;AI736))</f>
        <v>4</v>
      </c>
      <c r="AK736">
        <f t="shared" si="241"/>
        <v>4</v>
      </c>
      <c r="AL736">
        <f t="shared" si="242"/>
        <v>6.84</v>
      </c>
      <c r="AM736" cm="1">
        <f t="array" ref="AM736">1+SUMPRODUCT((D$469:D$776=D736)*(AL$469:AL$776&gt;AL736))</f>
        <v>75</v>
      </c>
      <c r="AN736">
        <f t="shared" si="243"/>
        <v>75</v>
      </c>
    </row>
    <row r="737" spans="2:40" x14ac:dyDescent="0.3">
      <c r="B737" t="s">
        <v>288</v>
      </c>
      <c r="C737" t="str">
        <f>VLOOKUP(B737,class!A$1:B$357,2,FALSE)</f>
        <v>Unitary authority</v>
      </c>
      <c r="D737" t="str">
        <f>VLOOKUP(B737,classifications!E$3:F$335,2,FALSE)</f>
        <v>Urban with Major Conurbation</v>
      </c>
      <c r="E737" s="7">
        <f t="shared" si="212"/>
        <v>7.18</v>
      </c>
      <c r="F737" s="49">
        <f t="shared" si="220"/>
        <v>54</v>
      </c>
      <c r="G737" s="49">
        <f t="shared" si="228"/>
        <v>54</v>
      </c>
      <c r="H737">
        <f t="shared" si="213"/>
        <v>7.32</v>
      </c>
      <c r="I737" s="49">
        <f t="shared" si="221"/>
        <v>40</v>
      </c>
      <c r="J737" s="49">
        <f t="shared" si="229"/>
        <v>40</v>
      </c>
      <c r="K737">
        <f t="shared" si="214"/>
        <v>7.36</v>
      </c>
      <c r="L737">
        <f t="shared" si="222"/>
        <v>44</v>
      </c>
      <c r="M737" s="49">
        <f t="shared" si="230"/>
        <v>44</v>
      </c>
      <c r="N737">
        <f t="shared" si="215"/>
        <v>7.48</v>
      </c>
      <c r="O737">
        <f t="shared" si="223"/>
        <v>45</v>
      </c>
      <c r="P737" s="49">
        <f t="shared" si="231"/>
        <v>45</v>
      </c>
      <c r="Q737">
        <f t="shared" si="216"/>
        <v>7.55</v>
      </c>
      <c r="R737">
        <f t="shared" si="224"/>
        <v>33</v>
      </c>
      <c r="S737" s="49">
        <f t="shared" si="232"/>
        <v>33</v>
      </c>
      <c r="T737">
        <f t="shared" si="217"/>
        <v>7.65</v>
      </c>
      <c r="U737">
        <f t="shared" si="225"/>
        <v>25</v>
      </c>
      <c r="V737" s="49">
        <f t="shared" si="233"/>
        <v>25</v>
      </c>
      <c r="W737">
        <f t="shared" si="218"/>
        <v>7.59</v>
      </c>
      <c r="X737">
        <f t="shared" si="226"/>
        <v>37</v>
      </c>
      <c r="Y737" s="49">
        <f t="shared" si="234"/>
        <v>37</v>
      </c>
      <c r="Z737">
        <f t="shared" si="219"/>
        <v>7.53</v>
      </c>
      <c r="AA737">
        <f t="shared" si="227"/>
        <v>54</v>
      </c>
      <c r="AB737">
        <f t="shared" si="235"/>
        <v>54</v>
      </c>
      <c r="AC737">
        <f t="shared" si="236"/>
        <v>7.58</v>
      </c>
      <c r="AD737" cm="1">
        <f t="array" ref="AD737">1+SUMPRODUCT((D$469:D$776=D737)*(AC$469:AC$776&gt;AC737))</f>
        <v>37</v>
      </c>
      <c r="AE737">
        <f t="shared" si="237"/>
        <v>37</v>
      </c>
      <c r="AF737">
        <f t="shared" si="238"/>
        <v>7.42</v>
      </c>
      <c r="AG737" cm="1">
        <f t="array" ref="AG737">1+SUMPRODUCT((D$469:D$776=D737)*(AF$469:AF$776&gt;AF737))</f>
        <v>19</v>
      </c>
      <c r="AH737">
        <f t="shared" si="239"/>
        <v>19</v>
      </c>
      <c r="AI737">
        <f t="shared" si="240"/>
        <v>7.61</v>
      </c>
      <c r="AJ737" cm="1">
        <f t="array" ref="AJ737">1+SUMPRODUCT((D$469:D$776=D737)*(AI$469:AI$776&gt;AI737))</f>
        <v>15</v>
      </c>
      <c r="AK737">
        <f t="shared" si="241"/>
        <v>15</v>
      </c>
      <c r="AL737">
        <f t="shared" si="242"/>
        <v>7.64</v>
      </c>
      <c r="AM737" cm="1">
        <f t="array" ref="AM737">1+SUMPRODUCT((D$469:D$776=D737)*(AL$469:AL$776&gt;AL737))</f>
        <v>6</v>
      </c>
      <c r="AN737">
        <f t="shared" si="243"/>
        <v>6</v>
      </c>
    </row>
    <row r="738" spans="2:40" x14ac:dyDescent="0.3">
      <c r="B738" t="s">
        <v>289</v>
      </c>
      <c r="C738" t="str">
        <f>VLOOKUP(B738,class!A$1:B$357,2,FALSE)</f>
        <v>Shire district</v>
      </c>
      <c r="D738" t="str">
        <f>VLOOKUP(B738,classifications!E$3:F$335,2,FALSE)</f>
        <v>Urban with Significant Rural (rural including hub towns 26-49%)</v>
      </c>
      <c r="E738" s="7">
        <f t="shared" si="212"/>
        <v>7.13</v>
      </c>
      <c r="F738" s="49">
        <f t="shared" si="220"/>
        <v>48</v>
      </c>
      <c r="G738" s="49">
        <f t="shared" si="228"/>
        <v>48</v>
      </c>
      <c r="H738">
        <f t="shared" si="213"/>
        <v>7.34</v>
      </c>
      <c r="I738" s="49">
        <f t="shared" si="221"/>
        <v>44</v>
      </c>
      <c r="J738" s="49">
        <f t="shared" si="229"/>
        <v>44</v>
      </c>
      <c r="K738">
        <f t="shared" si="214"/>
        <v>7.54</v>
      </c>
      <c r="L738">
        <f t="shared" si="222"/>
        <v>40</v>
      </c>
      <c r="M738" s="49">
        <f t="shared" si="230"/>
        <v>40</v>
      </c>
      <c r="N738">
        <f t="shared" si="215"/>
        <v>7.7</v>
      </c>
      <c r="O738">
        <f t="shared" si="223"/>
        <v>24</v>
      </c>
      <c r="P738" s="49">
        <f t="shared" si="231"/>
        <v>24</v>
      </c>
      <c r="Q738">
        <f t="shared" si="216"/>
        <v>7.99</v>
      </c>
      <c r="R738">
        <f t="shared" si="224"/>
        <v>4</v>
      </c>
      <c r="S738" s="49">
        <f t="shared" si="232"/>
        <v>4</v>
      </c>
      <c r="T738">
        <f t="shared" si="217"/>
        <v>7.7</v>
      </c>
      <c r="U738">
        <f t="shared" si="225"/>
        <v>34</v>
      </c>
      <c r="V738" s="49">
        <f t="shared" si="233"/>
        <v>34</v>
      </c>
      <c r="W738">
        <f t="shared" si="218"/>
        <v>7.87</v>
      </c>
      <c r="X738">
        <f t="shared" si="226"/>
        <v>16</v>
      </c>
      <c r="Y738" s="49">
        <f t="shared" si="234"/>
        <v>16</v>
      </c>
      <c r="Z738">
        <f t="shared" si="219"/>
        <v>8.1</v>
      </c>
      <c r="AA738">
        <f t="shared" si="227"/>
        <v>4</v>
      </c>
      <c r="AB738">
        <f t="shared" si="235"/>
        <v>4</v>
      </c>
      <c r="AC738">
        <f t="shared" si="236"/>
        <v>7.61</v>
      </c>
      <c r="AD738" cm="1">
        <f t="array" ref="AD738">1+SUMPRODUCT((D$469:D$776=D738)*(AC$469:AC$776&gt;AC738))</f>
        <v>41</v>
      </c>
      <c r="AE738">
        <f t="shared" si="237"/>
        <v>41</v>
      </c>
      <c r="AF738">
        <f t="shared" si="238"/>
        <v>7.32</v>
      </c>
      <c r="AG738" cm="1">
        <f t="array" ref="AG738">1+SUMPRODUCT((D$469:D$776=D738)*(AF$469:AF$776&gt;AF738))</f>
        <v>37</v>
      </c>
      <c r="AH738">
        <f t="shared" si="239"/>
        <v>37</v>
      </c>
      <c r="AI738">
        <f t="shared" si="240"/>
        <v>7.43</v>
      </c>
      <c r="AJ738" cm="1">
        <f t="array" ref="AJ738">1+SUMPRODUCT((D$469:D$776=D738)*(AI$469:AI$776&gt;AI738))</f>
        <v>44</v>
      </c>
      <c r="AK738">
        <f t="shared" si="241"/>
        <v>44</v>
      </c>
      <c r="AL738">
        <f t="shared" si="242"/>
        <v>7.5</v>
      </c>
      <c r="AM738" cm="1">
        <f t="array" ref="AM738">1+SUMPRODUCT((D$469:D$776=D738)*(AL$469:AL$776&gt;AL738))</f>
        <v>30</v>
      </c>
      <c r="AN738">
        <f t="shared" si="243"/>
        <v>30</v>
      </c>
    </row>
    <row r="739" spans="2:40" x14ac:dyDescent="0.3">
      <c r="B739" t="s">
        <v>290</v>
      </c>
      <c r="C739" t="str">
        <f>VLOOKUP(B739,class!A$1:B$357,2,FALSE)</f>
        <v>Unitary authority</v>
      </c>
      <c r="D739" t="str">
        <f>VLOOKUP(B739,classifications!E$3:F$335,2,FALSE)</f>
        <v>Urban with City and Town</v>
      </c>
      <c r="E739" s="7">
        <f t="shared" ref="E739:E760" si="244">VLOOKUP($B739,$B$7:$G$431,2,FALSE)</f>
        <v>7.23</v>
      </c>
      <c r="F739" s="49">
        <f t="shared" si="220"/>
        <v>75</v>
      </c>
      <c r="G739" s="49">
        <f t="shared" si="228"/>
        <v>75</v>
      </c>
      <c r="H739">
        <f t="shared" ref="H739:H760" si="245">VLOOKUP($B739,$B$7:$G$431,3,FALSE)</f>
        <v>7.35</v>
      </c>
      <c r="I739" s="49">
        <f t="shared" si="221"/>
        <v>66</v>
      </c>
      <c r="J739" s="49">
        <f t="shared" si="229"/>
        <v>66</v>
      </c>
      <c r="K739">
        <f t="shared" ref="K739:K760" si="246">VLOOKUP($B739,$B$7:$G$431,4,FALSE)</f>
        <v>7.33</v>
      </c>
      <c r="L739">
        <f t="shared" si="222"/>
        <v>74</v>
      </c>
      <c r="M739" s="49">
        <f t="shared" si="230"/>
        <v>74</v>
      </c>
      <c r="N739">
        <f t="shared" ref="N739:N760" si="247">VLOOKUP($B739,$B$7:$G$431,5,FALSE)</f>
        <v>7.45</v>
      </c>
      <c r="O739">
        <f t="shared" si="223"/>
        <v>76</v>
      </c>
      <c r="P739" s="49">
        <f t="shared" si="231"/>
        <v>76</v>
      </c>
      <c r="Q739">
        <f t="shared" ref="Q739:Q760" si="248">VLOOKUP($B739,$B$7:$G$431,6,FALSE)</f>
        <v>7.68</v>
      </c>
      <c r="R739">
        <f t="shared" si="224"/>
        <v>41</v>
      </c>
      <c r="S739" s="49">
        <f t="shared" si="232"/>
        <v>41</v>
      </c>
      <c r="T739">
        <f t="shared" ref="T739:T760" si="249">VLOOKUP($B739,$B$7:$H$431,7,FALSE)</f>
        <v>7.71</v>
      </c>
      <c r="U739">
        <f t="shared" si="225"/>
        <v>38</v>
      </c>
      <c r="V739" s="49">
        <f t="shared" si="233"/>
        <v>38</v>
      </c>
      <c r="W739">
        <f t="shared" ref="W739:W760" si="250">VLOOKUP($B739,$B$7:$I$431,8,FALSE)</f>
        <v>7.57</v>
      </c>
      <c r="X739">
        <f t="shared" si="226"/>
        <v>75</v>
      </c>
      <c r="Y739" s="49">
        <f t="shared" si="234"/>
        <v>75</v>
      </c>
      <c r="Z739">
        <f t="shared" ref="Z739:Z760" si="251">VLOOKUP($B739,$B$7:$J$431,9,FALSE)</f>
        <v>7.68</v>
      </c>
      <c r="AA739">
        <f t="shared" si="227"/>
        <v>47</v>
      </c>
      <c r="AB739">
        <f t="shared" si="235"/>
        <v>47</v>
      </c>
      <c r="AC739">
        <f t="shared" si="236"/>
        <v>7.65</v>
      </c>
      <c r="AD739" cm="1">
        <f t="array" ref="AD739">1+SUMPRODUCT((D$469:D$776=D739)*(AC$469:AC$776&gt;AC739))</f>
        <v>46</v>
      </c>
      <c r="AE739">
        <f t="shared" si="237"/>
        <v>46</v>
      </c>
      <c r="AF739">
        <f t="shared" si="238"/>
        <v>7.34</v>
      </c>
      <c r="AG739" cm="1">
        <f t="array" ref="AG739">1+SUMPRODUCT((D$469:D$776=D739)*(AF$469:AF$776&gt;AF739))</f>
        <v>53</v>
      </c>
      <c r="AH739">
        <f t="shared" si="239"/>
        <v>53</v>
      </c>
      <c r="AI739">
        <f t="shared" si="240"/>
        <v>7.39</v>
      </c>
      <c r="AJ739" cm="1">
        <f t="array" ref="AJ739">1+SUMPRODUCT((D$469:D$776=D739)*(AI$469:AI$776&gt;AI739))</f>
        <v>65</v>
      </c>
      <c r="AK739">
        <f t="shared" si="241"/>
        <v>65</v>
      </c>
      <c r="AL739">
        <f t="shared" si="242"/>
        <v>7.42</v>
      </c>
      <c r="AM739" cm="1">
        <f t="array" ref="AM739">1+SUMPRODUCT((D$469:D$776=D739)*(AL$469:AL$776&gt;AL739))</f>
        <v>48</v>
      </c>
      <c r="AN739">
        <f t="shared" si="243"/>
        <v>48</v>
      </c>
    </row>
    <row r="740" spans="2:40" x14ac:dyDescent="0.3">
      <c r="B740" t="s">
        <v>291</v>
      </c>
      <c r="C740" t="str">
        <f>VLOOKUP(B740,class!A$1:B$357,2,FALSE)</f>
        <v>Shire district</v>
      </c>
      <c r="D740" t="str">
        <f>VLOOKUP(B740,classifications!E$3:F$335,2,FALSE)</f>
        <v xml:space="preserve">Mainly Rural (rural including hub towns &gt;=80%) </v>
      </c>
      <c r="E740" s="7">
        <f t="shared" si="244"/>
        <v>7.67</v>
      </c>
      <c r="F740" s="49">
        <f t="shared" si="220"/>
        <v>18</v>
      </c>
      <c r="G740" s="49">
        <f t="shared" si="228"/>
        <v>18</v>
      </c>
      <c r="H740">
        <f t="shared" si="245"/>
        <v>7.52</v>
      </c>
      <c r="I740" s="49">
        <f t="shared" si="221"/>
        <v>29</v>
      </c>
      <c r="J740" s="49">
        <f t="shared" si="229"/>
        <v>29</v>
      </c>
      <c r="K740">
        <f t="shared" si="246"/>
        <v>6.75</v>
      </c>
      <c r="L740">
        <f t="shared" si="222"/>
        <v>42</v>
      </c>
      <c r="M740" s="49">
        <f t="shared" si="230"/>
        <v>42</v>
      </c>
      <c r="N740">
        <f t="shared" si="247"/>
        <v>7.63</v>
      </c>
      <c r="O740">
        <f t="shared" si="223"/>
        <v>38</v>
      </c>
      <c r="P740" s="49">
        <f t="shared" si="231"/>
        <v>38</v>
      </c>
      <c r="Q740">
        <f t="shared" si="248"/>
        <v>7.93</v>
      </c>
      <c r="R740">
        <f t="shared" si="224"/>
        <v>12</v>
      </c>
      <c r="S740" s="49">
        <f t="shared" si="232"/>
        <v>12</v>
      </c>
      <c r="T740">
        <f t="shared" si="249"/>
        <v>7.65</v>
      </c>
      <c r="U740">
        <f t="shared" si="225"/>
        <v>38</v>
      </c>
      <c r="V740" s="49">
        <f t="shared" si="233"/>
        <v>38</v>
      </c>
      <c r="W740">
        <f t="shared" si="250"/>
        <v>7.86</v>
      </c>
      <c r="X740">
        <f t="shared" si="226"/>
        <v>20</v>
      </c>
      <c r="Y740" s="49">
        <f t="shared" si="234"/>
        <v>20</v>
      </c>
      <c r="Z740">
        <f t="shared" si="251"/>
        <v>7.8</v>
      </c>
      <c r="AA740">
        <f t="shared" si="227"/>
        <v>25</v>
      </c>
      <c r="AB740">
        <f t="shared" si="235"/>
        <v>25</v>
      </c>
      <c r="AC740">
        <f t="shared" si="236"/>
        <v>7.55</v>
      </c>
      <c r="AD740" cm="1">
        <f t="array" ref="AD740">1+SUMPRODUCT((D$469:D$776=D740)*(AC$469:AC$776&gt;AC740))</f>
        <v>40</v>
      </c>
      <c r="AE740">
        <f t="shared" si="237"/>
        <v>40</v>
      </c>
      <c r="AF740">
        <f t="shared" si="238"/>
        <v>8.1</v>
      </c>
      <c r="AG740" cm="1">
        <f t="array" ref="AG740">1+SUMPRODUCT((D$469:D$776=D740)*(AF$469:AF$776&gt;AF740))</f>
        <v>1</v>
      </c>
      <c r="AH740">
        <f t="shared" si="239"/>
        <v>1</v>
      </c>
      <c r="AI740">
        <f t="shared" si="240"/>
        <v>8.25</v>
      </c>
      <c r="AJ740" cm="1">
        <f t="array" ref="AJ740">1+SUMPRODUCT((D$469:D$776=D740)*(AI$469:AI$776&gt;AI740))</f>
        <v>1</v>
      </c>
      <c r="AK740">
        <f t="shared" si="241"/>
        <v>1</v>
      </c>
      <c r="AL740">
        <f t="shared" si="242"/>
        <v>7.71</v>
      </c>
      <c r="AM740" cm="1">
        <f t="array" ref="AM740">1+SUMPRODUCT((D$469:D$776=D740)*(AL$469:AL$776&gt;AL740))</f>
        <v>16</v>
      </c>
      <c r="AN740">
        <f t="shared" si="243"/>
        <v>16</v>
      </c>
    </row>
    <row r="741" spans="2:40" x14ac:dyDescent="0.3">
      <c r="B741" t="s">
        <v>292</v>
      </c>
      <c r="C741" t="str">
        <f>VLOOKUP(B741,class!A$1:B$357,2,FALSE)</f>
        <v>London borough</v>
      </c>
      <c r="D741" t="str">
        <f>VLOOKUP(B741,classifications!E$3:F$335,2,FALSE)</f>
        <v>Urban with Major Conurbation</v>
      </c>
      <c r="E741" s="7">
        <f t="shared" si="244"/>
        <v>7.02</v>
      </c>
      <c r="F741" s="49">
        <f t="shared" si="220"/>
        <v>72</v>
      </c>
      <c r="G741" s="49">
        <f t="shared" si="228"/>
        <v>72</v>
      </c>
      <c r="H741">
        <f t="shared" si="245"/>
        <v>7.32</v>
      </c>
      <c r="I741" s="49">
        <f t="shared" si="221"/>
        <v>40</v>
      </c>
      <c r="J741" s="49">
        <f t="shared" si="229"/>
        <v>40</v>
      </c>
      <c r="K741">
        <f t="shared" si="246"/>
        <v>7.5</v>
      </c>
      <c r="L741">
        <f t="shared" si="222"/>
        <v>24</v>
      </c>
      <c r="M741" s="49">
        <f t="shared" si="230"/>
        <v>24</v>
      </c>
      <c r="N741">
        <f t="shared" si="247"/>
        <v>7.54</v>
      </c>
      <c r="O741">
        <f t="shared" si="223"/>
        <v>28</v>
      </c>
      <c r="P741" s="49">
        <f t="shared" si="231"/>
        <v>28</v>
      </c>
      <c r="Q741">
        <f t="shared" si="248"/>
        <v>7.48</v>
      </c>
      <c r="R741">
        <f t="shared" si="224"/>
        <v>52</v>
      </c>
      <c r="S741" s="49">
        <f t="shared" si="232"/>
        <v>52</v>
      </c>
      <c r="T741">
        <f t="shared" si="249"/>
        <v>7.74</v>
      </c>
      <c r="U741">
        <f t="shared" si="225"/>
        <v>8</v>
      </c>
      <c r="V741" s="49">
        <f t="shared" si="233"/>
        <v>8</v>
      </c>
      <c r="W741">
        <f t="shared" si="250"/>
        <v>7.51</v>
      </c>
      <c r="X741">
        <f t="shared" si="226"/>
        <v>55</v>
      </c>
      <c r="Y741" s="49">
        <f t="shared" si="234"/>
        <v>55</v>
      </c>
      <c r="Z741">
        <f t="shared" si="251"/>
        <v>7.82</v>
      </c>
      <c r="AA741">
        <f t="shared" si="227"/>
        <v>11</v>
      </c>
      <c r="AB741">
        <f t="shared" si="235"/>
        <v>11</v>
      </c>
      <c r="AC741">
        <f t="shared" si="236"/>
        <v>7.59</v>
      </c>
      <c r="AD741" cm="1">
        <f t="array" ref="AD741">1+SUMPRODUCT((D$469:D$776=D741)*(AC$469:AC$776&gt;AC741))</f>
        <v>35</v>
      </c>
      <c r="AE741">
        <f t="shared" si="237"/>
        <v>35</v>
      </c>
      <c r="AF741">
        <f t="shared" si="238"/>
        <v>7.13</v>
      </c>
      <c r="AG741" cm="1">
        <f t="array" ref="AG741">1+SUMPRODUCT((D$469:D$776=D741)*(AF$469:AF$776&gt;AF741))</f>
        <v>64</v>
      </c>
      <c r="AH741">
        <f t="shared" si="239"/>
        <v>64</v>
      </c>
      <c r="AI741">
        <f t="shared" si="240"/>
        <v>7.62</v>
      </c>
      <c r="AJ741" cm="1">
        <f t="array" ref="AJ741">1+SUMPRODUCT((D$469:D$776=D741)*(AI$469:AI$776&gt;AI741))</f>
        <v>12</v>
      </c>
      <c r="AK741">
        <f t="shared" si="241"/>
        <v>12</v>
      </c>
      <c r="AL741">
        <f t="shared" si="242"/>
        <v>7.32</v>
      </c>
      <c r="AM741" cm="1">
        <f t="array" ref="AM741">1+SUMPRODUCT((D$469:D$776=D741)*(AL$469:AL$776&gt;AL741))</f>
        <v>44</v>
      </c>
      <c r="AN741">
        <f t="shared" si="243"/>
        <v>44</v>
      </c>
    </row>
    <row r="742" spans="2:40" x14ac:dyDescent="0.3">
      <c r="B742" t="s">
        <v>293</v>
      </c>
      <c r="C742" t="str">
        <f>VLOOKUP(B742,class!A$1:B$357,2,FALSE)</f>
        <v>Metropolitan district</v>
      </c>
      <c r="D742" t="str">
        <f>VLOOKUP(B742,classifications!E$3:F$335,2,FALSE)</f>
        <v>Urban with Major Conurbation</v>
      </c>
      <c r="E742" s="7">
        <f t="shared" si="244"/>
        <v>7.49</v>
      </c>
      <c r="F742" s="49">
        <f t="shared" ref="F742:F759" si="252">1+SUMPRODUCT((D$469:D$776=D742)*(E$469:E$776&gt;E742))</f>
        <v>11</v>
      </c>
      <c r="G742" s="49">
        <f t="shared" si="228"/>
        <v>11</v>
      </c>
      <c r="H742">
        <f t="shared" si="245"/>
        <v>7.51</v>
      </c>
      <c r="I742" s="49">
        <f t="shared" ref="I742:I759" si="253">1+SUMPRODUCT((D$469:D$776=D742)*(H$469:H$776&gt;H742))</f>
        <v>15</v>
      </c>
      <c r="J742" s="49">
        <f t="shared" si="229"/>
        <v>15</v>
      </c>
      <c r="K742">
        <f t="shared" si="246"/>
        <v>7.62</v>
      </c>
      <c r="L742">
        <f t="shared" ref="L742:L759" si="254">1+SUMPRODUCT((D$469:D$776=D742)*(K$469:K$776&gt;K742))</f>
        <v>8</v>
      </c>
      <c r="M742" s="49">
        <f t="shared" si="230"/>
        <v>8</v>
      </c>
      <c r="N742">
        <f t="shared" si="247"/>
        <v>7.68</v>
      </c>
      <c r="O742">
        <f t="shared" ref="O742:O759" si="255">1+SUMPRODUCT((D$469:D$776=D742)*(N$469:N$776&gt;N742))</f>
        <v>6</v>
      </c>
      <c r="P742" s="49">
        <f t="shared" si="231"/>
        <v>6</v>
      </c>
      <c r="Q742">
        <f t="shared" si="248"/>
        <v>7.76</v>
      </c>
      <c r="R742">
        <f t="shared" ref="R742:R759" si="256">1+SUMPRODUCT((D$469:D$776=D742)*(Q$469:Q$776&gt;Q742))</f>
        <v>6</v>
      </c>
      <c r="S742" s="49">
        <f t="shared" si="232"/>
        <v>6</v>
      </c>
      <c r="T742">
        <f t="shared" si="249"/>
        <v>7.78</v>
      </c>
      <c r="U742">
        <f t="shared" ref="U742:U759" si="257">1+SUMPRODUCT((D$469:D$776=D742)*(T$469:T$776&gt;T742))</f>
        <v>7</v>
      </c>
      <c r="V742" s="49">
        <f t="shared" si="233"/>
        <v>7</v>
      </c>
      <c r="W742">
        <f t="shared" si="250"/>
        <v>7.76</v>
      </c>
      <c r="X742">
        <f t="shared" ref="X742:X759" si="258">1+SUMPRODUCT((D$469:D$776=D742)*(W$469:W$776&gt;W742))</f>
        <v>11</v>
      </c>
      <c r="Y742" s="49">
        <f t="shared" si="234"/>
        <v>11</v>
      </c>
      <c r="Z742">
        <f t="shared" si="251"/>
        <v>7.77</v>
      </c>
      <c r="AA742">
        <f t="shared" ref="AA742:AA759" si="259">1+SUMPRODUCT((D$469:D$776=D742)*(Z$469:Z$776&gt;Z742))</f>
        <v>14</v>
      </c>
      <c r="AB742">
        <f t="shared" si="235"/>
        <v>14</v>
      </c>
      <c r="AC742">
        <f t="shared" si="236"/>
        <v>7.72</v>
      </c>
      <c r="AD742" cm="1">
        <f t="array" ref="AD742">1+SUMPRODUCT((D$469:D$776=D742)*(AC$469:AC$776&gt;AC742))</f>
        <v>17</v>
      </c>
      <c r="AE742">
        <f t="shared" si="237"/>
        <v>17</v>
      </c>
      <c r="AF742">
        <f t="shared" si="238"/>
        <v>7.3</v>
      </c>
      <c r="AG742" cm="1">
        <f t="array" ref="AG742">1+SUMPRODUCT((D$469:D$776=D742)*(AF$469:AF$776&gt;AF742))</f>
        <v>39</v>
      </c>
      <c r="AH742">
        <f t="shared" si="239"/>
        <v>39</v>
      </c>
      <c r="AI742">
        <f t="shared" si="240"/>
        <v>7.48</v>
      </c>
      <c r="AJ742" cm="1">
        <f t="array" ref="AJ742">1+SUMPRODUCT((D$469:D$776=D742)*(AI$469:AI$776&gt;AI742))</f>
        <v>33</v>
      </c>
      <c r="AK742">
        <f t="shared" si="241"/>
        <v>33</v>
      </c>
      <c r="AL742">
        <f t="shared" si="242"/>
        <v>7.46</v>
      </c>
      <c r="AM742" cm="1">
        <f t="array" ref="AM742">1+SUMPRODUCT((D$469:D$776=D742)*(AL$469:AL$776&gt;AL742))</f>
        <v>29</v>
      </c>
      <c r="AN742">
        <f t="shared" si="243"/>
        <v>29</v>
      </c>
    </row>
    <row r="743" spans="2:40" x14ac:dyDescent="0.3">
      <c r="B743" t="s">
        <v>294</v>
      </c>
      <c r="C743" t="str">
        <f>VLOOKUP(B743,class!A$1:B$357,2,FALSE)</f>
        <v>Shire district</v>
      </c>
      <c r="D743" t="str">
        <f>VLOOKUP(B743,classifications!E$3:F$335,2,FALSE)</f>
        <v>Urban with Significant Rural (rural including hub towns 26-49%)</v>
      </c>
      <c r="E743" s="7">
        <f t="shared" si="244"/>
        <v>7.8</v>
      </c>
      <c r="F743" s="49">
        <f t="shared" si="252"/>
        <v>8</v>
      </c>
      <c r="G743" s="49">
        <f t="shared" si="228"/>
        <v>8</v>
      </c>
      <c r="H743">
        <f t="shared" si="245"/>
        <v>7.44</v>
      </c>
      <c r="I743" s="49">
        <f t="shared" si="253"/>
        <v>36</v>
      </c>
      <c r="J743" s="49">
        <f t="shared" si="229"/>
        <v>36</v>
      </c>
      <c r="K743">
        <f t="shared" si="246"/>
        <v>7.31</v>
      </c>
      <c r="L743">
        <f t="shared" si="254"/>
        <v>50</v>
      </c>
      <c r="M743" s="49">
        <f t="shared" si="230"/>
        <v>50</v>
      </c>
      <c r="N743">
        <f t="shared" si="247"/>
        <v>7.99</v>
      </c>
      <c r="O743">
        <f t="shared" si="255"/>
        <v>4</v>
      </c>
      <c r="P743" s="49">
        <f t="shared" si="231"/>
        <v>4</v>
      </c>
      <c r="Q743">
        <f t="shared" si="248"/>
        <v>7.84</v>
      </c>
      <c r="R743">
        <f t="shared" si="256"/>
        <v>15</v>
      </c>
      <c r="S743" s="49">
        <f t="shared" si="232"/>
        <v>15</v>
      </c>
      <c r="T743">
        <f t="shared" si="249"/>
        <v>7.68</v>
      </c>
      <c r="U743">
        <f t="shared" si="257"/>
        <v>36</v>
      </c>
      <c r="V743" s="49">
        <f t="shared" si="233"/>
        <v>36</v>
      </c>
      <c r="W743">
        <f t="shared" si="250"/>
        <v>7.85</v>
      </c>
      <c r="X743">
        <f t="shared" si="258"/>
        <v>19</v>
      </c>
      <c r="Y743" s="49">
        <f t="shared" si="234"/>
        <v>19</v>
      </c>
      <c r="Z743">
        <f t="shared" si="251"/>
        <v>7.77</v>
      </c>
      <c r="AA743">
        <f t="shared" si="259"/>
        <v>35</v>
      </c>
      <c r="AB743">
        <f t="shared" si="235"/>
        <v>35</v>
      </c>
      <c r="AC743">
        <f t="shared" si="236"/>
        <v>7.77</v>
      </c>
      <c r="AD743" cm="1">
        <f t="array" ref="AD743">1+SUMPRODUCT((D$469:D$776=D743)*(AC$469:AC$776&gt;AC743))</f>
        <v>18</v>
      </c>
      <c r="AE743">
        <f t="shared" si="237"/>
        <v>18</v>
      </c>
      <c r="AF743">
        <f t="shared" si="238"/>
        <v>7.53</v>
      </c>
      <c r="AG743" cm="1">
        <f t="array" ref="AG743">1+SUMPRODUCT((D$469:D$776=D743)*(AF$469:AF$776&gt;AF743))</f>
        <v>15</v>
      </c>
      <c r="AH743">
        <f t="shared" si="239"/>
        <v>15</v>
      </c>
      <c r="AI743">
        <f t="shared" si="240"/>
        <v>7.56</v>
      </c>
      <c r="AJ743" cm="1">
        <f t="array" ref="AJ743">1+SUMPRODUCT((D$469:D$776=D743)*(AI$469:AI$776&gt;AI743))</f>
        <v>33</v>
      </c>
      <c r="AK743">
        <f t="shared" si="241"/>
        <v>33</v>
      </c>
      <c r="AL743">
        <f t="shared" si="242"/>
        <v>7.74</v>
      </c>
      <c r="AM743" cm="1">
        <f t="array" ref="AM743">1+SUMPRODUCT((D$469:D$776=D743)*(AL$469:AL$776&gt;AL743))</f>
        <v>15</v>
      </c>
      <c r="AN743">
        <f t="shared" si="243"/>
        <v>15</v>
      </c>
    </row>
    <row r="744" spans="2:40" x14ac:dyDescent="0.3">
      <c r="B744" t="s">
        <v>295</v>
      </c>
      <c r="C744" t="str">
        <f>VLOOKUP(B744,class!A$1:B$357,2,FALSE)</f>
        <v>Shire district</v>
      </c>
      <c r="D744" t="str">
        <f>VLOOKUP(B744,classifications!E$3:F$335,2,FALSE)</f>
        <v xml:space="preserve">Mainly Rural (rural including hub towns &gt;=80%) </v>
      </c>
      <c r="E744" s="7">
        <f t="shared" si="244"/>
        <v>7.54</v>
      </c>
      <c r="F744" s="49">
        <f t="shared" si="252"/>
        <v>26</v>
      </c>
      <c r="G744" s="49">
        <f t="shared" si="228"/>
        <v>26</v>
      </c>
      <c r="H744">
        <f t="shared" si="245"/>
        <v>7.89</v>
      </c>
      <c r="I744" s="49">
        <f t="shared" si="253"/>
        <v>1</v>
      </c>
      <c r="J744" s="49">
        <f t="shared" si="229"/>
        <v>1</v>
      </c>
      <c r="K744">
        <f t="shared" si="246"/>
        <v>7.98</v>
      </c>
      <c r="L744">
        <f t="shared" si="254"/>
        <v>4</v>
      </c>
      <c r="M744" s="49">
        <f t="shared" si="230"/>
        <v>4</v>
      </c>
      <c r="N744">
        <f t="shared" si="247"/>
        <v>7.78</v>
      </c>
      <c r="O744">
        <f t="shared" si="255"/>
        <v>23</v>
      </c>
      <c r="P744" s="49">
        <f t="shared" si="231"/>
        <v>23</v>
      </c>
      <c r="Q744">
        <f t="shared" si="248"/>
        <v>7.74</v>
      </c>
      <c r="R744">
        <f t="shared" si="256"/>
        <v>29</v>
      </c>
      <c r="S744" s="49">
        <f t="shared" si="232"/>
        <v>29</v>
      </c>
      <c r="T744">
        <f t="shared" si="249"/>
        <v>8.2200000000000006</v>
      </c>
      <c r="U744">
        <f t="shared" si="257"/>
        <v>4</v>
      </c>
      <c r="V744" s="49">
        <f t="shared" si="233"/>
        <v>4</v>
      </c>
      <c r="W744">
        <f t="shared" si="250"/>
        <v>7.97</v>
      </c>
      <c r="X744">
        <f t="shared" si="258"/>
        <v>7</v>
      </c>
      <c r="Y744" s="49">
        <f t="shared" si="234"/>
        <v>7</v>
      </c>
      <c r="Z744">
        <f t="shared" si="251"/>
        <v>7.74</v>
      </c>
      <c r="AA744">
        <f t="shared" si="259"/>
        <v>30</v>
      </c>
      <c r="AB744">
        <f t="shared" si="235"/>
        <v>30</v>
      </c>
      <c r="AC744">
        <f t="shared" si="236"/>
        <v>7.89</v>
      </c>
      <c r="AD744" cm="1">
        <f t="array" ref="AD744">1+SUMPRODUCT((D$469:D$776=D744)*(AC$469:AC$776&gt;AC744))</f>
        <v>16</v>
      </c>
      <c r="AE744">
        <f t="shared" si="237"/>
        <v>16</v>
      </c>
      <c r="AF744">
        <f t="shared" si="238"/>
        <v>7.96</v>
      </c>
      <c r="AG744" cm="1">
        <f t="array" ref="AG744">1+SUMPRODUCT((D$469:D$776=D744)*(AF$469:AF$776&gt;AF744))</f>
        <v>4</v>
      </c>
      <c r="AH744">
        <f t="shared" si="239"/>
        <v>4</v>
      </c>
      <c r="AI744">
        <f t="shared" si="240"/>
        <v>7.9</v>
      </c>
      <c r="AJ744" cm="1">
        <f t="array" ref="AJ744">1+SUMPRODUCT((D$469:D$776=D744)*(AI$469:AI$776&gt;AI744))</f>
        <v>6</v>
      </c>
      <c r="AK744">
        <f t="shared" si="241"/>
        <v>6</v>
      </c>
      <c r="AL744">
        <f t="shared" si="242"/>
        <v>7.14</v>
      </c>
      <c r="AM744" cm="1">
        <f t="array" ref="AM744">1+SUMPRODUCT((D$469:D$776=D744)*(AL$469:AL$776&gt;AL744))</f>
        <v>40</v>
      </c>
      <c r="AN744">
        <f t="shared" si="243"/>
        <v>40</v>
      </c>
    </row>
    <row r="745" spans="2:40" x14ac:dyDescent="0.3">
      <c r="B745" t="s">
        <v>296</v>
      </c>
      <c r="C745" t="str">
        <f>VLOOKUP(B745,class!A$1:B$357,2,FALSE)</f>
        <v>Shire district</v>
      </c>
      <c r="D745" t="str">
        <f>VLOOKUP(B745,classifications!E$3:F$335,2,FALSE)</f>
        <v xml:space="preserve">Largely Rural (rural including hub towns 50-79%) </v>
      </c>
      <c r="E745" s="7">
        <f t="shared" si="244"/>
        <v>7.57</v>
      </c>
      <c r="F745" s="49">
        <f t="shared" si="252"/>
        <v>17</v>
      </c>
      <c r="G745" s="49">
        <f t="shared" si="228"/>
        <v>17</v>
      </c>
      <c r="H745">
        <f t="shared" si="245"/>
        <v>7.58</v>
      </c>
      <c r="I745" s="49">
        <f t="shared" si="253"/>
        <v>25</v>
      </c>
      <c r="J745" s="49">
        <f t="shared" si="229"/>
        <v>25</v>
      </c>
      <c r="K745">
        <f t="shared" si="246"/>
        <v>7.24</v>
      </c>
      <c r="L745">
        <f t="shared" si="254"/>
        <v>41</v>
      </c>
      <c r="M745" s="49">
        <f t="shared" si="230"/>
        <v>41</v>
      </c>
      <c r="N745">
        <f t="shared" si="247"/>
        <v>7.75</v>
      </c>
      <c r="O745">
        <f t="shared" si="255"/>
        <v>20</v>
      </c>
      <c r="P745" s="49">
        <f t="shared" si="231"/>
        <v>20</v>
      </c>
      <c r="Q745">
        <f t="shared" si="248"/>
        <v>7.86</v>
      </c>
      <c r="R745">
        <f t="shared" si="256"/>
        <v>14</v>
      </c>
      <c r="S745" s="49">
        <f t="shared" si="232"/>
        <v>14</v>
      </c>
      <c r="T745">
        <f t="shared" si="249"/>
        <v>7.69</v>
      </c>
      <c r="U745">
        <f t="shared" si="257"/>
        <v>30</v>
      </c>
      <c r="V745" s="49">
        <f t="shared" si="233"/>
        <v>30</v>
      </c>
      <c r="W745">
        <f t="shared" si="250"/>
        <v>7.83</v>
      </c>
      <c r="X745">
        <f t="shared" si="258"/>
        <v>20</v>
      </c>
      <c r="Y745" s="49">
        <f t="shared" si="234"/>
        <v>20</v>
      </c>
      <c r="Z745">
        <f t="shared" si="251"/>
        <v>7.66</v>
      </c>
      <c r="AA745">
        <f t="shared" si="259"/>
        <v>35</v>
      </c>
      <c r="AB745">
        <f t="shared" si="235"/>
        <v>35</v>
      </c>
      <c r="AC745">
        <f t="shared" si="236"/>
        <v>7.82</v>
      </c>
      <c r="AD745" cm="1">
        <f t="array" ref="AD745">1+SUMPRODUCT((D$469:D$776=D745)*(AC$469:AC$776&gt;AC745))</f>
        <v>15</v>
      </c>
      <c r="AE745">
        <f t="shared" si="237"/>
        <v>15</v>
      </c>
      <c r="AF745">
        <f t="shared" si="238"/>
        <v>7.54</v>
      </c>
      <c r="AG745" cm="1">
        <f t="array" ref="AG745">1+SUMPRODUCT((D$469:D$776=D745)*(AF$469:AF$776&gt;AF745))</f>
        <v>15</v>
      </c>
      <c r="AH745">
        <f t="shared" si="239"/>
        <v>15</v>
      </c>
      <c r="AI745">
        <f t="shared" si="240"/>
        <v>7.72</v>
      </c>
      <c r="AJ745" cm="1">
        <f t="array" ref="AJ745">1+SUMPRODUCT((D$469:D$776=D745)*(AI$469:AI$776&gt;AI745))</f>
        <v>13</v>
      </c>
      <c r="AK745">
        <f t="shared" si="241"/>
        <v>13</v>
      </c>
      <c r="AL745">
        <f t="shared" si="242"/>
        <v>7.73</v>
      </c>
      <c r="AM745" cm="1">
        <f t="array" ref="AM745">1+SUMPRODUCT((D$469:D$776=D745)*(AL$469:AL$776&gt;AL745))</f>
        <v>10</v>
      </c>
      <c r="AN745">
        <f t="shared" si="243"/>
        <v>10</v>
      </c>
    </row>
    <row r="746" spans="2:40" x14ac:dyDescent="0.3">
      <c r="B746" t="s">
        <v>297</v>
      </c>
      <c r="C746" t="str">
        <f>VLOOKUP(B746,class!A$1:B$357,2,FALSE)</f>
        <v>Metropolitan district</v>
      </c>
      <c r="D746" t="str">
        <f>VLOOKUP(B746,classifications!E$3:F$335,2,FALSE)</f>
        <v>Urban with City and Town</v>
      </c>
      <c r="E746" s="7">
        <f t="shared" si="244"/>
        <v>7.45</v>
      </c>
      <c r="F746" s="49">
        <f t="shared" si="252"/>
        <v>40</v>
      </c>
      <c r="G746" s="49">
        <f t="shared" si="228"/>
        <v>40</v>
      </c>
      <c r="H746">
        <f t="shared" si="245"/>
        <v>7.39</v>
      </c>
      <c r="I746" s="49">
        <f t="shared" si="253"/>
        <v>54</v>
      </c>
      <c r="J746" s="49">
        <f t="shared" si="229"/>
        <v>54</v>
      </c>
      <c r="K746">
        <f t="shared" si="246"/>
        <v>7.47</v>
      </c>
      <c r="L746">
        <f t="shared" si="254"/>
        <v>50</v>
      </c>
      <c r="M746" s="49">
        <f t="shared" si="230"/>
        <v>50</v>
      </c>
      <c r="N746">
        <f t="shared" si="247"/>
        <v>7.42</v>
      </c>
      <c r="O746">
        <f t="shared" si="255"/>
        <v>80</v>
      </c>
      <c r="P746" s="49">
        <f t="shared" si="231"/>
        <v>80</v>
      </c>
      <c r="Q746">
        <f t="shared" si="248"/>
        <v>7.68</v>
      </c>
      <c r="R746">
        <f t="shared" si="256"/>
        <v>41</v>
      </c>
      <c r="S746" s="49">
        <f t="shared" si="232"/>
        <v>41</v>
      </c>
      <c r="T746">
        <f t="shared" si="249"/>
        <v>7.72</v>
      </c>
      <c r="U746">
        <f t="shared" si="257"/>
        <v>34</v>
      </c>
      <c r="V746" s="49">
        <f t="shared" si="233"/>
        <v>34</v>
      </c>
      <c r="W746">
        <f t="shared" si="250"/>
        <v>7.77</v>
      </c>
      <c r="X746">
        <f t="shared" si="258"/>
        <v>36</v>
      </c>
      <c r="Y746" s="49">
        <f t="shared" si="234"/>
        <v>36</v>
      </c>
      <c r="Z746">
        <f t="shared" si="251"/>
        <v>7.51</v>
      </c>
      <c r="AA746">
        <f t="shared" si="259"/>
        <v>79</v>
      </c>
      <c r="AB746">
        <f t="shared" si="235"/>
        <v>79</v>
      </c>
      <c r="AC746">
        <f t="shared" si="236"/>
        <v>7.46</v>
      </c>
      <c r="AD746" cm="1">
        <f t="array" ref="AD746">1+SUMPRODUCT((D$469:D$776=D746)*(AC$469:AC$776&gt;AC746))</f>
        <v>78</v>
      </c>
      <c r="AE746">
        <f t="shared" si="237"/>
        <v>78</v>
      </c>
      <c r="AF746">
        <f t="shared" si="238"/>
        <v>7.28</v>
      </c>
      <c r="AG746" cm="1">
        <f t="array" ref="AG746">1+SUMPRODUCT((D$469:D$776=D746)*(AF$469:AF$776&gt;AF746))</f>
        <v>63</v>
      </c>
      <c r="AH746">
        <f t="shared" si="239"/>
        <v>63</v>
      </c>
      <c r="AI746">
        <f t="shared" si="240"/>
        <v>7.62</v>
      </c>
      <c r="AJ746" cm="1">
        <f t="array" ref="AJ746">1+SUMPRODUCT((D$469:D$776=D746)*(AI$469:AI$776&gt;AI746))</f>
        <v>29</v>
      </c>
      <c r="AK746">
        <f t="shared" si="241"/>
        <v>29</v>
      </c>
      <c r="AL746">
        <f t="shared" si="242"/>
        <v>7.39</v>
      </c>
      <c r="AM746" cm="1">
        <f t="array" ref="AM746">1+SUMPRODUCT((D$469:D$776=D746)*(AL$469:AL$776&gt;AL746))</f>
        <v>54</v>
      </c>
      <c r="AN746">
        <f t="shared" si="243"/>
        <v>54</v>
      </c>
    </row>
    <row r="747" spans="2:40" x14ac:dyDescent="0.3">
      <c r="B747" t="s">
        <v>298</v>
      </c>
      <c r="C747" t="str">
        <f>VLOOKUP(B747,class!A$1:B$357,2,FALSE)</f>
        <v>Metropolitan district</v>
      </c>
      <c r="D747" t="str">
        <f>VLOOKUP(B747,classifications!E$3:F$335,2,FALSE)</f>
        <v>Urban with Major Conurbation</v>
      </c>
      <c r="E747" s="7">
        <f t="shared" si="244"/>
        <v>7.4</v>
      </c>
      <c r="F747" s="49">
        <f t="shared" si="252"/>
        <v>21</v>
      </c>
      <c r="G747" s="49">
        <f t="shared" si="228"/>
        <v>21</v>
      </c>
      <c r="H747">
        <f t="shared" si="245"/>
        <v>7.58</v>
      </c>
      <c r="I747" s="49">
        <f t="shared" si="253"/>
        <v>10</v>
      </c>
      <c r="J747" s="49">
        <f t="shared" si="229"/>
        <v>10</v>
      </c>
      <c r="K747">
        <f t="shared" si="246"/>
        <v>7.58</v>
      </c>
      <c r="L747">
        <f t="shared" si="254"/>
        <v>11</v>
      </c>
      <c r="M747" s="49">
        <f t="shared" si="230"/>
        <v>11</v>
      </c>
      <c r="N747">
        <f t="shared" si="247"/>
        <v>7.52</v>
      </c>
      <c r="O747">
        <f t="shared" si="255"/>
        <v>35</v>
      </c>
      <c r="P747" s="49">
        <f t="shared" si="231"/>
        <v>35</v>
      </c>
      <c r="Q747">
        <f t="shared" si="248"/>
        <v>7.54</v>
      </c>
      <c r="R747">
        <f t="shared" si="256"/>
        <v>38</v>
      </c>
      <c r="S747" s="49">
        <f t="shared" si="232"/>
        <v>38</v>
      </c>
      <c r="T747">
        <f t="shared" si="249"/>
        <v>7.67</v>
      </c>
      <c r="U747">
        <f t="shared" si="257"/>
        <v>19</v>
      </c>
      <c r="V747" s="49">
        <f t="shared" si="233"/>
        <v>19</v>
      </c>
      <c r="W747">
        <f t="shared" si="250"/>
        <v>7.52</v>
      </c>
      <c r="X747">
        <f t="shared" si="258"/>
        <v>53</v>
      </c>
      <c r="Y747" s="49">
        <f t="shared" si="234"/>
        <v>53</v>
      </c>
      <c r="Z747">
        <f t="shared" si="251"/>
        <v>7.53</v>
      </c>
      <c r="AA747">
        <f t="shared" si="259"/>
        <v>54</v>
      </c>
      <c r="AB747">
        <f t="shared" si="235"/>
        <v>54</v>
      </c>
      <c r="AC747">
        <f t="shared" si="236"/>
        <v>7.62</v>
      </c>
      <c r="AD747" cm="1">
        <f t="array" ref="AD747">1+SUMPRODUCT((D$469:D$776=D747)*(AC$469:AC$776&gt;AC747))</f>
        <v>30</v>
      </c>
      <c r="AE747">
        <f t="shared" si="237"/>
        <v>30</v>
      </c>
      <c r="AF747">
        <f t="shared" si="238"/>
        <v>7.35</v>
      </c>
      <c r="AG747" cm="1">
        <f t="array" ref="AG747">1+SUMPRODUCT((D$469:D$776=D747)*(AF$469:AF$776&gt;AF747))</f>
        <v>27</v>
      </c>
      <c r="AH747">
        <f t="shared" si="239"/>
        <v>27</v>
      </c>
      <c r="AI747">
        <f t="shared" si="240"/>
        <v>7.42</v>
      </c>
      <c r="AJ747" cm="1">
        <f t="array" ref="AJ747">1+SUMPRODUCT((D$469:D$776=D747)*(AI$469:AI$776&gt;AI747))</f>
        <v>50</v>
      </c>
      <c r="AK747">
        <f t="shared" si="241"/>
        <v>50</v>
      </c>
      <c r="AL747">
        <f t="shared" si="242"/>
        <v>7.35</v>
      </c>
      <c r="AM747" cm="1">
        <f t="array" ref="AM747">1+SUMPRODUCT((D$469:D$776=D747)*(AL$469:AL$776&gt;AL747))</f>
        <v>40</v>
      </c>
      <c r="AN747">
        <f t="shared" si="243"/>
        <v>40</v>
      </c>
    </row>
    <row r="748" spans="2:40" x14ac:dyDescent="0.3">
      <c r="B748" t="s">
        <v>299</v>
      </c>
      <c r="C748" t="str">
        <f>VLOOKUP(B748,class!A$1:B$357,2,FALSE)</f>
        <v>London borough</v>
      </c>
      <c r="D748" t="str">
        <f>VLOOKUP(B748,classifications!E$3:F$335,2,FALSE)</f>
        <v>Urban with Major Conurbation</v>
      </c>
      <c r="E748" s="7">
        <f t="shared" si="244"/>
        <v>7.18</v>
      </c>
      <c r="F748" s="49">
        <f t="shared" si="252"/>
        <v>54</v>
      </c>
      <c r="G748" s="49">
        <f t="shared" si="228"/>
        <v>54</v>
      </c>
      <c r="H748">
        <f t="shared" si="245"/>
        <v>7.24</v>
      </c>
      <c r="I748" s="49">
        <f t="shared" si="253"/>
        <v>52</v>
      </c>
      <c r="J748" s="49">
        <f t="shared" si="229"/>
        <v>52</v>
      </c>
      <c r="K748">
        <f t="shared" si="246"/>
        <v>7.34</v>
      </c>
      <c r="L748">
        <f t="shared" si="254"/>
        <v>49</v>
      </c>
      <c r="M748" s="49">
        <f t="shared" si="230"/>
        <v>49</v>
      </c>
      <c r="N748">
        <f t="shared" si="247"/>
        <v>7.64</v>
      </c>
      <c r="O748">
        <f t="shared" si="255"/>
        <v>9</v>
      </c>
      <c r="P748" s="49">
        <f t="shared" si="231"/>
        <v>9</v>
      </c>
      <c r="Q748">
        <f t="shared" si="248"/>
        <v>7.55</v>
      </c>
      <c r="R748">
        <f t="shared" si="256"/>
        <v>33</v>
      </c>
      <c r="S748" s="49">
        <f t="shared" si="232"/>
        <v>33</v>
      </c>
      <c r="T748">
        <f t="shared" si="249"/>
        <v>7.67</v>
      </c>
      <c r="U748">
        <f t="shared" si="257"/>
        <v>19</v>
      </c>
      <c r="V748" s="49">
        <f t="shared" si="233"/>
        <v>19</v>
      </c>
      <c r="W748">
        <f t="shared" si="250"/>
        <v>7.73</v>
      </c>
      <c r="X748">
        <f t="shared" si="258"/>
        <v>16</v>
      </c>
      <c r="Y748" s="49">
        <f t="shared" si="234"/>
        <v>16</v>
      </c>
      <c r="Z748">
        <f t="shared" si="251"/>
        <v>7.46</v>
      </c>
      <c r="AA748">
        <f t="shared" si="259"/>
        <v>68</v>
      </c>
      <c r="AB748">
        <f t="shared" si="235"/>
        <v>68</v>
      </c>
      <c r="AC748">
        <f t="shared" si="236"/>
        <v>7.26</v>
      </c>
      <c r="AD748" cm="1">
        <f t="array" ref="AD748">1+SUMPRODUCT((D$469:D$776=D748)*(AC$469:AC$776&gt;AC748))</f>
        <v>73</v>
      </c>
      <c r="AE748">
        <f t="shared" si="237"/>
        <v>73</v>
      </c>
      <c r="AF748">
        <f t="shared" si="238"/>
        <v>7.3</v>
      </c>
      <c r="AG748" cm="1">
        <f t="array" ref="AG748">1+SUMPRODUCT((D$469:D$776=D748)*(AF$469:AF$776&gt;AF748))</f>
        <v>39</v>
      </c>
      <c r="AH748">
        <f t="shared" si="239"/>
        <v>39</v>
      </c>
      <c r="AI748">
        <f t="shared" si="240"/>
        <v>7.47</v>
      </c>
      <c r="AJ748" cm="1">
        <f t="array" ref="AJ748">1+SUMPRODUCT((D$469:D$776=D748)*(AI$469:AI$776&gt;AI748))</f>
        <v>35</v>
      </c>
      <c r="AK748">
        <f t="shared" si="241"/>
        <v>35</v>
      </c>
      <c r="AL748">
        <f t="shared" si="242"/>
        <v>7.16</v>
      </c>
      <c r="AM748" cm="1">
        <f t="array" ref="AM748">1+SUMPRODUCT((D$469:D$776=D748)*(AL$469:AL$776&gt;AL748))</f>
        <v>64</v>
      </c>
      <c r="AN748">
        <f t="shared" si="243"/>
        <v>64</v>
      </c>
    </row>
    <row r="749" spans="2:40" x14ac:dyDescent="0.3">
      <c r="B749" t="s">
        <v>300</v>
      </c>
      <c r="C749" t="str">
        <f>VLOOKUP(B749,class!A$1:B$357,2,FALSE)</f>
        <v>London borough</v>
      </c>
      <c r="D749" t="str">
        <f>VLOOKUP(B749,classifications!E$3:F$335,2,FALSE)</f>
        <v>Urban with Major Conurbation</v>
      </c>
      <c r="E749" s="7">
        <f t="shared" si="244"/>
        <v>7.46</v>
      </c>
      <c r="F749" s="49">
        <f t="shared" si="252"/>
        <v>14</v>
      </c>
      <c r="G749" s="49">
        <f t="shared" si="228"/>
        <v>14</v>
      </c>
      <c r="H749">
        <f t="shared" si="245"/>
        <v>7.26</v>
      </c>
      <c r="I749" s="49">
        <f t="shared" si="253"/>
        <v>51</v>
      </c>
      <c r="J749" s="49">
        <f t="shared" si="229"/>
        <v>51</v>
      </c>
      <c r="K749">
        <f t="shared" si="246"/>
        <v>7.43</v>
      </c>
      <c r="L749">
        <f t="shared" si="254"/>
        <v>32</v>
      </c>
      <c r="M749" s="49">
        <f t="shared" si="230"/>
        <v>32</v>
      </c>
      <c r="N749">
        <f t="shared" si="247"/>
        <v>7.47</v>
      </c>
      <c r="O749">
        <f t="shared" si="255"/>
        <v>46</v>
      </c>
      <c r="P749" s="49">
        <f t="shared" si="231"/>
        <v>46</v>
      </c>
      <c r="Q749">
        <f t="shared" si="248"/>
        <v>7.53</v>
      </c>
      <c r="R749">
        <f t="shared" si="256"/>
        <v>43</v>
      </c>
      <c r="S749" s="49">
        <f t="shared" si="232"/>
        <v>43</v>
      </c>
      <c r="T749">
        <f t="shared" si="249"/>
        <v>7.64</v>
      </c>
      <c r="U749">
        <f t="shared" si="257"/>
        <v>26</v>
      </c>
      <c r="V749" s="49">
        <f t="shared" si="233"/>
        <v>26</v>
      </c>
      <c r="W749">
        <f t="shared" si="250"/>
        <v>7.64</v>
      </c>
      <c r="X749">
        <f t="shared" si="258"/>
        <v>27</v>
      </c>
      <c r="Y749" s="49">
        <f t="shared" si="234"/>
        <v>27</v>
      </c>
      <c r="Z749">
        <f t="shared" si="251"/>
        <v>7.65</v>
      </c>
      <c r="AA749">
        <f t="shared" si="259"/>
        <v>32</v>
      </c>
      <c r="AB749">
        <f t="shared" si="235"/>
        <v>32</v>
      </c>
      <c r="AC749">
        <f t="shared" si="236"/>
        <v>7.45</v>
      </c>
      <c r="AD749" cm="1">
        <f t="array" ref="AD749">1+SUMPRODUCT((D$469:D$776=D749)*(AC$469:AC$776&gt;AC749))</f>
        <v>62</v>
      </c>
      <c r="AE749">
        <f t="shared" si="237"/>
        <v>62</v>
      </c>
      <c r="AF749">
        <f t="shared" si="238"/>
        <v>7.35</v>
      </c>
      <c r="AG749" cm="1">
        <f t="array" ref="AG749">1+SUMPRODUCT((D$469:D$776=D749)*(AF$469:AF$776&gt;AF749))</f>
        <v>27</v>
      </c>
      <c r="AH749">
        <f t="shared" si="239"/>
        <v>27</v>
      </c>
      <c r="AI749">
        <f t="shared" si="240"/>
        <v>7.55</v>
      </c>
      <c r="AJ749" cm="1">
        <f t="array" ref="AJ749">1+SUMPRODUCT((D$469:D$776=D749)*(AI$469:AI$776&gt;AI749))</f>
        <v>22</v>
      </c>
      <c r="AK749">
        <f t="shared" si="241"/>
        <v>22</v>
      </c>
      <c r="AL749">
        <f t="shared" si="242"/>
        <v>7.45</v>
      </c>
      <c r="AM749" cm="1">
        <f t="array" ref="AM749">1+SUMPRODUCT((D$469:D$776=D749)*(AL$469:AL$776&gt;AL749))</f>
        <v>34</v>
      </c>
      <c r="AN749">
        <f t="shared" si="243"/>
        <v>34</v>
      </c>
    </row>
    <row r="750" spans="2:40" x14ac:dyDescent="0.3">
      <c r="B750" t="s">
        <v>301</v>
      </c>
      <c r="C750" t="str">
        <f>VLOOKUP(B750,class!A$1:B$357,2,FALSE)</f>
        <v>Unitary authority</v>
      </c>
      <c r="D750" t="str">
        <f>VLOOKUP(B750,classifications!E$3:F$335,2,FALSE)</f>
        <v>Urban with City and Town</v>
      </c>
      <c r="E750" s="7">
        <f t="shared" si="244"/>
        <v>7.52</v>
      </c>
      <c r="F750" s="49">
        <f t="shared" si="252"/>
        <v>24</v>
      </c>
      <c r="G750" s="49">
        <f t="shared" si="228"/>
        <v>24</v>
      </c>
      <c r="H750">
        <f t="shared" si="245"/>
        <v>7.51</v>
      </c>
      <c r="I750" s="49">
        <f t="shared" si="253"/>
        <v>34</v>
      </c>
      <c r="J750" s="49">
        <f t="shared" si="229"/>
        <v>34</v>
      </c>
      <c r="K750">
        <f t="shared" si="246"/>
        <v>7.53</v>
      </c>
      <c r="L750">
        <f t="shared" si="254"/>
        <v>36</v>
      </c>
      <c r="M750" s="49">
        <f t="shared" si="230"/>
        <v>36</v>
      </c>
      <c r="N750">
        <f t="shared" si="247"/>
        <v>7.69</v>
      </c>
      <c r="O750">
        <f t="shared" si="255"/>
        <v>34</v>
      </c>
      <c r="P750" s="49">
        <f t="shared" si="231"/>
        <v>34</v>
      </c>
      <c r="Q750">
        <f t="shared" si="248"/>
        <v>7.62</v>
      </c>
      <c r="R750">
        <f t="shared" si="256"/>
        <v>52</v>
      </c>
      <c r="S750" s="49">
        <f t="shared" si="232"/>
        <v>52</v>
      </c>
      <c r="T750">
        <f t="shared" si="249"/>
        <v>7.83</v>
      </c>
      <c r="U750">
        <f t="shared" si="257"/>
        <v>14</v>
      </c>
      <c r="V750" s="49">
        <f t="shared" si="233"/>
        <v>14</v>
      </c>
      <c r="W750">
        <f t="shared" si="250"/>
        <v>7.85</v>
      </c>
      <c r="X750">
        <f t="shared" si="258"/>
        <v>18</v>
      </c>
      <c r="Y750" s="49">
        <f t="shared" si="234"/>
        <v>18</v>
      </c>
      <c r="Z750">
        <f t="shared" si="251"/>
        <v>7.76</v>
      </c>
      <c r="AA750">
        <f t="shared" si="259"/>
        <v>35</v>
      </c>
      <c r="AB750">
        <f t="shared" si="235"/>
        <v>35</v>
      </c>
      <c r="AC750">
        <f t="shared" si="236"/>
        <v>7.79</v>
      </c>
      <c r="AD750" cm="1">
        <f t="array" ref="AD750">1+SUMPRODUCT((D$469:D$776=D750)*(AC$469:AC$776&gt;AC750))</f>
        <v>23</v>
      </c>
      <c r="AE750">
        <f t="shared" si="237"/>
        <v>23</v>
      </c>
      <c r="AF750">
        <f t="shared" si="238"/>
        <v>7.21</v>
      </c>
      <c r="AG750" cm="1">
        <f t="array" ref="AG750">1+SUMPRODUCT((D$469:D$776=D750)*(AF$469:AF$776&gt;AF750))</f>
        <v>72</v>
      </c>
      <c r="AH750">
        <f t="shared" si="239"/>
        <v>72</v>
      </c>
      <c r="AI750">
        <f t="shared" si="240"/>
        <v>7.43</v>
      </c>
      <c r="AJ750" cm="1">
        <f t="array" ref="AJ750">1+SUMPRODUCT((D$469:D$776=D750)*(AI$469:AI$776&gt;AI750))</f>
        <v>58</v>
      </c>
      <c r="AK750">
        <f t="shared" si="241"/>
        <v>58</v>
      </c>
      <c r="AL750">
        <f t="shared" si="242"/>
        <v>7.45</v>
      </c>
      <c r="AM750" cm="1">
        <f t="array" ref="AM750">1+SUMPRODUCT((D$469:D$776=D750)*(AL$469:AL$776&gt;AL750))</f>
        <v>42</v>
      </c>
      <c r="AN750">
        <f t="shared" si="243"/>
        <v>42</v>
      </c>
    </row>
    <row r="751" spans="2:40" x14ac:dyDescent="0.3">
      <c r="B751" t="s">
        <v>302</v>
      </c>
      <c r="C751" t="str">
        <f>VLOOKUP(B751,class!A$1:B$357,2,FALSE)</f>
        <v>Shire district</v>
      </c>
      <c r="D751" t="str">
        <f>VLOOKUP(B751,classifications!E$3:F$335,2,FALSE)</f>
        <v>Urban with City and Town</v>
      </c>
      <c r="E751" s="7">
        <f t="shared" si="244"/>
        <v>7.25</v>
      </c>
      <c r="F751" s="49">
        <f t="shared" si="252"/>
        <v>73</v>
      </c>
      <c r="G751" s="49">
        <f t="shared" si="228"/>
        <v>73</v>
      </c>
      <c r="H751">
        <f t="shared" si="245"/>
        <v>7.58</v>
      </c>
      <c r="I751" s="49">
        <f t="shared" si="253"/>
        <v>24</v>
      </c>
      <c r="J751" s="49">
        <f t="shared" si="229"/>
        <v>24</v>
      </c>
      <c r="K751">
        <f t="shared" si="246"/>
        <v>7.85</v>
      </c>
      <c r="L751">
        <f t="shared" si="254"/>
        <v>6</v>
      </c>
      <c r="M751" s="49">
        <f t="shared" si="230"/>
        <v>6</v>
      </c>
      <c r="N751">
        <f t="shared" si="247"/>
        <v>7.57</v>
      </c>
      <c r="O751">
        <f t="shared" si="255"/>
        <v>51</v>
      </c>
      <c r="P751" s="49">
        <f t="shared" si="231"/>
        <v>51</v>
      </c>
      <c r="Q751">
        <f t="shared" si="248"/>
        <v>7.66</v>
      </c>
      <c r="R751">
        <f t="shared" si="256"/>
        <v>44</v>
      </c>
      <c r="S751" s="49">
        <f t="shared" si="232"/>
        <v>44</v>
      </c>
      <c r="T751">
        <f t="shared" si="249"/>
        <v>7.78</v>
      </c>
      <c r="U751">
        <f t="shared" si="257"/>
        <v>19</v>
      </c>
      <c r="V751" s="49">
        <f t="shared" si="233"/>
        <v>19</v>
      </c>
      <c r="W751">
        <f t="shared" si="250"/>
        <v>7.97</v>
      </c>
      <c r="X751">
        <f t="shared" si="258"/>
        <v>6</v>
      </c>
      <c r="Y751" s="49">
        <f t="shared" si="234"/>
        <v>6</v>
      </c>
      <c r="Z751">
        <f t="shared" si="251"/>
        <v>7.98</v>
      </c>
      <c r="AA751">
        <f t="shared" si="259"/>
        <v>8</v>
      </c>
      <c r="AB751">
        <f t="shared" si="235"/>
        <v>8</v>
      </c>
      <c r="AC751">
        <f t="shared" si="236"/>
        <v>7.74</v>
      </c>
      <c r="AD751" cm="1">
        <f t="array" ref="AD751">1+SUMPRODUCT((D$469:D$776=D751)*(AC$469:AC$776&gt;AC751))</f>
        <v>28</v>
      </c>
      <c r="AE751">
        <f t="shared" si="237"/>
        <v>28</v>
      </c>
      <c r="AF751">
        <f t="shared" si="238"/>
        <v>7.56</v>
      </c>
      <c r="AG751" cm="1">
        <f t="array" ref="AG751">1+SUMPRODUCT((D$469:D$776=D751)*(AF$469:AF$776&gt;AF751))</f>
        <v>19</v>
      </c>
      <c r="AH751">
        <f t="shared" si="239"/>
        <v>19</v>
      </c>
      <c r="AI751">
        <f t="shared" si="240"/>
        <v>7.45</v>
      </c>
      <c r="AJ751" cm="1">
        <f t="array" ref="AJ751">1+SUMPRODUCT((D$469:D$776=D751)*(AI$469:AI$776&gt;AI751))</f>
        <v>54</v>
      </c>
      <c r="AK751">
        <f t="shared" si="241"/>
        <v>54</v>
      </c>
      <c r="AL751">
        <f t="shared" si="242"/>
        <v>7.53</v>
      </c>
      <c r="AM751" cm="1">
        <f t="array" ref="AM751">1+SUMPRODUCT((D$469:D$776=D751)*(AL$469:AL$776&gt;AL751))</f>
        <v>32</v>
      </c>
      <c r="AN751">
        <f t="shared" si="243"/>
        <v>32</v>
      </c>
    </row>
    <row r="752" spans="2:40" x14ac:dyDescent="0.3">
      <c r="B752" t="s">
        <v>303</v>
      </c>
      <c r="C752" t="str">
        <f>VLOOKUP(B752,class!A$1:B$357,2,FALSE)</f>
        <v>Shire district</v>
      </c>
      <c r="D752" t="str">
        <f>VLOOKUP(B752,classifications!E$3:F$335,2,FALSE)</f>
        <v>Urban with Major Conurbation</v>
      </c>
      <c r="E752" s="7">
        <f t="shared" si="244"/>
        <v>7.54</v>
      </c>
      <c r="F752" s="49">
        <f t="shared" si="252"/>
        <v>6</v>
      </c>
      <c r="G752" s="49">
        <f t="shared" si="228"/>
        <v>6</v>
      </c>
      <c r="H752">
        <f t="shared" si="245"/>
        <v>7.45</v>
      </c>
      <c r="I752" s="49">
        <f t="shared" si="253"/>
        <v>18</v>
      </c>
      <c r="J752" s="49">
        <f t="shared" si="229"/>
        <v>18</v>
      </c>
      <c r="K752">
        <f t="shared" si="246"/>
        <v>7.35</v>
      </c>
      <c r="L752">
        <f t="shared" si="254"/>
        <v>46</v>
      </c>
      <c r="M752" s="49">
        <f t="shared" si="230"/>
        <v>46</v>
      </c>
      <c r="N752">
        <f t="shared" si="247"/>
        <v>7.51</v>
      </c>
      <c r="O752">
        <f t="shared" si="255"/>
        <v>40</v>
      </c>
      <c r="P752" s="49">
        <f t="shared" si="231"/>
        <v>40</v>
      </c>
      <c r="Q752">
        <f t="shared" si="248"/>
        <v>7.75</v>
      </c>
      <c r="R752">
        <f t="shared" si="256"/>
        <v>7</v>
      </c>
      <c r="S752" s="49">
        <f t="shared" si="232"/>
        <v>7</v>
      </c>
      <c r="T752">
        <f t="shared" si="249"/>
        <v>7.67</v>
      </c>
      <c r="U752">
        <f t="shared" si="257"/>
        <v>19</v>
      </c>
      <c r="V752" s="49">
        <f t="shared" si="233"/>
        <v>19</v>
      </c>
      <c r="W752">
        <f t="shared" si="250"/>
        <v>7.75</v>
      </c>
      <c r="X752">
        <f t="shared" si="258"/>
        <v>14</v>
      </c>
      <c r="Y752" s="49">
        <f t="shared" si="234"/>
        <v>14</v>
      </c>
      <c r="Z752">
        <f t="shared" si="251"/>
        <v>7.51</v>
      </c>
      <c r="AA752">
        <f t="shared" si="259"/>
        <v>60</v>
      </c>
      <c r="AB752">
        <f t="shared" si="235"/>
        <v>60</v>
      </c>
      <c r="AC752">
        <f t="shared" si="236"/>
        <v>7.39</v>
      </c>
      <c r="AD752" cm="1">
        <f t="array" ref="AD752">1+SUMPRODUCT((D$469:D$776=D752)*(AC$469:AC$776&gt;AC752))</f>
        <v>65</v>
      </c>
      <c r="AE752">
        <f t="shared" si="237"/>
        <v>65</v>
      </c>
      <c r="AF752">
        <f t="shared" si="238"/>
        <v>7.17</v>
      </c>
      <c r="AG752" cm="1">
        <f t="array" ref="AG752">1+SUMPRODUCT((D$469:D$776=D752)*(AF$469:AF$776&gt;AF752))</f>
        <v>60</v>
      </c>
      <c r="AH752">
        <f t="shared" si="239"/>
        <v>60</v>
      </c>
      <c r="AI752">
        <f t="shared" si="240"/>
        <v>7.62</v>
      </c>
      <c r="AJ752" cm="1">
        <f t="array" ref="AJ752">1+SUMPRODUCT((D$469:D$776=D752)*(AI$469:AI$776&gt;AI752))</f>
        <v>12</v>
      </c>
      <c r="AK752">
        <f t="shared" si="241"/>
        <v>12</v>
      </c>
      <c r="AL752">
        <f t="shared" si="242"/>
        <v>7.11</v>
      </c>
      <c r="AM752" cm="1">
        <f t="array" ref="AM752">1+SUMPRODUCT((D$469:D$776=D752)*(AL$469:AL$776&gt;AL752))</f>
        <v>67</v>
      </c>
      <c r="AN752">
        <f t="shared" si="243"/>
        <v>67</v>
      </c>
    </row>
    <row r="753" spans="2:40" x14ac:dyDescent="0.3">
      <c r="B753" t="s">
        <v>305</v>
      </c>
      <c r="C753" t="str">
        <f>VLOOKUP(B753,class!A$1:B$357,2,FALSE)</f>
        <v>Shire district</v>
      </c>
      <c r="D753" t="str">
        <f>VLOOKUP(B753,classifications!E$3:F$335,2,FALSE)</f>
        <v xml:space="preserve">Largely Rural (rural including hub towns 50-79%) </v>
      </c>
      <c r="E753" s="7">
        <f t="shared" si="244"/>
        <v>7.93</v>
      </c>
      <c r="F753" s="49">
        <f t="shared" si="252"/>
        <v>2</v>
      </c>
      <c r="G753" s="49">
        <f t="shared" si="228"/>
        <v>2</v>
      </c>
      <c r="H753">
        <f t="shared" si="245"/>
        <v>7.8</v>
      </c>
      <c r="I753" s="49">
        <f t="shared" si="253"/>
        <v>3</v>
      </c>
      <c r="J753" s="49">
        <f t="shared" si="229"/>
        <v>3</v>
      </c>
      <c r="K753">
        <f t="shared" si="246"/>
        <v>7.64</v>
      </c>
      <c r="L753">
        <f t="shared" si="254"/>
        <v>21</v>
      </c>
      <c r="M753" s="49">
        <f t="shared" si="230"/>
        <v>21</v>
      </c>
      <c r="N753">
        <f t="shared" si="247"/>
        <v>7.76</v>
      </c>
      <c r="O753">
        <f t="shared" si="255"/>
        <v>18</v>
      </c>
      <c r="P753" s="49">
        <f t="shared" si="231"/>
        <v>18</v>
      </c>
      <c r="Q753">
        <f t="shared" si="248"/>
        <v>7.92</v>
      </c>
      <c r="R753">
        <f t="shared" si="256"/>
        <v>8</v>
      </c>
      <c r="S753" s="49">
        <f t="shared" si="232"/>
        <v>8</v>
      </c>
      <c r="T753">
        <f t="shared" si="249"/>
        <v>8.08</v>
      </c>
      <c r="U753">
        <f t="shared" si="257"/>
        <v>3</v>
      </c>
      <c r="V753" s="49">
        <f t="shared" si="233"/>
        <v>3</v>
      </c>
      <c r="W753">
        <f t="shared" si="250"/>
        <v>7.84</v>
      </c>
      <c r="X753">
        <f t="shared" si="258"/>
        <v>18</v>
      </c>
      <c r="Y753" s="49">
        <f t="shared" si="234"/>
        <v>18</v>
      </c>
      <c r="Z753">
        <f t="shared" si="251"/>
        <v>8.09</v>
      </c>
      <c r="AA753">
        <f t="shared" si="259"/>
        <v>4</v>
      </c>
      <c r="AB753">
        <f t="shared" si="235"/>
        <v>4</v>
      </c>
      <c r="AC753">
        <f t="shared" si="236"/>
        <v>7.69</v>
      </c>
      <c r="AD753" cm="1">
        <f t="array" ref="AD753">1+SUMPRODUCT((D$469:D$776=D753)*(AC$469:AC$776&gt;AC753))</f>
        <v>28</v>
      </c>
      <c r="AE753">
        <f t="shared" si="237"/>
        <v>28</v>
      </c>
      <c r="AF753">
        <f t="shared" si="238"/>
        <v>7.25</v>
      </c>
      <c r="AG753" cm="1">
        <f t="array" ref="AG753">1+SUMPRODUCT((D$469:D$776=D753)*(AF$469:AF$776&gt;AF753))</f>
        <v>39</v>
      </c>
      <c r="AH753">
        <f t="shared" si="239"/>
        <v>39</v>
      </c>
      <c r="AI753">
        <f t="shared" si="240"/>
        <v>7.6</v>
      </c>
      <c r="AJ753" cm="1">
        <f t="array" ref="AJ753">1+SUMPRODUCT((D$469:D$776=D753)*(AI$469:AI$776&gt;AI753))</f>
        <v>27</v>
      </c>
      <c r="AK753">
        <f t="shared" si="241"/>
        <v>27</v>
      </c>
      <c r="AL753">
        <f t="shared" si="242"/>
        <v>7.88</v>
      </c>
      <c r="AM753" cm="1">
        <f t="array" ref="AM753">1+SUMPRODUCT((D$469:D$776=D753)*(AL$469:AL$776&gt;AL753))</f>
        <v>3</v>
      </c>
      <c r="AN753">
        <f t="shared" si="243"/>
        <v>3</v>
      </c>
    </row>
    <row r="754" spans="2:40" x14ac:dyDescent="0.3">
      <c r="B754" t="s">
        <v>306</v>
      </c>
      <c r="C754" t="str">
        <f>VLOOKUP(B754,class!A$1:B$357,2,FALSE)</f>
        <v>Shire district</v>
      </c>
      <c r="D754" t="str">
        <f>VLOOKUP(B754,classifications!E$3:F$335,2,FALSE)</f>
        <v xml:space="preserve">Mainly Rural (rural including hub towns &gt;=80%) </v>
      </c>
      <c r="E754" s="7">
        <f t="shared" si="244"/>
        <v>7.47</v>
      </c>
      <c r="F754" s="49">
        <f t="shared" si="252"/>
        <v>32</v>
      </c>
      <c r="G754" s="49">
        <f t="shared" si="228"/>
        <v>32</v>
      </c>
      <c r="H754">
        <f t="shared" si="245"/>
        <v>7.35</v>
      </c>
      <c r="I754" s="49">
        <f t="shared" si="253"/>
        <v>39</v>
      </c>
      <c r="J754" s="49">
        <f t="shared" si="229"/>
        <v>39</v>
      </c>
      <c r="K754">
        <f t="shared" si="246"/>
        <v>7.62</v>
      </c>
      <c r="L754">
        <f t="shared" si="254"/>
        <v>35</v>
      </c>
      <c r="M754" s="49">
        <f t="shared" si="230"/>
        <v>35</v>
      </c>
      <c r="N754">
        <f t="shared" si="247"/>
        <v>7.92</v>
      </c>
      <c r="O754">
        <f t="shared" si="255"/>
        <v>14</v>
      </c>
      <c r="P754" s="49">
        <f t="shared" si="231"/>
        <v>14</v>
      </c>
      <c r="Q754">
        <f t="shared" si="248"/>
        <v>7.69</v>
      </c>
      <c r="R754">
        <f t="shared" si="256"/>
        <v>31</v>
      </c>
      <c r="S754" s="49">
        <f t="shared" si="232"/>
        <v>31</v>
      </c>
      <c r="T754">
        <f t="shared" si="249"/>
        <v>7.85</v>
      </c>
      <c r="U754">
        <f t="shared" si="257"/>
        <v>23</v>
      </c>
      <c r="V754" s="49">
        <f t="shared" si="233"/>
        <v>23</v>
      </c>
      <c r="W754">
        <f t="shared" si="250"/>
        <v>7.78</v>
      </c>
      <c r="X754">
        <f t="shared" si="258"/>
        <v>27</v>
      </c>
      <c r="Y754" s="49">
        <f t="shared" si="234"/>
        <v>27</v>
      </c>
      <c r="Z754">
        <f t="shared" si="251"/>
        <v>7.77</v>
      </c>
      <c r="AA754">
        <f t="shared" si="259"/>
        <v>26</v>
      </c>
      <c r="AB754">
        <f t="shared" si="235"/>
        <v>26</v>
      </c>
      <c r="AC754">
        <f t="shared" si="236"/>
        <v>7.77</v>
      </c>
      <c r="AD754" cm="1">
        <f t="array" ref="AD754">1+SUMPRODUCT((D$469:D$776=D754)*(AC$469:AC$776&gt;AC754))</f>
        <v>26</v>
      </c>
      <c r="AE754">
        <f t="shared" si="237"/>
        <v>26</v>
      </c>
      <c r="AF754">
        <f t="shared" si="238"/>
        <v>7.53</v>
      </c>
      <c r="AG754" cm="1">
        <f t="array" ref="AG754">1+SUMPRODUCT((D$469:D$776=D754)*(AF$469:AF$776&gt;AF754))</f>
        <v>25</v>
      </c>
      <c r="AH754">
        <f t="shared" si="239"/>
        <v>25</v>
      </c>
      <c r="AI754">
        <f t="shared" si="240"/>
        <v>7.77</v>
      </c>
      <c r="AJ754" cm="1">
        <f t="array" ref="AJ754">1+SUMPRODUCT((D$469:D$776=D754)*(AI$469:AI$776&gt;AI754))</f>
        <v>15</v>
      </c>
      <c r="AK754">
        <f t="shared" si="241"/>
        <v>15</v>
      </c>
      <c r="AL754">
        <f t="shared" si="242"/>
        <v>7.64</v>
      </c>
      <c r="AM754" cm="1">
        <f t="array" ref="AM754">1+SUMPRODUCT((D$469:D$776=D754)*(AL$469:AL$776&gt;AL754))</f>
        <v>21</v>
      </c>
      <c r="AN754">
        <f t="shared" si="243"/>
        <v>21</v>
      </c>
    </row>
    <row r="755" spans="2:40" x14ac:dyDescent="0.3">
      <c r="B755" t="s">
        <v>308</v>
      </c>
      <c r="C755" t="str">
        <f>VLOOKUP(B755,class!A$1:B$357,2,FALSE)</f>
        <v>Shire district</v>
      </c>
      <c r="D755" t="str">
        <f>VLOOKUP(B755,classifications!E$3:F$335,2,FALSE)</f>
        <v>Urban with City and Town</v>
      </c>
      <c r="E755" s="7">
        <f t="shared" si="244"/>
        <v>7.6</v>
      </c>
      <c r="F755" s="49">
        <f t="shared" si="252"/>
        <v>11</v>
      </c>
      <c r="G755" s="49">
        <f t="shared" si="228"/>
        <v>11</v>
      </c>
      <c r="H755">
        <f t="shared" si="245"/>
        <v>7.4</v>
      </c>
      <c r="I755" s="49">
        <f t="shared" si="253"/>
        <v>51</v>
      </c>
      <c r="J755" s="49">
        <f t="shared" si="229"/>
        <v>51</v>
      </c>
      <c r="K755">
        <f t="shared" si="246"/>
        <v>7.36</v>
      </c>
      <c r="L755">
        <f t="shared" si="254"/>
        <v>71</v>
      </c>
      <c r="M755" s="49">
        <f t="shared" si="230"/>
        <v>71</v>
      </c>
      <c r="N755">
        <f t="shared" si="247"/>
        <v>7.88</v>
      </c>
      <c r="O755">
        <f t="shared" si="255"/>
        <v>7</v>
      </c>
      <c r="P755" s="49">
        <f t="shared" si="231"/>
        <v>7</v>
      </c>
      <c r="Q755">
        <f t="shared" si="248"/>
        <v>7.68</v>
      </c>
      <c r="R755">
        <f t="shared" si="256"/>
        <v>41</v>
      </c>
      <c r="S755" s="49">
        <f t="shared" si="232"/>
        <v>41</v>
      </c>
      <c r="T755">
        <f t="shared" si="249"/>
        <v>7.83</v>
      </c>
      <c r="U755">
        <f t="shared" si="257"/>
        <v>14</v>
      </c>
      <c r="V755" s="49">
        <f t="shared" si="233"/>
        <v>14</v>
      </c>
      <c r="W755">
        <f t="shared" si="250"/>
        <v>7.82</v>
      </c>
      <c r="X755">
        <f t="shared" si="258"/>
        <v>24</v>
      </c>
      <c r="Y755" s="49">
        <f t="shared" si="234"/>
        <v>24</v>
      </c>
      <c r="Z755">
        <f t="shared" si="251"/>
        <v>7.66</v>
      </c>
      <c r="AA755">
        <f t="shared" si="259"/>
        <v>50</v>
      </c>
      <c r="AB755">
        <f t="shared" si="235"/>
        <v>50</v>
      </c>
      <c r="AC755">
        <f t="shared" si="236"/>
        <v>7.39</v>
      </c>
      <c r="AD755" cm="1">
        <f t="array" ref="AD755">1+SUMPRODUCT((D$469:D$776=D755)*(AC$469:AC$776&gt;AC755))</f>
        <v>84</v>
      </c>
      <c r="AE755">
        <f t="shared" si="237"/>
        <v>84</v>
      </c>
      <c r="AF755">
        <f t="shared" si="238"/>
        <v>7.47</v>
      </c>
      <c r="AG755" cm="1">
        <f t="array" ref="AG755">1+SUMPRODUCT((D$469:D$776=D755)*(AF$469:AF$776&gt;AF755))</f>
        <v>29</v>
      </c>
      <c r="AH755">
        <f t="shared" si="239"/>
        <v>29</v>
      </c>
      <c r="AI755">
        <f t="shared" si="240"/>
        <v>7.51</v>
      </c>
      <c r="AJ755" cm="1">
        <f t="array" ref="AJ755">1+SUMPRODUCT((D$469:D$776=D755)*(AI$469:AI$776&gt;AI755))</f>
        <v>43</v>
      </c>
      <c r="AK755">
        <f t="shared" si="241"/>
        <v>43</v>
      </c>
      <c r="AL755">
        <f t="shared" si="242"/>
        <v>7.95</v>
      </c>
      <c r="AM755" cm="1">
        <f t="array" ref="AM755">1+SUMPRODUCT((D$469:D$776=D755)*(AL$469:AL$776&gt;AL755))</f>
        <v>6</v>
      </c>
      <c r="AN755">
        <f t="shared" si="243"/>
        <v>6</v>
      </c>
    </row>
    <row r="756" spans="2:40" x14ac:dyDescent="0.3">
      <c r="B756" t="s">
        <v>309</v>
      </c>
      <c r="C756" t="str">
        <f>VLOOKUP(B756,class!A$1:B$357,2,FALSE)</f>
        <v>Unitary authority</v>
      </c>
      <c r="D756" t="str">
        <f>VLOOKUP(B756,classifications!E$3:F$335,2,FALSE)</f>
        <v>Urban with Significant Rural (rural including hub towns 26-49%)</v>
      </c>
      <c r="E756" s="7">
        <f t="shared" si="244"/>
        <v>7.49</v>
      </c>
      <c r="F756" s="49">
        <f t="shared" si="252"/>
        <v>30</v>
      </c>
      <c r="G756" s="49">
        <f t="shared" si="228"/>
        <v>30</v>
      </c>
      <c r="H756">
        <f t="shared" si="245"/>
        <v>7.57</v>
      </c>
      <c r="I756" s="49">
        <f t="shared" si="253"/>
        <v>22</v>
      </c>
      <c r="J756" s="49">
        <f t="shared" si="229"/>
        <v>22</v>
      </c>
      <c r="K756">
        <f t="shared" si="246"/>
        <v>7.67</v>
      </c>
      <c r="L756">
        <f t="shared" si="254"/>
        <v>17</v>
      </c>
      <c r="M756" s="49">
        <f t="shared" si="230"/>
        <v>17</v>
      </c>
      <c r="N756">
        <f t="shared" si="247"/>
        <v>7.84</v>
      </c>
      <c r="O756">
        <f t="shared" si="255"/>
        <v>11</v>
      </c>
      <c r="P756" s="49">
        <f t="shared" si="231"/>
        <v>11</v>
      </c>
      <c r="Q756">
        <f t="shared" si="248"/>
        <v>7.87</v>
      </c>
      <c r="R756">
        <f t="shared" si="256"/>
        <v>10</v>
      </c>
      <c r="S756" s="49">
        <f t="shared" si="232"/>
        <v>10</v>
      </c>
      <c r="T756">
        <f t="shared" si="249"/>
        <v>7.88</v>
      </c>
      <c r="U756">
        <f t="shared" si="257"/>
        <v>10</v>
      </c>
      <c r="V756" s="49">
        <f t="shared" si="233"/>
        <v>10</v>
      </c>
      <c r="W756">
        <f t="shared" si="250"/>
        <v>7.85</v>
      </c>
      <c r="X756">
        <f t="shared" si="258"/>
        <v>19</v>
      </c>
      <c r="Y756" s="49">
        <f t="shared" si="234"/>
        <v>19</v>
      </c>
      <c r="Z756">
        <f t="shared" si="251"/>
        <v>7.88</v>
      </c>
      <c r="AA756">
        <f t="shared" si="259"/>
        <v>27</v>
      </c>
      <c r="AB756">
        <f t="shared" si="235"/>
        <v>27</v>
      </c>
      <c r="AC756">
        <f t="shared" si="236"/>
        <v>7.68</v>
      </c>
      <c r="AD756" cm="1">
        <f t="array" ref="AD756">1+SUMPRODUCT((D$469:D$776=D756)*(AC$469:AC$776&gt;AC756))</f>
        <v>26</v>
      </c>
      <c r="AE756">
        <f t="shared" si="237"/>
        <v>26</v>
      </c>
      <c r="AF756">
        <f t="shared" si="238"/>
        <v>7.34</v>
      </c>
      <c r="AG756" cm="1">
        <f t="array" ref="AG756">1+SUMPRODUCT((D$469:D$776=D756)*(AF$469:AF$776&gt;AF756))</f>
        <v>34</v>
      </c>
      <c r="AH756">
        <f t="shared" si="239"/>
        <v>34</v>
      </c>
      <c r="AI756">
        <f t="shared" si="240"/>
        <v>7.5</v>
      </c>
      <c r="AJ756" cm="1">
        <f t="array" ref="AJ756">1+SUMPRODUCT((D$469:D$776=D756)*(AI$469:AI$776&gt;AI756))</f>
        <v>38</v>
      </c>
      <c r="AK756">
        <f t="shared" si="241"/>
        <v>38</v>
      </c>
      <c r="AL756">
        <f t="shared" si="242"/>
        <v>7.5</v>
      </c>
      <c r="AM756" cm="1">
        <f t="array" ref="AM756">1+SUMPRODUCT((D$469:D$776=D756)*(AL$469:AL$776&gt;AL756))</f>
        <v>30</v>
      </c>
      <c r="AN756">
        <f t="shared" si="243"/>
        <v>30</v>
      </c>
    </row>
    <row r="757" spans="2:40" x14ac:dyDescent="0.3">
      <c r="B757" t="s">
        <v>310</v>
      </c>
      <c r="C757" t="str">
        <f>VLOOKUP(B757,class!A$1:B$357,2,FALSE)</f>
        <v>Shire district</v>
      </c>
      <c r="D757" t="str">
        <f>VLOOKUP(B757,classifications!E$3:F$335,2,FALSE)</f>
        <v xml:space="preserve">Mainly Rural (rural including hub towns &gt;=80%) </v>
      </c>
      <c r="E757" s="7">
        <f t="shared" si="244"/>
        <v>7.66</v>
      </c>
      <c r="F757" s="49">
        <f t="shared" si="252"/>
        <v>20</v>
      </c>
      <c r="G757" s="49">
        <f t="shared" si="228"/>
        <v>20</v>
      </c>
      <c r="H757">
        <f t="shared" si="245"/>
        <v>7.46</v>
      </c>
      <c r="I757" s="49">
        <f t="shared" si="253"/>
        <v>31</v>
      </c>
      <c r="J757" s="49">
        <f t="shared" si="229"/>
        <v>31</v>
      </c>
      <c r="K757">
        <f t="shared" si="246"/>
        <v>7.85</v>
      </c>
      <c r="L757">
        <f t="shared" si="254"/>
        <v>11</v>
      </c>
      <c r="M757" s="49">
        <f t="shared" si="230"/>
        <v>11</v>
      </c>
      <c r="N757">
        <f t="shared" si="247"/>
        <v>7.66</v>
      </c>
      <c r="O757">
        <f t="shared" si="255"/>
        <v>33</v>
      </c>
      <c r="P757" s="49">
        <f t="shared" si="231"/>
        <v>33</v>
      </c>
      <c r="Q757">
        <f t="shared" si="248"/>
        <v>7.81</v>
      </c>
      <c r="R757">
        <f t="shared" si="256"/>
        <v>19</v>
      </c>
      <c r="S757" s="49">
        <f t="shared" si="232"/>
        <v>19</v>
      </c>
      <c r="T757">
        <f t="shared" si="249"/>
        <v>7.81</v>
      </c>
      <c r="U757">
        <f t="shared" si="257"/>
        <v>26</v>
      </c>
      <c r="V757" s="49">
        <f t="shared" si="233"/>
        <v>26</v>
      </c>
      <c r="W757">
        <f t="shared" si="250"/>
        <v>7.76</v>
      </c>
      <c r="X757">
        <f t="shared" si="258"/>
        <v>30</v>
      </c>
      <c r="Y757" s="49">
        <f t="shared" si="234"/>
        <v>30</v>
      </c>
      <c r="Z757">
        <f t="shared" si="251"/>
        <v>8.25</v>
      </c>
      <c r="AA757">
        <f t="shared" si="259"/>
        <v>1</v>
      </c>
      <c r="AB757">
        <f t="shared" si="235"/>
        <v>1</v>
      </c>
      <c r="AC757">
        <f t="shared" si="236"/>
        <v>8.2799999999999994</v>
      </c>
      <c r="AD757" cm="1">
        <f t="array" ref="AD757">1+SUMPRODUCT((D$469:D$776=D757)*(AC$469:AC$776&gt;AC757))</f>
        <v>2</v>
      </c>
      <c r="AE757">
        <f t="shared" si="237"/>
        <v>2</v>
      </c>
      <c r="AF757">
        <f t="shared" si="238"/>
        <v>7.81</v>
      </c>
      <c r="AG757" cm="1">
        <f t="array" ref="AG757">1+SUMPRODUCT((D$469:D$776=D757)*(AF$469:AF$776&gt;AF757))</f>
        <v>8</v>
      </c>
      <c r="AH757">
        <f t="shared" si="239"/>
        <v>8</v>
      </c>
      <c r="AI757">
        <f t="shared" si="240"/>
        <v>7.87</v>
      </c>
      <c r="AJ757" cm="1">
        <f t="array" ref="AJ757">1+SUMPRODUCT((D$469:D$776=D757)*(AI$469:AI$776&gt;AI757))</f>
        <v>7</v>
      </c>
      <c r="AK757">
        <f t="shared" si="241"/>
        <v>7</v>
      </c>
      <c r="AL757" t="str">
        <f t="shared" si="242"/>
        <v>x</v>
      </c>
      <c r="AM757" cm="1">
        <f t="array" ref="AM757">1+SUMPRODUCT((D$469:D$776=D757)*(AL$469:AL$776&gt;AL757))</f>
        <v>1</v>
      </c>
      <c r="AN757">
        <f t="shared" si="243"/>
        <v>9999</v>
      </c>
    </row>
    <row r="758" spans="2:40" x14ac:dyDescent="0.3">
      <c r="B758" t="s">
        <v>312</v>
      </c>
      <c r="C758" t="str">
        <f>VLOOKUP(B758,class!A$1:B$357,2,FALSE)</f>
        <v>Shire district</v>
      </c>
      <c r="D758" t="str">
        <f>VLOOKUP(B758,classifications!E$3:F$335,2,FALSE)</f>
        <v>Urban with Significant Rural (rural including hub towns 26-49%)</v>
      </c>
      <c r="E758" s="7">
        <f t="shared" si="244"/>
        <v>7.09</v>
      </c>
      <c r="F758" s="49">
        <f t="shared" si="252"/>
        <v>49</v>
      </c>
      <c r="G758" s="49">
        <f t="shared" si="228"/>
        <v>49</v>
      </c>
      <c r="H758">
        <f t="shared" si="245"/>
        <v>7.39</v>
      </c>
      <c r="I758" s="49">
        <f t="shared" si="253"/>
        <v>41</v>
      </c>
      <c r="J758" s="49">
        <f t="shared" si="229"/>
        <v>41</v>
      </c>
      <c r="K758">
        <f t="shared" si="246"/>
        <v>7.55</v>
      </c>
      <c r="L758">
        <f t="shared" si="254"/>
        <v>38</v>
      </c>
      <c r="M758" s="49">
        <f t="shared" si="230"/>
        <v>38</v>
      </c>
      <c r="N758">
        <f t="shared" si="247"/>
        <v>7.68</v>
      </c>
      <c r="O758">
        <f t="shared" si="255"/>
        <v>30</v>
      </c>
      <c r="P758" s="49">
        <f t="shared" si="231"/>
        <v>30</v>
      </c>
      <c r="Q758">
        <f t="shared" si="248"/>
        <v>7</v>
      </c>
      <c r="R758">
        <f t="shared" si="256"/>
        <v>50</v>
      </c>
      <c r="S758" s="49">
        <f t="shared" si="232"/>
        <v>50</v>
      </c>
      <c r="T758">
        <f t="shared" si="249"/>
        <v>7.64</v>
      </c>
      <c r="U758">
        <f t="shared" si="257"/>
        <v>41</v>
      </c>
      <c r="V758" s="49">
        <f t="shared" si="233"/>
        <v>41</v>
      </c>
      <c r="W758">
        <f t="shared" si="250"/>
        <v>7.88</v>
      </c>
      <c r="X758">
        <f t="shared" si="258"/>
        <v>14</v>
      </c>
      <c r="Y758" s="49">
        <f t="shared" si="234"/>
        <v>14</v>
      </c>
      <c r="Z758">
        <f t="shared" si="251"/>
        <v>7.65</v>
      </c>
      <c r="AA758">
        <f t="shared" si="259"/>
        <v>42</v>
      </c>
      <c r="AB758">
        <f t="shared" si="235"/>
        <v>42</v>
      </c>
      <c r="AC758">
        <f t="shared" si="236"/>
        <v>7.43</v>
      </c>
      <c r="AD758" cm="1">
        <f t="array" ref="AD758">1+SUMPRODUCT((D$469:D$776=D758)*(AC$469:AC$776&gt;AC758))</f>
        <v>48</v>
      </c>
      <c r="AE758">
        <f t="shared" si="237"/>
        <v>48</v>
      </c>
      <c r="AF758">
        <f t="shared" si="238"/>
        <v>7.45</v>
      </c>
      <c r="AG758" cm="1">
        <f t="array" ref="AG758">1+SUMPRODUCT((D$469:D$776=D758)*(AF$469:AF$776&gt;AF758))</f>
        <v>21</v>
      </c>
      <c r="AH758">
        <f t="shared" si="239"/>
        <v>21</v>
      </c>
      <c r="AI758">
        <f t="shared" si="240"/>
        <v>7.57</v>
      </c>
      <c r="AJ758" cm="1">
        <f t="array" ref="AJ758">1+SUMPRODUCT((D$469:D$776=D758)*(AI$469:AI$776&gt;AI758))</f>
        <v>32</v>
      </c>
      <c r="AK758">
        <f t="shared" si="241"/>
        <v>32</v>
      </c>
      <c r="AL758">
        <f t="shared" si="242"/>
        <v>7.46</v>
      </c>
      <c r="AM758" cm="1">
        <f t="array" ref="AM758">1+SUMPRODUCT((D$469:D$776=D758)*(AL$469:AL$776&gt;AL758))</f>
        <v>33</v>
      </c>
      <c r="AN758">
        <f t="shared" si="243"/>
        <v>33</v>
      </c>
    </row>
    <row r="759" spans="2:40" x14ac:dyDescent="0.3">
      <c r="B759" t="s">
        <v>313</v>
      </c>
      <c r="C759" t="str">
        <f>VLOOKUP(B759,class!A$1:B$357,2,FALSE)</f>
        <v>Shire district</v>
      </c>
      <c r="D759" t="str">
        <f>VLOOKUP(B759,classifications!E$3:F$335,2,FALSE)</f>
        <v xml:space="preserve">Mainly Rural (rural including hub towns &gt;=80%) </v>
      </c>
      <c r="E759" s="7">
        <f t="shared" si="244"/>
        <v>7.74</v>
      </c>
      <c r="F759" s="49">
        <f t="shared" si="252"/>
        <v>13</v>
      </c>
      <c r="G759" s="49">
        <f t="shared" si="228"/>
        <v>13</v>
      </c>
      <c r="H759">
        <f t="shared" si="245"/>
        <v>7.64</v>
      </c>
      <c r="I759" s="49">
        <f t="shared" si="253"/>
        <v>20</v>
      </c>
      <c r="J759" s="49">
        <f t="shared" si="229"/>
        <v>20</v>
      </c>
      <c r="K759">
        <f t="shared" si="246"/>
        <v>7.67</v>
      </c>
      <c r="L759">
        <f t="shared" si="254"/>
        <v>28</v>
      </c>
      <c r="M759" s="49">
        <f t="shared" si="230"/>
        <v>28</v>
      </c>
      <c r="N759">
        <f t="shared" si="247"/>
        <v>7.76</v>
      </c>
      <c r="O759">
        <f t="shared" si="255"/>
        <v>25</v>
      </c>
      <c r="P759" s="49">
        <f t="shared" si="231"/>
        <v>25</v>
      </c>
      <c r="Q759">
        <f t="shared" si="248"/>
        <v>7.68</v>
      </c>
      <c r="R759">
        <f t="shared" si="256"/>
        <v>34</v>
      </c>
      <c r="S759" s="49">
        <f t="shared" si="232"/>
        <v>34</v>
      </c>
      <c r="T759">
        <f t="shared" si="249"/>
        <v>7.94</v>
      </c>
      <c r="U759">
        <f t="shared" si="257"/>
        <v>13</v>
      </c>
      <c r="V759" s="49">
        <f t="shared" si="233"/>
        <v>13</v>
      </c>
      <c r="W759">
        <f t="shared" si="250"/>
        <v>7.88</v>
      </c>
      <c r="X759">
        <f t="shared" si="258"/>
        <v>17</v>
      </c>
      <c r="Y759" s="49">
        <f t="shared" si="234"/>
        <v>17</v>
      </c>
      <c r="Z759">
        <f t="shared" si="251"/>
        <v>8.08</v>
      </c>
      <c r="AA759">
        <f t="shared" si="259"/>
        <v>6</v>
      </c>
      <c r="AB759">
        <f t="shared" si="235"/>
        <v>6</v>
      </c>
      <c r="AC759">
        <f t="shared" si="236"/>
        <v>7.98</v>
      </c>
      <c r="AD759" cm="1">
        <f t="array" ref="AD759">1+SUMPRODUCT((D$469:D$776=D759)*(AC$469:AC$776&gt;AC759))</f>
        <v>12</v>
      </c>
      <c r="AE759">
        <f t="shared" si="237"/>
        <v>12</v>
      </c>
      <c r="AF759">
        <f t="shared" si="238"/>
        <v>7.32</v>
      </c>
      <c r="AG759" cm="1">
        <f t="array" ref="AG759">1+SUMPRODUCT((D$469:D$776=D759)*(AF$469:AF$776&gt;AF759))</f>
        <v>37</v>
      </c>
      <c r="AH759">
        <f t="shared" si="239"/>
        <v>37</v>
      </c>
      <c r="AI759">
        <f t="shared" si="240"/>
        <v>8.07</v>
      </c>
      <c r="AJ759" cm="1">
        <f t="array" ref="AJ759">1+SUMPRODUCT((D$469:D$776=D759)*(AI$469:AI$776&gt;AI759))</f>
        <v>4</v>
      </c>
      <c r="AK759">
        <f t="shared" si="241"/>
        <v>4</v>
      </c>
      <c r="AL759">
        <f t="shared" si="242"/>
        <v>7.81</v>
      </c>
      <c r="AM759" cm="1">
        <f t="array" ref="AM759">1+SUMPRODUCT((D$469:D$776=D759)*(AL$469:AL$776&gt;AL759))</f>
        <v>10</v>
      </c>
      <c r="AN759">
        <f t="shared" si="243"/>
        <v>10</v>
      </c>
    </row>
    <row r="760" spans="2:40" x14ac:dyDescent="0.3">
      <c r="B760" t="s">
        <v>1030</v>
      </c>
      <c r="C760" t="str">
        <f>VLOOKUP(B760,class!A$1:B$357,2,FALSE)</f>
        <v>Unitary authority</v>
      </c>
      <c r="D760" t="str">
        <f>VLOOKUP(B760,classifications!E$3:F$335,2,FALSE)</f>
        <v>Urban with Significant Rural (rural including hub towns 26-49%)</v>
      </c>
      <c r="E760" s="7" t="str">
        <f t="shared" si="244"/>
        <v>x</v>
      </c>
      <c r="F760" s="49">
        <f t="shared" ref="F760" si="260">1+SUMPRODUCT((D$469:D$776=D760)*(E$469:E$776&gt;E760))</f>
        <v>1</v>
      </c>
      <c r="G760" s="49">
        <f t="shared" ref="G760" si="261">IF(E760="x",9999,F760)</f>
        <v>9999</v>
      </c>
      <c r="H760" t="str">
        <f t="shared" si="245"/>
        <v>x</v>
      </c>
      <c r="I760" s="49">
        <f t="shared" ref="I760" si="262">1+SUMPRODUCT((D$469:D$776=D760)*(H$469:H$776&gt;H760))</f>
        <v>1</v>
      </c>
      <c r="J760" s="49">
        <f t="shared" ref="J760" si="263">IF(H760="x",9999,I760)</f>
        <v>9999</v>
      </c>
      <c r="K760" t="str">
        <f t="shared" si="246"/>
        <v>x</v>
      </c>
      <c r="L760">
        <f t="shared" ref="L760" si="264">1+SUMPRODUCT((D$469:D$776=D760)*(K$469:K$776&gt;K760))</f>
        <v>1</v>
      </c>
      <c r="M760" s="49">
        <f t="shared" ref="M760" si="265">IF(K760="x",9999,L760)</f>
        <v>9999</v>
      </c>
      <c r="N760" t="str">
        <f t="shared" si="247"/>
        <v>x</v>
      </c>
      <c r="O760">
        <f t="shared" ref="O760" si="266">1+SUMPRODUCT((D$469:D$776=D760)*(N$469:N$776&gt;N760))</f>
        <v>1</v>
      </c>
      <c r="P760" s="49">
        <f t="shared" ref="P760" si="267">IF(N760="x",9999,O760)</f>
        <v>9999</v>
      </c>
      <c r="Q760" t="str">
        <f t="shared" si="248"/>
        <v>x</v>
      </c>
      <c r="R760">
        <f t="shared" ref="R760" si="268">1+SUMPRODUCT((D$469:D$776=D760)*(Q$469:Q$776&gt;Q760))</f>
        <v>1</v>
      </c>
      <c r="S760" s="49">
        <f t="shared" ref="S760" si="269">IF(Q760="x",9999,R760)</f>
        <v>9999</v>
      </c>
      <c r="T760" t="str">
        <f t="shared" si="249"/>
        <v>x</v>
      </c>
      <c r="U760">
        <f t="shared" ref="U760" si="270">1+SUMPRODUCT((D$469:D$776=D760)*(T$469:T$776&gt;T760))</f>
        <v>1</v>
      </c>
      <c r="V760" s="49">
        <f t="shared" ref="V760" si="271">IF(T760="x",9999,U760)</f>
        <v>9999</v>
      </c>
      <c r="W760" t="str">
        <f t="shared" si="250"/>
        <v>x</v>
      </c>
      <c r="X760">
        <f t="shared" ref="X760" si="272">1+SUMPRODUCT((D$469:D$776=D760)*(W$469:W$776&gt;W760))</f>
        <v>1</v>
      </c>
      <c r="Y760" s="49">
        <f t="shared" ref="Y760" si="273">IF(W760="x",9999,X760)</f>
        <v>9999</v>
      </c>
      <c r="Z760" t="str">
        <f t="shared" si="251"/>
        <v>x</v>
      </c>
      <c r="AA760">
        <f t="shared" ref="AA760" si="274">1+SUMPRODUCT((D$469:D$776=D760)*(Z$469:Z$776&gt;Z760))</f>
        <v>1</v>
      </c>
      <c r="AB760">
        <f t="shared" ref="AB760" si="275">IF(Z760="x",9999,AA760)</f>
        <v>9999</v>
      </c>
      <c r="AC760">
        <f t="shared" si="236"/>
        <v>7.8</v>
      </c>
      <c r="AD760" cm="1">
        <f t="array" ref="AD760">1+SUMPRODUCT((D$469:D$776=D760)*(AC$469:AC$776&gt;AC760))</f>
        <v>17</v>
      </c>
      <c r="AE760">
        <f t="shared" ref="AE760" si="276">IF(AC760="x",9999,AD760)</f>
        <v>17</v>
      </c>
      <c r="AF760">
        <f t="shared" si="238"/>
        <v>7.55</v>
      </c>
      <c r="AG760" cm="1">
        <f t="array" ref="AG760">1+SUMPRODUCT((D$469:D$776=D760)*(AF$469:AF$776&gt;AF760))</f>
        <v>14</v>
      </c>
      <c r="AH760">
        <f t="shared" ref="AH760" si="277">IF(AF760="x",9999,AG760)</f>
        <v>14</v>
      </c>
      <c r="AI760">
        <f t="shared" si="240"/>
        <v>7.66</v>
      </c>
      <c r="AJ760" cm="1">
        <f t="array" ref="AJ760">1+SUMPRODUCT((D$469:D$776=D760)*(AI$469:AI$776&gt;AI760))</f>
        <v>22</v>
      </c>
      <c r="AK760">
        <f t="shared" ref="AK760" si="278">IF(AI760="x",9999,AJ760)</f>
        <v>22</v>
      </c>
      <c r="AL760">
        <f t="shared" si="242"/>
        <v>7.59</v>
      </c>
      <c r="AM760" cm="1">
        <f t="array" ref="AM760">1+SUMPRODUCT((D$469:D$776=D760)*(AL$469:AL$776&gt;AL760))</f>
        <v>27</v>
      </c>
      <c r="AN760">
        <f t="shared" ref="AN760" si="279">IF(AL760="x",9999,AM760)</f>
        <v>27</v>
      </c>
    </row>
    <row r="761" spans="2:40" x14ac:dyDescent="0.3">
      <c r="B761" t="s">
        <v>314</v>
      </c>
      <c r="C761" t="str">
        <f>VLOOKUP(B761,class!A$1:B$357,2,FALSE)</f>
        <v>Shire district</v>
      </c>
      <c r="D761" t="str">
        <f>VLOOKUP(B761,classifications!E$3:F$335,2,FALSE)</f>
        <v xml:space="preserve">Mainly Rural (rural including hub towns &gt;=80%) </v>
      </c>
      <c r="E761" s="7">
        <f t="shared" ref="E761:E776" si="280">VLOOKUP($B761,$B$7:$G$431,2,FALSE)</f>
        <v>7.38</v>
      </c>
      <c r="F761" s="49">
        <f t="shared" ref="F761:F776" si="281">1+SUMPRODUCT((D$469:D$776=D761)*(E$469:E$776&gt;E761))</f>
        <v>37</v>
      </c>
      <c r="G761" s="49">
        <f t="shared" si="228"/>
        <v>37</v>
      </c>
      <c r="H761">
        <f t="shared" ref="H761:H776" si="282">VLOOKUP($B761,$B$7:$G$431,3,FALSE)</f>
        <v>7.58</v>
      </c>
      <c r="I761" s="49">
        <f t="shared" ref="I761:I776" si="283">1+SUMPRODUCT((D$469:D$776=D761)*(H$469:H$776&gt;H761))</f>
        <v>26</v>
      </c>
      <c r="J761" s="49">
        <f t="shared" si="229"/>
        <v>26</v>
      </c>
      <c r="K761">
        <f t="shared" ref="K761:K776" si="284">VLOOKUP($B761,$B$7:$G$431,4,FALSE)</f>
        <v>7.77</v>
      </c>
      <c r="L761">
        <f t="shared" ref="L761:L776" si="285">1+SUMPRODUCT((D$469:D$776=D761)*(K$469:K$776&gt;K761))</f>
        <v>22</v>
      </c>
      <c r="M761" s="49">
        <f t="shared" si="230"/>
        <v>22</v>
      </c>
      <c r="N761">
        <f t="shared" ref="N761:N776" si="286">VLOOKUP($B761,$B$7:$G$431,5,FALSE)</f>
        <v>7.95</v>
      </c>
      <c r="O761">
        <f t="shared" ref="O761:O776" si="287">1+SUMPRODUCT((D$469:D$776=D761)*(N$469:N$776&gt;N761))</f>
        <v>11</v>
      </c>
      <c r="P761" s="49">
        <f t="shared" si="231"/>
        <v>11</v>
      </c>
      <c r="Q761">
        <f t="shared" ref="Q761:Q776" si="288">VLOOKUP($B761,$B$7:$G$431,6,FALSE)</f>
        <v>8.1</v>
      </c>
      <c r="R761">
        <f t="shared" ref="R761:R776" si="289">1+SUMPRODUCT((D$469:D$776=D761)*(Q$469:Q$776&gt;Q761))</f>
        <v>6</v>
      </c>
      <c r="S761" s="49">
        <f t="shared" si="232"/>
        <v>6</v>
      </c>
      <c r="T761">
        <f t="shared" ref="T761:T776" si="290">VLOOKUP($B761,$B$7:$H$431,7,FALSE)</f>
        <v>7.89</v>
      </c>
      <c r="U761">
        <f t="shared" ref="U761:U776" si="291">1+SUMPRODUCT((D$469:D$776=D761)*(T$469:T$776&gt;T761))</f>
        <v>18</v>
      </c>
      <c r="V761" s="49">
        <f t="shared" si="233"/>
        <v>18</v>
      </c>
      <c r="W761">
        <f t="shared" ref="W761:W776" si="292">VLOOKUP($B761,$B$7:$I$431,8,FALSE)</f>
        <v>7.84</v>
      </c>
      <c r="X761">
        <f t="shared" ref="X761:X776" si="293">1+SUMPRODUCT((D$469:D$776=D761)*(W$469:W$776&gt;W761))</f>
        <v>24</v>
      </c>
      <c r="Y761" s="49">
        <f t="shared" si="234"/>
        <v>24</v>
      </c>
      <c r="Z761">
        <f t="shared" ref="Z761:Z776" si="294">VLOOKUP($B761,$B$7:$J$431,9,FALSE)</f>
        <v>7.85</v>
      </c>
      <c r="AA761">
        <f t="shared" ref="AA761:AA776" si="295">1+SUMPRODUCT((D$469:D$776=D761)*(Z$469:Z$776&gt;Z761))</f>
        <v>20</v>
      </c>
      <c r="AB761">
        <f t="shared" si="235"/>
        <v>20</v>
      </c>
      <c r="AC761">
        <f t="shared" si="236"/>
        <v>7.62</v>
      </c>
      <c r="AD761" cm="1">
        <f t="array" ref="AD761">1+SUMPRODUCT((D$469:D$776=D761)*(AC$469:AC$776&gt;AC761))</f>
        <v>36</v>
      </c>
      <c r="AE761">
        <f t="shared" si="237"/>
        <v>36</v>
      </c>
      <c r="AF761">
        <f t="shared" si="238"/>
        <v>7.27</v>
      </c>
      <c r="AG761" cm="1">
        <f t="array" ref="AG761">1+SUMPRODUCT((D$469:D$776=D761)*(AF$469:AF$776&gt;AF761))</f>
        <v>40</v>
      </c>
      <c r="AH761">
        <f t="shared" si="239"/>
        <v>40</v>
      </c>
      <c r="AI761">
        <f t="shared" si="240"/>
        <v>7.71</v>
      </c>
      <c r="AJ761" cm="1">
        <f t="array" ref="AJ761">1+SUMPRODUCT((D$469:D$776=D761)*(AI$469:AI$776&gt;AI761))</f>
        <v>20</v>
      </c>
      <c r="AK761">
        <f t="shared" si="241"/>
        <v>20</v>
      </c>
      <c r="AL761">
        <f t="shared" si="242"/>
        <v>7.94</v>
      </c>
      <c r="AM761" cm="1">
        <f t="array" ref="AM761">1+SUMPRODUCT((D$469:D$776=D761)*(AL$469:AL$776&gt;AL761))</f>
        <v>8</v>
      </c>
      <c r="AN761">
        <f t="shared" si="243"/>
        <v>8</v>
      </c>
    </row>
    <row r="762" spans="2:40" x14ac:dyDescent="0.3">
      <c r="B762" t="s">
        <v>316</v>
      </c>
      <c r="C762" t="str">
        <f>VLOOKUP(B762,class!A$1:B$357,2,FALSE)</f>
        <v>London borough</v>
      </c>
      <c r="D762" t="str">
        <f>VLOOKUP(B762,classifications!E$3:F$335,2,FALSE)</f>
        <v>Urban with Major Conurbation</v>
      </c>
      <c r="E762" s="7">
        <f t="shared" si="280"/>
        <v>7.33</v>
      </c>
      <c r="F762" s="49">
        <f t="shared" si="281"/>
        <v>32</v>
      </c>
      <c r="G762" s="49">
        <f t="shared" si="228"/>
        <v>32</v>
      </c>
      <c r="H762">
        <f t="shared" si="282"/>
        <v>7.01</v>
      </c>
      <c r="I762" s="49">
        <f t="shared" si="283"/>
        <v>73</v>
      </c>
      <c r="J762" s="49">
        <f t="shared" si="229"/>
        <v>73</v>
      </c>
      <c r="K762">
        <f t="shared" si="284"/>
        <v>7.53</v>
      </c>
      <c r="L762">
        <f t="shared" si="285"/>
        <v>17</v>
      </c>
      <c r="M762" s="49">
        <f t="shared" si="230"/>
        <v>17</v>
      </c>
      <c r="N762">
        <f t="shared" si="286"/>
        <v>7.45</v>
      </c>
      <c r="O762">
        <f t="shared" si="287"/>
        <v>51</v>
      </c>
      <c r="P762" s="49">
        <f t="shared" si="231"/>
        <v>51</v>
      </c>
      <c r="Q762">
        <f t="shared" si="288"/>
        <v>7.6</v>
      </c>
      <c r="R762">
        <f t="shared" si="289"/>
        <v>25</v>
      </c>
      <c r="S762" s="49">
        <f t="shared" si="232"/>
        <v>25</v>
      </c>
      <c r="T762">
        <f t="shared" si="290"/>
        <v>7.68</v>
      </c>
      <c r="U762">
        <f t="shared" si="291"/>
        <v>16</v>
      </c>
      <c r="V762" s="49">
        <f t="shared" si="233"/>
        <v>16</v>
      </c>
      <c r="W762">
        <f t="shared" si="292"/>
        <v>7.57</v>
      </c>
      <c r="X762">
        <f t="shared" si="293"/>
        <v>41</v>
      </c>
      <c r="Y762" s="49">
        <f t="shared" si="234"/>
        <v>41</v>
      </c>
      <c r="Z762">
        <f t="shared" si="294"/>
        <v>7.66</v>
      </c>
      <c r="AA762">
        <f t="shared" si="295"/>
        <v>31</v>
      </c>
      <c r="AB762">
        <f t="shared" si="235"/>
        <v>31</v>
      </c>
      <c r="AC762">
        <f t="shared" si="236"/>
        <v>7.37</v>
      </c>
      <c r="AD762" cm="1">
        <f t="array" ref="AD762">1+SUMPRODUCT((D$469:D$776=D762)*(AC$469:AC$776&gt;AC762))</f>
        <v>67</v>
      </c>
      <c r="AE762">
        <f t="shared" si="237"/>
        <v>67</v>
      </c>
      <c r="AF762">
        <f t="shared" si="238"/>
        <v>7.21</v>
      </c>
      <c r="AG762" cm="1">
        <f t="array" ref="AG762">1+SUMPRODUCT((D$469:D$776=D762)*(AF$469:AF$776&gt;AF762))</f>
        <v>55</v>
      </c>
      <c r="AH762">
        <f t="shared" si="239"/>
        <v>55</v>
      </c>
      <c r="AI762">
        <f t="shared" si="240"/>
        <v>7.38</v>
      </c>
      <c r="AJ762" cm="1">
        <f t="array" ref="AJ762">1+SUMPRODUCT((D$469:D$776=D762)*(AI$469:AI$776&gt;AI762))</f>
        <v>56</v>
      </c>
      <c r="AK762">
        <f t="shared" si="241"/>
        <v>56</v>
      </c>
      <c r="AL762">
        <f t="shared" si="242"/>
        <v>7</v>
      </c>
      <c r="AM762" cm="1">
        <f t="array" ref="AM762">1+SUMPRODUCT((D$469:D$776=D762)*(AL$469:AL$776&gt;AL762))</f>
        <v>70</v>
      </c>
      <c r="AN762">
        <f t="shared" si="243"/>
        <v>70</v>
      </c>
    </row>
    <row r="763" spans="2:40" x14ac:dyDescent="0.3">
      <c r="B763" t="s">
        <v>318</v>
      </c>
      <c r="C763" t="str">
        <f>VLOOKUP(B763,class!A$1:B$357,2,FALSE)</f>
        <v>Metropolitan district</v>
      </c>
      <c r="D763" t="str">
        <f>VLOOKUP(B763,classifications!E$3:F$335,2,FALSE)</f>
        <v>Urban with Major Conurbation</v>
      </c>
      <c r="E763" s="7">
        <f t="shared" si="280"/>
        <v>7.29</v>
      </c>
      <c r="F763" s="49">
        <f t="shared" si="281"/>
        <v>38</v>
      </c>
      <c r="G763" s="49">
        <f t="shared" si="228"/>
        <v>38</v>
      </c>
      <c r="H763">
        <f t="shared" si="282"/>
        <v>7.39</v>
      </c>
      <c r="I763" s="49">
        <f t="shared" si="283"/>
        <v>25</v>
      </c>
      <c r="J763" s="49">
        <f t="shared" si="229"/>
        <v>25</v>
      </c>
      <c r="K763">
        <f t="shared" si="284"/>
        <v>7.41</v>
      </c>
      <c r="L763">
        <f t="shared" si="285"/>
        <v>37</v>
      </c>
      <c r="M763" s="49">
        <f t="shared" si="230"/>
        <v>37</v>
      </c>
      <c r="N763">
        <f t="shared" si="286"/>
        <v>7.5</v>
      </c>
      <c r="O763">
        <f t="shared" si="287"/>
        <v>42</v>
      </c>
      <c r="P763" s="49">
        <f t="shared" si="231"/>
        <v>42</v>
      </c>
      <c r="Q763">
        <f t="shared" si="288"/>
        <v>7.77</v>
      </c>
      <c r="R763">
        <f t="shared" si="289"/>
        <v>5</v>
      </c>
      <c r="S763" s="49">
        <f t="shared" si="232"/>
        <v>5</v>
      </c>
      <c r="T763">
        <f t="shared" si="290"/>
        <v>7.74</v>
      </c>
      <c r="U763">
        <f t="shared" si="291"/>
        <v>8</v>
      </c>
      <c r="V763" s="49">
        <f t="shared" si="233"/>
        <v>8</v>
      </c>
      <c r="W763">
        <f t="shared" si="292"/>
        <v>7.77</v>
      </c>
      <c r="X763">
        <f t="shared" si="293"/>
        <v>10</v>
      </c>
      <c r="Y763" s="49">
        <f t="shared" si="234"/>
        <v>10</v>
      </c>
      <c r="Z763">
        <f t="shared" si="294"/>
        <v>7.75</v>
      </c>
      <c r="AA763">
        <f t="shared" si="295"/>
        <v>17</v>
      </c>
      <c r="AB763">
        <f t="shared" si="235"/>
        <v>17</v>
      </c>
      <c r="AC763">
        <f t="shared" si="236"/>
        <v>7.57</v>
      </c>
      <c r="AD763" cm="1">
        <f t="array" ref="AD763">1+SUMPRODUCT((D$469:D$776=D763)*(AC$469:AC$776&gt;AC763))</f>
        <v>41</v>
      </c>
      <c r="AE763">
        <f t="shared" si="237"/>
        <v>41</v>
      </c>
      <c r="AF763">
        <f t="shared" si="238"/>
        <v>7.22</v>
      </c>
      <c r="AG763" cm="1">
        <f t="array" ref="AG763">1+SUMPRODUCT((D$469:D$776=D763)*(AF$469:AF$776&gt;AF763))</f>
        <v>54</v>
      </c>
      <c r="AH763">
        <f t="shared" si="239"/>
        <v>54</v>
      </c>
      <c r="AI763">
        <f t="shared" si="240"/>
        <v>7.68</v>
      </c>
      <c r="AJ763" cm="1">
        <f t="array" ref="AJ763">1+SUMPRODUCT((D$469:D$776=D763)*(AI$469:AI$776&gt;AI763))</f>
        <v>11</v>
      </c>
      <c r="AK763">
        <f t="shared" si="241"/>
        <v>11</v>
      </c>
      <c r="AL763">
        <f t="shared" si="242"/>
        <v>7.59</v>
      </c>
      <c r="AM763" cm="1">
        <f t="array" ref="AM763">1+SUMPRODUCT((D$469:D$776=D763)*(AL$469:AL$776&gt;AL763))</f>
        <v>10</v>
      </c>
      <c r="AN763">
        <f t="shared" si="243"/>
        <v>10</v>
      </c>
    </row>
    <row r="764" spans="2:40" x14ac:dyDescent="0.3">
      <c r="B764" t="s">
        <v>319</v>
      </c>
      <c r="C764" t="str">
        <f>VLOOKUP(B764,class!A$1:B$357,2,FALSE)</f>
        <v>Unitary authority</v>
      </c>
      <c r="D764" t="str">
        <f>VLOOKUP(B764,classifications!E$3:F$335,2,FALSE)</f>
        <v xml:space="preserve">Largely Rural (rural including hub towns 50-79%) </v>
      </c>
      <c r="E764" s="7">
        <f t="shared" si="280"/>
        <v>7.59</v>
      </c>
      <c r="F764" s="49">
        <f t="shared" si="281"/>
        <v>14</v>
      </c>
      <c r="G764" s="49">
        <f t="shared" si="228"/>
        <v>14</v>
      </c>
      <c r="H764">
        <f t="shared" si="282"/>
        <v>7.65</v>
      </c>
      <c r="I764" s="49">
        <f t="shared" si="283"/>
        <v>14</v>
      </c>
      <c r="J764" s="49">
        <f t="shared" si="229"/>
        <v>14</v>
      </c>
      <c r="K764">
        <f t="shared" si="284"/>
        <v>7.66</v>
      </c>
      <c r="L764">
        <f t="shared" si="285"/>
        <v>19</v>
      </c>
      <c r="M764" s="49">
        <f t="shared" si="230"/>
        <v>19</v>
      </c>
      <c r="N764">
        <f t="shared" si="286"/>
        <v>7.72</v>
      </c>
      <c r="O764">
        <f t="shared" si="287"/>
        <v>27</v>
      </c>
      <c r="P764" s="49">
        <f t="shared" si="231"/>
        <v>27</v>
      </c>
      <c r="Q764">
        <f t="shared" si="288"/>
        <v>7.83</v>
      </c>
      <c r="R764">
        <f t="shared" si="289"/>
        <v>16</v>
      </c>
      <c r="S764" s="49">
        <f t="shared" si="232"/>
        <v>16</v>
      </c>
      <c r="T764">
        <f t="shared" si="290"/>
        <v>7.77</v>
      </c>
      <c r="U764">
        <f t="shared" si="291"/>
        <v>21</v>
      </c>
      <c r="V764" s="49">
        <f t="shared" si="233"/>
        <v>21</v>
      </c>
      <c r="W764">
        <f t="shared" si="292"/>
        <v>7.78</v>
      </c>
      <c r="X764">
        <f t="shared" si="293"/>
        <v>23</v>
      </c>
      <c r="Y764" s="49">
        <f t="shared" si="234"/>
        <v>23</v>
      </c>
      <c r="Z764">
        <f t="shared" si="294"/>
        <v>7.8</v>
      </c>
      <c r="AA764">
        <f t="shared" si="295"/>
        <v>25</v>
      </c>
      <c r="AB764">
        <f t="shared" si="235"/>
        <v>25</v>
      </c>
      <c r="AC764">
        <f t="shared" si="236"/>
        <v>7.69</v>
      </c>
      <c r="AD764" cm="1">
        <f t="array" ref="AD764">1+SUMPRODUCT((D$469:D$776=D764)*(AC$469:AC$776&gt;AC764))</f>
        <v>28</v>
      </c>
      <c r="AE764">
        <f t="shared" si="237"/>
        <v>28</v>
      </c>
      <c r="AF764">
        <f t="shared" si="238"/>
        <v>7.51</v>
      </c>
      <c r="AG764" cm="1">
        <f t="array" ref="AG764">1+SUMPRODUCT((D$469:D$776=D764)*(AF$469:AF$776&gt;AF764))</f>
        <v>21</v>
      </c>
      <c r="AH764">
        <f t="shared" si="239"/>
        <v>21</v>
      </c>
      <c r="AI764">
        <f t="shared" si="240"/>
        <v>7.44</v>
      </c>
      <c r="AJ764" cm="1">
        <f t="array" ref="AJ764">1+SUMPRODUCT((D$469:D$776=D764)*(AI$469:AI$776&gt;AI764))</f>
        <v>36</v>
      </c>
      <c r="AK764">
        <f t="shared" si="241"/>
        <v>36</v>
      </c>
      <c r="AL764">
        <f t="shared" si="242"/>
        <v>7.44</v>
      </c>
      <c r="AM764" cm="1">
        <f t="array" ref="AM764">1+SUMPRODUCT((D$469:D$776=D764)*(AL$469:AL$776&gt;AL764))</f>
        <v>30</v>
      </c>
      <c r="AN764">
        <f t="shared" si="243"/>
        <v>30</v>
      </c>
    </row>
    <row r="765" spans="2:40" x14ac:dyDescent="0.3">
      <c r="B765" t="s">
        <v>320</v>
      </c>
      <c r="C765" t="str">
        <f>VLOOKUP(B765,class!A$1:B$357,2,FALSE)</f>
        <v>Shire district</v>
      </c>
      <c r="D765" t="str">
        <f>VLOOKUP(B765,classifications!E$3:F$335,2,FALSE)</f>
        <v xml:space="preserve">Largely Rural (rural including hub towns 50-79%) </v>
      </c>
      <c r="E765" s="7">
        <f t="shared" si="280"/>
        <v>7.64</v>
      </c>
      <c r="F765" s="49">
        <f t="shared" si="281"/>
        <v>10</v>
      </c>
      <c r="G765" s="49">
        <f t="shared" si="228"/>
        <v>10</v>
      </c>
      <c r="H765">
        <f t="shared" si="282"/>
        <v>7.63</v>
      </c>
      <c r="I765" s="49">
        <f t="shared" si="283"/>
        <v>17</v>
      </c>
      <c r="J765" s="49">
        <f t="shared" si="229"/>
        <v>17</v>
      </c>
      <c r="K765">
        <f t="shared" si="284"/>
        <v>7.99</v>
      </c>
      <c r="L765">
        <f t="shared" si="285"/>
        <v>2</v>
      </c>
      <c r="M765" s="49">
        <f t="shared" si="230"/>
        <v>2</v>
      </c>
      <c r="N765">
        <f t="shared" si="286"/>
        <v>7.97</v>
      </c>
      <c r="O765">
        <f t="shared" si="287"/>
        <v>3</v>
      </c>
      <c r="P765" s="49">
        <f t="shared" si="231"/>
        <v>3</v>
      </c>
      <c r="Q765">
        <f t="shared" si="288"/>
        <v>8.07</v>
      </c>
      <c r="R765">
        <f t="shared" si="289"/>
        <v>5</v>
      </c>
      <c r="S765" s="49">
        <f t="shared" si="232"/>
        <v>5</v>
      </c>
      <c r="T765">
        <f t="shared" si="290"/>
        <v>8.08</v>
      </c>
      <c r="U765">
        <f t="shared" si="291"/>
        <v>3</v>
      </c>
      <c r="V765" s="49">
        <f t="shared" si="233"/>
        <v>3</v>
      </c>
      <c r="W765">
        <f t="shared" si="292"/>
        <v>7.93</v>
      </c>
      <c r="X765">
        <f t="shared" si="293"/>
        <v>8</v>
      </c>
      <c r="Y765" s="49">
        <f t="shared" si="234"/>
        <v>8</v>
      </c>
      <c r="Z765">
        <f t="shared" si="294"/>
        <v>8.08</v>
      </c>
      <c r="AA765">
        <f t="shared" si="295"/>
        <v>5</v>
      </c>
      <c r="AB765">
        <f t="shared" si="235"/>
        <v>5</v>
      </c>
      <c r="AC765">
        <f t="shared" si="236"/>
        <v>7.59</v>
      </c>
      <c r="AD765" cm="1">
        <f t="array" ref="AD765">1+SUMPRODUCT((D$469:D$776=D765)*(AC$469:AC$776&gt;AC765))</f>
        <v>33</v>
      </c>
      <c r="AE765">
        <f t="shared" si="237"/>
        <v>33</v>
      </c>
      <c r="AF765">
        <f t="shared" si="238"/>
        <v>7.02</v>
      </c>
      <c r="AG765" cm="1">
        <f t="array" ref="AG765">1+SUMPRODUCT((D$469:D$776=D765)*(AF$469:AF$776&gt;AF765))</f>
        <v>40</v>
      </c>
      <c r="AH765">
        <f t="shared" si="239"/>
        <v>40</v>
      </c>
      <c r="AI765">
        <f t="shared" si="240"/>
        <v>7.87</v>
      </c>
      <c r="AJ765" cm="1">
        <f t="array" ref="AJ765">1+SUMPRODUCT((D$469:D$776=D765)*(AI$469:AI$776&gt;AI765))</f>
        <v>8</v>
      </c>
      <c r="AK765">
        <f t="shared" si="241"/>
        <v>8</v>
      </c>
      <c r="AL765">
        <f t="shared" si="242"/>
        <v>7.72</v>
      </c>
      <c r="AM765" cm="1">
        <f t="array" ref="AM765">1+SUMPRODUCT((D$469:D$776=D765)*(AL$469:AL$776&gt;AL765))</f>
        <v>12</v>
      </c>
      <c r="AN765">
        <f t="shared" si="243"/>
        <v>12</v>
      </c>
    </row>
    <row r="766" spans="2:40" x14ac:dyDescent="0.3">
      <c r="B766" t="s">
        <v>321</v>
      </c>
      <c r="C766" t="str">
        <f>VLOOKUP(B766,class!A$1:B$357,2,FALSE)</f>
        <v>Unitary authority</v>
      </c>
      <c r="D766" t="str">
        <f>VLOOKUP(B766,classifications!E$3:F$335,2,FALSE)</f>
        <v>Urban with City and Town</v>
      </c>
      <c r="E766" s="7">
        <f t="shared" si="280"/>
        <v>7.64</v>
      </c>
      <c r="F766" s="49">
        <f t="shared" si="281"/>
        <v>9</v>
      </c>
      <c r="G766" s="49">
        <f t="shared" si="228"/>
        <v>9</v>
      </c>
      <c r="H766">
        <f t="shared" si="282"/>
        <v>7.6</v>
      </c>
      <c r="I766" s="49">
        <f t="shared" si="283"/>
        <v>22</v>
      </c>
      <c r="J766" s="49">
        <f t="shared" si="229"/>
        <v>22</v>
      </c>
      <c r="K766">
        <f t="shared" si="284"/>
        <v>7.71</v>
      </c>
      <c r="L766">
        <f t="shared" si="285"/>
        <v>13</v>
      </c>
      <c r="M766" s="49">
        <f t="shared" si="230"/>
        <v>13</v>
      </c>
      <c r="N766">
        <f t="shared" si="286"/>
        <v>7.68</v>
      </c>
      <c r="O766">
        <f t="shared" si="287"/>
        <v>38</v>
      </c>
      <c r="P766" s="49">
        <f t="shared" si="231"/>
        <v>38</v>
      </c>
      <c r="Q766">
        <f t="shared" si="288"/>
        <v>7.83</v>
      </c>
      <c r="R766">
        <f t="shared" si="289"/>
        <v>15</v>
      </c>
      <c r="S766" s="49">
        <f t="shared" si="232"/>
        <v>15</v>
      </c>
      <c r="T766">
        <f t="shared" si="290"/>
        <v>7.75</v>
      </c>
      <c r="U766">
        <f t="shared" si="291"/>
        <v>30</v>
      </c>
      <c r="V766" s="49">
        <f t="shared" si="233"/>
        <v>30</v>
      </c>
      <c r="W766">
        <f t="shared" si="292"/>
        <v>7.75</v>
      </c>
      <c r="X766">
        <f t="shared" si="293"/>
        <v>39</v>
      </c>
      <c r="Y766" s="49">
        <f t="shared" si="234"/>
        <v>39</v>
      </c>
      <c r="Z766">
        <f t="shared" si="294"/>
        <v>7.83</v>
      </c>
      <c r="AA766">
        <f t="shared" si="295"/>
        <v>21</v>
      </c>
      <c r="AB766">
        <f t="shared" si="235"/>
        <v>21</v>
      </c>
      <c r="AC766">
        <f t="shared" si="236"/>
        <v>7.77</v>
      </c>
      <c r="AD766" cm="1">
        <f t="array" ref="AD766">1+SUMPRODUCT((D$469:D$776=D766)*(AC$469:AC$776&gt;AC766))</f>
        <v>26</v>
      </c>
      <c r="AE766">
        <f t="shared" si="237"/>
        <v>26</v>
      </c>
      <c r="AF766">
        <f t="shared" si="238"/>
        <v>7.5</v>
      </c>
      <c r="AG766" cm="1">
        <f t="array" ref="AG766">1+SUMPRODUCT((D$469:D$776=D766)*(AF$469:AF$776&gt;AF766))</f>
        <v>27</v>
      </c>
      <c r="AH766">
        <f t="shared" si="239"/>
        <v>27</v>
      </c>
      <c r="AI766">
        <f t="shared" si="240"/>
        <v>7.65</v>
      </c>
      <c r="AJ766" cm="1">
        <f t="array" ref="AJ766">1+SUMPRODUCT((D$469:D$776=D766)*(AI$469:AI$776&gt;AI766))</f>
        <v>27</v>
      </c>
      <c r="AK766">
        <f t="shared" si="241"/>
        <v>27</v>
      </c>
      <c r="AL766">
        <f t="shared" si="242"/>
        <v>7.59</v>
      </c>
      <c r="AM766" cm="1">
        <f t="array" ref="AM766">1+SUMPRODUCT((D$469:D$776=D766)*(AL$469:AL$776&gt;AL766))</f>
        <v>20</v>
      </c>
      <c r="AN766">
        <f t="shared" si="243"/>
        <v>20</v>
      </c>
    </row>
    <row r="767" spans="2:40" x14ac:dyDescent="0.3">
      <c r="B767" t="s">
        <v>322</v>
      </c>
      <c r="C767" t="str">
        <f>VLOOKUP(B767,class!A$1:B$357,2,FALSE)</f>
        <v>Metropolitan district</v>
      </c>
      <c r="D767" t="str">
        <f>VLOOKUP(B767,classifications!E$3:F$335,2,FALSE)</f>
        <v>Urban with Major Conurbation</v>
      </c>
      <c r="E767" s="7">
        <f t="shared" si="280"/>
        <v>7.19</v>
      </c>
      <c r="F767" s="49">
        <f t="shared" si="281"/>
        <v>52</v>
      </c>
      <c r="G767" s="49">
        <f t="shared" si="228"/>
        <v>52</v>
      </c>
      <c r="H767">
        <f t="shared" si="282"/>
        <v>7.39</v>
      </c>
      <c r="I767" s="49">
        <f t="shared" si="283"/>
        <v>25</v>
      </c>
      <c r="J767" s="49">
        <f t="shared" si="229"/>
        <v>25</v>
      </c>
      <c r="K767">
        <f t="shared" si="284"/>
        <v>7.23</v>
      </c>
      <c r="L767">
        <f t="shared" si="285"/>
        <v>64</v>
      </c>
      <c r="M767" s="49">
        <f t="shared" si="230"/>
        <v>64</v>
      </c>
      <c r="N767">
        <f t="shared" si="286"/>
        <v>7.58</v>
      </c>
      <c r="O767">
        <f t="shared" si="287"/>
        <v>20</v>
      </c>
      <c r="P767" s="49">
        <f t="shared" si="231"/>
        <v>20</v>
      </c>
      <c r="Q767">
        <f t="shared" si="288"/>
        <v>7.56</v>
      </c>
      <c r="R767">
        <f t="shared" si="289"/>
        <v>32</v>
      </c>
      <c r="S767" s="49">
        <f t="shared" si="232"/>
        <v>32</v>
      </c>
      <c r="T767">
        <f t="shared" si="290"/>
        <v>7.58</v>
      </c>
      <c r="U767">
        <f t="shared" si="291"/>
        <v>38</v>
      </c>
      <c r="V767" s="49">
        <f t="shared" si="233"/>
        <v>38</v>
      </c>
      <c r="W767">
        <f t="shared" si="292"/>
        <v>7.67</v>
      </c>
      <c r="X767">
        <f t="shared" si="293"/>
        <v>22</v>
      </c>
      <c r="Y767" s="49">
        <f t="shared" si="234"/>
        <v>22</v>
      </c>
      <c r="Z767">
        <f t="shared" si="294"/>
        <v>7.68</v>
      </c>
      <c r="AA767">
        <f t="shared" si="295"/>
        <v>28</v>
      </c>
      <c r="AB767">
        <f t="shared" si="235"/>
        <v>28</v>
      </c>
      <c r="AC767">
        <f t="shared" si="236"/>
        <v>7.5</v>
      </c>
      <c r="AD767" cm="1">
        <f t="array" ref="AD767">1+SUMPRODUCT((D$469:D$776=D767)*(AC$469:AC$776&gt;AC767))</f>
        <v>51</v>
      </c>
      <c r="AE767">
        <f t="shared" si="237"/>
        <v>51</v>
      </c>
      <c r="AF767">
        <f t="shared" si="238"/>
        <v>7.1</v>
      </c>
      <c r="AG767" cm="1">
        <f t="array" ref="AG767">1+SUMPRODUCT((D$469:D$776=D767)*(AF$469:AF$776&gt;AF767))</f>
        <v>67</v>
      </c>
      <c r="AH767">
        <f t="shared" si="239"/>
        <v>67</v>
      </c>
      <c r="AI767">
        <f t="shared" si="240"/>
        <v>7.25</v>
      </c>
      <c r="AJ767" cm="1">
        <f t="array" ref="AJ767">1+SUMPRODUCT((D$469:D$776=D767)*(AI$469:AI$776&gt;AI767))</f>
        <v>70</v>
      </c>
      <c r="AK767">
        <f t="shared" si="241"/>
        <v>70</v>
      </c>
      <c r="AL767">
        <f t="shared" si="242"/>
        <v>7.32</v>
      </c>
      <c r="AM767" cm="1">
        <f t="array" ref="AM767">1+SUMPRODUCT((D$469:D$776=D767)*(AL$469:AL$776&gt;AL767))</f>
        <v>44</v>
      </c>
      <c r="AN767">
        <f t="shared" si="243"/>
        <v>44</v>
      </c>
    </row>
    <row r="768" spans="2:40" x14ac:dyDescent="0.3">
      <c r="B768" t="s">
        <v>323</v>
      </c>
      <c r="C768" t="str">
        <f>VLOOKUP(B768,class!A$1:B$357,2,FALSE)</f>
        <v>Shire district</v>
      </c>
      <c r="D768" t="str">
        <f>VLOOKUP(B768,classifications!E$3:F$335,2,FALSE)</f>
        <v>Urban with Major Conurbation</v>
      </c>
      <c r="E768" s="7">
        <f t="shared" si="280"/>
        <v>7.47</v>
      </c>
      <c r="F768" s="49">
        <f t="shared" si="281"/>
        <v>13</v>
      </c>
      <c r="G768" s="49">
        <f t="shared" si="228"/>
        <v>13</v>
      </c>
      <c r="H768">
        <f t="shared" si="282"/>
        <v>7.73</v>
      </c>
      <c r="I768" s="49">
        <f t="shared" si="283"/>
        <v>5</v>
      </c>
      <c r="J768" s="49">
        <f t="shared" si="229"/>
        <v>5</v>
      </c>
      <c r="K768">
        <f t="shared" si="284"/>
        <v>7.64</v>
      </c>
      <c r="L768">
        <f t="shared" si="285"/>
        <v>7</v>
      </c>
      <c r="M768" s="49">
        <f t="shared" si="230"/>
        <v>7</v>
      </c>
      <c r="N768">
        <f t="shared" si="286"/>
        <v>7.46</v>
      </c>
      <c r="O768">
        <f t="shared" si="287"/>
        <v>48</v>
      </c>
      <c r="P768" s="49">
        <f t="shared" si="231"/>
        <v>48</v>
      </c>
      <c r="Q768">
        <f t="shared" si="288"/>
        <v>7.6</v>
      </c>
      <c r="R768">
        <f t="shared" si="289"/>
        <v>25</v>
      </c>
      <c r="S768" s="49">
        <f t="shared" si="232"/>
        <v>25</v>
      </c>
      <c r="T768">
        <f t="shared" si="290"/>
        <v>8.1</v>
      </c>
      <c r="U768">
        <f t="shared" si="291"/>
        <v>2</v>
      </c>
      <c r="V768" s="49">
        <f t="shared" si="233"/>
        <v>2</v>
      </c>
      <c r="W768">
        <f t="shared" si="292"/>
        <v>7.63</v>
      </c>
      <c r="X768">
        <f t="shared" si="293"/>
        <v>29</v>
      </c>
      <c r="Y768" s="49">
        <f t="shared" si="234"/>
        <v>29</v>
      </c>
      <c r="Z768">
        <f t="shared" si="294"/>
        <v>8.0299999999999994</v>
      </c>
      <c r="AA768">
        <f t="shared" si="295"/>
        <v>4</v>
      </c>
      <c r="AB768">
        <f t="shared" si="235"/>
        <v>4</v>
      </c>
      <c r="AC768">
        <f t="shared" si="236"/>
        <v>7.79</v>
      </c>
      <c r="AD768" cm="1">
        <f t="array" ref="AD768">1+SUMPRODUCT((D$469:D$776=D768)*(AC$469:AC$776&gt;AC768))</f>
        <v>5</v>
      </c>
      <c r="AE768">
        <f t="shared" si="237"/>
        <v>5</v>
      </c>
      <c r="AF768">
        <f t="shared" si="238"/>
        <v>7.95</v>
      </c>
      <c r="AG768" cm="1">
        <f t="array" ref="AG768">1+SUMPRODUCT((D$469:D$776=D768)*(AF$469:AF$776&gt;AF768))</f>
        <v>3</v>
      </c>
      <c r="AH768">
        <f t="shared" si="239"/>
        <v>3</v>
      </c>
      <c r="AI768">
        <f t="shared" si="240"/>
        <v>7.8</v>
      </c>
      <c r="AJ768" cm="1">
        <f t="array" ref="AJ768">1+SUMPRODUCT((D$469:D$776=D768)*(AI$469:AI$776&gt;AI768))</f>
        <v>5</v>
      </c>
      <c r="AK768">
        <f t="shared" si="241"/>
        <v>5</v>
      </c>
      <c r="AL768">
        <f t="shared" si="242"/>
        <v>8.2100000000000009</v>
      </c>
      <c r="AM768" cm="1">
        <f t="array" ref="AM768">1+SUMPRODUCT((D$469:D$776=D768)*(AL$469:AL$776&gt;AL768))</f>
        <v>4</v>
      </c>
      <c r="AN768">
        <f t="shared" si="243"/>
        <v>4</v>
      </c>
    </row>
    <row r="769" spans="2:40" x14ac:dyDescent="0.3">
      <c r="B769" t="s">
        <v>324</v>
      </c>
      <c r="C769" t="str">
        <f>VLOOKUP(B769,class!A$1:B$357,2,FALSE)</f>
        <v>Unitary authority</v>
      </c>
      <c r="D769" t="str">
        <f>VLOOKUP(B769,classifications!E$3:F$335,2,FALSE)</f>
        <v>Urban with City and Town</v>
      </c>
      <c r="E769" s="7">
        <f t="shared" si="280"/>
        <v>7.54</v>
      </c>
      <c r="F769" s="49">
        <f t="shared" si="281"/>
        <v>17</v>
      </c>
      <c r="G769" s="49">
        <f t="shared" si="228"/>
        <v>17</v>
      </c>
      <c r="H769">
        <f t="shared" si="282"/>
        <v>7.77</v>
      </c>
      <c r="I769" s="49">
        <f t="shared" si="283"/>
        <v>5</v>
      </c>
      <c r="J769" s="49">
        <f t="shared" si="229"/>
        <v>5</v>
      </c>
      <c r="K769">
        <f t="shared" si="284"/>
        <v>7.63</v>
      </c>
      <c r="L769">
        <f t="shared" si="285"/>
        <v>19</v>
      </c>
      <c r="M769" s="49">
        <f t="shared" si="230"/>
        <v>19</v>
      </c>
      <c r="N769">
        <f t="shared" si="286"/>
        <v>7.77</v>
      </c>
      <c r="O769">
        <f t="shared" si="287"/>
        <v>20</v>
      </c>
      <c r="P769" s="49">
        <f t="shared" si="231"/>
        <v>20</v>
      </c>
      <c r="Q769">
        <f t="shared" si="288"/>
        <v>7.73</v>
      </c>
      <c r="R769">
        <f t="shared" si="289"/>
        <v>32</v>
      </c>
      <c r="S769" s="49">
        <f t="shared" si="232"/>
        <v>32</v>
      </c>
      <c r="T769">
        <f t="shared" si="290"/>
        <v>7.93</v>
      </c>
      <c r="U769">
        <f t="shared" si="291"/>
        <v>6</v>
      </c>
      <c r="V769" s="49">
        <f t="shared" si="233"/>
        <v>6</v>
      </c>
      <c r="W769">
        <f t="shared" si="292"/>
        <v>7.98</v>
      </c>
      <c r="X769">
        <f t="shared" si="293"/>
        <v>5</v>
      </c>
      <c r="Y769" s="49">
        <f t="shared" si="234"/>
        <v>5</v>
      </c>
      <c r="Z769">
        <f t="shared" si="294"/>
        <v>8.0399999999999991</v>
      </c>
      <c r="AA769">
        <f t="shared" si="295"/>
        <v>6</v>
      </c>
      <c r="AB769">
        <f t="shared" si="235"/>
        <v>6</v>
      </c>
      <c r="AC769">
        <f t="shared" si="236"/>
        <v>7.8</v>
      </c>
      <c r="AD769" cm="1">
        <f t="array" ref="AD769">1+SUMPRODUCT((D$469:D$776=D769)*(AC$469:AC$776&gt;AC769))</f>
        <v>20</v>
      </c>
      <c r="AE769">
        <f t="shared" si="237"/>
        <v>20</v>
      </c>
      <c r="AF769">
        <f t="shared" si="238"/>
        <v>7.33</v>
      </c>
      <c r="AG769" cm="1">
        <f t="array" ref="AG769">1+SUMPRODUCT((D$469:D$776=D769)*(AF$469:AF$776&gt;AF769))</f>
        <v>54</v>
      </c>
      <c r="AH769">
        <f t="shared" si="239"/>
        <v>54</v>
      </c>
      <c r="AI769">
        <f t="shared" si="240"/>
        <v>7.47</v>
      </c>
      <c r="AJ769" cm="1">
        <f t="array" ref="AJ769">1+SUMPRODUCT((D$469:D$776=D769)*(AI$469:AI$776&gt;AI769))</f>
        <v>50</v>
      </c>
      <c r="AK769">
        <f t="shared" si="241"/>
        <v>50</v>
      </c>
      <c r="AL769">
        <f t="shared" si="242"/>
        <v>7.57</v>
      </c>
      <c r="AM769" cm="1">
        <f t="array" ref="AM769">1+SUMPRODUCT((D$469:D$776=D769)*(AL$469:AL$776&gt;AL769))</f>
        <v>23</v>
      </c>
      <c r="AN769">
        <f t="shared" si="243"/>
        <v>23</v>
      </c>
    </row>
    <row r="770" spans="2:40" x14ac:dyDescent="0.3">
      <c r="B770" t="s">
        <v>325</v>
      </c>
      <c r="C770" t="str">
        <f>VLOOKUP(B770,class!A$1:B$357,2,FALSE)</f>
        <v>Metropolitan district</v>
      </c>
      <c r="D770" t="str">
        <f>VLOOKUP(B770,classifications!E$3:F$335,2,FALSE)</f>
        <v>Urban with Major Conurbation</v>
      </c>
      <c r="E770" s="7">
        <f t="shared" si="280"/>
        <v>6.74</v>
      </c>
      <c r="F770" s="49">
        <f t="shared" si="281"/>
        <v>75</v>
      </c>
      <c r="G770" s="49">
        <f t="shared" si="228"/>
        <v>75</v>
      </c>
      <c r="H770">
        <f t="shared" si="282"/>
        <v>7</v>
      </c>
      <c r="I770" s="49">
        <f t="shared" si="283"/>
        <v>75</v>
      </c>
      <c r="J770" s="49">
        <f t="shared" si="229"/>
        <v>75</v>
      </c>
      <c r="K770">
        <f t="shared" si="284"/>
        <v>7.03</v>
      </c>
      <c r="L770">
        <f t="shared" si="285"/>
        <v>72</v>
      </c>
      <c r="M770" s="49">
        <f t="shared" si="230"/>
        <v>72</v>
      </c>
      <c r="N770">
        <f t="shared" si="286"/>
        <v>7.1</v>
      </c>
      <c r="O770">
        <f t="shared" si="287"/>
        <v>75</v>
      </c>
      <c r="P770" s="49">
        <f t="shared" si="231"/>
        <v>75</v>
      </c>
      <c r="Q770">
        <f t="shared" si="288"/>
        <v>7.14</v>
      </c>
      <c r="R770">
        <f t="shared" si="289"/>
        <v>74</v>
      </c>
      <c r="S770" s="49">
        <f t="shared" si="232"/>
        <v>74</v>
      </c>
      <c r="T770">
        <f t="shared" si="290"/>
        <v>7.12</v>
      </c>
      <c r="U770">
        <f t="shared" si="291"/>
        <v>75</v>
      </c>
      <c r="V770" s="49">
        <f t="shared" si="233"/>
        <v>75</v>
      </c>
      <c r="W770">
        <f t="shared" si="292"/>
        <v>7.28</v>
      </c>
      <c r="X770">
        <f t="shared" si="293"/>
        <v>75</v>
      </c>
      <c r="Y770" s="49">
        <f t="shared" si="234"/>
        <v>75</v>
      </c>
      <c r="Z770">
        <f t="shared" si="294"/>
        <v>7.4</v>
      </c>
      <c r="AA770">
        <f t="shared" si="295"/>
        <v>69</v>
      </c>
      <c r="AB770">
        <f t="shared" si="235"/>
        <v>69</v>
      </c>
      <c r="AC770">
        <f t="shared" si="236"/>
        <v>7.46</v>
      </c>
      <c r="AD770" cm="1">
        <f t="array" ref="AD770">1+SUMPRODUCT((D$469:D$776=D770)*(AC$469:AC$776&gt;AC770))</f>
        <v>60</v>
      </c>
      <c r="AE770">
        <f t="shared" si="237"/>
        <v>60</v>
      </c>
      <c r="AF770">
        <f t="shared" si="238"/>
        <v>7.46</v>
      </c>
      <c r="AG770" cm="1">
        <f t="array" ref="AG770">1+SUMPRODUCT((D$469:D$776=D770)*(AF$469:AF$776&gt;AF770))</f>
        <v>17</v>
      </c>
      <c r="AH770">
        <f t="shared" si="239"/>
        <v>17</v>
      </c>
      <c r="AI770">
        <f t="shared" si="240"/>
        <v>7.5</v>
      </c>
      <c r="AJ770" cm="1">
        <f t="array" ref="AJ770">1+SUMPRODUCT((D$469:D$776=D770)*(AI$469:AI$776&gt;AI770))</f>
        <v>30</v>
      </c>
      <c r="AK770">
        <f t="shared" si="241"/>
        <v>30</v>
      </c>
      <c r="AL770">
        <f t="shared" si="242"/>
        <v>7.25</v>
      </c>
      <c r="AM770" cm="1">
        <f t="array" ref="AM770">1+SUMPRODUCT((D$469:D$776=D770)*(AL$469:AL$776&gt;AL770))</f>
        <v>55</v>
      </c>
      <c r="AN770">
        <f t="shared" si="243"/>
        <v>55</v>
      </c>
    </row>
    <row r="771" spans="2:40" x14ac:dyDescent="0.3">
      <c r="B771" t="s">
        <v>326</v>
      </c>
      <c r="C771" t="str">
        <f>VLOOKUP(B771,class!A$1:B$357,2,FALSE)</f>
        <v>Shire district</v>
      </c>
      <c r="D771" t="str">
        <f>VLOOKUP(B771,classifications!E$3:F$335,2,FALSE)</f>
        <v>Urban with City and Town</v>
      </c>
      <c r="E771" s="7">
        <f t="shared" si="280"/>
        <v>7.51</v>
      </c>
      <c r="F771" s="49">
        <f t="shared" si="281"/>
        <v>26</v>
      </c>
      <c r="G771" s="49">
        <f t="shared" si="228"/>
        <v>26</v>
      </c>
      <c r="H771">
        <f t="shared" si="282"/>
        <v>7.03</v>
      </c>
      <c r="I771" s="49">
        <f t="shared" si="283"/>
        <v>89</v>
      </c>
      <c r="J771" s="49">
        <f t="shared" si="229"/>
        <v>89</v>
      </c>
      <c r="K771">
        <f t="shared" si="284"/>
        <v>7.5</v>
      </c>
      <c r="L771">
        <f t="shared" si="285"/>
        <v>40</v>
      </c>
      <c r="M771" s="49">
        <f t="shared" si="230"/>
        <v>40</v>
      </c>
      <c r="N771">
        <f t="shared" si="286"/>
        <v>7.65</v>
      </c>
      <c r="O771">
        <f t="shared" si="287"/>
        <v>41</v>
      </c>
      <c r="P771" s="49">
        <f t="shared" si="231"/>
        <v>41</v>
      </c>
      <c r="Q771">
        <f t="shared" si="288"/>
        <v>7.52</v>
      </c>
      <c r="R771">
        <f t="shared" si="289"/>
        <v>72</v>
      </c>
      <c r="S771" s="49">
        <f t="shared" si="232"/>
        <v>72</v>
      </c>
      <c r="T771">
        <f t="shared" si="290"/>
        <v>7.75</v>
      </c>
      <c r="U771">
        <f t="shared" si="291"/>
        <v>30</v>
      </c>
      <c r="V771" s="49">
        <f t="shared" si="233"/>
        <v>30</v>
      </c>
      <c r="W771">
        <f t="shared" si="292"/>
        <v>7.62</v>
      </c>
      <c r="X771">
        <f t="shared" si="293"/>
        <v>70</v>
      </c>
      <c r="Y771" s="49">
        <f t="shared" si="234"/>
        <v>70</v>
      </c>
      <c r="Z771">
        <f t="shared" si="294"/>
        <v>7.64</v>
      </c>
      <c r="AA771">
        <f t="shared" si="295"/>
        <v>53</v>
      </c>
      <c r="AB771">
        <f t="shared" si="235"/>
        <v>53</v>
      </c>
      <c r="AC771">
        <f t="shared" si="236"/>
        <v>7.57</v>
      </c>
      <c r="AD771" cm="1">
        <f t="array" ref="AD771">1+SUMPRODUCT((D$469:D$776=D771)*(AC$469:AC$776&gt;AC771))</f>
        <v>65</v>
      </c>
      <c r="AE771">
        <f t="shared" si="237"/>
        <v>65</v>
      </c>
      <c r="AF771">
        <f t="shared" si="238"/>
        <v>7.16</v>
      </c>
      <c r="AG771" cm="1">
        <f t="array" ref="AG771">1+SUMPRODUCT((D$469:D$776=D771)*(AF$469:AF$776&gt;AF771))</f>
        <v>82</v>
      </c>
      <c r="AH771">
        <f t="shared" si="239"/>
        <v>82</v>
      </c>
      <c r="AI771">
        <f t="shared" si="240"/>
        <v>7.62</v>
      </c>
      <c r="AJ771" cm="1">
        <f t="array" ref="AJ771">1+SUMPRODUCT((D$469:D$776=D771)*(AI$469:AI$776&gt;AI771))</f>
        <v>29</v>
      </c>
      <c r="AK771">
        <f t="shared" si="241"/>
        <v>29</v>
      </c>
      <c r="AL771">
        <f t="shared" si="242"/>
        <v>7.5</v>
      </c>
      <c r="AM771" cm="1">
        <f t="array" ref="AM771">1+SUMPRODUCT((D$469:D$776=D771)*(AL$469:AL$776&gt;AL771))</f>
        <v>34</v>
      </c>
      <c r="AN771">
        <f t="shared" si="243"/>
        <v>34</v>
      </c>
    </row>
    <row r="772" spans="2:40" x14ac:dyDescent="0.3">
      <c r="B772" t="s">
        <v>327</v>
      </c>
      <c r="C772" t="str">
        <f>VLOOKUP(B772,class!A$1:B$357,2,FALSE)</f>
        <v>Shire district</v>
      </c>
      <c r="D772" t="str">
        <f>VLOOKUP(B772,classifications!E$3:F$335,2,FALSE)</f>
        <v>Urban with City and Town</v>
      </c>
      <c r="E772" s="7">
        <f t="shared" si="280"/>
        <v>7.33</v>
      </c>
      <c r="F772" s="49">
        <f t="shared" si="281"/>
        <v>61</v>
      </c>
      <c r="G772" s="49">
        <f t="shared" si="228"/>
        <v>61</v>
      </c>
      <c r="H772">
        <f t="shared" si="282"/>
        <v>7.25</v>
      </c>
      <c r="I772" s="49">
        <f t="shared" si="283"/>
        <v>83</v>
      </c>
      <c r="J772" s="49">
        <f t="shared" si="229"/>
        <v>83</v>
      </c>
      <c r="K772">
        <f t="shared" si="284"/>
        <v>7.48</v>
      </c>
      <c r="L772">
        <f t="shared" si="285"/>
        <v>46</v>
      </c>
      <c r="M772" s="49">
        <f t="shared" si="230"/>
        <v>46</v>
      </c>
      <c r="N772">
        <f t="shared" si="286"/>
        <v>7.73</v>
      </c>
      <c r="O772">
        <f t="shared" si="287"/>
        <v>25</v>
      </c>
      <c r="P772" s="49">
        <f t="shared" si="231"/>
        <v>25</v>
      </c>
      <c r="Q772">
        <f t="shared" si="288"/>
        <v>7.4</v>
      </c>
      <c r="R772">
        <f t="shared" si="289"/>
        <v>86</v>
      </c>
      <c r="S772" s="49">
        <f t="shared" si="232"/>
        <v>86</v>
      </c>
      <c r="T772">
        <f t="shared" si="290"/>
        <v>7.64</v>
      </c>
      <c r="U772">
        <f t="shared" si="291"/>
        <v>50</v>
      </c>
      <c r="V772" s="49">
        <f t="shared" si="233"/>
        <v>50</v>
      </c>
      <c r="W772">
        <f t="shared" si="292"/>
        <v>7.67</v>
      </c>
      <c r="X772">
        <f t="shared" si="293"/>
        <v>58</v>
      </c>
      <c r="Y772" s="49">
        <f t="shared" si="234"/>
        <v>58</v>
      </c>
      <c r="Z772">
        <f t="shared" si="294"/>
        <v>7.9</v>
      </c>
      <c r="AA772">
        <f t="shared" si="295"/>
        <v>16</v>
      </c>
      <c r="AB772">
        <f t="shared" si="235"/>
        <v>16</v>
      </c>
      <c r="AC772">
        <f t="shared" si="236"/>
        <v>7.82</v>
      </c>
      <c r="AD772" cm="1">
        <f t="array" ref="AD772">1+SUMPRODUCT((D$469:D$776=D772)*(AC$469:AC$776&gt;AC772))</f>
        <v>18</v>
      </c>
      <c r="AE772">
        <f t="shared" si="237"/>
        <v>18</v>
      </c>
      <c r="AF772">
        <f t="shared" si="238"/>
        <v>7.26</v>
      </c>
      <c r="AG772" cm="1">
        <f t="array" ref="AG772">1+SUMPRODUCT((D$469:D$776=D772)*(AF$469:AF$776&gt;AF772))</f>
        <v>66</v>
      </c>
      <c r="AH772">
        <f t="shared" si="239"/>
        <v>66</v>
      </c>
      <c r="AI772">
        <f t="shared" si="240"/>
        <v>8.0500000000000007</v>
      </c>
      <c r="AJ772" cm="1">
        <f t="array" ref="AJ772">1+SUMPRODUCT((D$469:D$776=D772)*(AI$469:AI$776&gt;AI772))</f>
        <v>3</v>
      </c>
      <c r="AK772">
        <f t="shared" si="241"/>
        <v>3</v>
      </c>
      <c r="AL772">
        <f t="shared" si="242"/>
        <v>6.97</v>
      </c>
      <c r="AM772" cm="1">
        <f t="array" ref="AM772">1+SUMPRODUCT((D$469:D$776=D772)*(AL$469:AL$776&gt;AL772))</f>
        <v>84</v>
      </c>
      <c r="AN772">
        <f t="shared" si="243"/>
        <v>84</v>
      </c>
    </row>
    <row r="773" spans="2:40" x14ac:dyDescent="0.3">
      <c r="B773" t="s">
        <v>328</v>
      </c>
      <c r="C773" t="str">
        <f>VLOOKUP(B773,class!A$1:B$357,2,FALSE)</f>
        <v>Shire district</v>
      </c>
      <c r="D773" t="str">
        <f>VLOOKUP(B773,classifications!E$3:F$335,2,FALSE)</f>
        <v xml:space="preserve">Mainly Rural (rural including hub towns &gt;=80%) </v>
      </c>
      <c r="E773" s="7">
        <f t="shared" si="280"/>
        <v>7.59</v>
      </c>
      <c r="F773" s="49">
        <f t="shared" si="281"/>
        <v>25</v>
      </c>
      <c r="G773" s="49">
        <f t="shared" si="228"/>
        <v>25</v>
      </c>
      <c r="H773">
        <f t="shared" si="282"/>
        <v>7.62</v>
      </c>
      <c r="I773" s="49">
        <f t="shared" si="283"/>
        <v>24</v>
      </c>
      <c r="J773" s="49">
        <f t="shared" si="229"/>
        <v>24</v>
      </c>
      <c r="K773">
        <f t="shared" si="284"/>
        <v>7.6</v>
      </c>
      <c r="L773">
        <f t="shared" si="285"/>
        <v>36</v>
      </c>
      <c r="M773" s="49">
        <f t="shared" si="230"/>
        <v>36</v>
      </c>
      <c r="N773">
        <f t="shared" si="286"/>
        <v>7.83</v>
      </c>
      <c r="O773">
        <f t="shared" si="287"/>
        <v>22</v>
      </c>
      <c r="P773" s="49">
        <f t="shared" si="231"/>
        <v>22</v>
      </c>
      <c r="Q773">
        <f t="shared" si="288"/>
        <v>8.11</v>
      </c>
      <c r="R773">
        <f t="shared" si="289"/>
        <v>5</v>
      </c>
      <c r="S773" s="49">
        <f t="shared" si="232"/>
        <v>5</v>
      </c>
      <c r="T773">
        <f t="shared" si="290"/>
        <v>8</v>
      </c>
      <c r="U773">
        <f t="shared" si="291"/>
        <v>8</v>
      </c>
      <c r="V773" s="49">
        <f t="shared" si="233"/>
        <v>8</v>
      </c>
      <c r="W773">
        <f t="shared" si="292"/>
        <v>7.9</v>
      </c>
      <c r="X773">
        <f t="shared" si="293"/>
        <v>14</v>
      </c>
      <c r="Y773" s="49">
        <f t="shared" si="234"/>
        <v>14</v>
      </c>
      <c r="Z773">
        <f t="shared" si="294"/>
        <v>8.02</v>
      </c>
      <c r="AA773">
        <f t="shared" si="295"/>
        <v>8</v>
      </c>
      <c r="AB773">
        <f t="shared" si="235"/>
        <v>8</v>
      </c>
      <c r="AC773">
        <f t="shared" si="236"/>
        <v>7.78</v>
      </c>
      <c r="AD773" cm="1">
        <f t="array" ref="AD773">1+SUMPRODUCT((D$469:D$776=D773)*(AC$469:AC$776&gt;AC773))</f>
        <v>25</v>
      </c>
      <c r="AE773">
        <f t="shared" si="237"/>
        <v>25</v>
      </c>
      <c r="AF773">
        <f t="shared" si="238"/>
        <v>7.61</v>
      </c>
      <c r="AG773" cm="1">
        <f t="array" ref="AG773">1+SUMPRODUCT((D$469:D$776=D773)*(AF$469:AF$776&gt;AF773))</f>
        <v>18</v>
      </c>
      <c r="AH773">
        <f t="shared" si="239"/>
        <v>18</v>
      </c>
      <c r="AI773">
        <f t="shared" si="240"/>
        <v>7.68</v>
      </c>
      <c r="AJ773" cm="1">
        <f t="array" ref="AJ773">1+SUMPRODUCT((D$469:D$776=D773)*(AI$469:AI$776&gt;AI773))</f>
        <v>23</v>
      </c>
      <c r="AK773">
        <f t="shared" si="241"/>
        <v>23</v>
      </c>
      <c r="AL773">
        <f t="shared" si="242"/>
        <v>7.24</v>
      </c>
      <c r="AM773" cm="1">
        <f t="array" ref="AM773">1+SUMPRODUCT((D$469:D$776=D773)*(AL$469:AL$776&gt;AL773))</f>
        <v>35</v>
      </c>
      <c r="AN773">
        <f t="shared" si="243"/>
        <v>35</v>
      </c>
    </row>
    <row r="774" spans="2:40" x14ac:dyDescent="0.3">
      <c r="B774" t="s">
        <v>330</v>
      </c>
      <c r="C774" t="str">
        <f>VLOOKUP(B774,class!A$1:B$357,2,FALSE)</f>
        <v>Shire district</v>
      </c>
      <c r="D774" t="str">
        <f>VLOOKUP(B774,classifications!E$3:F$335,2,FALSE)</f>
        <v xml:space="preserve">Largely Rural (rural including hub towns 50-79%) </v>
      </c>
      <c r="E774" s="7">
        <f t="shared" si="280"/>
        <v>7.56</v>
      </c>
      <c r="F774" s="49">
        <f t="shared" si="281"/>
        <v>21</v>
      </c>
      <c r="G774" s="49">
        <f t="shared" si="228"/>
        <v>21</v>
      </c>
      <c r="H774">
        <f t="shared" si="282"/>
        <v>7.47</v>
      </c>
      <c r="I774" s="49">
        <f t="shared" si="283"/>
        <v>34</v>
      </c>
      <c r="J774" s="49">
        <f t="shared" si="229"/>
        <v>34</v>
      </c>
      <c r="K774">
        <f t="shared" si="284"/>
        <v>7.75</v>
      </c>
      <c r="L774">
        <f t="shared" si="285"/>
        <v>7</v>
      </c>
      <c r="M774" s="49">
        <f t="shared" si="230"/>
        <v>7</v>
      </c>
      <c r="N774">
        <f t="shared" si="286"/>
        <v>7.62</v>
      </c>
      <c r="O774">
        <f t="shared" si="287"/>
        <v>40</v>
      </c>
      <c r="P774" s="49">
        <f t="shared" si="231"/>
        <v>40</v>
      </c>
      <c r="Q774">
        <f t="shared" si="288"/>
        <v>7.6</v>
      </c>
      <c r="R774">
        <f t="shared" si="289"/>
        <v>37</v>
      </c>
      <c r="S774" s="49">
        <f t="shared" si="232"/>
        <v>37</v>
      </c>
      <c r="T774">
        <f t="shared" si="290"/>
        <v>7.67</v>
      </c>
      <c r="U774">
        <f t="shared" si="291"/>
        <v>32</v>
      </c>
      <c r="V774" s="49">
        <f t="shared" si="233"/>
        <v>32</v>
      </c>
      <c r="W774">
        <f t="shared" si="292"/>
        <v>7.73</v>
      </c>
      <c r="X774">
        <f t="shared" si="293"/>
        <v>26</v>
      </c>
      <c r="Y774" s="49">
        <f t="shared" si="234"/>
        <v>26</v>
      </c>
      <c r="Z774">
        <f t="shared" si="294"/>
        <v>7.78</v>
      </c>
      <c r="AA774">
        <f t="shared" si="295"/>
        <v>28</v>
      </c>
      <c r="AB774">
        <f t="shared" si="235"/>
        <v>28</v>
      </c>
      <c r="AC774">
        <f t="shared" si="236"/>
        <v>7.56</v>
      </c>
      <c r="AD774" cm="1">
        <f t="array" ref="AD774">1+SUMPRODUCT((D$469:D$776=D774)*(AC$469:AC$776&gt;AC774))</f>
        <v>38</v>
      </c>
      <c r="AE774">
        <f t="shared" si="237"/>
        <v>38</v>
      </c>
      <c r="AF774">
        <f t="shared" si="238"/>
        <v>7.98</v>
      </c>
      <c r="AG774" cm="1">
        <f t="array" ref="AG774">1+SUMPRODUCT((D$469:D$776=D774)*(AF$469:AF$776&gt;AF774))</f>
        <v>1</v>
      </c>
      <c r="AH774">
        <f t="shared" si="239"/>
        <v>1</v>
      </c>
      <c r="AI774">
        <f t="shared" si="240"/>
        <v>7.72</v>
      </c>
      <c r="AJ774" cm="1">
        <f t="array" ref="AJ774">1+SUMPRODUCT((D$469:D$776=D774)*(AI$469:AI$776&gt;AI774))</f>
        <v>13</v>
      </c>
      <c r="AK774">
        <f t="shared" si="241"/>
        <v>13</v>
      </c>
      <c r="AL774">
        <f t="shared" si="242"/>
        <v>7.78</v>
      </c>
      <c r="AM774" cm="1">
        <f t="array" ref="AM774">1+SUMPRODUCT((D$469:D$776=D774)*(AL$469:AL$776&gt;AL774))</f>
        <v>6</v>
      </c>
      <c r="AN774">
        <f t="shared" si="243"/>
        <v>6</v>
      </c>
    </row>
    <row r="775" spans="2:40" x14ac:dyDescent="0.3">
      <c r="B775" t="s">
        <v>331</v>
      </c>
      <c r="C775" t="str">
        <f>VLOOKUP(B775,class!A$1:B$357,2,FALSE)</f>
        <v>Shire district</v>
      </c>
      <c r="D775" t="str">
        <f>VLOOKUP(B775,classifications!E$3:F$335,2,FALSE)</f>
        <v>Urban with Significant Rural (rural including hub towns 26-49%)</v>
      </c>
      <c r="E775" s="7">
        <f t="shared" si="280"/>
        <v>7.67</v>
      </c>
      <c r="F775" s="49">
        <f t="shared" si="281"/>
        <v>13</v>
      </c>
      <c r="G775" s="49">
        <f t="shared" si="228"/>
        <v>13</v>
      </c>
      <c r="H775">
        <f t="shared" si="282"/>
        <v>7.57</v>
      </c>
      <c r="I775" s="49">
        <f t="shared" si="283"/>
        <v>22</v>
      </c>
      <c r="J775" s="49">
        <f t="shared" si="229"/>
        <v>22</v>
      </c>
      <c r="K775">
        <f t="shared" si="284"/>
        <v>7.58</v>
      </c>
      <c r="L775">
        <f t="shared" si="285"/>
        <v>28</v>
      </c>
      <c r="M775" s="49">
        <f t="shared" si="230"/>
        <v>28</v>
      </c>
      <c r="N775">
        <f t="shared" si="286"/>
        <v>7.63</v>
      </c>
      <c r="O775">
        <f t="shared" si="287"/>
        <v>39</v>
      </c>
      <c r="P775" s="49">
        <f t="shared" si="231"/>
        <v>39</v>
      </c>
      <c r="Q775">
        <f t="shared" si="288"/>
        <v>7.5</v>
      </c>
      <c r="R775">
        <f t="shared" si="289"/>
        <v>46</v>
      </c>
      <c r="S775" s="49">
        <f t="shared" si="232"/>
        <v>46</v>
      </c>
      <c r="T775">
        <f t="shared" si="290"/>
        <v>7.66</v>
      </c>
      <c r="U775">
        <f t="shared" si="291"/>
        <v>38</v>
      </c>
      <c r="V775" s="49">
        <f t="shared" si="233"/>
        <v>38</v>
      </c>
      <c r="W775">
        <f t="shared" si="292"/>
        <v>7.78</v>
      </c>
      <c r="X775">
        <f t="shared" si="293"/>
        <v>25</v>
      </c>
      <c r="Y775" s="49">
        <f t="shared" si="234"/>
        <v>25</v>
      </c>
      <c r="Z775">
        <f t="shared" si="294"/>
        <v>7.83</v>
      </c>
      <c r="AA775">
        <f t="shared" si="295"/>
        <v>32</v>
      </c>
      <c r="AB775">
        <f t="shared" si="235"/>
        <v>32</v>
      </c>
      <c r="AC775">
        <f t="shared" si="236"/>
        <v>7.91</v>
      </c>
      <c r="AD775" cm="1">
        <f t="array" ref="AD775">1+SUMPRODUCT((D$469:D$776=D775)*(AC$469:AC$776&gt;AC775))</f>
        <v>8</v>
      </c>
      <c r="AE775">
        <f t="shared" si="237"/>
        <v>8</v>
      </c>
      <c r="AF775">
        <f t="shared" si="238"/>
        <v>7.62</v>
      </c>
      <c r="AG775" cm="1">
        <f t="array" ref="AG775">1+SUMPRODUCT((D$469:D$776=D775)*(AF$469:AF$776&gt;AF775))</f>
        <v>11</v>
      </c>
      <c r="AH775">
        <f t="shared" si="239"/>
        <v>11</v>
      </c>
      <c r="AI775">
        <f t="shared" si="240"/>
        <v>7.51</v>
      </c>
      <c r="AJ775" cm="1">
        <f t="array" ref="AJ775">1+SUMPRODUCT((D$469:D$776=D775)*(AI$469:AI$776&gt;AI775))</f>
        <v>37</v>
      </c>
      <c r="AK775">
        <f t="shared" si="241"/>
        <v>37</v>
      </c>
      <c r="AL775">
        <f t="shared" si="242"/>
        <v>7.6</v>
      </c>
      <c r="AM775" cm="1">
        <f t="array" ref="AM775">1+SUMPRODUCT((D$469:D$776=D775)*(AL$469:AL$776&gt;AL775))</f>
        <v>24</v>
      </c>
      <c r="AN775">
        <f t="shared" si="243"/>
        <v>24</v>
      </c>
    </row>
    <row r="776" spans="2:40" x14ac:dyDescent="0.3">
      <c r="B776" t="s">
        <v>332</v>
      </c>
      <c r="C776" t="str">
        <f>VLOOKUP(B776,class!A$1:B$357,2,FALSE)</f>
        <v>Unitary authority</v>
      </c>
      <c r="D776" t="str">
        <f>VLOOKUP(B776,classifications!E$3:F$335,2,FALSE)</f>
        <v>Urban with City and Town</v>
      </c>
      <c r="E776" s="7">
        <f t="shared" si="280"/>
        <v>7.57</v>
      </c>
      <c r="F776" s="49">
        <f t="shared" si="281"/>
        <v>14</v>
      </c>
      <c r="G776" s="49">
        <f t="shared" ref="G776" si="296">IF(E776="x",9999,F776)</f>
        <v>14</v>
      </c>
      <c r="H776">
        <f t="shared" si="282"/>
        <v>7.66</v>
      </c>
      <c r="I776" s="49">
        <f t="shared" si="283"/>
        <v>14</v>
      </c>
      <c r="J776" s="49">
        <f t="shared" ref="J776" si="297">IF(H776="x",9999,I776)</f>
        <v>14</v>
      </c>
      <c r="K776">
        <f t="shared" si="284"/>
        <v>7.6</v>
      </c>
      <c r="L776">
        <f t="shared" si="285"/>
        <v>21</v>
      </c>
      <c r="M776" s="49">
        <f t="shared" ref="M776" si="298">IF(K776="x",9999,L776)</f>
        <v>21</v>
      </c>
      <c r="N776">
        <f t="shared" si="286"/>
        <v>7.69</v>
      </c>
      <c r="O776">
        <f t="shared" si="287"/>
        <v>34</v>
      </c>
      <c r="P776" s="49">
        <f t="shared" ref="P776" si="299">IF(N776="x",9999,O776)</f>
        <v>34</v>
      </c>
      <c r="Q776">
        <f t="shared" si="288"/>
        <v>7.82</v>
      </c>
      <c r="R776">
        <f t="shared" si="289"/>
        <v>18</v>
      </c>
      <c r="S776" s="49">
        <f t="shared" ref="S776" si="300">IF(Q776="x",9999,R776)</f>
        <v>18</v>
      </c>
      <c r="T776">
        <f t="shared" si="290"/>
        <v>7.77</v>
      </c>
      <c r="U776">
        <f t="shared" si="291"/>
        <v>25</v>
      </c>
      <c r="V776" s="49">
        <f t="shared" ref="V776" si="301">IF(T776="x",9999,U776)</f>
        <v>25</v>
      </c>
      <c r="W776">
        <f t="shared" si="292"/>
        <v>7.74</v>
      </c>
      <c r="X776">
        <f t="shared" si="293"/>
        <v>43</v>
      </c>
      <c r="Y776" s="49">
        <f t="shared" ref="Y776" si="302">IF(W776="x",9999,X776)</f>
        <v>43</v>
      </c>
      <c r="Z776">
        <f t="shared" si="294"/>
        <v>7.69</v>
      </c>
      <c r="AA776">
        <f t="shared" si="295"/>
        <v>45</v>
      </c>
      <c r="AB776">
        <f t="shared" ref="AB776" si="303">IF(Z776="x",9999,AA776)</f>
        <v>45</v>
      </c>
      <c r="AC776">
        <f t="shared" si="236"/>
        <v>7.75</v>
      </c>
      <c r="AD776" cm="1">
        <f t="array" ref="AD776">1+SUMPRODUCT((D$469:D$776=D776)*(AC$469:AC$776&gt;AC776))</f>
        <v>27</v>
      </c>
      <c r="AE776">
        <f t="shared" si="237"/>
        <v>27</v>
      </c>
      <c r="AF776">
        <f t="shared" si="238"/>
        <v>7.46</v>
      </c>
      <c r="AG776" cm="1">
        <f t="array" ref="AG776">1+SUMPRODUCT((D$469:D$776=D776)*(AF$469:AF$776&gt;AF776))</f>
        <v>32</v>
      </c>
      <c r="AH776">
        <f t="shared" si="239"/>
        <v>32</v>
      </c>
      <c r="AI776">
        <f t="shared" si="240"/>
        <v>7.65</v>
      </c>
      <c r="AJ776" cm="1">
        <f t="array" ref="AJ776">1+SUMPRODUCT((D$469:D$776=D776)*(AI$469:AI$776&gt;AI776))</f>
        <v>27</v>
      </c>
      <c r="AK776">
        <f t="shared" si="241"/>
        <v>27</v>
      </c>
      <c r="AL776">
        <f t="shared" si="242"/>
        <v>7.57</v>
      </c>
      <c r="AM776" cm="1">
        <f t="array" ref="AM776">1+SUMPRODUCT((D$469:D$776=D776)*(AL$469:AL$776&gt;AL776))</f>
        <v>23</v>
      </c>
      <c r="AN776">
        <f t="shared" si="243"/>
        <v>23</v>
      </c>
    </row>
    <row r="777" spans="2:40" x14ac:dyDescent="0.3">
      <c r="B777" s="7"/>
      <c r="C777" s="7"/>
      <c r="D777" s="7"/>
      <c r="E777" s="7"/>
      <c r="F777" s="7"/>
      <c r="G777" s="7"/>
    </row>
    <row r="778" spans="2:40" x14ac:dyDescent="0.3">
      <c r="B778" s="7"/>
      <c r="C778" s="7"/>
      <c r="D778" s="7"/>
      <c r="E778" s="7"/>
      <c r="F778" s="7"/>
      <c r="G778" s="7"/>
    </row>
    <row r="779" spans="2:40" x14ac:dyDescent="0.3">
      <c r="B779" s="7"/>
      <c r="C779" s="7"/>
      <c r="D779" s="7"/>
      <c r="E779" s="7"/>
      <c r="F779" s="7"/>
      <c r="G779" s="7"/>
    </row>
    <row r="780" spans="2:40" x14ac:dyDescent="0.3">
      <c r="B780" s="7"/>
      <c r="C780" s="7"/>
      <c r="D780" t="s">
        <v>5</v>
      </c>
      <c r="E780" s="7">
        <f t="shared" ref="E780:E785" si="304">AVERAGEIF($D$469:$D$776,$D780,$E$469:$E$776)</f>
        <v>7.6045238095238101</v>
      </c>
      <c r="F780" s="7"/>
      <c r="G780" t="s">
        <v>5</v>
      </c>
      <c r="H780" s="7">
        <f t="shared" ref="H780:H785" si="305">AVERAGEIF($D$469:$D$776,$D780,$H$469:$H$776)</f>
        <v>7.584761904761903</v>
      </c>
      <c r="J780" t="s">
        <v>5</v>
      </c>
      <c r="K780" s="7">
        <f t="shared" ref="K780:K785" si="306">AVERAGEIF($D$469:$D$776,$D780,$K$469:$K$776)</f>
        <v>7.7247619047619063</v>
      </c>
      <c r="M780" t="s">
        <v>5</v>
      </c>
      <c r="N780" s="7">
        <f t="shared" ref="N780:N785" si="307">AVERAGEIF($D$469:$D$776,$D780,$N$469:$N$776)</f>
        <v>7.8128571428571414</v>
      </c>
      <c r="P780" t="s">
        <v>5</v>
      </c>
      <c r="Q780" s="7">
        <f t="shared" ref="Q780:Q785" si="308">AVERAGEIF($D$469:$D$776,$D780,$Q$469:$Q$776)</f>
        <v>7.8247619047619086</v>
      </c>
      <c r="S780" t="s">
        <v>5</v>
      </c>
      <c r="T780" s="7">
        <f t="shared" ref="T780:T785" si="309">AVERAGEIF($D$469:$D$776,$D780,$T$469:$T$776)</f>
        <v>7.8814285714285726</v>
      </c>
      <c r="V780" t="s">
        <v>5</v>
      </c>
      <c r="W780" s="7">
        <f t="shared" ref="W780:W785" si="310">AVERAGEIF($D$469:$D$776,$D780,$W$469:$W$776)</f>
        <v>7.8229268292682912</v>
      </c>
      <c r="Y780" t="s">
        <v>5</v>
      </c>
      <c r="Z780" s="7">
        <f t="shared" ref="Z780:Z785" si="311">AVERAGEIF($D$469:$D$776,$D780,$Z$469:$Z$776)</f>
        <v>7.8554761904761907</v>
      </c>
      <c r="AB780" t="s">
        <v>5</v>
      </c>
      <c r="AC780" s="7">
        <f>AVERAGEIF($D$469:$D$776,$D780,AC$469:AC$776)</f>
        <v>7.857857142857144</v>
      </c>
      <c r="AE780" t="s">
        <v>5</v>
      </c>
      <c r="AF780" s="7">
        <f>AVERAGEIF($D$469:$D$776,$D780,AF$469:AF$776)</f>
        <v>7.58642857142857</v>
      </c>
      <c r="AH780" t="s">
        <v>5</v>
      </c>
      <c r="AI780" s="7">
        <f>AVERAGEIF($D$469:$D$776,$D780,AI$469:AI$776)</f>
        <v>7.6871428571428577</v>
      </c>
      <c r="AK780" t="s">
        <v>5</v>
      </c>
      <c r="AL780" s="7">
        <f>AVERAGEIF($D$469:$D$776,$D780,AL$469:AL$776)</f>
        <v>7.5956410256410249</v>
      </c>
    </row>
    <row r="781" spans="2:40" x14ac:dyDescent="0.3">
      <c r="B781" s="7"/>
      <c r="C781" s="7"/>
      <c r="D781" t="s">
        <v>13</v>
      </c>
      <c r="E781" s="7">
        <f t="shared" si="304"/>
        <v>7.5624390243902422</v>
      </c>
      <c r="F781" s="7"/>
      <c r="G781" t="s">
        <v>13</v>
      </c>
      <c r="H781" s="7">
        <f t="shared" si="305"/>
        <v>7.5878048780487797</v>
      </c>
      <c r="J781" t="s">
        <v>13</v>
      </c>
      <c r="K781" s="7">
        <f t="shared" si="306"/>
        <v>7.6285365853658558</v>
      </c>
      <c r="M781" t="s">
        <v>13</v>
      </c>
      <c r="N781" s="7">
        <f t="shared" si="307"/>
        <v>7.7797560975609761</v>
      </c>
      <c r="P781" t="s">
        <v>13</v>
      </c>
      <c r="Q781" s="7">
        <f t="shared" si="308"/>
        <v>7.8019512195121949</v>
      </c>
      <c r="S781" t="s">
        <v>13</v>
      </c>
      <c r="T781" s="7">
        <f t="shared" si="309"/>
        <v>7.8070731707317051</v>
      </c>
      <c r="V781" t="s">
        <v>13</v>
      </c>
      <c r="W781" s="7">
        <f t="shared" si="310"/>
        <v>7.7853658536585346</v>
      </c>
      <c r="Y781" t="s">
        <v>13</v>
      </c>
      <c r="Z781" s="7">
        <f t="shared" si="311"/>
        <v>7.8480487804878045</v>
      </c>
      <c r="AB781" t="s">
        <v>13</v>
      </c>
      <c r="AC781" s="7">
        <f t="shared" ref="AC781:AC785" si="312">AVERAGEIF($D$469:$D$776,$D781,AC$469:AC$776)</f>
        <v>7.7519512195121933</v>
      </c>
      <c r="AE781" t="s">
        <v>13</v>
      </c>
      <c r="AF781" s="7">
        <f t="shared" ref="AF781:AF785" si="313">AVERAGEIF($D$469:$D$776,$D781,AF$469:AF$776)</f>
        <v>7.5046341463414645</v>
      </c>
      <c r="AH781" t="s">
        <v>13</v>
      </c>
      <c r="AI781" s="7">
        <f t="shared" ref="AI781:AI785" si="314">AVERAGEIF($D$469:$D$776,$D781,AI$469:AI$776)</f>
        <v>7.6663414634146365</v>
      </c>
      <c r="AK781" t="s">
        <v>13</v>
      </c>
      <c r="AL781" s="7">
        <f t="shared" ref="AL781:AL785" si="315">AVERAGEIF($D$469:$D$776,$D781,AL$469:AL$776)</f>
        <v>7.57</v>
      </c>
    </row>
    <row r="782" spans="2:40" x14ac:dyDescent="0.3">
      <c r="B782" s="7"/>
      <c r="C782" s="7"/>
      <c r="D782" t="s">
        <v>11</v>
      </c>
      <c r="E782" s="7">
        <f t="shared" si="304"/>
        <v>7.5131249999999961</v>
      </c>
      <c r="F782" s="7"/>
      <c r="G782" t="s">
        <v>11</v>
      </c>
      <c r="H782" s="7">
        <f t="shared" si="305"/>
        <v>7.5335416666666672</v>
      </c>
      <c r="J782" t="s">
        <v>11</v>
      </c>
      <c r="K782" s="7">
        <f t="shared" si="306"/>
        <v>7.6356250000000001</v>
      </c>
      <c r="M782" t="s">
        <v>11</v>
      </c>
      <c r="N782" s="7">
        <f t="shared" si="307"/>
        <v>7.7037500000000003</v>
      </c>
      <c r="P782" t="s">
        <v>11</v>
      </c>
      <c r="Q782" s="7">
        <f t="shared" si="308"/>
        <v>7.7024999999999997</v>
      </c>
      <c r="S782" t="s">
        <v>11</v>
      </c>
      <c r="T782" s="7">
        <f t="shared" si="309"/>
        <v>7.7679166666666655</v>
      </c>
      <c r="V782" t="s">
        <v>11</v>
      </c>
      <c r="W782" s="7">
        <f t="shared" si="310"/>
        <v>7.7843750000000007</v>
      </c>
      <c r="Y782" t="s">
        <v>11</v>
      </c>
      <c r="Z782" s="7">
        <f t="shared" si="311"/>
        <v>7.8547916666666664</v>
      </c>
      <c r="AB782" t="s">
        <v>11</v>
      </c>
      <c r="AC782" s="7">
        <f t="shared" si="312"/>
        <v>7.7218000000000009</v>
      </c>
      <c r="AE782" t="s">
        <v>11</v>
      </c>
      <c r="AF782" s="7">
        <f t="shared" si="313"/>
        <v>7.4171428571428546</v>
      </c>
      <c r="AH782" t="s">
        <v>11</v>
      </c>
      <c r="AI782" s="7">
        <f t="shared" si="314"/>
        <v>7.6366000000000005</v>
      </c>
      <c r="AK782" t="s">
        <v>11</v>
      </c>
      <c r="AL782" s="7">
        <f t="shared" si="315"/>
        <v>7.6002040816326497</v>
      </c>
    </row>
    <row r="783" spans="2:40" x14ac:dyDescent="0.3">
      <c r="B783" s="7"/>
      <c r="C783" s="7"/>
      <c r="D783" t="s">
        <v>3</v>
      </c>
      <c r="E783" s="7">
        <f t="shared" si="304"/>
        <v>7.4072527472527465</v>
      </c>
      <c r="F783" s="7"/>
      <c r="G783" t="s">
        <v>3</v>
      </c>
      <c r="H783" s="7">
        <f t="shared" si="305"/>
        <v>7.4547252747252744</v>
      </c>
      <c r="J783" t="s">
        <v>3</v>
      </c>
      <c r="K783" s="7">
        <f t="shared" si="306"/>
        <v>7.4970329670329683</v>
      </c>
      <c r="M783" t="s">
        <v>3</v>
      </c>
      <c r="N783" s="7">
        <f t="shared" si="307"/>
        <v>7.6180219780219804</v>
      </c>
      <c r="P783" t="s">
        <v>3</v>
      </c>
      <c r="Q783" s="7">
        <f t="shared" si="308"/>
        <v>7.657692307692308</v>
      </c>
      <c r="S783" t="s">
        <v>3</v>
      </c>
      <c r="T783" s="7">
        <f t="shared" si="309"/>
        <v>7.6782417582417599</v>
      </c>
      <c r="V783" t="s">
        <v>3</v>
      </c>
      <c r="W783" s="7">
        <f t="shared" si="310"/>
        <v>7.7303296703296729</v>
      </c>
      <c r="Y783" t="s">
        <v>3</v>
      </c>
      <c r="Z783" s="7">
        <f t="shared" si="311"/>
        <v>7.7047777777777746</v>
      </c>
      <c r="AB783" t="s">
        <v>3</v>
      </c>
      <c r="AC783" s="7">
        <f t="shared" si="312"/>
        <v>7.6641111111111124</v>
      </c>
      <c r="AE783" t="s">
        <v>3</v>
      </c>
      <c r="AF783" s="7">
        <f t="shared" si="313"/>
        <v>7.399111111111111</v>
      </c>
      <c r="AH783" t="s">
        <v>3</v>
      </c>
      <c r="AI783" s="7">
        <f t="shared" si="314"/>
        <v>7.532222222222221</v>
      </c>
      <c r="AK783" t="s">
        <v>3</v>
      </c>
      <c r="AL783" s="7">
        <f t="shared" si="315"/>
        <v>7.420112359550564</v>
      </c>
    </row>
    <row r="784" spans="2:40" x14ac:dyDescent="0.3">
      <c r="B784" s="7"/>
      <c r="C784" s="7"/>
      <c r="D784" t="s">
        <v>7</v>
      </c>
      <c r="E784" s="7">
        <f t="shared" si="304"/>
        <v>7.3988888888888891</v>
      </c>
      <c r="F784" s="7"/>
      <c r="G784" t="s">
        <v>7</v>
      </c>
      <c r="H784" s="7">
        <f t="shared" si="305"/>
        <v>7.4855555555555542</v>
      </c>
      <c r="J784" t="s">
        <v>7</v>
      </c>
      <c r="K784" s="7">
        <f t="shared" si="306"/>
        <v>7.4644444444444451</v>
      </c>
      <c r="M784" t="s">
        <v>7</v>
      </c>
      <c r="N784" s="7">
        <f t="shared" si="307"/>
        <v>7.5611111111111109</v>
      </c>
      <c r="P784" t="s">
        <v>7</v>
      </c>
      <c r="Q784" s="7">
        <f t="shared" si="308"/>
        <v>7.7377777777777776</v>
      </c>
      <c r="S784" t="s">
        <v>7</v>
      </c>
      <c r="T784" s="7">
        <f t="shared" si="309"/>
        <v>7.706666666666667</v>
      </c>
      <c r="V784" t="s">
        <v>7</v>
      </c>
      <c r="W784" s="7">
        <f t="shared" si="310"/>
        <v>7.5466666666666669</v>
      </c>
      <c r="Y784" t="s">
        <v>7</v>
      </c>
      <c r="Z784" s="7">
        <f t="shared" si="311"/>
        <v>7.6822222222222223</v>
      </c>
      <c r="AB784" t="s">
        <v>7</v>
      </c>
      <c r="AC784" s="7">
        <f t="shared" si="312"/>
        <v>7.6755555555555555</v>
      </c>
      <c r="AE784" t="s">
        <v>7</v>
      </c>
      <c r="AF784" s="7">
        <f t="shared" si="313"/>
        <v>7.29</v>
      </c>
      <c r="AH784" t="s">
        <v>7</v>
      </c>
      <c r="AI784" s="7">
        <f t="shared" si="314"/>
        <v>7.5366666666666662</v>
      </c>
      <c r="AK784" t="s">
        <v>7</v>
      </c>
      <c r="AL784" s="7">
        <f t="shared" si="315"/>
        <v>7.3499999999999988</v>
      </c>
    </row>
    <row r="785" spans="2:40" x14ac:dyDescent="0.3">
      <c r="B785" s="7"/>
      <c r="C785" s="7"/>
      <c r="D785" t="s">
        <v>16</v>
      </c>
      <c r="E785" s="7">
        <f t="shared" si="304"/>
        <v>7.2872972972972976</v>
      </c>
      <c r="F785" s="7"/>
      <c r="G785" t="s">
        <v>16</v>
      </c>
      <c r="H785" s="7">
        <f t="shared" si="305"/>
        <v>7.3517567567567568</v>
      </c>
      <c r="J785" t="s">
        <v>16</v>
      </c>
      <c r="K785" s="7">
        <f t="shared" si="306"/>
        <v>7.3989189189189188</v>
      </c>
      <c r="M785" t="s">
        <v>16</v>
      </c>
      <c r="N785" s="7">
        <f t="shared" si="307"/>
        <v>7.4917567567567609</v>
      </c>
      <c r="P785" t="s">
        <v>16</v>
      </c>
      <c r="Q785" s="7">
        <f t="shared" si="308"/>
        <v>7.5416216216216236</v>
      </c>
      <c r="S785" t="s">
        <v>16</v>
      </c>
      <c r="T785" s="7">
        <f t="shared" si="309"/>
        <v>7.574054054054054</v>
      </c>
      <c r="V785" t="s">
        <v>16</v>
      </c>
      <c r="W785" s="7">
        <f t="shared" si="310"/>
        <v>7.5845945945945958</v>
      </c>
      <c r="Y785" t="s">
        <v>16</v>
      </c>
      <c r="Z785" s="7">
        <f t="shared" si="311"/>
        <v>7.6263513513513486</v>
      </c>
      <c r="AB785" t="s">
        <v>16</v>
      </c>
      <c r="AC785" s="7">
        <f t="shared" si="312"/>
        <v>7.5791891891891892</v>
      </c>
      <c r="AE785" t="s">
        <v>16</v>
      </c>
      <c r="AF785" s="7">
        <f t="shared" si="313"/>
        <v>7.3118918918918974</v>
      </c>
      <c r="AH785" t="s">
        <v>16</v>
      </c>
      <c r="AI785" s="7">
        <f t="shared" si="314"/>
        <v>7.4743835616438359</v>
      </c>
      <c r="AK785" t="s">
        <v>16</v>
      </c>
      <c r="AL785" s="7">
        <f t="shared" si="315"/>
        <v>7.3668055555555565</v>
      </c>
    </row>
    <row r="786" spans="2:40" x14ac:dyDescent="0.3">
      <c r="B786" s="7"/>
      <c r="C786" s="7"/>
      <c r="D786" s="7" t="s">
        <v>907</v>
      </c>
      <c r="E786" s="7">
        <f>(SUMIF(D469:D776,D783,E469:E776)+SUMIF(D469:D776,D784,E469:E776)+SUMIF(D469:D776,D785,E469:E776))/(COUNTIF(D469:D776,D783)+COUNTIF(D469:D776,D784)+COUNTIF(D469:D776,D785))</f>
        <v>7.3137714285714281</v>
      </c>
      <c r="F786" s="7"/>
      <c r="G786" s="7" t="s">
        <v>907</v>
      </c>
      <c r="H786" s="7">
        <f>(SUMIF(D469:D776,G783,H469:H776)+SUMIF(D469:D776,G784,H469:H776)+SUMIF(D469:D776,G785,H469:H776))/(COUNTIF(D469:D776,G783)+COUNTIF(D469:D776,G784)+COUNTIF(D469:D776,G785))</f>
        <v>7.3701714285714282</v>
      </c>
      <c r="J786" s="7" t="s">
        <v>907</v>
      </c>
      <c r="K786" s="7">
        <f>(SUMIF(D469:D776,J783,K469:K776)+SUMIF(D469:D776,J784,K469:K776)+SUMIF(D469:D776,J785,K469:K776))/(COUNTIF(D469:D776,J783)+COUNTIF(D469:D776,J784)+COUNTIF(D469:D776,J785))</f>
        <v>7.411028571428572</v>
      </c>
      <c r="M786" s="7" t="s">
        <v>907</v>
      </c>
      <c r="N786" s="7">
        <f>(SUMIF(D469:D776,M783,N469:N776)+SUMIF(D469:D776,M784,N469:N776)+SUMIF(D469:D776,M785,N469:N776))/(COUNTIF(D469:D776,M783)+COUNTIF(D469:D776,M784)+COUNTIF(D469:D776,M785))</f>
        <v>7.5181714285714314</v>
      </c>
      <c r="P786" s="7" t="s">
        <v>907</v>
      </c>
      <c r="Q786" s="7">
        <f>(SUMIF(D469:D776,P783,Q469:Q776)+SUMIF(D469:D776,P784,Q469:Q776)+SUMIF(D469:D776,P785,Q469:Q776))/(COUNTIF(D469:D776,P783)+COUNTIF(D469:D776,P784)+COUNTIF(D469:D776,P785))</f>
        <v>7.5689714285714293</v>
      </c>
      <c r="S786" s="7" t="s">
        <v>907</v>
      </c>
      <c r="T786" s="7">
        <f>(SUMIF(D469:D776,S783,T469:T776)+SUMIF(D469:D776,S784,T469:T776)+SUMIF(D469:D776,S785,T469:T776))/(COUNTIF(D469:D776,S783)+COUNTIF(D469:D776,S784)+COUNTIF(D469:D776,S785))</f>
        <v>7.5917714285714295</v>
      </c>
      <c r="V786" s="7" t="s">
        <v>907</v>
      </c>
      <c r="W786" s="7">
        <f>(SUMIF(D469:D776,S783,W469:W776)+SUMIF(D469:D776,S784,W469:W776)+SUMIF(D469:D776,S785,W469:W776))/(COUNTIF(D469:D776,S783)+COUNTIF(D469:D776,S784)+COUNTIF(D469:D776,S785))</f>
        <v>7.6150857142857165</v>
      </c>
      <c r="Y786" s="7" t="s">
        <v>907</v>
      </c>
      <c r="Z786" s="7">
        <f>(SUMIF(D469:D776,V783,Z469:Z776)+SUMIF(D469:D776,V784,Z469:Z776)+SUMIF(D469:D776,V785,Z469:Z776))/(COUNTIF(D469:D776,V783)+COUNTIF(D469:D776,V784)+COUNTIF(D469:D776,V785))</f>
        <v>7.582399999999998</v>
      </c>
      <c r="AB786" s="7" t="s">
        <v>907</v>
      </c>
      <c r="AC786" s="7">
        <f>(SUMIF($D469:$D776,Y783,AC469:AC776)+SUMIF($D469:$D776,Y784,AC469:AC776)+SUMIF($D469:$D776,Y785,AC469:AC776))/(COUNTIF($D469:$D776,Y783)+COUNTIF($D469:$D776,Y784)+COUNTIF($D469:$D776,Y785))</f>
        <v>7.5411999999999999</v>
      </c>
      <c r="AE786" s="7" t="s">
        <v>907</v>
      </c>
      <c r="AF786" s="7">
        <f>(SUMIF($D469:$D776,AB783,AF469:AF776)+SUMIF($D469:$D776,AB784,AF469:AF776)+SUMIF($D469:$D776,AB785,AF469:AF776))/(COUNTIF($D469:$D776,AB783)+COUNTIF($D469:$D776,AB784)+COUNTIF($D469:$D776,AB785))</f>
        <v>7.272057142857145</v>
      </c>
      <c r="AH786" s="7" t="s">
        <v>907</v>
      </c>
      <c r="AI786" s="7">
        <f>(SUMIF($D469:$D776,AE783,AI469:AI776)+SUMIF($D469:$D776,AE784,AI469:AI776)+SUMIF($D469:$D776,AE785,AI469:AI776))/(COUNTIF($D469:$D776,AE783)+COUNTIF($D469:$D776,AE784)+COUNTIF($D469:$D776,AE785))</f>
        <v>7.3791999999999991</v>
      </c>
      <c r="AK786" s="7" t="s">
        <v>907</v>
      </c>
      <c r="AL786" s="7">
        <f>(SUMIF($D469:$D776,AH783,AL469:AL776)+SUMIF($D469:$D776,AH784,AL469:AL776)+SUMIF($D469:$D776,AH785,AL469:AL776))/(COUNTIF($D469:$D776,AH783)+COUNTIF($D469:$D776,AH784)+COUNTIF($D469:$D776,AH785))</f>
        <v>7.1825714285714302</v>
      </c>
    </row>
    <row r="787" spans="2:40" x14ac:dyDescent="0.3">
      <c r="B787" s="7"/>
      <c r="C787" s="7"/>
      <c r="D787" s="7" t="s">
        <v>906</v>
      </c>
      <c r="E787" s="7">
        <f>(SUMIF(D469:D776,D780,E469:E776)+SUMIF(D469:D776,D781,E469:E776))/(COUNTIF(D469:D776,D780)+COUNTIF(D469:D776,D781))</f>
        <v>7.5837349397590366</v>
      </c>
      <c r="F787" s="7"/>
      <c r="G787" s="7" t="s">
        <v>906</v>
      </c>
      <c r="H787" s="7">
        <f>(SUMIF(D469:D776,G780,H469:H776)+SUMIF(D469:D776,G781,H469:H776))/(COUNTIF(D469:D776,G780)+COUNTIF(D469:D776,G781))</f>
        <v>7.5862650602409625</v>
      </c>
      <c r="J787" s="7" t="s">
        <v>906</v>
      </c>
      <c r="K787" s="7">
        <f>(SUMIF(D469:D776,J780,K469:K776)+SUMIF(D469:D776,J781,K469:K776))/(COUNTIF(D469:D776,J780)+COUNTIF(D469:D776,J781))</f>
        <v>7.6772289156626528</v>
      </c>
      <c r="M787" s="7" t="s">
        <v>906</v>
      </c>
      <c r="N787" s="7">
        <f>(SUMIF(D469:D776,M780,N469:N776)+SUMIF(D469:D776,M781,N469:N776))/(COUNTIF(D469:D776,M780)+COUNTIF(D469:D776,M781))</f>
        <v>7.7965060240963844</v>
      </c>
      <c r="P787" s="7" t="s">
        <v>906</v>
      </c>
      <c r="Q787" s="7">
        <f>(SUMIF(D469:D776,P780,Q469:Q776)+SUMIF(D469:D776,P781,Q469:Q776))/(COUNTIF(D469:D776,P780)+COUNTIF(D469:D776,P781))</f>
        <v>7.8134939759036168</v>
      </c>
      <c r="S787" s="7" t="s">
        <v>906</v>
      </c>
      <c r="T787" s="7">
        <f>(SUMIF(D469:D776,S780,T469:T776)+SUMIF(D469:D776,S781,T469:T776))/(COUNTIF(D469:D776,S780)+COUNTIF(D469:D776,S781))</f>
        <v>7.8446987951807214</v>
      </c>
      <c r="V787" s="7" t="s">
        <v>906</v>
      </c>
      <c r="W787" s="7">
        <f>(SUMIF(D469:D776,S780,W469:W776)+SUMIF(D469:D776,S781,W469:W776))/(COUNTIF(D469:D776,S780)+COUNTIF(D469:D776,S781))</f>
        <v>7.7101204819277092</v>
      </c>
      <c r="Y787" s="7" t="s">
        <v>906</v>
      </c>
      <c r="Z787" s="7">
        <f>(SUMIF(D469:D776,V780,Z469:Z776)+SUMIF(D469:D776,V781,Z469:Z776))/(COUNTIF(D469:D776,V780)+COUNTIF(D469:D776,V781))</f>
        <v>7.8518072289156633</v>
      </c>
      <c r="AB787" s="7" t="s">
        <v>906</v>
      </c>
      <c r="AC787" s="7">
        <f>(SUMIF($D469:$D776,Y780,AC469:AC776)+SUMIF($D469:$D776,Y781,AC469:AC776))/(COUNTIF($D469:$D776,Y780)+COUNTIF($D469:$D776,Y781))</f>
        <v>7.8055421686746973</v>
      </c>
      <c r="AE787" s="7" t="s">
        <v>906</v>
      </c>
      <c r="AF787" s="7">
        <f>(SUMIF($D469:$D776,AB780,AF469:AF776)+SUMIF($D469:$D776,AB781,AF469:AF776))/(COUNTIF($D469:$D776,AB780)+COUNTIF($D469:$D776,AB781))</f>
        <v>7.5460240963855414</v>
      </c>
      <c r="AH787" s="7" t="s">
        <v>906</v>
      </c>
      <c r="AI787" s="7">
        <f>(SUMIF($D469:$D776,AE780,AI469:AI776)+SUMIF($D469:$D776,AE781,AI469:AI776))/(COUNTIF($D469:$D776,AE780)+COUNTIF($D469:$D776,AE781))</f>
        <v>7.676867469879519</v>
      </c>
      <c r="AK787" s="7" t="s">
        <v>906</v>
      </c>
      <c r="AL787" s="7">
        <f>(SUMIF($D469:$D776,AH780,AL469:AL776)+SUMIF($D469:$D776,AH781,AL469:AL776))/(COUNTIF($D469:$D776,AH780)+COUNTIF($D469:$D776,AH781))</f>
        <v>7.3084337349397579</v>
      </c>
    </row>
    <row r="788" spans="2:40" x14ac:dyDescent="0.3">
      <c r="D788" s="7" t="s">
        <v>1006</v>
      </c>
      <c r="E788" s="7">
        <f>E782</f>
        <v>7.5131249999999961</v>
      </c>
      <c r="F788" s="7"/>
      <c r="G788" s="7" t="s">
        <v>1006</v>
      </c>
      <c r="H788" s="7">
        <f>H782</f>
        <v>7.5335416666666672</v>
      </c>
      <c r="J788" s="7" t="s">
        <v>1006</v>
      </c>
      <c r="K788" s="7">
        <f>K782</f>
        <v>7.6356250000000001</v>
      </c>
      <c r="M788" s="7" t="s">
        <v>1006</v>
      </c>
      <c r="N788" s="7">
        <f>N782</f>
        <v>7.7037500000000003</v>
      </c>
      <c r="P788" s="7" t="s">
        <v>1006</v>
      </c>
      <c r="Q788" s="7">
        <f>Q782</f>
        <v>7.7024999999999997</v>
      </c>
      <c r="S788" s="7" t="s">
        <v>1006</v>
      </c>
      <c r="T788" s="7">
        <f>T782</f>
        <v>7.7679166666666655</v>
      </c>
      <c r="V788" s="7" t="s">
        <v>1006</v>
      </c>
      <c r="W788" s="7">
        <f>W782</f>
        <v>7.7843750000000007</v>
      </c>
      <c r="Y788" s="7" t="s">
        <v>1006</v>
      </c>
      <c r="Z788" s="7">
        <f>Z782</f>
        <v>7.8547916666666664</v>
      </c>
      <c r="AB788" s="7" t="s">
        <v>1006</v>
      </c>
      <c r="AC788" s="7">
        <f>AC782</f>
        <v>7.7218000000000009</v>
      </c>
      <c r="AE788" s="7" t="s">
        <v>1006</v>
      </c>
      <c r="AF788" s="7">
        <f>AF782</f>
        <v>7.4171428571428546</v>
      </c>
      <c r="AH788" s="7" t="s">
        <v>1006</v>
      </c>
      <c r="AI788" s="7">
        <f>AI782</f>
        <v>7.6366000000000005</v>
      </c>
      <c r="AK788" s="7" t="s">
        <v>1006</v>
      </c>
      <c r="AL788" s="7">
        <f>AL782</f>
        <v>7.6002040816326497</v>
      </c>
    </row>
    <row r="790" spans="2:40" x14ac:dyDescent="0.3">
      <c r="D790" t="str">
        <f>frontsheet!B7</f>
        <v>Shire district</v>
      </c>
      <c r="E790" s="7">
        <f>AVERAGEIF($C$469:$C$815,$D790,E$469:E$815)</f>
        <v>7.5065745856353603</v>
      </c>
      <c r="H790" s="7">
        <f>AVERAGEIF($C$469:$C$815,$D790,H$469:H$815)</f>
        <v>7.5461325966850863</v>
      </c>
      <c r="K790" s="7">
        <f>AVERAGEIF($C$469:$C$815,$D790,K$469:K$815)</f>
        <v>7.6178453038673979</v>
      </c>
      <c r="N790" s="7">
        <f>AVERAGEIF($C$469:$C$815,$D790,N$469:N$815)</f>
        <v>7.7251933701657496</v>
      </c>
      <c r="Q790" s="7">
        <f>AVERAGEIF($C$469:$C$815,$D790,Q$469:Q$815)</f>
        <v>7.7480662983425397</v>
      </c>
      <c r="T790" s="7">
        <f>AVERAGEIF($C$469:$C$815,$D790,T$469:T$815)</f>
        <v>7.7811049723756929</v>
      </c>
      <c r="W790" s="7">
        <f>AVERAGEIF($C$469:$C$815,$D790,W$469:W$815)</f>
        <v>7.7834999999999948</v>
      </c>
      <c r="Z790" s="7">
        <f>AVERAGEIF($C$469:$C$815,$D790,Z$469:Z$815)</f>
        <v>7.8166111111111185</v>
      </c>
      <c r="AC790" s="7">
        <f>AVERAGEIF($C$469:$C$815,$D790,AC$469:AC$815)</f>
        <v>7.7494444444444426</v>
      </c>
      <c r="AF790" s="7">
        <f>AVERAGEIF($C$469:$C$815,$D790,AF$469:AF$815)</f>
        <v>7.4750279329608951</v>
      </c>
      <c r="AI790" s="7">
        <f>AVERAGEIF($C$469:$C$815,$D790,AI$469:AI$815)</f>
        <v>7.6391061452513931</v>
      </c>
      <c r="AL790" s="7">
        <f>AVERAGEIF($C$469:$C$815,$D790,AL$469:AL$815)</f>
        <v>7.5353757225433542</v>
      </c>
    </row>
    <row r="792" spans="2:40" x14ac:dyDescent="0.3">
      <c r="B792" s="7" t="s">
        <v>883</v>
      </c>
      <c r="C792" t="str">
        <f>VLOOKUP(B792,class!A$1:B$370,2,FALSE)</f>
        <v>Shire county</v>
      </c>
      <c r="E792" s="7">
        <f t="shared" ref="E792:E815" si="316">VLOOKUP($B792,$B$7:$G$431,2,FALSE)</f>
        <v>7.38</v>
      </c>
      <c r="F792" s="49">
        <f t="shared" ref="F792" si="317">1+SUMPRODUCT((D$469:D$776=D792)*(E$469:E$776&gt;E792))</f>
        <v>1</v>
      </c>
      <c r="G792" s="49">
        <f t="shared" ref="G792" si="318">IF(E792="x",9999,F792)</f>
        <v>1</v>
      </c>
      <c r="H792">
        <f t="shared" ref="H792:H815" si="319">VLOOKUP($B792,$B$7:$G$431,3,FALSE)</f>
        <v>7.48</v>
      </c>
      <c r="I792" s="49">
        <f t="shared" ref="I792" si="320">1+SUMPRODUCT((D$469:D$776=D792)*(H$469:H$776&gt;H792))</f>
        <v>1</v>
      </c>
      <c r="J792" s="49">
        <f t="shared" ref="J792" si="321">IF(H792="x",9999,I792)</f>
        <v>1</v>
      </c>
      <c r="K792">
        <f t="shared" ref="K792:K815" si="322">VLOOKUP($B792,$B$7:$G$431,4,FALSE)</f>
        <v>7.68</v>
      </c>
      <c r="L792">
        <f t="shared" ref="L792" si="323">1+SUMPRODUCT((D$469:D$776=D792)*(K$469:K$776&gt;K792))</f>
        <v>1</v>
      </c>
      <c r="M792" s="49">
        <f t="shared" ref="M792" si="324">IF(K792="x",9999,L792)</f>
        <v>1</v>
      </c>
      <c r="N792">
        <f t="shared" ref="N792:N815" si="325">VLOOKUP($B792,$B$7:$G$431,5,FALSE)</f>
        <v>7.79</v>
      </c>
      <c r="O792">
        <f t="shared" ref="O792" si="326">1+SUMPRODUCT((D$469:D$776=D792)*(N$469:N$776&gt;N792))</f>
        <v>1</v>
      </c>
      <c r="P792" s="49">
        <f t="shared" ref="P792" si="327">IF(N792="x",9999,O792)</f>
        <v>1</v>
      </c>
      <c r="Q792">
        <f t="shared" ref="Q792:Q815" si="328">VLOOKUP($B792,$B$7:$G$431,6,FALSE)</f>
        <v>7.56</v>
      </c>
      <c r="R792">
        <f t="shared" ref="R792" si="329">1+SUMPRODUCT((D$469:D$776=D792)*(Q$469:Q$776&gt;Q792))</f>
        <v>1</v>
      </c>
      <c r="S792" s="49">
        <f t="shared" ref="S792" si="330">IF(Q792="x",9999,R792)</f>
        <v>1</v>
      </c>
      <c r="T792">
        <f t="shared" ref="T792:T815" si="331">VLOOKUP($B792,$B$7:$H$431,7,FALSE)</f>
        <v>7.63</v>
      </c>
      <c r="U792">
        <f t="shared" ref="U792" si="332">1+SUMPRODUCT((D$469:D$776=D792)*(T$469:T$776&gt;T792))</f>
        <v>1</v>
      </c>
      <c r="V792" s="49">
        <f t="shared" ref="V792" si="333">IF(T792="x",9999,U792)</f>
        <v>1</v>
      </c>
      <c r="W792">
        <f t="shared" ref="W792:W815" si="334">VLOOKUP($B792,$B$7:$I$431,8,FALSE)</f>
        <v>7.66</v>
      </c>
      <c r="X792">
        <f t="shared" ref="X792" si="335">1+SUMPRODUCT((D$469:D$776=D792)*(W$469:W$776&gt;W792))</f>
        <v>1</v>
      </c>
      <c r="Y792" s="49">
        <f t="shared" ref="Y792" si="336">IF(W792="x",9999,X792)</f>
        <v>1</v>
      </c>
      <c r="Z792">
        <f t="shared" ref="Z792:Z815" si="337">VLOOKUP($B792,$B$7:$J$431,9,FALSE)</f>
        <v>7.8</v>
      </c>
      <c r="AA792">
        <f t="shared" ref="AA792" si="338">1+SUMPRODUCT((D$469:D$776=D792)*(Z$469:Z$776&gt;Z792))</f>
        <v>1</v>
      </c>
      <c r="AB792">
        <f t="shared" ref="AB792" si="339">IF(Z792="x",9999,AA792)</f>
        <v>1</v>
      </c>
      <c r="AC792">
        <f t="shared" ref="AC792:AC815" si="340">VLOOKUP($B792,$B$7:$Z$431,10,FALSE)</f>
        <v>7.64</v>
      </c>
      <c r="AD792" cm="1">
        <f t="array" ref="AD792">1+SUMPRODUCT((D$469:D$776=D792)*(AC$469:AC$776&gt;AC792))</f>
        <v>1</v>
      </c>
      <c r="AE792">
        <f t="shared" ref="AE792" si="341">IF(AC792="x",9999,AD792)</f>
        <v>1</v>
      </c>
      <c r="AF792">
        <f t="shared" ref="AF792:AF815" si="342">VLOOKUP($B792,$B$7:$Z$431,11,FALSE)</f>
        <v>7.56</v>
      </c>
      <c r="AG792" cm="1">
        <f t="array" ref="AG792">1+SUMPRODUCT((D$469:D$776=D792)*(AF$469:AF$776&gt;AF792))</f>
        <v>1</v>
      </c>
      <c r="AH792">
        <f t="shared" ref="AH792" si="343">IF(AF792="x",9999,AG792)</f>
        <v>1</v>
      </c>
      <c r="AI792">
        <f t="shared" ref="AI792:AI815" si="344">VLOOKUP($B792,$B$7:$Z$431,12,FALSE)</f>
        <v>7.65</v>
      </c>
      <c r="AJ792" cm="1">
        <f t="array" ref="AJ792">1+SUMPRODUCT((D$469:D$776=D792)*(AI$469:AI$776&gt;AI792))</f>
        <v>1</v>
      </c>
      <c r="AK792">
        <f t="shared" ref="AK792" si="345">IF(AI792="x",9999,AJ792)</f>
        <v>1</v>
      </c>
      <c r="AL792">
        <f t="shared" ref="AL792:AL815" si="346">VLOOKUP($B792,$B$7:$Z$431,13,FALSE)</f>
        <v>7.32</v>
      </c>
      <c r="AM792" cm="1">
        <f t="array" ref="AM792">1+SUMPRODUCT((D$469:D$776=D792)*(AL$469:AL$776&gt;AL792))</f>
        <v>1</v>
      </c>
      <c r="AN792">
        <f t="shared" ref="AN792" si="347">IF(AL792="x",9999,AM792)</f>
        <v>1</v>
      </c>
    </row>
    <row r="793" spans="2:40" x14ac:dyDescent="0.3">
      <c r="B793" s="7" t="s">
        <v>333</v>
      </c>
      <c r="C793" t="str">
        <f>VLOOKUP(B793,class!A$1:B$370,2,FALSE)</f>
        <v>Shire county</v>
      </c>
      <c r="E793" s="7">
        <f t="shared" si="316"/>
        <v>7.69</v>
      </c>
      <c r="F793" s="49">
        <f t="shared" ref="F793:F815" si="348">1+SUMPRODUCT((D$469:D$776=D793)*(E$469:E$776&gt;E793))</f>
        <v>1</v>
      </c>
      <c r="G793" s="49">
        <f t="shared" ref="G793:G815" si="349">IF(E793="x",9999,F793)</f>
        <v>1</v>
      </c>
      <c r="H793">
        <f t="shared" si="319"/>
        <v>7.66</v>
      </c>
      <c r="I793" s="49">
        <f t="shared" ref="I793:I815" si="350">1+SUMPRODUCT((D$469:D$776=D793)*(H$469:H$776&gt;H793))</f>
        <v>1</v>
      </c>
      <c r="J793" s="49">
        <f t="shared" ref="J793:J815" si="351">IF(H793="x",9999,I793)</f>
        <v>1</v>
      </c>
      <c r="K793">
        <f t="shared" si="322"/>
        <v>7.73</v>
      </c>
      <c r="L793">
        <f t="shared" ref="L793:L815" si="352">1+SUMPRODUCT((D$469:D$776=D793)*(K$469:K$776&gt;K793))</f>
        <v>1</v>
      </c>
      <c r="M793" s="49">
        <f t="shared" ref="M793:M815" si="353">IF(K793="x",9999,L793)</f>
        <v>1</v>
      </c>
      <c r="N793">
        <f t="shared" si="325"/>
        <v>7.89</v>
      </c>
      <c r="O793">
        <f t="shared" ref="O793:O815" si="354">1+SUMPRODUCT((D$469:D$776=D793)*(N$469:N$776&gt;N793))</f>
        <v>1</v>
      </c>
      <c r="P793" s="49">
        <f t="shared" ref="P793:P815" si="355">IF(N793="x",9999,O793)</f>
        <v>1</v>
      </c>
      <c r="Q793">
        <f t="shared" si="328"/>
        <v>7.74</v>
      </c>
      <c r="R793">
        <f t="shared" ref="R793:R815" si="356">1+SUMPRODUCT((D$469:D$776=D793)*(Q$469:Q$776&gt;Q793))</f>
        <v>1</v>
      </c>
      <c r="S793" s="49">
        <f t="shared" ref="S793:S815" si="357">IF(Q793="x",9999,R793)</f>
        <v>1</v>
      </c>
      <c r="T793">
        <f t="shared" si="331"/>
        <v>7.84</v>
      </c>
      <c r="U793">
        <f t="shared" ref="U793:U815" si="358">1+SUMPRODUCT((D$469:D$776=D793)*(T$469:T$776&gt;T793))</f>
        <v>1</v>
      </c>
      <c r="V793" s="49">
        <f t="shared" ref="V793:V815" si="359">IF(T793="x",9999,U793)</f>
        <v>1</v>
      </c>
      <c r="W793">
        <f t="shared" si="334"/>
        <v>7.78</v>
      </c>
      <c r="X793">
        <f t="shared" ref="X793:X815" si="360">1+SUMPRODUCT((D$469:D$776=D793)*(W$469:W$776&gt;W793))</f>
        <v>1</v>
      </c>
      <c r="Y793" s="49">
        <f t="shared" ref="Y793:Y815" si="361">IF(W793="x",9999,X793)</f>
        <v>1</v>
      </c>
      <c r="Z793">
        <f t="shared" si="337"/>
        <v>7.84</v>
      </c>
      <c r="AA793">
        <f t="shared" ref="AA793:AA815" si="362">1+SUMPRODUCT((D$469:D$776=D793)*(Z$469:Z$776&gt;Z793))</f>
        <v>1</v>
      </c>
      <c r="AB793">
        <f t="shared" ref="AB793:AB815" si="363">IF(Z793="x",9999,AA793)</f>
        <v>1</v>
      </c>
      <c r="AC793">
        <f t="shared" si="340"/>
        <v>7.85</v>
      </c>
      <c r="AD793" cm="1">
        <f t="array" ref="AD793">1+SUMPRODUCT((D$469:D$776=D793)*(AC$469:AC$776&gt;AC793))</f>
        <v>1</v>
      </c>
      <c r="AE793">
        <f t="shared" ref="AE793:AE815" si="364">IF(AC793="x",9999,AD793)</f>
        <v>1</v>
      </c>
      <c r="AF793">
        <f t="shared" si="342"/>
        <v>7.45</v>
      </c>
      <c r="AG793" cm="1">
        <f t="array" ref="AG793">1+SUMPRODUCT((D$469:D$776=D793)*(AF$469:AF$776&gt;AF793))</f>
        <v>1</v>
      </c>
      <c r="AH793">
        <f t="shared" ref="AH793:AH815" si="365">IF(AF793="x",9999,AG793)</f>
        <v>1</v>
      </c>
      <c r="AI793">
        <f t="shared" si="344"/>
        <v>7.59</v>
      </c>
      <c r="AJ793" cm="1">
        <f t="array" ref="AJ793">1+SUMPRODUCT((D$469:D$776=D793)*(AI$469:AI$776&gt;AI793))</f>
        <v>1</v>
      </c>
      <c r="AK793">
        <f t="shared" ref="AK793:AK815" si="366">IF(AI793="x",9999,AJ793)</f>
        <v>1</v>
      </c>
      <c r="AL793">
        <f t="shared" si="346"/>
        <v>7.73</v>
      </c>
      <c r="AM793" cm="1">
        <f t="array" ref="AM793">1+SUMPRODUCT((D$469:D$776=D793)*(AL$469:AL$776&gt;AL793))</f>
        <v>1</v>
      </c>
      <c r="AN793">
        <f t="shared" ref="AN793:AN815" si="367">IF(AL793="x",9999,AM793)</f>
        <v>1</v>
      </c>
    </row>
    <row r="794" spans="2:40" x14ac:dyDescent="0.3">
      <c r="B794" s="7" t="s">
        <v>334</v>
      </c>
      <c r="C794" t="str">
        <f>VLOOKUP(B794,class!A$1:B$370,2,FALSE)</f>
        <v>Shire county</v>
      </c>
      <c r="E794" s="7">
        <f t="shared" si="316"/>
        <v>7.51</v>
      </c>
      <c r="F794" s="49">
        <f t="shared" si="348"/>
        <v>1</v>
      </c>
      <c r="G794" s="49">
        <f t="shared" si="349"/>
        <v>1</v>
      </c>
      <c r="H794">
        <f t="shared" si="319"/>
        <v>7.49</v>
      </c>
      <c r="I794" s="49">
        <f t="shared" si="350"/>
        <v>1</v>
      </c>
      <c r="J794" s="49">
        <f t="shared" si="351"/>
        <v>1</v>
      </c>
      <c r="K794">
        <f t="shared" si="322"/>
        <v>7.6</v>
      </c>
      <c r="L794">
        <f t="shared" si="352"/>
        <v>1</v>
      </c>
      <c r="M794" s="49">
        <f t="shared" si="353"/>
        <v>1</v>
      </c>
      <c r="N794">
        <f t="shared" si="325"/>
        <v>7.66</v>
      </c>
      <c r="O794">
        <f t="shared" si="354"/>
        <v>1</v>
      </c>
      <c r="P794" s="49">
        <f t="shared" si="355"/>
        <v>1</v>
      </c>
      <c r="Q794">
        <f t="shared" si="328"/>
        <v>7.89</v>
      </c>
      <c r="R794">
        <f t="shared" si="356"/>
        <v>1</v>
      </c>
      <c r="S794" s="49">
        <f t="shared" si="357"/>
        <v>1</v>
      </c>
      <c r="T794">
        <f t="shared" si="331"/>
        <v>7.82</v>
      </c>
      <c r="U794">
        <f t="shared" si="358"/>
        <v>1</v>
      </c>
      <c r="V794" s="49">
        <f t="shared" si="359"/>
        <v>1</v>
      </c>
      <c r="W794">
        <f t="shared" si="334"/>
        <v>7.84</v>
      </c>
      <c r="X794">
        <f t="shared" si="360"/>
        <v>1</v>
      </c>
      <c r="Y794" s="49">
        <f t="shared" si="361"/>
        <v>1</v>
      </c>
      <c r="Z794">
        <f t="shared" si="337"/>
        <v>7.87</v>
      </c>
      <c r="AA794">
        <f t="shared" si="362"/>
        <v>1</v>
      </c>
      <c r="AB794">
        <f t="shared" si="363"/>
        <v>1</v>
      </c>
      <c r="AC794">
        <f t="shared" si="340"/>
        <v>7.81</v>
      </c>
      <c r="AD794" cm="1">
        <f t="array" ref="AD794">1+SUMPRODUCT((D$469:D$776=D794)*(AC$469:AC$776&gt;AC794))</f>
        <v>1</v>
      </c>
      <c r="AE794">
        <f t="shared" si="364"/>
        <v>1</v>
      </c>
      <c r="AF794">
        <f t="shared" si="342"/>
        <v>7.42</v>
      </c>
      <c r="AG794" cm="1">
        <f t="array" ref="AG794">1+SUMPRODUCT((D$469:D$776=D794)*(AF$469:AF$776&gt;AF794))</f>
        <v>1</v>
      </c>
      <c r="AH794">
        <f t="shared" si="365"/>
        <v>1</v>
      </c>
      <c r="AI794">
        <f t="shared" si="344"/>
        <v>7.69</v>
      </c>
      <c r="AJ794" cm="1">
        <f t="array" ref="AJ794">1+SUMPRODUCT((D$469:D$776=D794)*(AI$469:AI$776&gt;AI794))</f>
        <v>1</v>
      </c>
      <c r="AK794">
        <f t="shared" si="366"/>
        <v>1</v>
      </c>
      <c r="AL794">
        <f t="shared" si="346"/>
        <v>7.54</v>
      </c>
      <c r="AM794" cm="1">
        <f t="array" ref="AM794">1+SUMPRODUCT((D$469:D$776=D794)*(AL$469:AL$776&gt;AL794))</f>
        <v>1</v>
      </c>
      <c r="AN794">
        <f t="shared" si="367"/>
        <v>1</v>
      </c>
    </row>
    <row r="795" spans="2:40" x14ac:dyDescent="0.3">
      <c r="B795" s="7" t="s">
        <v>335</v>
      </c>
      <c r="C795" t="str">
        <f>VLOOKUP(B795,class!A$1:B$370,2,FALSE)</f>
        <v>Shire county</v>
      </c>
      <c r="E795" s="7">
        <f t="shared" si="316"/>
        <v>7.55</v>
      </c>
      <c r="F795" s="49">
        <f t="shared" si="348"/>
        <v>1</v>
      </c>
      <c r="G795" s="49">
        <f t="shared" si="349"/>
        <v>1</v>
      </c>
      <c r="H795">
        <f t="shared" si="319"/>
        <v>7.59</v>
      </c>
      <c r="I795" s="49">
        <f t="shared" si="350"/>
        <v>1</v>
      </c>
      <c r="J795" s="49">
        <f t="shared" si="351"/>
        <v>1</v>
      </c>
      <c r="K795">
        <f t="shared" si="322"/>
        <v>7.63</v>
      </c>
      <c r="L795">
        <f t="shared" si="352"/>
        <v>1</v>
      </c>
      <c r="M795" s="49">
        <f t="shared" si="353"/>
        <v>1</v>
      </c>
      <c r="N795">
        <f t="shared" si="325"/>
        <v>7.88</v>
      </c>
      <c r="O795">
        <f t="shared" si="354"/>
        <v>1</v>
      </c>
      <c r="P795" s="49">
        <f t="shared" si="355"/>
        <v>1</v>
      </c>
      <c r="Q795">
        <f t="shared" si="328"/>
        <v>7.92</v>
      </c>
      <c r="R795">
        <f t="shared" si="356"/>
        <v>1</v>
      </c>
      <c r="S795" s="49">
        <f t="shared" si="357"/>
        <v>1</v>
      </c>
      <c r="T795">
        <f t="shared" si="331"/>
        <v>7.85</v>
      </c>
      <c r="U795">
        <f t="shared" si="358"/>
        <v>1</v>
      </c>
      <c r="V795" s="49">
        <f t="shared" si="359"/>
        <v>1</v>
      </c>
      <c r="W795">
        <f t="shared" si="334"/>
        <v>7.84</v>
      </c>
      <c r="X795">
        <f t="shared" si="360"/>
        <v>1</v>
      </c>
      <c r="Y795" s="49">
        <f t="shared" si="361"/>
        <v>1</v>
      </c>
      <c r="Z795">
        <f t="shared" si="337"/>
        <v>7.82</v>
      </c>
      <c r="AA795">
        <f t="shared" si="362"/>
        <v>1</v>
      </c>
      <c r="AB795">
        <f t="shared" si="363"/>
        <v>1</v>
      </c>
      <c r="AC795">
        <f t="shared" si="340"/>
        <v>7.95</v>
      </c>
      <c r="AD795" cm="1">
        <f t="array" ref="AD795">1+SUMPRODUCT((D$469:D$776=D795)*(AC$469:AC$776&gt;AC795))</f>
        <v>1</v>
      </c>
      <c r="AE795">
        <f t="shared" si="364"/>
        <v>1</v>
      </c>
      <c r="AF795">
        <f t="shared" si="342"/>
        <v>7.63</v>
      </c>
      <c r="AG795" cm="1">
        <f t="array" ref="AG795">1+SUMPRODUCT((D$469:D$776=D795)*(AF$469:AF$776&gt;AF795))</f>
        <v>1</v>
      </c>
      <c r="AH795">
        <f t="shared" si="365"/>
        <v>1</v>
      </c>
      <c r="AI795">
        <f t="shared" si="344"/>
        <v>7.71</v>
      </c>
      <c r="AJ795" cm="1">
        <f t="array" ref="AJ795">1+SUMPRODUCT((D$469:D$776=D795)*(AI$469:AI$776&gt;AI795))</f>
        <v>1</v>
      </c>
      <c r="AK795">
        <f t="shared" si="366"/>
        <v>1</v>
      </c>
      <c r="AL795">
        <f t="shared" si="346"/>
        <v>7.54</v>
      </c>
      <c r="AM795" cm="1">
        <f t="array" ref="AM795">1+SUMPRODUCT((D$469:D$776=D795)*(AL$469:AL$776&gt;AL795))</f>
        <v>1</v>
      </c>
      <c r="AN795">
        <f t="shared" si="367"/>
        <v>1</v>
      </c>
    </row>
    <row r="796" spans="2:40" x14ac:dyDescent="0.3">
      <c r="B796" s="7" t="s">
        <v>337</v>
      </c>
      <c r="C796" t="str">
        <f>VLOOKUP(B796,class!A$1:B$370,2,FALSE)</f>
        <v>Shire county</v>
      </c>
      <c r="E796" s="7">
        <f t="shared" si="316"/>
        <v>7.46</v>
      </c>
      <c r="F796" s="49">
        <f t="shared" si="348"/>
        <v>1</v>
      </c>
      <c r="G796" s="49">
        <f t="shared" si="349"/>
        <v>1</v>
      </c>
      <c r="H796">
        <f t="shared" si="319"/>
        <v>7.43</v>
      </c>
      <c r="I796" s="49">
        <f t="shared" si="350"/>
        <v>1</v>
      </c>
      <c r="J796" s="49">
        <f t="shared" si="351"/>
        <v>1</v>
      </c>
      <c r="K796">
        <f t="shared" si="322"/>
        <v>7.7</v>
      </c>
      <c r="L796">
        <f t="shared" si="352"/>
        <v>1</v>
      </c>
      <c r="M796" s="49">
        <f t="shared" si="353"/>
        <v>1</v>
      </c>
      <c r="N796">
        <f t="shared" si="325"/>
        <v>7.77</v>
      </c>
      <c r="O796">
        <f t="shared" si="354"/>
        <v>1</v>
      </c>
      <c r="P796" s="49">
        <f t="shared" si="355"/>
        <v>1</v>
      </c>
      <c r="Q796">
        <f t="shared" si="328"/>
        <v>7.75</v>
      </c>
      <c r="R796">
        <f t="shared" si="356"/>
        <v>1</v>
      </c>
      <c r="S796" s="49">
        <f t="shared" si="357"/>
        <v>1</v>
      </c>
      <c r="T796">
        <f t="shared" si="331"/>
        <v>7.71</v>
      </c>
      <c r="U796">
        <f t="shared" si="358"/>
        <v>1</v>
      </c>
      <c r="V796" s="49">
        <f t="shared" si="359"/>
        <v>1</v>
      </c>
      <c r="W796">
        <f t="shared" si="334"/>
        <v>7.65</v>
      </c>
      <c r="X796">
        <f t="shared" si="360"/>
        <v>1</v>
      </c>
      <c r="Y796" s="49">
        <f t="shared" si="361"/>
        <v>1</v>
      </c>
      <c r="Z796">
        <f t="shared" si="337"/>
        <v>7.65</v>
      </c>
      <c r="AA796">
        <f t="shared" si="362"/>
        <v>1</v>
      </c>
      <c r="AB796">
        <f t="shared" si="363"/>
        <v>1</v>
      </c>
      <c r="AC796">
        <f t="shared" si="340"/>
        <v>7.66</v>
      </c>
      <c r="AD796" cm="1">
        <f t="array" ref="AD796">1+SUMPRODUCT((D$469:D$776=D796)*(AC$469:AC$776&gt;AC796))</f>
        <v>1</v>
      </c>
      <c r="AE796">
        <f t="shared" si="364"/>
        <v>1</v>
      </c>
      <c r="AF796">
        <f t="shared" si="342"/>
        <v>7.49</v>
      </c>
      <c r="AG796" cm="1">
        <f t="array" ref="AG796">1+SUMPRODUCT((D$469:D$776=D796)*(AF$469:AF$776&gt;AF796))</f>
        <v>1</v>
      </c>
      <c r="AH796">
        <f t="shared" si="365"/>
        <v>1</v>
      </c>
      <c r="AI796">
        <f t="shared" si="344"/>
        <v>7.68</v>
      </c>
      <c r="AJ796" cm="1">
        <f t="array" ref="AJ796">1+SUMPRODUCT((D$469:D$776=D796)*(AI$469:AI$776&gt;AI796))</f>
        <v>1</v>
      </c>
      <c r="AK796">
        <f t="shared" si="366"/>
        <v>1</v>
      </c>
      <c r="AL796">
        <f t="shared" si="346"/>
        <v>7.27</v>
      </c>
      <c r="AM796" cm="1">
        <f t="array" ref="AM796">1+SUMPRODUCT((D$469:D$776=D796)*(AL$469:AL$776&gt;AL796))</f>
        <v>1</v>
      </c>
      <c r="AN796">
        <f t="shared" si="367"/>
        <v>1</v>
      </c>
    </row>
    <row r="797" spans="2:40" x14ac:dyDescent="0.3">
      <c r="B797" s="7" t="s">
        <v>338</v>
      </c>
      <c r="C797" t="str">
        <f>VLOOKUP(B797,class!A$1:B$370,2,FALSE)</f>
        <v>Shire county</v>
      </c>
      <c r="E797" s="7">
        <f t="shared" si="316"/>
        <v>7.46</v>
      </c>
      <c r="F797" s="49">
        <f t="shared" si="348"/>
        <v>1</v>
      </c>
      <c r="G797" s="49">
        <f t="shared" si="349"/>
        <v>1</v>
      </c>
      <c r="H797">
        <f t="shared" si="319"/>
        <v>7.4</v>
      </c>
      <c r="I797" s="49">
        <f t="shared" si="350"/>
        <v>1</v>
      </c>
      <c r="J797" s="49">
        <f t="shared" si="351"/>
        <v>1</v>
      </c>
      <c r="K797">
        <f t="shared" si="322"/>
        <v>7.49</v>
      </c>
      <c r="L797">
        <f t="shared" si="352"/>
        <v>1</v>
      </c>
      <c r="M797" s="49">
        <f t="shared" si="353"/>
        <v>1</v>
      </c>
      <c r="N797">
        <f t="shared" si="325"/>
        <v>7.63</v>
      </c>
      <c r="O797">
        <f t="shared" si="354"/>
        <v>1</v>
      </c>
      <c r="P797" s="49">
        <f t="shared" si="355"/>
        <v>1</v>
      </c>
      <c r="Q797">
        <f t="shared" si="328"/>
        <v>7.74</v>
      </c>
      <c r="R797">
        <f t="shared" si="356"/>
        <v>1</v>
      </c>
      <c r="S797" s="49">
        <f t="shared" si="357"/>
        <v>1</v>
      </c>
      <c r="T797">
        <f t="shared" si="331"/>
        <v>7.77</v>
      </c>
      <c r="U797">
        <f t="shared" si="358"/>
        <v>1</v>
      </c>
      <c r="V797" s="49">
        <f t="shared" si="359"/>
        <v>1</v>
      </c>
      <c r="W797">
        <f t="shared" si="334"/>
        <v>7.64</v>
      </c>
      <c r="X797">
        <f t="shared" si="360"/>
        <v>1</v>
      </c>
      <c r="Y797" s="49">
        <f t="shared" si="361"/>
        <v>1</v>
      </c>
      <c r="Z797">
        <f t="shared" si="337"/>
        <v>7.71</v>
      </c>
      <c r="AA797">
        <f t="shared" si="362"/>
        <v>1</v>
      </c>
      <c r="AB797">
        <f t="shared" si="363"/>
        <v>1</v>
      </c>
      <c r="AC797">
        <f t="shared" si="340"/>
        <v>7.68</v>
      </c>
      <c r="AD797" cm="1">
        <f t="array" ref="AD797">1+SUMPRODUCT((D$469:D$776=D797)*(AC$469:AC$776&gt;AC797))</f>
        <v>1</v>
      </c>
      <c r="AE797">
        <f t="shared" si="364"/>
        <v>1</v>
      </c>
      <c r="AF797">
        <f t="shared" si="342"/>
        <v>7.51</v>
      </c>
      <c r="AG797" cm="1">
        <f t="array" ref="AG797">1+SUMPRODUCT((D$469:D$776=D797)*(AF$469:AF$776&gt;AF797))</f>
        <v>1</v>
      </c>
      <c r="AH797">
        <f t="shared" si="365"/>
        <v>1</v>
      </c>
      <c r="AI797">
        <f t="shared" si="344"/>
        <v>7.66</v>
      </c>
      <c r="AJ797" cm="1">
        <f t="array" ref="AJ797">1+SUMPRODUCT((D$469:D$776=D797)*(AI$469:AI$776&gt;AI797))</f>
        <v>1</v>
      </c>
      <c r="AK797">
        <f t="shared" si="366"/>
        <v>1</v>
      </c>
      <c r="AL797">
        <f t="shared" si="346"/>
        <v>7.49</v>
      </c>
      <c r="AM797" cm="1">
        <f t="array" ref="AM797">1+SUMPRODUCT((D$469:D$776=D797)*(AL$469:AL$776&gt;AL797))</f>
        <v>1</v>
      </c>
      <c r="AN797">
        <f t="shared" si="367"/>
        <v>1</v>
      </c>
    </row>
    <row r="798" spans="2:40" x14ac:dyDescent="0.3">
      <c r="B798" s="7" t="s">
        <v>888</v>
      </c>
      <c r="C798" t="str">
        <f>VLOOKUP(B798,class!A$1:B$370,2,FALSE)</f>
        <v>Shire county</v>
      </c>
      <c r="E798" s="7">
        <f t="shared" si="316"/>
        <v>7.54</v>
      </c>
      <c r="F798" s="49">
        <f t="shared" si="348"/>
        <v>1</v>
      </c>
      <c r="G798" s="49">
        <f t="shared" si="349"/>
        <v>1</v>
      </c>
      <c r="H798">
        <f t="shared" si="319"/>
        <v>7.6</v>
      </c>
      <c r="I798" s="49">
        <f t="shared" si="350"/>
        <v>1</v>
      </c>
      <c r="J798" s="49">
        <f t="shared" si="351"/>
        <v>1</v>
      </c>
      <c r="K798">
        <f t="shared" si="322"/>
        <v>7.6</v>
      </c>
      <c r="L798">
        <f t="shared" si="352"/>
        <v>1</v>
      </c>
      <c r="M798" s="49">
        <f t="shared" si="353"/>
        <v>1</v>
      </c>
      <c r="N798">
        <f t="shared" si="325"/>
        <v>7.62</v>
      </c>
      <c r="O798">
        <f t="shared" si="354"/>
        <v>1</v>
      </c>
      <c r="P798" s="49">
        <f t="shared" si="355"/>
        <v>1</v>
      </c>
      <c r="Q798">
        <f t="shared" si="328"/>
        <v>7.7</v>
      </c>
      <c r="R798">
        <f t="shared" si="356"/>
        <v>1</v>
      </c>
      <c r="S798" s="49">
        <f t="shared" si="357"/>
        <v>1</v>
      </c>
      <c r="T798">
        <f t="shared" si="331"/>
        <v>7.73</v>
      </c>
      <c r="U798">
        <f t="shared" si="358"/>
        <v>1</v>
      </c>
      <c r="V798" s="49">
        <f t="shared" si="359"/>
        <v>1</v>
      </c>
      <c r="W798">
        <f t="shared" si="334"/>
        <v>7.79</v>
      </c>
      <c r="X798">
        <f t="shared" si="360"/>
        <v>1</v>
      </c>
      <c r="Y798" s="49">
        <f t="shared" si="361"/>
        <v>1</v>
      </c>
      <c r="Z798">
        <f t="shared" si="337"/>
        <v>7.89</v>
      </c>
      <c r="AA798">
        <f t="shared" si="362"/>
        <v>1</v>
      </c>
      <c r="AB798">
        <f t="shared" si="363"/>
        <v>1</v>
      </c>
      <c r="AC798">
        <f t="shared" si="340"/>
        <v>7.83</v>
      </c>
      <c r="AD798" cm="1">
        <f t="array" ref="AD798">1+SUMPRODUCT((D$469:D$776=D798)*(AC$469:AC$776&gt;AC798))</f>
        <v>1</v>
      </c>
      <c r="AE798">
        <f t="shared" si="364"/>
        <v>1</v>
      </c>
      <c r="AF798">
        <f t="shared" si="342"/>
        <v>7.5</v>
      </c>
      <c r="AG798" cm="1">
        <f t="array" ref="AG798">1+SUMPRODUCT((D$469:D$776=D798)*(AF$469:AF$776&gt;AF798))</f>
        <v>1</v>
      </c>
      <c r="AH798">
        <f t="shared" si="365"/>
        <v>1</v>
      </c>
      <c r="AI798">
        <f t="shared" si="344"/>
        <v>7.51</v>
      </c>
      <c r="AJ798" cm="1">
        <f t="array" ref="AJ798">1+SUMPRODUCT((D$469:D$776=D798)*(AI$469:AI$776&gt;AI798))</f>
        <v>1</v>
      </c>
      <c r="AK798">
        <f t="shared" si="366"/>
        <v>1</v>
      </c>
      <c r="AL798">
        <f t="shared" si="346"/>
        <v>7.44</v>
      </c>
      <c r="AM798" cm="1">
        <f t="array" ref="AM798">1+SUMPRODUCT((D$469:D$776=D798)*(AL$469:AL$776&gt;AL798))</f>
        <v>1</v>
      </c>
      <c r="AN798">
        <f t="shared" si="367"/>
        <v>1</v>
      </c>
    </row>
    <row r="799" spans="2:40" x14ac:dyDescent="0.3">
      <c r="B799" s="7" t="s">
        <v>339</v>
      </c>
      <c r="C799" t="str">
        <f>VLOOKUP(B799,class!A$1:B$370,2,FALSE)</f>
        <v>Shire county</v>
      </c>
      <c r="E799" s="7">
        <f t="shared" si="316"/>
        <v>7.56</v>
      </c>
      <c r="F799" s="49">
        <f t="shared" si="348"/>
        <v>1</v>
      </c>
      <c r="G799" s="49">
        <f t="shared" si="349"/>
        <v>1</v>
      </c>
      <c r="H799">
        <f t="shared" si="319"/>
        <v>7.7</v>
      </c>
      <c r="I799" s="49">
        <f t="shared" si="350"/>
        <v>1</v>
      </c>
      <c r="J799" s="49">
        <f t="shared" si="351"/>
        <v>1</v>
      </c>
      <c r="K799">
        <f t="shared" si="322"/>
        <v>7.7</v>
      </c>
      <c r="L799">
        <f t="shared" si="352"/>
        <v>1</v>
      </c>
      <c r="M799" s="49">
        <f t="shared" si="353"/>
        <v>1</v>
      </c>
      <c r="N799">
        <f t="shared" si="325"/>
        <v>7.79</v>
      </c>
      <c r="O799">
        <f t="shared" si="354"/>
        <v>1</v>
      </c>
      <c r="P799" s="49">
        <f t="shared" si="355"/>
        <v>1</v>
      </c>
      <c r="Q799">
        <f t="shared" si="328"/>
        <v>7.8</v>
      </c>
      <c r="R799">
        <f t="shared" si="356"/>
        <v>1</v>
      </c>
      <c r="S799" s="49">
        <f t="shared" si="357"/>
        <v>1</v>
      </c>
      <c r="T799">
        <f t="shared" si="331"/>
        <v>7.88</v>
      </c>
      <c r="U799">
        <f t="shared" si="358"/>
        <v>1</v>
      </c>
      <c r="V799" s="49">
        <f t="shared" si="359"/>
        <v>1</v>
      </c>
      <c r="W799">
        <f t="shared" si="334"/>
        <v>7.95</v>
      </c>
      <c r="X799">
        <f t="shared" si="360"/>
        <v>1</v>
      </c>
      <c r="Y799" s="49">
        <f t="shared" si="361"/>
        <v>1</v>
      </c>
      <c r="Z799">
        <f t="shared" si="337"/>
        <v>7.99</v>
      </c>
      <c r="AA799">
        <f t="shared" si="362"/>
        <v>1</v>
      </c>
      <c r="AB799">
        <f t="shared" si="363"/>
        <v>1</v>
      </c>
      <c r="AC799">
        <f t="shared" si="340"/>
        <v>7.71</v>
      </c>
      <c r="AD799" cm="1">
        <f t="array" ref="AD799">1+SUMPRODUCT((D$469:D$776=D799)*(AC$469:AC$776&gt;AC799))</f>
        <v>1</v>
      </c>
      <c r="AE799">
        <f t="shared" si="364"/>
        <v>1</v>
      </c>
      <c r="AF799">
        <f t="shared" si="342"/>
        <v>7.4</v>
      </c>
      <c r="AG799" cm="1">
        <f t="array" ref="AG799">1+SUMPRODUCT((D$469:D$776=D799)*(AF$469:AF$776&gt;AF799))</f>
        <v>1</v>
      </c>
      <c r="AH799">
        <f t="shared" si="365"/>
        <v>1</v>
      </c>
      <c r="AI799">
        <f t="shared" si="344"/>
        <v>7.7</v>
      </c>
      <c r="AJ799" cm="1">
        <f t="array" ref="AJ799">1+SUMPRODUCT((D$469:D$776=D799)*(AI$469:AI$776&gt;AI799))</f>
        <v>1</v>
      </c>
      <c r="AK799">
        <f t="shared" si="366"/>
        <v>1</v>
      </c>
      <c r="AL799">
        <f t="shared" si="346"/>
        <v>7.58</v>
      </c>
      <c r="AM799" cm="1">
        <f t="array" ref="AM799">1+SUMPRODUCT((D$469:D$776=D799)*(AL$469:AL$776&gt;AL799))</f>
        <v>1</v>
      </c>
      <c r="AN799">
        <f t="shared" si="367"/>
        <v>1</v>
      </c>
    </row>
    <row r="800" spans="2:40" x14ac:dyDescent="0.3">
      <c r="B800" s="7" t="s">
        <v>884</v>
      </c>
      <c r="C800" t="str">
        <f>VLOOKUP(B800,class!A$1:B$370,2,FALSE)</f>
        <v>Shire county</v>
      </c>
      <c r="E800" s="7">
        <f t="shared" si="316"/>
        <v>7.54</v>
      </c>
      <c r="F800" s="49">
        <f t="shared" si="348"/>
        <v>1</v>
      </c>
      <c r="G800" s="49">
        <f t="shared" si="349"/>
        <v>1</v>
      </c>
      <c r="H800">
        <f t="shared" si="319"/>
        <v>7.53</v>
      </c>
      <c r="I800" s="49">
        <f t="shared" si="350"/>
        <v>1</v>
      </c>
      <c r="J800" s="49">
        <f t="shared" si="351"/>
        <v>1</v>
      </c>
      <c r="K800">
        <f t="shared" si="322"/>
        <v>7.49</v>
      </c>
      <c r="L800">
        <f t="shared" si="352"/>
        <v>1</v>
      </c>
      <c r="M800" s="49">
        <f t="shared" si="353"/>
        <v>1</v>
      </c>
      <c r="N800">
        <f t="shared" si="325"/>
        <v>7.67</v>
      </c>
      <c r="O800">
        <f t="shared" si="354"/>
        <v>1</v>
      </c>
      <c r="P800" s="49">
        <f t="shared" si="355"/>
        <v>1</v>
      </c>
      <c r="Q800">
        <f t="shared" si="328"/>
        <v>7.63</v>
      </c>
      <c r="R800">
        <f t="shared" si="356"/>
        <v>1</v>
      </c>
      <c r="S800" s="49">
        <f t="shared" si="357"/>
        <v>1</v>
      </c>
      <c r="T800">
        <f t="shared" si="331"/>
        <v>7.75</v>
      </c>
      <c r="U800">
        <f t="shared" si="358"/>
        <v>1</v>
      </c>
      <c r="V800" s="49">
        <f t="shared" si="359"/>
        <v>1</v>
      </c>
      <c r="W800">
        <f t="shared" si="334"/>
        <v>7.75</v>
      </c>
      <c r="X800">
        <f t="shared" si="360"/>
        <v>1</v>
      </c>
      <c r="Y800" s="49">
        <f t="shared" si="361"/>
        <v>1</v>
      </c>
      <c r="Z800">
        <f t="shared" si="337"/>
        <v>7.66</v>
      </c>
      <c r="AA800">
        <f t="shared" si="362"/>
        <v>1</v>
      </c>
      <c r="AB800">
        <f t="shared" si="363"/>
        <v>1</v>
      </c>
      <c r="AC800">
        <f t="shared" si="340"/>
        <v>7.7</v>
      </c>
      <c r="AD800" cm="1">
        <f t="array" ref="AD800">1+SUMPRODUCT((D$469:D$776=D800)*(AC$469:AC$776&gt;AC800))</f>
        <v>1</v>
      </c>
      <c r="AE800">
        <f t="shared" si="364"/>
        <v>1</v>
      </c>
      <c r="AF800">
        <f t="shared" si="342"/>
        <v>7.36</v>
      </c>
      <c r="AG800" cm="1">
        <f t="array" ref="AG800">1+SUMPRODUCT((D$469:D$776=D800)*(AF$469:AF$776&gt;AF800))</f>
        <v>1</v>
      </c>
      <c r="AH800">
        <f t="shared" si="365"/>
        <v>1</v>
      </c>
      <c r="AI800">
        <f t="shared" si="344"/>
        <v>7.58</v>
      </c>
      <c r="AJ800" cm="1">
        <f t="array" ref="AJ800">1+SUMPRODUCT((D$469:D$776=D800)*(AI$469:AI$776&gt;AI800))</f>
        <v>1</v>
      </c>
      <c r="AK800">
        <f t="shared" si="366"/>
        <v>1</v>
      </c>
      <c r="AL800">
        <f t="shared" si="346"/>
        <v>7.53</v>
      </c>
      <c r="AM800" cm="1">
        <f t="array" ref="AM800">1+SUMPRODUCT((D$469:D$776=D800)*(AL$469:AL$776&gt;AL800))</f>
        <v>1</v>
      </c>
      <c r="AN800">
        <f t="shared" si="367"/>
        <v>1</v>
      </c>
    </row>
    <row r="801" spans="2:40" x14ac:dyDescent="0.3">
      <c r="B801" s="7" t="s">
        <v>886</v>
      </c>
      <c r="C801" t="str">
        <f>VLOOKUP(B801,class!A$1:B$370,2,FALSE)</f>
        <v>Shire county</v>
      </c>
      <c r="E801" s="7">
        <f t="shared" si="316"/>
        <v>7.51</v>
      </c>
      <c r="F801" s="49">
        <f t="shared" si="348"/>
        <v>1</v>
      </c>
      <c r="G801" s="49">
        <f t="shared" si="349"/>
        <v>1</v>
      </c>
      <c r="H801">
        <f t="shared" si="319"/>
        <v>7.51</v>
      </c>
      <c r="I801" s="49">
        <f t="shared" si="350"/>
        <v>1</v>
      </c>
      <c r="J801" s="49">
        <f t="shared" si="351"/>
        <v>1</v>
      </c>
      <c r="K801">
        <f t="shared" si="322"/>
        <v>7.5</v>
      </c>
      <c r="L801">
        <f t="shared" si="352"/>
        <v>1</v>
      </c>
      <c r="M801" s="49">
        <f t="shared" si="353"/>
        <v>1</v>
      </c>
      <c r="N801">
        <f t="shared" si="325"/>
        <v>7.74</v>
      </c>
      <c r="O801">
        <f t="shared" si="354"/>
        <v>1</v>
      </c>
      <c r="P801" s="49">
        <f t="shared" si="355"/>
        <v>1</v>
      </c>
      <c r="Q801">
        <f t="shared" si="328"/>
        <v>7.73</v>
      </c>
      <c r="R801">
        <f t="shared" si="356"/>
        <v>1</v>
      </c>
      <c r="S801" s="49">
        <f t="shared" si="357"/>
        <v>1</v>
      </c>
      <c r="T801">
        <f t="shared" si="331"/>
        <v>7.76</v>
      </c>
      <c r="U801">
        <f t="shared" si="358"/>
        <v>1</v>
      </c>
      <c r="V801" s="49">
        <f t="shared" si="359"/>
        <v>1</v>
      </c>
      <c r="W801">
        <f t="shared" si="334"/>
        <v>7.68</v>
      </c>
      <c r="X801">
        <f t="shared" si="360"/>
        <v>1</v>
      </c>
      <c r="Y801" s="49">
        <f t="shared" si="361"/>
        <v>1</v>
      </c>
      <c r="Z801">
        <f t="shared" si="337"/>
        <v>7.74</v>
      </c>
      <c r="AA801">
        <f t="shared" si="362"/>
        <v>1</v>
      </c>
      <c r="AB801">
        <f t="shared" si="363"/>
        <v>1</v>
      </c>
      <c r="AC801">
        <f t="shared" si="340"/>
        <v>7.65</v>
      </c>
      <c r="AD801" cm="1">
        <f t="array" ref="AD801">1+SUMPRODUCT((D$469:D$776=D801)*(AC$469:AC$776&gt;AC801))</f>
        <v>1</v>
      </c>
      <c r="AE801">
        <f t="shared" si="364"/>
        <v>1</v>
      </c>
      <c r="AF801">
        <f t="shared" si="342"/>
        <v>7.36</v>
      </c>
      <c r="AG801" cm="1">
        <f t="array" ref="AG801">1+SUMPRODUCT((D$469:D$776=D801)*(AF$469:AF$776&gt;AF801))</f>
        <v>1</v>
      </c>
      <c r="AH801">
        <f t="shared" si="365"/>
        <v>1</v>
      </c>
      <c r="AI801">
        <f t="shared" si="344"/>
        <v>7.57</v>
      </c>
      <c r="AJ801" cm="1">
        <f t="array" ref="AJ801">1+SUMPRODUCT((D$469:D$776=D801)*(AI$469:AI$776&gt;AI801))</f>
        <v>1</v>
      </c>
      <c r="AK801">
        <f t="shared" si="366"/>
        <v>1</v>
      </c>
      <c r="AL801">
        <f t="shared" si="346"/>
        <v>7.59</v>
      </c>
      <c r="AM801" cm="1">
        <f t="array" ref="AM801">1+SUMPRODUCT((D$469:D$776=D801)*(AL$469:AL$776&gt;AL801))</f>
        <v>1</v>
      </c>
      <c r="AN801">
        <f t="shared" si="367"/>
        <v>1</v>
      </c>
    </row>
    <row r="802" spans="2:40" x14ac:dyDescent="0.3">
      <c r="B802" s="7" t="s">
        <v>340</v>
      </c>
      <c r="C802" t="str">
        <f>VLOOKUP(B802,class!A$1:B$370,2,FALSE)</f>
        <v>Shire county</v>
      </c>
      <c r="E802" s="7">
        <f t="shared" si="316"/>
        <v>7.47</v>
      </c>
      <c r="F802" s="49">
        <f t="shared" si="348"/>
        <v>1</v>
      </c>
      <c r="G802" s="49">
        <f t="shared" si="349"/>
        <v>1</v>
      </c>
      <c r="H802">
        <f t="shared" si="319"/>
        <v>7.48</v>
      </c>
      <c r="I802" s="49">
        <f t="shared" si="350"/>
        <v>1</v>
      </c>
      <c r="J802" s="49">
        <f t="shared" si="351"/>
        <v>1</v>
      </c>
      <c r="K802">
        <f t="shared" si="322"/>
        <v>7.53</v>
      </c>
      <c r="L802">
        <f t="shared" si="352"/>
        <v>1</v>
      </c>
      <c r="M802" s="49">
        <f t="shared" si="353"/>
        <v>1</v>
      </c>
      <c r="N802">
        <f t="shared" si="325"/>
        <v>7.66</v>
      </c>
      <c r="O802">
        <f t="shared" si="354"/>
        <v>1</v>
      </c>
      <c r="P802" s="49">
        <f t="shared" si="355"/>
        <v>1</v>
      </c>
      <c r="Q802">
        <f t="shared" si="328"/>
        <v>7.45</v>
      </c>
      <c r="R802">
        <f t="shared" si="356"/>
        <v>1</v>
      </c>
      <c r="S802" s="49">
        <f t="shared" si="357"/>
        <v>1</v>
      </c>
      <c r="T802">
        <f t="shared" si="331"/>
        <v>7.64</v>
      </c>
      <c r="U802">
        <f t="shared" si="358"/>
        <v>1</v>
      </c>
      <c r="V802" s="49">
        <f t="shared" si="359"/>
        <v>1</v>
      </c>
      <c r="W802">
        <f t="shared" si="334"/>
        <v>7.8</v>
      </c>
      <c r="X802">
        <f t="shared" si="360"/>
        <v>1</v>
      </c>
      <c r="Y802" s="49">
        <f t="shared" si="361"/>
        <v>1</v>
      </c>
      <c r="Z802">
        <f t="shared" si="337"/>
        <v>7.79</v>
      </c>
      <c r="AA802">
        <f t="shared" si="362"/>
        <v>1</v>
      </c>
      <c r="AB802">
        <f t="shared" si="363"/>
        <v>1</v>
      </c>
      <c r="AC802">
        <f t="shared" si="340"/>
        <v>7.68</v>
      </c>
      <c r="AD802" cm="1">
        <f t="array" ref="AD802">1+SUMPRODUCT((D$469:D$776=D802)*(AC$469:AC$776&gt;AC802))</f>
        <v>1</v>
      </c>
      <c r="AE802">
        <f t="shared" si="364"/>
        <v>1</v>
      </c>
      <c r="AF802">
        <f t="shared" si="342"/>
        <v>7.63</v>
      </c>
      <c r="AG802" cm="1">
        <f t="array" ref="AG802">1+SUMPRODUCT((D$469:D$776=D802)*(AF$469:AF$776&gt;AF802))</f>
        <v>1</v>
      </c>
      <c r="AH802">
        <f t="shared" si="365"/>
        <v>1</v>
      </c>
      <c r="AI802">
        <f t="shared" si="344"/>
        <v>7.62</v>
      </c>
      <c r="AJ802" cm="1">
        <f t="array" ref="AJ802">1+SUMPRODUCT((D$469:D$776=D802)*(AI$469:AI$776&gt;AI802))</f>
        <v>1</v>
      </c>
      <c r="AK802">
        <f t="shared" si="366"/>
        <v>1</v>
      </c>
      <c r="AL802">
        <f t="shared" si="346"/>
        <v>7.52</v>
      </c>
      <c r="AM802" cm="1">
        <f t="array" ref="AM802">1+SUMPRODUCT((D$469:D$776=D802)*(AL$469:AL$776&gt;AL802))</f>
        <v>1</v>
      </c>
      <c r="AN802">
        <f t="shared" si="367"/>
        <v>1</v>
      </c>
    </row>
    <row r="803" spans="2:40" x14ac:dyDescent="0.3">
      <c r="B803" s="7" t="s">
        <v>341</v>
      </c>
      <c r="C803" t="str">
        <f>VLOOKUP(B803,class!A$1:B$370,2,FALSE)</f>
        <v>Shire county</v>
      </c>
      <c r="E803" s="7">
        <f t="shared" si="316"/>
        <v>7.5</v>
      </c>
      <c r="F803" s="49">
        <f t="shared" si="348"/>
        <v>1</v>
      </c>
      <c r="G803" s="49">
        <f t="shared" si="349"/>
        <v>1</v>
      </c>
      <c r="H803">
        <f t="shared" si="319"/>
        <v>7.54</v>
      </c>
      <c r="I803" s="49">
        <f t="shared" si="350"/>
        <v>1</v>
      </c>
      <c r="J803" s="49">
        <f t="shared" si="351"/>
        <v>1</v>
      </c>
      <c r="K803">
        <f t="shared" si="322"/>
        <v>7.65</v>
      </c>
      <c r="L803">
        <f t="shared" si="352"/>
        <v>1</v>
      </c>
      <c r="M803" s="49">
        <f t="shared" si="353"/>
        <v>1</v>
      </c>
      <c r="N803">
        <f t="shared" si="325"/>
        <v>7.78</v>
      </c>
      <c r="O803">
        <f t="shared" si="354"/>
        <v>1</v>
      </c>
      <c r="P803" s="49">
        <f t="shared" si="355"/>
        <v>1</v>
      </c>
      <c r="Q803">
        <f t="shared" si="328"/>
        <v>7.86</v>
      </c>
      <c r="R803">
        <f t="shared" si="356"/>
        <v>1</v>
      </c>
      <c r="S803" s="49">
        <f t="shared" si="357"/>
        <v>1</v>
      </c>
      <c r="T803">
        <f t="shared" si="331"/>
        <v>7.88</v>
      </c>
      <c r="U803">
        <f t="shared" si="358"/>
        <v>1</v>
      </c>
      <c r="V803" s="49">
        <f t="shared" si="359"/>
        <v>1</v>
      </c>
      <c r="W803">
        <f t="shared" si="334"/>
        <v>7.75</v>
      </c>
      <c r="X803">
        <f t="shared" si="360"/>
        <v>1</v>
      </c>
      <c r="Y803" s="49">
        <f t="shared" si="361"/>
        <v>1</v>
      </c>
      <c r="Z803">
        <f t="shared" si="337"/>
        <v>7.82</v>
      </c>
      <c r="AA803">
        <f t="shared" si="362"/>
        <v>1</v>
      </c>
      <c r="AB803">
        <f t="shared" si="363"/>
        <v>1</v>
      </c>
      <c r="AC803">
        <f t="shared" si="340"/>
        <v>7.7</v>
      </c>
      <c r="AD803" cm="1">
        <f t="array" ref="AD803">1+SUMPRODUCT((D$469:D$776=D803)*(AC$469:AC$776&gt;AC803))</f>
        <v>1</v>
      </c>
      <c r="AE803">
        <f t="shared" si="364"/>
        <v>1</v>
      </c>
      <c r="AF803">
        <f t="shared" si="342"/>
        <v>7.51</v>
      </c>
      <c r="AG803" cm="1">
        <f t="array" ref="AG803">1+SUMPRODUCT((D$469:D$776=D803)*(AF$469:AF$776&gt;AF803))</f>
        <v>1</v>
      </c>
      <c r="AH803">
        <f t="shared" si="365"/>
        <v>1</v>
      </c>
      <c r="AI803">
        <f t="shared" si="344"/>
        <v>7.84</v>
      </c>
      <c r="AJ803" cm="1">
        <f t="array" ref="AJ803">1+SUMPRODUCT((D$469:D$776=D803)*(AI$469:AI$776&gt;AI803))</f>
        <v>1</v>
      </c>
      <c r="AK803">
        <f t="shared" si="366"/>
        <v>1</v>
      </c>
      <c r="AL803">
        <f t="shared" si="346"/>
        <v>7.38</v>
      </c>
      <c r="AM803" cm="1">
        <f t="array" ref="AM803">1+SUMPRODUCT((D$469:D$776=D803)*(AL$469:AL$776&gt;AL803))</f>
        <v>1</v>
      </c>
      <c r="AN803">
        <f t="shared" si="367"/>
        <v>1</v>
      </c>
    </row>
    <row r="804" spans="2:40" x14ac:dyDescent="0.3">
      <c r="B804" s="7" t="s">
        <v>342</v>
      </c>
      <c r="C804" t="str">
        <f>VLOOKUP(B804,class!A$1:B$370,2,FALSE)</f>
        <v>Shire county</v>
      </c>
      <c r="E804" s="7">
        <f t="shared" si="316"/>
        <v>7.49</v>
      </c>
      <c r="F804" s="49">
        <f t="shared" si="348"/>
        <v>1</v>
      </c>
      <c r="G804" s="49">
        <f t="shared" si="349"/>
        <v>1</v>
      </c>
      <c r="H804">
        <f t="shared" si="319"/>
        <v>7.53</v>
      </c>
      <c r="I804" s="49">
        <f t="shared" si="350"/>
        <v>1</v>
      </c>
      <c r="J804" s="49">
        <f t="shared" si="351"/>
        <v>1</v>
      </c>
      <c r="K804">
        <f t="shared" si="322"/>
        <v>7.57</v>
      </c>
      <c r="L804">
        <f t="shared" si="352"/>
        <v>1</v>
      </c>
      <c r="M804" s="49">
        <f t="shared" si="353"/>
        <v>1</v>
      </c>
      <c r="N804">
        <f t="shared" si="325"/>
        <v>7.63</v>
      </c>
      <c r="O804">
        <f t="shared" si="354"/>
        <v>1</v>
      </c>
      <c r="P804" s="49">
        <f t="shared" si="355"/>
        <v>1</v>
      </c>
      <c r="Q804">
        <f t="shared" si="328"/>
        <v>7.77</v>
      </c>
      <c r="R804">
        <f t="shared" si="356"/>
        <v>1</v>
      </c>
      <c r="S804" s="49">
        <f t="shared" si="357"/>
        <v>1</v>
      </c>
      <c r="T804">
        <f t="shared" si="331"/>
        <v>7.79</v>
      </c>
      <c r="U804">
        <f t="shared" si="358"/>
        <v>1</v>
      </c>
      <c r="V804" s="49">
        <f t="shared" si="359"/>
        <v>1</v>
      </c>
      <c r="W804">
        <f t="shared" si="334"/>
        <v>7.71</v>
      </c>
      <c r="X804">
        <f t="shared" si="360"/>
        <v>1</v>
      </c>
      <c r="Y804" s="49">
        <f t="shared" si="361"/>
        <v>1</v>
      </c>
      <c r="Z804">
        <f t="shared" si="337"/>
        <v>7.8</v>
      </c>
      <c r="AA804">
        <f t="shared" si="362"/>
        <v>1</v>
      </c>
      <c r="AB804">
        <f t="shared" si="363"/>
        <v>1</v>
      </c>
      <c r="AC804">
        <f t="shared" si="340"/>
        <v>7.79</v>
      </c>
      <c r="AD804" cm="1">
        <f t="array" ref="AD804">1+SUMPRODUCT((D$469:D$776=D804)*(AC$469:AC$776&gt;AC804))</f>
        <v>1</v>
      </c>
      <c r="AE804">
        <f t="shared" si="364"/>
        <v>1</v>
      </c>
      <c r="AF804">
        <f t="shared" si="342"/>
        <v>7.59</v>
      </c>
      <c r="AG804" cm="1">
        <f t="array" ref="AG804">1+SUMPRODUCT((D$469:D$776=D804)*(AF$469:AF$776&gt;AF804))</f>
        <v>1</v>
      </c>
      <c r="AH804">
        <f t="shared" si="365"/>
        <v>1</v>
      </c>
      <c r="AI804">
        <f t="shared" si="344"/>
        <v>7.65</v>
      </c>
      <c r="AJ804" cm="1">
        <f t="array" ref="AJ804">1+SUMPRODUCT((D$469:D$776=D804)*(AI$469:AI$776&gt;AI804))</f>
        <v>1</v>
      </c>
      <c r="AK804">
        <f t="shared" si="366"/>
        <v>1</v>
      </c>
      <c r="AL804">
        <f t="shared" si="346"/>
        <v>7.53</v>
      </c>
      <c r="AM804" cm="1">
        <f t="array" ref="AM804">1+SUMPRODUCT((D$469:D$776=D804)*(AL$469:AL$776&gt;AL804))</f>
        <v>1</v>
      </c>
      <c r="AN804">
        <f t="shared" si="367"/>
        <v>1</v>
      </c>
    </row>
    <row r="805" spans="2:40" x14ac:dyDescent="0.3">
      <c r="B805" s="7" t="s">
        <v>343</v>
      </c>
      <c r="C805" t="str">
        <f>VLOOKUP(B805,class!A$1:B$370,2,FALSE)</f>
        <v>Shire county</v>
      </c>
      <c r="E805" s="7">
        <f t="shared" si="316"/>
        <v>7.5</v>
      </c>
      <c r="F805" s="49">
        <f t="shared" si="348"/>
        <v>1</v>
      </c>
      <c r="G805" s="49">
        <f t="shared" si="349"/>
        <v>1</v>
      </c>
      <c r="H805">
        <f t="shared" si="319"/>
        <v>7.61</v>
      </c>
      <c r="I805" s="49">
        <f t="shared" si="350"/>
        <v>1</v>
      </c>
      <c r="J805" s="49">
        <f t="shared" si="351"/>
        <v>1</v>
      </c>
      <c r="K805">
        <f t="shared" si="322"/>
        <v>7.74</v>
      </c>
      <c r="L805">
        <f t="shared" si="352"/>
        <v>1</v>
      </c>
      <c r="M805" s="49">
        <f t="shared" si="353"/>
        <v>1</v>
      </c>
      <c r="N805">
        <f t="shared" si="325"/>
        <v>7.76</v>
      </c>
      <c r="O805">
        <f t="shared" si="354"/>
        <v>1</v>
      </c>
      <c r="P805" s="49">
        <f t="shared" si="355"/>
        <v>1</v>
      </c>
      <c r="Q805">
        <f t="shared" si="328"/>
        <v>7.73</v>
      </c>
      <c r="R805">
        <f t="shared" si="356"/>
        <v>1</v>
      </c>
      <c r="S805" s="49">
        <f t="shared" si="357"/>
        <v>1</v>
      </c>
      <c r="T805">
        <f t="shared" si="331"/>
        <v>7.73</v>
      </c>
      <c r="U805">
        <f t="shared" si="358"/>
        <v>1</v>
      </c>
      <c r="V805" s="49">
        <f t="shared" si="359"/>
        <v>1</v>
      </c>
      <c r="W805">
        <f t="shared" si="334"/>
        <v>7.85</v>
      </c>
      <c r="X805">
        <f t="shared" si="360"/>
        <v>1</v>
      </c>
      <c r="Y805" s="49">
        <f t="shared" si="361"/>
        <v>1</v>
      </c>
      <c r="Z805">
        <f t="shared" si="337"/>
        <v>7.8</v>
      </c>
      <c r="AA805">
        <f t="shared" si="362"/>
        <v>1</v>
      </c>
      <c r="AB805">
        <f t="shared" si="363"/>
        <v>1</v>
      </c>
      <c r="AC805">
        <f t="shared" si="340"/>
        <v>7.77</v>
      </c>
      <c r="AD805" cm="1">
        <f t="array" ref="AD805">1+SUMPRODUCT((D$469:D$776=D805)*(AC$469:AC$776&gt;AC805))</f>
        <v>1</v>
      </c>
      <c r="AE805">
        <f t="shared" si="364"/>
        <v>1</v>
      </c>
      <c r="AF805">
        <f t="shared" si="342"/>
        <v>7.54</v>
      </c>
      <c r="AG805" cm="1">
        <f t="array" ref="AG805">1+SUMPRODUCT((D$469:D$776=D805)*(AF$469:AF$776&gt;AF805))</f>
        <v>1</v>
      </c>
      <c r="AH805">
        <f t="shared" si="365"/>
        <v>1</v>
      </c>
      <c r="AI805">
        <f t="shared" si="344"/>
        <v>7.59</v>
      </c>
      <c r="AJ805" cm="1">
        <f t="array" ref="AJ805">1+SUMPRODUCT((D$469:D$776=D805)*(AI$469:AI$776&gt;AI805))</f>
        <v>1</v>
      </c>
      <c r="AK805">
        <f t="shared" si="366"/>
        <v>1</v>
      </c>
      <c r="AL805">
        <f t="shared" si="346"/>
        <v>7.59</v>
      </c>
      <c r="AM805" cm="1">
        <f t="array" ref="AM805">1+SUMPRODUCT((D$469:D$776=D805)*(AL$469:AL$776&gt;AL805))</f>
        <v>1</v>
      </c>
      <c r="AN805">
        <f t="shared" si="367"/>
        <v>1</v>
      </c>
    </row>
    <row r="806" spans="2:40" x14ac:dyDescent="0.3">
      <c r="B806" s="7" t="s">
        <v>344</v>
      </c>
      <c r="C806" t="str">
        <f>VLOOKUP(B806,class!A$1:B$370,2,FALSE)</f>
        <v>Shire county</v>
      </c>
      <c r="E806" s="7">
        <f t="shared" si="316"/>
        <v>7.61</v>
      </c>
      <c r="F806" s="49">
        <f t="shared" si="348"/>
        <v>1</v>
      </c>
      <c r="G806" s="49">
        <f t="shared" si="349"/>
        <v>1</v>
      </c>
      <c r="H806">
        <f t="shared" si="319"/>
        <v>7.67</v>
      </c>
      <c r="I806" s="49">
        <f t="shared" si="350"/>
        <v>1</v>
      </c>
      <c r="J806" s="49">
        <f t="shared" si="351"/>
        <v>1</v>
      </c>
      <c r="K806">
        <f t="shared" si="322"/>
        <v>7.76</v>
      </c>
      <c r="L806">
        <f t="shared" si="352"/>
        <v>1</v>
      </c>
      <c r="M806" s="49">
        <f t="shared" si="353"/>
        <v>1</v>
      </c>
      <c r="N806">
        <f t="shared" si="325"/>
        <v>7.73</v>
      </c>
      <c r="O806">
        <f t="shared" si="354"/>
        <v>1</v>
      </c>
      <c r="P806" s="49">
        <f t="shared" si="355"/>
        <v>1</v>
      </c>
      <c r="Q806">
        <f t="shared" si="328"/>
        <v>7.88</v>
      </c>
      <c r="R806">
        <f t="shared" si="356"/>
        <v>1</v>
      </c>
      <c r="S806" s="49">
        <f t="shared" si="357"/>
        <v>1</v>
      </c>
      <c r="T806">
        <f t="shared" si="331"/>
        <v>7.88</v>
      </c>
      <c r="U806">
        <f t="shared" si="358"/>
        <v>1</v>
      </c>
      <c r="V806" s="49">
        <f t="shared" si="359"/>
        <v>1</v>
      </c>
      <c r="W806">
        <f t="shared" si="334"/>
        <v>7.81</v>
      </c>
      <c r="X806">
        <f t="shared" si="360"/>
        <v>1</v>
      </c>
      <c r="Y806" s="49">
        <f t="shared" si="361"/>
        <v>1</v>
      </c>
      <c r="Z806">
        <f t="shared" si="337"/>
        <v>7.93</v>
      </c>
      <c r="AA806">
        <f t="shared" si="362"/>
        <v>1</v>
      </c>
      <c r="AB806">
        <f t="shared" si="363"/>
        <v>1</v>
      </c>
      <c r="AC806">
        <f t="shared" si="340"/>
        <v>7.79</v>
      </c>
      <c r="AD806" cm="1">
        <f t="array" ref="AD806">1+SUMPRODUCT((D$469:D$776=D806)*(AC$469:AC$776&gt;AC806))</f>
        <v>1</v>
      </c>
      <c r="AE806">
        <f t="shared" si="364"/>
        <v>1</v>
      </c>
      <c r="AF806">
        <f t="shared" si="342"/>
        <v>7.37</v>
      </c>
      <c r="AG806" cm="1">
        <f t="array" ref="AG806">1+SUMPRODUCT((D$469:D$776=D806)*(AF$469:AF$776&gt;AF806))</f>
        <v>1</v>
      </c>
      <c r="AH806">
        <f t="shared" si="365"/>
        <v>1</v>
      </c>
      <c r="AI806">
        <f t="shared" si="344"/>
        <v>7.78</v>
      </c>
      <c r="AJ806" cm="1">
        <f t="array" ref="AJ806">1+SUMPRODUCT((D$469:D$776=D806)*(AI$469:AI$776&gt;AI806))</f>
        <v>1</v>
      </c>
      <c r="AK806">
        <f t="shared" si="366"/>
        <v>1</v>
      </c>
      <c r="AL806">
        <f t="shared" si="346"/>
        <v>7.62</v>
      </c>
      <c r="AM806" cm="1">
        <f t="array" ref="AM806">1+SUMPRODUCT((D$469:D$776=D806)*(AL$469:AL$776&gt;AL806))</f>
        <v>1</v>
      </c>
      <c r="AN806">
        <f t="shared" si="367"/>
        <v>1</v>
      </c>
    </row>
    <row r="807" spans="2:40" x14ac:dyDescent="0.3">
      <c r="B807" s="7" t="s">
        <v>345</v>
      </c>
      <c r="C807" t="str">
        <f>VLOOKUP(B807,class!A$1:B$370,2,FALSE)</f>
        <v>Shire county</v>
      </c>
      <c r="E807" s="7">
        <f t="shared" si="316"/>
        <v>7.39</v>
      </c>
      <c r="F807" s="49">
        <f t="shared" si="348"/>
        <v>1</v>
      </c>
      <c r="G807" s="49">
        <f t="shared" si="349"/>
        <v>1</v>
      </c>
      <c r="H807">
        <f t="shared" si="319"/>
        <v>7.55</v>
      </c>
      <c r="I807" s="49">
        <f t="shared" si="350"/>
        <v>1</v>
      </c>
      <c r="J807" s="49">
        <f t="shared" si="351"/>
        <v>1</v>
      </c>
      <c r="K807">
        <f t="shared" si="322"/>
        <v>7.57</v>
      </c>
      <c r="L807">
        <f t="shared" si="352"/>
        <v>1</v>
      </c>
      <c r="M807" s="49">
        <f t="shared" si="353"/>
        <v>1</v>
      </c>
      <c r="N807">
        <f t="shared" si="325"/>
        <v>7.75</v>
      </c>
      <c r="O807">
        <f t="shared" si="354"/>
        <v>1</v>
      </c>
      <c r="P807" s="49">
        <f t="shared" si="355"/>
        <v>1</v>
      </c>
      <c r="Q807">
        <f t="shared" si="328"/>
        <v>7.86</v>
      </c>
      <c r="R807">
        <f t="shared" si="356"/>
        <v>1</v>
      </c>
      <c r="S807" s="49">
        <f t="shared" si="357"/>
        <v>1</v>
      </c>
      <c r="T807">
        <f t="shared" si="331"/>
        <v>7.8</v>
      </c>
      <c r="U807">
        <f t="shared" si="358"/>
        <v>1</v>
      </c>
      <c r="V807" s="49">
        <f t="shared" si="359"/>
        <v>1</v>
      </c>
      <c r="W807">
        <f t="shared" si="334"/>
        <v>7.77</v>
      </c>
      <c r="X807">
        <f t="shared" si="360"/>
        <v>1</v>
      </c>
      <c r="Y807" s="49">
        <f t="shared" si="361"/>
        <v>1</v>
      </c>
      <c r="Z807">
        <f t="shared" si="337"/>
        <v>7.75</v>
      </c>
      <c r="AA807">
        <f t="shared" si="362"/>
        <v>1</v>
      </c>
      <c r="AB807">
        <f t="shared" si="363"/>
        <v>1</v>
      </c>
      <c r="AC807">
        <f t="shared" si="340"/>
        <v>7.75</v>
      </c>
      <c r="AD807" cm="1">
        <f t="array" ref="AD807">1+SUMPRODUCT((D$469:D$776=D807)*(AC$469:AC$776&gt;AC807))</f>
        <v>1</v>
      </c>
      <c r="AE807">
        <f t="shared" si="364"/>
        <v>1</v>
      </c>
      <c r="AF807">
        <f t="shared" si="342"/>
        <v>7.37</v>
      </c>
      <c r="AG807" cm="1">
        <f t="array" ref="AG807">1+SUMPRODUCT((D$469:D$776=D807)*(AF$469:AF$776&gt;AF807))</f>
        <v>1</v>
      </c>
      <c r="AH807">
        <f t="shared" si="365"/>
        <v>1</v>
      </c>
      <c r="AI807">
        <f t="shared" si="344"/>
        <v>7.35</v>
      </c>
      <c r="AJ807" cm="1">
        <f t="array" ref="AJ807">1+SUMPRODUCT((D$469:D$776=D807)*(AI$469:AI$776&gt;AI807))</f>
        <v>1</v>
      </c>
      <c r="AK807">
        <f t="shared" si="366"/>
        <v>1</v>
      </c>
      <c r="AL807">
        <f t="shared" si="346"/>
        <v>7.35</v>
      </c>
      <c r="AM807" cm="1">
        <f t="array" ref="AM807">1+SUMPRODUCT((D$469:D$776=D807)*(AL$469:AL$776&gt;AL807))</f>
        <v>1</v>
      </c>
      <c r="AN807">
        <f t="shared" si="367"/>
        <v>1</v>
      </c>
    </row>
    <row r="808" spans="2:40" x14ac:dyDescent="0.3">
      <c r="B808" s="7" t="s">
        <v>346</v>
      </c>
      <c r="C808" t="str">
        <f>VLOOKUP(B808,class!A$1:B$370,2,FALSE)</f>
        <v>Shire county</v>
      </c>
      <c r="E808" s="7">
        <f t="shared" si="316"/>
        <v>7.49</v>
      </c>
      <c r="F808" s="49">
        <f t="shared" si="348"/>
        <v>1</v>
      </c>
      <c r="G808" s="49">
        <f t="shared" si="349"/>
        <v>1</v>
      </c>
      <c r="H808">
        <f t="shared" si="319"/>
        <v>7.55</v>
      </c>
      <c r="I808" s="49">
        <f t="shared" si="350"/>
        <v>1</v>
      </c>
      <c r="J808" s="49">
        <f t="shared" si="351"/>
        <v>1</v>
      </c>
      <c r="K808">
        <f t="shared" si="322"/>
        <v>7.61</v>
      </c>
      <c r="L808">
        <f t="shared" si="352"/>
        <v>1</v>
      </c>
      <c r="M808" s="49">
        <f t="shared" si="353"/>
        <v>1</v>
      </c>
      <c r="N808">
        <f t="shared" si="325"/>
        <v>7.81</v>
      </c>
      <c r="O808">
        <f t="shared" si="354"/>
        <v>1</v>
      </c>
      <c r="P808" s="49">
        <f t="shared" si="355"/>
        <v>1</v>
      </c>
      <c r="Q808">
        <f t="shared" si="328"/>
        <v>7.85</v>
      </c>
      <c r="R808">
        <f t="shared" si="356"/>
        <v>1</v>
      </c>
      <c r="S808" s="49">
        <f t="shared" si="357"/>
        <v>1</v>
      </c>
      <c r="T808">
        <f t="shared" si="331"/>
        <v>7.74</v>
      </c>
      <c r="U808">
        <f t="shared" si="358"/>
        <v>1</v>
      </c>
      <c r="V808" s="49">
        <f t="shared" si="359"/>
        <v>1</v>
      </c>
      <c r="W808">
        <f t="shared" si="334"/>
        <v>7.87</v>
      </c>
      <c r="X808">
        <f t="shared" si="360"/>
        <v>1</v>
      </c>
      <c r="Y808" s="49">
        <f t="shared" si="361"/>
        <v>1</v>
      </c>
      <c r="Z808">
        <f t="shared" si="337"/>
        <v>7.8</v>
      </c>
      <c r="AA808">
        <f t="shared" si="362"/>
        <v>1</v>
      </c>
      <c r="AB808">
        <f t="shared" si="363"/>
        <v>1</v>
      </c>
      <c r="AC808">
        <f t="shared" si="340"/>
        <v>7.7</v>
      </c>
      <c r="AD808" cm="1">
        <f t="array" ref="AD808">1+SUMPRODUCT((D$469:D$776=D808)*(AC$469:AC$776&gt;AC808))</f>
        <v>1</v>
      </c>
      <c r="AE808">
        <f t="shared" si="364"/>
        <v>1</v>
      </c>
      <c r="AF808">
        <f t="shared" si="342"/>
        <v>7.49</v>
      </c>
      <c r="AG808" cm="1">
        <f t="array" ref="AG808">1+SUMPRODUCT((D$469:D$776=D808)*(AF$469:AF$776&gt;AF808))</f>
        <v>1</v>
      </c>
      <c r="AH808">
        <f t="shared" si="365"/>
        <v>1</v>
      </c>
      <c r="AI808">
        <f t="shared" si="344"/>
        <v>7.76</v>
      </c>
      <c r="AJ808" cm="1">
        <f t="array" ref="AJ808">1+SUMPRODUCT((D$469:D$776=D808)*(AI$469:AI$776&gt;AI808))</f>
        <v>1</v>
      </c>
      <c r="AK808">
        <f t="shared" si="366"/>
        <v>1</v>
      </c>
      <c r="AL808">
        <f t="shared" si="346"/>
        <v>7.77</v>
      </c>
      <c r="AM808" cm="1">
        <f t="array" ref="AM808">1+SUMPRODUCT((D$469:D$776=D808)*(AL$469:AL$776&gt;AL808))</f>
        <v>1</v>
      </c>
      <c r="AN808">
        <f t="shared" si="367"/>
        <v>1</v>
      </c>
    </row>
    <row r="809" spans="2:40" x14ac:dyDescent="0.3">
      <c r="B809" s="7" t="s">
        <v>347</v>
      </c>
      <c r="C809" t="str">
        <f>VLOOKUP(B809,class!A$1:B$370,2,FALSE)</f>
        <v>Shire county</v>
      </c>
      <c r="E809" s="7">
        <f t="shared" si="316"/>
        <v>7.5</v>
      </c>
      <c r="F809" s="49">
        <f t="shared" si="348"/>
        <v>1</v>
      </c>
      <c r="G809" s="49">
        <f t="shared" si="349"/>
        <v>1</v>
      </c>
      <c r="H809">
        <f t="shared" si="319"/>
        <v>7.51</v>
      </c>
      <c r="I809" s="49">
        <f t="shared" si="350"/>
        <v>1</v>
      </c>
      <c r="J809" s="49">
        <f t="shared" si="351"/>
        <v>1</v>
      </c>
      <c r="K809">
        <f t="shared" si="322"/>
        <v>7.62</v>
      </c>
      <c r="L809">
        <f t="shared" si="352"/>
        <v>1</v>
      </c>
      <c r="M809" s="49">
        <f t="shared" si="353"/>
        <v>1</v>
      </c>
      <c r="N809">
        <f t="shared" si="325"/>
        <v>7.75</v>
      </c>
      <c r="O809">
        <f t="shared" si="354"/>
        <v>1</v>
      </c>
      <c r="P809" s="49">
        <f t="shared" si="355"/>
        <v>1</v>
      </c>
      <c r="Q809">
        <f t="shared" si="328"/>
        <v>7.75</v>
      </c>
      <c r="R809">
        <f t="shared" si="356"/>
        <v>1</v>
      </c>
      <c r="S809" s="49">
        <f t="shared" si="357"/>
        <v>1</v>
      </c>
      <c r="T809">
        <f t="shared" si="331"/>
        <v>7.85</v>
      </c>
      <c r="U809">
        <f t="shared" si="358"/>
        <v>1</v>
      </c>
      <c r="V809" s="49">
        <f t="shared" si="359"/>
        <v>1</v>
      </c>
      <c r="W809">
        <f t="shared" si="334"/>
        <v>7.89</v>
      </c>
      <c r="X809">
        <f t="shared" si="360"/>
        <v>1</v>
      </c>
      <c r="Y809" s="49">
        <f t="shared" si="361"/>
        <v>1</v>
      </c>
      <c r="Z809">
        <f t="shared" si="337"/>
        <v>7.87</v>
      </c>
      <c r="AA809">
        <f t="shared" si="362"/>
        <v>1</v>
      </c>
      <c r="AB809">
        <f t="shared" si="363"/>
        <v>1</v>
      </c>
      <c r="AC809">
        <f t="shared" si="340"/>
        <v>7.79</v>
      </c>
      <c r="AD809" cm="1">
        <f t="array" ref="AD809">1+SUMPRODUCT((D$469:D$776=D809)*(AC$469:AC$776&gt;AC809))</f>
        <v>1</v>
      </c>
      <c r="AE809">
        <f t="shared" si="364"/>
        <v>1</v>
      </c>
      <c r="AF809">
        <f t="shared" si="342"/>
        <v>7.6</v>
      </c>
      <c r="AG809" cm="1">
        <f t="array" ref="AG809">1+SUMPRODUCT((D$469:D$776=D809)*(AF$469:AF$776&gt;AF809))</f>
        <v>1</v>
      </c>
      <c r="AH809">
        <f t="shared" si="365"/>
        <v>1</v>
      </c>
      <c r="AI809">
        <f t="shared" si="344"/>
        <v>7.65</v>
      </c>
      <c r="AJ809" cm="1">
        <f t="array" ref="AJ809">1+SUMPRODUCT((D$469:D$776=D809)*(AI$469:AI$776&gt;AI809))</f>
        <v>1</v>
      </c>
      <c r="AK809">
        <f t="shared" si="366"/>
        <v>1</v>
      </c>
      <c r="AL809">
        <f t="shared" si="346"/>
        <v>7.51</v>
      </c>
      <c r="AM809" cm="1">
        <f t="array" ref="AM809">1+SUMPRODUCT((D$469:D$776=D809)*(AL$469:AL$776&gt;AL809))</f>
        <v>1</v>
      </c>
      <c r="AN809">
        <f t="shared" si="367"/>
        <v>1</v>
      </c>
    </row>
    <row r="810" spans="2:40" x14ac:dyDescent="0.3">
      <c r="B810" s="7" t="s">
        <v>348</v>
      </c>
      <c r="C810" t="str">
        <f>VLOOKUP(B810,class!A$1:B$370,2,FALSE)</f>
        <v>Shire county</v>
      </c>
      <c r="E810" s="7">
        <f t="shared" si="316"/>
        <v>7.47</v>
      </c>
      <c r="F810" s="49">
        <f t="shared" si="348"/>
        <v>1</v>
      </c>
      <c r="G810" s="49">
        <f t="shared" si="349"/>
        <v>1</v>
      </c>
      <c r="H810">
        <f t="shared" si="319"/>
        <v>7.57</v>
      </c>
      <c r="I810" s="49">
        <f t="shared" si="350"/>
        <v>1</v>
      </c>
      <c r="J810" s="49">
        <f t="shared" si="351"/>
        <v>1</v>
      </c>
      <c r="K810">
        <f t="shared" si="322"/>
        <v>7.65</v>
      </c>
      <c r="L810">
        <f t="shared" si="352"/>
        <v>1</v>
      </c>
      <c r="M810" s="49">
        <f t="shared" si="353"/>
        <v>1</v>
      </c>
      <c r="N810">
        <f t="shared" si="325"/>
        <v>7.69</v>
      </c>
      <c r="O810">
        <f t="shared" si="354"/>
        <v>1</v>
      </c>
      <c r="P810" s="49">
        <f t="shared" si="355"/>
        <v>1</v>
      </c>
      <c r="Q810">
        <f t="shared" si="328"/>
        <v>7.79</v>
      </c>
      <c r="R810">
        <f t="shared" si="356"/>
        <v>1</v>
      </c>
      <c r="S810" s="49">
        <f t="shared" si="357"/>
        <v>1</v>
      </c>
      <c r="T810">
        <f t="shared" si="331"/>
        <v>7.82</v>
      </c>
      <c r="U810">
        <f t="shared" si="358"/>
        <v>1</v>
      </c>
      <c r="V810" s="49">
        <f t="shared" si="359"/>
        <v>1</v>
      </c>
      <c r="W810">
        <f t="shared" si="334"/>
        <v>7.89</v>
      </c>
      <c r="X810">
        <f t="shared" si="360"/>
        <v>1</v>
      </c>
      <c r="Y810" s="49">
        <f t="shared" si="361"/>
        <v>1</v>
      </c>
      <c r="Z810">
        <f t="shared" si="337"/>
        <v>7.85</v>
      </c>
      <c r="AA810">
        <f t="shared" si="362"/>
        <v>1</v>
      </c>
      <c r="AB810">
        <f t="shared" si="363"/>
        <v>1</v>
      </c>
      <c r="AC810">
        <f t="shared" si="340"/>
        <v>7.85</v>
      </c>
      <c r="AD810" cm="1">
        <f t="array" ref="AD810">1+SUMPRODUCT((D$469:D$776=D810)*(AC$469:AC$776&gt;AC810))</f>
        <v>1</v>
      </c>
      <c r="AE810">
        <f t="shared" si="364"/>
        <v>1</v>
      </c>
      <c r="AF810">
        <f t="shared" si="342"/>
        <v>7.39</v>
      </c>
      <c r="AG810" cm="1">
        <f t="array" ref="AG810">1+SUMPRODUCT((D$469:D$776=D810)*(AF$469:AF$776&gt;AF810))</f>
        <v>1</v>
      </c>
      <c r="AH810">
        <f t="shared" si="365"/>
        <v>1</v>
      </c>
      <c r="AI810">
        <f t="shared" si="344"/>
        <v>7.59</v>
      </c>
      <c r="AJ810" cm="1">
        <f t="array" ref="AJ810">1+SUMPRODUCT((D$469:D$776=D810)*(AI$469:AI$776&gt;AI810))</f>
        <v>1</v>
      </c>
      <c r="AK810">
        <f t="shared" si="366"/>
        <v>1</v>
      </c>
      <c r="AL810">
        <f t="shared" si="346"/>
        <v>7.61</v>
      </c>
      <c r="AM810" cm="1">
        <f t="array" ref="AM810">1+SUMPRODUCT((D$469:D$776=D810)*(AL$469:AL$776&gt;AL810))</f>
        <v>1</v>
      </c>
      <c r="AN810">
        <f t="shared" si="367"/>
        <v>1</v>
      </c>
    </row>
    <row r="811" spans="2:40" x14ac:dyDescent="0.3">
      <c r="B811" s="7" t="s">
        <v>349</v>
      </c>
      <c r="C811" t="str">
        <f>VLOOKUP(B811,class!A$1:B$370,2,FALSE)</f>
        <v>Shire county</v>
      </c>
      <c r="E811" s="7">
        <f t="shared" si="316"/>
        <v>7.57</v>
      </c>
      <c r="F811" s="49">
        <f t="shared" si="348"/>
        <v>1</v>
      </c>
      <c r="G811" s="49">
        <f t="shared" si="349"/>
        <v>1</v>
      </c>
      <c r="H811">
        <f t="shared" si="319"/>
        <v>7.59</v>
      </c>
      <c r="I811" s="49">
        <f t="shared" si="350"/>
        <v>1</v>
      </c>
      <c r="J811" s="49">
        <f t="shared" si="351"/>
        <v>1</v>
      </c>
      <c r="K811">
        <f t="shared" si="322"/>
        <v>7.63</v>
      </c>
      <c r="L811">
        <f t="shared" si="352"/>
        <v>1</v>
      </c>
      <c r="M811" s="49">
        <f t="shared" si="353"/>
        <v>1</v>
      </c>
      <c r="N811">
        <f t="shared" si="325"/>
        <v>7.65</v>
      </c>
      <c r="O811">
        <f t="shared" si="354"/>
        <v>1</v>
      </c>
      <c r="P811" s="49">
        <f t="shared" si="355"/>
        <v>1</v>
      </c>
      <c r="Q811">
        <f t="shared" si="328"/>
        <v>7.68</v>
      </c>
      <c r="R811">
        <f t="shared" si="356"/>
        <v>1</v>
      </c>
      <c r="S811" s="49">
        <f t="shared" si="357"/>
        <v>1</v>
      </c>
      <c r="T811">
        <f t="shared" si="331"/>
        <v>7.87</v>
      </c>
      <c r="U811">
        <f t="shared" si="358"/>
        <v>1</v>
      </c>
      <c r="V811" s="49">
        <f t="shared" si="359"/>
        <v>1</v>
      </c>
      <c r="W811">
        <f t="shared" si="334"/>
        <v>7.78</v>
      </c>
      <c r="X811">
        <f t="shared" si="360"/>
        <v>1</v>
      </c>
      <c r="Y811" s="49">
        <f t="shared" si="361"/>
        <v>1</v>
      </c>
      <c r="Z811">
        <f t="shared" si="337"/>
        <v>7.89</v>
      </c>
      <c r="AA811">
        <f t="shared" si="362"/>
        <v>1</v>
      </c>
      <c r="AB811">
        <f t="shared" si="363"/>
        <v>1</v>
      </c>
      <c r="AC811">
        <f t="shared" si="340"/>
        <v>7.77</v>
      </c>
      <c r="AD811" cm="1">
        <f t="array" ref="AD811">1+SUMPRODUCT((D$469:D$776=D811)*(AC$469:AC$776&gt;AC811))</f>
        <v>1</v>
      </c>
      <c r="AE811">
        <f t="shared" si="364"/>
        <v>1</v>
      </c>
      <c r="AF811">
        <f t="shared" si="342"/>
        <v>7.59</v>
      </c>
      <c r="AG811" cm="1">
        <f t="array" ref="AG811">1+SUMPRODUCT((D$469:D$776=D811)*(AF$469:AF$776&gt;AF811))</f>
        <v>1</v>
      </c>
      <c r="AH811">
        <f t="shared" si="365"/>
        <v>1</v>
      </c>
      <c r="AI811">
        <f t="shared" si="344"/>
        <v>7.81</v>
      </c>
      <c r="AJ811" cm="1">
        <f t="array" ref="AJ811">1+SUMPRODUCT((D$469:D$776=D811)*(AI$469:AI$776&gt;AI811))</f>
        <v>1</v>
      </c>
      <c r="AK811">
        <f t="shared" si="366"/>
        <v>1</v>
      </c>
      <c r="AL811">
        <f t="shared" si="346"/>
        <v>7.71</v>
      </c>
      <c r="AM811" cm="1">
        <f t="array" ref="AM811">1+SUMPRODUCT((D$469:D$776=D811)*(AL$469:AL$776&gt;AL811))</f>
        <v>1</v>
      </c>
      <c r="AN811">
        <f t="shared" si="367"/>
        <v>1</v>
      </c>
    </row>
    <row r="812" spans="2:40" x14ac:dyDescent="0.3">
      <c r="B812" s="7" t="s">
        <v>887</v>
      </c>
      <c r="C812" t="str">
        <f>VLOOKUP(B812,class!A$1:B$370,2,FALSE)</f>
        <v>Shire county</v>
      </c>
      <c r="E812" s="7">
        <f t="shared" si="316"/>
        <v>7.55</v>
      </c>
      <c r="F812" s="49">
        <f t="shared" si="348"/>
        <v>1</v>
      </c>
      <c r="G812" s="49">
        <f t="shared" si="349"/>
        <v>1</v>
      </c>
      <c r="H812">
        <f t="shared" si="319"/>
        <v>7.61</v>
      </c>
      <c r="I812" s="49">
        <f t="shared" si="350"/>
        <v>1</v>
      </c>
      <c r="J812" s="49">
        <f t="shared" si="351"/>
        <v>1</v>
      </c>
      <c r="K812">
        <f t="shared" si="322"/>
        <v>7.69</v>
      </c>
      <c r="L812">
        <f t="shared" si="352"/>
        <v>1</v>
      </c>
      <c r="M812" s="49">
        <f t="shared" si="353"/>
        <v>1</v>
      </c>
      <c r="N812">
        <f t="shared" si="325"/>
        <v>7.71</v>
      </c>
      <c r="O812">
        <f t="shared" si="354"/>
        <v>1</v>
      </c>
      <c r="P812" s="49">
        <f t="shared" si="355"/>
        <v>1</v>
      </c>
      <c r="Q812">
        <f t="shared" si="328"/>
        <v>7.73</v>
      </c>
      <c r="R812">
        <f t="shared" si="356"/>
        <v>1</v>
      </c>
      <c r="S812" s="49">
        <f t="shared" si="357"/>
        <v>1</v>
      </c>
      <c r="T812">
        <f t="shared" si="331"/>
        <v>7.72</v>
      </c>
      <c r="U812">
        <f t="shared" si="358"/>
        <v>1</v>
      </c>
      <c r="V812" s="49">
        <f t="shared" si="359"/>
        <v>1</v>
      </c>
      <c r="W812">
        <f t="shared" si="334"/>
        <v>7.73</v>
      </c>
      <c r="X812">
        <f t="shared" si="360"/>
        <v>1</v>
      </c>
      <c r="Y812" s="49">
        <f t="shared" si="361"/>
        <v>1</v>
      </c>
      <c r="Z812">
        <f t="shared" si="337"/>
        <v>7.8</v>
      </c>
      <c r="AA812">
        <f t="shared" si="362"/>
        <v>1</v>
      </c>
      <c r="AB812">
        <f t="shared" si="363"/>
        <v>1</v>
      </c>
      <c r="AC812">
        <f t="shared" si="340"/>
        <v>7.73</v>
      </c>
      <c r="AD812" cm="1">
        <f t="array" ref="AD812">1+SUMPRODUCT((D$469:D$776=D812)*(AC$469:AC$776&gt;AC812))</f>
        <v>1</v>
      </c>
      <c r="AE812">
        <f t="shared" si="364"/>
        <v>1</v>
      </c>
      <c r="AF812">
        <f t="shared" si="342"/>
        <v>7.48</v>
      </c>
      <c r="AG812" cm="1">
        <f t="array" ref="AG812">1+SUMPRODUCT((D$469:D$776=D812)*(AF$469:AF$776&gt;AF812))</f>
        <v>1</v>
      </c>
      <c r="AH812">
        <f t="shared" si="365"/>
        <v>1</v>
      </c>
      <c r="AI812">
        <f t="shared" si="344"/>
        <v>7.58</v>
      </c>
      <c r="AJ812" cm="1">
        <f t="array" ref="AJ812">1+SUMPRODUCT((D$469:D$776=D812)*(AI$469:AI$776&gt;AI812))</f>
        <v>1</v>
      </c>
      <c r="AK812">
        <f t="shared" si="366"/>
        <v>1</v>
      </c>
      <c r="AL812">
        <f t="shared" si="346"/>
        <v>7.62</v>
      </c>
      <c r="AM812" cm="1">
        <f t="array" ref="AM812">1+SUMPRODUCT((D$469:D$776=D812)*(AL$469:AL$776&gt;AL812))</f>
        <v>1</v>
      </c>
      <c r="AN812">
        <f t="shared" si="367"/>
        <v>1</v>
      </c>
    </row>
    <row r="813" spans="2:40" x14ac:dyDescent="0.3">
      <c r="B813" s="7" t="s">
        <v>350</v>
      </c>
      <c r="C813" t="str">
        <f>VLOOKUP(B813,class!A$1:B$370,2,FALSE)</f>
        <v>Shire county</v>
      </c>
      <c r="E813" s="7">
        <f t="shared" si="316"/>
        <v>7.21</v>
      </c>
      <c r="F813" s="49">
        <f t="shared" si="348"/>
        <v>1</v>
      </c>
      <c r="G813" s="49">
        <f t="shared" si="349"/>
        <v>1</v>
      </c>
      <c r="H813">
        <f t="shared" si="319"/>
        <v>7.56</v>
      </c>
      <c r="I813" s="49">
        <f t="shared" si="350"/>
        <v>1</v>
      </c>
      <c r="J813" s="49">
        <f t="shared" si="351"/>
        <v>1</v>
      </c>
      <c r="K813">
        <f t="shared" si="322"/>
        <v>7.7</v>
      </c>
      <c r="L813">
        <f t="shared" si="352"/>
        <v>1</v>
      </c>
      <c r="M813" s="49">
        <f t="shared" si="353"/>
        <v>1</v>
      </c>
      <c r="N813">
        <f t="shared" si="325"/>
        <v>7.71</v>
      </c>
      <c r="O813">
        <f t="shared" si="354"/>
        <v>1</v>
      </c>
      <c r="P813" s="49">
        <f t="shared" si="355"/>
        <v>1</v>
      </c>
      <c r="Q813">
        <f t="shared" si="328"/>
        <v>7.71</v>
      </c>
      <c r="R813">
        <f t="shared" si="356"/>
        <v>1</v>
      </c>
      <c r="S813" s="49">
        <f t="shared" si="357"/>
        <v>1</v>
      </c>
      <c r="T813">
        <f t="shared" si="331"/>
        <v>7.82</v>
      </c>
      <c r="U813">
        <f t="shared" si="358"/>
        <v>1</v>
      </c>
      <c r="V813" s="49">
        <f t="shared" si="359"/>
        <v>1</v>
      </c>
      <c r="W813">
        <f t="shared" si="334"/>
        <v>7.82</v>
      </c>
      <c r="X813">
        <f t="shared" si="360"/>
        <v>1</v>
      </c>
      <c r="Y813" s="49">
        <f t="shared" si="361"/>
        <v>1</v>
      </c>
      <c r="Z813">
        <f t="shared" si="337"/>
        <v>7.83</v>
      </c>
      <c r="AA813">
        <f t="shared" si="362"/>
        <v>1</v>
      </c>
      <c r="AB813">
        <f t="shared" si="363"/>
        <v>1</v>
      </c>
      <c r="AC813">
        <f t="shared" si="340"/>
        <v>7.77</v>
      </c>
      <c r="AD813" cm="1">
        <f t="array" ref="AD813">1+SUMPRODUCT((D$469:D$776=D813)*(AC$469:AC$776&gt;AC813))</f>
        <v>1</v>
      </c>
      <c r="AE813">
        <f t="shared" si="364"/>
        <v>1</v>
      </c>
      <c r="AF813">
        <f t="shared" si="342"/>
        <v>7.58</v>
      </c>
      <c r="AG813" cm="1">
        <f t="array" ref="AG813">1+SUMPRODUCT((D$469:D$776=D813)*(AF$469:AF$776&gt;AF813))</f>
        <v>1</v>
      </c>
      <c r="AH813">
        <f t="shared" si="365"/>
        <v>1</v>
      </c>
      <c r="AI813">
        <f t="shared" si="344"/>
        <v>7.63</v>
      </c>
      <c r="AJ813" cm="1">
        <f t="array" ref="AJ813">1+SUMPRODUCT((D$469:D$776=D813)*(AI$469:AI$776&gt;AI813))</f>
        <v>1</v>
      </c>
      <c r="AK813">
        <f t="shared" si="366"/>
        <v>1</v>
      </c>
      <c r="AL813">
        <f t="shared" si="346"/>
        <v>7.4</v>
      </c>
      <c r="AM813" cm="1">
        <f t="array" ref="AM813">1+SUMPRODUCT((D$469:D$776=D813)*(AL$469:AL$776&gt;AL813))</f>
        <v>1</v>
      </c>
      <c r="AN813">
        <f t="shared" si="367"/>
        <v>1</v>
      </c>
    </row>
    <row r="814" spans="2:40" x14ac:dyDescent="0.3">
      <c r="B814" s="7" t="s">
        <v>351</v>
      </c>
      <c r="C814" t="str">
        <f>VLOOKUP(B814,class!A$1:B$370,2,FALSE)</f>
        <v>Shire county</v>
      </c>
      <c r="E814" s="7">
        <f t="shared" si="316"/>
        <v>7.67</v>
      </c>
      <c r="F814" s="49">
        <f t="shared" si="348"/>
        <v>1</v>
      </c>
      <c r="G814" s="49">
        <f t="shared" si="349"/>
        <v>1</v>
      </c>
      <c r="H814">
        <f t="shared" si="319"/>
        <v>7.59</v>
      </c>
      <c r="I814" s="49">
        <f t="shared" si="350"/>
        <v>1</v>
      </c>
      <c r="J814" s="49">
        <f t="shared" si="351"/>
        <v>1</v>
      </c>
      <c r="K814">
        <f t="shared" si="322"/>
        <v>7.64</v>
      </c>
      <c r="L814">
        <f t="shared" si="352"/>
        <v>1</v>
      </c>
      <c r="M814" s="49">
        <f t="shared" si="353"/>
        <v>1</v>
      </c>
      <c r="N814">
        <f t="shared" si="325"/>
        <v>7.85</v>
      </c>
      <c r="O814">
        <f t="shared" si="354"/>
        <v>1</v>
      </c>
      <c r="P814" s="49">
        <f t="shared" si="355"/>
        <v>1</v>
      </c>
      <c r="Q814">
        <f t="shared" si="328"/>
        <v>7.8</v>
      </c>
      <c r="R814">
        <f t="shared" si="356"/>
        <v>1</v>
      </c>
      <c r="S814" s="49">
        <f t="shared" si="357"/>
        <v>1</v>
      </c>
      <c r="T814">
        <f t="shared" si="331"/>
        <v>7.76</v>
      </c>
      <c r="U814">
        <f t="shared" si="358"/>
        <v>1</v>
      </c>
      <c r="V814" s="49">
        <f t="shared" si="359"/>
        <v>1</v>
      </c>
      <c r="W814">
        <f t="shared" si="334"/>
        <v>7.77</v>
      </c>
      <c r="X814">
        <f t="shared" si="360"/>
        <v>1</v>
      </c>
      <c r="Y814" s="49">
        <f t="shared" si="361"/>
        <v>1</v>
      </c>
      <c r="Z814">
        <f t="shared" si="337"/>
        <v>7.89</v>
      </c>
      <c r="AA814">
        <f t="shared" si="362"/>
        <v>1</v>
      </c>
      <c r="AB814">
        <f t="shared" si="363"/>
        <v>1</v>
      </c>
      <c r="AC814">
        <f t="shared" si="340"/>
        <v>7.83</v>
      </c>
      <c r="AD814" cm="1">
        <f t="array" ref="AD814">1+SUMPRODUCT((D$469:D$776=D814)*(AC$469:AC$776&gt;AC814))</f>
        <v>1</v>
      </c>
      <c r="AE814">
        <f t="shared" si="364"/>
        <v>1</v>
      </c>
      <c r="AF814">
        <f t="shared" si="342"/>
        <v>7.37</v>
      </c>
      <c r="AG814" cm="1">
        <f t="array" ref="AG814">1+SUMPRODUCT((D$469:D$776=D814)*(AF$469:AF$776&gt;AF814))</f>
        <v>1</v>
      </c>
      <c r="AH814">
        <f t="shared" si="365"/>
        <v>1</v>
      </c>
      <c r="AI814">
        <f t="shared" si="344"/>
        <v>7.69</v>
      </c>
      <c r="AJ814" cm="1">
        <f t="array" ref="AJ814">1+SUMPRODUCT((D$469:D$776=D814)*(AI$469:AI$776&gt;AI814))</f>
        <v>1</v>
      </c>
      <c r="AK814">
        <f t="shared" si="366"/>
        <v>1</v>
      </c>
      <c r="AL814">
        <f t="shared" si="346"/>
        <v>7.54</v>
      </c>
      <c r="AM814" cm="1">
        <f t="array" ref="AM814">1+SUMPRODUCT((D$469:D$776=D814)*(AL$469:AL$776&gt;AL814))</f>
        <v>1</v>
      </c>
      <c r="AN814">
        <f t="shared" si="367"/>
        <v>1</v>
      </c>
    </row>
    <row r="815" spans="2:40" x14ac:dyDescent="0.3">
      <c r="B815" s="7" t="s">
        <v>352</v>
      </c>
      <c r="C815" t="str">
        <f>VLOOKUP(B815,class!A$1:B$370,2,FALSE)</f>
        <v>Shire county</v>
      </c>
      <c r="E815" s="7">
        <f t="shared" si="316"/>
        <v>7.49</v>
      </c>
      <c r="F815" s="49">
        <f t="shared" si="348"/>
        <v>1</v>
      </c>
      <c r="G815" s="49">
        <f t="shared" si="349"/>
        <v>1</v>
      </c>
      <c r="H815">
        <f t="shared" si="319"/>
        <v>7.46</v>
      </c>
      <c r="I815" s="49">
        <f t="shared" si="350"/>
        <v>1</v>
      </c>
      <c r="J815" s="49">
        <f t="shared" si="351"/>
        <v>1</v>
      </c>
      <c r="K815">
        <f t="shared" si="322"/>
        <v>7.56</v>
      </c>
      <c r="L815">
        <f t="shared" si="352"/>
        <v>1</v>
      </c>
      <c r="M815" s="49">
        <f t="shared" si="353"/>
        <v>1</v>
      </c>
      <c r="N815">
        <f t="shared" si="325"/>
        <v>7.75</v>
      </c>
      <c r="O815">
        <f t="shared" si="354"/>
        <v>1</v>
      </c>
      <c r="P815" s="49">
        <f t="shared" si="355"/>
        <v>1</v>
      </c>
      <c r="Q815">
        <f t="shared" si="328"/>
        <v>7.79</v>
      </c>
      <c r="R815">
        <f t="shared" si="356"/>
        <v>1</v>
      </c>
      <c r="S815" s="49">
        <f t="shared" si="357"/>
        <v>1</v>
      </c>
      <c r="T815">
        <f t="shared" si="331"/>
        <v>7.76</v>
      </c>
      <c r="U815">
        <f t="shared" si="358"/>
        <v>1</v>
      </c>
      <c r="V815" s="49">
        <f t="shared" si="359"/>
        <v>1</v>
      </c>
      <c r="W815">
        <f t="shared" si="334"/>
        <v>7.83</v>
      </c>
      <c r="X815">
        <f t="shared" si="360"/>
        <v>1</v>
      </c>
      <c r="Y815" s="49">
        <f t="shared" si="361"/>
        <v>1</v>
      </c>
      <c r="Z815">
        <f t="shared" si="337"/>
        <v>7.84</v>
      </c>
      <c r="AA815">
        <f t="shared" si="362"/>
        <v>1</v>
      </c>
      <c r="AB815">
        <f t="shared" si="363"/>
        <v>1</v>
      </c>
      <c r="AC815">
        <f t="shared" si="340"/>
        <v>7.7</v>
      </c>
      <c r="AD815" cm="1">
        <f t="array" ref="AD815">1+SUMPRODUCT((D$469:D$776=D815)*(AC$469:AC$776&gt;AC815))</f>
        <v>1</v>
      </c>
      <c r="AE815">
        <f t="shared" si="364"/>
        <v>1</v>
      </c>
      <c r="AF815">
        <f t="shared" si="342"/>
        <v>7.4</v>
      </c>
      <c r="AG815" cm="1">
        <f t="array" ref="AG815">1+SUMPRODUCT((D$469:D$776=D815)*(AF$469:AF$776&gt;AF815))</f>
        <v>1</v>
      </c>
      <c r="AH815">
        <f t="shared" si="365"/>
        <v>1</v>
      </c>
      <c r="AI815">
        <f t="shared" si="344"/>
        <v>7.52</v>
      </c>
      <c r="AJ815" cm="1">
        <f t="array" ref="AJ815">1+SUMPRODUCT((D$469:D$776=D815)*(AI$469:AI$776&gt;AI815))</f>
        <v>1</v>
      </c>
      <c r="AK815">
        <f t="shared" si="366"/>
        <v>1</v>
      </c>
      <c r="AL815">
        <f t="shared" si="346"/>
        <v>7.49</v>
      </c>
      <c r="AM815" cm="1">
        <f t="array" ref="AM815">1+SUMPRODUCT((D$469:D$776=D815)*(AL$469:AL$776&gt;AL815))</f>
        <v>1</v>
      </c>
      <c r="AN815">
        <f t="shared" si="367"/>
        <v>1</v>
      </c>
    </row>
  </sheetData>
  <conditionalFormatting sqref="B296 B469:C469 B470:B492 C470:C776 B777:C787 D469:E788">
    <cfRule type="cellIs" priority="33" stopIfTrue="1" operator="equal">
      <formula>"#"</formula>
    </cfRule>
  </conditionalFormatting>
  <conditionalFormatting sqref="B494:B776">
    <cfRule type="cellIs" priority="18" stopIfTrue="1" operator="equal">
      <formula>"#"</formula>
    </cfRule>
  </conditionalFormatting>
  <conditionalFormatting sqref="B792:B815">
    <cfRule type="cellIs" priority="2" stopIfTrue="1" operator="equal">
      <formula>"#"</formula>
    </cfRule>
  </conditionalFormatting>
  <conditionalFormatting sqref="E790">
    <cfRule type="cellIs" priority="28" stopIfTrue="1" operator="equal">
      <formula>"#"</formula>
    </cfRule>
  </conditionalFormatting>
  <conditionalFormatting sqref="E792:E815">
    <cfRule type="cellIs" priority="1" stopIfTrue="1" operator="equal">
      <formula>"#"</formula>
    </cfRule>
  </conditionalFormatting>
  <conditionalFormatting sqref="F777:G788 G780:H788 J780:K788 M780:N788 P780:Q788 S780:T788">
    <cfRule type="cellIs" priority="38" stopIfTrue="1" operator="equal">
      <formula>"#"</formula>
    </cfRule>
  </conditionalFormatting>
  <conditionalFormatting sqref="H790">
    <cfRule type="cellIs" priority="27" stopIfTrue="1" operator="equal">
      <formula>"#"</formula>
    </cfRule>
  </conditionalFormatting>
  <conditionalFormatting sqref="K790">
    <cfRule type="cellIs" priority="26" stopIfTrue="1" operator="equal">
      <formula>"#"</formula>
    </cfRule>
  </conditionalFormatting>
  <conditionalFormatting sqref="N790">
    <cfRule type="cellIs" priority="25" stopIfTrue="1" operator="equal">
      <formula>"#"</formula>
    </cfRule>
  </conditionalFormatting>
  <conditionalFormatting sqref="Q790">
    <cfRule type="cellIs" priority="24" stopIfTrue="1" operator="equal">
      <formula>"#"</formula>
    </cfRule>
  </conditionalFormatting>
  <conditionalFormatting sqref="T790">
    <cfRule type="cellIs" priority="23" stopIfTrue="1" operator="equal">
      <formula>"#"</formula>
    </cfRule>
  </conditionalFormatting>
  <conditionalFormatting sqref="V780:W788">
    <cfRule type="cellIs" priority="32" stopIfTrue="1" operator="equal">
      <formula>"#"</formula>
    </cfRule>
  </conditionalFormatting>
  <conditionalFormatting sqref="W790">
    <cfRule type="cellIs" priority="22" stopIfTrue="1" operator="equal">
      <formula>"#"</formula>
    </cfRule>
  </conditionalFormatting>
  <conditionalFormatting sqref="Y780:Z788">
    <cfRule type="cellIs" priority="31" stopIfTrue="1" operator="equal">
      <formula>"#"</formula>
    </cfRule>
  </conditionalFormatting>
  <conditionalFormatting sqref="Z790">
    <cfRule type="cellIs" priority="21" stopIfTrue="1" operator="equal">
      <formula>"#"</formula>
    </cfRule>
  </conditionalFormatting>
  <conditionalFormatting sqref="AB780:AC788">
    <cfRule type="cellIs" priority="3" stopIfTrue="1" operator="equal">
      <formula>"#"</formula>
    </cfRule>
  </conditionalFormatting>
  <conditionalFormatting sqref="AC790">
    <cfRule type="cellIs" priority="16" stopIfTrue="1" operator="equal">
      <formula>"#"</formula>
    </cfRule>
  </conditionalFormatting>
  <conditionalFormatting sqref="AE786">
    <cfRule type="cellIs" priority="14" stopIfTrue="1" operator="equal">
      <formula>"#"</formula>
    </cfRule>
  </conditionalFormatting>
  <conditionalFormatting sqref="AE788">
    <cfRule type="cellIs" priority="13" stopIfTrue="1" operator="equal">
      <formula>"#"</formula>
    </cfRule>
  </conditionalFormatting>
  <conditionalFormatting sqref="AE780:AF788">
    <cfRule type="cellIs" priority="15" stopIfTrue="1" operator="equal">
      <formula>"#"</formula>
    </cfRule>
  </conditionalFormatting>
  <conditionalFormatting sqref="AF790">
    <cfRule type="cellIs" priority="12" stopIfTrue="1" operator="equal">
      <formula>"#"</formula>
    </cfRule>
  </conditionalFormatting>
  <conditionalFormatting sqref="AH786">
    <cfRule type="cellIs" priority="10" stopIfTrue="1" operator="equal">
      <formula>"#"</formula>
    </cfRule>
  </conditionalFormatting>
  <conditionalFormatting sqref="AH788">
    <cfRule type="cellIs" priority="9" stopIfTrue="1" operator="equal">
      <formula>"#"</formula>
    </cfRule>
  </conditionalFormatting>
  <conditionalFormatting sqref="AH780:AI788">
    <cfRule type="cellIs" priority="11" stopIfTrue="1" operator="equal">
      <formula>"#"</formula>
    </cfRule>
  </conditionalFormatting>
  <conditionalFormatting sqref="AI790">
    <cfRule type="cellIs" priority="8" stopIfTrue="1" operator="equal">
      <formula>"#"</formula>
    </cfRule>
  </conditionalFormatting>
  <conditionalFormatting sqref="AK786">
    <cfRule type="cellIs" priority="6" stopIfTrue="1" operator="equal">
      <formula>"#"</formula>
    </cfRule>
  </conditionalFormatting>
  <conditionalFormatting sqref="AK788">
    <cfRule type="cellIs" priority="5" stopIfTrue="1" operator="equal">
      <formula>"#"</formula>
    </cfRule>
  </conditionalFormatting>
  <conditionalFormatting sqref="AK780:AL788">
    <cfRule type="cellIs" priority="7" stopIfTrue="1" operator="equal">
      <formula>"#"</formula>
    </cfRule>
  </conditionalFormatting>
  <conditionalFormatting sqref="AL790">
    <cfRule type="cellIs" priority="4" stopIfTrue="1" operator="equal">
      <formula>"#"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N815"/>
  <sheetViews>
    <sheetView topLeftCell="A442" workbookViewId="0">
      <selection activeCell="N451" sqref="N451"/>
    </sheetView>
  </sheetViews>
  <sheetFormatPr defaultRowHeight="14.4" x14ac:dyDescent="0.3"/>
  <cols>
    <col min="2" max="2" width="22.44140625" customWidth="1"/>
  </cols>
  <sheetData>
    <row r="1" spans="1:15" x14ac:dyDescent="0.3">
      <c r="A1" t="s">
        <v>1013</v>
      </c>
    </row>
    <row r="2" spans="1:15" x14ac:dyDescent="0.3">
      <c r="A2" t="s">
        <v>363</v>
      </c>
      <c r="H2" t="s">
        <v>916</v>
      </c>
    </row>
    <row r="4" spans="1:15" x14ac:dyDescent="0.3">
      <c r="A4" t="s">
        <v>917</v>
      </c>
    </row>
    <row r="5" spans="1:15" x14ac:dyDescent="0.3">
      <c r="C5" t="s">
        <v>918</v>
      </c>
    </row>
    <row r="6" spans="1:15" x14ac:dyDescent="0.3">
      <c r="C6" t="s">
        <v>919</v>
      </c>
      <c r="D6" t="s">
        <v>920</v>
      </c>
      <c r="E6" t="s">
        <v>921</v>
      </c>
      <c r="F6" t="s">
        <v>922</v>
      </c>
      <c r="G6" t="s">
        <v>923</v>
      </c>
      <c r="H6" t="s">
        <v>1007</v>
      </c>
      <c r="I6" t="s">
        <v>1009</v>
      </c>
      <c r="J6" t="s">
        <v>1016</v>
      </c>
      <c r="K6" t="s">
        <v>1026</v>
      </c>
      <c r="L6" t="s">
        <v>1027</v>
      </c>
      <c r="M6" t="s">
        <v>1028</v>
      </c>
      <c r="N6" t="s">
        <v>1029</v>
      </c>
    </row>
    <row r="7" spans="1:15" x14ac:dyDescent="0.3">
      <c r="A7" t="s">
        <v>357</v>
      </c>
      <c r="B7" t="s">
        <v>924</v>
      </c>
    </row>
    <row r="8" spans="1:15" x14ac:dyDescent="0.3">
      <c r="A8" t="s">
        <v>362</v>
      </c>
      <c r="B8" t="s">
        <v>925</v>
      </c>
    </row>
    <row r="10" spans="1:15" x14ac:dyDescent="0.3">
      <c r="A10" t="s">
        <v>364</v>
      </c>
      <c r="B10" t="s">
        <v>926</v>
      </c>
    </row>
    <row r="12" spans="1:15" x14ac:dyDescent="0.3">
      <c r="A12" t="s">
        <v>366</v>
      </c>
      <c r="B12" t="s">
        <v>927</v>
      </c>
    </row>
    <row r="13" spans="1:15" x14ac:dyDescent="0.3">
      <c r="A13" t="s">
        <v>368</v>
      </c>
      <c r="B13" t="s">
        <v>74</v>
      </c>
      <c r="C13">
        <v>7.12</v>
      </c>
      <c r="D13">
        <v>7.06</v>
      </c>
      <c r="E13">
        <v>7.17</v>
      </c>
      <c r="F13">
        <v>7.41</v>
      </c>
      <c r="G13">
        <v>7.29</v>
      </c>
      <c r="H13">
        <v>7.53</v>
      </c>
      <c r="I13">
        <v>7.57</v>
      </c>
      <c r="J13">
        <v>7.53</v>
      </c>
      <c r="K13">
        <v>7.34</v>
      </c>
      <c r="L13">
        <v>7.4</v>
      </c>
      <c r="M13">
        <v>7.39</v>
      </c>
      <c r="N13">
        <v>7.37</v>
      </c>
      <c r="O13" t="s">
        <v>390</v>
      </c>
    </row>
    <row r="14" spans="1:15" x14ac:dyDescent="0.3">
      <c r="A14" t="s">
        <v>369</v>
      </c>
      <c r="B14" t="s">
        <v>80</v>
      </c>
      <c r="C14">
        <v>7.36</v>
      </c>
      <c r="D14">
        <v>7.24</v>
      </c>
      <c r="E14">
        <v>7.4</v>
      </c>
      <c r="F14">
        <v>7.48</v>
      </c>
      <c r="G14">
        <v>7.56</v>
      </c>
      <c r="H14">
        <v>7.49</v>
      </c>
      <c r="I14">
        <v>7.54</v>
      </c>
      <c r="J14">
        <v>7.58</v>
      </c>
      <c r="K14">
        <v>7.59</v>
      </c>
      <c r="L14">
        <v>7.12</v>
      </c>
      <c r="M14">
        <v>7.35</v>
      </c>
      <c r="N14">
        <v>7.17</v>
      </c>
      <c r="O14" t="s">
        <v>390</v>
      </c>
    </row>
    <row r="15" spans="1:15" x14ac:dyDescent="0.3">
      <c r="A15" t="s">
        <v>370</v>
      </c>
      <c r="B15" t="s">
        <v>130</v>
      </c>
      <c r="C15">
        <v>7.27</v>
      </c>
      <c r="D15">
        <v>7.15</v>
      </c>
      <c r="E15">
        <v>7.4</v>
      </c>
      <c r="F15">
        <v>7.5</v>
      </c>
      <c r="G15">
        <v>7.26</v>
      </c>
      <c r="H15">
        <v>7.44</v>
      </c>
      <c r="I15">
        <v>7.47</v>
      </c>
      <c r="J15">
        <v>7.39</v>
      </c>
      <c r="K15">
        <v>7.3</v>
      </c>
      <c r="L15">
        <v>7.21</v>
      </c>
      <c r="M15">
        <v>7.54</v>
      </c>
      <c r="N15">
        <v>7.57</v>
      </c>
      <c r="O15" t="s">
        <v>390</v>
      </c>
    </row>
    <row r="16" spans="1:15" x14ac:dyDescent="0.3">
      <c r="A16" t="s">
        <v>371</v>
      </c>
      <c r="B16" t="s">
        <v>176</v>
      </c>
      <c r="C16">
        <v>7.14</v>
      </c>
      <c r="D16">
        <v>7.27</v>
      </c>
      <c r="E16">
        <v>7.24</v>
      </c>
      <c r="F16">
        <v>7.32</v>
      </c>
      <c r="G16">
        <v>7.5</v>
      </c>
      <c r="H16">
        <v>7.53</v>
      </c>
      <c r="I16">
        <v>7.39</v>
      </c>
      <c r="J16">
        <v>7.43</v>
      </c>
      <c r="K16">
        <v>7.21</v>
      </c>
      <c r="L16">
        <v>7.26</v>
      </c>
      <c r="M16">
        <v>7.41</v>
      </c>
      <c r="N16">
        <v>7.05</v>
      </c>
      <c r="O16" t="s">
        <v>390</v>
      </c>
    </row>
    <row r="17" spans="1:15" x14ac:dyDescent="0.3">
      <c r="A17" t="s">
        <v>372</v>
      </c>
      <c r="B17" t="s">
        <v>197</v>
      </c>
      <c r="C17">
        <v>7.24</v>
      </c>
      <c r="D17">
        <v>7.44</v>
      </c>
      <c r="E17">
        <v>7.45</v>
      </c>
      <c r="F17">
        <v>7.44</v>
      </c>
      <c r="G17">
        <v>7.58</v>
      </c>
      <c r="H17">
        <v>7.51</v>
      </c>
      <c r="I17">
        <v>7.47</v>
      </c>
      <c r="J17">
        <v>7.47</v>
      </c>
      <c r="K17">
        <v>7.36</v>
      </c>
      <c r="L17">
        <v>7.28</v>
      </c>
      <c r="M17">
        <v>7.48</v>
      </c>
      <c r="N17">
        <v>7.56</v>
      </c>
      <c r="O17" t="s">
        <v>390</v>
      </c>
    </row>
    <row r="18" spans="1:15" x14ac:dyDescent="0.3">
      <c r="A18" t="s">
        <v>373</v>
      </c>
      <c r="B18" t="s">
        <v>213</v>
      </c>
      <c r="C18">
        <v>7.26</v>
      </c>
      <c r="D18">
        <v>7.25</v>
      </c>
      <c r="E18">
        <v>7.43</v>
      </c>
      <c r="F18">
        <v>7.47</v>
      </c>
      <c r="G18">
        <v>7.46</v>
      </c>
      <c r="H18">
        <v>7.4</v>
      </c>
      <c r="I18">
        <v>7.6</v>
      </c>
      <c r="J18">
        <v>7.59</v>
      </c>
      <c r="K18">
        <v>7.49</v>
      </c>
      <c r="L18">
        <v>7.49</v>
      </c>
      <c r="M18">
        <v>7.46</v>
      </c>
      <c r="N18">
        <v>7.49</v>
      </c>
      <c r="O18" t="s">
        <v>390</v>
      </c>
    </row>
    <row r="19" spans="1:15" x14ac:dyDescent="0.3">
      <c r="A19" t="s">
        <v>374</v>
      </c>
      <c r="B19" t="s">
        <v>267</v>
      </c>
      <c r="C19">
        <v>7.24</v>
      </c>
      <c r="D19">
        <v>7.25</v>
      </c>
      <c r="E19">
        <v>7.46</v>
      </c>
      <c r="F19">
        <v>7.56</v>
      </c>
      <c r="G19">
        <v>7.46</v>
      </c>
      <c r="H19">
        <v>7.53</v>
      </c>
      <c r="I19">
        <v>7.56</v>
      </c>
      <c r="J19">
        <v>7.6</v>
      </c>
      <c r="K19">
        <v>7.37</v>
      </c>
      <c r="L19">
        <v>7.25</v>
      </c>
      <c r="M19">
        <v>7.23</v>
      </c>
      <c r="N19">
        <v>7.29</v>
      </c>
      <c r="O19" t="s">
        <v>390</v>
      </c>
    </row>
    <row r="20" spans="1:15" x14ac:dyDescent="0.3">
      <c r="A20" t="s">
        <v>375</v>
      </c>
      <c r="B20" t="s">
        <v>112</v>
      </c>
      <c r="C20">
        <v>7.09</v>
      </c>
      <c r="D20">
        <v>7.22</v>
      </c>
      <c r="E20">
        <v>7.25</v>
      </c>
      <c r="F20">
        <v>7.26</v>
      </c>
      <c r="G20">
        <v>7.33</v>
      </c>
      <c r="H20">
        <v>7.54</v>
      </c>
      <c r="I20">
        <v>7.47</v>
      </c>
      <c r="J20">
        <v>7.45</v>
      </c>
      <c r="K20">
        <v>7.25</v>
      </c>
      <c r="L20">
        <v>7.11</v>
      </c>
      <c r="M20">
        <v>7.49</v>
      </c>
      <c r="N20">
        <v>7.36</v>
      </c>
      <c r="O20" t="s">
        <v>390</v>
      </c>
    </row>
    <row r="21" spans="1:15" x14ac:dyDescent="0.3">
      <c r="A21" t="s">
        <v>376</v>
      </c>
      <c r="B21" t="s">
        <v>181</v>
      </c>
      <c r="C21">
        <v>7.31</v>
      </c>
      <c r="D21">
        <v>7.2</v>
      </c>
      <c r="E21">
        <v>7.19</v>
      </c>
      <c r="F21">
        <v>7.21</v>
      </c>
      <c r="G21">
        <v>7.16</v>
      </c>
      <c r="H21">
        <v>7.25</v>
      </c>
      <c r="I21">
        <v>7.35</v>
      </c>
      <c r="J21">
        <v>7.39</v>
      </c>
      <c r="K21">
        <v>7.1</v>
      </c>
      <c r="L21">
        <v>7.3</v>
      </c>
      <c r="M21">
        <v>7.49</v>
      </c>
      <c r="N21">
        <v>7.28</v>
      </c>
      <c r="O21" t="s">
        <v>390</v>
      </c>
    </row>
    <row r="22" spans="1:15" x14ac:dyDescent="0.3">
      <c r="A22" t="s">
        <v>377</v>
      </c>
      <c r="B22" t="s">
        <v>193</v>
      </c>
      <c r="C22">
        <v>7.27</v>
      </c>
      <c r="D22">
        <v>7.29</v>
      </c>
      <c r="E22">
        <v>7.4</v>
      </c>
      <c r="F22">
        <v>7.26</v>
      </c>
      <c r="G22">
        <v>7.31</v>
      </c>
      <c r="H22">
        <v>7.25</v>
      </c>
      <c r="I22">
        <v>7.49</v>
      </c>
      <c r="J22">
        <v>7.7</v>
      </c>
      <c r="K22">
        <v>7.48</v>
      </c>
      <c r="L22">
        <v>7.25</v>
      </c>
      <c r="M22">
        <v>7.16</v>
      </c>
      <c r="N22">
        <v>7.47</v>
      </c>
      <c r="O22" t="s">
        <v>390</v>
      </c>
    </row>
    <row r="23" spans="1:15" x14ac:dyDescent="0.3">
      <c r="A23" t="s">
        <v>378</v>
      </c>
      <c r="B23" t="s">
        <v>255</v>
      </c>
      <c r="C23">
        <v>7.03</v>
      </c>
      <c r="D23">
        <v>6.94</v>
      </c>
      <c r="E23">
        <v>7.12</v>
      </c>
      <c r="F23">
        <v>7.21</v>
      </c>
      <c r="G23">
        <v>7.31</v>
      </c>
      <c r="H23">
        <v>7.41</v>
      </c>
      <c r="I23">
        <v>7.3</v>
      </c>
      <c r="J23">
        <v>7.36</v>
      </c>
      <c r="K23">
        <v>7.21</v>
      </c>
      <c r="L23">
        <v>7.29</v>
      </c>
      <c r="M23">
        <v>7.44</v>
      </c>
      <c r="N23">
        <v>7.29</v>
      </c>
      <c r="O23" t="s">
        <v>390</v>
      </c>
    </row>
    <row r="24" spans="1:15" x14ac:dyDescent="0.3">
      <c r="A24" t="s">
        <v>379</v>
      </c>
      <c r="B24" t="s">
        <v>272</v>
      </c>
      <c r="C24">
        <v>7.14</v>
      </c>
      <c r="D24">
        <v>7.07</v>
      </c>
      <c r="E24">
        <v>7.38</v>
      </c>
      <c r="F24">
        <v>7.3</v>
      </c>
      <c r="G24">
        <v>7.33</v>
      </c>
      <c r="H24">
        <v>7.25</v>
      </c>
      <c r="I24">
        <v>7.47</v>
      </c>
      <c r="J24">
        <v>7.48</v>
      </c>
      <c r="K24">
        <v>7.25</v>
      </c>
      <c r="L24">
        <v>7.1</v>
      </c>
      <c r="M24">
        <v>7.1</v>
      </c>
      <c r="N24">
        <v>7.33</v>
      </c>
      <c r="O24" t="s">
        <v>390</v>
      </c>
    </row>
    <row r="25" spans="1:15" x14ac:dyDescent="0.3">
      <c r="C25" t="s">
        <v>390</v>
      </c>
      <c r="D25" t="s">
        <v>390</v>
      </c>
      <c r="E25" t="s">
        <v>390</v>
      </c>
      <c r="F25" t="s">
        <v>390</v>
      </c>
      <c r="G25" t="s">
        <v>390</v>
      </c>
      <c r="H25" t="s">
        <v>390</v>
      </c>
      <c r="I25" t="s">
        <v>390</v>
      </c>
      <c r="J25" t="s">
        <v>390</v>
      </c>
      <c r="K25" t="s">
        <v>390</v>
      </c>
      <c r="L25" t="s">
        <v>390</v>
      </c>
      <c r="M25" t="s">
        <v>390</v>
      </c>
      <c r="N25" t="s">
        <v>390</v>
      </c>
      <c r="O25" t="s">
        <v>390</v>
      </c>
    </row>
    <row r="26" spans="1:15" x14ac:dyDescent="0.3">
      <c r="A26" t="s">
        <v>380</v>
      </c>
      <c r="B26" t="s">
        <v>1001</v>
      </c>
      <c r="C26" t="s">
        <v>390</v>
      </c>
      <c r="D26" t="s">
        <v>390</v>
      </c>
      <c r="E26" t="s">
        <v>390</v>
      </c>
      <c r="F26" t="s">
        <v>390</v>
      </c>
      <c r="G26" t="s">
        <v>390</v>
      </c>
      <c r="H26" t="s">
        <v>390</v>
      </c>
      <c r="I26" t="s">
        <v>390</v>
      </c>
      <c r="J26" t="s">
        <v>390</v>
      </c>
      <c r="K26" t="s">
        <v>390</v>
      </c>
      <c r="L26" t="s">
        <v>390</v>
      </c>
      <c r="M26" t="s">
        <v>390</v>
      </c>
      <c r="N26" t="s">
        <v>390</v>
      </c>
      <c r="O26" t="s">
        <v>390</v>
      </c>
    </row>
    <row r="27" spans="1:15" x14ac:dyDescent="0.3">
      <c r="A27" t="s">
        <v>382</v>
      </c>
      <c r="B27" t="s">
        <v>28</v>
      </c>
      <c r="C27">
        <v>7.02</v>
      </c>
      <c r="D27">
        <v>7.17</v>
      </c>
      <c r="E27">
        <v>7.26</v>
      </c>
      <c r="F27">
        <v>7.36</v>
      </c>
      <c r="G27">
        <v>7.43</v>
      </c>
      <c r="H27">
        <v>7.47</v>
      </c>
      <c r="I27">
        <v>7.67</v>
      </c>
      <c r="J27">
        <v>7.67</v>
      </c>
      <c r="K27">
        <v>7.69</v>
      </c>
      <c r="L27">
        <v>7.49</v>
      </c>
      <c r="M27">
        <v>7.36</v>
      </c>
      <c r="N27">
        <v>7.43</v>
      </c>
      <c r="O27" t="s">
        <v>390</v>
      </c>
    </row>
    <row r="28" spans="1:15" x14ac:dyDescent="0.3">
      <c r="A28" t="s">
        <v>383</v>
      </c>
      <c r="B28" t="s">
        <v>29</v>
      </c>
      <c r="C28">
        <v>6.9</v>
      </c>
      <c r="D28">
        <v>7.07</v>
      </c>
      <c r="E28">
        <v>7.34</v>
      </c>
      <c r="F28">
        <v>7.31</v>
      </c>
      <c r="G28">
        <v>7.37</v>
      </c>
      <c r="H28">
        <v>7.35</v>
      </c>
      <c r="I28">
        <v>7.3</v>
      </c>
      <c r="J28">
        <v>7.44</v>
      </c>
      <c r="K28">
        <v>7.35</v>
      </c>
      <c r="L28">
        <v>7.16</v>
      </c>
      <c r="M28">
        <v>7.43</v>
      </c>
      <c r="N28">
        <v>7.31</v>
      </c>
      <c r="O28" t="s">
        <v>390</v>
      </c>
    </row>
    <row r="29" spans="1:15" x14ac:dyDescent="0.3">
      <c r="A29" t="s">
        <v>384</v>
      </c>
      <c r="B29" t="s">
        <v>61</v>
      </c>
      <c r="C29">
        <v>7.57</v>
      </c>
      <c r="D29">
        <v>7.55</v>
      </c>
      <c r="E29">
        <v>7.34</v>
      </c>
      <c r="F29">
        <v>7.76</v>
      </c>
      <c r="G29">
        <v>7.63</v>
      </c>
      <c r="H29">
        <v>7.41</v>
      </c>
      <c r="I29">
        <v>7.61</v>
      </c>
      <c r="J29">
        <v>7.61</v>
      </c>
      <c r="K29">
        <v>7.38</v>
      </c>
      <c r="L29">
        <v>7.43</v>
      </c>
      <c r="M29">
        <v>7.47</v>
      </c>
      <c r="N29">
        <v>7.56</v>
      </c>
      <c r="O29" t="s">
        <v>390</v>
      </c>
    </row>
    <row r="30" spans="1:15" x14ac:dyDescent="0.3">
      <c r="A30" t="s">
        <v>385</v>
      </c>
      <c r="B30" t="s">
        <v>62</v>
      </c>
      <c r="C30">
        <v>7.46</v>
      </c>
      <c r="D30">
        <v>7.47</v>
      </c>
      <c r="E30">
        <v>7.31</v>
      </c>
      <c r="F30">
        <v>7.48</v>
      </c>
      <c r="G30">
        <v>7.43</v>
      </c>
      <c r="H30">
        <v>7.58</v>
      </c>
      <c r="I30">
        <v>7.67</v>
      </c>
      <c r="J30">
        <v>7.6</v>
      </c>
      <c r="K30">
        <v>7.53</v>
      </c>
      <c r="L30">
        <v>7.39</v>
      </c>
      <c r="M30">
        <v>7.4</v>
      </c>
      <c r="N30">
        <v>7.29</v>
      </c>
      <c r="O30" t="s">
        <v>390</v>
      </c>
    </row>
    <row r="31" spans="1:15" x14ac:dyDescent="0.3">
      <c r="A31" t="s">
        <v>386</v>
      </c>
      <c r="B31" t="s">
        <v>121</v>
      </c>
      <c r="C31">
        <v>7.22</v>
      </c>
      <c r="D31">
        <v>7.09</v>
      </c>
      <c r="E31">
        <v>7.21</v>
      </c>
      <c r="F31">
        <v>7.36</v>
      </c>
      <c r="G31">
        <v>7.35</v>
      </c>
      <c r="H31">
        <v>7.29</v>
      </c>
      <c r="I31">
        <v>7.42</v>
      </c>
      <c r="J31">
        <v>7.49</v>
      </c>
      <c r="K31">
        <v>7.51</v>
      </c>
      <c r="L31">
        <v>7.31</v>
      </c>
      <c r="M31">
        <v>7.36</v>
      </c>
      <c r="N31">
        <v>7.45</v>
      </c>
      <c r="O31" t="s">
        <v>390</v>
      </c>
    </row>
    <row r="32" spans="1:15" x14ac:dyDescent="0.3">
      <c r="A32" t="s">
        <v>387</v>
      </c>
      <c r="B32" t="s">
        <v>301</v>
      </c>
      <c r="C32">
        <v>7.27</v>
      </c>
      <c r="D32">
        <v>7.32</v>
      </c>
      <c r="E32">
        <v>7.47</v>
      </c>
      <c r="F32">
        <v>7.5</v>
      </c>
      <c r="G32">
        <v>7.5</v>
      </c>
      <c r="H32">
        <v>7.62</v>
      </c>
      <c r="I32">
        <v>7.65</v>
      </c>
      <c r="J32">
        <v>7.69</v>
      </c>
      <c r="K32">
        <v>7.56</v>
      </c>
      <c r="L32">
        <v>7.14</v>
      </c>
      <c r="M32">
        <v>7.38</v>
      </c>
      <c r="N32">
        <v>7.32</v>
      </c>
      <c r="O32" t="s">
        <v>390</v>
      </c>
    </row>
    <row r="33" spans="1:15" x14ac:dyDescent="0.3">
      <c r="A33" t="s">
        <v>388</v>
      </c>
      <c r="B33" t="s">
        <v>333</v>
      </c>
      <c r="C33">
        <v>7.52</v>
      </c>
      <c r="D33">
        <v>7.3</v>
      </c>
      <c r="E33">
        <v>7.46</v>
      </c>
      <c r="F33">
        <v>7.6</v>
      </c>
      <c r="G33">
        <v>7.55</v>
      </c>
      <c r="H33">
        <v>7.69</v>
      </c>
      <c r="I33">
        <v>7.57</v>
      </c>
      <c r="J33">
        <v>7.54</v>
      </c>
      <c r="K33">
        <v>7.53</v>
      </c>
      <c r="L33">
        <v>7.37</v>
      </c>
      <c r="M33">
        <v>7.57</v>
      </c>
      <c r="N33">
        <v>7.52</v>
      </c>
      <c r="O33" t="s">
        <v>390</v>
      </c>
    </row>
    <row r="34" spans="1:15" x14ac:dyDescent="0.3">
      <c r="A34" t="s">
        <v>389</v>
      </c>
      <c r="B34" t="s">
        <v>4</v>
      </c>
      <c r="C34">
        <v>7.76</v>
      </c>
      <c r="D34">
        <v>7.59</v>
      </c>
      <c r="E34">
        <v>7.71</v>
      </c>
      <c r="F34">
        <v>8.07</v>
      </c>
      <c r="G34">
        <v>7.7</v>
      </c>
      <c r="H34">
        <v>7.62</v>
      </c>
      <c r="I34">
        <v>7.5</v>
      </c>
      <c r="J34">
        <v>7.78</v>
      </c>
      <c r="K34">
        <v>7.56</v>
      </c>
      <c r="L34">
        <v>7.45</v>
      </c>
      <c r="M34">
        <v>7.37</v>
      </c>
      <c r="N34">
        <v>6.95</v>
      </c>
      <c r="O34" t="s">
        <v>390</v>
      </c>
    </row>
    <row r="35" spans="1:15" x14ac:dyDescent="0.3">
      <c r="A35" t="s">
        <v>391</v>
      </c>
      <c r="B35" t="s">
        <v>19</v>
      </c>
      <c r="C35">
        <v>7.49</v>
      </c>
      <c r="D35">
        <v>7.2</v>
      </c>
      <c r="E35">
        <v>6.72</v>
      </c>
      <c r="F35">
        <v>7.15</v>
      </c>
      <c r="G35">
        <v>7.47</v>
      </c>
      <c r="H35">
        <v>7.69</v>
      </c>
      <c r="I35">
        <v>7.59</v>
      </c>
      <c r="J35">
        <v>7.17</v>
      </c>
      <c r="K35">
        <v>7.26</v>
      </c>
      <c r="L35">
        <v>6.86</v>
      </c>
      <c r="M35">
        <v>7.4</v>
      </c>
      <c r="N35">
        <v>7.24</v>
      </c>
      <c r="O35" t="s">
        <v>390</v>
      </c>
    </row>
    <row r="36" spans="1:15" x14ac:dyDescent="0.3">
      <c r="A36" t="s">
        <v>392</v>
      </c>
      <c r="B36" t="s">
        <v>54</v>
      </c>
      <c r="C36">
        <v>7.35</v>
      </c>
      <c r="D36">
        <v>7.23</v>
      </c>
      <c r="E36">
        <v>7.31</v>
      </c>
      <c r="F36">
        <v>7.33</v>
      </c>
      <c r="G36">
        <v>7.35</v>
      </c>
      <c r="H36">
        <v>7.62</v>
      </c>
      <c r="I36">
        <v>7.16</v>
      </c>
      <c r="J36">
        <v>7.77</v>
      </c>
      <c r="K36">
        <v>7.35</v>
      </c>
      <c r="L36">
        <v>7.2</v>
      </c>
      <c r="M36">
        <v>7.52</v>
      </c>
      <c r="N36">
        <v>7.9</v>
      </c>
      <c r="O36" t="s">
        <v>390</v>
      </c>
    </row>
    <row r="37" spans="1:15" x14ac:dyDescent="0.3">
      <c r="A37" t="s">
        <v>393</v>
      </c>
      <c r="B37" t="s">
        <v>70</v>
      </c>
      <c r="C37">
        <v>7.5</v>
      </c>
      <c r="D37">
        <v>7.16</v>
      </c>
      <c r="E37">
        <v>7.58</v>
      </c>
      <c r="F37">
        <v>7.64</v>
      </c>
      <c r="G37">
        <v>7.45</v>
      </c>
      <c r="H37">
        <v>7.68</v>
      </c>
      <c r="I37">
        <v>8.24</v>
      </c>
      <c r="J37">
        <v>7.44</v>
      </c>
      <c r="K37">
        <v>7.87</v>
      </c>
      <c r="L37">
        <v>7.43</v>
      </c>
      <c r="M37">
        <v>7.76</v>
      </c>
      <c r="N37">
        <v>7.65</v>
      </c>
      <c r="O37" t="s">
        <v>390</v>
      </c>
    </row>
    <row r="38" spans="1:15" x14ac:dyDescent="0.3">
      <c r="A38" t="s">
        <v>394</v>
      </c>
      <c r="B38" t="s">
        <v>100</v>
      </c>
      <c r="C38">
        <v>8.02</v>
      </c>
      <c r="D38">
        <v>7.06</v>
      </c>
      <c r="E38">
        <v>7.74</v>
      </c>
      <c r="F38">
        <v>7.55</v>
      </c>
      <c r="G38">
        <v>7.72</v>
      </c>
      <c r="H38">
        <v>8</v>
      </c>
      <c r="I38">
        <v>7.78</v>
      </c>
      <c r="J38">
        <v>7.58</v>
      </c>
      <c r="K38">
        <v>7.28</v>
      </c>
      <c r="L38">
        <v>7.45</v>
      </c>
      <c r="M38">
        <v>7.42</v>
      </c>
      <c r="N38">
        <v>7.74</v>
      </c>
      <c r="O38" t="s">
        <v>390</v>
      </c>
    </row>
    <row r="39" spans="1:15" x14ac:dyDescent="0.3">
      <c r="A39" t="s">
        <v>395</v>
      </c>
      <c r="B39" t="s">
        <v>248</v>
      </c>
      <c r="C39">
        <v>7.24</v>
      </c>
      <c r="D39">
        <v>7.37</v>
      </c>
      <c r="E39">
        <v>7.63</v>
      </c>
      <c r="F39">
        <v>7.73</v>
      </c>
      <c r="G39">
        <v>7.66</v>
      </c>
      <c r="H39">
        <v>7.7</v>
      </c>
      <c r="I39">
        <v>7.49</v>
      </c>
      <c r="J39">
        <v>7.36</v>
      </c>
      <c r="K39">
        <v>7.78</v>
      </c>
      <c r="L39">
        <v>7.72</v>
      </c>
      <c r="M39">
        <v>7.88</v>
      </c>
      <c r="N39">
        <v>7.63</v>
      </c>
      <c r="O39" t="s">
        <v>390</v>
      </c>
    </row>
    <row r="40" spans="1:15" x14ac:dyDescent="0.3">
      <c r="A40" t="s">
        <v>396</v>
      </c>
      <c r="B40" t="s">
        <v>31</v>
      </c>
      <c r="C40">
        <v>7.24</v>
      </c>
      <c r="D40">
        <v>7.15</v>
      </c>
      <c r="E40">
        <v>7.28</v>
      </c>
      <c r="F40">
        <v>7.44</v>
      </c>
      <c r="G40">
        <v>7.37</v>
      </c>
      <c r="H40">
        <v>7.33</v>
      </c>
      <c r="I40">
        <v>7.4</v>
      </c>
      <c r="J40">
        <v>7.52</v>
      </c>
      <c r="K40">
        <v>7.34</v>
      </c>
      <c r="L40">
        <v>7.26</v>
      </c>
      <c r="M40">
        <v>7.52</v>
      </c>
      <c r="N40">
        <v>7.61</v>
      </c>
      <c r="O40" t="s">
        <v>390</v>
      </c>
    </row>
    <row r="41" spans="1:15" x14ac:dyDescent="0.3">
      <c r="A41" t="s">
        <v>397</v>
      </c>
      <c r="B41" t="s">
        <v>48</v>
      </c>
      <c r="C41">
        <v>7.21</v>
      </c>
      <c r="D41">
        <v>7.23</v>
      </c>
      <c r="E41">
        <v>7.44</v>
      </c>
      <c r="F41">
        <v>7.55</v>
      </c>
      <c r="G41">
        <v>7.32</v>
      </c>
      <c r="H41">
        <v>7.39</v>
      </c>
      <c r="I41">
        <v>7.57</v>
      </c>
      <c r="J41">
        <v>7.6</v>
      </c>
      <c r="K41">
        <v>7.33</v>
      </c>
      <c r="L41">
        <v>7.31</v>
      </c>
      <c r="M41">
        <v>7.42</v>
      </c>
      <c r="N41">
        <v>7.5</v>
      </c>
      <c r="O41" t="s">
        <v>390</v>
      </c>
    </row>
    <row r="42" spans="1:15" x14ac:dyDescent="0.3">
      <c r="A42" t="s">
        <v>398</v>
      </c>
      <c r="B42" t="s">
        <v>167</v>
      </c>
      <c r="C42">
        <v>6.98</v>
      </c>
      <c r="D42">
        <v>7.08</v>
      </c>
      <c r="E42">
        <v>7.11</v>
      </c>
      <c r="F42">
        <v>7.32</v>
      </c>
      <c r="G42">
        <v>7.13</v>
      </c>
      <c r="H42">
        <v>7.2</v>
      </c>
      <c r="I42">
        <v>7.41</v>
      </c>
      <c r="J42">
        <v>7.38</v>
      </c>
      <c r="K42">
        <v>7.44</v>
      </c>
      <c r="L42">
        <v>7.12</v>
      </c>
      <c r="M42">
        <v>7.26</v>
      </c>
      <c r="N42">
        <v>6.85</v>
      </c>
      <c r="O42" t="s">
        <v>390</v>
      </c>
    </row>
    <row r="43" spans="1:15" x14ac:dyDescent="0.3">
      <c r="A43" t="s">
        <v>399</v>
      </c>
      <c r="B43" t="s">
        <v>202</v>
      </c>
      <c r="C43">
        <v>7.08</v>
      </c>
      <c r="D43">
        <v>7.13</v>
      </c>
      <c r="E43">
        <v>7.14</v>
      </c>
      <c r="F43">
        <v>7.21</v>
      </c>
      <c r="G43">
        <v>7.23</v>
      </c>
      <c r="H43">
        <v>7.4</v>
      </c>
      <c r="I43">
        <v>7.41</v>
      </c>
      <c r="J43">
        <v>7.45</v>
      </c>
      <c r="K43">
        <v>7.33</v>
      </c>
      <c r="L43">
        <v>7.33</v>
      </c>
      <c r="M43">
        <v>7.46</v>
      </c>
      <c r="N43">
        <v>7.31</v>
      </c>
      <c r="O43" t="s">
        <v>390</v>
      </c>
    </row>
    <row r="44" spans="1:15" x14ac:dyDescent="0.3">
      <c r="A44" t="s">
        <v>400</v>
      </c>
      <c r="B44" t="s">
        <v>219</v>
      </c>
      <c r="C44">
        <v>7.09</v>
      </c>
      <c r="D44">
        <v>7.17</v>
      </c>
      <c r="E44">
        <v>7.1</v>
      </c>
      <c r="F44">
        <v>7.31</v>
      </c>
      <c r="G44">
        <v>7.39</v>
      </c>
      <c r="H44">
        <v>7.44</v>
      </c>
      <c r="I44">
        <v>7.48</v>
      </c>
      <c r="J44">
        <v>7.39</v>
      </c>
      <c r="K44">
        <v>7.42</v>
      </c>
      <c r="L44">
        <v>7.03</v>
      </c>
      <c r="M44">
        <v>7.3</v>
      </c>
      <c r="N44">
        <v>7.45</v>
      </c>
      <c r="O44" t="s">
        <v>390</v>
      </c>
    </row>
    <row r="45" spans="1:15" x14ac:dyDescent="0.3">
      <c r="A45" t="s">
        <v>401</v>
      </c>
      <c r="B45" t="s">
        <v>230</v>
      </c>
      <c r="C45">
        <v>6.99</v>
      </c>
      <c r="D45">
        <v>7.04</v>
      </c>
      <c r="E45">
        <v>7.18</v>
      </c>
      <c r="F45">
        <v>7.27</v>
      </c>
      <c r="G45">
        <v>7.34</v>
      </c>
      <c r="H45">
        <v>7.32</v>
      </c>
      <c r="I45">
        <v>7.38</v>
      </c>
      <c r="J45">
        <v>7.3</v>
      </c>
      <c r="K45">
        <v>7.32</v>
      </c>
      <c r="L45">
        <v>7.3</v>
      </c>
      <c r="M45">
        <v>7.3</v>
      </c>
      <c r="N45">
        <v>7.22</v>
      </c>
      <c r="O45" t="s">
        <v>390</v>
      </c>
    </row>
    <row r="46" spans="1:15" x14ac:dyDescent="0.3">
      <c r="A46" t="s">
        <v>402</v>
      </c>
      <c r="B46" t="s">
        <v>266</v>
      </c>
      <c r="C46">
        <v>7.26</v>
      </c>
      <c r="D46">
        <v>7.45</v>
      </c>
      <c r="E46">
        <v>7.33</v>
      </c>
      <c r="F46">
        <v>7.41</v>
      </c>
      <c r="G46">
        <v>7.28</v>
      </c>
      <c r="H46">
        <v>7.43</v>
      </c>
      <c r="I46">
        <v>7.55</v>
      </c>
      <c r="J46">
        <v>7.62</v>
      </c>
      <c r="K46">
        <v>7.34</v>
      </c>
      <c r="L46">
        <v>7.33</v>
      </c>
      <c r="M46">
        <v>7.56</v>
      </c>
      <c r="N46">
        <v>7.27</v>
      </c>
      <c r="O46" t="s">
        <v>390</v>
      </c>
    </row>
    <row r="47" spans="1:15" x14ac:dyDescent="0.3">
      <c r="A47" t="s">
        <v>403</v>
      </c>
      <c r="B47" t="s">
        <v>277</v>
      </c>
      <c r="C47">
        <v>7.2</v>
      </c>
      <c r="D47">
        <v>7.15</v>
      </c>
      <c r="E47">
        <v>7.28</v>
      </c>
      <c r="F47">
        <v>7.26</v>
      </c>
      <c r="G47">
        <v>7.36</v>
      </c>
      <c r="H47">
        <v>7.41</v>
      </c>
      <c r="I47">
        <v>7.45</v>
      </c>
      <c r="J47">
        <v>7.61</v>
      </c>
      <c r="K47">
        <v>7.38</v>
      </c>
      <c r="L47">
        <v>7.13</v>
      </c>
      <c r="M47">
        <v>7.48</v>
      </c>
      <c r="N47">
        <v>7.36</v>
      </c>
      <c r="O47" t="s">
        <v>390</v>
      </c>
    </row>
    <row r="48" spans="1:15" x14ac:dyDescent="0.3">
      <c r="A48" t="s">
        <v>404</v>
      </c>
      <c r="B48" t="s">
        <v>293</v>
      </c>
      <c r="C48">
        <v>7.3</v>
      </c>
      <c r="D48">
        <v>7.35</v>
      </c>
      <c r="E48">
        <v>7.54</v>
      </c>
      <c r="F48">
        <v>7.44</v>
      </c>
      <c r="G48">
        <v>7.65</v>
      </c>
      <c r="H48">
        <v>7.52</v>
      </c>
      <c r="I48">
        <v>7.6</v>
      </c>
      <c r="J48">
        <v>7.54</v>
      </c>
      <c r="K48">
        <v>7.53</v>
      </c>
      <c r="L48">
        <v>7.06</v>
      </c>
      <c r="M48">
        <v>7.43</v>
      </c>
      <c r="N48">
        <v>7.28</v>
      </c>
      <c r="O48" t="s">
        <v>390</v>
      </c>
    </row>
    <row r="49" spans="1:15" x14ac:dyDescent="0.3">
      <c r="A49" t="s">
        <v>405</v>
      </c>
      <c r="B49" t="s">
        <v>318</v>
      </c>
      <c r="C49">
        <v>7.29</v>
      </c>
      <c r="D49">
        <v>7.35</v>
      </c>
      <c r="E49">
        <v>7.46</v>
      </c>
      <c r="F49">
        <v>7.33</v>
      </c>
      <c r="G49">
        <v>7.65</v>
      </c>
      <c r="H49">
        <v>7.62</v>
      </c>
      <c r="I49">
        <v>7.66</v>
      </c>
      <c r="J49">
        <v>7.63</v>
      </c>
      <c r="K49">
        <v>7.61</v>
      </c>
      <c r="L49">
        <v>7.23</v>
      </c>
      <c r="M49">
        <v>7.6</v>
      </c>
      <c r="N49">
        <v>7.3</v>
      </c>
      <c r="O49" t="s">
        <v>390</v>
      </c>
    </row>
    <row r="50" spans="1:15" x14ac:dyDescent="0.3">
      <c r="A50" t="s">
        <v>406</v>
      </c>
      <c r="B50" t="s">
        <v>340</v>
      </c>
      <c r="C50">
        <v>7.35</v>
      </c>
      <c r="D50">
        <v>7.34</v>
      </c>
      <c r="E50">
        <v>7.36</v>
      </c>
      <c r="F50">
        <v>7.55</v>
      </c>
      <c r="G50">
        <v>7.46</v>
      </c>
      <c r="H50">
        <v>7.56</v>
      </c>
      <c r="I50">
        <v>7.49</v>
      </c>
      <c r="J50">
        <v>7.67</v>
      </c>
      <c r="K50">
        <v>7.54</v>
      </c>
      <c r="L50">
        <v>7.51</v>
      </c>
      <c r="M50">
        <v>7.57</v>
      </c>
      <c r="N50">
        <v>7.5</v>
      </c>
      <c r="O50" t="s">
        <v>390</v>
      </c>
    </row>
    <row r="51" spans="1:15" x14ac:dyDescent="0.3">
      <c r="A51" t="s">
        <v>407</v>
      </c>
      <c r="B51" t="s">
        <v>47</v>
      </c>
      <c r="C51">
        <v>7.33</v>
      </c>
      <c r="D51">
        <v>7.33</v>
      </c>
      <c r="E51">
        <v>7.18</v>
      </c>
      <c r="F51">
        <v>7.5</v>
      </c>
      <c r="G51">
        <v>7.08</v>
      </c>
      <c r="H51">
        <v>7.82</v>
      </c>
      <c r="I51">
        <v>7.18</v>
      </c>
      <c r="J51">
        <v>7.23</v>
      </c>
      <c r="K51">
        <v>7.34</v>
      </c>
      <c r="L51">
        <v>7.37</v>
      </c>
      <c r="M51">
        <v>7.22</v>
      </c>
      <c r="N51" t="s">
        <v>390</v>
      </c>
      <c r="O51" t="s">
        <v>390</v>
      </c>
    </row>
    <row r="52" spans="1:15" x14ac:dyDescent="0.3">
      <c r="A52" t="s">
        <v>408</v>
      </c>
      <c r="B52" t="s">
        <v>66</v>
      </c>
      <c r="C52">
        <v>7.29</v>
      </c>
      <c r="D52">
        <v>7.62</v>
      </c>
      <c r="E52">
        <v>7.26</v>
      </c>
      <c r="F52">
        <v>7.75</v>
      </c>
      <c r="G52">
        <v>7.46</v>
      </c>
      <c r="H52">
        <v>7.58</v>
      </c>
      <c r="I52">
        <v>7.54</v>
      </c>
      <c r="J52">
        <v>7.89</v>
      </c>
      <c r="K52">
        <v>7.5</v>
      </c>
      <c r="L52">
        <v>7.97</v>
      </c>
      <c r="M52">
        <v>7.54</v>
      </c>
      <c r="N52">
        <v>7.17</v>
      </c>
      <c r="O52" t="s">
        <v>390</v>
      </c>
    </row>
    <row r="53" spans="1:15" x14ac:dyDescent="0.3">
      <c r="A53" t="s">
        <v>409</v>
      </c>
      <c r="B53" t="s">
        <v>111</v>
      </c>
      <c r="C53">
        <v>7.15</v>
      </c>
      <c r="D53">
        <v>7.57</v>
      </c>
      <c r="E53">
        <v>7.95</v>
      </c>
      <c r="F53">
        <v>7.8</v>
      </c>
      <c r="G53">
        <v>8.0299999999999994</v>
      </c>
      <c r="H53">
        <v>7.76</v>
      </c>
      <c r="I53">
        <v>7.74</v>
      </c>
      <c r="J53">
        <v>8.18</v>
      </c>
      <c r="K53">
        <v>8.1300000000000008</v>
      </c>
      <c r="L53">
        <v>7.23</v>
      </c>
      <c r="M53">
        <v>7.89</v>
      </c>
      <c r="N53">
        <v>7.61</v>
      </c>
      <c r="O53" t="s">
        <v>390</v>
      </c>
    </row>
    <row r="54" spans="1:15" x14ac:dyDescent="0.3">
      <c r="A54" t="s">
        <v>410</v>
      </c>
      <c r="B54" t="s">
        <v>142</v>
      </c>
      <c r="C54">
        <v>7.06</v>
      </c>
      <c r="D54">
        <v>6.85</v>
      </c>
      <c r="E54">
        <v>7.53</v>
      </c>
      <c r="F54">
        <v>7.64</v>
      </c>
      <c r="G54">
        <v>7.27</v>
      </c>
      <c r="H54">
        <v>7.66</v>
      </c>
      <c r="I54">
        <v>7.61</v>
      </c>
      <c r="J54">
        <v>7.89</v>
      </c>
      <c r="K54">
        <v>7.18</v>
      </c>
      <c r="L54">
        <v>7.19</v>
      </c>
      <c r="M54">
        <v>7.58</v>
      </c>
      <c r="N54">
        <v>7.33</v>
      </c>
      <c r="O54" t="s">
        <v>390</v>
      </c>
    </row>
    <row r="55" spans="1:15" x14ac:dyDescent="0.3">
      <c r="A55" t="s">
        <v>411</v>
      </c>
      <c r="B55" t="s">
        <v>155</v>
      </c>
      <c r="C55">
        <v>7.37</v>
      </c>
      <c r="D55">
        <v>7.44</v>
      </c>
      <c r="E55">
        <v>7.21</v>
      </c>
      <c r="F55">
        <v>7.61</v>
      </c>
      <c r="G55">
        <v>7.46</v>
      </c>
      <c r="H55">
        <v>7.4</v>
      </c>
      <c r="I55">
        <v>7.41</v>
      </c>
      <c r="J55">
        <v>7.61</v>
      </c>
      <c r="K55">
        <v>7.25</v>
      </c>
      <c r="L55">
        <v>7.22</v>
      </c>
      <c r="M55">
        <v>7.55</v>
      </c>
      <c r="N55">
        <v>7.78</v>
      </c>
      <c r="O55" t="s">
        <v>390</v>
      </c>
    </row>
    <row r="56" spans="1:15" x14ac:dyDescent="0.3">
      <c r="A56" t="s">
        <v>412</v>
      </c>
      <c r="B56" t="s">
        <v>204</v>
      </c>
      <c r="C56">
        <v>7.72</v>
      </c>
      <c r="D56">
        <v>7.17</v>
      </c>
      <c r="E56">
        <v>6.95</v>
      </c>
      <c r="F56">
        <v>7.75</v>
      </c>
      <c r="G56">
        <v>7.82</v>
      </c>
      <c r="H56">
        <v>7.49</v>
      </c>
      <c r="I56">
        <v>7.3</v>
      </c>
      <c r="J56">
        <v>7.28</v>
      </c>
      <c r="K56">
        <v>7.92</v>
      </c>
      <c r="L56">
        <v>7.09</v>
      </c>
      <c r="M56">
        <v>8.1</v>
      </c>
      <c r="N56">
        <v>8.06</v>
      </c>
      <c r="O56" t="s">
        <v>390</v>
      </c>
    </row>
    <row r="57" spans="1:15" x14ac:dyDescent="0.3">
      <c r="A57" t="s">
        <v>413</v>
      </c>
      <c r="B57" t="s">
        <v>209</v>
      </c>
      <c r="C57">
        <v>7.23</v>
      </c>
      <c r="D57">
        <v>7.53</v>
      </c>
      <c r="E57">
        <v>7.1</v>
      </c>
      <c r="F57">
        <v>7.12</v>
      </c>
      <c r="G57">
        <v>7.1</v>
      </c>
      <c r="H57">
        <v>7.23</v>
      </c>
      <c r="I57">
        <v>7.33</v>
      </c>
      <c r="J57">
        <v>7.77</v>
      </c>
      <c r="K57">
        <v>7.65</v>
      </c>
      <c r="L57">
        <v>7.71</v>
      </c>
      <c r="M57">
        <v>7.52</v>
      </c>
      <c r="N57">
        <v>7.79</v>
      </c>
      <c r="O57" t="s">
        <v>390</v>
      </c>
    </row>
    <row r="58" spans="1:15" x14ac:dyDescent="0.3">
      <c r="A58" t="s">
        <v>414</v>
      </c>
      <c r="B58" t="s">
        <v>216</v>
      </c>
      <c r="C58">
        <v>7.72</v>
      </c>
      <c r="D58">
        <v>7.09</v>
      </c>
      <c r="E58">
        <v>7.82</v>
      </c>
      <c r="F58">
        <v>8.2200000000000006</v>
      </c>
      <c r="G58">
        <v>7.22</v>
      </c>
      <c r="H58">
        <v>7.77</v>
      </c>
      <c r="I58">
        <v>8.06</v>
      </c>
      <c r="J58">
        <v>8.3000000000000007</v>
      </c>
      <c r="K58">
        <v>7.76</v>
      </c>
      <c r="L58">
        <v>7.58</v>
      </c>
      <c r="M58">
        <v>7.62</v>
      </c>
      <c r="N58">
        <v>7.59</v>
      </c>
      <c r="O58" t="s">
        <v>390</v>
      </c>
    </row>
    <row r="59" spans="1:15" x14ac:dyDescent="0.3">
      <c r="A59" t="s">
        <v>415</v>
      </c>
      <c r="B59" t="s">
        <v>221</v>
      </c>
      <c r="C59">
        <v>7.36</v>
      </c>
      <c r="D59">
        <v>7.13</v>
      </c>
      <c r="E59">
        <v>7.87</v>
      </c>
      <c r="F59">
        <v>7.19</v>
      </c>
      <c r="G59">
        <v>7.9</v>
      </c>
      <c r="H59">
        <v>7.53</v>
      </c>
      <c r="I59">
        <v>7.57</v>
      </c>
      <c r="J59">
        <v>7.58</v>
      </c>
      <c r="K59">
        <v>7.16</v>
      </c>
      <c r="L59">
        <v>7.34</v>
      </c>
      <c r="M59">
        <v>7.22</v>
      </c>
      <c r="N59">
        <v>7.09</v>
      </c>
      <c r="O59" t="s">
        <v>390</v>
      </c>
    </row>
    <row r="60" spans="1:15" x14ac:dyDescent="0.3">
      <c r="A60" t="s">
        <v>416</v>
      </c>
      <c r="B60" t="s">
        <v>252</v>
      </c>
      <c r="C60">
        <v>7.15</v>
      </c>
      <c r="D60">
        <v>7.34</v>
      </c>
      <c r="E60">
        <v>6.82</v>
      </c>
      <c r="F60">
        <v>7.75</v>
      </c>
      <c r="G60">
        <v>7.68</v>
      </c>
      <c r="H60">
        <v>7.6</v>
      </c>
      <c r="I60">
        <v>7.68</v>
      </c>
      <c r="J60">
        <v>7.02</v>
      </c>
      <c r="K60">
        <v>7.43</v>
      </c>
      <c r="L60">
        <v>7.76</v>
      </c>
      <c r="M60">
        <v>7.45</v>
      </c>
      <c r="N60">
        <v>7.51</v>
      </c>
      <c r="O60" t="s">
        <v>390</v>
      </c>
    </row>
    <row r="61" spans="1:15" x14ac:dyDescent="0.3">
      <c r="A61" t="s">
        <v>417</v>
      </c>
      <c r="B61" t="s">
        <v>312</v>
      </c>
      <c r="C61">
        <v>7.28</v>
      </c>
      <c r="D61">
        <v>7.27</v>
      </c>
      <c r="E61">
        <v>7.63</v>
      </c>
      <c r="F61">
        <v>7.11</v>
      </c>
      <c r="G61">
        <v>7.39</v>
      </c>
      <c r="H61">
        <v>7.46</v>
      </c>
      <c r="I61">
        <v>7.15</v>
      </c>
      <c r="J61">
        <v>7.66</v>
      </c>
      <c r="K61">
        <v>7.43</v>
      </c>
      <c r="L61">
        <v>7.51</v>
      </c>
      <c r="M61">
        <v>7.61</v>
      </c>
      <c r="N61">
        <v>7.5</v>
      </c>
      <c r="O61" t="s">
        <v>390</v>
      </c>
    </row>
    <row r="62" spans="1:15" x14ac:dyDescent="0.3">
      <c r="A62" t="s">
        <v>418</v>
      </c>
      <c r="B62" t="s">
        <v>330</v>
      </c>
      <c r="C62">
        <v>7.62</v>
      </c>
      <c r="D62">
        <v>7.35</v>
      </c>
      <c r="E62">
        <v>7.59</v>
      </c>
      <c r="F62">
        <v>7.51</v>
      </c>
      <c r="G62">
        <v>7.39</v>
      </c>
      <c r="H62">
        <v>7.73</v>
      </c>
      <c r="I62">
        <v>7.68</v>
      </c>
      <c r="J62">
        <v>7.89</v>
      </c>
      <c r="K62">
        <v>7.82</v>
      </c>
      <c r="L62">
        <v>7.84</v>
      </c>
      <c r="M62">
        <v>7.55</v>
      </c>
      <c r="N62">
        <v>7.49</v>
      </c>
      <c r="O62" t="s">
        <v>390</v>
      </c>
    </row>
    <row r="63" spans="1:15" x14ac:dyDescent="0.3">
      <c r="A63" t="s">
        <v>419</v>
      </c>
      <c r="B63" t="s">
        <v>153</v>
      </c>
      <c r="C63">
        <v>7.05</v>
      </c>
      <c r="D63">
        <v>6.99</v>
      </c>
      <c r="E63">
        <v>7.14</v>
      </c>
      <c r="F63">
        <v>7.11</v>
      </c>
      <c r="G63">
        <v>7.16</v>
      </c>
      <c r="H63">
        <v>7.32</v>
      </c>
      <c r="I63">
        <v>7.11</v>
      </c>
      <c r="J63">
        <v>7.52</v>
      </c>
      <c r="K63">
        <v>7.33</v>
      </c>
      <c r="L63">
        <v>7.19</v>
      </c>
      <c r="M63">
        <v>7.19</v>
      </c>
      <c r="N63">
        <v>7.24</v>
      </c>
      <c r="O63" t="s">
        <v>390</v>
      </c>
    </row>
    <row r="64" spans="1:15" x14ac:dyDescent="0.3">
      <c r="A64" t="s">
        <v>420</v>
      </c>
      <c r="B64" t="s">
        <v>162</v>
      </c>
      <c r="C64">
        <v>7.07</v>
      </c>
      <c r="D64">
        <v>6.85</v>
      </c>
      <c r="E64">
        <v>7.16</v>
      </c>
      <c r="F64">
        <v>7.04</v>
      </c>
      <c r="G64">
        <v>7.08</v>
      </c>
      <c r="H64">
        <v>7.21</v>
      </c>
      <c r="I64">
        <v>7.27</v>
      </c>
      <c r="J64">
        <v>7.43</v>
      </c>
      <c r="K64">
        <v>7.32</v>
      </c>
      <c r="L64">
        <v>7.14</v>
      </c>
      <c r="M64">
        <v>7.14</v>
      </c>
      <c r="N64">
        <v>7.34</v>
      </c>
      <c r="O64" t="s">
        <v>390</v>
      </c>
    </row>
    <row r="65" spans="1:15" x14ac:dyDescent="0.3">
      <c r="A65" t="s">
        <v>421</v>
      </c>
      <c r="B65" t="s">
        <v>234</v>
      </c>
      <c r="C65">
        <v>7.39</v>
      </c>
      <c r="D65">
        <v>7.23</v>
      </c>
      <c r="E65">
        <v>7.32</v>
      </c>
      <c r="F65">
        <v>7.32</v>
      </c>
      <c r="G65">
        <v>7.31</v>
      </c>
      <c r="H65">
        <v>7.18</v>
      </c>
      <c r="I65">
        <v>7.3</v>
      </c>
      <c r="J65">
        <v>7.4</v>
      </c>
      <c r="K65">
        <v>7.71</v>
      </c>
      <c r="L65">
        <v>7.23</v>
      </c>
      <c r="M65">
        <v>7.62</v>
      </c>
      <c r="N65">
        <v>7.42</v>
      </c>
      <c r="O65" t="s">
        <v>390</v>
      </c>
    </row>
    <row r="66" spans="1:15" x14ac:dyDescent="0.3">
      <c r="A66" t="s">
        <v>422</v>
      </c>
      <c r="B66" t="s">
        <v>262</v>
      </c>
      <c r="C66">
        <v>7.35</v>
      </c>
      <c r="D66">
        <v>7.01</v>
      </c>
      <c r="E66">
        <v>7.17</v>
      </c>
      <c r="F66">
        <v>7.29</v>
      </c>
      <c r="G66">
        <v>7.25</v>
      </c>
      <c r="H66">
        <v>7.23</v>
      </c>
      <c r="I66">
        <v>7.38</v>
      </c>
      <c r="J66">
        <v>7.45</v>
      </c>
      <c r="K66">
        <v>7.48</v>
      </c>
      <c r="L66">
        <v>7.05</v>
      </c>
      <c r="M66">
        <v>7.45</v>
      </c>
      <c r="N66">
        <v>7.07</v>
      </c>
      <c r="O66" t="s">
        <v>390</v>
      </c>
    </row>
    <row r="67" spans="1:15" x14ac:dyDescent="0.3">
      <c r="A67" t="s">
        <v>423</v>
      </c>
      <c r="B67" t="s">
        <v>322</v>
      </c>
      <c r="C67">
        <v>7.04</v>
      </c>
      <c r="D67">
        <v>7.17</v>
      </c>
      <c r="E67">
        <v>7.12</v>
      </c>
      <c r="F67">
        <v>7.31</v>
      </c>
      <c r="G67">
        <v>7.25</v>
      </c>
      <c r="H67">
        <v>7.37</v>
      </c>
      <c r="I67">
        <v>7.58</v>
      </c>
      <c r="J67">
        <v>7.48</v>
      </c>
      <c r="K67">
        <v>7.38</v>
      </c>
      <c r="L67">
        <v>6.97</v>
      </c>
      <c r="M67">
        <v>7.31</v>
      </c>
      <c r="N67">
        <v>7.25</v>
      </c>
      <c r="O67" t="s">
        <v>390</v>
      </c>
    </row>
    <row r="68" spans="1:15" x14ac:dyDescent="0.3">
      <c r="C68" t="s">
        <v>390</v>
      </c>
      <c r="D68" t="s">
        <v>390</v>
      </c>
      <c r="E68" t="s">
        <v>390</v>
      </c>
      <c r="F68" t="s">
        <v>390</v>
      </c>
      <c r="G68" t="s">
        <v>390</v>
      </c>
      <c r="H68" t="s">
        <v>390</v>
      </c>
      <c r="I68" t="s">
        <v>390</v>
      </c>
      <c r="J68" t="s">
        <v>390</v>
      </c>
      <c r="K68" t="s">
        <v>390</v>
      </c>
      <c r="L68" t="s">
        <v>390</v>
      </c>
      <c r="M68" t="s">
        <v>390</v>
      </c>
      <c r="N68" t="s">
        <v>390</v>
      </c>
      <c r="O68" t="s">
        <v>390</v>
      </c>
    </row>
    <row r="69" spans="1:15" x14ac:dyDescent="0.3">
      <c r="A69" t="s">
        <v>424</v>
      </c>
      <c r="B69" t="s">
        <v>928</v>
      </c>
      <c r="C69" t="s">
        <v>390</v>
      </c>
      <c r="D69" t="s">
        <v>390</v>
      </c>
      <c r="E69" t="s">
        <v>390</v>
      </c>
      <c r="F69" t="s">
        <v>390</v>
      </c>
      <c r="G69" t="s">
        <v>390</v>
      </c>
      <c r="H69" t="s">
        <v>390</v>
      </c>
      <c r="I69" t="s">
        <v>390</v>
      </c>
      <c r="J69" t="s">
        <v>390</v>
      </c>
      <c r="K69" t="s">
        <v>390</v>
      </c>
      <c r="L69" t="s">
        <v>390</v>
      </c>
      <c r="M69" t="s">
        <v>390</v>
      </c>
      <c r="N69" t="s">
        <v>390</v>
      </c>
      <c r="O69" t="s">
        <v>390</v>
      </c>
    </row>
    <row r="70" spans="1:15" x14ac:dyDescent="0.3">
      <c r="A70" t="s">
        <v>426</v>
      </c>
      <c r="B70" t="s">
        <v>96</v>
      </c>
      <c r="C70">
        <v>7.29</v>
      </c>
      <c r="D70">
        <v>7.35</v>
      </c>
      <c r="E70">
        <v>7.43</v>
      </c>
      <c r="F70">
        <v>7.47</v>
      </c>
      <c r="G70">
        <v>7.68</v>
      </c>
      <c r="H70">
        <v>7.73</v>
      </c>
      <c r="I70">
        <v>7.66</v>
      </c>
      <c r="J70">
        <v>7.65</v>
      </c>
      <c r="K70">
        <v>7.79</v>
      </c>
      <c r="L70">
        <v>7.56</v>
      </c>
      <c r="M70">
        <v>7.74</v>
      </c>
      <c r="N70">
        <v>7.3</v>
      </c>
      <c r="O70" t="s">
        <v>390</v>
      </c>
    </row>
    <row r="71" spans="1:15" x14ac:dyDescent="0.3">
      <c r="A71" t="s">
        <v>427</v>
      </c>
      <c r="B71" t="s">
        <v>150</v>
      </c>
      <c r="C71">
        <v>7.3</v>
      </c>
      <c r="D71">
        <v>7.12</v>
      </c>
      <c r="E71">
        <v>7.2</v>
      </c>
      <c r="F71">
        <v>7.22</v>
      </c>
      <c r="G71">
        <v>7.25</v>
      </c>
      <c r="H71">
        <v>7.28</v>
      </c>
      <c r="I71">
        <v>7.59</v>
      </c>
      <c r="J71">
        <v>7.35</v>
      </c>
      <c r="K71">
        <v>7.15</v>
      </c>
      <c r="L71">
        <v>7.28</v>
      </c>
      <c r="M71">
        <v>7.38</v>
      </c>
      <c r="N71">
        <v>7.32</v>
      </c>
      <c r="O71" t="s">
        <v>390</v>
      </c>
    </row>
    <row r="72" spans="1:15" x14ac:dyDescent="0.3">
      <c r="A72" t="s">
        <v>428</v>
      </c>
      <c r="B72" t="s">
        <v>187</v>
      </c>
      <c r="C72">
        <v>7.35</v>
      </c>
      <c r="D72">
        <v>7.14</v>
      </c>
      <c r="E72">
        <v>7.37</v>
      </c>
      <c r="F72">
        <v>7.12</v>
      </c>
      <c r="G72">
        <v>7.5</v>
      </c>
      <c r="H72">
        <v>7.51</v>
      </c>
      <c r="I72">
        <v>7.49</v>
      </c>
      <c r="J72">
        <v>7.52</v>
      </c>
      <c r="K72">
        <v>7.59</v>
      </c>
      <c r="L72">
        <v>7.4</v>
      </c>
      <c r="M72">
        <v>7.54</v>
      </c>
      <c r="N72">
        <v>7.82</v>
      </c>
      <c r="O72" t="s">
        <v>390</v>
      </c>
    </row>
    <row r="73" spans="1:15" x14ac:dyDescent="0.3">
      <c r="A73" t="s">
        <v>429</v>
      </c>
      <c r="B73" t="s">
        <v>190</v>
      </c>
      <c r="C73">
        <v>7.4</v>
      </c>
      <c r="D73">
        <v>7.46</v>
      </c>
      <c r="E73">
        <v>7.51</v>
      </c>
      <c r="F73">
        <v>7.7</v>
      </c>
      <c r="G73">
        <v>7.41</v>
      </c>
      <c r="H73">
        <v>7.54</v>
      </c>
      <c r="I73">
        <v>7.56</v>
      </c>
      <c r="J73">
        <v>7.41</v>
      </c>
      <c r="K73">
        <v>7.48</v>
      </c>
      <c r="L73">
        <v>7.45</v>
      </c>
      <c r="M73">
        <v>7.57</v>
      </c>
      <c r="N73">
        <v>7.55</v>
      </c>
      <c r="O73" t="s">
        <v>390</v>
      </c>
    </row>
    <row r="74" spans="1:15" x14ac:dyDescent="0.3">
      <c r="A74" t="s">
        <v>430</v>
      </c>
      <c r="B74" t="s">
        <v>332</v>
      </c>
      <c r="C74">
        <v>7.3</v>
      </c>
      <c r="D74">
        <v>7.36</v>
      </c>
      <c r="E74">
        <v>7.32</v>
      </c>
      <c r="F74">
        <v>7.36</v>
      </c>
      <c r="G74">
        <v>7.56</v>
      </c>
      <c r="H74">
        <v>7.58</v>
      </c>
      <c r="I74">
        <v>7.4</v>
      </c>
      <c r="J74">
        <v>7.36</v>
      </c>
      <c r="K74">
        <v>7.53</v>
      </c>
      <c r="L74">
        <v>7.39</v>
      </c>
      <c r="M74">
        <v>7.34</v>
      </c>
      <c r="N74">
        <v>7.45</v>
      </c>
      <c r="O74" t="s">
        <v>390</v>
      </c>
    </row>
    <row r="75" spans="1:15" x14ac:dyDescent="0.3">
      <c r="A75" t="s">
        <v>431</v>
      </c>
      <c r="B75" t="s">
        <v>344</v>
      </c>
      <c r="C75">
        <v>7.55</v>
      </c>
      <c r="D75">
        <v>7.39</v>
      </c>
      <c r="E75">
        <v>7.66</v>
      </c>
      <c r="F75">
        <v>7.57</v>
      </c>
      <c r="G75">
        <v>7.55</v>
      </c>
      <c r="H75">
        <v>7.76</v>
      </c>
      <c r="I75">
        <v>7.47</v>
      </c>
      <c r="J75">
        <v>7.68</v>
      </c>
      <c r="K75">
        <v>7.57</v>
      </c>
      <c r="L75">
        <v>7.42</v>
      </c>
      <c r="M75">
        <v>7.69</v>
      </c>
      <c r="N75">
        <v>7.57</v>
      </c>
      <c r="O75" t="s">
        <v>390</v>
      </c>
    </row>
    <row r="76" spans="1:15" x14ac:dyDescent="0.3">
      <c r="A76" t="s">
        <v>432</v>
      </c>
      <c r="B76" t="s">
        <v>76</v>
      </c>
      <c r="C76">
        <v>7.88</v>
      </c>
      <c r="D76">
        <v>7.4</v>
      </c>
      <c r="E76">
        <v>7.8</v>
      </c>
      <c r="F76">
        <v>7.62</v>
      </c>
      <c r="G76">
        <v>7.49</v>
      </c>
      <c r="H76">
        <v>8.3000000000000007</v>
      </c>
      <c r="I76">
        <v>7.69</v>
      </c>
      <c r="J76">
        <v>7.91</v>
      </c>
      <c r="K76">
        <v>7.98</v>
      </c>
      <c r="L76">
        <v>7.35</v>
      </c>
      <c r="M76">
        <v>7.03</v>
      </c>
      <c r="N76">
        <v>7.22</v>
      </c>
      <c r="O76" t="s">
        <v>390</v>
      </c>
    </row>
    <row r="77" spans="1:15" x14ac:dyDescent="0.3">
      <c r="A77" t="s">
        <v>433</v>
      </c>
      <c r="B77" t="s">
        <v>122</v>
      </c>
      <c r="C77">
        <v>7.69</v>
      </c>
      <c r="D77">
        <v>7.57</v>
      </c>
      <c r="E77">
        <v>7.79</v>
      </c>
      <c r="F77">
        <v>7.75</v>
      </c>
      <c r="G77">
        <v>7.84</v>
      </c>
      <c r="H77">
        <v>7.65</v>
      </c>
      <c r="I77">
        <v>7.66</v>
      </c>
      <c r="J77">
        <v>8.19</v>
      </c>
      <c r="K77">
        <v>7.31</v>
      </c>
      <c r="L77">
        <v>7.64</v>
      </c>
      <c r="M77">
        <v>8.0500000000000007</v>
      </c>
      <c r="N77">
        <v>7.03</v>
      </c>
      <c r="O77" t="s">
        <v>390</v>
      </c>
    </row>
    <row r="78" spans="1:15" x14ac:dyDescent="0.3">
      <c r="A78" t="s">
        <v>434</v>
      </c>
      <c r="B78" t="s">
        <v>127</v>
      </c>
      <c r="C78">
        <v>7.35</v>
      </c>
      <c r="D78">
        <v>7.39</v>
      </c>
      <c r="E78">
        <v>7.63</v>
      </c>
      <c r="F78">
        <v>7.63</v>
      </c>
      <c r="G78">
        <v>7.54</v>
      </c>
      <c r="H78">
        <v>7.83</v>
      </c>
      <c r="I78">
        <v>7.71</v>
      </c>
      <c r="J78">
        <v>7.53</v>
      </c>
      <c r="K78">
        <v>7.58</v>
      </c>
      <c r="L78">
        <v>7.6</v>
      </c>
      <c r="M78">
        <v>7.83</v>
      </c>
      <c r="N78">
        <v>7.59</v>
      </c>
      <c r="O78" t="s">
        <v>390</v>
      </c>
    </row>
    <row r="79" spans="1:15" x14ac:dyDescent="0.3">
      <c r="A79" t="s">
        <v>435</v>
      </c>
      <c r="B79" t="s">
        <v>218</v>
      </c>
      <c r="C79">
        <v>7.26</v>
      </c>
      <c r="D79">
        <v>7.54</v>
      </c>
      <c r="E79">
        <v>7.96</v>
      </c>
      <c r="F79">
        <v>7.15</v>
      </c>
      <c r="G79">
        <v>7.95</v>
      </c>
      <c r="H79">
        <v>8.09</v>
      </c>
      <c r="I79" t="s">
        <v>390</v>
      </c>
      <c r="J79">
        <v>7.26</v>
      </c>
      <c r="K79">
        <v>8.27</v>
      </c>
      <c r="L79">
        <v>7.26</v>
      </c>
      <c r="M79">
        <v>7.99</v>
      </c>
      <c r="N79" t="s">
        <v>390</v>
      </c>
      <c r="O79" t="s">
        <v>390</v>
      </c>
    </row>
    <row r="80" spans="1:15" x14ac:dyDescent="0.3">
      <c r="A80" t="s">
        <v>436</v>
      </c>
      <c r="B80" t="s">
        <v>229</v>
      </c>
      <c r="C80">
        <v>7.74</v>
      </c>
      <c r="D80">
        <v>7.5</v>
      </c>
      <c r="E80">
        <v>7.95</v>
      </c>
      <c r="F80">
        <v>7.45</v>
      </c>
      <c r="G80">
        <v>7.73</v>
      </c>
      <c r="H80">
        <v>7.55</v>
      </c>
      <c r="I80">
        <v>7.49</v>
      </c>
      <c r="J80">
        <v>7.45</v>
      </c>
      <c r="K80">
        <v>7.72</v>
      </c>
      <c r="L80">
        <v>7.72</v>
      </c>
      <c r="M80">
        <v>8.0299999999999994</v>
      </c>
      <c r="N80">
        <v>7.89</v>
      </c>
      <c r="O80" t="s">
        <v>390</v>
      </c>
    </row>
    <row r="81" spans="1:15" x14ac:dyDescent="0.3">
      <c r="A81" t="s">
        <v>437</v>
      </c>
      <c r="B81" t="s">
        <v>232</v>
      </c>
      <c r="C81">
        <v>7.44</v>
      </c>
      <c r="D81">
        <v>7.23</v>
      </c>
      <c r="E81">
        <v>7.28</v>
      </c>
      <c r="F81">
        <v>7.53</v>
      </c>
      <c r="G81">
        <v>7.2</v>
      </c>
      <c r="H81">
        <v>7.59</v>
      </c>
      <c r="I81">
        <v>7.16</v>
      </c>
      <c r="J81">
        <v>7.61</v>
      </c>
      <c r="K81">
        <v>7.53</v>
      </c>
      <c r="L81">
        <v>7.16</v>
      </c>
      <c r="M81">
        <v>7.28</v>
      </c>
      <c r="N81">
        <v>7.7</v>
      </c>
      <c r="O81" t="s">
        <v>390</v>
      </c>
    </row>
    <row r="82" spans="1:15" x14ac:dyDescent="0.3">
      <c r="A82" t="s">
        <v>438</v>
      </c>
      <c r="B82" t="s">
        <v>235</v>
      </c>
      <c r="C82">
        <v>7.76</v>
      </c>
      <c r="D82">
        <v>7.27</v>
      </c>
      <c r="E82">
        <v>7.59</v>
      </c>
      <c r="F82">
        <v>7.6</v>
      </c>
      <c r="G82">
        <v>7.42</v>
      </c>
      <c r="H82">
        <v>7.54</v>
      </c>
      <c r="I82">
        <v>7.18</v>
      </c>
      <c r="J82">
        <v>7.74</v>
      </c>
      <c r="K82">
        <v>7.15</v>
      </c>
      <c r="L82">
        <v>7.11</v>
      </c>
      <c r="M82">
        <v>7.63</v>
      </c>
      <c r="N82">
        <v>7.62</v>
      </c>
      <c r="O82" t="s">
        <v>390</v>
      </c>
    </row>
    <row r="83" spans="1:15" x14ac:dyDescent="0.3">
      <c r="A83" t="s">
        <v>439</v>
      </c>
      <c r="B83" t="s">
        <v>18</v>
      </c>
      <c r="C83">
        <v>7.12</v>
      </c>
      <c r="D83">
        <v>7.21</v>
      </c>
      <c r="E83">
        <v>7.32</v>
      </c>
      <c r="F83">
        <v>7.37</v>
      </c>
      <c r="G83">
        <v>7.51</v>
      </c>
      <c r="H83">
        <v>7.46</v>
      </c>
      <c r="I83">
        <v>7.36</v>
      </c>
      <c r="J83">
        <v>7.48</v>
      </c>
      <c r="K83">
        <v>7.48</v>
      </c>
      <c r="L83">
        <v>7.36</v>
      </c>
      <c r="M83">
        <v>7.22</v>
      </c>
      <c r="N83">
        <v>7.29</v>
      </c>
      <c r="O83" t="s">
        <v>390</v>
      </c>
    </row>
    <row r="84" spans="1:15" x14ac:dyDescent="0.3">
      <c r="A84" t="s">
        <v>440</v>
      </c>
      <c r="B84" t="s">
        <v>85</v>
      </c>
      <c r="C84">
        <v>7.26</v>
      </c>
      <c r="D84">
        <v>7.34</v>
      </c>
      <c r="E84">
        <v>7.24</v>
      </c>
      <c r="F84">
        <v>7.48</v>
      </c>
      <c r="G84">
        <v>7.7</v>
      </c>
      <c r="H84">
        <v>7.47</v>
      </c>
      <c r="I84">
        <v>7.33</v>
      </c>
      <c r="J84">
        <v>7.37</v>
      </c>
      <c r="K84">
        <v>7.16</v>
      </c>
      <c r="L84">
        <v>7.23</v>
      </c>
      <c r="M84">
        <v>7.54</v>
      </c>
      <c r="N84">
        <v>7.59</v>
      </c>
      <c r="O84" t="s">
        <v>390</v>
      </c>
    </row>
    <row r="85" spans="1:15" x14ac:dyDescent="0.3">
      <c r="A85" t="s">
        <v>441</v>
      </c>
      <c r="B85" t="s">
        <v>223</v>
      </c>
      <c r="C85">
        <v>7.12</v>
      </c>
      <c r="D85">
        <v>7.35</v>
      </c>
      <c r="E85">
        <v>7.38</v>
      </c>
      <c r="F85">
        <v>7.22</v>
      </c>
      <c r="G85">
        <v>7.36</v>
      </c>
      <c r="H85">
        <v>7.51</v>
      </c>
      <c r="I85">
        <v>7.38</v>
      </c>
      <c r="J85">
        <v>7.35</v>
      </c>
      <c r="K85">
        <v>7.41</v>
      </c>
      <c r="L85">
        <v>7.26</v>
      </c>
      <c r="M85">
        <v>7.5</v>
      </c>
      <c r="N85">
        <v>7.26</v>
      </c>
      <c r="O85" t="s">
        <v>390</v>
      </c>
    </row>
    <row r="86" spans="1:15" x14ac:dyDescent="0.3">
      <c r="A86" t="s">
        <v>442</v>
      </c>
      <c r="B86" t="s">
        <v>237</v>
      </c>
      <c r="C86">
        <v>7.23</v>
      </c>
      <c r="D86">
        <v>7.13</v>
      </c>
      <c r="E86">
        <v>7.27</v>
      </c>
      <c r="F86">
        <v>7.39</v>
      </c>
      <c r="G86">
        <v>7.48</v>
      </c>
      <c r="H86">
        <v>7.23</v>
      </c>
      <c r="I86">
        <v>7.33</v>
      </c>
      <c r="J86">
        <v>7.45</v>
      </c>
      <c r="K86">
        <v>7.38</v>
      </c>
      <c r="L86">
        <v>6.89</v>
      </c>
      <c r="M86">
        <v>7.45</v>
      </c>
      <c r="N86">
        <v>7.33</v>
      </c>
      <c r="O86" t="s">
        <v>390</v>
      </c>
    </row>
    <row r="87" spans="1:15" x14ac:dyDescent="0.3">
      <c r="A87" t="s">
        <v>443</v>
      </c>
      <c r="B87" t="s">
        <v>35</v>
      </c>
      <c r="C87">
        <v>7.21</v>
      </c>
      <c r="D87">
        <v>7.28</v>
      </c>
      <c r="E87">
        <v>7.34</v>
      </c>
      <c r="F87">
        <v>7.49</v>
      </c>
      <c r="G87">
        <v>7.29</v>
      </c>
      <c r="H87">
        <v>7.26</v>
      </c>
      <c r="I87">
        <v>7.45</v>
      </c>
      <c r="J87">
        <v>7.5</v>
      </c>
      <c r="K87">
        <v>7.45</v>
      </c>
      <c r="L87">
        <v>7.05</v>
      </c>
      <c r="M87">
        <v>7.49</v>
      </c>
      <c r="N87">
        <v>7.24</v>
      </c>
      <c r="O87" t="s">
        <v>390</v>
      </c>
    </row>
    <row r="88" spans="1:15" x14ac:dyDescent="0.3">
      <c r="A88" t="s">
        <v>444</v>
      </c>
      <c r="B88" t="s">
        <v>49</v>
      </c>
      <c r="C88">
        <v>7.25</v>
      </c>
      <c r="D88">
        <v>7.4</v>
      </c>
      <c r="E88">
        <v>7.35</v>
      </c>
      <c r="F88">
        <v>7.39</v>
      </c>
      <c r="G88">
        <v>7.36</v>
      </c>
      <c r="H88">
        <v>7.46</v>
      </c>
      <c r="I88">
        <v>7.47</v>
      </c>
      <c r="J88">
        <v>7.53</v>
      </c>
      <c r="K88">
        <v>7.5</v>
      </c>
      <c r="L88">
        <v>7.33</v>
      </c>
      <c r="M88">
        <v>7.34</v>
      </c>
      <c r="N88">
        <v>7.11</v>
      </c>
      <c r="O88" t="s">
        <v>390</v>
      </c>
    </row>
    <row r="89" spans="1:15" x14ac:dyDescent="0.3">
      <c r="A89" t="s">
        <v>445</v>
      </c>
      <c r="B89" t="s">
        <v>152</v>
      </c>
      <c r="C89">
        <v>7.29</v>
      </c>
      <c r="D89">
        <v>7.09</v>
      </c>
      <c r="E89">
        <v>7.37</v>
      </c>
      <c r="F89">
        <v>7.42</v>
      </c>
      <c r="G89">
        <v>7.34</v>
      </c>
      <c r="H89">
        <v>7.4</v>
      </c>
      <c r="I89">
        <v>7.51</v>
      </c>
      <c r="J89">
        <v>7.55</v>
      </c>
      <c r="K89">
        <v>7.31</v>
      </c>
      <c r="L89">
        <v>7.11</v>
      </c>
      <c r="M89">
        <v>7.59</v>
      </c>
      <c r="N89">
        <v>7.22</v>
      </c>
      <c r="O89" t="s">
        <v>390</v>
      </c>
    </row>
    <row r="90" spans="1:15" x14ac:dyDescent="0.3">
      <c r="A90" t="s">
        <v>446</v>
      </c>
      <c r="B90" t="s">
        <v>156</v>
      </c>
      <c r="C90">
        <v>7.13</v>
      </c>
      <c r="D90">
        <v>7.34</v>
      </c>
      <c r="E90">
        <v>7.26</v>
      </c>
      <c r="F90">
        <v>7.32</v>
      </c>
      <c r="G90">
        <v>7.41</v>
      </c>
      <c r="H90">
        <v>7.5</v>
      </c>
      <c r="I90">
        <v>7.61</v>
      </c>
      <c r="J90">
        <v>7.45</v>
      </c>
      <c r="K90">
        <v>7.45</v>
      </c>
      <c r="L90">
        <v>7.2</v>
      </c>
      <c r="M90">
        <v>7.35</v>
      </c>
      <c r="N90">
        <v>7.28</v>
      </c>
      <c r="O90" t="s">
        <v>390</v>
      </c>
    </row>
    <row r="91" spans="1:15" x14ac:dyDescent="0.3">
      <c r="A91" t="s">
        <v>447</v>
      </c>
      <c r="B91" t="s">
        <v>297</v>
      </c>
      <c r="C91">
        <v>7.11</v>
      </c>
      <c r="D91">
        <v>7.2</v>
      </c>
      <c r="E91">
        <v>7.29</v>
      </c>
      <c r="F91">
        <v>7.47</v>
      </c>
      <c r="G91">
        <v>7.39</v>
      </c>
      <c r="H91">
        <v>7.58</v>
      </c>
      <c r="I91">
        <v>7.54</v>
      </c>
      <c r="J91">
        <v>7.4</v>
      </c>
      <c r="K91">
        <v>7.31</v>
      </c>
      <c r="L91">
        <v>7.21</v>
      </c>
      <c r="M91">
        <v>7.54</v>
      </c>
      <c r="N91">
        <v>7.17</v>
      </c>
      <c r="O91" t="s">
        <v>390</v>
      </c>
    </row>
    <row r="92" spans="1:15" x14ac:dyDescent="0.3">
      <c r="C92" t="s">
        <v>390</v>
      </c>
      <c r="D92" t="s">
        <v>390</v>
      </c>
      <c r="E92" t="s">
        <v>390</v>
      </c>
      <c r="F92" t="s">
        <v>390</v>
      </c>
      <c r="G92" t="s">
        <v>390</v>
      </c>
      <c r="H92" t="s">
        <v>390</v>
      </c>
      <c r="I92" t="s">
        <v>390</v>
      </c>
      <c r="J92" t="s">
        <v>390</v>
      </c>
      <c r="K92" t="s">
        <v>390</v>
      </c>
      <c r="L92" t="s">
        <v>390</v>
      </c>
      <c r="M92" t="s">
        <v>390</v>
      </c>
      <c r="N92" t="s">
        <v>390</v>
      </c>
      <c r="O92" t="s">
        <v>390</v>
      </c>
    </row>
    <row r="93" spans="1:15" x14ac:dyDescent="0.3">
      <c r="A93" t="s">
        <v>448</v>
      </c>
      <c r="B93" t="s">
        <v>929</v>
      </c>
      <c r="C93" t="s">
        <v>390</v>
      </c>
      <c r="D93" t="s">
        <v>390</v>
      </c>
      <c r="E93" t="s">
        <v>390</v>
      </c>
      <c r="F93" t="s">
        <v>390</v>
      </c>
      <c r="G93" t="s">
        <v>390</v>
      </c>
      <c r="H93" t="s">
        <v>390</v>
      </c>
      <c r="I93" t="s">
        <v>390</v>
      </c>
      <c r="J93" t="s">
        <v>390</v>
      </c>
      <c r="K93" t="s">
        <v>390</v>
      </c>
      <c r="L93" t="s">
        <v>390</v>
      </c>
      <c r="M93" t="s">
        <v>390</v>
      </c>
      <c r="N93" t="s">
        <v>390</v>
      </c>
      <c r="O93" t="s">
        <v>390</v>
      </c>
    </row>
    <row r="94" spans="1:15" x14ac:dyDescent="0.3">
      <c r="A94" t="s">
        <v>450</v>
      </c>
      <c r="B94" t="s">
        <v>83</v>
      </c>
      <c r="C94">
        <v>7.2</v>
      </c>
      <c r="D94">
        <v>7.4</v>
      </c>
      <c r="E94">
        <v>7.32</v>
      </c>
      <c r="F94">
        <v>7.42</v>
      </c>
      <c r="G94">
        <v>7.37</v>
      </c>
      <c r="H94">
        <v>7.42</v>
      </c>
      <c r="I94">
        <v>7.39</v>
      </c>
      <c r="J94">
        <v>7.58</v>
      </c>
      <c r="K94">
        <v>7.48</v>
      </c>
      <c r="L94">
        <v>7.29</v>
      </c>
      <c r="M94">
        <v>7.39</v>
      </c>
      <c r="N94">
        <v>7.28</v>
      </c>
      <c r="O94" t="s">
        <v>390</v>
      </c>
    </row>
    <row r="95" spans="1:15" x14ac:dyDescent="0.3">
      <c r="A95" t="s">
        <v>451</v>
      </c>
      <c r="B95" t="s">
        <v>157</v>
      </c>
      <c r="C95">
        <v>7.22</v>
      </c>
      <c r="D95">
        <v>7.33</v>
      </c>
      <c r="E95">
        <v>7.23</v>
      </c>
      <c r="F95">
        <v>7.41</v>
      </c>
      <c r="G95">
        <v>7.36</v>
      </c>
      <c r="H95">
        <v>7.56</v>
      </c>
      <c r="I95">
        <v>7.27</v>
      </c>
      <c r="J95">
        <v>7.63</v>
      </c>
      <c r="K95">
        <v>7.52</v>
      </c>
      <c r="L95">
        <v>7.35</v>
      </c>
      <c r="M95">
        <v>7.41</v>
      </c>
      <c r="N95">
        <v>7.24</v>
      </c>
      <c r="O95" t="s">
        <v>390</v>
      </c>
    </row>
    <row r="96" spans="1:15" x14ac:dyDescent="0.3">
      <c r="A96" t="s">
        <v>452</v>
      </c>
      <c r="B96" t="s">
        <v>199</v>
      </c>
      <c r="C96">
        <v>7.28</v>
      </c>
      <c r="D96">
        <v>7.26</v>
      </c>
      <c r="E96">
        <v>7.19</v>
      </c>
      <c r="F96">
        <v>7.24</v>
      </c>
      <c r="G96">
        <v>7.36</v>
      </c>
      <c r="H96">
        <v>7.2</v>
      </c>
      <c r="I96">
        <v>7.21</v>
      </c>
      <c r="J96">
        <v>7.36</v>
      </c>
      <c r="K96">
        <v>7.07</v>
      </c>
      <c r="L96">
        <v>7.13</v>
      </c>
      <c r="M96">
        <v>7.2</v>
      </c>
      <c r="N96">
        <v>7.24</v>
      </c>
      <c r="O96" t="s">
        <v>390</v>
      </c>
    </row>
    <row r="97" spans="1:15" x14ac:dyDescent="0.3">
      <c r="A97" t="s">
        <v>453</v>
      </c>
      <c r="B97" t="s">
        <v>228</v>
      </c>
      <c r="C97">
        <v>7.79</v>
      </c>
      <c r="D97">
        <v>7.51</v>
      </c>
      <c r="E97">
        <v>7.6</v>
      </c>
      <c r="F97">
        <v>7.68</v>
      </c>
      <c r="G97">
        <v>7.57</v>
      </c>
      <c r="H97">
        <v>7.68</v>
      </c>
      <c r="I97">
        <v>7.68</v>
      </c>
      <c r="J97">
        <v>7.77</v>
      </c>
      <c r="K97">
        <v>7.65</v>
      </c>
      <c r="L97">
        <v>7.68</v>
      </c>
      <c r="M97">
        <v>7.78</v>
      </c>
      <c r="N97">
        <v>7.7</v>
      </c>
      <c r="O97" t="s">
        <v>390</v>
      </c>
    </row>
    <row r="98" spans="1:15" x14ac:dyDescent="0.3">
      <c r="A98" t="s">
        <v>454</v>
      </c>
      <c r="B98" t="s">
        <v>334</v>
      </c>
      <c r="C98">
        <v>7.44</v>
      </c>
      <c r="D98">
        <v>7.37</v>
      </c>
      <c r="E98">
        <v>7.48</v>
      </c>
      <c r="F98">
        <v>7.54</v>
      </c>
      <c r="G98">
        <v>7.67</v>
      </c>
      <c r="H98">
        <v>7.47</v>
      </c>
      <c r="I98">
        <v>7.59</v>
      </c>
      <c r="J98">
        <v>7.69</v>
      </c>
      <c r="K98">
        <v>7.6</v>
      </c>
      <c r="L98">
        <v>7.37</v>
      </c>
      <c r="M98">
        <v>7.48</v>
      </c>
      <c r="N98">
        <v>7.47</v>
      </c>
      <c r="O98" t="s">
        <v>390</v>
      </c>
    </row>
    <row r="99" spans="1:15" x14ac:dyDescent="0.3">
      <c r="A99" t="s">
        <v>455</v>
      </c>
      <c r="B99" t="s">
        <v>6</v>
      </c>
      <c r="C99">
        <v>7.53</v>
      </c>
      <c r="D99">
        <v>7.67</v>
      </c>
      <c r="E99">
        <v>7.24</v>
      </c>
      <c r="F99">
        <v>7.72</v>
      </c>
      <c r="G99">
        <v>7.92</v>
      </c>
      <c r="H99">
        <v>7.45</v>
      </c>
      <c r="I99">
        <v>7.39</v>
      </c>
      <c r="J99">
        <v>7.63</v>
      </c>
      <c r="K99">
        <v>7.68</v>
      </c>
      <c r="L99">
        <v>7.51</v>
      </c>
      <c r="M99">
        <v>7.59</v>
      </c>
      <c r="N99">
        <v>7.58</v>
      </c>
      <c r="O99" t="s">
        <v>390</v>
      </c>
    </row>
    <row r="100" spans="1:15" x14ac:dyDescent="0.3">
      <c r="A100" t="s">
        <v>456</v>
      </c>
      <c r="B100" t="s">
        <v>30</v>
      </c>
      <c r="C100">
        <v>7.11</v>
      </c>
      <c r="D100">
        <v>7.25</v>
      </c>
      <c r="E100">
        <v>7.51</v>
      </c>
      <c r="F100">
        <v>6.97</v>
      </c>
      <c r="G100">
        <v>7.2</v>
      </c>
      <c r="H100">
        <v>7.3</v>
      </c>
      <c r="I100">
        <v>8.07</v>
      </c>
      <c r="J100">
        <v>7.75</v>
      </c>
      <c r="K100">
        <v>7.33</v>
      </c>
      <c r="L100">
        <v>7.17</v>
      </c>
      <c r="M100">
        <v>7.25</v>
      </c>
      <c r="N100">
        <v>7.05</v>
      </c>
      <c r="O100" t="s">
        <v>390</v>
      </c>
    </row>
    <row r="101" spans="1:15" x14ac:dyDescent="0.3">
      <c r="A101" t="s">
        <v>457</v>
      </c>
      <c r="B101" t="s">
        <v>63</v>
      </c>
      <c r="C101">
        <v>7.47</v>
      </c>
      <c r="D101">
        <v>7.26</v>
      </c>
      <c r="E101">
        <v>7.66</v>
      </c>
      <c r="F101">
        <v>7.64</v>
      </c>
      <c r="G101">
        <v>7.9</v>
      </c>
      <c r="H101">
        <v>7.48</v>
      </c>
      <c r="I101">
        <v>7.49</v>
      </c>
      <c r="J101">
        <v>7.65</v>
      </c>
      <c r="K101">
        <v>7.54</v>
      </c>
      <c r="L101">
        <v>7.5</v>
      </c>
      <c r="M101">
        <v>7.2</v>
      </c>
      <c r="N101">
        <v>7.29</v>
      </c>
      <c r="O101" t="s">
        <v>390</v>
      </c>
    </row>
    <row r="102" spans="1:15" x14ac:dyDescent="0.3">
      <c r="A102" t="s">
        <v>458</v>
      </c>
      <c r="B102" t="s">
        <v>84</v>
      </c>
      <c r="C102">
        <v>7.53</v>
      </c>
      <c r="D102">
        <v>7.02</v>
      </c>
      <c r="E102">
        <v>7.59</v>
      </c>
      <c r="F102">
        <v>7.95</v>
      </c>
      <c r="G102">
        <v>7.9</v>
      </c>
      <c r="H102">
        <v>7.21</v>
      </c>
      <c r="I102">
        <v>7.52</v>
      </c>
      <c r="J102">
        <v>7.6</v>
      </c>
      <c r="K102">
        <v>7.38</v>
      </c>
      <c r="L102">
        <v>7.39</v>
      </c>
      <c r="M102">
        <v>7.26</v>
      </c>
      <c r="N102">
        <v>7.39</v>
      </c>
      <c r="O102" t="s">
        <v>390</v>
      </c>
    </row>
    <row r="103" spans="1:15" x14ac:dyDescent="0.3">
      <c r="A103" t="s">
        <v>459</v>
      </c>
      <c r="B103" t="s">
        <v>105</v>
      </c>
      <c r="C103">
        <v>7.61</v>
      </c>
      <c r="D103">
        <v>7.5</v>
      </c>
      <c r="E103">
        <v>7.38</v>
      </c>
      <c r="F103">
        <v>7.67</v>
      </c>
      <c r="G103">
        <v>7.74</v>
      </c>
      <c r="H103">
        <v>7.59</v>
      </c>
      <c r="I103">
        <v>7.72</v>
      </c>
      <c r="J103">
        <v>7.55</v>
      </c>
      <c r="K103">
        <v>7.49</v>
      </c>
      <c r="L103">
        <v>7.38</v>
      </c>
      <c r="M103">
        <v>7.38</v>
      </c>
      <c r="N103">
        <v>7.52</v>
      </c>
      <c r="O103" t="s">
        <v>390</v>
      </c>
    </row>
    <row r="104" spans="1:15" x14ac:dyDescent="0.3">
      <c r="A104" t="s">
        <v>460</v>
      </c>
      <c r="B104" t="s">
        <v>136</v>
      </c>
      <c r="C104">
        <v>7.28</v>
      </c>
      <c r="D104">
        <v>7.24</v>
      </c>
      <c r="E104">
        <v>7.54</v>
      </c>
      <c r="F104">
        <v>7.55</v>
      </c>
      <c r="G104">
        <v>7.71</v>
      </c>
      <c r="H104">
        <v>7.49</v>
      </c>
      <c r="I104">
        <v>7.33</v>
      </c>
      <c r="J104">
        <v>7.6</v>
      </c>
      <c r="K104">
        <v>7.73</v>
      </c>
      <c r="L104">
        <v>7.37</v>
      </c>
      <c r="M104">
        <v>7.91</v>
      </c>
      <c r="N104">
        <v>7.58</v>
      </c>
      <c r="O104" t="s">
        <v>390</v>
      </c>
    </row>
    <row r="105" spans="1:15" x14ac:dyDescent="0.3">
      <c r="A105" t="s">
        <v>461</v>
      </c>
      <c r="B105" t="s">
        <v>186</v>
      </c>
      <c r="C105">
        <v>7.45</v>
      </c>
      <c r="D105">
        <v>7.49</v>
      </c>
      <c r="E105">
        <v>7.55</v>
      </c>
      <c r="F105">
        <v>7.26</v>
      </c>
      <c r="G105">
        <v>7.31</v>
      </c>
      <c r="H105">
        <v>7.73</v>
      </c>
      <c r="I105">
        <v>7.55</v>
      </c>
      <c r="J105">
        <v>7.87</v>
      </c>
      <c r="K105">
        <v>7.86</v>
      </c>
      <c r="L105">
        <v>7.18</v>
      </c>
      <c r="M105">
        <v>7.58</v>
      </c>
      <c r="N105">
        <v>7.61</v>
      </c>
      <c r="O105" t="s">
        <v>390</v>
      </c>
    </row>
    <row r="106" spans="1:15" x14ac:dyDescent="0.3">
      <c r="A106" t="s">
        <v>462</v>
      </c>
      <c r="B106" t="s">
        <v>243</v>
      </c>
      <c r="C106">
        <v>7.45</v>
      </c>
      <c r="D106">
        <v>7.31</v>
      </c>
      <c r="E106">
        <v>7.46</v>
      </c>
      <c r="F106">
        <v>7.45</v>
      </c>
      <c r="G106">
        <v>7.55</v>
      </c>
      <c r="H106">
        <v>7.36</v>
      </c>
      <c r="I106">
        <v>7.76</v>
      </c>
      <c r="J106">
        <v>7.85</v>
      </c>
      <c r="K106">
        <v>7.64</v>
      </c>
      <c r="L106">
        <v>7.39</v>
      </c>
      <c r="M106">
        <v>7.57</v>
      </c>
      <c r="N106">
        <v>7.67</v>
      </c>
      <c r="O106" t="s">
        <v>390</v>
      </c>
    </row>
    <row r="107" spans="1:15" x14ac:dyDescent="0.3">
      <c r="A107" t="s">
        <v>463</v>
      </c>
      <c r="B107" t="s">
        <v>341</v>
      </c>
      <c r="C107">
        <v>7.33</v>
      </c>
      <c r="D107">
        <v>7.42</v>
      </c>
      <c r="E107">
        <v>7.6</v>
      </c>
      <c r="F107">
        <v>7.63</v>
      </c>
      <c r="G107">
        <v>7.64</v>
      </c>
      <c r="H107">
        <v>7.67</v>
      </c>
      <c r="I107">
        <v>7.7</v>
      </c>
      <c r="J107">
        <v>7.63</v>
      </c>
      <c r="K107">
        <v>7.49</v>
      </c>
      <c r="L107">
        <v>7.38</v>
      </c>
      <c r="M107">
        <v>7.61</v>
      </c>
      <c r="N107">
        <v>7.26</v>
      </c>
      <c r="O107" t="s">
        <v>390</v>
      </c>
    </row>
    <row r="108" spans="1:15" x14ac:dyDescent="0.3">
      <c r="A108" t="s">
        <v>464</v>
      </c>
      <c r="B108" t="s">
        <v>27</v>
      </c>
      <c r="C108">
        <v>7.09</v>
      </c>
      <c r="D108">
        <v>7.36</v>
      </c>
      <c r="E108">
        <v>7.87</v>
      </c>
      <c r="F108">
        <v>8.01</v>
      </c>
      <c r="G108">
        <v>7.48</v>
      </c>
      <c r="H108">
        <v>7.68</v>
      </c>
      <c r="I108">
        <v>8.11</v>
      </c>
      <c r="J108">
        <v>7.47</v>
      </c>
      <c r="K108">
        <v>7.33</v>
      </c>
      <c r="L108">
        <v>7.4</v>
      </c>
      <c r="M108">
        <v>8.0299999999999994</v>
      </c>
      <c r="N108">
        <v>7.43</v>
      </c>
      <c r="O108" t="s">
        <v>390</v>
      </c>
    </row>
    <row r="109" spans="1:15" x14ac:dyDescent="0.3">
      <c r="A109" t="s">
        <v>465</v>
      </c>
      <c r="B109" t="s">
        <v>57</v>
      </c>
      <c r="C109">
        <v>7.5</v>
      </c>
      <c r="D109">
        <v>7.31</v>
      </c>
      <c r="E109">
        <v>7.44</v>
      </c>
      <c r="F109">
        <v>7.53</v>
      </c>
      <c r="G109">
        <v>7.63</v>
      </c>
      <c r="H109">
        <v>7.49</v>
      </c>
      <c r="I109">
        <v>7.63</v>
      </c>
      <c r="J109">
        <v>7.7</v>
      </c>
      <c r="K109">
        <v>7.75</v>
      </c>
      <c r="L109">
        <v>7.41</v>
      </c>
      <c r="M109">
        <v>7.71</v>
      </c>
      <c r="N109">
        <v>6.97</v>
      </c>
      <c r="O109" t="s">
        <v>390</v>
      </c>
    </row>
    <row r="110" spans="1:15" x14ac:dyDescent="0.3">
      <c r="A110" t="s">
        <v>466</v>
      </c>
      <c r="B110" t="s">
        <v>124</v>
      </c>
      <c r="C110">
        <v>7.28</v>
      </c>
      <c r="D110">
        <v>7.36</v>
      </c>
      <c r="E110">
        <v>7.56</v>
      </c>
      <c r="F110">
        <v>7.76</v>
      </c>
      <c r="G110">
        <v>7.73</v>
      </c>
      <c r="H110">
        <v>7.68</v>
      </c>
      <c r="I110">
        <v>7.82</v>
      </c>
      <c r="J110">
        <v>7.53</v>
      </c>
      <c r="K110">
        <v>7.34</v>
      </c>
      <c r="L110">
        <v>7.06</v>
      </c>
      <c r="M110">
        <v>7.33</v>
      </c>
      <c r="N110">
        <v>7.43</v>
      </c>
      <c r="O110" t="s">
        <v>390</v>
      </c>
    </row>
    <row r="111" spans="1:15" x14ac:dyDescent="0.3">
      <c r="A111" t="s">
        <v>467</v>
      </c>
      <c r="B111" t="s">
        <v>138</v>
      </c>
      <c r="C111">
        <v>7.43</v>
      </c>
      <c r="D111">
        <v>7.39</v>
      </c>
      <c r="E111">
        <v>7.54</v>
      </c>
      <c r="F111">
        <v>7.6</v>
      </c>
      <c r="G111">
        <v>7.59</v>
      </c>
      <c r="H111">
        <v>7.84</v>
      </c>
      <c r="I111">
        <v>7.66</v>
      </c>
      <c r="J111">
        <v>7.4</v>
      </c>
      <c r="K111">
        <v>7.22</v>
      </c>
      <c r="L111">
        <v>7.32</v>
      </c>
      <c r="M111">
        <v>7.8</v>
      </c>
      <c r="N111">
        <v>7.42</v>
      </c>
      <c r="O111" t="s">
        <v>390</v>
      </c>
    </row>
    <row r="112" spans="1:15" x14ac:dyDescent="0.3">
      <c r="A112" t="s">
        <v>468</v>
      </c>
      <c r="B112" t="s">
        <v>170</v>
      </c>
      <c r="C112">
        <v>7.29</v>
      </c>
      <c r="D112">
        <v>7.66</v>
      </c>
      <c r="E112">
        <v>7.68</v>
      </c>
      <c r="F112">
        <v>7.71</v>
      </c>
      <c r="G112">
        <v>7.72</v>
      </c>
      <c r="H112">
        <v>7.63</v>
      </c>
      <c r="I112">
        <v>7.51</v>
      </c>
      <c r="J112">
        <v>7.69</v>
      </c>
      <c r="K112">
        <v>8.0299999999999994</v>
      </c>
      <c r="L112">
        <v>7.74</v>
      </c>
      <c r="M112">
        <v>7.22</v>
      </c>
      <c r="N112">
        <v>7.65</v>
      </c>
      <c r="O112" t="s">
        <v>390</v>
      </c>
    </row>
    <row r="113" spans="1:15" x14ac:dyDescent="0.3">
      <c r="A113" t="s">
        <v>469</v>
      </c>
      <c r="B113" t="s">
        <v>195</v>
      </c>
      <c r="C113">
        <v>7.53</v>
      </c>
      <c r="D113">
        <v>7.71</v>
      </c>
      <c r="E113">
        <v>7.57</v>
      </c>
      <c r="F113">
        <v>7.46</v>
      </c>
      <c r="G113">
        <v>7.61</v>
      </c>
      <c r="H113">
        <v>7.5</v>
      </c>
      <c r="I113">
        <v>7.36</v>
      </c>
      <c r="J113">
        <v>7.86</v>
      </c>
      <c r="K113">
        <v>7.58</v>
      </c>
      <c r="L113">
        <v>7.66</v>
      </c>
      <c r="M113">
        <v>7.48</v>
      </c>
      <c r="N113">
        <v>6.98</v>
      </c>
      <c r="O113" t="s">
        <v>390</v>
      </c>
    </row>
    <row r="114" spans="1:15" x14ac:dyDescent="0.3">
      <c r="A114" t="s">
        <v>470</v>
      </c>
      <c r="B114" t="s">
        <v>201</v>
      </c>
      <c r="C114">
        <v>6.81</v>
      </c>
      <c r="D114">
        <v>7.33</v>
      </c>
      <c r="E114">
        <v>7.79</v>
      </c>
      <c r="F114">
        <v>7.39</v>
      </c>
      <c r="G114">
        <v>7.81</v>
      </c>
      <c r="H114">
        <v>8.15</v>
      </c>
      <c r="I114">
        <v>7.8</v>
      </c>
      <c r="J114" t="s">
        <v>390</v>
      </c>
      <c r="K114">
        <v>7.01</v>
      </c>
      <c r="L114" t="s">
        <v>390</v>
      </c>
      <c r="M114" t="s">
        <v>390</v>
      </c>
      <c r="N114">
        <v>7.54</v>
      </c>
      <c r="O114" t="s">
        <v>390</v>
      </c>
    </row>
    <row r="115" spans="1:15" x14ac:dyDescent="0.3">
      <c r="A115" t="s">
        <v>471</v>
      </c>
      <c r="B115" t="s">
        <v>342</v>
      </c>
      <c r="C115">
        <v>7.36</v>
      </c>
      <c r="D115">
        <v>7.48</v>
      </c>
      <c r="E115">
        <v>7.45</v>
      </c>
      <c r="F115">
        <v>7.54</v>
      </c>
      <c r="G115">
        <v>7.65</v>
      </c>
      <c r="H115">
        <v>7.55</v>
      </c>
      <c r="I115">
        <v>7.54</v>
      </c>
      <c r="J115">
        <v>7.54</v>
      </c>
      <c r="K115">
        <v>7.5</v>
      </c>
      <c r="L115">
        <v>7.59</v>
      </c>
      <c r="M115">
        <v>7.62</v>
      </c>
      <c r="N115">
        <v>7.53</v>
      </c>
      <c r="O115" t="s">
        <v>390</v>
      </c>
    </row>
    <row r="116" spans="1:15" x14ac:dyDescent="0.3">
      <c r="A116" t="s">
        <v>472</v>
      </c>
      <c r="B116" t="s">
        <v>32</v>
      </c>
      <c r="C116">
        <v>7.11</v>
      </c>
      <c r="D116">
        <v>7.32</v>
      </c>
      <c r="E116">
        <v>7.22</v>
      </c>
      <c r="F116">
        <v>7.49</v>
      </c>
      <c r="G116">
        <v>7.62</v>
      </c>
      <c r="H116">
        <v>7.29</v>
      </c>
      <c r="I116">
        <v>7.35</v>
      </c>
      <c r="J116">
        <v>7.7</v>
      </c>
      <c r="K116">
        <v>7.07</v>
      </c>
      <c r="L116" t="s">
        <v>390</v>
      </c>
      <c r="M116">
        <v>7.62</v>
      </c>
      <c r="N116" t="s">
        <v>390</v>
      </c>
      <c r="O116" t="s">
        <v>390</v>
      </c>
    </row>
    <row r="117" spans="1:15" x14ac:dyDescent="0.3">
      <c r="A117" t="s">
        <v>473</v>
      </c>
      <c r="B117" t="s">
        <v>94</v>
      </c>
      <c r="C117">
        <v>7.48</v>
      </c>
      <c r="D117">
        <v>7.37</v>
      </c>
      <c r="E117">
        <v>7.35</v>
      </c>
      <c r="F117">
        <v>7.51</v>
      </c>
      <c r="G117">
        <v>7.55</v>
      </c>
      <c r="H117">
        <v>7.71</v>
      </c>
      <c r="I117">
        <v>7.47</v>
      </c>
      <c r="J117">
        <v>7.61</v>
      </c>
      <c r="K117">
        <v>7.57</v>
      </c>
      <c r="L117">
        <v>7.69</v>
      </c>
      <c r="M117">
        <v>7.84</v>
      </c>
      <c r="N117">
        <v>7.66</v>
      </c>
      <c r="O117" t="s">
        <v>390</v>
      </c>
    </row>
    <row r="118" spans="1:15" x14ac:dyDescent="0.3">
      <c r="A118" t="s">
        <v>474</v>
      </c>
      <c r="B118" t="s">
        <v>161</v>
      </c>
      <c r="C118">
        <v>7.28</v>
      </c>
      <c r="D118">
        <v>7.11</v>
      </c>
      <c r="E118">
        <v>7.35</v>
      </c>
      <c r="F118">
        <v>7.17</v>
      </c>
      <c r="G118">
        <v>7.79</v>
      </c>
      <c r="H118">
        <v>7.15</v>
      </c>
      <c r="I118">
        <v>7.77</v>
      </c>
      <c r="J118">
        <v>7.09</v>
      </c>
      <c r="K118">
        <v>7.26</v>
      </c>
      <c r="L118">
        <v>7.47</v>
      </c>
      <c r="M118">
        <v>7.59</v>
      </c>
      <c r="N118">
        <v>6.57</v>
      </c>
      <c r="O118" t="s">
        <v>390</v>
      </c>
    </row>
    <row r="119" spans="1:15" x14ac:dyDescent="0.3">
      <c r="A119" t="s">
        <v>475</v>
      </c>
      <c r="B119" t="s">
        <v>189</v>
      </c>
      <c r="C119">
        <v>7.49</v>
      </c>
      <c r="D119">
        <v>7.8</v>
      </c>
      <c r="E119">
        <v>7.51</v>
      </c>
      <c r="F119">
        <v>7.76</v>
      </c>
      <c r="G119">
        <v>7.83</v>
      </c>
      <c r="H119">
        <v>7.8</v>
      </c>
      <c r="I119">
        <v>7.71</v>
      </c>
      <c r="J119">
        <v>7.51</v>
      </c>
      <c r="K119">
        <v>7.64</v>
      </c>
      <c r="L119">
        <v>7.57</v>
      </c>
      <c r="M119">
        <v>7.63</v>
      </c>
      <c r="N119">
        <v>8.09</v>
      </c>
      <c r="O119" t="s">
        <v>390</v>
      </c>
    </row>
    <row r="120" spans="1:15" x14ac:dyDescent="0.3">
      <c r="A120" t="s">
        <v>476</v>
      </c>
      <c r="B120" t="s">
        <v>246</v>
      </c>
      <c r="C120">
        <v>7.26</v>
      </c>
      <c r="D120">
        <v>7.5</v>
      </c>
      <c r="E120">
        <v>7.27</v>
      </c>
      <c r="F120">
        <v>7.16</v>
      </c>
      <c r="G120">
        <v>7.36</v>
      </c>
      <c r="H120">
        <v>7.03</v>
      </c>
      <c r="I120">
        <v>6.83</v>
      </c>
      <c r="J120">
        <v>7.56</v>
      </c>
      <c r="K120">
        <v>7.33</v>
      </c>
      <c r="L120">
        <v>7.46</v>
      </c>
      <c r="M120">
        <v>7.33</v>
      </c>
      <c r="N120">
        <v>7.62</v>
      </c>
      <c r="O120" t="s">
        <v>390</v>
      </c>
    </row>
    <row r="121" spans="1:15" x14ac:dyDescent="0.3">
      <c r="A121" t="s">
        <v>477</v>
      </c>
      <c r="B121" t="s">
        <v>247</v>
      </c>
      <c r="C121">
        <v>7.22</v>
      </c>
      <c r="D121">
        <v>7.81</v>
      </c>
      <c r="E121">
        <v>7.67</v>
      </c>
      <c r="F121">
        <v>7.76</v>
      </c>
      <c r="G121">
        <v>7.69</v>
      </c>
      <c r="H121">
        <v>7.7</v>
      </c>
      <c r="I121">
        <v>7.64</v>
      </c>
      <c r="J121">
        <v>7.62</v>
      </c>
      <c r="K121">
        <v>7.68</v>
      </c>
      <c r="L121">
        <v>7.75</v>
      </c>
      <c r="M121">
        <v>7.51</v>
      </c>
      <c r="N121">
        <v>7.6</v>
      </c>
      <c r="O121" t="s">
        <v>390</v>
      </c>
    </row>
    <row r="122" spans="1:15" x14ac:dyDescent="0.3">
      <c r="A122" t="s">
        <v>478</v>
      </c>
      <c r="B122" t="s">
        <v>313</v>
      </c>
      <c r="C122">
        <v>7.58</v>
      </c>
      <c r="D122">
        <v>7.28</v>
      </c>
      <c r="E122">
        <v>7.64</v>
      </c>
      <c r="F122">
        <v>7.78</v>
      </c>
      <c r="G122">
        <v>7.67</v>
      </c>
      <c r="H122">
        <v>7.91</v>
      </c>
      <c r="I122">
        <v>7.93</v>
      </c>
      <c r="J122">
        <v>7.7</v>
      </c>
      <c r="K122">
        <v>7.7</v>
      </c>
      <c r="L122">
        <v>7.36</v>
      </c>
      <c r="M122">
        <v>7.73</v>
      </c>
      <c r="N122">
        <v>7.51</v>
      </c>
      <c r="O122" t="s">
        <v>390</v>
      </c>
    </row>
    <row r="123" spans="1:15" x14ac:dyDescent="0.3">
      <c r="A123" t="s">
        <v>479</v>
      </c>
      <c r="B123" t="s">
        <v>1031</v>
      </c>
      <c r="C123" t="s">
        <v>390</v>
      </c>
      <c r="D123" t="s">
        <v>390</v>
      </c>
      <c r="E123" t="s">
        <v>390</v>
      </c>
      <c r="F123" t="s">
        <v>390</v>
      </c>
      <c r="G123" t="s">
        <v>390</v>
      </c>
      <c r="H123" t="s">
        <v>390</v>
      </c>
      <c r="I123" t="s">
        <v>390</v>
      </c>
      <c r="J123" t="s">
        <v>390</v>
      </c>
      <c r="K123">
        <v>7.57</v>
      </c>
      <c r="L123">
        <v>7.47</v>
      </c>
      <c r="M123">
        <v>7.62</v>
      </c>
      <c r="N123">
        <v>7.09</v>
      </c>
      <c r="O123" t="s">
        <v>390</v>
      </c>
    </row>
    <row r="124" spans="1:15" x14ac:dyDescent="0.3">
      <c r="A124" t="s">
        <v>481</v>
      </c>
      <c r="B124" t="s">
        <v>1030</v>
      </c>
      <c r="C124" t="s">
        <v>390</v>
      </c>
      <c r="D124" t="s">
        <v>390</v>
      </c>
      <c r="E124" t="s">
        <v>390</v>
      </c>
      <c r="F124" t="s">
        <v>390</v>
      </c>
      <c r="G124" t="s">
        <v>390</v>
      </c>
      <c r="H124" t="s">
        <v>390</v>
      </c>
      <c r="I124" t="s">
        <v>390</v>
      </c>
      <c r="J124" t="s">
        <v>390</v>
      </c>
      <c r="K124">
        <v>7.65</v>
      </c>
      <c r="L124">
        <v>7.56</v>
      </c>
      <c r="M124">
        <v>7.51</v>
      </c>
      <c r="N124">
        <v>7.44</v>
      </c>
      <c r="O124" t="s">
        <v>390</v>
      </c>
    </row>
    <row r="125" spans="1:15" x14ac:dyDescent="0.3">
      <c r="A125" t="s">
        <v>482</v>
      </c>
      <c r="B125" t="s">
        <v>345</v>
      </c>
      <c r="C125">
        <v>7.18</v>
      </c>
      <c r="D125">
        <v>7.33</v>
      </c>
      <c r="E125">
        <v>7.37</v>
      </c>
      <c r="F125">
        <v>7.57</v>
      </c>
      <c r="G125">
        <v>7.69</v>
      </c>
      <c r="H125">
        <v>7.58</v>
      </c>
      <c r="I125">
        <v>7.58</v>
      </c>
      <c r="J125">
        <v>7.56</v>
      </c>
      <c r="K125">
        <v>7.55</v>
      </c>
      <c r="L125">
        <v>7.23</v>
      </c>
      <c r="M125">
        <v>7.35</v>
      </c>
      <c r="N125">
        <v>7.26</v>
      </c>
      <c r="O125" t="s">
        <v>390</v>
      </c>
    </row>
    <row r="126" spans="1:15" x14ac:dyDescent="0.3">
      <c r="A126" t="s">
        <v>483</v>
      </c>
      <c r="B126" t="s">
        <v>9</v>
      </c>
      <c r="C126">
        <v>7.13</v>
      </c>
      <c r="D126">
        <v>6.83</v>
      </c>
      <c r="E126">
        <v>7.36</v>
      </c>
      <c r="F126">
        <v>7.65</v>
      </c>
      <c r="G126">
        <v>7.59</v>
      </c>
      <c r="H126">
        <v>7.43</v>
      </c>
      <c r="I126">
        <v>7.6</v>
      </c>
      <c r="J126">
        <v>7.72</v>
      </c>
      <c r="K126">
        <v>7.39</v>
      </c>
      <c r="L126">
        <v>7.37</v>
      </c>
      <c r="M126">
        <v>7.49</v>
      </c>
      <c r="N126">
        <v>6.82</v>
      </c>
      <c r="O126" t="s">
        <v>390</v>
      </c>
    </row>
    <row r="127" spans="1:15" x14ac:dyDescent="0.3">
      <c r="A127" t="s">
        <v>484</v>
      </c>
      <c r="B127" t="s">
        <v>22</v>
      </c>
      <c r="C127">
        <v>7.35</v>
      </c>
      <c r="D127">
        <v>7.44</v>
      </c>
      <c r="E127">
        <v>7.43</v>
      </c>
      <c r="F127">
        <v>7.82</v>
      </c>
      <c r="G127">
        <v>7.48</v>
      </c>
      <c r="H127">
        <v>7.73</v>
      </c>
      <c r="I127">
        <v>7.66</v>
      </c>
      <c r="J127">
        <v>7.83</v>
      </c>
      <c r="K127">
        <v>7.78</v>
      </c>
      <c r="L127">
        <v>7.28</v>
      </c>
      <c r="M127">
        <v>7.34</v>
      </c>
      <c r="N127">
        <v>7.38</v>
      </c>
      <c r="O127" t="s">
        <v>390</v>
      </c>
    </row>
    <row r="128" spans="1:15" x14ac:dyDescent="0.3">
      <c r="A128" t="s">
        <v>485</v>
      </c>
      <c r="B128" t="s">
        <v>46</v>
      </c>
      <c r="C128">
        <v>7.54</v>
      </c>
      <c r="D128">
        <v>7.47</v>
      </c>
      <c r="E128">
        <v>7.53</v>
      </c>
      <c r="F128">
        <v>7.46</v>
      </c>
      <c r="G128">
        <v>7.85</v>
      </c>
      <c r="H128">
        <v>7.7</v>
      </c>
      <c r="I128">
        <v>7.17</v>
      </c>
      <c r="J128">
        <v>7.47</v>
      </c>
      <c r="K128">
        <v>7.81</v>
      </c>
      <c r="L128">
        <v>7.3</v>
      </c>
      <c r="M128">
        <v>7.49</v>
      </c>
      <c r="N128">
        <v>7.34</v>
      </c>
      <c r="O128" t="s">
        <v>390</v>
      </c>
    </row>
    <row r="129" spans="1:15" x14ac:dyDescent="0.3">
      <c r="A129" t="s">
        <v>486</v>
      </c>
      <c r="B129" t="s">
        <v>113</v>
      </c>
      <c r="C129">
        <v>6.98</v>
      </c>
      <c r="D129">
        <v>7.54</v>
      </c>
      <c r="E129">
        <v>7.24</v>
      </c>
      <c r="F129">
        <v>7.51</v>
      </c>
      <c r="G129">
        <v>7.68</v>
      </c>
      <c r="H129">
        <v>7.4</v>
      </c>
      <c r="I129">
        <v>7.43</v>
      </c>
      <c r="J129">
        <v>7.54</v>
      </c>
      <c r="K129">
        <v>7.29</v>
      </c>
      <c r="L129">
        <v>6.52</v>
      </c>
      <c r="M129">
        <v>7.37</v>
      </c>
      <c r="N129">
        <v>6.88</v>
      </c>
      <c r="O129" t="s">
        <v>390</v>
      </c>
    </row>
    <row r="130" spans="1:15" x14ac:dyDescent="0.3">
      <c r="A130" t="s">
        <v>487</v>
      </c>
      <c r="B130" t="s">
        <v>168</v>
      </c>
      <c r="C130">
        <v>6.8</v>
      </c>
      <c r="D130">
        <v>7.22</v>
      </c>
      <c r="E130">
        <v>7.28</v>
      </c>
      <c r="F130">
        <v>7.51</v>
      </c>
      <c r="G130">
        <v>7.4</v>
      </c>
      <c r="H130">
        <v>7.57</v>
      </c>
      <c r="I130">
        <v>7.73</v>
      </c>
      <c r="J130">
        <v>7.32</v>
      </c>
      <c r="K130">
        <v>7.39</v>
      </c>
      <c r="L130">
        <v>7.71</v>
      </c>
      <c r="M130">
        <v>7.01</v>
      </c>
      <c r="N130">
        <v>7.4</v>
      </c>
      <c r="O130" t="s">
        <v>390</v>
      </c>
    </row>
    <row r="131" spans="1:15" x14ac:dyDescent="0.3">
      <c r="A131" t="s">
        <v>488</v>
      </c>
      <c r="B131" t="s">
        <v>180</v>
      </c>
      <c r="C131">
        <v>7.07</v>
      </c>
      <c r="D131">
        <v>7.33</v>
      </c>
      <c r="E131">
        <v>7.3</v>
      </c>
      <c r="F131">
        <v>7.41</v>
      </c>
      <c r="G131">
        <v>8.11</v>
      </c>
      <c r="H131">
        <v>7.74</v>
      </c>
      <c r="I131">
        <v>7.71</v>
      </c>
      <c r="J131">
        <v>7.61</v>
      </c>
      <c r="K131">
        <v>7.66</v>
      </c>
      <c r="L131">
        <v>7.32</v>
      </c>
      <c r="M131">
        <v>7.23</v>
      </c>
      <c r="N131">
        <v>7.55</v>
      </c>
      <c r="O131" t="s">
        <v>390</v>
      </c>
    </row>
    <row r="132" spans="1:15" x14ac:dyDescent="0.3">
      <c r="A132" t="s">
        <v>489</v>
      </c>
      <c r="B132" t="s">
        <v>226</v>
      </c>
      <c r="C132">
        <v>7.35</v>
      </c>
      <c r="D132">
        <v>7.53</v>
      </c>
      <c r="E132">
        <v>7.46</v>
      </c>
      <c r="F132">
        <v>7.63</v>
      </c>
      <c r="G132">
        <v>7.7</v>
      </c>
      <c r="H132">
        <v>7.5</v>
      </c>
      <c r="I132">
        <v>7.76</v>
      </c>
      <c r="J132">
        <v>7.42</v>
      </c>
      <c r="K132">
        <v>7.55</v>
      </c>
      <c r="L132">
        <v>7.17</v>
      </c>
      <c r="M132">
        <v>7.52</v>
      </c>
      <c r="N132">
        <v>7.39</v>
      </c>
      <c r="O132" t="s">
        <v>390</v>
      </c>
    </row>
    <row r="133" spans="1:15" x14ac:dyDescent="0.3">
      <c r="C133" t="s">
        <v>390</v>
      </c>
      <c r="D133" t="s">
        <v>390</v>
      </c>
      <c r="E133" t="s">
        <v>390</v>
      </c>
      <c r="F133" t="s">
        <v>390</v>
      </c>
      <c r="G133" t="s">
        <v>390</v>
      </c>
      <c r="H133" t="s">
        <v>390</v>
      </c>
      <c r="I133" t="s">
        <v>390</v>
      </c>
      <c r="J133" t="s">
        <v>390</v>
      </c>
      <c r="K133" t="s">
        <v>390</v>
      </c>
      <c r="L133" t="s">
        <v>390</v>
      </c>
      <c r="M133" t="s">
        <v>390</v>
      </c>
      <c r="N133" t="s">
        <v>390</v>
      </c>
      <c r="O133" t="s">
        <v>390</v>
      </c>
    </row>
    <row r="134" spans="1:15" x14ac:dyDescent="0.3">
      <c r="A134" t="s">
        <v>490</v>
      </c>
      <c r="B134" t="s">
        <v>930</v>
      </c>
      <c r="C134" t="s">
        <v>390</v>
      </c>
      <c r="D134" t="s">
        <v>390</v>
      </c>
      <c r="E134" t="s">
        <v>390</v>
      </c>
      <c r="F134" t="s">
        <v>390</v>
      </c>
      <c r="G134" t="s">
        <v>390</v>
      </c>
      <c r="H134" t="s">
        <v>390</v>
      </c>
      <c r="I134" t="s">
        <v>390</v>
      </c>
      <c r="J134" t="s">
        <v>390</v>
      </c>
      <c r="K134" t="s">
        <v>390</v>
      </c>
      <c r="L134" t="s">
        <v>390</v>
      </c>
      <c r="M134" t="s">
        <v>390</v>
      </c>
      <c r="N134" t="s">
        <v>390</v>
      </c>
      <c r="O134" t="s">
        <v>390</v>
      </c>
    </row>
    <row r="135" spans="1:15" x14ac:dyDescent="0.3">
      <c r="A135" t="s">
        <v>492</v>
      </c>
      <c r="B135" t="s">
        <v>134</v>
      </c>
      <c r="C135">
        <v>7.48</v>
      </c>
      <c r="D135">
        <v>7.39</v>
      </c>
      <c r="E135">
        <v>7.52</v>
      </c>
      <c r="F135">
        <v>7.57</v>
      </c>
      <c r="G135">
        <v>7.57</v>
      </c>
      <c r="H135">
        <v>7.61</v>
      </c>
      <c r="I135">
        <v>7.73</v>
      </c>
      <c r="J135">
        <v>7.69</v>
      </c>
      <c r="K135">
        <v>7.54</v>
      </c>
      <c r="L135">
        <v>7.51</v>
      </c>
      <c r="M135">
        <v>7.44</v>
      </c>
      <c r="N135">
        <v>7.64</v>
      </c>
      <c r="O135" t="s">
        <v>390</v>
      </c>
    </row>
    <row r="136" spans="1:15" x14ac:dyDescent="0.3">
      <c r="A136" t="s">
        <v>493</v>
      </c>
      <c r="B136" t="s">
        <v>238</v>
      </c>
      <c r="C136">
        <v>7.53</v>
      </c>
      <c r="D136">
        <v>7.36</v>
      </c>
      <c r="E136">
        <v>7.49</v>
      </c>
      <c r="F136">
        <v>7.67</v>
      </c>
      <c r="G136">
        <v>7.66</v>
      </c>
      <c r="H136">
        <v>7.66</v>
      </c>
      <c r="I136">
        <v>7.53</v>
      </c>
      <c r="J136">
        <v>7.68</v>
      </c>
      <c r="K136">
        <v>7.68</v>
      </c>
      <c r="L136">
        <v>7.48</v>
      </c>
      <c r="M136">
        <v>7.4</v>
      </c>
      <c r="N136">
        <v>7.66</v>
      </c>
      <c r="O136" t="s">
        <v>390</v>
      </c>
    </row>
    <row r="137" spans="1:15" x14ac:dyDescent="0.3">
      <c r="A137" t="s">
        <v>494</v>
      </c>
      <c r="B137" t="s">
        <v>268</v>
      </c>
      <c r="C137">
        <v>7.19</v>
      </c>
      <c r="D137">
        <v>7.02</v>
      </c>
      <c r="E137">
        <v>7.17</v>
      </c>
      <c r="F137">
        <v>7.3</v>
      </c>
      <c r="G137">
        <v>7.29</v>
      </c>
      <c r="H137">
        <v>7.54</v>
      </c>
      <c r="I137">
        <v>7.36</v>
      </c>
      <c r="J137">
        <v>7.42</v>
      </c>
      <c r="K137">
        <v>7.4</v>
      </c>
      <c r="L137">
        <v>7.32</v>
      </c>
      <c r="M137">
        <v>7.59</v>
      </c>
      <c r="N137">
        <v>7.32</v>
      </c>
      <c r="O137" t="s">
        <v>390</v>
      </c>
    </row>
    <row r="138" spans="1:15" x14ac:dyDescent="0.3">
      <c r="A138" t="s">
        <v>495</v>
      </c>
      <c r="B138" t="s">
        <v>282</v>
      </c>
      <c r="C138">
        <v>7.38</v>
      </c>
      <c r="D138">
        <v>7.26</v>
      </c>
      <c r="E138">
        <v>7.23</v>
      </c>
      <c r="F138">
        <v>7.4</v>
      </c>
      <c r="G138">
        <v>7.37</v>
      </c>
      <c r="H138">
        <v>7.6</v>
      </c>
      <c r="I138">
        <v>7.62</v>
      </c>
      <c r="J138">
        <v>7.42</v>
      </c>
      <c r="K138">
        <v>7.28</v>
      </c>
      <c r="L138">
        <v>7.37</v>
      </c>
      <c r="M138">
        <v>7.31</v>
      </c>
      <c r="N138">
        <v>7.52</v>
      </c>
      <c r="O138" t="s">
        <v>390</v>
      </c>
    </row>
    <row r="139" spans="1:15" x14ac:dyDescent="0.3">
      <c r="A139" t="s">
        <v>496</v>
      </c>
      <c r="B139" t="s">
        <v>348</v>
      </c>
      <c r="C139">
        <v>7.4</v>
      </c>
      <c r="D139">
        <v>7.32</v>
      </c>
      <c r="E139">
        <v>7.56</v>
      </c>
      <c r="F139">
        <v>7.47</v>
      </c>
      <c r="G139">
        <v>7.57</v>
      </c>
      <c r="H139">
        <v>7.49</v>
      </c>
      <c r="I139">
        <v>7.59</v>
      </c>
      <c r="J139">
        <v>7.63</v>
      </c>
      <c r="K139">
        <v>7.66</v>
      </c>
      <c r="L139">
        <v>7.24</v>
      </c>
      <c r="M139">
        <v>7.56</v>
      </c>
      <c r="N139">
        <v>7.49</v>
      </c>
      <c r="O139" t="s">
        <v>390</v>
      </c>
    </row>
    <row r="140" spans="1:15" x14ac:dyDescent="0.3">
      <c r="A140" t="s">
        <v>497</v>
      </c>
      <c r="B140" t="s">
        <v>52</v>
      </c>
      <c r="C140">
        <v>7.29</v>
      </c>
      <c r="D140">
        <v>7.18</v>
      </c>
      <c r="E140">
        <v>7.45</v>
      </c>
      <c r="F140">
        <v>7.06</v>
      </c>
      <c r="G140">
        <v>7.37</v>
      </c>
      <c r="H140">
        <v>7.24</v>
      </c>
      <c r="I140">
        <v>7.44</v>
      </c>
      <c r="J140">
        <v>7.41</v>
      </c>
      <c r="K140">
        <v>7.62</v>
      </c>
      <c r="L140">
        <v>6.66</v>
      </c>
      <c r="M140">
        <v>7.26</v>
      </c>
      <c r="N140">
        <v>8.0399999999999991</v>
      </c>
      <c r="O140" t="s">
        <v>390</v>
      </c>
    </row>
    <row r="141" spans="1:15" x14ac:dyDescent="0.3">
      <c r="A141" t="s">
        <v>498</v>
      </c>
      <c r="B141" t="s">
        <v>97</v>
      </c>
      <c r="C141">
        <v>7.4</v>
      </c>
      <c r="D141">
        <v>7.06</v>
      </c>
      <c r="E141">
        <v>7.44</v>
      </c>
      <c r="F141">
        <v>7.64</v>
      </c>
      <c r="G141">
        <v>7.72</v>
      </c>
      <c r="H141">
        <v>7.58</v>
      </c>
      <c r="I141">
        <v>7.67</v>
      </c>
      <c r="J141">
        <v>7.72</v>
      </c>
      <c r="K141">
        <v>7.66</v>
      </c>
      <c r="L141">
        <v>6.74</v>
      </c>
      <c r="M141">
        <v>7.45</v>
      </c>
      <c r="N141">
        <v>7.73</v>
      </c>
      <c r="O141" t="s">
        <v>390</v>
      </c>
    </row>
    <row r="142" spans="1:15" x14ac:dyDescent="0.3">
      <c r="A142" t="s">
        <v>499</v>
      </c>
      <c r="B142" t="s">
        <v>160</v>
      </c>
      <c r="C142">
        <v>7.5</v>
      </c>
      <c r="D142">
        <v>7.51</v>
      </c>
      <c r="E142">
        <v>7.86</v>
      </c>
      <c r="F142">
        <v>7.59</v>
      </c>
      <c r="G142">
        <v>8.01</v>
      </c>
      <c r="H142">
        <v>7.74</v>
      </c>
      <c r="I142">
        <v>8.0399999999999991</v>
      </c>
      <c r="J142">
        <v>7.79</v>
      </c>
      <c r="K142">
        <v>7.54</v>
      </c>
      <c r="L142">
        <v>7</v>
      </c>
      <c r="M142">
        <v>8.1</v>
      </c>
      <c r="N142">
        <v>7.44</v>
      </c>
      <c r="O142" t="s">
        <v>390</v>
      </c>
    </row>
    <row r="143" spans="1:15" x14ac:dyDescent="0.3">
      <c r="A143" t="s">
        <v>500</v>
      </c>
      <c r="B143" t="s">
        <v>182</v>
      </c>
      <c r="C143">
        <v>7.16</v>
      </c>
      <c r="D143">
        <v>7.13</v>
      </c>
      <c r="E143">
        <v>7.39</v>
      </c>
      <c r="F143">
        <v>7.17</v>
      </c>
      <c r="G143">
        <v>7.3</v>
      </c>
      <c r="H143">
        <v>7.53</v>
      </c>
      <c r="I143">
        <v>7.36</v>
      </c>
      <c r="J143">
        <v>7.81</v>
      </c>
      <c r="K143">
        <v>7.8</v>
      </c>
      <c r="L143">
        <v>7.91</v>
      </c>
      <c r="M143">
        <v>7.87</v>
      </c>
      <c r="N143">
        <v>7.27</v>
      </c>
      <c r="O143" t="s">
        <v>390</v>
      </c>
    </row>
    <row r="144" spans="1:15" x14ac:dyDescent="0.3">
      <c r="A144" t="s">
        <v>501</v>
      </c>
      <c r="B144" t="s">
        <v>254</v>
      </c>
      <c r="C144">
        <v>7.41</v>
      </c>
      <c r="D144">
        <v>7.37</v>
      </c>
      <c r="E144">
        <v>7.89</v>
      </c>
      <c r="F144">
        <v>7.4</v>
      </c>
      <c r="G144">
        <v>7.67</v>
      </c>
      <c r="H144">
        <v>7.45</v>
      </c>
      <c r="I144">
        <v>7.93</v>
      </c>
      <c r="J144">
        <v>7.65</v>
      </c>
      <c r="K144">
        <v>7.71</v>
      </c>
      <c r="L144">
        <v>7.3</v>
      </c>
      <c r="M144">
        <v>7.51</v>
      </c>
      <c r="N144">
        <v>7.64</v>
      </c>
      <c r="O144" t="s">
        <v>390</v>
      </c>
    </row>
    <row r="145" spans="1:15" x14ac:dyDescent="0.3">
      <c r="A145" t="s">
        <v>502</v>
      </c>
      <c r="B145" t="s">
        <v>263</v>
      </c>
      <c r="C145">
        <v>7.51</v>
      </c>
      <c r="D145">
        <v>7.39</v>
      </c>
      <c r="E145">
        <v>7.28</v>
      </c>
      <c r="F145">
        <v>7.67</v>
      </c>
      <c r="G145">
        <v>7.27</v>
      </c>
      <c r="H145">
        <v>7.18</v>
      </c>
      <c r="I145">
        <v>7.45</v>
      </c>
      <c r="J145">
        <v>7.51</v>
      </c>
      <c r="K145">
        <v>7.7</v>
      </c>
      <c r="L145">
        <v>7.44</v>
      </c>
      <c r="M145">
        <v>7.24</v>
      </c>
      <c r="N145">
        <v>7.08</v>
      </c>
      <c r="O145" t="s">
        <v>390</v>
      </c>
    </row>
    <row r="146" spans="1:15" x14ac:dyDescent="0.3">
      <c r="A146" t="s">
        <v>503</v>
      </c>
      <c r="B146" t="s">
        <v>264</v>
      </c>
      <c r="C146">
        <v>7.64</v>
      </c>
      <c r="D146">
        <v>7.58</v>
      </c>
      <c r="E146">
        <v>8.01</v>
      </c>
      <c r="F146">
        <v>7.87</v>
      </c>
      <c r="G146">
        <v>7.68</v>
      </c>
      <c r="H146">
        <v>7.88</v>
      </c>
      <c r="I146">
        <v>7.59</v>
      </c>
      <c r="J146">
        <v>7.62</v>
      </c>
      <c r="K146">
        <v>7.63</v>
      </c>
      <c r="L146">
        <v>7.3</v>
      </c>
      <c r="M146">
        <v>7.72</v>
      </c>
      <c r="N146">
        <v>7.28</v>
      </c>
      <c r="O146" t="s">
        <v>390</v>
      </c>
    </row>
    <row r="147" spans="1:15" x14ac:dyDescent="0.3">
      <c r="A147" t="s">
        <v>504</v>
      </c>
      <c r="B147" t="s">
        <v>278</v>
      </c>
      <c r="C147">
        <v>7.22</v>
      </c>
      <c r="D147">
        <v>7.38</v>
      </c>
      <c r="E147">
        <v>7.15</v>
      </c>
      <c r="F147">
        <v>7.28</v>
      </c>
      <c r="G147">
        <v>7.68</v>
      </c>
      <c r="H147">
        <v>7.32</v>
      </c>
      <c r="I147">
        <v>7.18</v>
      </c>
      <c r="J147">
        <v>7.49</v>
      </c>
      <c r="K147">
        <v>7.5</v>
      </c>
      <c r="L147">
        <v>7.36</v>
      </c>
      <c r="M147">
        <v>7.33</v>
      </c>
      <c r="N147">
        <v>7.77</v>
      </c>
      <c r="O147" t="s">
        <v>390</v>
      </c>
    </row>
    <row r="148" spans="1:15" x14ac:dyDescent="0.3">
      <c r="A148" t="s">
        <v>505</v>
      </c>
      <c r="B148" t="s">
        <v>350</v>
      </c>
      <c r="C148">
        <v>7.17</v>
      </c>
      <c r="D148">
        <v>7.38</v>
      </c>
      <c r="E148">
        <v>7.56</v>
      </c>
      <c r="F148">
        <v>7.58</v>
      </c>
      <c r="G148">
        <v>7.62</v>
      </c>
      <c r="H148">
        <v>7.66</v>
      </c>
      <c r="I148">
        <v>7.69</v>
      </c>
      <c r="J148">
        <v>7.79</v>
      </c>
      <c r="K148">
        <v>7.59</v>
      </c>
      <c r="L148">
        <v>7.41</v>
      </c>
      <c r="M148">
        <v>7.44</v>
      </c>
      <c r="N148">
        <v>7.31</v>
      </c>
      <c r="O148" t="s">
        <v>390</v>
      </c>
    </row>
    <row r="149" spans="1:15" x14ac:dyDescent="0.3">
      <c r="A149" t="s">
        <v>506</v>
      </c>
      <c r="B149" t="s">
        <v>194</v>
      </c>
      <c r="C149">
        <v>6.77</v>
      </c>
      <c r="D149">
        <v>7.29</v>
      </c>
      <c r="E149">
        <v>7.37</v>
      </c>
      <c r="F149">
        <v>7.2</v>
      </c>
      <c r="G149">
        <v>7.83</v>
      </c>
      <c r="H149">
        <v>8.09</v>
      </c>
      <c r="I149">
        <v>7.79</v>
      </c>
      <c r="J149">
        <v>7.79</v>
      </c>
      <c r="K149">
        <v>7.63</v>
      </c>
      <c r="L149">
        <v>7.43</v>
      </c>
      <c r="M149">
        <v>7.62</v>
      </c>
      <c r="N149">
        <v>7.62</v>
      </c>
      <c r="O149" t="s">
        <v>390</v>
      </c>
    </row>
    <row r="150" spans="1:15" x14ac:dyDescent="0.3">
      <c r="A150" t="s">
        <v>507</v>
      </c>
      <c r="B150" t="s">
        <v>200</v>
      </c>
      <c r="C150">
        <v>7.18</v>
      </c>
      <c r="D150">
        <v>7.26</v>
      </c>
      <c r="E150">
        <v>7.04</v>
      </c>
      <c r="F150">
        <v>7.66</v>
      </c>
      <c r="G150">
        <v>7.62</v>
      </c>
      <c r="H150">
        <v>7.33</v>
      </c>
      <c r="I150">
        <v>7.59</v>
      </c>
      <c r="J150">
        <v>7.71</v>
      </c>
      <c r="K150">
        <v>7.21</v>
      </c>
      <c r="L150">
        <v>7.61</v>
      </c>
      <c r="M150">
        <v>7.4</v>
      </c>
      <c r="N150">
        <v>7.01</v>
      </c>
      <c r="O150" t="s">
        <v>390</v>
      </c>
    </row>
    <row r="151" spans="1:15" x14ac:dyDescent="0.3">
      <c r="A151" t="s">
        <v>508</v>
      </c>
      <c r="B151" t="s">
        <v>224</v>
      </c>
      <c r="C151">
        <v>7.21</v>
      </c>
      <c r="D151">
        <v>7.48</v>
      </c>
      <c r="E151">
        <v>7.55</v>
      </c>
      <c r="F151">
        <v>7.64</v>
      </c>
      <c r="G151">
        <v>7.59</v>
      </c>
      <c r="H151">
        <v>7.68</v>
      </c>
      <c r="I151">
        <v>7.77</v>
      </c>
      <c r="J151">
        <v>8.02</v>
      </c>
      <c r="K151">
        <v>7.58</v>
      </c>
      <c r="L151">
        <v>7.31</v>
      </c>
      <c r="M151">
        <v>7.39</v>
      </c>
      <c r="N151">
        <v>7.28</v>
      </c>
      <c r="O151" t="s">
        <v>390</v>
      </c>
    </row>
    <row r="152" spans="1:15" x14ac:dyDescent="0.3">
      <c r="A152" t="s">
        <v>509</v>
      </c>
      <c r="B152" t="s">
        <v>269</v>
      </c>
      <c r="C152">
        <v>7.09</v>
      </c>
      <c r="D152">
        <v>7.48</v>
      </c>
      <c r="E152">
        <v>8.06</v>
      </c>
      <c r="F152">
        <v>7.67</v>
      </c>
      <c r="G152">
        <v>7.78</v>
      </c>
      <c r="H152">
        <v>7.87</v>
      </c>
      <c r="I152">
        <v>7.54</v>
      </c>
      <c r="J152">
        <v>7.67</v>
      </c>
      <c r="K152">
        <v>7.7</v>
      </c>
      <c r="L152">
        <v>7.33</v>
      </c>
      <c r="M152">
        <v>7.61</v>
      </c>
      <c r="N152">
        <v>7.62</v>
      </c>
      <c r="O152" t="s">
        <v>390</v>
      </c>
    </row>
    <row r="153" spans="1:15" x14ac:dyDescent="0.3">
      <c r="A153" t="s">
        <v>510</v>
      </c>
      <c r="B153" t="s">
        <v>302</v>
      </c>
      <c r="C153">
        <v>7.39</v>
      </c>
      <c r="D153">
        <v>7.38</v>
      </c>
      <c r="E153">
        <v>7.69</v>
      </c>
      <c r="F153">
        <v>7.55</v>
      </c>
      <c r="G153">
        <v>7.41</v>
      </c>
      <c r="H153">
        <v>7.57</v>
      </c>
      <c r="I153">
        <v>7.8</v>
      </c>
      <c r="J153">
        <v>7.78</v>
      </c>
      <c r="K153">
        <v>7.83</v>
      </c>
      <c r="L153">
        <v>7.37</v>
      </c>
      <c r="M153">
        <v>7.29</v>
      </c>
      <c r="N153">
        <v>7.16</v>
      </c>
      <c r="O153" t="s">
        <v>390</v>
      </c>
    </row>
    <row r="154" spans="1:15" x14ac:dyDescent="0.3">
      <c r="A154" t="s">
        <v>511</v>
      </c>
      <c r="B154" t="s">
        <v>26</v>
      </c>
      <c r="C154">
        <v>6.93</v>
      </c>
      <c r="D154">
        <v>7.04</v>
      </c>
      <c r="E154">
        <v>7.29</v>
      </c>
      <c r="F154">
        <v>7.41</v>
      </c>
      <c r="G154">
        <v>7.39</v>
      </c>
      <c r="H154">
        <v>7.53</v>
      </c>
      <c r="I154">
        <v>7.58</v>
      </c>
      <c r="J154">
        <v>7.56</v>
      </c>
      <c r="K154">
        <v>7.53</v>
      </c>
      <c r="L154">
        <v>7.16</v>
      </c>
      <c r="M154">
        <v>7.32</v>
      </c>
      <c r="N154">
        <v>7.18</v>
      </c>
      <c r="O154" t="s">
        <v>390</v>
      </c>
    </row>
    <row r="155" spans="1:15" x14ac:dyDescent="0.3">
      <c r="A155" t="s">
        <v>512</v>
      </c>
      <c r="B155" t="s">
        <v>75</v>
      </c>
      <c r="C155">
        <v>7</v>
      </c>
      <c r="D155">
        <v>7.27</v>
      </c>
      <c r="E155">
        <v>7.39</v>
      </c>
      <c r="F155">
        <v>7.42</v>
      </c>
      <c r="G155">
        <v>7.48</v>
      </c>
      <c r="H155">
        <v>7.56</v>
      </c>
      <c r="I155">
        <v>7.36</v>
      </c>
      <c r="J155">
        <v>7.34</v>
      </c>
      <c r="K155">
        <v>7.42</v>
      </c>
      <c r="L155">
        <v>7.37</v>
      </c>
      <c r="M155">
        <v>7.41</v>
      </c>
      <c r="N155">
        <v>7.45</v>
      </c>
      <c r="O155" t="s">
        <v>390</v>
      </c>
    </row>
    <row r="156" spans="1:15" x14ac:dyDescent="0.3">
      <c r="A156" t="s">
        <v>513</v>
      </c>
      <c r="B156" t="s">
        <v>87</v>
      </c>
      <c r="C156">
        <v>7.17</v>
      </c>
      <c r="D156">
        <v>7.24</v>
      </c>
      <c r="E156">
        <v>7.3</v>
      </c>
      <c r="F156">
        <v>7.34</v>
      </c>
      <c r="G156">
        <v>7.35</v>
      </c>
      <c r="H156">
        <v>7.12</v>
      </c>
      <c r="I156">
        <v>7.13</v>
      </c>
      <c r="J156">
        <v>7.31</v>
      </c>
      <c r="K156">
        <v>6.97</v>
      </c>
      <c r="L156">
        <v>7.13</v>
      </c>
      <c r="M156">
        <v>7.42</v>
      </c>
      <c r="N156">
        <v>7.49</v>
      </c>
      <c r="O156" t="s">
        <v>390</v>
      </c>
    </row>
    <row r="157" spans="1:15" x14ac:dyDescent="0.3">
      <c r="A157" t="s">
        <v>514</v>
      </c>
      <c r="B157" t="s">
        <v>231</v>
      </c>
      <c r="C157">
        <v>7.2</v>
      </c>
      <c r="D157">
        <v>7.31</v>
      </c>
      <c r="E157">
        <v>7.37</v>
      </c>
      <c r="F157">
        <v>7.12</v>
      </c>
      <c r="G157">
        <v>7.32</v>
      </c>
      <c r="H157">
        <v>7.25</v>
      </c>
      <c r="I157">
        <v>7.37</v>
      </c>
      <c r="J157">
        <v>7.3</v>
      </c>
      <c r="K157">
        <v>7.27</v>
      </c>
      <c r="L157">
        <v>7.07</v>
      </c>
      <c r="M157">
        <v>7.25</v>
      </c>
      <c r="N157">
        <v>7.52</v>
      </c>
      <c r="O157" t="s">
        <v>390</v>
      </c>
    </row>
    <row r="158" spans="1:15" x14ac:dyDescent="0.3">
      <c r="A158" t="s">
        <v>515</v>
      </c>
      <c r="B158" t="s">
        <v>240</v>
      </c>
      <c r="C158">
        <v>7.32</v>
      </c>
      <c r="D158">
        <v>7.38</v>
      </c>
      <c r="E158">
        <v>7.33</v>
      </c>
      <c r="F158">
        <v>7.48</v>
      </c>
      <c r="G158">
        <v>7.6</v>
      </c>
      <c r="H158">
        <v>7.51</v>
      </c>
      <c r="I158">
        <v>7.71</v>
      </c>
      <c r="J158">
        <v>7.66</v>
      </c>
      <c r="K158">
        <v>7.57</v>
      </c>
      <c r="L158">
        <v>7.36</v>
      </c>
      <c r="M158">
        <v>7.37</v>
      </c>
      <c r="N158">
        <v>7.6</v>
      </c>
      <c r="O158" t="s">
        <v>390</v>
      </c>
    </row>
    <row r="159" spans="1:15" x14ac:dyDescent="0.3">
      <c r="A159" t="s">
        <v>516</v>
      </c>
      <c r="B159" t="s">
        <v>298</v>
      </c>
      <c r="C159">
        <v>7.34</v>
      </c>
      <c r="D159">
        <v>7.43</v>
      </c>
      <c r="E159">
        <v>7.5</v>
      </c>
      <c r="F159">
        <v>7.35</v>
      </c>
      <c r="G159">
        <v>7.43</v>
      </c>
      <c r="H159">
        <v>7.51</v>
      </c>
      <c r="I159">
        <v>7.38</v>
      </c>
      <c r="J159">
        <v>7.3</v>
      </c>
      <c r="K159">
        <v>7.47</v>
      </c>
      <c r="L159">
        <v>7.3</v>
      </c>
      <c r="M159">
        <v>7.39</v>
      </c>
      <c r="N159">
        <v>7.29</v>
      </c>
      <c r="O159" t="s">
        <v>390</v>
      </c>
    </row>
    <row r="160" spans="1:15" x14ac:dyDescent="0.3">
      <c r="A160" t="s">
        <v>517</v>
      </c>
      <c r="B160" t="s">
        <v>325</v>
      </c>
      <c r="C160">
        <v>6.74</v>
      </c>
      <c r="D160">
        <v>6.91</v>
      </c>
      <c r="E160">
        <v>7.15</v>
      </c>
      <c r="F160">
        <v>7.11</v>
      </c>
      <c r="G160">
        <v>7.08</v>
      </c>
      <c r="H160">
        <v>7.09</v>
      </c>
      <c r="I160">
        <v>7.23</v>
      </c>
      <c r="J160">
        <v>7.34</v>
      </c>
      <c r="K160">
        <v>7.23</v>
      </c>
      <c r="L160">
        <v>7.29</v>
      </c>
      <c r="M160">
        <v>7.53</v>
      </c>
      <c r="N160">
        <v>7.49</v>
      </c>
      <c r="O160" t="s">
        <v>390</v>
      </c>
    </row>
    <row r="161" spans="1:15" x14ac:dyDescent="0.3">
      <c r="A161" t="s">
        <v>518</v>
      </c>
      <c r="B161" t="s">
        <v>352</v>
      </c>
      <c r="C161">
        <v>7.31</v>
      </c>
      <c r="D161">
        <v>7.41</v>
      </c>
      <c r="E161">
        <v>7.47</v>
      </c>
      <c r="F161">
        <v>7.53</v>
      </c>
      <c r="G161">
        <v>7.52</v>
      </c>
      <c r="H161">
        <v>7.63</v>
      </c>
      <c r="I161">
        <v>7.63</v>
      </c>
      <c r="J161">
        <v>7.59</v>
      </c>
      <c r="K161">
        <v>7.57</v>
      </c>
      <c r="L161">
        <v>7.34</v>
      </c>
      <c r="M161">
        <v>7.45</v>
      </c>
      <c r="N161">
        <v>7.58</v>
      </c>
      <c r="O161" t="s">
        <v>390</v>
      </c>
    </row>
    <row r="162" spans="1:15" x14ac:dyDescent="0.3">
      <c r="A162" t="s">
        <v>519</v>
      </c>
      <c r="B162" t="s">
        <v>44</v>
      </c>
      <c r="C162">
        <v>7.16</v>
      </c>
      <c r="D162">
        <v>7.33</v>
      </c>
      <c r="E162">
        <v>7.23</v>
      </c>
      <c r="F162">
        <v>7.3</v>
      </c>
      <c r="G162">
        <v>7.35</v>
      </c>
      <c r="H162">
        <v>7.69</v>
      </c>
      <c r="I162">
        <v>7.91</v>
      </c>
      <c r="J162">
        <v>7.89</v>
      </c>
      <c r="K162">
        <v>7.52</v>
      </c>
      <c r="L162">
        <v>7.01</v>
      </c>
      <c r="M162">
        <v>7.98</v>
      </c>
      <c r="N162">
        <v>7.65</v>
      </c>
      <c r="O162" t="s">
        <v>390</v>
      </c>
    </row>
    <row r="163" spans="1:15" x14ac:dyDescent="0.3">
      <c r="A163" t="s">
        <v>520</v>
      </c>
      <c r="B163" t="s">
        <v>166</v>
      </c>
      <c r="C163">
        <v>7.46</v>
      </c>
      <c r="D163">
        <v>7.38</v>
      </c>
      <c r="E163">
        <v>7.93</v>
      </c>
      <c r="F163">
        <v>7.55</v>
      </c>
      <c r="G163">
        <v>7.79</v>
      </c>
      <c r="H163">
        <v>7.59</v>
      </c>
      <c r="I163">
        <v>7.76</v>
      </c>
      <c r="J163">
        <v>7.44</v>
      </c>
      <c r="K163">
        <v>7.17</v>
      </c>
      <c r="L163">
        <v>7.67</v>
      </c>
      <c r="M163">
        <v>7.13</v>
      </c>
      <c r="N163">
        <v>8.06</v>
      </c>
      <c r="O163" t="s">
        <v>390</v>
      </c>
    </row>
    <row r="164" spans="1:15" x14ac:dyDescent="0.3">
      <c r="A164" t="s">
        <v>521</v>
      </c>
      <c r="B164" t="s">
        <v>214</v>
      </c>
      <c r="C164">
        <v>6.99</v>
      </c>
      <c r="D164">
        <v>7.56</v>
      </c>
      <c r="E164">
        <v>7.42</v>
      </c>
      <c r="F164">
        <v>7.76</v>
      </c>
      <c r="G164">
        <v>7.49</v>
      </c>
      <c r="H164">
        <v>7.71</v>
      </c>
      <c r="I164">
        <v>7.25</v>
      </c>
      <c r="J164">
        <v>7.8</v>
      </c>
      <c r="K164">
        <v>7.41</v>
      </c>
      <c r="L164">
        <v>7.31</v>
      </c>
      <c r="M164">
        <v>6.84</v>
      </c>
      <c r="N164">
        <v>7.55</v>
      </c>
      <c r="O164" t="s">
        <v>390</v>
      </c>
    </row>
    <row r="165" spans="1:15" x14ac:dyDescent="0.3">
      <c r="A165" t="s">
        <v>522</v>
      </c>
      <c r="B165" t="s">
        <v>326</v>
      </c>
      <c r="C165">
        <v>7.47</v>
      </c>
      <c r="D165">
        <v>7.48</v>
      </c>
      <c r="E165">
        <v>7.43</v>
      </c>
      <c r="F165">
        <v>7.28</v>
      </c>
      <c r="G165">
        <v>7.12</v>
      </c>
      <c r="H165">
        <v>7.42</v>
      </c>
      <c r="I165">
        <v>7.48</v>
      </c>
      <c r="J165">
        <v>7.14</v>
      </c>
      <c r="K165">
        <v>7.58</v>
      </c>
      <c r="L165">
        <v>7.51</v>
      </c>
      <c r="M165">
        <v>7.44</v>
      </c>
      <c r="N165">
        <v>7.5</v>
      </c>
      <c r="O165" t="s">
        <v>390</v>
      </c>
    </row>
    <row r="166" spans="1:15" x14ac:dyDescent="0.3">
      <c r="A166" t="s">
        <v>523</v>
      </c>
      <c r="B166" t="s">
        <v>328</v>
      </c>
      <c r="C166">
        <v>7.42</v>
      </c>
      <c r="D166">
        <v>7.31</v>
      </c>
      <c r="E166">
        <v>7.38</v>
      </c>
      <c r="F166">
        <v>7.85</v>
      </c>
      <c r="G166">
        <v>7.96</v>
      </c>
      <c r="H166">
        <v>7.74</v>
      </c>
      <c r="I166">
        <v>7.75</v>
      </c>
      <c r="J166">
        <v>7.72</v>
      </c>
      <c r="K166">
        <v>7.76</v>
      </c>
      <c r="L166">
        <v>7.49</v>
      </c>
      <c r="M166">
        <v>7.62</v>
      </c>
      <c r="N166">
        <v>7.24</v>
      </c>
      <c r="O166" t="s">
        <v>390</v>
      </c>
    </row>
    <row r="167" spans="1:15" x14ac:dyDescent="0.3">
      <c r="A167" t="s">
        <v>524</v>
      </c>
      <c r="B167" t="s">
        <v>331</v>
      </c>
      <c r="C167">
        <v>7.32</v>
      </c>
      <c r="D167">
        <v>7.4</v>
      </c>
      <c r="E167">
        <v>7.52</v>
      </c>
      <c r="F167">
        <v>7.36</v>
      </c>
      <c r="G167">
        <v>7.35</v>
      </c>
      <c r="H167">
        <v>7.6</v>
      </c>
      <c r="I167">
        <v>7.55</v>
      </c>
      <c r="J167">
        <v>7.53</v>
      </c>
      <c r="K167">
        <v>7.82</v>
      </c>
      <c r="L167">
        <v>7.07</v>
      </c>
      <c r="M167">
        <v>7.5</v>
      </c>
      <c r="N167">
        <v>7.71</v>
      </c>
      <c r="O167" t="s">
        <v>390</v>
      </c>
    </row>
    <row r="168" spans="1:15" x14ac:dyDescent="0.3">
      <c r="C168" t="s">
        <v>390</v>
      </c>
      <c r="D168" t="s">
        <v>390</v>
      </c>
      <c r="E168" t="s">
        <v>390</v>
      </c>
      <c r="F168" t="s">
        <v>390</v>
      </c>
      <c r="G168" t="s">
        <v>390</v>
      </c>
      <c r="H168" t="s">
        <v>390</v>
      </c>
      <c r="I168" t="s">
        <v>390</v>
      </c>
      <c r="J168" t="s">
        <v>390</v>
      </c>
      <c r="K168" t="s">
        <v>390</v>
      </c>
      <c r="L168" t="s">
        <v>390</v>
      </c>
      <c r="M168" t="s">
        <v>390</v>
      </c>
      <c r="N168" t="s">
        <v>390</v>
      </c>
      <c r="O168" t="s">
        <v>390</v>
      </c>
    </row>
    <row r="169" spans="1:15" x14ac:dyDescent="0.3">
      <c r="A169" t="s">
        <v>525</v>
      </c>
      <c r="B169" t="s">
        <v>931</v>
      </c>
      <c r="C169" t="s">
        <v>390</v>
      </c>
      <c r="D169" t="s">
        <v>390</v>
      </c>
      <c r="E169" t="s">
        <v>390</v>
      </c>
      <c r="F169" t="s">
        <v>390</v>
      </c>
      <c r="G169" t="s">
        <v>390</v>
      </c>
      <c r="H169" t="s">
        <v>390</v>
      </c>
      <c r="I169" t="s">
        <v>390</v>
      </c>
      <c r="J169" t="s">
        <v>390</v>
      </c>
      <c r="K169" t="s">
        <v>390</v>
      </c>
      <c r="L169" t="s">
        <v>390</v>
      </c>
      <c r="M169" t="s">
        <v>390</v>
      </c>
      <c r="N169" t="s">
        <v>390</v>
      </c>
      <c r="O169" t="s">
        <v>390</v>
      </c>
    </row>
    <row r="170" spans="1:15" x14ac:dyDescent="0.3">
      <c r="A170" t="s">
        <v>527</v>
      </c>
      <c r="B170" t="s">
        <v>24</v>
      </c>
      <c r="C170">
        <v>7.16</v>
      </c>
      <c r="D170">
        <v>7</v>
      </c>
      <c r="E170">
        <v>7.53</v>
      </c>
      <c r="F170">
        <v>7.62</v>
      </c>
      <c r="G170">
        <v>7.37</v>
      </c>
      <c r="H170">
        <v>7.7</v>
      </c>
      <c r="I170">
        <v>7.69</v>
      </c>
      <c r="J170">
        <v>7.59</v>
      </c>
      <c r="K170">
        <v>7.5</v>
      </c>
      <c r="L170">
        <v>7.36</v>
      </c>
      <c r="M170">
        <v>7.5</v>
      </c>
      <c r="N170">
        <v>7.59</v>
      </c>
      <c r="O170" t="s">
        <v>390</v>
      </c>
    </row>
    <row r="171" spans="1:15" x14ac:dyDescent="0.3">
      <c r="A171" t="s">
        <v>528</v>
      </c>
      <c r="B171" t="s">
        <v>56</v>
      </c>
      <c r="C171">
        <v>7.41</v>
      </c>
      <c r="D171">
        <v>7.48</v>
      </c>
      <c r="E171">
        <v>7.4</v>
      </c>
      <c r="F171">
        <v>7.6</v>
      </c>
      <c r="G171">
        <v>7.51</v>
      </c>
      <c r="H171">
        <v>7.74</v>
      </c>
      <c r="I171">
        <v>7.44</v>
      </c>
      <c r="J171">
        <v>7.75</v>
      </c>
      <c r="K171">
        <v>7.71</v>
      </c>
      <c r="L171">
        <v>7.55</v>
      </c>
      <c r="M171">
        <v>7.64</v>
      </c>
      <c r="N171">
        <v>7.28</v>
      </c>
      <c r="O171" t="s">
        <v>390</v>
      </c>
    </row>
    <row r="172" spans="1:15" x14ac:dyDescent="0.3">
      <c r="A172" t="s">
        <v>529</v>
      </c>
      <c r="B172" t="s">
        <v>163</v>
      </c>
      <c r="C172">
        <v>7.19</v>
      </c>
      <c r="D172">
        <v>7.31</v>
      </c>
      <c r="E172">
        <v>7.27</v>
      </c>
      <c r="F172">
        <v>7.34</v>
      </c>
      <c r="G172">
        <v>7.49</v>
      </c>
      <c r="H172">
        <v>7.52</v>
      </c>
      <c r="I172">
        <v>7.57</v>
      </c>
      <c r="J172">
        <v>7.66</v>
      </c>
      <c r="K172">
        <v>7.65</v>
      </c>
      <c r="L172">
        <v>7.46</v>
      </c>
      <c r="M172">
        <v>7.74</v>
      </c>
      <c r="N172">
        <v>7.64</v>
      </c>
      <c r="O172" t="s">
        <v>390</v>
      </c>
    </row>
    <row r="173" spans="1:15" x14ac:dyDescent="0.3">
      <c r="A173" t="s">
        <v>530</v>
      </c>
      <c r="B173" t="s">
        <v>205</v>
      </c>
      <c r="C173">
        <v>7.21</v>
      </c>
      <c r="D173">
        <v>7.29</v>
      </c>
      <c r="E173">
        <v>7.17</v>
      </c>
      <c r="F173">
        <v>7.5</v>
      </c>
      <c r="G173">
        <v>7.47</v>
      </c>
      <c r="H173">
        <v>7.61</v>
      </c>
      <c r="I173">
        <v>7.48</v>
      </c>
      <c r="J173">
        <v>7.59</v>
      </c>
      <c r="K173">
        <v>7.51</v>
      </c>
      <c r="L173">
        <v>7.29</v>
      </c>
      <c r="M173">
        <v>7.26</v>
      </c>
      <c r="N173">
        <v>7.14</v>
      </c>
      <c r="O173" t="s">
        <v>390</v>
      </c>
    </row>
    <row r="174" spans="1:15" x14ac:dyDescent="0.3">
      <c r="A174" t="s">
        <v>531</v>
      </c>
      <c r="B174" t="s">
        <v>257</v>
      </c>
      <c r="C174">
        <v>7.32</v>
      </c>
      <c r="D174">
        <v>7.29</v>
      </c>
      <c r="E174">
        <v>7.39</v>
      </c>
      <c r="F174">
        <v>7.51</v>
      </c>
      <c r="G174">
        <v>7.56</v>
      </c>
      <c r="H174">
        <v>7.42</v>
      </c>
      <c r="I174">
        <v>7.54</v>
      </c>
      <c r="J174">
        <v>7.6</v>
      </c>
      <c r="K174">
        <v>7.49</v>
      </c>
      <c r="L174">
        <v>7.32</v>
      </c>
      <c r="M174">
        <v>7.52</v>
      </c>
      <c r="N174">
        <v>7.31</v>
      </c>
      <c r="O174" t="s">
        <v>390</v>
      </c>
    </row>
    <row r="175" spans="1:15" x14ac:dyDescent="0.3">
      <c r="A175" t="s">
        <v>532</v>
      </c>
      <c r="B175" t="s">
        <v>288</v>
      </c>
      <c r="C175">
        <v>7.1</v>
      </c>
      <c r="D175">
        <v>7.31</v>
      </c>
      <c r="E175">
        <v>7.28</v>
      </c>
      <c r="F175">
        <v>7.3</v>
      </c>
      <c r="G175">
        <v>7.4</v>
      </c>
      <c r="H175">
        <v>7.55</v>
      </c>
      <c r="I175">
        <v>7.53</v>
      </c>
      <c r="J175">
        <v>7.4</v>
      </c>
      <c r="K175">
        <v>7.38</v>
      </c>
      <c r="L175">
        <v>7.6</v>
      </c>
      <c r="M175">
        <v>7.5</v>
      </c>
      <c r="N175">
        <v>7.51</v>
      </c>
      <c r="O175" t="s">
        <v>390</v>
      </c>
    </row>
    <row r="176" spans="1:15" x14ac:dyDescent="0.3">
      <c r="A176" t="s">
        <v>533</v>
      </c>
      <c r="B176" t="s">
        <v>883</v>
      </c>
      <c r="C176">
        <v>7.31</v>
      </c>
      <c r="D176">
        <v>7.23</v>
      </c>
      <c r="E176">
        <v>7.5</v>
      </c>
      <c r="F176">
        <v>7.56</v>
      </c>
      <c r="G176">
        <v>7.44</v>
      </c>
      <c r="H176">
        <v>7.57</v>
      </c>
      <c r="I176">
        <v>7.35</v>
      </c>
      <c r="J176">
        <v>7.65</v>
      </c>
      <c r="K176">
        <v>7.3</v>
      </c>
      <c r="L176">
        <v>7.46</v>
      </c>
      <c r="M176">
        <v>7.54</v>
      </c>
      <c r="N176">
        <v>7.31</v>
      </c>
      <c r="O176" t="s">
        <v>390</v>
      </c>
    </row>
    <row r="177" spans="1:15" x14ac:dyDescent="0.3">
      <c r="A177" t="s">
        <v>534</v>
      </c>
      <c r="B177" t="s">
        <v>50</v>
      </c>
      <c r="C177">
        <v>7.4</v>
      </c>
      <c r="D177">
        <v>7.38</v>
      </c>
      <c r="E177">
        <v>7.26</v>
      </c>
      <c r="F177">
        <v>7.32</v>
      </c>
      <c r="G177">
        <v>7.12</v>
      </c>
      <c r="H177">
        <v>7.45</v>
      </c>
      <c r="I177">
        <v>7.28</v>
      </c>
      <c r="J177">
        <v>7.84</v>
      </c>
      <c r="K177">
        <v>7.21</v>
      </c>
      <c r="L177">
        <v>7.94</v>
      </c>
      <c r="M177">
        <v>7.45</v>
      </c>
      <c r="N177">
        <v>7.02</v>
      </c>
      <c r="O177" t="s">
        <v>390</v>
      </c>
    </row>
    <row r="178" spans="1:15" x14ac:dyDescent="0.3">
      <c r="A178" t="s">
        <v>535</v>
      </c>
      <c r="B178" t="s">
        <v>89</v>
      </c>
      <c r="C178">
        <v>7.37</v>
      </c>
      <c r="D178">
        <v>7.61</v>
      </c>
      <c r="E178">
        <v>7.54</v>
      </c>
      <c r="F178">
        <v>8.08</v>
      </c>
      <c r="G178">
        <v>7.62</v>
      </c>
      <c r="H178">
        <v>7.34</v>
      </c>
      <c r="I178">
        <v>7.54</v>
      </c>
      <c r="J178">
        <v>7.26</v>
      </c>
      <c r="K178">
        <v>7.36</v>
      </c>
      <c r="L178">
        <v>7.69</v>
      </c>
      <c r="M178">
        <v>7.75</v>
      </c>
      <c r="N178">
        <v>7.77</v>
      </c>
      <c r="O178" t="s">
        <v>390</v>
      </c>
    </row>
    <row r="179" spans="1:15" x14ac:dyDescent="0.3">
      <c r="A179" t="s">
        <v>536</v>
      </c>
      <c r="B179" t="s">
        <v>108</v>
      </c>
      <c r="C179">
        <v>6.88</v>
      </c>
      <c r="D179">
        <v>7.12</v>
      </c>
      <c r="E179">
        <v>7.61</v>
      </c>
      <c r="F179">
        <v>7.08</v>
      </c>
      <c r="G179">
        <v>7.06</v>
      </c>
      <c r="H179">
        <v>7.61</v>
      </c>
      <c r="I179">
        <v>6.7</v>
      </c>
      <c r="J179">
        <v>7.35</v>
      </c>
      <c r="K179">
        <v>7.39</v>
      </c>
      <c r="L179">
        <v>7.14</v>
      </c>
      <c r="M179">
        <v>7.6</v>
      </c>
      <c r="N179">
        <v>7.57</v>
      </c>
      <c r="O179" t="s">
        <v>390</v>
      </c>
    </row>
    <row r="180" spans="1:15" x14ac:dyDescent="0.3">
      <c r="A180" t="s">
        <v>537</v>
      </c>
      <c r="B180" t="s">
        <v>141</v>
      </c>
      <c r="C180">
        <v>7.3</v>
      </c>
      <c r="D180">
        <v>7.1</v>
      </c>
      <c r="E180">
        <v>7.75</v>
      </c>
      <c r="F180">
        <v>7.53</v>
      </c>
      <c r="G180">
        <v>7.54</v>
      </c>
      <c r="H180">
        <v>7.83</v>
      </c>
      <c r="I180">
        <v>7.43</v>
      </c>
      <c r="J180">
        <v>7.82</v>
      </c>
      <c r="K180">
        <v>7.31</v>
      </c>
      <c r="L180">
        <v>7.1</v>
      </c>
      <c r="M180">
        <v>7.53</v>
      </c>
      <c r="N180">
        <v>7.3</v>
      </c>
      <c r="O180" t="s">
        <v>390</v>
      </c>
    </row>
    <row r="181" spans="1:15" x14ac:dyDescent="0.3">
      <c r="A181" t="s">
        <v>538</v>
      </c>
      <c r="B181" t="s">
        <v>242</v>
      </c>
      <c r="C181">
        <v>7.48</v>
      </c>
      <c r="D181">
        <v>7.1</v>
      </c>
      <c r="E181">
        <v>7.32</v>
      </c>
      <c r="F181">
        <v>7.79</v>
      </c>
      <c r="G181">
        <v>7.73</v>
      </c>
      <c r="H181">
        <v>7.47</v>
      </c>
      <c r="I181">
        <v>7.63</v>
      </c>
      <c r="J181">
        <v>7.7</v>
      </c>
      <c r="K181">
        <v>7.26</v>
      </c>
      <c r="L181">
        <v>7.56</v>
      </c>
      <c r="M181">
        <v>7.47</v>
      </c>
      <c r="N181">
        <v>7.09</v>
      </c>
      <c r="O181" t="s">
        <v>390</v>
      </c>
    </row>
    <row r="182" spans="1:15" x14ac:dyDescent="0.3">
      <c r="A182" t="s">
        <v>539</v>
      </c>
      <c r="B182" t="s">
        <v>338</v>
      </c>
      <c r="C182">
        <v>7.47</v>
      </c>
      <c r="D182">
        <v>7.25</v>
      </c>
      <c r="E182">
        <v>7.36</v>
      </c>
      <c r="F182">
        <v>7.6</v>
      </c>
      <c r="G182">
        <v>7.54</v>
      </c>
      <c r="H182">
        <v>7.53</v>
      </c>
      <c r="I182">
        <v>7.55</v>
      </c>
      <c r="J182">
        <v>7.58</v>
      </c>
      <c r="K182">
        <v>7.51</v>
      </c>
      <c r="L182">
        <v>7.3</v>
      </c>
      <c r="M182">
        <v>7.51</v>
      </c>
      <c r="N182">
        <v>7.47</v>
      </c>
      <c r="O182" t="s">
        <v>390</v>
      </c>
    </row>
    <row r="183" spans="1:15" x14ac:dyDescent="0.3">
      <c r="A183" t="s">
        <v>540</v>
      </c>
      <c r="B183" t="s">
        <v>20</v>
      </c>
      <c r="C183">
        <v>7.09</v>
      </c>
      <c r="D183">
        <v>7.07</v>
      </c>
      <c r="E183">
        <v>7.31</v>
      </c>
      <c r="F183">
        <v>7.52</v>
      </c>
      <c r="G183">
        <v>7.61</v>
      </c>
      <c r="H183">
        <v>7.49</v>
      </c>
      <c r="I183">
        <v>7.45</v>
      </c>
      <c r="J183">
        <v>7.47</v>
      </c>
      <c r="K183">
        <v>7.51</v>
      </c>
      <c r="L183">
        <v>7.19</v>
      </c>
      <c r="M183">
        <v>7.83</v>
      </c>
      <c r="N183">
        <v>7.43</v>
      </c>
      <c r="O183" t="s">
        <v>390</v>
      </c>
    </row>
    <row r="184" spans="1:15" x14ac:dyDescent="0.3">
      <c r="A184" t="s">
        <v>541</v>
      </c>
      <c r="B184" t="s">
        <v>36</v>
      </c>
      <c r="C184">
        <v>7.6</v>
      </c>
      <c r="D184">
        <v>7.41</v>
      </c>
      <c r="E184">
        <v>7.35</v>
      </c>
      <c r="F184">
        <v>7.78</v>
      </c>
      <c r="G184">
        <v>7.84</v>
      </c>
      <c r="H184">
        <v>7.45</v>
      </c>
      <c r="I184">
        <v>7.57</v>
      </c>
      <c r="J184">
        <v>7.58</v>
      </c>
      <c r="K184">
        <v>7.58</v>
      </c>
      <c r="L184">
        <v>7.51</v>
      </c>
      <c r="M184">
        <v>7.67</v>
      </c>
      <c r="N184">
        <v>7.57</v>
      </c>
      <c r="O184" t="s">
        <v>390</v>
      </c>
    </row>
    <row r="185" spans="1:15" x14ac:dyDescent="0.3">
      <c r="A185" t="s">
        <v>542</v>
      </c>
      <c r="B185" t="s">
        <v>39</v>
      </c>
      <c r="C185">
        <v>7.3</v>
      </c>
      <c r="D185">
        <v>6.72</v>
      </c>
      <c r="E185">
        <v>7.2</v>
      </c>
      <c r="F185">
        <v>7.68</v>
      </c>
      <c r="G185">
        <v>7.41</v>
      </c>
      <c r="H185">
        <v>7.02</v>
      </c>
      <c r="I185">
        <v>7.5</v>
      </c>
      <c r="J185">
        <v>7.77</v>
      </c>
      <c r="K185">
        <v>7.59</v>
      </c>
      <c r="L185">
        <v>7.07</v>
      </c>
      <c r="M185">
        <v>7.31</v>
      </c>
      <c r="N185">
        <v>7.78</v>
      </c>
      <c r="O185" t="s">
        <v>390</v>
      </c>
    </row>
    <row r="186" spans="1:15" x14ac:dyDescent="0.3">
      <c r="A186" t="s">
        <v>543</v>
      </c>
      <c r="B186" t="s">
        <v>55</v>
      </c>
      <c r="C186">
        <v>7.46</v>
      </c>
      <c r="D186">
        <v>7.09</v>
      </c>
      <c r="E186">
        <v>7.09</v>
      </c>
      <c r="F186">
        <v>7.32</v>
      </c>
      <c r="G186">
        <v>7.96</v>
      </c>
      <c r="H186">
        <v>7.71</v>
      </c>
      <c r="I186">
        <v>7.78</v>
      </c>
      <c r="J186">
        <v>7.6</v>
      </c>
      <c r="K186">
        <v>7.26</v>
      </c>
      <c r="L186">
        <v>7.36</v>
      </c>
      <c r="M186">
        <v>7.65</v>
      </c>
      <c r="N186">
        <v>7.58</v>
      </c>
      <c r="O186" t="s">
        <v>390</v>
      </c>
    </row>
    <row r="187" spans="1:15" x14ac:dyDescent="0.3">
      <c r="A187" t="s">
        <v>544</v>
      </c>
      <c r="B187" t="s">
        <v>58</v>
      </c>
      <c r="C187">
        <v>7.4</v>
      </c>
      <c r="D187">
        <v>7.48</v>
      </c>
      <c r="E187">
        <v>7.46</v>
      </c>
      <c r="F187">
        <v>7.8</v>
      </c>
      <c r="G187">
        <v>7.67</v>
      </c>
      <c r="H187">
        <v>7.87</v>
      </c>
      <c r="I187">
        <v>7.33</v>
      </c>
      <c r="J187">
        <v>7.66</v>
      </c>
      <c r="K187">
        <v>7.73</v>
      </c>
      <c r="L187">
        <v>7.4</v>
      </c>
      <c r="M187">
        <v>7.63</v>
      </c>
      <c r="N187">
        <v>7.79</v>
      </c>
      <c r="O187" t="s">
        <v>390</v>
      </c>
    </row>
    <row r="188" spans="1:15" x14ac:dyDescent="0.3">
      <c r="A188" t="s">
        <v>545</v>
      </c>
      <c r="B188" t="s">
        <v>69</v>
      </c>
      <c r="C188">
        <v>7.43</v>
      </c>
      <c r="D188">
        <v>7.25</v>
      </c>
      <c r="E188">
        <v>7.44</v>
      </c>
      <c r="F188">
        <v>7.74</v>
      </c>
      <c r="G188">
        <v>7.36</v>
      </c>
      <c r="H188">
        <v>7.7</v>
      </c>
      <c r="I188">
        <v>7.42</v>
      </c>
      <c r="J188">
        <v>7.25</v>
      </c>
      <c r="K188">
        <v>7.33</v>
      </c>
      <c r="L188">
        <v>7.41</v>
      </c>
      <c r="M188">
        <v>6.76</v>
      </c>
      <c r="N188">
        <v>7.56</v>
      </c>
      <c r="O188" t="s">
        <v>390</v>
      </c>
    </row>
    <row r="189" spans="1:15" x14ac:dyDescent="0.3">
      <c r="A189" t="s">
        <v>546</v>
      </c>
      <c r="B189" t="s">
        <v>103</v>
      </c>
      <c r="C189">
        <v>7.58</v>
      </c>
      <c r="D189">
        <v>7.36</v>
      </c>
      <c r="E189">
        <v>7.52</v>
      </c>
      <c r="F189">
        <v>7.43</v>
      </c>
      <c r="G189">
        <v>7.44</v>
      </c>
      <c r="H189">
        <v>7.8</v>
      </c>
      <c r="I189">
        <v>7.75</v>
      </c>
      <c r="J189">
        <v>7.8</v>
      </c>
      <c r="K189">
        <v>7.47</v>
      </c>
      <c r="L189">
        <v>7.17</v>
      </c>
      <c r="M189">
        <v>7.39</v>
      </c>
      <c r="N189">
        <v>7.58</v>
      </c>
      <c r="O189" t="s">
        <v>390</v>
      </c>
    </row>
    <row r="190" spans="1:15" x14ac:dyDescent="0.3">
      <c r="A190" t="s">
        <v>547</v>
      </c>
      <c r="B190" t="s">
        <v>126</v>
      </c>
      <c r="C190">
        <v>7.53</v>
      </c>
      <c r="D190">
        <v>6.55</v>
      </c>
      <c r="E190">
        <v>7.05</v>
      </c>
      <c r="F190">
        <v>7.46</v>
      </c>
      <c r="G190">
        <v>7.39</v>
      </c>
      <c r="H190">
        <v>7.14</v>
      </c>
      <c r="I190">
        <v>7.6</v>
      </c>
      <c r="J190">
        <v>7.75</v>
      </c>
      <c r="K190">
        <v>7.19</v>
      </c>
      <c r="L190">
        <v>7.07</v>
      </c>
      <c r="M190">
        <v>7.79</v>
      </c>
      <c r="N190" t="s">
        <v>390</v>
      </c>
      <c r="O190" t="s">
        <v>390</v>
      </c>
    </row>
    <row r="191" spans="1:15" x14ac:dyDescent="0.3">
      <c r="A191" t="s">
        <v>548</v>
      </c>
      <c r="B191" t="s">
        <v>165</v>
      </c>
      <c r="C191">
        <v>7.92</v>
      </c>
      <c r="D191">
        <v>7.78</v>
      </c>
      <c r="E191">
        <v>6.83</v>
      </c>
      <c r="F191">
        <v>7.83</v>
      </c>
      <c r="G191">
        <v>7.52</v>
      </c>
      <c r="H191">
        <v>7.86</v>
      </c>
      <c r="I191">
        <v>7.67</v>
      </c>
      <c r="J191">
        <v>7.7</v>
      </c>
      <c r="K191">
        <v>7.7</v>
      </c>
      <c r="L191">
        <v>6.75</v>
      </c>
      <c r="M191">
        <v>7.21</v>
      </c>
      <c r="N191" t="s">
        <v>390</v>
      </c>
      <c r="O191" t="s">
        <v>390</v>
      </c>
    </row>
    <row r="192" spans="1:15" x14ac:dyDescent="0.3">
      <c r="A192" t="s">
        <v>549</v>
      </c>
      <c r="B192" t="s">
        <v>220</v>
      </c>
      <c r="C192">
        <v>7.87</v>
      </c>
      <c r="D192">
        <v>7.05</v>
      </c>
      <c r="E192">
        <v>7.38</v>
      </c>
      <c r="F192">
        <v>7.57</v>
      </c>
      <c r="G192">
        <v>7.49</v>
      </c>
      <c r="H192">
        <v>7.07</v>
      </c>
      <c r="I192">
        <v>8.0399999999999991</v>
      </c>
      <c r="J192">
        <v>7.59</v>
      </c>
      <c r="K192">
        <v>7.8</v>
      </c>
      <c r="L192">
        <v>7.26</v>
      </c>
      <c r="M192">
        <v>7.97</v>
      </c>
      <c r="N192">
        <v>7.28</v>
      </c>
      <c r="O192" t="s">
        <v>390</v>
      </c>
    </row>
    <row r="193" spans="1:15" x14ac:dyDescent="0.3">
      <c r="A193" t="s">
        <v>550</v>
      </c>
      <c r="B193" t="s">
        <v>283</v>
      </c>
      <c r="C193">
        <v>7.52</v>
      </c>
      <c r="D193">
        <v>7.37</v>
      </c>
      <c r="E193">
        <v>7.48</v>
      </c>
      <c r="F193">
        <v>7.47</v>
      </c>
      <c r="G193">
        <v>7.15</v>
      </c>
      <c r="H193">
        <v>7.27</v>
      </c>
      <c r="I193">
        <v>7.4</v>
      </c>
      <c r="J193">
        <v>7.49</v>
      </c>
      <c r="K193">
        <v>7.42</v>
      </c>
      <c r="L193">
        <v>7.27</v>
      </c>
      <c r="M193">
        <v>7.52</v>
      </c>
      <c r="N193">
        <v>7.06</v>
      </c>
      <c r="O193" t="s">
        <v>390</v>
      </c>
    </row>
    <row r="194" spans="1:15" x14ac:dyDescent="0.3">
      <c r="A194" t="s">
        <v>551</v>
      </c>
      <c r="B194" t="s">
        <v>295</v>
      </c>
      <c r="C194">
        <v>7.32</v>
      </c>
      <c r="D194">
        <v>7.71</v>
      </c>
      <c r="E194">
        <v>7.85</v>
      </c>
      <c r="F194">
        <v>7.53</v>
      </c>
      <c r="G194">
        <v>7.59</v>
      </c>
      <c r="H194">
        <v>7.67</v>
      </c>
      <c r="I194">
        <v>7.62</v>
      </c>
      <c r="J194">
        <v>7.74</v>
      </c>
      <c r="K194">
        <v>7.7</v>
      </c>
      <c r="L194">
        <v>7.79</v>
      </c>
      <c r="M194">
        <v>7.61</v>
      </c>
      <c r="N194">
        <v>7.29</v>
      </c>
      <c r="O194" t="s">
        <v>390</v>
      </c>
    </row>
    <row r="195" spans="1:15" x14ac:dyDescent="0.3">
      <c r="A195" t="s">
        <v>552</v>
      </c>
      <c r="B195" t="s">
        <v>884</v>
      </c>
      <c r="C195">
        <v>7.43</v>
      </c>
      <c r="D195">
        <v>7.46</v>
      </c>
      <c r="E195">
        <v>7.37</v>
      </c>
      <c r="F195">
        <v>7.39</v>
      </c>
      <c r="G195">
        <v>7.66</v>
      </c>
      <c r="H195">
        <v>7.55</v>
      </c>
      <c r="I195">
        <v>7.73</v>
      </c>
      <c r="J195">
        <v>7.66</v>
      </c>
      <c r="K195">
        <v>7.65</v>
      </c>
      <c r="L195">
        <v>7.29</v>
      </c>
      <c r="M195">
        <v>7.52</v>
      </c>
      <c r="N195">
        <v>7.37</v>
      </c>
      <c r="O195" t="s">
        <v>390</v>
      </c>
    </row>
    <row r="196" spans="1:15" x14ac:dyDescent="0.3">
      <c r="A196" t="s">
        <v>553</v>
      </c>
      <c r="B196" t="s">
        <v>45</v>
      </c>
      <c r="C196">
        <v>7.26</v>
      </c>
      <c r="D196">
        <v>7.73</v>
      </c>
      <c r="E196">
        <v>6.99</v>
      </c>
      <c r="F196">
        <v>7.12</v>
      </c>
      <c r="G196">
        <v>7.66</v>
      </c>
      <c r="H196">
        <v>7.07</v>
      </c>
      <c r="I196">
        <v>7.42</v>
      </c>
      <c r="J196">
        <v>7.58</v>
      </c>
      <c r="K196">
        <v>7.52</v>
      </c>
      <c r="L196">
        <v>7.51</v>
      </c>
      <c r="M196">
        <v>7.81</v>
      </c>
      <c r="N196">
        <v>7.21</v>
      </c>
      <c r="O196" t="s">
        <v>390</v>
      </c>
    </row>
    <row r="197" spans="1:15" x14ac:dyDescent="0.3">
      <c r="A197" t="s">
        <v>554</v>
      </c>
      <c r="B197" t="s">
        <v>79</v>
      </c>
      <c r="C197">
        <v>7.34</v>
      </c>
      <c r="D197">
        <v>7.34</v>
      </c>
      <c r="E197">
        <v>7.17</v>
      </c>
      <c r="F197">
        <v>7.59</v>
      </c>
      <c r="G197">
        <v>7.54</v>
      </c>
      <c r="H197">
        <v>7.49</v>
      </c>
      <c r="I197">
        <v>7.85</v>
      </c>
      <c r="J197">
        <v>7.49</v>
      </c>
      <c r="K197">
        <v>7.52</v>
      </c>
      <c r="L197">
        <v>7.4</v>
      </c>
      <c r="M197">
        <v>7.19</v>
      </c>
      <c r="N197">
        <v>7.71</v>
      </c>
      <c r="O197" t="s">
        <v>390</v>
      </c>
    </row>
    <row r="198" spans="1:15" x14ac:dyDescent="0.3">
      <c r="A198" t="s">
        <v>555</v>
      </c>
      <c r="B198" t="s">
        <v>93</v>
      </c>
      <c r="C198">
        <v>7.4</v>
      </c>
      <c r="D198">
        <v>7.71</v>
      </c>
      <c r="E198">
        <v>7.47</v>
      </c>
      <c r="F198">
        <v>7.28</v>
      </c>
      <c r="G198">
        <v>7.54</v>
      </c>
      <c r="H198">
        <v>7.87</v>
      </c>
      <c r="I198">
        <v>7.52</v>
      </c>
      <c r="J198">
        <v>7.93</v>
      </c>
      <c r="K198">
        <v>7.83</v>
      </c>
      <c r="L198">
        <v>7.57</v>
      </c>
      <c r="M198">
        <v>7.83</v>
      </c>
      <c r="N198">
        <v>7.23</v>
      </c>
      <c r="O198" t="s">
        <v>390</v>
      </c>
    </row>
    <row r="199" spans="1:15" x14ac:dyDescent="0.3">
      <c r="A199" t="s">
        <v>556</v>
      </c>
      <c r="B199" t="s">
        <v>135</v>
      </c>
      <c r="C199">
        <v>7.48</v>
      </c>
      <c r="D199">
        <v>7.77</v>
      </c>
      <c r="E199">
        <v>7.59</v>
      </c>
      <c r="F199">
        <v>7.1</v>
      </c>
      <c r="G199">
        <v>7.79</v>
      </c>
      <c r="H199">
        <v>6.86</v>
      </c>
      <c r="I199">
        <v>7.83</v>
      </c>
      <c r="J199">
        <v>7.53</v>
      </c>
      <c r="K199">
        <v>7.48</v>
      </c>
      <c r="L199">
        <v>7.06</v>
      </c>
      <c r="M199">
        <v>7.64</v>
      </c>
      <c r="N199">
        <v>6.9</v>
      </c>
      <c r="O199" t="s">
        <v>390</v>
      </c>
    </row>
    <row r="200" spans="1:15" x14ac:dyDescent="0.3">
      <c r="A200" t="s">
        <v>557</v>
      </c>
      <c r="B200" t="s">
        <v>188</v>
      </c>
      <c r="C200">
        <v>7.66</v>
      </c>
      <c r="D200">
        <v>7.53</v>
      </c>
      <c r="E200">
        <v>7.62</v>
      </c>
      <c r="F200">
        <v>7.53</v>
      </c>
      <c r="G200">
        <v>7.61</v>
      </c>
      <c r="H200">
        <v>7.66</v>
      </c>
      <c r="I200">
        <v>7.7</v>
      </c>
      <c r="J200">
        <v>7.31</v>
      </c>
      <c r="K200">
        <v>7.56</v>
      </c>
      <c r="L200">
        <v>7.35</v>
      </c>
      <c r="M200">
        <v>7.8</v>
      </c>
      <c r="N200">
        <v>7.59</v>
      </c>
      <c r="O200" t="s">
        <v>390</v>
      </c>
    </row>
    <row r="201" spans="1:15" x14ac:dyDescent="0.3">
      <c r="A201" t="s">
        <v>558</v>
      </c>
      <c r="B201" t="s">
        <v>260</v>
      </c>
      <c r="C201">
        <v>7.74</v>
      </c>
      <c r="D201">
        <v>7.27</v>
      </c>
      <c r="E201">
        <v>7.12</v>
      </c>
      <c r="F201">
        <v>7.15</v>
      </c>
      <c r="G201">
        <v>7.82</v>
      </c>
      <c r="H201">
        <v>7.7</v>
      </c>
      <c r="I201">
        <v>7.98</v>
      </c>
      <c r="J201">
        <v>7.8</v>
      </c>
      <c r="K201">
        <v>7.9</v>
      </c>
      <c r="L201">
        <v>7.37</v>
      </c>
      <c r="M201">
        <v>7.32</v>
      </c>
      <c r="N201">
        <v>7.6</v>
      </c>
      <c r="O201" t="s">
        <v>390</v>
      </c>
    </row>
    <row r="202" spans="1:15" x14ac:dyDescent="0.3">
      <c r="A202" t="s">
        <v>559</v>
      </c>
      <c r="B202" t="s">
        <v>265</v>
      </c>
      <c r="C202">
        <v>7.6</v>
      </c>
      <c r="D202">
        <v>7.07</v>
      </c>
      <c r="E202">
        <v>7.72</v>
      </c>
      <c r="F202">
        <v>7.74</v>
      </c>
      <c r="G202">
        <v>7.55</v>
      </c>
      <c r="H202">
        <v>7.32</v>
      </c>
      <c r="I202">
        <v>7.87</v>
      </c>
      <c r="J202">
        <v>7.3</v>
      </c>
      <c r="K202">
        <v>7.85</v>
      </c>
      <c r="L202">
        <v>6.58</v>
      </c>
      <c r="M202">
        <v>7.1</v>
      </c>
      <c r="N202">
        <v>7.21</v>
      </c>
      <c r="O202" t="s">
        <v>390</v>
      </c>
    </row>
    <row r="203" spans="1:15" x14ac:dyDescent="0.3">
      <c r="A203" t="s">
        <v>560</v>
      </c>
      <c r="B203" t="s">
        <v>287</v>
      </c>
      <c r="C203">
        <v>7.22</v>
      </c>
      <c r="D203">
        <v>7.43</v>
      </c>
      <c r="E203">
        <v>7.69</v>
      </c>
      <c r="F203">
        <v>7.58</v>
      </c>
      <c r="G203">
        <v>7.68</v>
      </c>
      <c r="H203">
        <v>7.9</v>
      </c>
      <c r="I203">
        <v>7.9</v>
      </c>
      <c r="J203">
        <v>7.96</v>
      </c>
      <c r="K203">
        <v>7.76</v>
      </c>
      <c r="L203">
        <v>7.48</v>
      </c>
      <c r="M203">
        <v>7.64</v>
      </c>
      <c r="N203">
        <v>7.04</v>
      </c>
      <c r="O203" t="s">
        <v>390</v>
      </c>
    </row>
    <row r="204" spans="1:15" x14ac:dyDescent="0.3">
      <c r="A204" t="s">
        <v>561</v>
      </c>
      <c r="B204" t="s">
        <v>303</v>
      </c>
      <c r="C204">
        <v>7.07</v>
      </c>
      <c r="D204">
        <v>7.32</v>
      </c>
      <c r="E204">
        <v>7.55</v>
      </c>
      <c r="F204">
        <v>7.44</v>
      </c>
      <c r="G204">
        <v>7.89</v>
      </c>
      <c r="H204">
        <v>7.54</v>
      </c>
      <c r="I204">
        <v>8.02</v>
      </c>
      <c r="J204">
        <v>8.02</v>
      </c>
      <c r="K204">
        <v>7.81</v>
      </c>
      <c r="L204">
        <v>6.85</v>
      </c>
      <c r="M204">
        <v>7.55</v>
      </c>
      <c r="N204">
        <v>6.93</v>
      </c>
      <c r="O204" t="s">
        <v>390</v>
      </c>
    </row>
    <row r="205" spans="1:15" x14ac:dyDescent="0.3">
      <c r="A205" t="s">
        <v>562</v>
      </c>
      <c r="B205" t="s">
        <v>308</v>
      </c>
      <c r="C205">
        <v>7.31</v>
      </c>
      <c r="D205">
        <v>7.33</v>
      </c>
      <c r="E205">
        <v>7.02</v>
      </c>
      <c r="F205">
        <v>7.48</v>
      </c>
      <c r="G205">
        <v>7.56</v>
      </c>
      <c r="H205">
        <v>7.79</v>
      </c>
      <c r="I205">
        <v>7.34</v>
      </c>
      <c r="J205">
        <v>7.66</v>
      </c>
      <c r="K205">
        <v>7.34</v>
      </c>
      <c r="L205">
        <v>7.34</v>
      </c>
      <c r="M205">
        <v>7.33</v>
      </c>
      <c r="N205">
        <v>7.85</v>
      </c>
      <c r="O205" t="s">
        <v>390</v>
      </c>
    </row>
    <row r="206" spans="1:15" x14ac:dyDescent="0.3">
      <c r="A206" t="s">
        <v>563</v>
      </c>
      <c r="B206" t="s">
        <v>343</v>
      </c>
      <c r="C206">
        <v>7.26</v>
      </c>
      <c r="D206">
        <v>7.47</v>
      </c>
      <c r="E206">
        <v>7.58</v>
      </c>
      <c r="F206">
        <v>7.56</v>
      </c>
      <c r="G206">
        <v>7.49</v>
      </c>
      <c r="H206">
        <v>7.51</v>
      </c>
      <c r="I206">
        <v>7.55</v>
      </c>
      <c r="J206">
        <v>7.53</v>
      </c>
      <c r="K206">
        <v>7.47</v>
      </c>
      <c r="L206">
        <v>7.45</v>
      </c>
      <c r="M206">
        <v>7.44</v>
      </c>
      <c r="N206">
        <v>7.42</v>
      </c>
      <c r="O206" t="s">
        <v>390</v>
      </c>
    </row>
    <row r="207" spans="1:15" x14ac:dyDescent="0.3">
      <c r="A207" t="s">
        <v>564</v>
      </c>
      <c r="B207" t="s">
        <v>37</v>
      </c>
      <c r="C207">
        <v>7.27</v>
      </c>
      <c r="D207">
        <v>7.42</v>
      </c>
      <c r="E207">
        <v>7.79</v>
      </c>
      <c r="F207">
        <v>7.49</v>
      </c>
      <c r="G207">
        <v>7.83</v>
      </c>
      <c r="H207">
        <v>7.64</v>
      </c>
      <c r="I207">
        <v>7.6</v>
      </c>
      <c r="J207">
        <v>7.46</v>
      </c>
      <c r="K207">
        <v>7.49</v>
      </c>
      <c r="L207">
        <v>7.73</v>
      </c>
      <c r="M207">
        <v>7.77</v>
      </c>
      <c r="N207">
        <v>7.19</v>
      </c>
      <c r="O207" t="s">
        <v>390</v>
      </c>
    </row>
    <row r="208" spans="1:15" x14ac:dyDescent="0.3">
      <c r="A208" t="s">
        <v>565</v>
      </c>
      <c r="B208" t="s">
        <v>42</v>
      </c>
      <c r="C208">
        <v>7.1</v>
      </c>
      <c r="D208">
        <v>7.54</v>
      </c>
      <c r="E208">
        <v>7.75</v>
      </c>
      <c r="F208">
        <v>7.43</v>
      </c>
      <c r="G208">
        <v>7.49</v>
      </c>
      <c r="H208">
        <v>7.18</v>
      </c>
      <c r="I208">
        <v>7.66</v>
      </c>
      <c r="J208">
        <v>7.66</v>
      </c>
      <c r="K208">
        <v>7.3</v>
      </c>
      <c r="L208">
        <v>7.39</v>
      </c>
      <c r="M208">
        <v>7.58</v>
      </c>
      <c r="N208">
        <v>7.71</v>
      </c>
      <c r="O208" t="s">
        <v>390</v>
      </c>
    </row>
    <row r="209" spans="1:15" x14ac:dyDescent="0.3">
      <c r="A209" t="s">
        <v>566</v>
      </c>
      <c r="B209" t="s">
        <v>117</v>
      </c>
      <c r="C209">
        <v>6.97</v>
      </c>
      <c r="D209">
        <v>7.31</v>
      </c>
      <c r="E209">
        <v>7.42</v>
      </c>
      <c r="F209">
        <v>7.72</v>
      </c>
      <c r="G209">
        <v>7.42</v>
      </c>
      <c r="H209">
        <v>7.06</v>
      </c>
      <c r="I209">
        <v>7.22</v>
      </c>
      <c r="J209">
        <v>7.55</v>
      </c>
      <c r="K209">
        <v>7.34</v>
      </c>
      <c r="L209">
        <v>7.42</v>
      </c>
      <c r="M209">
        <v>7.6</v>
      </c>
      <c r="N209">
        <v>7.71</v>
      </c>
      <c r="O209" t="s">
        <v>390</v>
      </c>
    </row>
    <row r="210" spans="1:15" x14ac:dyDescent="0.3">
      <c r="A210" t="s">
        <v>567</v>
      </c>
      <c r="B210" t="s">
        <v>149</v>
      </c>
      <c r="C210">
        <v>7.28</v>
      </c>
      <c r="D210">
        <v>7.54</v>
      </c>
      <c r="E210">
        <v>7.36</v>
      </c>
      <c r="F210">
        <v>7.57</v>
      </c>
      <c r="G210">
        <v>7.73</v>
      </c>
      <c r="H210">
        <v>7.53</v>
      </c>
      <c r="I210">
        <v>7.79</v>
      </c>
      <c r="J210">
        <v>7.68</v>
      </c>
      <c r="K210">
        <v>7.61</v>
      </c>
      <c r="L210">
        <v>7.63</v>
      </c>
      <c r="M210">
        <v>7.57</v>
      </c>
      <c r="N210">
        <v>7.45</v>
      </c>
      <c r="O210" t="s">
        <v>390</v>
      </c>
    </row>
    <row r="211" spans="1:15" x14ac:dyDescent="0.3">
      <c r="A211" t="s">
        <v>568</v>
      </c>
      <c r="B211" t="s">
        <v>191</v>
      </c>
      <c r="C211">
        <v>7.68</v>
      </c>
      <c r="D211">
        <v>7.54</v>
      </c>
      <c r="E211">
        <v>7.48</v>
      </c>
      <c r="F211">
        <v>7.43</v>
      </c>
      <c r="G211">
        <v>7.42</v>
      </c>
      <c r="H211">
        <v>7.53</v>
      </c>
      <c r="I211">
        <v>7.8</v>
      </c>
      <c r="J211">
        <v>7.75</v>
      </c>
      <c r="K211">
        <v>7.62</v>
      </c>
      <c r="L211">
        <v>7.65</v>
      </c>
      <c r="M211">
        <v>7.35</v>
      </c>
      <c r="N211">
        <v>7.21</v>
      </c>
      <c r="O211" t="s">
        <v>390</v>
      </c>
    </row>
    <row r="212" spans="1:15" x14ac:dyDescent="0.3">
      <c r="A212" t="s">
        <v>569</v>
      </c>
      <c r="B212" t="s">
        <v>198</v>
      </c>
      <c r="C212">
        <v>7.23</v>
      </c>
      <c r="D212">
        <v>7.32</v>
      </c>
      <c r="E212">
        <v>7.54</v>
      </c>
      <c r="F212">
        <v>7.51</v>
      </c>
      <c r="G212">
        <v>7.26</v>
      </c>
      <c r="H212">
        <v>7.75</v>
      </c>
      <c r="I212">
        <v>7.21</v>
      </c>
      <c r="J212">
        <v>7.15</v>
      </c>
      <c r="K212">
        <v>7.38</v>
      </c>
      <c r="L212">
        <v>7.09</v>
      </c>
      <c r="M212">
        <v>6.88</v>
      </c>
      <c r="N212">
        <v>7.07</v>
      </c>
      <c r="O212" t="s">
        <v>390</v>
      </c>
    </row>
    <row r="213" spans="1:15" x14ac:dyDescent="0.3">
      <c r="A213" t="s">
        <v>570</v>
      </c>
      <c r="B213" t="s">
        <v>249</v>
      </c>
      <c r="C213">
        <v>7.29</v>
      </c>
      <c r="D213">
        <v>7.6</v>
      </c>
      <c r="E213">
        <v>7.72</v>
      </c>
      <c r="F213">
        <v>7.79</v>
      </c>
      <c r="G213">
        <v>7.24</v>
      </c>
      <c r="H213">
        <v>7.75</v>
      </c>
      <c r="I213">
        <v>7.52</v>
      </c>
      <c r="J213">
        <v>7.49</v>
      </c>
      <c r="K213">
        <v>7.51</v>
      </c>
      <c r="L213">
        <v>7.27</v>
      </c>
      <c r="M213">
        <v>7.36</v>
      </c>
      <c r="N213">
        <v>7.65</v>
      </c>
      <c r="O213" t="s">
        <v>390</v>
      </c>
    </row>
    <row r="214" spans="1:15" x14ac:dyDescent="0.3">
      <c r="A214" t="s">
        <v>571</v>
      </c>
      <c r="B214" t="s">
        <v>349</v>
      </c>
      <c r="C214">
        <v>7.51</v>
      </c>
      <c r="D214">
        <v>7.37</v>
      </c>
      <c r="E214">
        <v>7.51</v>
      </c>
      <c r="F214">
        <v>7.56</v>
      </c>
      <c r="G214">
        <v>7.55</v>
      </c>
      <c r="H214">
        <v>7.82</v>
      </c>
      <c r="I214">
        <v>7.67</v>
      </c>
      <c r="J214">
        <v>7.72</v>
      </c>
      <c r="K214">
        <v>7.56</v>
      </c>
      <c r="L214">
        <v>7.38</v>
      </c>
      <c r="M214">
        <v>7.68</v>
      </c>
      <c r="N214">
        <v>7.61</v>
      </c>
      <c r="O214" t="s">
        <v>390</v>
      </c>
    </row>
    <row r="215" spans="1:15" x14ac:dyDescent="0.3">
      <c r="A215" t="s">
        <v>572</v>
      </c>
      <c r="B215" t="s">
        <v>14</v>
      </c>
      <c r="C215">
        <v>7.73</v>
      </c>
      <c r="D215">
        <v>7.56</v>
      </c>
      <c r="E215">
        <v>8.18</v>
      </c>
      <c r="F215">
        <v>7.64</v>
      </c>
      <c r="G215">
        <v>7.37</v>
      </c>
      <c r="H215">
        <v>7.58</v>
      </c>
      <c r="I215">
        <v>7.79</v>
      </c>
      <c r="J215">
        <v>7.87</v>
      </c>
      <c r="K215">
        <v>7.86</v>
      </c>
      <c r="L215">
        <v>7.79</v>
      </c>
      <c r="M215">
        <v>7.84</v>
      </c>
      <c r="N215">
        <v>7.81</v>
      </c>
      <c r="O215" t="s">
        <v>390</v>
      </c>
    </row>
    <row r="216" spans="1:15" x14ac:dyDescent="0.3">
      <c r="A216" t="s">
        <v>573</v>
      </c>
      <c r="B216" t="s">
        <v>1034</v>
      </c>
      <c r="C216">
        <v>7.54</v>
      </c>
      <c r="D216">
        <v>7.23</v>
      </c>
      <c r="E216">
        <v>7.29</v>
      </c>
      <c r="F216">
        <v>7.84</v>
      </c>
      <c r="G216">
        <v>7.48</v>
      </c>
      <c r="H216">
        <v>7.71</v>
      </c>
      <c r="I216">
        <v>7.72</v>
      </c>
      <c r="J216">
        <v>7.83</v>
      </c>
      <c r="K216">
        <v>7.59</v>
      </c>
      <c r="L216">
        <v>7.37</v>
      </c>
      <c r="M216">
        <v>7.74</v>
      </c>
      <c r="N216">
        <v>7.4</v>
      </c>
      <c r="O216" t="s">
        <v>390</v>
      </c>
    </row>
    <row r="217" spans="1:15" x14ac:dyDescent="0.3">
      <c r="A217" t="s">
        <v>573</v>
      </c>
      <c r="B217" t="s">
        <v>1035</v>
      </c>
      <c r="C217">
        <v>7.55</v>
      </c>
      <c r="D217">
        <v>7.3</v>
      </c>
      <c r="E217">
        <v>7.53</v>
      </c>
      <c r="F217">
        <v>7.49</v>
      </c>
      <c r="G217">
        <v>7.71</v>
      </c>
      <c r="H217">
        <v>8.02</v>
      </c>
      <c r="I217">
        <v>7.71</v>
      </c>
      <c r="J217">
        <v>7.79</v>
      </c>
      <c r="K217">
        <v>7.61</v>
      </c>
      <c r="L217">
        <v>7.5</v>
      </c>
      <c r="M217">
        <v>7.8</v>
      </c>
      <c r="N217">
        <v>7.86</v>
      </c>
      <c r="O217" t="s">
        <v>390</v>
      </c>
    </row>
    <row r="218" spans="1:15" x14ac:dyDescent="0.3">
      <c r="A218" t="s">
        <v>574</v>
      </c>
      <c r="B218" t="s">
        <v>143</v>
      </c>
      <c r="C218">
        <v>7.35</v>
      </c>
      <c r="D218">
        <v>7.54</v>
      </c>
      <c r="E218">
        <v>7.22</v>
      </c>
      <c r="F218">
        <v>7.28</v>
      </c>
      <c r="G218">
        <v>7.25</v>
      </c>
      <c r="H218">
        <v>7.48</v>
      </c>
      <c r="I218">
        <v>7.43</v>
      </c>
      <c r="J218">
        <v>7.46</v>
      </c>
      <c r="K218">
        <v>7.24</v>
      </c>
      <c r="L218">
        <v>6.8</v>
      </c>
      <c r="M218">
        <v>7.21</v>
      </c>
      <c r="N218">
        <v>7.21</v>
      </c>
      <c r="O218" t="s">
        <v>390</v>
      </c>
    </row>
    <row r="219" spans="1:15" x14ac:dyDescent="0.3">
      <c r="A219" t="s">
        <v>575</v>
      </c>
      <c r="B219" t="s">
        <v>174</v>
      </c>
      <c r="C219">
        <v>7.41</v>
      </c>
      <c r="D219">
        <v>7.39</v>
      </c>
      <c r="E219">
        <v>7.63</v>
      </c>
      <c r="F219">
        <v>7.55</v>
      </c>
      <c r="G219">
        <v>7.86</v>
      </c>
      <c r="H219">
        <v>8.19</v>
      </c>
      <c r="I219">
        <v>7.66</v>
      </c>
      <c r="J219">
        <v>7.54</v>
      </c>
      <c r="K219">
        <v>7.53</v>
      </c>
      <c r="L219">
        <v>7.54</v>
      </c>
      <c r="M219">
        <v>7.76</v>
      </c>
      <c r="N219">
        <v>7.71</v>
      </c>
      <c r="O219" t="s">
        <v>390</v>
      </c>
    </row>
    <row r="220" spans="1:15" x14ac:dyDescent="0.3">
      <c r="C220" t="s">
        <v>390</v>
      </c>
      <c r="D220" t="s">
        <v>390</v>
      </c>
      <c r="E220" t="s">
        <v>390</v>
      </c>
      <c r="F220" t="s">
        <v>390</v>
      </c>
      <c r="G220" t="s">
        <v>390</v>
      </c>
      <c r="H220" t="s">
        <v>390</v>
      </c>
      <c r="I220" t="s">
        <v>390</v>
      </c>
      <c r="J220" t="s">
        <v>390</v>
      </c>
      <c r="K220" t="s">
        <v>390</v>
      </c>
      <c r="L220" t="s">
        <v>390</v>
      </c>
      <c r="M220" t="s">
        <v>390</v>
      </c>
      <c r="N220" t="s">
        <v>390</v>
      </c>
      <c r="O220" t="s">
        <v>390</v>
      </c>
    </row>
    <row r="221" spans="1:15" x14ac:dyDescent="0.3">
      <c r="A221" t="s">
        <v>578</v>
      </c>
      <c r="B221" t="s">
        <v>932</v>
      </c>
      <c r="C221" t="s">
        <v>390</v>
      </c>
      <c r="D221" t="s">
        <v>390</v>
      </c>
      <c r="E221" t="s">
        <v>390</v>
      </c>
      <c r="F221" t="s">
        <v>390</v>
      </c>
      <c r="G221" t="s">
        <v>390</v>
      </c>
      <c r="H221" t="s">
        <v>390</v>
      </c>
      <c r="I221" t="s">
        <v>390</v>
      </c>
      <c r="J221" t="s">
        <v>390</v>
      </c>
      <c r="K221" t="s">
        <v>390</v>
      </c>
      <c r="L221" t="s">
        <v>390</v>
      </c>
      <c r="M221" t="s">
        <v>390</v>
      </c>
      <c r="N221" t="s">
        <v>390</v>
      </c>
      <c r="O221" t="s">
        <v>390</v>
      </c>
    </row>
    <row r="222" spans="1:15" x14ac:dyDescent="0.3">
      <c r="A222" t="s">
        <v>580</v>
      </c>
      <c r="B222" t="s">
        <v>51</v>
      </c>
      <c r="C222">
        <v>7.24</v>
      </c>
      <c r="D222">
        <v>7.1</v>
      </c>
      <c r="E222">
        <v>7.18</v>
      </c>
      <c r="F222">
        <v>7.17</v>
      </c>
      <c r="G222">
        <v>7.24</v>
      </c>
      <c r="H222">
        <v>7.35</v>
      </c>
      <c r="I222">
        <v>7.11</v>
      </c>
      <c r="J222">
        <v>7.38</v>
      </c>
      <c r="K222">
        <v>7.05</v>
      </c>
      <c r="L222">
        <v>6.92</v>
      </c>
      <c r="M222">
        <v>7.16</v>
      </c>
      <c r="N222">
        <v>7.28</v>
      </c>
      <c r="O222" t="s">
        <v>390</v>
      </c>
    </row>
    <row r="223" spans="1:15" x14ac:dyDescent="0.3">
      <c r="A223" t="s">
        <v>581</v>
      </c>
      <c r="B223" t="s">
        <v>68</v>
      </c>
      <c r="C223" t="s">
        <v>390</v>
      </c>
      <c r="D223" t="s">
        <v>390</v>
      </c>
      <c r="E223" t="s">
        <v>390</v>
      </c>
      <c r="F223" t="s">
        <v>390</v>
      </c>
      <c r="G223" t="s">
        <v>390</v>
      </c>
      <c r="H223" t="s">
        <v>390</v>
      </c>
      <c r="I223" t="s">
        <v>390</v>
      </c>
      <c r="J223" t="s">
        <v>390</v>
      </c>
      <c r="K223" t="s">
        <v>390</v>
      </c>
      <c r="L223" t="s">
        <v>390</v>
      </c>
      <c r="M223" t="s">
        <v>390</v>
      </c>
      <c r="N223" t="s">
        <v>390</v>
      </c>
      <c r="O223" t="s">
        <v>390</v>
      </c>
    </row>
    <row r="224" spans="1:15" x14ac:dyDescent="0.3">
      <c r="A224" t="s">
        <v>582</v>
      </c>
      <c r="B224" t="s">
        <v>120</v>
      </c>
      <c r="C224">
        <v>7.09</v>
      </c>
      <c r="D224">
        <v>7.06</v>
      </c>
      <c r="E224">
        <v>6.81</v>
      </c>
      <c r="F224">
        <v>7.22</v>
      </c>
      <c r="G224">
        <v>7.25</v>
      </c>
      <c r="H224">
        <v>7.1</v>
      </c>
      <c r="I224">
        <v>7.3</v>
      </c>
      <c r="J224">
        <v>7.38</v>
      </c>
      <c r="K224">
        <v>7.14</v>
      </c>
      <c r="L224">
        <v>6.97</v>
      </c>
      <c r="M224">
        <v>7.21</v>
      </c>
      <c r="N224">
        <v>7.05</v>
      </c>
      <c r="O224" t="s">
        <v>390</v>
      </c>
    </row>
    <row r="225" spans="1:15" x14ac:dyDescent="0.3">
      <c r="A225" t="s">
        <v>583</v>
      </c>
      <c r="B225" t="s">
        <v>123</v>
      </c>
      <c r="C225">
        <v>7.19</v>
      </c>
      <c r="D225">
        <v>6.96</v>
      </c>
      <c r="E225">
        <v>7.19</v>
      </c>
      <c r="F225">
        <v>7.39</v>
      </c>
      <c r="G225">
        <v>7.45</v>
      </c>
      <c r="H225">
        <v>7.43</v>
      </c>
      <c r="I225">
        <v>7.13</v>
      </c>
      <c r="J225">
        <v>7.6</v>
      </c>
      <c r="K225">
        <v>7.32</v>
      </c>
      <c r="L225">
        <v>7.57</v>
      </c>
      <c r="M225">
        <v>7.24</v>
      </c>
      <c r="N225">
        <v>7.66</v>
      </c>
      <c r="O225" t="s">
        <v>390</v>
      </c>
    </row>
    <row r="226" spans="1:15" x14ac:dyDescent="0.3">
      <c r="A226" t="s">
        <v>584</v>
      </c>
      <c r="B226" t="s">
        <v>125</v>
      </c>
      <c r="C226">
        <v>7.09</v>
      </c>
      <c r="D226">
        <v>7.09</v>
      </c>
      <c r="E226">
        <v>7.28</v>
      </c>
      <c r="F226">
        <v>7.27</v>
      </c>
      <c r="G226">
        <v>7.23</v>
      </c>
      <c r="H226">
        <v>7.38</v>
      </c>
      <c r="I226">
        <v>7.34</v>
      </c>
      <c r="J226">
        <v>7.26</v>
      </c>
      <c r="K226">
        <v>7.32</v>
      </c>
      <c r="L226">
        <v>7.08</v>
      </c>
      <c r="M226">
        <v>7.13</v>
      </c>
      <c r="N226">
        <v>7.17</v>
      </c>
      <c r="O226" t="s">
        <v>390</v>
      </c>
    </row>
    <row r="227" spans="1:15" x14ac:dyDescent="0.3">
      <c r="A227" t="s">
        <v>585</v>
      </c>
      <c r="B227" t="s">
        <v>146</v>
      </c>
      <c r="C227">
        <v>7.14</v>
      </c>
      <c r="D227">
        <v>6.91</v>
      </c>
      <c r="E227">
        <v>7.2</v>
      </c>
      <c r="F227">
        <v>7.18</v>
      </c>
      <c r="G227">
        <v>7.11</v>
      </c>
      <c r="H227">
        <v>7.31</v>
      </c>
      <c r="I227">
        <v>7.26</v>
      </c>
      <c r="J227">
        <v>7.3</v>
      </c>
      <c r="K227">
        <v>7.13</v>
      </c>
      <c r="L227">
        <v>6.85</v>
      </c>
      <c r="M227">
        <v>7.17</v>
      </c>
      <c r="N227">
        <v>7.2</v>
      </c>
      <c r="O227" t="s">
        <v>390</v>
      </c>
    </row>
    <row r="228" spans="1:15" x14ac:dyDescent="0.3">
      <c r="A228" t="s">
        <v>586</v>
      </c>
      <c r="B228" t="s">
        <v>147</v>
      </c>
      <c r="C228">
        <v>7.49</v>
      </c>
      <c r="D228">
        <v>7.56</v>
      </c>
      <c r="E228">
        <v>7.61</v>
      </c>
      <c r="F228">
        <v>7.4</v>
      </c>
      <c r="G228">
        <v>7.6</v>
      </c>
      <c r="H228">
        <v>7.52</v>
      </c>
      <c r="I228">
        <v>6.83</v>
      </c>
      <c r="J228">
        <v>7.38</v>
      </c>
      <c r="K228">
        <v>6.86</v>
      </c>
      <c r="L228">
        <v>7.25</v>
      </c>
      <c r="M228">
        <v>7.17</v>
      </c>
      <c r="N228">
        <v>7.23</v>
      </c>
      <c r="O228" t="s">
        <v>390</v>
      </c>
    </row>
    <row r="229" spans="1:15" x14ac:dyDescent="0.3">
      <c r="A229" t="s">
        <v>587</v>
      </c>
      <c r="B229" t="s">
        <v>154</v>
      </c>
      <c r="C229">
        <v>7.16</v>
      </c>
      <c r="D229">
        <v>7</v>
      </c>
      <c r="E229">
        <v>7.17</v>
      </c>
      <c r="F229">
        <v>7.29</v>
      </c>
      <c r="G229">
        <v>7.11</v>
      </c>
      <c r="H229">
        <v>7.21</v>
      </c>
      <c r="I229">
        <v>7.31</v>
      </c>
      <c r="J229">
        <v>7.26</v>
      </c>
      <c r="K229">
        <v>7.34</v>
      </c>
      <c r="L229">
        <v>7.21</v>
      </c>
      <c r="M229">
        <v>6.99</v>
      </c>
      <c r="N229">
        <v>7.5</v>
      </c>
      <c r="O229" t="s">
        <v>390</v>
      </c>
    </row>
    <row r="230" spans="1:15" x14ac:dyDescent="0.3">
      <c r="A230" t="s">
        <v>588</v>
      </c>
      <c r="B230" t="s">
        <v>159</v>
      </c>
      <c r="C230">
        <v>7.11</v>
      </c>
      <c r="D230">
        <v>7.12</v>
      </c>
      <c r="E230">
        <v>7.42</v>
      </c>
      <c r="F230">
        <v>7.17</v>
      </c>
      <c r="G230">
        <v>7.26</v>
      </c>
      <c r="H230">
        <v>7.25</v>
      </c>
      <c r="I230">
        <v>7.39</v>
      </c>
      <c r="J230">
        <v>7.55</v>
      </c>
      <c r="K230">
        <v>7.33</v>
      </c>
      <c r="L230">
        <v>7.14</v>
      </c>
      <c r="M230">
        <v>7.44</v>
      </c>
      <c r="N230">
        <v>7.27</v>
      </c>
      <c r="O230" t="s">
        <v>390</v>
      </c>
    </row>
    <row r="231" spans="1:15" x14ac:dyDescent="0.3">
      <c r="A231" t="s">
        <v>589</v>
      </c>
      <c r="B231" t="s">
        <v>183</v>
      </c>
      <c r="C231">
        <v>7.05</v>
      </c>
      <c r="D231">
        <v>7.32</v>
      </c>
      <c r="E231">
        <v>7.37</v>
      </c>
      <c r="F231">
        <v>7.51</v>
      </c>
      <c r="G231">
        <v>7.62</v>
      </c>
      <c r="H231">
        <v>7.54</v>
      </c>
      <c r="I231">
        <v>7.37</v>
      </c>
      <c r="J231">
        <v>7.54</v>
      </c>
      <c r="K231">
        <v>7.59</v>
      </c>
      <c r="L231">
        <v>7.5</v>
      </c>
      <c r="M231">
        <v>7.71</v>
      </c>
      <c r="N231">
        <v>8</v>
      </c>
      <c r="O231" t="s">
        <v>390</v>
      </c>
    </row>
    <row r="232" spans="1:15" x14ac:dyDescent="0.3">
      <c r="A232" t="s">
        <v>590</v>
      </c>
      <c r="B232" t="s">
        <v>258</v>
      </c>
      <c r="C232">
        <v>7.25</v>
      </c>
      <c r="D232">
        <v>7.15</v>
      </c>
      <c r="E232">
        <v>7.29</v>
      </c>
      <c r="F232">
        <v>7.45</v>
      </c>
      <c r="G232">
        <v>7.35</v>
      </c>
      <c r="H232">
        <v>7.33</v>
      </c>
      <c r="I232">
        <v>7.34</v>
      </c>
      <c r="J232">
        <v>7.28</v>
      </c>
      <c r="K232">
        <v>7.26</v>
      </c>
      <c r="L232">
        <v>7</v>
      </c>
      <c r="M232">
        <v>7.24</v>
      </c>
      <c r="N232">
        <v>7.12</v>
      </c>
      <c r="O232" t="s">
        <v>390</v>
      </c>
    </row>
    <row r="233" spans="1:15" x14ac:dyDescent="0.3">
      <c r="A233" t="s">
        <v>591</v>
      </c>
      <c r="B233" t="s">
        <v>292</v>
      </c>
      <c r="C233">
        <v>7.03</v>
      </c>
      <c r="D233">
        <v>7.38</v>
      </c>
      <c r="E233">
        <v>7.52</v>
      </c>
      <c r="F233">
        <v>7.28</v>
      </c>
      <c r="G233">
        <v>7.58</v>
      </c>
      <c r="H233">
        <v>7.55</v>
      </c>
      <c r="I233">
        <v>7.27</v>
      </c>
      <c r="J233">
        <v>7.73</v>
      </c>
      <c r="K233">
        <v>7.62</v>
      </c>
      <c r="L233">
        <v>7.14</v>
      </c>
      <c r="M233">
        <v>7.43</v>
      </c>
      <c r="N233">
        <v>6.87</v>
      </c>
      <c r="O233" t="s">
        <v>390</v>
      </c>
    </row>
    <row r="234" spans="1:15" x14ac:dyDescent="0.3">
      <c r="A234" t="s">
        <v>592</v>
      </c>
      <c r="B234" t="s">
        <v>300</v>
      </c>
      <c r="C234">
        <v>7.33</v>
      </c>
      <c r="D234">
        <v>7.28</v>
      </c>
      <c r="E234">
        <v>7.51</v>
      </c>
      <c r="F234">
        <v>7.41</v>
      </c>
      <c r="G234">
        <v>7.44</v>
      </c>
      <c r="H234">
        <v>7.55</v>
      </c>
      <c r="I234">
        <v>7.46</v>
      </c>
      <c r="J234">
        <v>7.5</v>
      </c>
      <c r="K234">
        <v>7.21</v>
      </c>
      <c r="L234">
        <v>6.97</v>
      </c>
      <c r="M234">
        <v>7.37</v>
      </c>
      <c r="N234">
        <v>7.35</v>
      </c>
      <c r="O234" t="s">
        <v>390</v>
      </c>
    </row>
    <row r="235" spans="1:15" x14ac:dyDescent="0.3">
      <c r="A235" t="s">
        <v>593</v>
      </c>
      <c r="B235" t="s">
        <v>316</v>
      </c>
      <c r="C235">
        <v>7.28</v>
      </c>
      <c r="D235">
        <v>7</v>
      </c>
      <c r="E235">
        <v>7.11</v>
      </c>
      <c r="F235">
        <v>7.37</v>
      </c>
      <c r="G235">
        <v>7.41</v>
      </c>
      <c r="H235">
        <v>7.56</v>
      </c>
      <c r="I235">
        <v>7.56</v>
      </c>
      <c r="J235">
        <v>7.38</v>
      </c>
      <c r="K235">
        <v>7.27</v>
      </c>
      <c r="L235">
        <v>7.27</v>
      </c>
      <c r="M235">
        <v>7.38</v>
      </c>
      <c r="N235">
        <v>7.01</v>
      </c>
      <c r="O235" t="s">
        <v>390</v>
      </c>
    </row>
    <row r="236" spans="1:15" x14ac:dyDescent="0.3">
      <c r="A236" t="s">
        <v>594</v>
      </c>
      <c r="B236" t="s">
        <v>15</v>
      </c>
      <c r="C236">
        <v>6.91</v>
      </c>
      <c r="D236">
        <v>7.05</v>
      </c>
      <c r="E236">
        <v>7.16</v>
      </c>
      <c r="F236">
        <v>7.26</v>
      </c>
      <c r="G236">
        <v>7.45</v>
      </c>
      <c r="H236">
        <v>7.38</v>
      </c>
      <c r="I236">
        <v>7.61</v>
      </c>
      <c r="J236">
        <v>7.67</v>
      </c>
      <c r="K236">
        <v>7.41</v>
      </c>
      <c r="L236">
        <v>7.87</v>
      </c>
      <c r="M236">
        <v>7.77</v>
      </c>
      <c r="N236">
        <v>7.48</v>
      </c>
      <c r="O236" t="s">
        <v>390</v>
      </c>
    </row>
    <row r="237" spans="1:15" x14ac:dyDescent="0.3">
      <c r="A237" t="s">
        <v>595</v>
      </c>
      <c r="B237" t="s">
        <v>17</v>
      </c>
      <c r="C237">
        <v>7.26</v>
      </c>
      <c r="D237">
        <v>7.23</v>
      </c>
      <c r="E237">
        <v>7.53</v>
      </c>
      <c r="F237">
        <v>7.44</v>
      </c>
      <c r="G237">
        <v>7.62</v>
      </c>
      <c r="H237">
        <v>7.62</v>
      </c>
      <c r="I237">
        <v>7.38</v>
      </c>
      <c r="J237">
        <v>7.44</v>
      </c>
      <c r="K237">
        <v>7.43</v>
      </c>
      <c r="L237">
        <v>7.23</v>
      </c>
      <c r="M237">
        <v>7.47</v>
      </c>
      <c r="N237">
        <v>6.95</v>
      </c>
      <c r="O237" t="s">
        <v>390</v>
      </c>
    </row>
    <row r="238" spans="1:15" x14ac:dyDescent="0.3">
      <c r="A238" t="s">
        <v>596</v>
      </c>
      <c r="B238" t="s">
        <v>25</v>
      </c>
      <c r="C238">
        <v>7.22</v>
      </c>
      <c r="D238">
        <v>7.18</v>
      </c>
      <c r="E238">
        <v>7.3</v>
      </c>
      <c r="F238">
        <v>7.38</v>
      </c>
      <c r="G238">
        <v>7.29</v>
      </c>
      <c r="H238">
        <v>7.46</v>
      </c>
      <c r="I238">
        <v>7.45</v>
      </c>
      <c r="J238">
        <v>7.55</v>
      </c>
      <c r="K238">
        <v>7.59</v>
      </c>
      <c r="L238">
        <v>7.42</v>
      </c>
      <c r="M238">
        <v>7.26</v>
      </c>
      <c r="N238">
        <v>7.39</v>
      </c>
      <c r="O238" t="s">
        <v>390</v>
      </c>
    </row>
    <row r="239" spans="1:15" x14ac:dyDescent="0.3">
      <c r="A239" t="s">
        <v>597</v>
      </c>
      <c r="B239" t="s">
        <v>38</v>
      </c>
      <c r="C239">
        <v>7.07</v>
      </c>
      <c r="D239">
        <v>7.19</v>
      </c>
      <c r="E239">
        <v>7.31</v>
      </c>
      <c r="F239">
        <v>7.32</v>
      </c>
      <c r="G239">
        <v>7.53</v>
      </c>
      <c r="H239">
        <v>7.58</v>
      </c>
      <c r="I239">
        <v>7.7</v>
      </c>
      <c r="J239">
        <v>7.84</v>
      </c>
      <c r="K239">
        <v>7.77</v>
      </c>
      <c r="L239">
        <v>7.28</v>
      </c>
      <c r="M239">
        <v>7.51</v>
      </c>
      <c r="N239">
        <v>7.27</v>
      </c>
      <c r="O239" t="s">
        <v>390</v>
      </c>
    </row>
    <row r="240" spans="1:15" x14ac:dyDescent="0.3">
      <c r="A240" t="s">
        <v>598</v>
      </c>
      <c r="B240" t="s">
        <v>43</v>
      </c>
      <c r="C240">
        <v>7.44</v>
      </c>
      <c r="D240">
        <v>7.38</v>
      </c>
      <c r="E240">
        <v>7.58</v>
      </c>
      <c r="F240">
        <v>7.48</v>
      </c>
      <c r="G240">
        <v>7.51</v>
      </c>
      <c r="H240">
        <v>7.34</v>
      </c>
      <c r="I240">
        <v>7.35</v>
      </c>
      <c r="J240">
        <v>7.47</v>
      </c>
      <c r="K240">
        <v>7.4</v>
      </c>
      <c r="L240">
        <v>7.54</v>
      </c>
      <c r="M240">
        <v>7.37</v>
      </c>
      <c r="N240">
        <v>7.35</v>
      </c>
      <c r="O240" t="s">
        <v>390</v>
      </c>
    </row>
    <row r="241" spans="1:15" x14ac:dyDescent="0.3">
      <c r="A241" t="s">
        <v>599</v>
      </c>
      <c r="B241" t="s">
        <v>78</v>
      </c>
      <c r="C241">
        <v>7.21</v>
      </c>
      <c r="D241">
        <v>7.08</v>
      </c>
      <c r="E241">
        <v>7.28</v>
      </c>
      <c r="F241">
        <v>7.4</v>
      </c>
      <c r="G241">
        <v>7.23</v>
      </c>
      <c r="H241">
        <v>7.61</v>
      </c>
      <c r="I241">
        <v>7.39</v>
      </c>
      <c r="J241">
        <v>7.78</v>
      </c>
      <c r="K241">
        <v>7.56</v>
      </c>
      <c r="L241">
        <v>7.38</v>
      </c>
      <c r="M241">
        <v>7.21</v>
      </c>
      <c r="N241">
        <v>7.11</v>
      </c>
      <c r="O241" t="s">
        <v>390</v>
      </c>
    </row>
    <row r="242" spans="1:15" x14ac:dyDescent="0.3">
      <c r="A242" t="s">
        <v>600</v>
      </c>
      <c r="B242" t="s">
        <v>88</v>
      </c>
      <c r="C242">
        <v>7.01</v>
      </c>
      <c r="D242">
        <v>7.41</v>
      </c>
      <c r="E242">
        <v>7.2</v>
      </c>
      <c r="F242">
        <v>7.47</v>
      </c>
      <c r="G242">
        <v>7.52</v>
      </c>
      <c r="H242">
        <v>7.35</v>
      </c>
      <c r="I242">
        <v>7.69</v>
      </c>
      <c r="J242">
        <v>7.61</v>
      </c>
      <c r="K242">
        <v>7.48</v>
      </c>
      <c r="L242">
        <v>7.32</v>
      </c>
      <c r="M242">
        <v>7.6</v>
      </c>
      <c r="N242">
        <v>7.25</v>
      </c>
      <c r="O242" t="s">
        <v>390</v>
      </c>
    </row>
    <row r="243" spans="1:15" x14ac:dyDescent="0.3">
      <c r="A243" t="s">
        <v>601</v>
      </c>
      <c r="B243" t="s">
        <v>102</v>
      </c>
      <c r="C243">
        <v>7.16</v>
      </c>
      <c r="D243">
        <v>7.42</v>
      </c>
      <c r="E243">
        <v>7.4</v>
      </c>
      <c r="F243">
        <v>7.46</v>
      </c>
      <c r="G243">
        <v>7.4</v>
      </c>
      <c r="H243">
        <v>7.23</v>
      </c>
      <c r="I243">
        <v>7.68</v>
      </c>
      <c r="J243">
        <v>7.35</v>
      </c>
      <c r="K243">
        <v>7.27</v>
      </c>
      <c r="L243">
        <v>6.96</v>
      </c>
      <c r="M243">
        <v>7.33</v>
      </c>
      <c r="N243">
        <v>7.41</v>
      </c>
      <c r="O243" t="s">
        <v>390</v>
      </c>
    </row>
    <row r="244" spans="1:15" x14ac:dyDescent="0.3">
      <c r="A244" t="s">
        <v>602</v>
      </c>
      <c r="B244" t="s">
        <v>118</v>
      </c>
      <c r="C244">
        <v>7.08</v>
      </c>
      <c r="D244">
        <v>7.05</v>
      </c>
      <c r="E244">
        <v>7.2</v>
      </c>
      <c r="F244">
        <v>7.16</v>
      </c>
      <c r="G244">
        <v>7.07</v>
      </c>
      <c r="H244">
        <v>7.27</v>
      </c>
      <c r="I244">
        <v>7.44</v>
      </c>
      <c r="J244">
        <v>7.36</v>
      </c>
      <c r="K244">
        <v>7.47</v>
      </c>
      <c r="L244">
        <v>7.42</v>
      </c>
      <c r="M244">
        <v>7.11</v>
      </c>
      <c r="N244">
        <v>7.42</v>
      </c>
      <c r="O244" t="s">
        <v>390</v>
      </c>
    </row>
    <row r="245" spans="1:15" x14ac:dyDescent="0.3">
      <c r="A245" t="s">
        <v>603</v>
      </c>
      <c r="B245" t="s">
        <v>128</v>
      </c>
      <c r="C245">
        <v>7.32</v>
      </c>
      <c r="D245">
        <v>7.39</v>
      </c>
      <c r="E245">
        <v>7.49</v>
      </c>
      <c r="F245">
        <v>7.53</v>
      </c>
      <c r="G245">
        <v>7.46</v>
      </c>
      <c r="H245">
        <v>7.72</v>
      </c>
      <c r="I245">
        <v>7.86</v>
      </c>
      <c r="J245">
        <v>7.61</v>
      </c>
      <c r="K245">
        <v>7.18</v>
      </c>
      <c r="L245">
        <v>7.38</v>
      </c>
      <c r="M245">
        <v>7.55</v>
      </c>
      <c r="N245">
        <v>7.6</v>
      </c>
      <c r="O245" t="s">
        <v>390</v>
      </c>
    </row>
    <row r="246" spans="1:15" x14ac:dyDescent="0.3">
      <c r="A246" t="s">
        <v>604</v>
      </c>
      <c r="B246" t="s">
        <v>133</v>
      </c>
      <c r="C246">
        <v>7.25</v>
      </c>
      <c r="D246">
        <v>7.18</v>
      </c>
      <c r="E246">
        <v>7.35</v>
      </c>
      <c r="F246">
        <v>7.32</v>
      </c>
      <c r="G246">
        <v>7.53</v>
      </c>
      <c r="H246">
        <v>7.44</v>
      </c>
      <c r="I246">
        <v>7.33</v>
      </c>
      <c r="J246">
        <v>7.4</v>
      </c>
      <c r="K246">
        <v>7.38</v>
      </c>
      <c r="L246">
        <v>7.48</v>
      </c>
      <c r="M246">
        <v>7.41</v>
      </c>
      <c r="N246">
        <v>7.54</v>
      </c>
      <c r="O246" t="s">
        <v>390</v>
      </c>
    </row>
    <row r="247" spans="1:15" x14ac:dyDescent="0.3">
      <c r="A247" t="s">
        <v>605</v>
      </c>
      <c r="B247" t="s">
        <v>137</v>
      </c>
      <c r="C247">
        <v>7.31</v>
      </c>
      <c r="D247">
        <v>7.34</v>
      </c>
      <c r="E247">
        <v>7.47</v>
      </c>
      <c r="F247">
        <v>7.34</v>
      </c>
      <c r="G247">
        <v>7.37</v>
      </c>
      <c r="H247">
        <v>7.36</v>
      </c>
      <c r="I247">
        <v>7.62</v>
      </c>
      <c r="J247">
        <v>7.67</v>
      </c>
      <c r="K247">
        <v>7.61</v>
      </c>
      <c r="L247">
        <v>7.2</v>
      </c>
      <c r="M247">
        <v>7.5</v>
      </c>
      <c r="N247">
        <v>7.69</v>
      </c>
      <c r="O247" t="s">
        <v>390</v>
      </c>
    </row>
    <row r="248" spans="1:15" x14ac:dyDescent="0.3">
      <c r="A248" t="s">
        <v>606</v>
      </c>
      <c r="B248" t="s">
        <v>140</v>
      </c>
      <c r="C248">
        <v>7.39</v>
      </c>
      <c r="D248">
        <v>7.27</v>
      </c>
      <c r="E248">
        <v>7.49</v>
      </c>
      <c r="F248">
        <v>7.53</v>
      </c>
      <c r="G248">
        <v>7.47</v>
      </c>
      <c r="H248">
        <v>7.91</v>
      </c>
      <c r="I248">
        <v>7.42</v>
      </c>
      <c r="J248">
        <v>7.73</v>
      </c>
      <c r="K248">
        <v>7.31</v>
      </c>
      <c r="L248">
        <v>7.34</v>
      </c>
      <c r="M248">
        <v>7.48</v>
      </c>
      <c r="N248">
        <v>7.49</v>
      </c>
      <c r="O248" t="s">
        <v>390</v>
      </c>
    </row>
    <row r="249" spans="1:15" x14ac:dyDescent="0.3">
      <c r="A249" t="s">
        <v>607</v>
      </c>
      <c r="B249" t="s">
        <v>151</v>
      </c>
      <c r="C249">
        <v>7.27</v>
      </c>
      <c r="D249">
        <v>7.1</v>
      </c>
      <c r="E249">
        <v>7.57</v>
      </c>
      <c r="F249">
        <v>7.48</v>
      </c>
      <c r="G249">
        <v>7.59</v>
      </c>
      <c r="H249">
        <v>7.58</v>
      </c>
      <c r="I249">
        <v>7.31</v>
      </c>
      <c r="J249">
        <v>7.59</v>
      </c>
      <c r="K249">
        <v>7.24</v>
      </c>
      <c r="L249">
        <v>7.25</v>
      </c>
      <c r="M249">
        <v>7.34</v>
      </c>
      <c r="N249">
        <v>7.25</v>
      </c>
      <c r="O249" t="s">
        <v>390</v>
      </c>
    </row>
    <row r="250" spans="1:15" x14ac:dyDescent="0.3">
      <c r="A250" t="s">
        <v>608</v>
      </c>
      <c r="B250" t="s">
        <v>172</v>
      </c>
      <c r="C250">
        <v>7</v>
      </c>
      <c r="D250">
        <v>7.14</v>
      </c>
      <c r="E250">
        <v>7.22</v>
      </c>
      <c r="F250">
        <v>7.51</v>
      </c>
      <c r="G250">
        <v>7.5</v>
      </c>
      <c r="H250">
        <v>7.66</v>
      </c>
      <c r="I250">
        <v>7.68</v>
      </c>
      <c r="J250">
        <v>7.57</v>
      </c>
      <c r="K250">
        <v>7.61</v>
      </c>
      <c r="L250">
        <v>7.22</v>
      </c>
      <c r="M250">
        <v>7.55</v>
      </c>
      <c r="N250">
        <v>7.39</v>
      </c>
      <c r="O250" t="s">
        <v>390</v>
      </c>
    </row>
    <row r="251" spans="1:15" x14ac:dyDescent="0.3">
      <c r="A251" t="s">
        <v>609</v>
      </c>
      <c r="B251" t="s">
        <v>212</v>
      </c>
      <c r="C251">
        <v>7.44</v>
      </c>
      <c r="D251">
        <v>7.37</v>
      </c>
      <c r="E251">
        <v>7.25</v>
      </c>
      <c r="F251">
        <v>7.44</v>
      </c>
      <c r="G251">
        <v>7.67</v>
      </c>
      <c r="H251">
        <v>7.53</v>
      </c>
      <c r="I251">
        <v>7.45</v>
      </c>
      <c r="J251">
        <v>7.45</v>
      </c>
      <c r="K251">
        <v>7.51</v>
      </c>
      <c r="L251">
        <v>7.21</v>
      </c>
      <c r="M251">
        <v>7.29</v>
      </c>
      <c r="N251">
        <v>7.63</v>
      </c>
      <c r="O251" t="s">
        <v>390</v>
      </c>
    </row>
    <row r="252" spans="1:15" x14ac:dyDescent="0.3">
      <c r="A252" t="s">
        <v>610</v>
      </c>
      <c r="B252" t="s">
        <v>217</v>
      </c>
      <c r="C252">
        <v>7.21</v>
      </c>
      <c r="D252">
        <v>7.35</v>
      </c>
      <c r="E252">
        <v>7.54</v>
      </c>
      <c r="F252">
        <v>7.49</v>
      </c>
      <c r="G252">
        <v>7.65</v>
      </c>
      <c r="H252">
        <v>7.58</v>
      </c>
      <c r="I252">
        <v>7.57</v>
      </c>
      <c r="J252">
        <v>7.48</v>
      </c>
      <c r="K252">
        <v>7.57</v>
      </c>
      <c r="L252">
        <v>7.17</v>
      </c>
      <c r="M252">
        <v>7.3</v>
      </c>
      <c r="N252">
        <v>7.21</v>
      </c>
      <c r="O252" t="s">
        <v>390</v>
      </c>
    </row>
    <row r="253" spans="1:15" x14ac:dyDescent="0.3">
      <c r="A253" t="s">
        <v>611</v>
      </c>
      <c r="B253" t="s">
        <v>274</v>
      </c>
      <c r="C253">
        <v>7.13</v>
      </c>
      <c r="D253">
        <v>7.2</v>
      </c>
      <c r="E253">
        <v>7.28</v>
      </c>
      <c r="F253">
        <v>7.48</v>
      </c>
      <c r="G253">
        <v>7.28</v>
      </c>
      <c r="H253">
        <v>7.54</v>
      </c>
      <c r="I253">
        <v>7.82</v>
      </c>
      <c r="J253">
        <v>7.79</v>
      </c>
      <c r="K253">
        <v>7.27</v>
      </c>
      <c r="L253">
        <v>7.32</v>
      </c>
      <c r="M253">
        <v>7.45</v>
      </c>
      <c r="N253">
        <v>7.41</v>
      </c>
      <c r="O253" t="s">
        <v>390</v>
      </c>
    </row>
    <row r="254" spans="1:15" x14ac:dyDescent="0.3">
      <c r="A254" t="s">
        <v>612</v>
      </c>
      <c r="B254" t="s">
        <v>299</v>
      </c>
      <c r="C254">
        <v>7.16</v>
      </c>
      <c r="D254">
        <v>7.26</v>
      </c>
      <c r="E254">
        <v>7.13</v>
      </c>
      <c r="F254">
        <v>7.38</v>
      </c>
      <c r="G254">
        <v>7.51</v>
      </c>
      <c r="H254">
        <v>7.61</v>
      </c>
      <c r="I254">
        <v>7.51</v>
      </c>
      <c r="J254">
        <v>7.51</v>
      </c>
      <c r="K254">
        <v>7.31</v>
      </c>
      <c r="L254">
        <v>7.31</v>
      </c>
      <c r="M254">
        <v>7.53</v>
      </c>
      <c r="N254">
        <v>6.82</v>
      </c>
      <c r="O254" t="s">
        <v>390</v>
      </c>
    </row>
    <row r="255" spans="1:15" x14ac:dyDescent="0.3">
      <c r="C255" t="s">
        <v>390</v>
      </c>
      <c r="D255" t="s">
        <v>390</v>
      </c>
      <c r="E255" t="s">
        <v>390</v>
      </c>
      <c r="F255" t="s">
        <v>390</v>
      </c>
      <c r="G255" t="s">
        <v>390</v>
      </c>
      <c r="H255" t="s">
        <v>390</v>
      </c>
      <c r="I255" t="s">
        <v>390</v>
      </c>
      <c r="J255" t="s">
        <v>390</v>
      </c>
      <c r="K255" t="s">
        <v>390</v>
      </c>
      <c r="L255" t="s">
        <v>390</v>
      </c>
      <c r="M255" t="s">
        <v>390</v>
      </c>
      <c r="N255" t="s">
        <v>390</v>
      </c>
      <c r="O255" t="s">
        <v>390</v>
      </c>
    </row>
    <row r="256" spans="1:15" x14ac:dyDescent="0.3">
      <c r="A256" t="s">
        <v>613</v>
      </c>
      <c r="B256" t="s">
        <v>933</v>
      </c>
      <c r="C256" t="s">
        <v>390</v>
      </c>
      <c r="D256" t="s">
        <v>390</v>
      </c>
      <c r="E256" t="s">
        <v>390</v>
      </c>
      <c r="F256" t="s">
        <v>390</v>
      </c>
      <c r="G256" t="s">
        <v>390</v>
      </c>
      <c r="H256" t="s">
        <v>390</v>
      </c>
      <c r="I256" t="s">
        <v>390</v>
      </c>
      <c r="J256" t="s">
        <v>390</v>
      </c>
      <c r="K256" t="s">
        <v>390</v>
      </c>
      <c r="L256" t="s">
        <v>390</v>
      </c>
      <c r="M256" t="s">
        <v>390</v>
      </c>
      <c r="N256" t="s">
        <v>390</v>
      </c>
      <c r="O256" t="s">
        <v>390</v>
      </c>
    </row>
    <row r="257" spans="1:15" x14ac:dyDescent="0.3">
      <c r="A257" t="s">
        <v>615</v>
      </c>
      <c r="B257" t="s">
        <v>34</v>
      </c>
      <c r="C257">
        <v>7.36</v>
      </c>
      <c r="D257">
        <v>7.27</v>
      </c>
      <c r="E257">
        <v>7.25</v>
      </c>
      <c r="F257">
        <v>7.31</v>
      </c>
      <c r="G257">
        <v>7.47</v>
      </c>
      <c r="H257">
        <v>7.57</v>
      </c>
      <c r="I257">
        <v>7.54</v>
      </c>
      <c r="J257">
        <v>7.65</v>
      </c>
      <c r="K257">
        <v>7.53</v>
      </c>
      <c r="L257">
        <v>7.41</v>
      </c>
      <c r="M257">
        <v>7.37</v>
      </c>
      <c r="N257">
        <v>7.67</v>
      </c>
      <c r="O257" t="s">
        <v>390</v>
      </c>
    </row>
    <row r="258" spans="1:15" x14ac:dyDescent="0.3">
      <c r="A258" t="s">
        <v>616</v>
      </c>
      <c r="B258" t="s">
        <v>40</v>
      </c>
      <c r="C258">
        <v>7.14</v>
      </c>
      <c r="D258">
        <v>7.13</v>
      </c>
      <c r="E258">
        <v>7.28</v>
      </c>
      <c r="F258">
        <v>7.3</v>
      </c>
      <c r="G258">
        <v>7.29</v>
      </c>
      <c r="H258">
        <v>7.37</v>
      </c>
      <c r="I258">
        <v>7.28</v>
      </c>
      <c r="J258">
        <v>7.38</v>
      </c>
      <c r="K258">
        <v>7.32</v>
      </c>
      <c r="L258">
        <v>7.14</v>
      </c>
      <c r="M258">
        <v>7.26</v>
      </c>
      <c r="N258">
        <v>7.03</v>
      </c>
      <c r="O258" t="s">
        <v>390</v>
      </c>
    </row>
    <row r="259" spans="1:15" x14ac:dyDescent="0.3">
      <c r="A259" t="s">
        <v>617</v>
      </c>
      <c r="B259" t="s">
        <v>144</v>
      </c>
      <c r="C259">
        <v>7.45</v>
      </c>
      <c r="D259">
        <v>7.42</v>
      </c>
      <c r="E259">
        <v>7.59</v>
      </c>
      <c r="F259">
        <v>7.61</v>
      </c>
      <c r="G259">
        <v>7.58</v>
      </c>
      <c r="H259">
        <v>7.7</v>
      </c>
      <c r="I259">
        <v>7.63</v>
      </c>
      <c r="J259">
        <v>7.71</v>
      </c>
      <c r="K259">
        <v>7.48</v>
      </c>
      <c r="L259">
        <v>7.5</v>
      </c>
      <c r="M259">
        <v>7.34</v>
      </c>
      <c r="N259">
        <v>7.53</v>
      </c>
      <c r="O259" t="s">
        <v>390</v>
      </c>
    </row>
    <row r="260" spans="1:15" x14ac:dyDescent="0.3">
      <c r="A260" t="s">
        <v>618</v>
      </c>
      <c r="B260" t="s">
        <v>169</v>
      </c>
      <c r="C260">
        <v>7.35</v>
      </c>
      <c r="D260">
        <v>7.15</v>
      </c>
      <c r="E260">
        <v>7.37</v>
      </c>
      <c r="F260">
        <v>7.29</v>
      </c>
      <c r="G260">
        <v>7.39</v>
      </c>
      <c r="H260">
        <v>7.34</v>
      </c>
      <c r="I260">
        <v>7.45</v>
      </c>
      <c r="J260">
        <v>7.45</v>
      </c>
      <c r="K260">
        <v>7.55</v>
      </c>
      <c r="L260">
        <v>7.31</v>
      </c>
      <c r="M260">
        <v>7.37</v>
      </c>
      <c r="N260">
        <v>7.29</v>
      </c>
      <c r="O260" t="s">
        <v>390</v>
      </c>
    </row>
    <row r="261" spans="1:15" x14ac:dyDescent="0.3">
      <c r="A261" t="s">
        <v>619</v>
      </c>
      <c r="B261" t="s">
        <v>177</v>
      </c>
      <c r="C261">
        <v>7.2</v>
      </c>
      <c r="D261">
        <v>7.11</v>
      </c>
      <c r="E261">
        <v>7.35</v>
      </c>
      <c r="F261">
        <v>7.53</v>
      </c>
      <c r="G261">
        <v>7.47</v>
      </c>
      <c r="H261">
        <v>7.67</v>
      </c>
      <c r="I261">
        <v>7.64</v>
      </c>
      <c r="J261">
        <v>7.62</v>
      </c>
      <c r="K261">
        <v>7.31</v>
      </c>
      <c r="L261">
        <v>7.22</v>
      </c>
      <c r="M261">
        <v>7.4</v>
      </c>
      <c r="N261">
        <v>7.4</v>
      </c>
      <c r="O261" t="s">
        <v>390</v>
      </c>
    </row>
    <row r="262" spans="1:15" x14ac:dyDescent="0.3">
      <c r="A262" t="s">
        <v>620</v>
      </c>
      <c r="B262" t="s">
        <v>208</v>
      </c>
      <c r="C262">
        <v>7.23</v>
      </c>
      <c r="D262">
        <v>7.09</v>
      </c>
      <c r="E262">
        <v>7.46</v>
      </c>
      <c r="F262">
        <v>7.56</v>
      </c>
      <c r="G262">
        <v>7.64</v>
      </c>
      <c r="H262">
        <v>7.68</v>
      </c>
      <c r="I262">
        <v>7.53</v>
      </c>
      <c r="J262">
        <v>7.64</v>
      </c>
      <c r="K262">
        <v>7.55</v>
      </c>
      <c r="L262">
        <v>7.51</v>
      </c>
      <c r="M262">
        <v>7.33</v>
      </c>
      <c r="N262">
        <v>7.37</v>
      </c>
      <c r="O262" t="s">
        <v>390</v>
      </c>
    </row>
    <row r="263" spans="1:15" x14ac:dyDescent="0.3">
      <c r="A263" t="s">
        <v>621</v>
      </c>
      <c r="B263" t="s">
        <v>211</v>
      </c>
      <c r="C263">
        <v>7.24</v>
      </c>
      <c r="D263">
        <v>7.38</v>
      </c>
      <c r="E263">
        <v>7.47</v>
      </c>
      <c r="F263">
        <v>7.54</v>
      </c>
      <c r="G263">
        <v>7.57</v>
      </c>
      <c r="H263">
        <v>7.45</v>
      </c>
      <c r="I263">
        <v>7.6</v>
      </c>
      <c r="J263">
        <v>7.58</v>
      </c>
      <c r="K263">
        <v>7.63</v>
      </c>
      <c r="L263">
        <v>7.16</v>
      </c>
      <c r="M263">
        <v>7.41</v>
      </c>
      <c r="N263">
        <v>7.42</v>
      </c>
      <c r="O263" t="s">
        <v>390</v>
      </c>
    </row>
    <row r="264" spans="1:15" x14ac:dyDescent="0.3">
      <c r="A264" t="s">
        <v>622</v>
      </c>
      <c r="B264" t="s">
        <v>239</v>
      </c>
      <c r="C264">
        <v>7.29</v>
      </c>
      <c r="D264">
        <v>7.16</v>
      </c>
      <c r="E264">
        <v>7.33</v>
      </c>
      <c r="F264">
        <v>7.27</v>
      </c>
      <c r="G264">
        <v>7.28</v>
      </c>
      <c r="H264">
        <v>7.59</v>
      </c>
      <c r="I264">
        <v>7.34</v>
      </c>
      <c r="J264">
        <v>7.42</v>
      </c>
      <c r="K264">
        <v>7.39</v>
      </c>
      <c r="L264">
        <v>7.19</v>
      </c>
      <c r="M264">
        <v>7.41</v>
      </c>
      <c r="N264">
        <v>7.4</v>
      </c>
      <c r="O264" t="s">
        <v>390</v>
      </c>
    </row>
    <row r="265" spans="1:15" x14ac:dyDescent="0.3">
      <c r="A265" t="s">
        <v>623</v>
      </c>
      <c r="B265" t="s">
        <v>256</v>
      </c>
      <c r="C265">
        <v>7.21</v>
      </c>
      <c r="D265">
        <v>7.22</v>
      </c>
      <c r="E265">
        <v>7.24</v>
      </c>
      <c r="F265">
        <v>7.62</v>
      </c>
      <c r="G265">
        <v>7.46</v>
      </c>
      <c r="H265">
        <v>7.39</v>
      </c>
      <c r="I265">
        <v>7.44</v>
      </c>
      <c r="J265">
        <v>7.5</v>
      </c>
      <c r="K265">
        <v>7.36</v>
      </c>
      <c r="L265">
        <v>7.15</v>
      </c>
      <c r="M265">
        <v>7.4</v>
      </c>
      <c r="N265">
        <v>7.07</v>
      </c>
      <c r="O265" t="s">
        <v>390</v>
      </c>
    </row>
    <row r="266" spans="1:15" x14ac:dyDescent="0.3">
      <c r="A266" t="s">
        <v>624</v>
      </c>
      <c r="B266" t="s">
        <v>309</v>
      </c>
      <c r="C266">
        <v>7.5</v>
      </c>
      <c r="D266">
        <v>7.46</v>
      </c>
      <c r="E266">
        <v>7.5</v>
      </c>
      <c r="F266">
        <v>7.56</v>
      </c>
      <c r="G266">
        <v>7.67</v>
      </c>
      <c r="H266">
        <v>7.6</v>
      </c>
      <c r="I266">
        <v>7.6</v>
      </c>
      <c r="J266">
        <v>7.84</v>
      </c>
      <c r="K266">
        <v>7.57</v>
      </c>
      <c r="L266">
        <v>7.23</v>
      </c>
      <c r="M266">
        <v>7.47</v>
      </c>
      <c r="N266">
        <v>7.44</v>
      </c>
      <c r="O266" t="s">
        <v>390</v>
      </c>
    </row>
    <row r="267" spans="1:15" x14ac:dyDescent="0.3">
      <c r="A267" t="s">
        <v>625</v>
      </c>
      <c r="B267" t="s">
        <v>321</v>
      </c>
      <c r="C267">
        <v>7.38</v>
      </c>
      <c r="D267">
        <v>7.39</v>
      </c>
      <c r="E267">
        <v>7.56</v>
      </c>
      <c r="F267">
        <v>7.53</v>
      </c>
      <c r="G267">
        <v>7.67</v>
      </c>
      <c r="H267">
        <v>7.65</v>
      </c>
      <c r="I267">
        <v>7.51</v>
      </c>
      <c r="J267">
        <v>7.73</v>
      </c>
      <c r="K267">
        <v>7.72</v>
      </c>
      <c r="L267">
        <v>7.39</v>
      </c>
      <c r="M267">
        <v>7.37</v>
      </c>
      <c r="N267">
        <v>7.49</v>
      </c>
      <c r="O267" t="s">
        <v>390</v>
      </c>
    </row>
    <row r="268" spans="1:15" x14ac:dyDescent="0.3">
      <c r="A268" t="s">
        <v>626</v>
      </c>
      <c r="B268" t="s">
        <v>324</v>
      </c>
      <c r="C268">
        <v>7.39</v>
      </c>
      <c r="D268">
        <v>7.53</v>
      </c>
      <c r="E268">
        <v>7.54</v>
      </c>
      <c r="F268">
        <v>7.64</v>
      </c>
      <c r="G268">
        <v>7.62</v>
      </c>
      <c r="H268">
        <v>7.66</v>
      </c>
      <c r="I268">
        <v>7.79</v>
      </c>
      <c r="J268">
        <v>7.76</v>
      </c>
      <c r="K268">
        <v>7.63</v>
      </c>
      <c r="L268">
        <v>7.28</v>
      </c>
      <c r="M268">
        <v>7.44</v>
      </c>
      <c r="N268">
        <v>7.42</v>
      </c>
      <c r="O268" t="s">
        <v>390</v>
      </c>
    </row>
    <row r="269" spans="1:15" x14ac:dyDescent="0.3">
      <c r="A269" t="s">
        <v>627</v>
      </c>
      <c r="B269" t="s">
        <v>885</v>
      </c>
      <c r="C269">
        <v>7.43</v>
      </c>
      <c r="D269">
        <v>7.4</v>
      </c>
      <c r="E269">
        <v>7.42</v>
      </c>
      <c r="F269">
        <v>7.49</v>
      </c>
      <c r="G269">
        <v>7.66</v>
      </c>
      <c r="H269">
        <v>7.64</v>
      </c>
      <c r="I269">
        <v>7.7</v>
      </c>
      <c r="J269">
        <v>7.68</v>
      </c>
      <c r="K269">
        <v>7.58</v>
      </c>
      <c r="L269">
        <v>7.33</v>
      </c>
      <c r="M269">
        <v>7.51</v>
      </c>
      <c r="N269">
        <v>7.47</v>
      </c>
      <c r="O269" t="s">
        <v>390</v>
      </c>
    </row>
    <row r="270" spans="1:15" x14ac:dyDescent="0.3">
      <c r="A270" t="s">
        <v>628</v>
      </c>
      <c r="B270" t="s">
        <v>337</v>
      </c>
      <c r="C270">
        <v>7.32</v>
      </c>
      <c r="D270">
        <v>7.27</v>
      </c>
      <c r="E270">
        <v>7.48</v>
      </c>
      <c r="F270">
        <v>7.5</v>
      </c>
      <c r="G270">
        <v>7.48</v>
      </c>
      <c r="H270">
        <v>7.47</v>
      </c>
      <c r="I270">
        <v>7.55</v>
      </c>
      <c r="J270">
        <v>7.58</v>
      </c>
      <c r="K270">
        <v>7.53</v>
      </c>
      <c r="L270">
        <v>7.4</v>
      </c>
      <c r="M270">
        <v>7.71</v>
      </c>
      <c r="N270">
        <v>7.17</v>
      </c>
      <c r="O270" t="s">
        <v>390</v>
      </c>
    </row>
    <row r="271" spans="1:15" x14ac:dyDescent="0.3">
      <c r="A271" t="s">
        <v>629</v>
      </c>
      <c r="B271" t="s">
        <v>98</v>
      </c>
      <c r="C271">
        <v>6.94</v>
      </c>
      <c r="D271">
        <v>7.15</v>
      </c>
      <c r="E271">
        <v>7.4</v>
      </c>
      <c r="F271">
        <v>7.51</v>
      </c>
      <c r="G271">
        <v>7.45</v>
      </c>
      <c r="H271">
        <v>7.34</v>
      </c>
      <c r="I271">
        <v>7.55</v>
      </c>
      <c r="J271">
        <v>7.3</v>
      </c>
      <c r="K271">
        <v>7.39</v>
      </c>
      <c r="L271">
        <v>7.06</v>
      </c>
      <c r="M271">
        <v>7.56</v>
      </c>
      <c r="N271">
        <v>6.57</v>
      </c>
      <c r="O271" t="s">
        <v>390</v>
      </c>
    </row>
    <row r="272" spans="1:15" x14ac:dyDescent="0.3">
      <c r="A272" t="s">
        <v>630</v>
      </c>
      <c r="B272" t="s">
        <v>131</v>
      </c>
      <c r="C272">
        <v>7.35</v>
      </c>
      <c r="D272">
        <v>7.18</v>
      </c>
      <c r="E272">
        <v>7.35</v>
      </c>
      <c r="F272">
        <v>7.25</v>
      </c>
      <c r="G272">
        <v>7.43</v>
      </c>
      <c r="H272">
        <v>7.39</v>
      </c>
      <c r="I272">
        <v>7.47</v>
      </c>
      <c r="J272">
        <v>7.24</v>
      </c>
      <c r="K272">
        <v>7.74</v>
      </c>
      <c r="L272">
        <v>7.4</v>
      </c>
      <c r="M272">
        <v>7.9</v>
      </c>
      <c r="N272">
        <v>6.56</v>
      </c>
      <c r="O272" t="s">
        <v>390</v>
      </c>
    </row>
    <row r="273" spans="1:15" x14ac:dyDescent="0.3">
      <c r="A273" t="s">
        <v>631</v>
      </c>
      <c r="B273" t="s">
        <v>158</v>
      </c>
      <c r="C273">
        <v>7.43</v>
      </c>
      <c r="D273">
        <v>7.46</v>
      </c>
      <c r="E273">
        <v>7.69</v>
      </c>
      <c r="F273">
        <v>7.45</v>
      </c>
      <c r="G273">
        <v>7.35</v>
      </c>
      <c r="H273">
        <v>7.38</v>
      </c>
      <c r="I273">
        <v>7.2</v>
      </c>
      <c r="J273">
        <v>7.59</v>
      </c>
      <c r="K273">
        <v>7.6</v>
      </c>
      <c r="L273">
        <v>7.67</v>
      </c>
      <c r="M273">
        <v>7.81</v>
      </c>
      <c r="N273">
        <v>7.47</v>
      </c>
      <c r="O273" t="s">
        <v>390</v>
      </c>
    </row>
    <row r="274" spans="1:15" x14ac:dyDescent="0.3">
      <c r="A274" t="s">
        <v>632</v>
      </c>
      <c r="B274" t="s">
        <v>222</v>
      </c>
      <c r="C274">
        <v>7.57</v>
      </c>
      <c r="D274">
        <v>7.48</v>
      </c>
      <c r="E274">
        <v>7.57</v>
      </c>
      <c r="F274">
        <v>7.71</v>
      </c>
      <c r="G274">
        <v>7.67</v>
      </c>
      <c r="H274">
        <v>7.69</v>
      </c>
      <c r="I274">
        <v>7.64</v>
      </c>
      <c r="J274">
        <v>7.82</v>
      </c>
      <c r="K274">
        <v>7.55</v>
      </c>
      <c r="L274">
        <v>7.39</v>
      </c>
      <c r="M274">
        <v>7.68</v>
      </c>
      <c r="N274">
        <v>7.29</v>
      </c>
      <c r="O274" t="s">
        <v>390</v>
      </c>
    </row>
    <row r="275" spans="1:15" x14ac:dyDescent="0.3">
      <c r="A275" t="s">
        <v>633</v>
      </c>
      <c r="B275" t="s">
        <v>306</v>
      </c>
      <c r="C275">
        <v>7.35</v>
      </c>
      <c r="D275">
        <v>7.14</v>
      </c>
      <c r="E275">
        <v>7.41</v>
      </c>
      <c r="F275">
        <v>7.53</v>
      </c>
      <c r="G275">
        <v>7.49</v>
      </c>
      <c r="H275">
        <v>7.51</v>
      </c>
      <c r="I275">
        <v>7.76</v>
      </c>
      <c r="J275">
        <v>7.82</v>
      </c>
      <c r="K275">
        <v>7.44</v>
      </c>
      <c r="L275">
        <v>7.44</v>
      </c>
      <c r="M275">
        <v>7.66</v>
      </c>
      <c r="N275">
        <v>7.63</v>
      </c>
      <c r="O275" t="s">
        <v>390</v>
      </c>
    </row>
    <row r="276" spans="1:15" x14ac:dyDescent="0.3">
      <c r="A276" t="s">
        <v>634</v>
      </c>
      <c r="B276" t="s">
        <v>339</v>
      </c>
      <c r="C276">
        <v>7.4</v>
      </c>
      <c r="D276">
        <v>7.51</v>
      </c>
      <c r="E276">
        <v>7.48</v>
      </c>
      <c r="F276">
        <v>7.62</v>
      </c>
      <c r="G276">
        <v>7.57</v>
      </c>
      <c r="H276">
        <v>7.73</v>
      </c>
      <c r="I276">
        <v>7.69</v>
      </c>
      <c r="J276">
        <v>7.71</v>
      </c>
      <c r="K276">
        <v>7.46</v>
      </c>
      <c r="L276">
        <v>7.4</v>
      </c>
      <c r="M276">
        <v>7.56</v>
      </c>
      <c r="N276">
        <v>7.43</v>
      </c>
      <c r="O276" t="s">
        <v>390</v>
      </c>
    </row>
    <row r="277" spans="1:15" x14ac:dyDescent="0.3">
      <c r="A277" t="s">
        <v>635</v>
      </c>
      <c r="B277" t="s">
        <v>21</v>
      </c>
      <c r="C277">
        <v>7.43</v>
      </c>
      <c r="D277">
        <v>7.36</v>
      </c>
      <c r="E277">
        <v>7.3</v>
      </c>
      <c r="F277">
        <v>7.38</v>
      </c>
      <c r="G277">
        <v>7.57</v>
      </c>
      <c r="H277">
        <v>7.93</v>
      </c>
      <c r="I277">
        <v>8.0399999999999991</v>
      </c>
      <c r="J277">
        <v>7.83</v>
      </c>
      <c r="K277">
        <v>7.41</v>
      </c>
      <c r="L277">
        <v>7.75</v>
      </c>
      <c r="M277">
        <v>7.41</v>
      </c>
      <c r="N277">
        <v>7.32</v>
      </c>
      <c r="O277" t="s">
        <v>390</v>
      </c>
    </row>
    <row r="278" spans="1:15" x14ac:dyDescent="0.3">
      <c r="A278" t="s">
        <v>636</v>
      </c>
      <c r="B278" t="s">
        <v>92</v>
      </c>
      <c r="C278">
        <v>7.14</v>
      </c>
      <c r="D278">
        <v>7.3</v>
      </c>
      <c r="E278">
        <v>6.94</v>
      </c>
      <c r="F278">
        <v>7.53</v>
      </c>
      <c r="G278">
        <v>7.55</v>
      </c>
      <c r="H278">
        <v>7.7</v>
      </c>
      <c r="I278">
        <v>7.56</v>
      </c>
      <c r="J278">
        <v>7.67</v>
      </c>
      <c r="K278">
        <v>7.71</v>
      </c>
      <c r="L278">
        <v>7.52</v>
      </c>
      <c r="M278">
        <v>7.72</v>
      </c>
      <c r="N278">
        <v>7.41</v>
      </c>
      <c r="O278" t="s">
        <v>390</v>
      </c>
    </row>
    <row r="279" spans="1:15" x14ac:dyDescent="0.3">
      <c r="A279" t="s">
        <v>637</v>
      </c>
      <c r="B279" t="s">
        <v>99</v>
      </c>
      <c r="C279">
        <v>7.28</v>
      </c>
      <c r="D279">
        <v>7.52</v>
      </c>
      <c r="E279">
        <v>7.65</v>
      </c>
      <c r="F279">
        <v>7.69</v>
      </c>
      <c r="G279">
        <v>7.4</v>
      </c>
      <c r="H279">
        <v>7.41</v>
      </c>
      <c r="I279">
        <v>7.75</v>
      </c>
      <c r="J279">
        <v>7.3</v>
      </c>
      <c r="K279">
        <v>7.01</v>
      </c>
      <c r="L279">
        <v>7.56</v>
      </c>
      <c r="M279">
        <v>7.71</v>
      </c>
      <c r="N279">
        <v>7.29</v>
      </c>
      <c r="O279" t="s">
        <v>390</v>
      </c>
    </row>
    <row r="280" spans="1:15" x14ac:dyDescent="0.3">
      <c r="A280" t="s">
        <v>638</v>
      </c>
      <c r="B280" t="s">
        <v>107</v>
      </c>
      <c r="C280">
        <v>7.41</v>
      </c>
      <c r="D280">
        <v>7.44</v>
      </c>
      <c r="E280">
        <v>7.67</v>
      </c>
      <c r="F280">
        <v>7.54</v>
      </c>
      <c r="G280">
        <v>7.63</v>
      </c>
      <c r="H280">
        <v>7.8</v>
      </c>
      <c r="I280">
        <v>7.92</v>
      </c>
      <c r="J280">
        <v>8.07</v>
      </c>
      <c r="K280">
        <v>7.21</v>
      </c>
      <c r="L280">
        <v>7.32</v>
      </c>
      <c r="M280">
        <v>7.56</v>
      </c>
      <c r="N280">
        <v>7.64</v>
      </c>
      <c r="O280" t="s">
        <v>390</v>
      </c>
    </row>
    <row r="281" spans="1:15" x14ac:dyDescent="0.3">
      <c r="A281" t="s">
        <v>639</v>
      </c>
      <c r="B281" t="s">
        <v>115</v>
      </c>
      <c r="C281">
        <v>6.9</v>
      </c>
      <c r="D281">
        <v>7.34</v>
      </c>
      <c r="E281">
        <v>7.35</v>
      </c>
      <c r="F281">
        <v>7.49</v>
      </c>
      <c r="G281">
        <v>7.9</v>
      </c>
      <c r="H281">
        <v>7.76</v>
      </c>
      <c r="I281">
        <v>7.37</v>
      </c>
      <c r="J281">
        <v>7.36</v>
      </c>
      <c r="K281">
        <v>7.27</v>
      </c>
      <c r="L281">
        <v>7.58</v>
      </c>
      <c r="M281">
        <v>7.23</v>
      </c>
      <c r="N281">
        <v>7.67</v>
      </c>
      <c r="O281" t="s">
        <v>390</v>
      </c>
    </row>
    <row r="282" spans="1:15" x14ac:dyDescent="0.3">
      <c r="A282" t="s">
        <v>640</v>
      </c>
      <c r="B282" t="s">
        <v>129</v>
      </c>
      <c r="C282">
        <v>7.17</v>
      </c>
      <c r="D282">
        <v>8.02</v>
      </c>
      <c r="E282">
        <v>7.63</v>
      </c>
      <c r="F282">
        <v>7.91</v>
      </c>
      <c r="G282">
        <v>7.39</v>
      </c>
      <c r="H282">
        <v>7.99</v>
      </c>
      <c r="I282">
        <v>7.34</v>
      </c>
      <c r="J282">
        <v>8</v>
      </c>
      <c r="K282">
        <v>7.7</v>
      </c>
      <c r="L282">
        <v>7.78</v>
      </c>
      <c r="M282">
        <v>7.22</v>
      </c>
      <c r="N282">
        <v>7.46</v>
      </c>
      <c r="O282" t="s">
        <v>390</v>
      </c>
    </row>
    <row r="283" spans="1:15" x14ac:dyDescent="0.3">
      <c r="A283" t="s">
        <v>641</v>
      </c>
      <c r="B283" t="s">
        <v>132</v>
      </c>
      <c r="C283">
        <v>7.34</v>
      </c>
      <c r="D283">
        <v>7.44</v>
      </c>
      <c r="E283">
        <v>7.28</v>
      </c>
      <c r="F283">
        <v>7.62</v>
      </c>
      <c r="G283">
        <v>7.72</v>
      </c>
      <c r="H283">
        <v>7.65</v>
      </c>
      <c r="I283">
        <v>7.48</v>
      </c>
      <c r="J283">
        <v>7.67</v>
      </c>
      <c r="K283">
        <v>7.9</v>
      </c>
      <c r="L283">
        <v>7.06</v>
      </c>
      <c r="M283">
        <v>7.6</v>
      </c>
      <c r="N283">
        <v>7.77</v>
      </c>
      <c r="O283" t="s">
        <v>390</v>
      </c>
    </row>
    <row r="284" spans="1:15" x14ac:dyDescent="0.3">
      <c r="A284" t="s">
        <v>642</v>
      </c>
      <c r="B284" t="s">
        <v>179</v>
      </c>
      <c r="C284">
        <v>7.65</v>
      </c>
      <c r="D284">
        <v>7.58</v>
      </c>
      <c r="E284">
        <v>7.77</v>
      </c>
      <c r="F284">
        <v>7.94</v>
      </c>
      <c r="G284">
        <v>7.46</v>
      </c>
      <c r="H284">
        <v>7.51</v>
      </c>
      <c r="I284">
        <v>7.51</v>
      </c>
      <c r="J284">
        <v>7.62</v>
      </c>
      <c r="K284">
        <v>7.49</v>
      </c>
      <c r="L284">
        <v>7.24</v>
      </c>
      <c r="M284">
        <v>7.62</v>
      </c>
      <c r="N284">
        <v>7.49</v>
      </c>
      <c r="O284" t="s">
        <v>390</v>
      </c>
    </row>
    <row r="285" spans="1:15" x14ac:dyDescent="0.3">
      <c r="A285" t="s">
        <v>643</v>
      </c>
      <c r="B285" t="s">
        <v>227</v>
      </c>
      <c r="C285">
        <v>7.44</v>
      </c>
      <c r="D285">
        <v>7.4</v>
      </c>
      <c r="E285">
        <v>7.6</v>
      </c>
      <c r="F285">
        <v>7.53</v>
      </c>
      <c r="G285">
        <v>7.23</v>
      </c>
      <c r="H285">
        <v>7.79</v>
      </c>
      <c r="I285">
        <v>8.34</v>
      </c>
      <c r="J285">
        <v>7.69</v>
      </c>
      <c r="K285">
        <v>7.77</v>
      </c>
      <c r="L285">
        <v>7.48</v>
      </c>
      <c r="M285">
        <v>7.52</v>
      </c>
      <c r="N285">
        <v>6.98</v>
      </c>
      <c r="O285" t="s">
        <v>390</v>
      </c>
    </row>
    <row r="286" spans="1:15" x14ac:dyDescent="0.3">
      <c r="A286" t="s">
        <v>644</v>
      </c>
      <c r="B286" t="s">
        <v>284</v>
      </c>
      <c r="C286">
        <v>7.63</v>
      </c>
      <c r="D286">
        <v>7.56</v>
      </c>
      <c r="E286">
        <v>7.43</v>
      </c>
      <c r="F286">
        <v>7.55</v>
      </c>
      <c r="G286">
        <v>7.42</v>
      </c>
      <c r="H286">
        <v>7.76</v>
      </c>
      <c r="I286">
        <v>7.43</v>
      </c>
      <c r="J286">
        <v>7.68</v>
      </c>
      <c r="K286">
        <v>7.61</v>
      </c>
      <c r="L286">
        <v>6.86</v>
      </c>
      <c r="M286">
        <v>7.69</v>
      </c>
      <c r="N286">
        <v>7.47</v>
      </c>
      <c r="O286" t="s">
        <v>390</v>
      </c>
    </row>
    <row r="287" spans="1:15" x14ac:dyDescent="0.3">
      <c r="A287" t="s">
        <v>645</v>
      </c>
      <c r="B287" t="s">
        <v>320</v>
      </c>
      <c r="C287">
        <v>7.69</v>
      </c>
      <c r="D287">
        <v>7.67</v>
      </c>
      <c r="E287">
        <v>7.59</v>
      </c>
      <c r="F287">
        <v>7.57</v>
      </c>
      <c r="G287">
        <v>8.0399999999999991</v>
      </c>
      <c r="H287">
        <v>7.84</v>
      </c>
      <c r="I287">
        <v>7.75</v>
      </c>
      <c r="J287">
        <v>7.87</v>
      </c>
      <c r="K287">
        <v>7.03</v>
      </c>
      <c r="L287">
        <v>7.33</v>
      </c>
      <c r="M287">
        <v>7.69</v>
      </c>
      <c r="N287">
        <v>7.2</v>
      </c>
      <c r="O287" t="s">
        <v>390</v>
      </c>
    </row>
    <row r="288" spans="1:15" x14ac:dyDescent="0.3">
      <c r="A288" t="s">
        <v>646</v>
      </c>
      <c r="B288" t="s">
        <v>886</v>
      </c>
      <c r="C288">
        <v>7.39</v>
      </c>
      <c r="D288">
        <v>7.32</v>
      </c>
      <c r="E288">
        <v>7.43</v>
      </c>
      <c r="F288">
        <v>7.48</v>
      </c>
      <c r="G288">
        <v>7.5</v>
      </c>
      <c r="H288">
        <v>7.59</v>
      </c>
      <c r="I288">
        <v>7.5</v>
      </c>
      <c r="J288">
        <v>7.59</v>
      </c>
      <c r="K288">
        <v>7.47</v>
      </c>
      <c r="L288">
        <v>7.42</v>
      </c>
      <c r="M288">
        <v>7.5</v>
      </c>
      <c r="N288">
        <v>7.58</v>
      </c>
      <c r="O288" t="s">
        <v>390</v>
      </c>
    </row>
    <row r="289" spans="1:15" x14ac:dyDescent="0.3">
      <c r="A289" t="s">
        <v>647</v>
      </c>
      <c r="B289" t="s">
        <v>10</v>
      </c>
      <c r="C289">
        <v>7.52</v>
      </c>
      <c r="D289">
        <v>7.19</v>
      </c>
      <c r="E289">
        <v>7.62</v>
      </c>
      <c r="F289">
        <v>7.65</v>
      </c>
      <c r="G289">
        <v>7.35</v>
      </c>
      <c r="H289">
        <v>7.79</v>
      </c>
      <c r="I289">
        <v>7.54</v>
      </c>
      <c r="J289">
        <v>7.63</v>
      </c>
      <c r="K289">
        <v>7.53</v>
      </c>
      <c r="L289">
        <v>7.77</v>
      </c>
      <c r="M289">
        <v>7.71</v>
      </c>
      <c r="N289">
        <v>7.57</v>
      </c>
      <c r="O289" t="s">
        <v>390</v>
      </c>
    </row>
    <row r="290" spans="1:15" x14ac:dyDescent="0.3">
      <c r="A290" t="s">
        <v>648</v>
      </c>
      <c r="B290" t="s">
        <v>53</v>
      </c>
      <c r="C290">
        <v>7.22</v>
      </c>
      <c r="D290">
        <v>7.14</v>
      </c>
      <c r="E290">
        <v>7.3</v>
      </c>
      <c r="F290">
        <v>7.09</v>
      </c>
      <c r="G290">
        <v>7.63</v>
      </c>
      <c r="H290">
        <v>7.72</v>
      </c>
      <c r="I290">
        <v>7.35</v>
      </c>
      <c r="J290">
        <v>7.67</v>
      </c>
      <c r="K290">
        <v>7.68</v>
      </c>
      <c r="L290">
        <v>7.2</v>
      </c>
      <c r="M290">
        <v>7.39</v>
      </c>
      <c r="N290">
        <v>7.37</v>
      </c>
      <c r="O290" t="s">
        <v>390</v>
      </c>
    </row>
    <row r="291" spans="1:15" x14ac:dyDescent="0.3">
      <c r="A291" t="s">
        <v>649</v>
      </c>
      <c r="B291" t="s">
        <v>81</v>
      </c>
      <c r="C291">
        <v>7.47</v>
      </c>
      <c r="D291">
        <v>7.72</v>
      </c>
      <c r="E291">
        <v>6.83</v>
      </c>
      <c r="F291">
        <v>7.48</v>
      </c>
      <c r="G291">
        <v>7.13</v>
      </c>
      <c r="H291">
        <v>7.35</v>
      </c>
      <c r="I291">
        <v>7.45</v>
      </c>
      <c r="J291">
        <v>7.55</v>
      </c>
      <c r="K291">
        <v>7.38</v>
      </c>
      <c r="L291">
        <v>7.51</v>
      </c>
      <c r="M291">
        <v>7.93</v>
      </c>
      <c r="N291">
        <v>7.64</v>
      </c>
      <c r="O291" t="s">
        <v>390</v>
      </c>
    </row>
    <row r="292" spans="1:15" x14ac:dyDescent="0.3">
      <c r="A292" t="s">
        <v>650</v>
      </c>
      <c r="B292" t="s">
        <v>86</v>
      </c>
      <c r="C292">
        <v>7.38</v>
      </c>
      <c r="D292">
        <v>7.08</v>
      </c>
      <c r="E292">
        <v>7.36</v>
      </c>
      <c r="F292">
        <v>7.08</v>
      </c>
      <c r="G292">
        <v>7.17</v>
      </c>
      <c r="H292">
        <v>7.69</v>
      </c>
      <c r="I292">
        <v>7.69</v>
      </c>
      <c r="J292">
        <v>7.54</v>
      </c>
      <c r="K292">
        <v>7.61</v>
      </c>
      <c r="L292">
        <v>7.03</v>
      </c>
      <c r="M292">
        <v>7.47</v>
      </c>
      <c r="N292">
        <v>7.34</v>
      </c>
      <c r="O292" t="s">
        <v>390</v>
      </c>
    </row>
    <row r="293" spans="1:15" x14ac:dyDescent="0.3">
      <c r="A293" t="s">
        <v>651</v>
      </c>
      <c r="B293" t="s">
        <v>116</v>
      </c>
      <c r="C293">
        <v>7.06</v>
      </c>
      <c r="D293">
        <v>7.07</v>
      </c>
      <c r="E293">
        <v>7.62</v>
      </c>
      <c r="F293">
        <v>7.75</v>
      </c>
      <c r="G293">
        <v>7.65</v>
      </c>
      <c r="H293">
        <v>7.37</v>
      </c>
      <c r="I293">
        <v>7.6</v>
      </c>
      <c r="J293">
        <v>7.72</v>
      </c>
      <c r="K293">
        <v>7.49</v>
      </c>
      <c r="L293">
        <v>7.3</v>
      </c>
      <c r="M293" t="s">
        <v>390</v>
      </c>
      <c r="N293">
        <v>7.41</v>
      </c>
      <c r="O293" t="s">
        <v>390</v>
      </c>
    </row>
    <row r="294" spans="1:15" x14ac:dyDescent="0.3">
      <c r="A294" t="s">
        <v>652</v>
      </c>
      <c r="B294" t="s">
        <v>164</v>
      </c>
      <c r="C294">
        <v>7.32</v>
      </c>
      <c r="D294">
        <v>7.38</v>
      </c>
      <c r="E294">
        <v>7.59</v>
      </c>
      <c r="F294">
        <v>7.74</v>
      </c>
      <c r="G294">
        <v>7.66</v>
      </c>
      <c r="H294">
        <v>7.39</v>
      </c>
      <c r="I294">
        <v>7.52</v>
      </c>
      <c r="J294">
        <v>7.6</v>
      </c>
      <c r="K294">
        <v>7.59</v>
      </c>
      <c r="L294">
        <v>7.5</v>
      </c>
      <c r="M294">
        <v>7.35</v>
      </c>
      <c r="N294">
        <v>7.57</v>
      </c>
      <c r="O294" t="s">
        <v>390</v>
      </c>
    </row>
    <row r="295" spans="1:15" x14ac:dyDescent="0.3">
      <c r="A295" t="s">
        <v>653</v>
      </c>
      <c r="B295" t="s">
        <v>236</v>
      </c>
      <c r="C295">
        <v>7.61</v>
      </c>
      <c r="D295">
        <v>7.38</v>
      </c>
      <c r="E295">
        <v>7.37</v>
      </c>
      <c r="F295">
        <v>7.66</v>
      </c>
      <c r="G295">
        <v>7.77</v>
      </c>
      <c r="H295">
        <v>7.74</v>
      </c>
      <c r="I295">
        <v>7.35</v>
      </c>
      <c r="J295">
        <v>7.43</v>
      </c>
      <c r="K295">
        <v>7.73</v>
      </c>
      <c r="L295">
        <v>7.65</v>
      </c>
      <c r="M295">
        <v>7.92</v>
      </c>
      <c r="N295">
        <v>7.89</v>
      </c>
      <c r="O295" t="s">
        <v>390</v>
      </c>
    </row>
    <row r="296" spans="1:15" x14ac:dyDescent="0.3">
      <c r="A296" t="s">
        <v>654</v>
      </c>
      <c r="B296" s="23" t="s">
        <v>1008</v>
      </c>
      <c r="C296">
        <v>7.38</v>
      </c>
      <c r="D296">
        <v>7.28</v>
      </c>
      <c r="E296">
        <v>7.66</v>
      </c>
      <c r="F296">
        <v>7.59</v>
      </c>
      <c r="G296">
        <v>7.57</v>
      </c>
      <c r="H296">
        <v>7.57</v>
      </c>
      <c r="I296">
        <v>6.84</v>
      </c>
      <c r="J296">
        <v>7.9</v>
      </c>
      <c r="K296">
        <v>7.75</v>
      </c>
      <c r="L296">
        <v>7.72</v>
      </c>
      <c r="M296">
        <v>7.61</v>
      </c>
      <c r="N296">
        <v>7.79</v>
      </c>
      <c r="O296" t="s">
        <v>390</v>
      </c>
    </row>
    <row r="297" spans="1:15" x14ac:dyDescent="0.3">
      <c r="A297" t="s">
        <v>655</v>
      </c>
      <c r="B297" t="s">
        <v>275</v>
      </c>
      <c r="C297">
        <v>7.63</v>
      </c>
      <c r="D297">
        <v>7.46</v>
      </c>
      <c r="E297">
        <v>7.38</v>
      </c>
      <c r="F297">
        <v>7.41</v>
      </c>
      <c r="G297">
        <v>7.36</v>
      </c>
      <c r="H297">
        <v>7.58</v>
      </c>
      <c r="I297">
        <v>7.59</v>
      </c>
      <c r="J297">
        <v>7.35</v>
      </c>
      <c r="K297">
        <v>7.33</v>
      </c>
      <c r="L297">
        <v>7.35</v>
      </c>
      <c r="M297">
        <v>7.37</v>
      </c>
      <c r="N297">
        <v>7.75</v>
      </c>
      <c r="O297" t="s">
        <v>390</v>
      </c>
    </row>
    <row r="298" spans="1:15" x14ac:dyDescent="0.3">
      <c r="A298" t="s">
        <v>656</v>
      </c>
      <c r="B298" t="s">
        <v>286</v>
      </c>
      <c r="C298">
        <v>7.53</v>
      </c>
      <c r="D298">
        <v>7.49</v>
      </c>
      <c r="E298">
        <v>7.49</v>
      </c>
      <c r="F298">
        <v>7.33</v>
      </c>
      <c r="G298">
        <v>7.36</v>
      </c>
      <c r="H298">
        <v>7.49</v>
      </c>
      <c r="I298">
        <v>7.56</v>
      </c>
      <c r="J298">
        <v>7.32</v>
      </c>
      <c r="K298">
        <v>7.03</v>
      </c>
      <c r="L298">
        <v>7.19</v>
      </c>
      <c r="M298">
        <v>7.25</v>
      </c>
      <c r="N298">
        <v>7.69</v>
      </c>
      <c r="O298" t="s">
        <v>390</v>
      </c>
    </row>
    <row r="299" spans="1:15" x14ac:dyDescent="0.3">
      <c r="A299" t="s">
        <v>657</v>
      </c>
      <c r="B299" t="s">
        <v>289</v>
      </c>
      <c r="C299">
        <v>6.95</v>
      </c>
      <c r="D299">
        <v>7.35</v>
      </c>
      <c r="E299">
        <v>7.65</v>
      </c>
      <c r="F299">
        <v>7.44</v>
      </c>
      <c r="G299">
        <v>7.71</v>
      </c>
      <c r="H299">
        <v>7.92</v>
      </c>
      <c r="I299">
        <v>7.88</v>
      </c>
      <c r="J299">
        <v>7.79</v>
      </c>
      <c r="K299">
        <v>7.21</v>
      </c>
      <c r="L299">
        <v>7.55</v>
      </c>
      <c r="M299">
        <v>7.61</v>
      </c>
      <c r="N299">
        <v>7.57</v>
      </c>
      <c r="O299" t="s">
        <v>390</v>
      </c>
    </row>
    <row r="300" spans="1:15" x14ac:dyDescent="0.3">
      <c r="A300" t="s">
        <v>658</v>
      </c>
      <c r="B300" t="s">
        <v>294</v>
      </c>
      <c r="C300">
        <v>7.69</v>
      </c>
      <c r="D300">
        <v>7.32</v>
      </c>
      <c r="E300">
        <v>7.14</v>
      </c>
      <c r="F300">
        <v>7.66</v>
      </c>
      <c r="G300">
        <v>7.51</v>
      </c>
      <c r="H300">
        <v>7.41</v>
      </c>
      <c r="I300">
        <v>7.61</v>
      </c>
      <c r="J300">
        <v>7.67</v>
      </c>
      <c r="K300">
        <v>7.26</v>
      </c>
      <c r="L300">
        <v>7.41</v>
      </c>
      <c r="M300">
        <v>6.94</v>
      </c>
      <c r="N300">
        <v>7.43</v>
      </c>
      <c r="O300" t="s">
        <v>390</v>
      </c>
    </row>
    <row r="301" spans="1:15" x14ac:dyDescent="0.3">
      <c r="A301" t="s">
        <v>659</v>
      </c>
      <c r="B301" t="s">
        <v>346</v>
      </c>
      <c r="C301">
        <v>7.25</v>
      </c>
      <c r="D301">
        <v>7.24</v>
      </c>
      <c r="E301">
        <v>7.37</v>
      </c>
      <c r="F301">
        <v>7.73</v>
      </c>
      <c r="G301">
        <v>7.55</v>
      </c>
      <c r="H301">
        <v>7.48</v>
      </c>
      <c r="I301">
        <v>7.57</v>
      </c>
      <c r="J301">
        <v>7.64</v>
      </c>
      <c r="K301">
        <v>7.54</v>
      </c>
      <c r="L301">
        <v>7.34</v>
      </c>
      <c r="M301">
        <v>7.66</v>
      </c>
      <c r="N301">
        <v>7.58</v>
      </c>
      <c r="O301" t="s">
        <v>390</v>
      </c>
    </row>
    <row r="302" spans="1:15" x14ac:dyDescent="0.3">
      <c r="A302" t="s">
        <v>660</v>
      </c>
      <c r="B302" t="s">
        <v>60</v>
      </c>
      <c r="C302">
        <v>7.34</v>
      </c>
      <c r="D302">
        <v>7.43</v>
      </c>
      <c r="E302">
        <v>7.43</v>
      </c>
      <c r="F302">
        <v>7.61</v>
      </c>
      <c r="G302">
        <v>7.51</v>
      </c>
      <c r="H302">
        <v>7.47</v>
      </c>
      <c r="I302">
        <v>7.38</v>
      </c>
      <c r="J302">
        <v>7.91</v>
      </c>
      <c r="K302">
        <v>7.48</v>
      </c>
      <c r="L302">
        <v>7.41</v>
      </c>
      <c r="M302">
        <v>8</v>
      </c>
      <c r="N302">
        <v>7.54</v>
      </c>
      <c r="O302" t="s">
        <v>390</v>
      </c>
    </row>
    <row r="303" spans="1:15" x14ac:dyDescent="0.3">
      <c r="A303" t="s">
        <v>661</v>
      </c>
      <c r="B303" t="s">
        <v>203</v>
      </c>
      <c r="C303">
        <v>7.1</v>
      </c>
      <c r="D303">
        <v>7.11</v>
      </c>
      <c r="E303">
        <v>7.23</v>
      </c>
      <c r="F303">
        <v>7.5</v>
      </c>
      <c r="G303">
        <v>7.54</v>
      </c>
      <c r="H303">
        <v>7.35</v>
      </c>
      <c r="I303">
        <v>7.76</v>
      </c>
      <c r="J303">
        <v>7.7</v>
      </c>
      <c r="K303">
        <v>7.4</v>
      </c>
      <c r="L303">
        <v>7.2</v>
      </c>
      <c r="M303">
        <v>7.71</v>
      </c>
      <c r="N303">
        <v>7.56</v>
      </c>
      <c r="O303" t="s">
        <v>390</v>
      </c>
    </row>
    <row r="304" spans="1:15" x14ac:dyDescent="0.3">
      <c r="A304" t="s">
        <v>662</v>
      </c>
      <c r="B304" t="s">
        <v>251</v>
      </c>
      <c r="C304">
        <v>7.35</v>
      </c>
      <c r="D304">
        <v>7.06</v>
      </c>
      <c r="E304">
        <v>7.6</v>
      </c>
      <c r="F304">
        <v>8.02</v>
      </c>
      <c r="G304">
        <v>7.51</v>
      </c>
      <c r="H304">
        <v>7.76</v>
      </c>
      <c r="I304">
        <v>7.69</v>
      </c>
      <c r="J304">
        <v>7.66</v>
      </c>
      <c r="K304">
        <v>7.54</v>
      </c>
      <c r="L304">
        <v>7.52</v>
      </c>
      <c r="M304">
        <v>7.5</v>
      </c>
      <c r="N304">
        <v>7.43</v>
      </c>
      <c r="O304" t="s">
        <v>390</v>
      </c>
    </row>
    <row r="305" spans="1:15" x14ac:dyDescent="0.3">
      <c r="A305" t="s">
        <v>663</v>
      </c>
      <c r="B305" t="s">
        <v>296</v>
      </c>
      <c r="C305">
        <v>7.4</v>
      </c>
      <c r="D305">
        <v>7.5</v>
      </c>
      <c r="E305">
        <v>7.06</v>
      </c>
      <c r="F305">
        <v>7.67</v>
      </c>
      <c r="G305">
        <v>7.6</v>
      </c>
      <c r="H305">
        <v>7.28</v>
      </c>
      <c r="I305">
        <v>7.48</v>
      </c>
      <c r="J305">
        <v>7.37</v>
      </c>
      <c r="K305">
        <v>7.68</v>
      </c>
      <c r="L305">
        <v>7.3</v>
      </c>
      <c r="M305">
        <v>7.43</v>
      </c>
      <c r="N305">
        <v>7.58</v>
      </c>
      <c r="O305" t="s">
        <v>390</v>
      </c>
    </row>
    <row r="306" spans="1:15" x14ac:dyDescent="0.3">
      <c r="A306" t="s">
        <v>664</v>
      </c>
      <c r="B306" t="s">
        <v>314</v>
      </c>
      <c r="C306">
        <v>7.01</v>
      </c>
      <c r="D306">
        <v>7.11</v>
      </c>
      <c r="E306">
        <v>7.54</v>
      </c>
      <c r="F306">
        <v>7.92</v>
      </c>
      <c r="G306">
        <v>7.65</v>
      </c>
      <c r="H306">
        <v>7.58</v>
      </c>
      <c r="I306">
        <v>7.53</v>
      </c>
      <c r="J306">
        <v>7.49</v>
      </c>
      <c r="K306">
        <v>7.61</v>
      </c>
      <c r="L306">
        <v>7.23</v>
      </c>
      <c r="M306">
        <v>7.63</v>
      </c>
      <c r="N306">
        <v>7.87</v>
      </c>
      <c r="O306" t="s">
        <v>390</v>
      </c>
    </row>
    <row r="307" spans="1:15" x14ac:dyDescent="0.3">
      <c r="A307" t="s">
        <v>665</v>
      </c>
      <c r="B307" t="s">
        <v>887</v>
      </c>
      <c r="C307">
        <v>7.33</v>
      </c>
      <c r="D307">
        <v>7.43</v>
      </c>
      <c r="E307">
        <v>7.55</v>
      </c>
      <c r="F307">
        <v>7.51</v>
      </c>
      <c r="G307">
        <v>7.6</v>
      </c>
      <c r="H307">
        <v>7.64</v>
      </c>
      <c r="I307">
        <v>7.57</v>
      </c>
      <c r="J307">
        <v>7.62</v>
      </c>
      <c r="K307">
        <v>7.61</v>
      </c>
      <c r="L307">
        <v>7.42</v>
      </c>
      <c r="M307">
        <v>7.39</v>
      </c>
      <c r="N307">
        <v>7.48</v>
      </c>
      <c r="O307" t="s">
        <v>390</v>
      </c>
    </row>
    <row r="308" spans="1:15" x14ac:dyDescent="0.3">
      <c r="A308" t="s">
        <v>666</v>
      </c>
      <c r="B308" t="s">
        <v>101</v>
      </c>
      <c r="C308">
        <v>7.52</v>
      </c>
      <c r="D308">
        <v>7.63</v>
      </c>
      <c r="E308">
        <v>7.57</v>
      </c>
      <c r="F308">
        <v>7.37</v>
      </c>
      <c r="G308">
        <v>7.45</v>
      </c>
      <c r="H308">
        <v>7.62</v>
      </c>
      <c r="I308">
        <v>7.91</v>
      </c>
      <c r="J308">
        <v>7.9</v>
      </c>
      <c r="K308">
        <v>7.76</v>
      </c>
      <c r="L308">
        <v>7.44</v>
      </c>
      <c r="M308">
        <v>7.49</v>
      </c>
      <c r="N308">
        <v>7.25</v>
      </c>
      <c r="O308" t="s">
        <v>390</v>
      </c>
    </row>
    <row r="309" spans="1:15" x14ac:dyDescent="0.3">
      <c r="A309" t="s">
        <v>667</v>
      </c>
      <c r="B309" t="s">
        <v>104</v>
      </c>
      <c r="C309">
        <v>7.16</v>
      </c>
      <c r="D309">
        <v>7.48</v>
      </c>
      <c r="E309">
        <v>7.32</v>
      </c>
      <c r="F309">
        <v>7.78</v>
      </c>
      <c r="G309">
        <v>7.5</v>
      </c>
      <c r="H309">
        <v>7.84</v>
      </c>
      <c r="I309">
        <v>7.79</v>
      </c>
      <c r="J309">
        <v>7.58</v>
      </c>
      <c r="K309">
        <v>7.84</v>
      </c>
      <c r="L309">
        <v>7.14</v>
      </c>
      <c r="M309">
        <v>7.05</v>
      </c>
      <c r="N309" t="s">
        <v>390</v>
      </c>
      <c r="O309" t="s">
        <v>390</v>
      </c>
    </row>
    <row r="310" spans="1:15" x14ac:dyDescent="0.3">
      <c r="A310" t="s">
        <v>668</v>
      </c>
      <c r="B310" t="s">
        <v>119</v>
      </c>
      <c r="C310">
        <v>6.8</v>
      </c>
      <c r="D310">
        <v>7.15</v>
      </c>
      <c r="E310">
        <v>7.37</v>
      </c>
      <c r="F310">
        <v>7.62</v>
      </c>
      <c r="G310">
        <v>7.95</v>
      </c>
      <c r="H310">
        <v>7.45</v>
      </c>
      <c r="I310">
        <v>7.27</v>
      </c>
      <c r="J310">
        <v>7.68</v>
      </c>
      <c r="K310">
        <v>7.44</v>
      </c>
      <c r="L310">
        <v>7.05</v>
      </c>
      <c r="M310">
        <v>7.18</v>
      </c>
      <c r="N310">
        <v>7.42</v>
      </c>
      <c r="O310" t="s">
        <v>390</v>
      </c>
    </row>
    <row r="311" spans="1:15" x14ac:dyDescent="0.3">
      <c r="A311" t="s">
        <v>669</v>
      </c>
      <c r="B311" t="s">
        <v>178</v>
      </c>
      <c r="C311">
        <v>7.75</v>
      </c>
      <c r="D311">
        <v>7.34</v>
      </c>
      <c r="E311">
        <v>7.61</v>
      </c>
      <c r="F311">
        <v>7.9</v>
      </c>
      <c r="G311">
        <v>7.57</v>
      </c>
      <c r="H311">
        <v>7.92</v>
      </c>
      <c r="I311">
        <v>7.39</v>
      </c>
      <c r="J311">
        <v>7.57</v>
      </c>
      <c r="K311">
        <v>7.72</v>
      </c>
      <c r="L311">
        <v>7.39</v>
      </c>
      <c r="M311">
        <v>7.85</v>
      </c>
      <c r="N311">
        <v>7.74</v>
      </c>
      <c r="O311" t="s">
        <v>390</v>
      </c>
    </row>
    <row r="312" spans="1:15" x14ac:dyDescent="0.3">
      <c r="A312" t="s">
        <v>670</v>
      </c>
      <c r="B312" t="s">
        <v>215</v>
      </c>
      <c r="C312">
        <v>7.62</v>
      </c>
      <c r="D312">
        <v>7.55</v>
      </c>
      <c r="E312">
        <v>7.47</v>
      </c>
      <c r="F312">
        <v>7.58</v>
      </c>
      <c r="G312">
        <v>7.77</v>
      </c>
      <c r="H312">
        <v>7.14</v>
      </c>
      <c r="I312">
        <v>7.39</v>
      </c>
      <c r="J312">
        <v>7.69</v>
      </c>
      <c r="K312">
        <v>7.51</v>
      </c>
      <c r="L312">
        <v>7.23</v>
      </c>
      <c r="M312">
        <v>7.18</v>
      </c>
      <c r="N312">
        <v>7.07</v>
      </c>
      <c r="O312" t="s">
        <v>390</v>
      </c>
    </row>
    <row r="313" spans="1:15" x14ac:dyDescent="0.3">
      <c r="A313" t="s">
        <v>671</v>
      </c>
      <c r="B313" t="s">
        <v>225</v>
      </c>
      <c r="C313">
        <v>7.13</v>
      </c>
      <c r="D313">
        <v>7.16</v>
      </c>
      <c r="E313">
        <v>7.63</v>
      </c>
      <c r="F313">
        <v>7</v>
      </c>
      <c r="G313">
        <v>7.27</v>
      </c>
      <c r="H313">
        <v>7.64</v>
      </c>
      <c r="I313">
        <v>7.31</v>
      </c>
      <c r="J313">
        <v>7.88</v>
      </c>
      <c r="K313">
        <v>7.75</v>
      </c>
      <c r="L313">
        <v>7.75</v>
      </c>
      <c r="M313">
        <v>7.46</v>
      </c>
      <c r="N313" t="s">
        <v>390</v>
      </c>
      <c r="O313" t="s">
        <v>390</v>
      </c>
    </row>
    <row r="314" spans="1:15" x14ac:dyDescent="0.3">
      <c r="A314" t="s">
        <v>672</v>
      </c>
      <c r="B314" t="s">
        <v>259</v>
      </c>
      <c r="C314">
        <v>6.96</v>
      </c>
      <c r="D314">
        <v>7.57</v>
      </c>
      <c r="E314">
        <v>7.63</v>
      </c>
      <c r="F314">
        <v>7.42</v>
      </c>
      <c r="G314">
        <v>7.64</v>
      </c>
      <c r="H314">
        <v>7.58</v>
      </c>
      <c r="I314">
        <v>7.53</v>
      </c>
      <c r="J314">
        <v>7.48</v>
      </c>
      <c r="K314">
        <v>7.95</v>
      </c>
      <c r="L314">
        <v>7.53</v>
      </c>
      <c r="M314">
        <v>7.4</v>
      </c>
      <c r="N314">
        <v>7.36</v>
      </c>
      <c r="O314" t="s">
        <v>390</v>
      </c>
    </row>
    <row r="315" spans="1:15" x14ac:dyDescent="0.3">
      <c r="A315" t="s">
        <v>673</v>
      </c>
      <c r="B315" t="s">
        <v>273</v>
      </c>
      <c r="C315">
        <v>7.24</v>
      </c>
      <c r="D315">
        <v>7.41</v>
      </c>
      <c r="E315">
        <v>7.7</v>
      </c>
      <c r="F315">
        <v>7.37</v>
      </c>
      <c r="G315">
        <v>7.39</v>
      </c>
      <c r="H315">
        <v>7.65</v>
      </c>
      <c r="I315">
        <v>7.89</v>
      </c>
      <c r="J315">
        <v>6.71</v>
      </c>
      <c r="K315">
        <v>7.3</v>
      </c>
      <c r="L315">
        <v>7.19</v>
      </c>
      <c r="M315">
        <v>7.82</v>
      </c>
      <c r="N315">
        <v>7.89</v>
      </c>
      <c r="O315" t="s">
        <v>390</v>
      </c>
    </row>
    <row r="316" spans="1:15" x14ac:dyDescent="0.3">
      <c r="A316" t="s">
        <v>674</v>
      </c>
      <c r="B316" t="s">
        <v>279</v>
      </c>
      <c r="C316">
        <v>7.53</v>
      </c>
      <c r="D316">
        <v>7.22</v>
      </c>
      <c r="E316">
        <v>7.83</v>
      </c>
      <c r="F316">
        <v>7.87</v>
      </c>
      <c r="G316">
        <v>7.56</v>
      </c>
      <c r="H316">
        <v>7.47</v>
      </c>
      <c r="I316">
        <v>7.52</v>
      </c>
      <c r="J316">
        <v>7.63</v>
      </c>
      <c r="K316">
        <v>7.58</v>
      </c>
      <c r="L316">
        <v>7.71</v>
      </c>
      <c r="M316">
        <v>7.44</v>
      </c>
      <c r="N316">
        <v>7.24</v>
      </c>
      <c r="O316" t="s">
        <v>390</v>
      </c>
    </row>
    <row r="317" spans="1:15" x14ac:dyDescent="0.3">
      <c r="A317" t="s">
        <v>675</v>
      </c>
      <c r="B317" t="s">
        <v>305</v>
      </c>
      <c r="C317">
        <v>7.7</v>
      </c>
      <c r="D317">
        <v>7.77</v>
      </c>
      <c r="E317">
        <v>7.38</v>
      </c>
      <c r="F317">
        <v>7.56</v>
      </c>
      <c r="G317">
        <v>7.8</v>
      </c>
      <c r="H317">
        <v>8</v>
      </c>
      <c r="I317">
        <v>7.73</v>
      </c>
      <c r="J317">
        <v>7.38</v>
      </c>
      <c r="K317">
        <v>7.48</v>
      </c>
      <c r="L317">
        <v>7.14</v>
      </c>
      <c r="M317">
        <v>7.32</v>
      </c>
      <c r="N317">
        <v>7.63</v>
      </c>
      <c r="O317" t="s">
        <v>390</v>
      </c>
    </row>
    <row r="318" spans="1:15" x14ac:dyDescent="0.3">
      <c r="A318" t="s">
        <v>676</v>
      </c>
      <c r="B318" t="s">
        <v>323</v>
      </c>
      <c r="C318">
        <v>7.17</v>
      </c>
      <c r="D318">
        <v>7.32</v>
      </c>
      <c r="E318">
        <v>7.72</v>
      </c>
      <c r="F318">
        <v>7.24</v>
      </c>
      <c r="G318">
        <v>7.36</v>
      </c>
      <c r="H318">
        <v>8.0399999999999991</v>
      </c>
      <c r="I318">
        <v>7.64</v>
      </c>
      <c r="J318">
        <v>8.14</v>
      </c>
      <c r="K318">
        <v>7.59</v>
      </c>
      <c r="L318">
        <v>8.31</v>
      </c>
      <c r="M318">
        <v>7.3</v>
      </c>
      <c r="N318">
        <v>7.8</v>
      </c>
      <c r="O318" t="s">
        <v>390</v>
      </c>
    </row>
    <row r="319" spans="1:15" x14ac:dyDescent="0.3">
      <c r="A319" t="s">
        <v>677</v>
      </c>
      <c r="B319" t="s">
        <v>351</v>
      </c>
      <c r="C319">
        <v>7.5</v>
      </c>
      <c r="D319">
        <v>7.39</v>
      </c>
      <c r="E319">
        <v>7.63</v>
      </c>
      <c r="F319">
        <v>7.65</v>
      </c>
      <c r="G319">
        <v>7.56</v>
      </c>
      <c r="H319">
        <v>7.53</v>
      </c>
      <c r="I319">
        <v>7.65</v>
      </c>
      <c r="J319">
        <v>7.78</v>
      </c>
      <c r="K319">
        <v>7.7</v>
      </c>
      <c r="L319">
        <v>7.28</v>
      </c>
      <c r="M319">
        <v>7.37</v>
      </c>
      <c r="N319">
        <v>7.38</v>
      </c>
      <c r="O319" t="s">
        <v>390</v>
      </c>
    </row>
    <row r="320" spans="1:15" x14ac:dyDescent="0.3">
      <c r="A320" t="s">
        <v>678</v>
      </c>
      <c r="B320" t="s">
        <v>2</v>
      </c>
      <c r="C320">
        <v>7.03</v>
      </c>
      <c r="D320">
        <v>7.27</v>
      </c>
      <c r="E320">
        <v>7.82</v>
      </c>
      <c r="F320">
        <v>7.54</v>
      </c>
      <c r="G320">
        <v>7.66</v>
      </c>
      <c r="H320">
        <v>7.33</v>
      </c>
      <c r="I320">
        <v>7.55</v>
      </c>
      <c r="J320">
        <v>7.52</v>
      </c>
      <c r="K320" t="s">
        <v>390</v>
      </c>
      <c r="L320">
        <v>7.07</v>
      </c>
      <c r="M320">
        <v>7.4</v>
      </c>
      <c r="N320">
        <v>6.16</v>
      </c>
      <c r="O320" t="s">
        <v>390</v>
      </c>
    </row>
    <row r="321" spans="1:15" x14ac:dyDescent="0.3">
      <c r="A321" t="s">
        <v>679</v>
      </c>
      <c r="B321" t="s">
        <v>8</v>
      </c>
      <c r="C321">
        <v>7.8</v>
      </c>
      <c r="D321">
        <v>7.47</v>
      </c>
      <c r="E321">
        <v>7.46</v>
      </c>
      <c r="F321">
        <v>7.67</v>
      </c>
      <c r="G321">
        <v>7.43</v>
      </c>
      <c r="H321">
        <v>7.45</v>
      </c>
      <c r="I321">
        <v>7.87</v>
      </c>
      <c r="J321">
        <v>7.75</v>
      </c>
      <c r="K321">
        <v>7.93</v>
      </c>
      <c r="L321">
        <v>7.58</v>
      </c>
      <c r="M321">
        <v>7.76</v>
      </c>
      <c r="N321">
        <v>7.63</v>
      </c>
      <c r="O321" t="s">
        <v>390</v>
      </c>
    </row>
    <row r="322" spans="1:15" x14ac:dyDescent="0.3">
      <c r="A322" t="s">
        <v>680</v>
      </c>
      <c r="B322" t="s">
        <v>64</v>
      </c>
      <c r="C322">
        <v>8.07</v>
      </c>
      <c r="D322">
        <v>7.48</v>
      </c>
      <c r="E322">
        <v>7.67</v>
      </c>
      <c r="F322">
        <v>7.94</v>
      </c>
      <c r="G322">
        <v>7.71</v>
      </c>
      <c r="H322">
        <v>7.94</v>
      </c>
      <c r="I322">
        <v>7.74</v>
      </c>
      <c r="J322">
        <v>8.2899999999999991</v>
      </c>
      <c r="K322">
        <v>7.48</v>
      </c>
      <c r="L322">
        <v>6.94</v>
      </c>
      <c r="M322">
        <v>7.26</v>
      </c>
      <c r="N322">
        <v>7.59</v>
      </c>
      <c r="O322" t="s">
        <v>390</v>
      </c>
    </row>
    <row r="323" spans="1:15" x14ac:dyDescent="0.3">
      <c r="A323" t="s">
        <v>681</v>
      </c>
      <c r="B323" t="s">
        <v>77</v>
      </c>
      <c r="C323">
        <v>7.04</v>
      </c>
      <c r="D323">
        <v>7.15</v>
      </c>
      <c r="E323">
        <v>7.7</v>
      </c>
      <c r="F323">
        <v>7.47</v>
      </c>
      <c r="G323">
        <v>7.55</v>
      </c>
      <c r="H323">
        <v>7.38</v>
      </c>
      <c r="I323">
        <v>7.54</v>
      </c>
      <c r="J323">
        <v>7.57</v>
      </c>
      <c r="K323">
        <v>7.97</v>
      </c>
      <c r="L323">
        <v>7.49</v>
      </c>
      <c r="M323">
        <v>7.08</v>
      </c>
      <c r="N323">
        <v>7.04</v>
      </c>
      <c r="O323" t="s">
        <v>390</v>
      </c>
    </row>
    <row r="324" spans="1:15" x14ac:dyDescent="0.3">
      <c r="A324" t="s">
        <v>682</v>
      </c>
      <c r="B324" t="s">
        <v>139</v>
      </c>
      <c r="C324">
        <v>7.19</v>
      </c>
      <c r="D324">
        <v>7.57</v>
      </c>
      <c r="E324">
        <v>7.37</v>
      </c>
      <c r="F324">
        <v>7.68</v>
      </c>
      <c r="G324">
        <v>7.69</v>
      </c>
      <c r="H324">
        <v>7.47</v>
      </c>
      <c r="I324">
        <v>7.26</v>
      </c>
      <c r="J324">
        <v>8.0500000000000007</v>
      </c>
      <c r="K324">
        <v>7.9</v>
      </c>
      <c r="L324">
        <v>7.42</v>
      </c>
      <c r="M324">
        <v>7.54</v>
      </c>
      <c r="N324">
        <v>7.4</v>
      </c>
      <c r="O324" t="s">
        <v>390</v>
      </c>
    </row>
    <row r="325" spans="1:15" x14ac:dyDescent="0.3">
      <c r="A325" t="s">
        <v>683</v>
      </c>
      <c r="B325" t="s">
        <v>175</v>
      </c>
      <c r="C325">
        <v>7.69</v>
      </c>
      <c r="D325">
        <v>7.47</v>
      </c>
      <c r="E325">
        <v>7.84</v>
      </c>
      <c r="F325">
        <v>7.61</v>
      </c>
      <c r="G325">
        <v>7.76</v>
      </c>
      <c r="H325">
        <v>7.87</v>
      </c>
      <c r="I325">
        <v>7.74</v>
      </c>
      <c r="J325">
        <v>7.55</v>
      </c>
      <c r="K325">
        <v>7.64</v>
      </c>
      <c r="L325">
        <v>7.4</v>
      </c>
      <c r="M325">
        <v>7</v>
      </c>
      <c r="N325">
        <v>7.96</v>
      </c>
      <c r="O325" t="s">
        <v>390</v>
      </c>
    </row>
    <row r="326" spans="1:15" x14ac:dyDescent="0.3">
      <c r="A326" t="s">
        <v>684</v>
      </c>
      <c r="B326" t="s">
        <v>327</v>
      </c>
      <c r="C326">
        <v>7.34</v>
      </c>
      <c r="D326">
        <v>7.13</v>
      </c>
      <c r="E326">
        <v>7.67</v>
      </c>
      <c r="F326">
        <v>7.6</v>
      </c>
      <c r="G326">
        <v>7.09</v>
      </c>
      <c r="H326">
        <v>7.12</v>
      </c>
      <c r="I326">
        <v>7.8</v>
      </c>
      <c r="J326">
        <v>7.62</v>
      </c>
      <c r="K326">
        <v>7.48</v>
      </c>
      <c r="L326">
        <v>6.81</v>
      </c>
      <c r="M326">
        <v>7.48</v>
      </c>
      <c r="N326">
        <v>7.02</v>
      </c>
      <c r="O326" t="s">
        <v>390</v>
      </c>
    </row>
    <row r="327" spans="1:15" x14ac:dyDescent="0.3">
      <c r="C327" t="s">
        <v>390</v>
      </c>
      <c r="D327" t="s">
        <v>390</v>
      </c>
      <c r="E327" t="s">
        <v>390</v>
      </c>
      <c r="F327" t="s">
        <v>390</v>
      </c>
      <c r="G327" t="s">
        <v>390</v>
      </c>
      <c r="H327" t="s">
        <v>390</v>
      </c>
      <c r="I327" t="s">
        <v>390</v>
      </c>
      <c r="J327" t="s">
        <v>390</v>
      </c>
      <c r="K327" t="s">
        <v>390</v>
      </c>
      <c r="L327" t="s">
        <v>390</v>
      </c>
      <c r="M327" t="s">
        <v>390</v>
      </c>
      <c r="N327" t="s">
        <v>390</v>
      </c>
      <c r="O327" t="s">
        <v>390</v>
      </c>
    </row>
    <row r="328" spans="1:15" x14ac:dyDescent="0.3">
      <c r="A328" t="s">
        <v>685</v>
      </c>
      <c r="B328" t="s">
        <v>934</v>
      </c>
      <c r="C328" t="s">
        <v>390</v>
      </c>
      <c r="D328" t="s">
        <v>390</v>
      </c>
      <c r="E328" t="s">
        <v>390</v>
      </c>
      <c r="F328" t="s">
        <v>390</v>
      </c>
      <c r="G328" t="s">
        <v>390</v>
      </c>
      <c r="H328" t="s">
        <v>390</v>
      </c>
      <c r="I328" t="s">
        <v>390</v>
      </c>
      <c r="J328" t="s">
        <v>390</v>
      </c>
      <c r="K328" t="s">
        <v>390</v>
      </c>
      <c r="L328" t="s">
        <v>390</v>
      </c>
      <c r="M328" t="s">
        <v>390</v>
      </c>
      <c r="N328" t="s">
        <v>390</v>
      </c>
      <c r="O328" t="s">
        <v>390</v>
      </c>
    </row>
    <row r="329" spans="1:15" x14ac:dyDescent="0.3">
      <c r="A329" t="s">
        <v>687</v>
      </c>
      <c r="B329" t="s">
        <v>23</v>
      </c>
      <c r="C329">
        <v>7.5</v>
      </c>
      <c r="D329">
        <v>7.54</v>
      </c>
      <c r="E329">
        <v>7.35</v>
      </c>
      <c r="F329">
        <v>7.58</v>
      </c>
      <c r="G329">
        <v>7.57</v>
      </c>
      <c r="H329">
        <v>7.47</v>
      </c>
      <c r="I329">
        <v>7.45</v>
      </c>
      <c r="J329">
        <v>7.54</v>
      </c>
      <c r="K329">
        <v>7.31</v>
      </c>
      <c r="L329">
        <v>7.28</v>
      </c>
      <c r="M329">
        <v>7.43</v>
      </c>
      <c r="N329">
        <v>7.2</v>
      </c>
      <c r="O329" t="s">
        <v>390</v>
      </c>
    </row>
    <row r="330" spans="1:15" x14ac:dyDescent="0.3">
      <c r="A330" t="s">
        <v>688</v>
      </c>
      <c r="B330" t="s">
        <v>1033</v>
      </c>
      <c r="C330">
        <v>7.32</v>
      </c>
      <c r="D330">
        <v>7.24</v>
      </c>
      <c r="E330">
        <v>7.24</v>
      </c>
      <c r="F330">
        <v>7.49</v>
      </c>
      <c r="G330">
        <v>7.39</v>
      </c>
      <c r="H330">
        <v>7.62</v>
      </c>
      <c r="I330">
        <v>7.59</v>
      </c>
      <c r="J330">
        <v>7.49</v>
      </c>
      <c r="K330">
        <v>7.58</v>
      </c>
      <c r="L330">
        <v>7.33</v>
      </c>
      <c r="M330">
        <v>7.49</v>
      </c>
      <c r="N330">
        <v>7.37</v>
      </c>
      <c r="O330" t="s">
        <v>390</v>
      </c>
    </row>
    <row r="331" spans="1:15" x14ac:dyDescent="0.3">
      <c r="A331" t="s">
        <v>689</v>
      </c>
      <c r="B331" t="s">
        <v>41</v>
      </c>
      <c r="C331">
        <v>7.14</v>
      </c>
      <c r="D331">
        <v>7.2</v>
      </c>
      <c r="E331">
        <v>7.1</v>
      </c>
      <c r="F331">
        <v>7.22</v>
      </c>
      <c r="G331">
        <v>7.17</v>
      </c>
      <c r="H331">
        <v>7.27</v>
      </c>
      <c r="I331">
        <v>7.28</v>
      </c>
      <c r="J331">
        <v>7.27</v>
      </c>
      <c r="K331">
        <v>7.23</v>
      </c>
      <c r="L331">
        <v>6.99</v>
      </c>
      <c r="M331">
        <v>7.25</v>
      </c>
      <c r="N331">
        <v>7.2</v>
      </c>
      <c r="O331" t="s">
        <v>390</v>
      </c>
    </row>
    <row r="332" spans="1:15" x14ac:dyDescent="0.3">
      <c r="A332" t="s">
        <v>690</v>
      </c>
      <c r="B332" t="s">
        <v>72</v>
      </c>
      <c r="C332">
        <v>7.6</v>
      </c>
      <c r="D332">
        <v>7.46</v>
      </c>
      <c r="E332">
        <v>7.49</v>
      </c>
      <c r="F332">
        <v>7.47</v>
      </c>
      <c r="G332">
        <v>7.61</v>
      </c>
      <c r="H332">
        <v>7.59</v>
      </c>
      <c r="I332">
        <v>7.71</v>
      </c>
      <c r="J332">
        <v>7.61</v>
      </c>
      <c r="K332">
        <v>7.5</v>
      </c>
      <c r="L332">
        <v>7.52</v>
      </c>
      <c r="M332">
        <v>7.47</v>
      </c>
      <c r="N332">
        <v>7.51</v>
      </c>
      <c r="O332" t="s">
        <v>390</v>
      </c>
    </row>
    <row r="333" spans="1:15" x14ac:dyDescent="0.3">
      <c r="A333" t="s">
        <v>691</v>
      </c>
      <c r="B333" t="s">
        <v>192</v>
      </c>
      <c r="C333">
        <v>7.42</v>
      </c>
      <c r="D333">
        <v>7.36</v>
      </c>
      <c r="E333">
        <v>7.45</v>
      </c>
      <c r="F333">
        <v>7.4</v>
      </c>
      <c r="G333">
        <v>7.54</v>
      </c>
      <c r="H333">
        <v>7.57</v>
      </c>
      <c r="I333">
        <v>7.43</v>
      </c>
      <c r="J333">
        <v>7.71</v>
      </c>
      <c r="K333">
        <v>7.53</v>
      </c>
      <c r="L333">
        <v>7.24</v>
      </c>
      <c r="M333">
        <v>7.53</v>
      </c>
      <c r="N333">
        <v>7.6</v>
      </c>
      <c r="O333" t="s">
        <v>390</v>
      </c>
    </row>
    <row r="334" spans="1:15" x14ac:dyDescent="0.3">
      <c r="A334" t="s">
        <v>692</v>
      </c>
      <c r="B334" t="s">
        <v>206</v>
      </c>
      <c r="C334">
        <v>7.29</v>
      </c>
      <c r="D334">
        <v>7.3</v>
      </c>
      <c r="E334">
        <v>7.37</v>
      </c>
      <c r="F334">
        <v>7.25</v>
      </c>
      <c r="G334">
        <v>7.5</v>
      </c>
      <c r="H334">
        <v>7.45</v>
      </c>
      <c r="I334">
        <v>7.56</v>
      </c>
      <c r="J334">
        <v>7.51</v>
      </c>
      <c r="K334">
        <v>7.56</v>
      </c>
      <c r="L334">
        <v>7.44</v>
      </c>
      <c r="M334">
        <v>7.53</v>
      </c>
      <c r="N334">
        <v>7.71</v>
      </c>
      <c r="O334" t="s">
        <v>390</v>
      </c>
    </row>
    <row r="335" spans="1:15" x14ac:dyDescent="0.3">
      <c r="A335" t="s">
        <v>693</v>
      </c>
      <c r="B335" t="s">
        <v>244</v>
      </c>
      <c r="C335">
        <v>7.21</v>
      </c>
      <c r="D335">
        <v>7.37</v>
      </c>
      <c r="E335">
        <v>7.51</v>
      </c>
      <c r="F335">
        <v>7.53</v>
      </c>
      <c r="G335">
        <v>7.6</v>
      </c>
      <c r="H335">
        <v>7.44</v>
      </c>
      <c r="I335">
        <v>7.54</v>
      </c>
      <c r="J335">
        <v>7.51</v>
      </c>
      <c r="K335">
        <v>7.54</v>
      </c>
      <c r="L335">
        <v>7.3</v>
      </c>
      <c r="M335">
        <v>7.42</v>
      </c>
      <c r="N335">
        <v>7.36</v>
      </c>
      <c r="O335" t="s">
        <v>390</v>
      </c>
    </row>
    <row r="336" spans="1:15" x14ac:dyDescent="0.3">
      <c r="A336" t="s">
        <v>694</v>
      </c>
      <c r="B336" t="s">
        <v>276</v>
      </c>
      <c r="C336">
        <v>7.33</v>
      </c>
      <c r="D336">
        <v>7.36</v>
      </c>
      <c r="E336">
        <v>7.32</v>
      </c>
      <c r="F336">
        <v>7.37</v>
      </c>
      <c r="G336">
        <v>7.45</v>
      </c>
      <c r="H336">
        <v>7.41</v>
      </c>
      <c r="I336">
        <v>7.58</v>
      </c>
      <c r="J336">
        <v>7.51</v>
      </c>
      <c r="K336">
        <v>7.49</v>
      </c>
      <c r="L336">
        <v>7.21</v>
      </c>
      <c r="M336">
        <v>7.5</v>
      </c>
      <c r="N336">
        <v>7.43</v>
      </c>
      <c r="O336" t="s">
        <v>390</v>
      </c>
    </row>
    <row r="337" spans="1:15" x14ac:dyDescent="0.3">
      <c r="A337" t="s">
        <v>695</v>
      </c>
      <c r="B337" t="s">
        <v>290</v>
      </c>
      <c r="C337">
        <v>7.15</v>
      </c>
      <c r="D337">
        <v>7.28</v>
      </c>
      <c r="E337">
        <v>7.27</v>
      </c>
      <c r="F337">
        <v>7.36</v>
      </c>
      <c r="G337">
        <v>7.54</v>
      </c>
      <c r="H337">
        <v>7.55</v>
      </c>
      <c r="I337">
        <v>7.46</v>
      </c>
      <c r="J337">
        <v>7.6</v>
      </c>
      <c r="K337">
        <v>7.54</v>
      </c>
      <c r="L337">
        <v>7.41</v>
      </c>
      <c r="M337">
        <v>7.42</v>
      </c>
      <c r="N337">
        <v>7.39</v>
      </c>
      <c r="O337" t="s">
        <v>390</v>
      </c>
    </row>
    <row r="338" spans="1:15" x14ac:dyDescent="0.3">
      <c r="A338" t="s">
        <v>696</v>
      </c>
      <c r="B338" t="s">
        <v>319</v>
      </c>
      <c r="C338">
        <v>7.54</v>
      </c>
      <c r="D338">
        <v>7.48</v>
      </c>
      <c r="E338">
        <v>7.52</v>
      </c>
      <c r="F338">
        <v>7.5</v>
      </c>
      <c r="G338">
        <v>7.61</v>
      </c>
      <c r="H338">
        <v>7.61</v>
      </c>
      <c r="I338">
        <v>7.54</v>
      </c>
      <c r="J338">
        <v>7.75</v>
      </c>
      <c r="K338">
        <v>7.53</v>
      </c>
      <c r="L338">
        <v>7.34</v>
      </c>
      <c r="M338">
        <v>7.51</v>
      </c>
      <c r="N338">
        <v>7.35</v>
      </c>
      <c r="O338" t="s">
        <v>390</v>
      </c>
    </row>
    <row r="339" spans="1:15" x14ac:dyDescent="0.3">
      <c r="A339" t="s">
        <v>697</v>
      </c>
      <c r="B339" t="s">
        <v>335</v>
      </c>
      <c r="C339">
        <v>7.48</v>
      </c>
      <c r="D339">
        <v>7.39</v>
      </c>
      <c r="E339">
        <v>7.47</v>
      </c>
      <c r="F339">
        <v>7.71</v>
      </c>
      <c r="G339">
        <v>7.72</v>
      </c>
      <c r="H339">
        <v>7.62</v>
      </c>
      <c r="I339">
        <v>7.63</v>
      </c>
      <c r="J339">
        <v>7.82</v>
      </c>
      <c r="K339">
        <v>7.72</v>
      </c>
      <c r="L339">
        <v>7.64</v>
      </c>
      <c r="M339">
        <v>7.53</v>
      </c>
      <c r="N339">
        <v>7.49</v>
      </c>
      <c r="O339" t="s">
        <v>390</v>
      </c>
    </row>
    <row r="340" spans="1:15" x14ac:dyDescent="0.3">
      <c r="A340" t="s">
        <v>698</v>
      </c>
      <c r="B340" t="s">
        <v>90</v>
      </c>
      <c r="C340">
        <v>7.56</v>
      </c>
      <c r="D340">
        <v>7.79</v>
      </c>
      <c r="E340">
        <v>7.78</v>
      </c>
      <c r="F340">
        <v>8.07</v>
      </c>
      <c r="G340">
        <v>7.84</v>
      </c>
      <c r="H340">
        <v>7.79</v>
      </c>
      <c r="I340">
        <v>7.75</v>
      </c>
      <c r="J340">
        <v>7.98</v>
      </c>
      <c r="K340">
        <v>7.69</v>
      </c>
      <c r="L340">
        <v>7.54</v>
      </c>
      <c r="M340">
        <v>7.25</v>
      </c>
      <c r="N340">
        <v>7.73</v>
      </c>
      <c r="O340" t="s">
        <v>390</v>
      </c>
    </row>
    <row r="341" spans="1:15" x14ac:dyDescent="0.3">
      <c r="A341" t="s">
        <v>699</v>
      </c>
      <c r="B341" t="s">
        <v>106</v>
      </c>
      <c r="C341">
        <v>7.3</v>
      </c>
      <c r="D341">
        <v>7.19</v>
      </c>
      <c r="E341">
        <v>7.58</v>
      </c>
      <c r="F341">
        <v>7.41</v>
      </c>
      <c r="G341">
        <v>7.58</v>
      </c>
      <c r="H341">
        <v>7.45</v>
      </c>
      <c r="I341">
        <v>7.65</v>
      </c>
      <c r="J341">
        <v>7.61</v>
      </c>
      <c r="K341">
        <v>7.86</v>
      </c>
      <c r="L341">
        <v>7.25</v>
      </c>
      <c r="M341">
        <v>7.17</v>
      </c>
      <c r="N341">
        <v>7.34</v>
      </c>
      <c r="O341" t="s">
        <v>390</v>
      </c>
    </row>
    <row r="342" spans="1:15" x14ac:dyDescent="0.3">
      <c r="A342" t="s">
        <v>700</v>
      </c>
      <c r="B342" t="s">
        <v>173</v>
      </c>
      <c r="C342">
        <v>7.21</v>
      </c>
      <c r="D342">
        <v>7.23</v>
      </c>
      <c r="E342">
        <v>7.4</v>
      </c>
      <c r="F342">
        <v>7.69</v>
      </c>
      <c r="G342">
        <v>7.8</v>
      </c>
      <c r="H342">
        <v>7.65</v>
      </c>
      <c r="I342">
        <v>7.75</v>
      </c>
      <c r="J342">
        <v>7.84</v>
      </c>
      <c r="K342">
        <v>7.15</v>
      </c>
      <c r="L342">
        <v>7.83</v>
      </c>
      <c r="M342">
        <v>7.57</v>
      </c>
      <c r="N342">
        <v>7.25</v>
      </c>
      <c r="O342" t="s">
        <v>390</v>
      </c>
    </row>
    <row r="343" spans="1:15" x14ac:dyDescent="0.3">
      <c r="A343" t="s">
        <v>701</v>
      </c>
      <c r="B343" t="s">
        <v>184</v>
      </c>
      <c r="C343">
        <v>7.53</v>
      </c>
      <c r="D343">
        <v>7.58</v>
      </c>
      <c r="E343">
        <v>7.41</v>
      </c>
      <c r="F343">
        <v>7.89</v>
      </c>
      <c r="G343">
        <v>7.81</v>
      </c>
      <c r="H343">
        <v>7.81</v>
      </c>
      <c r="I343">
        <v>7.73</v>
      </c>
      <c r="J343">
        <v>7.99</v>
      </c>
      <c r="K343">
        <v>7.58</v>
      </c>
      <c r="L343">
        <v>7.6</v>
      </c>
      <c r="M343">
        <v>7.64</v>
      </c>
      <c r="N343">
        <v>7.56</v>
      </c>
      <c r="O343" t="s">
        <v>390</v>
      </c>
    </row>
    <row r="344" spans="1:15" x14ac:dyDescent="0.3">
      <c r="A344" t="s">
        <v>702</v>
      </c>
      <c r="B344" t="s">
        <v>245</v>
      </c>
      <c r="C344">
        <v>7.96</v>
      </c>
      <c r="D344">
        <v>7.12</v>
      </c>
      <c r="E344">
        <v>7.46</v>
      </c>
      <c r="F344">
        <v>7.61</v>
      </c>
      <c r="G344">
        <v>7.83</v>
      </c>
      <c r="H344">
        <v>7.61</v>
      </c>
      <c r="I344">
        <v>7.75</v>
      </c>
      <c r="J344">
        <v>7.75</v>
      </c>
      <c r="K344">
        <v>8.02</v>
      </c>
      <c r="L344">
        <v>7.56</v>
      </c>
      <c r="M344">
        <v>7.65</v>
      </c>
      <c r="N344">
        <v>6.9</v>
      </c>
      <c r="O344" t="s">
        <v>390</v>
      </c>
    </row>
    <row r="345" spans="1:15" x14ac:dyDescent="0.3">
      <c r="A345" t="s">
        <v>703</v>
      </c>
      <c r="B345" t="s">
        <v>281</v>
      </c>
      <c r="C345">
        <v>7.46</v>
      </c>
      <c r="D345">
        <v>7.23</v>
      </c>
      <c r="E345">
        <v>7.44</v>
      </c>
      <c r="F345">
        <v>7.86</v>
      </c>
      <c r="G345">
        <v>7.68</v>
      </c>
      <c r="H345">
        <v>7.64</v>
      </c>
      <c r="I345">
        <v>7.51</v>
      </c>
      <c r="J345">
        <v>7.6</v>
      </c>
      <c r="K345">
        <v>7.96</v>
      </c>
      <c r="L345">
        <v>7.74</v>
      </c>
      <c r="M345">
        <v>7.61</v>
      </c>
      <c r="N345">
        <v>7.17</v>
      </c>
      <c r="O345" t="s">
        <v>390</v>
      </c>
    </row>
    <row r="346" spans="1:15" x14ac:dyDescent="0.3">
      <c r="A346" t="s">
        <v>704</v>
      </c>
      <c r="B346" t="s">
        <v>291</v>
      </c>
      <c r="C346">
        <v>7.32</v>
      </c>
      <c r="D346">
        <v>7.63</v>
      </c>
      <c r="E346">
        <v>6.88</v>
      </c>
      <c r="F346">
        <v>7.48</v>
      </c>
      <c r="G346">
        <v>7.66</v>
      </c>
      <c r="H346">
        <v>7.37</v>
      </c>
      <c r="I346">
        <v>7.56</v>
      </c>
      <c r="J346">
        <v>7.84</v>
      </c>
      <c r="K346">
        <v>7.33</v>
      </c>
      <c r="L346">
        <v>8.0399999999999991</v>
      </c>
      <c r="M346">
        <v>8.16</v>
      </c>
      <c r="N346">
        <v>8.0500000000000007</v>
      </c>
      <c r="O346" t="s">
        <v>390</v>
      </c>
    </row>
    <row r="347" spans="1:15" x14ac:dyDescent="0.3">
      <c r="A347" t="s">
        <v>705</v>
      </c>
      <c r="B347" t="s">
        <v>310</v>
      </c>
      <c r="C347">
        <v>7.5</v>
      </c>
      <c r="D347">
        <v>7.14</v>
      </c>
      <c r="E347">
        <v>7.49</v>
      </c>
      <c r="F347">
        <v>7.33</v>
      </c>
      <c r="G347">
        <v>7.47</v>
      </c>
      <c r="H347">
        <v>7.52</v>
      </c>
      <c r="I347">
        <v>7.18</v>
      </c>
      <c r="J347">
        <v>8.15</v>
      </c>
      <c r="K347">
        <v>8.01</v>
      </c>
      <c r="L347">
        <v>8.01</v>
      </c>
      <c r="M347">
        <v>7.83</v>
      </c>
      <c r="N347" t="s">
        <v>390</v>
      </c>
      <c r="O347" t="s">
        <v>390</v>
      </c>
    </row>
    <row r="348" spans="1:15" x14ac:dyDescent="0.3">
      <c r="A348" t="s">
        <v>706</v>
      </c>
      <c r="B348" t="s">
        <v>336</v>
      </c>
      <c r="C348">
        <v>7.51</v>
      </c>
      <c r="D348">
        <v>7.45</v>
      </c>
      <c r="E348">
        <v>7.63</v>
      </c>
      <c r="F348">
        <v>7.74</v>
      </c>
      <c r="G348">
        <v>7.64</v>
      </c>
      <c r="H348">
        <v>7.61</v>
      </c>
      <c r="I348">
        <v>7.55</v>
      </c>
      <c r="J348">
        <v>7.72</v>
      </c>
      <c r="K348">
        <v>7.69</v>
      </c>
      <c r="L348">
        <v>7.66</v>
      </c>
      <c r="M348">
        <v>7.65</v>
      </c>
      <c r="N348">
        <v>7.63</v>
      </c>
      <c r="O348" t="s">
        <v>390</v>
      </c>
    </row>
    <row r="349" spans="1:15" x14ac:dyDescent="0.3">
      <c r="A349" t="s">
        <v>707</v>
      </c>
      <c r="B349" t="s">
        <v>888</v>
      </c>
      <c r="C349">
        <v>7.32</v>
      </c>
      <c r="D349">
        <v>7.29</v>
      </c>
      <c r="E349">
        <v>7.49</v>
      </c>
      <c r="F349">
        <v>7.48</v>
      </c>
      <c r="G349">
        <v>7.38</v>
      </c>
      <c r="H349">
        <v>7.4</v>
      </c>
      <c r="I349">
        <v>7.43</v>
      </c>
      <c r="J349">
        <v>7.6</v>
      </c>
      <c r="K349">
        <v>7.56</v>
      </c>
      <c r="L349">
        <v>7.38</v>
      </c>
      <c r="M349">
        <v>7.5</v>
      </c>
      <c r="N349">
        <v>7.36</v>
      </c>
      <c r="O349" t="s">
        <v>390</v>
      </c>
    </row>
    <row r="350" spans="1:15" x14ac:dyDescent="0.3">
      <c r="A350" t="s">
        <v>708</v>
      </c>
      <c r="B350" t="s">
        <v>59</v>
      </c>
      <c r="C350">
        <v>7.47</v>
      </c>
      <c r="D350">
        <v>7.3</v>
      </c>
      <c r="E350">
        <v>7.57</v>
      </c>
      <c r="F350">
        <v>7.35</v>
      </c>
      <c r="G350">
        <v>7.48</v>
      </c>
      <c r="H350">
        <v>7.17</v>
      </c>
      <c r="I350">
        <v>7.41</v>
      </c>
      <c r="J350">
        <v>7.23</v>
      </c>
      <c r="K350">
        <v>7.61</v>
      </c>
      <c r="L350">
        <v>7.32</v>
      </c>
      <c r="M350">
        <v>7.27</v>
      </c>
      <c r="N350">
        <v>7.73</v>
      </c>
      <c r="O350" t="s">
        <v>390</v>
      </c>
    </row>
    <row r="351" spans="1:15" x14ac:dyDescent="0.3">
      <c r="A351" t="s">
        <v>709</v>
      </c>
      <c r="B351" t="s">
        <v>73</v>
      </c>
      <c r="C351">
        <v>7.24</v>
      </c>
      <c r="D351">
        <v>7.54</v>
      </c>
      <c r="E351">
        <v>8.02</v>
      </c>
      <c r="F351">
        <v>7.76</v>
      </c>
      <c r="G351">
        <v>7.31</v>
      </c>
      <c r="H351">
        <v>7.78</v>
      </c>
      <c r="I351">
        <v>7.81</v>
      </c>
      <c r="J351">
        <v>7.63</v>
      </c>
      <c r="K351">
        <v>7.49</v>
      </c>
      <c r="L351">
        <v>7.72</v>
      </c>
      <c r="M351">
        <v>7.77</v>
      </c>
      <c r="N351">
        <v>7.49</v>
      </c>
      <c r="O351" t="s">
        <v>390</v>
      </c>
    </row>
    <row r="352" spans="1:15" x14ac:dyDescent="0.3">
      <c r="A352" t="s">
        <v>710</v>
      </c>
      <c r="B352" t="s">
        <v>110</v>
      </c>
      <c r="C352">
        <v>7.36</v>
      </c>
      <c r="D352">
        <v>7.33</v>
      </c>
      <c r="E352">
        <v>7.3</v>
      </c>
      <c r="F352">
        <v>7.16</v>
      </c>
      <c r="G352">
        <v>7.53</v>
      </c>
      <c r="H352">
        <v>7.13</v>
      </c>
      <c r="I352">
        <v>7.54</v>
      </c>
      <c r="J352">
        <v>8.0399999999999991</v>
      </c>
      <c r="K352">
        <v>7.51</v>
      </c>
      <c r="L352">
        <v>7.03</v>
      </c>
      <c r="M352">
        <v>7.28</v>
      </c>
      <c r="N352">
        <v>7.02</v>
      </c>
      <c r="O352" t="s">
        <v>390</v>
      </c>
    </row>
    <row r="353" spans="1:15" x14ac:dyDescent="0.3">
      <c r="A353" t="s">
        <v>711</v>
      </c>
      <c r="B353" t="s">
        <v>114</v>
      </c>
      <c r="C353">
        <v>7.07</v>
      </c>
      <c r="D353">
        <v>7.11</v>
      </c>
      <c r="E353">
        <v>7.26</v>
      </c>
      <c r="F353">
        <v>7.53</v>
      </c>
      <c r="G353">
        <v>7.38</v>
      </c>
      <c r="H353">
        <v>7.29</v>
      </c>
      <c r="I353">
        <v>7.22</v>
      </c>
      <c r="J353">
        <v>7.5</v>
      </c>
      <c r="K353">
        <v>7.49</v>
      </c>
      <c r="L353">
        <v>7.11</v>
      </c>
      <c r="M353">
        <v>7.58</v>
      </c>
      <c r="N353">
        <v>7.38</v>
      </c>
      <c r="O353" t="s">
        <v>390</v>
      </c>
    </row>
    <row r="354" spans="1:15" x14ac:dyDescent="0.3">
      <c r="A354" t="s">
        <v>712</v>
      </c>
      <c r="B354" t="s">
        <v>270</v>
      </c>
      <c r="C354">
        <v>7.27</v>
      </c>
      <c r="D354">
        <v>7.18</v>
      </c>
      <c r="E354">
        <v>7.3</v>
      </c>
      <c r="F354">
        <v>7.47</v>
      </c>
      <c r="G354">
        <v>7.34</v>
      </c>
      <c r="H354">
        <v>7.58</v>
      </c>
      <c r="I354">
        <v>7.25</v>
      </c>
      <c r="J354">
        <v>7.58</v>
      </c>
      <c r="K354">
        <v>7.72</v>
      </c>
      <c r="L354">
        <v>7.72</v>
      </c>
      <c r="M354">
        <v>7.57</v>
      </c>
      <c r="N354">
        <v>7.09</v>
      </c>
      <c r="O354" t="s">
        <v>390</v>
      </c>
    </row>
    <row r="355" spans="1:15" x14ac:dyDescent="0.3">
      <c r="A355" t="s">
        <v>713</v>
      </c>
      <c r="B355" t="s">
        <v>285</v>
      </c>
      <c r="C355">
        <v>7.56</v>
      </c>
      <c r="D355">
        <v>7.41</v>
      </c>
      <c r="E355">
        <v>7.61</v>
      </c>
      <c r="F355">
        <v>7.65</v>
      </c>
      <c r="G355">
        <v>7.26</v>
      </c>
      <c r="H355">
        <v>7.49</v>
      </c>
      <c r="I355">
        <v>7.49</v>
      </c>
      <c r="J355">
        <v>7.79</v>
      </c>
      <c r="K355">
        <v>7.47</v>
      </c>
      <c r="L355">
        <v>7.42</v>
      </c>
      <c r="M355">
        <v>7.56</v>
      </c>
      <c r="N355">
        <v>7.37</v>
      </c>
      <c r="O355" t="s">
        <v>390</v>
      </c>
    </row>
    <row r="356" spans="1:15" x14ac:dyDescent="0.3">
      <c r="A356" t="s">
        <v>714</v>
      </c>
      <c r="B356" t="s">
        <v>347</v>
      </c>
      <c r="C356">
        <v>7.36</v>
      </c>
      <c r="D356">
        <v>7.3</v>
      </c>
      <c r="E356">
        <v>7.5</v>
      </c>
      <c r="F356">
        <v>7.54</v>
      </c>
      <c r="G356">
        <v>7.65</v>
      </c>
      <c r="H356">
        <v>7.57</v>
      </c>
      <c r="I356">
        <v>7.66</v>
      </c>
      <c r="J356">
        <v>7.73</v>
      </c>
      <c r="K356">
        <v>7.57</v>
      </c>
      <c r="L356">
        <v>7.5</v>
      </c>
      <c r="M356">
        <v>7.59</v>
      </c>
      <c r="N356">
        <v>7.48</v>
      </c>
      <c r="O356" t="s">
        <v>390</v>
      </c>
    </row>
    <row r="357" spans="1:15" x14ac:dyDescent="0.3">
      <c r="A357" t="s">
        <v>715</v>
      </c>
      <c r="B357" t="s">
        <v>171</v>
      </c>
      <c r="C357">
        <v>7.29</v>
      </c>
      <c r="D357">
        <v>7.39</v>
      </c>
      <c r="E357">
        <v>7.61</v>
      </c>
      <c r="F357">
        <v>7.65</v>
      </c>
      <c r="G357">
        <v>7.38</v>
      </c>
      <c r="H357">
        <v>7.48</v>
      </c>
      <c r="I357">
        <v>7.42</v>
      </c>
      <c r="J357">
        <v>7.62</v>
      </c>
      <c r="K357">
        <v>7.35</v>
      </c>
      <c r="L357">
        <v>7.42</v>
      </c>
      <c r="M357">
        <v>7.51</v>
      </c>
      <c r="N357">
        <v>7.59</v>
      </c>
      <c r="O357" t="s">
        <v>390</v>
      </c>
    </row>
    <row r="358" spans="1:15" x14ac:dyDescent="0.3">
      <c r="A358" t="s">
        <v>716</v>
      </c>
      <c r="B358" t="s">
        <v>233</v>
      </c>
      <c r="C358">
        <v>7.59</v>
      </c>
      <c r="D358">
        <v>7.04</v>
      </c>
      <c r="E358">
        <v>7.36</v>
      </c>
      <c r="F358">
        <v>7.68</v>
      </c>
      <c r="G358">
        <v>7.84</v>
      </c>
      <c r="H358">
        <v>7.72</v>
      </c>
      <c r="I358">
        <v>7.85</v>
      </c>
      <c r="J358">
        <v>7.65</v>
      </c>
      <c r="K358">
        <v>7.73</v>
      </c>
      <c r="L358">
        <v>7.39</v>
      </c>
      <c r="M358">
        <v>7.6</v>
      </c>
      <c r="N358">
        <v>7.3</v>
      </c>
      <c r="O358" t="s">
        <v>390</v>
      </c>
    </row>
    <row r="359" spans="1:15" x14ac:dyDescent="0.3">
      <c r="A359" t="s">
        <v>717</v>
      </c>
      <c r="B359" t="s">
        <v>253</v>
      </c>
      <c r="C359">
        <v>7.33</v>
      </c>
      <c r="D359">
        <v>7.3</v>
      </c>
      <c r="E359">
        <v>7.52</v>
      </c>
      <c r="F359">
        <v>7.41</v>
      </c>
      <c r="G359">
        <v>7.73</v>
      </c>
      <c r="H359">
        <v>7.62</v>
      </c>
      <c r="I359">
        <v>7.4</v>
      </c>
      <c r="J359">
        <v>7.85</v>
      </c>
      <c r="K359">
        <v>7.58</v>
      </c>
      <c r="L359">
        <v>7.64</v>
      </c>
      <c r="M359">
        <v>7.47</v>
      </c>
      <c r="N359">
        <v>7.5</v>
      </c>
      <c r="O359" t="s">
        <v>390</v>
      </c>
    </row>
    <row r="360" spans="1:15" x14ac:dyDescent="0.3">
      <c r="A360" t="s">
        <v>719</v>
      </c>
      <c r="B360" t="s">
        <v>1032</v>
      </c>
      <c r="C360">
        <v>7.27</v>
      </c>
      <c r="D360">
        <v>7.45</v>
      </c>
      <c r="E360">
        <v>7.52</v>
      </c>
      <c r="F360">
        <v>7.48</v>
      </c>
      <c r="G360">
        <v>7.61</v>
      </c>
      <c r="H360">
        <v>7.46</v>
      </c>
      <c r="I360">
        <v>7.97</v>
      </c>
      <c r="J360">
        <v>7.75</v>
      </c>
      <c r="K360">
        <v>7.6</v>
      </c>
      <c r="L360">
        <v>7.49</v>
      </c>
      <c r="M360">
        <v>7.76</v>
      </c>
      <c r="N360">
        <v>7.5</v>
      </c>
      <c r="O360" t="s">
        <v>390</v>
      </c>
    </row>
    <row r="362" spans="1:15" x14ac:dyDescent="0.3">
      <c r="A362" t="s">
        <v>720</v>
      </c>
      <c r="B362" t="s">
        <v>935</v>
      </c>
      <c r="C362">
        <v>7.31</v>
      </c>
      <c r="D362">
        <v>7.31</v>
      </c>
      <c r="E362">
        <v>7.4</v>
      </c>
      <c r="F362">
        <v>7.45</v>
      </c>
      <c r="G362">
        <v>7.44</v>
      </c>
      <c r="H362">
        <v>7.48</v>
      </c>
      <c r="I362">
        <v>7.48</v>
      </c>
      <c r="J362">
        <v>7.53</v>
      </c>
    </row>
    <row r="363" spans="1:15" x14ac:dyDescent="0.3">
      <c r="A363" t="s">
        <v>722</v>
      </c>
      <c r="B363" t="s">
        <v>936</v>
      </c>
      <c r="C363">
        <v>7.62</v>
      </c>
      <c r="D363">
        <v>7.55</v>
      </c>
      <c r="E363">
        <v>7.59</v>
      </c>
      <c r="F363">
        <v>7.64</v>
      </c>
      <c r="G363">
        <v>7.67</v>
      </c>
      <c r="H363">
        <v>7.72</v>
      </c>
      <c r="I363">
        <v>7.68</v>
      </c>
      <c r="J363">
        <v>7.71</v>
      </c>
    </row>
    <row r="364" spans="1:15" x14ac:dyDescent="0.3">
      <c r="A364" t="s">
        <v>724</v>
      </c>
      <c r="B364" t="s">
        <v>937</v>
      </c>
      <c r="C364">
        <v>7.44</v>
      </c>
      <c r="D364">
        <v>7.62</v>
      </c>
      <c r="E364">
        <v>7.3</v>
      </c>
      <c r="F364">
        <v>7.58</v>
      </c>
      <c r="G364">
        <v>7.51</v>
      </c>
      <c r="H364">
        <v>7.75</v>
      </c>
      <c r="I364">
        <v>7.78</v>
      </c>
      <c r="J364">
        <v>7.75</v>
      </c>
    </row>
    <row r="365" spans="1:15" x14ac:dyDescent="0.3">
      <c r="A365" t="s">
        <v>726</v>
      </c>
      <c r="B365" t="s">
        <v>938</v>
      </c>
      <c r="C365">
        <v>7.43</v>
      </c>
      <c r="D365">
        <v>7.49</v>
      </c>
      <c r="E365">
        <v>7.57</v>
      </c>
      <c r="F365">
        <v>7.55</v>
      </c>
      <c r="G365">
        <v>7.52</v>
      </c>
      <c r="H365">
        <v>7.51</v>
      </c>
      <c r="I365">
        <v>7.61</v>
      </c>
      <c r="J365">
        <v>7.72</v>
      </c>
    </row>
    <row r="366" spans="1:15" x14ac:dyDescent="0.3">
      <c r="A366" t="s">
        <v>728</v>
      </c>
      <c r="B366" t="s">
        <v>939</v>
      </c>
      <c r="C366">
        <v>7.44</v>
      </c>
      <c r="D366">
        <v>7.34</v>
      </c>
      <c r="E366">
        <v>7.49</v>
      </c>
      <c r="F366">
        <v>7.56</v>
      </c>
      <c r="G366">
        <v>7.55</v>
      </c>
      <c r="H366">
        <v>7.53</v>
      </c>
      <c r="I366">
        <v>7.61</v>
      </c>
      <c r="J366">
        <v>7.65</v>
      </c>
    </row>
    <row r="367" spans="1:15" x14ac:dyDescent="0.3">
      <c r="A367" t="s">
        <v>730</v>
      </c>
      <c r="B367" t="s">
        <v>940</v>
      </c>
      <c r="C367">
        <v>7.56</v>
      </c>
      <c r="D367">
        <v>7.52</v>
      </c>
      <c r="E367">
        <v>7.5</v>
      </c>
      <c r="F367">
        <v>7.45</v>
      </c>
      <c r="G367">
        <v>7.43</v>
      </c>
      <c r="H367">
        <v>7.4</v>
      </c>
      <c r="I367">
        <v>7.56</v>
      </c>
      <c r="J367">
        <v>7.6</v>
      </c>
    </row>
    <row r="368" spans="1:15" x14ac:dyDescent="0.3">
      <c r="A368" t="s">
        <v>732</v>
      </c>
      <c r="B368" t="s">
        <v>941</v>
      </c>
      <c r="C368">
        <v>7.28</v>
      </c>
      <c r="D368">
        <v>7.33</v>
      </c>
      <c r="E368">
        <v>7.62</v>
      </c>
      <c r="F368">
        <v>7.35</v>
      </c>
      <c r="G368">
        <v>7.59</v>
      </c>
      <c r="H368">
        <v>7.36</v>
      </c>
      <c r="I368">
        <v>7.49</v>
      </c>
      <c r="J368">
        <v>7.58</v>
      </c>
    </row>
    <row r="369" spans="1:10" x14ac:dyDescent="0.3">
      <c r="A369" t="s">
        <v>734</v>
      </c>
      <c r="B369" t="s">
        <v>942</v>
      </c>
      <c r="C369">
        <v>7.55</v>
      </c>
      <c r="D369">
        <v>7.38</v>
      </c>
      <c r="E369">
        <v>7.54</v>
      </c>
      <c r="F369">
        <v>7.47</v>
      </c>
      <c r="G369">
        <v>7.59</v>
      </c>
      <c r="H369">
        <v>7.65</v>
      </c>
      <c r="I369">
        <v>7.43</v>
      </c>
      <c r="J369">
        <v>7.73</v>
      </c>
    </row>
    <row r="370" spans="1:10" x14ac:dyDescent="0.3">
      <c r="A370" t="s">
        <v>736</v>
      </c>
      <c r="B370" t="s">
        <v>943</v>
      </c>
      <c r="C370">
        <v>7.48</v>
      </c>
      <c r="D370">
        <v>7.35</v>
      </c>
      <c r="E370">
        <v>7.6</v>
      </c>
      <c r="F370">
        <v>7.65</v>
      </c>
      <c r="G370">
        <v>7.46</v>
      </c>
      <c r="H370">
        <v>7.61</v>
      </c>
      <c r="I370">
        <v>7.55</v>
      </c>
      <c r="J370">
        <v>7.55</v>
      </c>
    </row>
    <row r="371" spans="1:10" x14ac:dyDescent="0.3">
      <c r="A371" t="s">
        <v>738</v>
      </c>
      <c r="B371" t="s">
        <v>944</v>
      </c>
      <c r="C371">
        <v>7.37</v>
      </c>
      <c r="D371">
        <v>7.49</v>
      </c>
      <c r="E371">
        <v>7.56</v>
      </c>
      <c r="F371">
        <v>7.58</v>
      </c>
      <c r="G371">
        <v>7.55</v>
      </c>
      <c r="H371">
        <v>7.58</v>
      </c>
      <c r="I371">
        <v>7.43</v>
      </c>
      <c r="J371">
        <v>7.53</v>
      </c>
    </row>
    <row r="372" spans="1:10" x14ac:dyDescent="0.3">
      <c r="A372" t="s">
        <v>740</v>
      </c>
      <c r="B372" t="s">
        <v>945</v>
      </c>
      <c r="C372">
        <v>7.15</v>
      </c>
      <c r="D372">
        <v>7.36</v>
      </c>
      <c r="E372">
        <v>7.23</v>
      </c>
      <c r="F372">
        <v>7.5</v>
      </c>
      <c r="G372">
        <v>7.45</v>
      </c>
      <c r="H372">
        <v>7.34</v>
      </c>
      <c r="I372">
        <v>7.67</v>
      </c>
      <c r="J372">
        <v>7.53</v>
      </c>
    </row>
    <row r="373" spans="1:10" x14ac:dyDescent="0.3">
      <c r="A373" t="s">
        <v>742</v>
      </c>
      <c r="B373" t="s">
        <v>946</v>
      </c>
      <c r="C373">
        <v>7.17</v>
      </c>
      <c r="D373">
        <v>7.22</v>
      </c>
      <c r="E373">
        <v>7.32</v>
      </c>
      <c r="F373">
        <v>7.42</v>
      </c>
      <c r="G373">
        <v>7.46</v>
      </c>
      <c r="H373">
        <v>7.41</v>
      </c>
      <c r="I373">
        <v>7.4</v>
      </c>
      <c r="J373">
        <v>7.49</v>
      </c>
    </row>
    <row r="374" spans="1:10" x14ac:dyDescent="0.3">
      <c r="A374" t="s">
        <v>744</v>
      </c>
      <c r="B374" t="s">
        <v>947</v>
      </c>
      <c r="C374">
        <v>7.21</v>
      </c>
      <c r="D374">
        <v>7.3</v>
      </c>
      <c r="E374">
        <v>7.39</v>
      </c>
      <c r="F374">
        <v>7.27</v>
      </c>
      <c r="G374">
        <v>7.38</v>
      </c>
      <c r="H374">
        <v>7.52</v>
      </c>
      <c r="I374">
        <v>7.53</v>
      </c>
      <c r="J374">
        <v>7.35</v>
      </c>
    </row>
    <row r="375" spans="1:10" x14ac:dyDescent="0.3">
      <c r="A375" t="s">
        <v>746</v>
      </c>
      <c r="B375" t="s">
        <v>948</v>
      </c>
      <c r="C375">
        <v>7.4</v>
      </c>
      <c r="D375">
        <v>7.28</v>
      </c>
      <c r="E375">
        <v>7.45</v>
      </c>
      <c r="F375">
        <v>7.39</v>
      </c>
      <c r="G375">
        <v>7.52</v>
      </c>
      <c r="H375">
        <v>7.58</v>
      </c>
      <c r="I375">
        <v>7.34</v>
      </c>
      <c r="J375">
        <v>7.59</v>
      </c>
    </row>
    <row r="376" spans="1:10" x14ac:dyDescent="0.3">
      <c r="A376" t="s">
        <v>748</v>
      </c>
      <c r="B376" t="s">
        <v>949</v>
      </c>
      <c r="C376">
        <v>7.41</v>
      </c>
      <c r="D376">
        <v>7.32</v>
      </c>
      <c r="E376">
        <v>7.41</v>
      </c>
      <c r="F376">
        <v>7.24</v>
      </c>
      <c r="G376">
        <v>7.68</v>
      </c>
      <c r="H376">
        <v>7.57</v>
      </c>
      <c r="I376">
        <v>7.71</v>
      </c>
      <c r="J376">
        <v>7.64</v>
      </c>
    </row>
    <row r="377" spans="1:10" x14ac:dyDescent="0.3">
      <c r="A377" t="s">
        <v>750</v>
      </c>
      <c r="B377" t="s">
        <v>950</v>
      </c>
      <c r="C377">
        <v>7.24</v>
      </c>
      <c r="D377">
        <v>7.13</v>
      </c>
      <c r="E377">
        <v>7.42</v>
      </c>
      <c r="F377">
        <v>7.55</v>
      </c>
      <c r="G377">
        <v>7.41</v>
      </c>
      <c r="H377">
        <v>7.4</v>
      </c>
      <c r="I377">
        <v>7.4</v>
      </c>
      <c r="J377">
        <v>7.35</v>
      </c>
    </row>
    <row r="378" spans="1:10" x14ac:dyDescent="0.3">
      <c r="A378" t="s">
        <v>752</v>
      </c>
      <c r="B378" t="s">
        <v>951</v>
      </c>
      <c r="C378">
        <v>7.21</v>
      </c>
      <c r="D378">
        <v>7.27</v>
      </c>
      <c r="E378">
        <v>7.27</v>
      </c>
      <c r="F378">
        <v>7.49</v>
      </c>
      <c r="G378">
        <v>7.29</v>
      </c>
      <c r="H378">
        <v>7.42</v>
      </c>
      <c r="I378">
        <v>7.34</v>
      </c>
      <c r="J378">
        <v>7.35</v>
      </c>
    </row>
    <row r="379" spans="1:10" x14ac:dyDescent="0.3">
      <c r="A379" t="s">
        <v>754</v>
      </c>
      <c r="B379" t="s">
        <v>952</v>
      </c>
      <c r="C379">
        <v>7.04</v>
      </c>
      <c r="D379">
        <v>7.21</v>
      </c>
      <c r="E379">
        <v>7.31</v>
      </c>
      <c r="F379">
        <v>7.2</v>
      </c>
      <c r="G379">
        <v>7.27</v>
      </c>
      <c r="H379">
        <v>7.22</v>
      </c>
      <c r="I379">
        <v>7.4</v>
      </c>
      <c r="J379">
        <v>7.51</v>
      </c>
    </row>
    <row r="380" spans="1:10" x14ac:dyDescent="0.3">
      <c r="A380" t="s">
        <v>756</v>
      </c>
      <c r="B380" t="s">
        <v>953</v>
      </c>
      <c r="C380">
        <v>7.31</v>
      </c>
      <c r="D380">
        <v>7.03</v>
      </c>
      <c r="E380">
        <v>7.27</v>
      </c>
      <c r="F380">
        <v>7.41</v>
      </c>
      <c r="G380">
        <v>7.28</v>
      </c>
      <c r="H380">
        <v>7.37</v>
      </c>
      <c r="I380">
        <v>7.38</v>
      </c>
      <c r="J380">
        <v>7.35</v>
      </c>
    </row>
    <row r="381" spans="1:10" x14ac:dyDescent="0.3">
      <c r="A381" t="s">
        <v>758</v>
      </c>
      <c r="B381" t="s">
        <v>954</v>
      </c>
      <c r="C381">
        <v>7.15</v>
      </c>
      <c r="D381">
        <v>7.21</v>
      </c>
      <c r="E381">
        <v>7.24</v>
      </c>
      <c r="F381">
        <v>7.36</v>
      </c>
      <c r="G381">
        <v>7.35</v>
      </c>
      <c r="H381">
        <v>7.41</v>
      </c>
      <c r="I381">
        <v>7.3</v>
      </c>
      <c r="J381">
        <v>7.63</v>
      </c>
    </row>
    <row r="382" spans="1:10" x14ac:dyDescent="0.3">
      <c r="A382" t="s">
        <v>760</v>
      </c>
      <c r="B382" t="s">
        <v>955</v>
      </c>
      <c r="C382">
        <v>7</v>
      </c>
      <c r="D382">
        <v>7.22</v>
      </c>
      <c r="E382">
        <v>7.27</v>
      </c>
      <c r="F382">
        <v>7.3</v>
      </c>
      <c r="G382">
        <v>7.3</v>
      </c>
      <c r="H382">
        <v>7.52</v>
      </c>
      <c r="I382">
        <v>7.52</v>
      </c>
      <c r="J382">
        <v>7.71</v>
      </c>
    </row>
    <row r="383" spans="1:10" x14ac:dyDescent="0.3">
      <c r="A383" t="s">
        <v>762</v>
      </c>
      <c r="B383" t="s">
        <v>956</v>
      </c>
      <c r="C383">
        <v>7.53</v>
      </c>
      <c r="D383">
        <v>7.55</v>
      </c>
      <c r="E383">
        <v>7.45</v>
      </c>
      <c r="F383">
        <v>7.56</v>
      </c>
      <c r="G383">
        <v>7.49</v>
      </c>
      <c r="H383">
        <v>7.65</v>
      </c>
      <c r="I383">
        <v>7.61</v>
      </c>
      <c r="J383">
        <v>7.64</v>
      </c>
    </row>
    <row r="384" spans="1:10" x14ac:dyDescent="0.3">
      <c r="A384" t="s">
        <v>764</v>
      </c>
      <c r="B384" t="s">
        <v>957</v>
      </c>
      <c r="C384">
        <v>7.28</v>
      </c>
      <c r="D384">
        <v>7.14</v>
      </c>
      <c r="E384">
        <v>7.32</v>
      </c>
      <c r="F384">
        <v>7.24</v>
      </c>
      <c r="G384">
        <v>7.24</v>
      </c>
      <c r="H384">
        <v>7.42</v>
      </c>
      <c r="I384">
        <v>7.25</v>
      </c>
      <c r="J384">
        <v>7.47</v>
      </c>
    </row>
    <row r="386" spans="1:10" x14ac:dyDescent="0.3">
      <c r="A386" t="s">
        <v>766</v>
      </c>
      <c r="B386" t="s">
        <v>958</v>
      </c>
      <c r="C386">
        <v>7.31</v>
      </c>
      <c r="D386">
        <v>7.33</v>
      </c>
      <c r="E386">
        <v>7.38</v>
      </c>
      <c r="F386">
        <v>7.46</v>
      </c>
      <c r="G386">
        <v>7.43</v>
      </c>
      <c r="H386">
        <v>7.45</v>
      </c>
      <c r="I386">
        <v>7.5</v>
      </c>
      <c r="J386">
        <v>7.52</v>
      </c>
    </row>
    <row r="387" spans="1:10" x14ac:dyDescent="0.3">
      <c r="A387" t="s">
        <v>768</v>
      </c>
      <c r="B387" t="s">
        <v>959</v>
      </c>
      <c r="C387">
        <v>7.37</v>
      </c>
      <c r="D387">
        <v>7.44</v>
      </c>
      <c r="E387">
        <v>7.36</v>
      </c>
      <c r="F387">
        <v>7.31</v>
      </c>
      <c r="G387">
        <v>7.39</v>
      </c>
      <c r="H387">
        <v>7.4</v>
      </c>
      <c r="I387">
        <v>7.38</v>
      </c>
      <c r="J387">
        <v>7.44</v>
      </c>
    </row>
    <row r="388" spans="1:10" x14ac:dyDescent="0.3">
      <c r="A388" t="s">
        <v>770</v>
      </c>
      <c r="B388" t="s">
        <v>960</v>
      </c>
      <c r="C388">
        <v>7.62</v>
      </c>
      <c r="D388">
        <v>7.38</v>
      </c>
      <c r="E388">
        <v>7.6</v>
      </c>
      <c r="F388">
        <v>7.68</v>
      </c>
      <c r="G388">
        <v>7.68</v>
      </c>
      <c r="H388">
        <v>7.59</v>
      </c>
      <c r="I388">
        <v>7.71</v>
      </c>
      <c r="J388">
        <v>7.67</v>
      </c>
    </row>
    <row r="389" spans="1:10" x14ac:dyDescent="0.3">
      <c r="A389" t="s">
        <v>772</v>
      </c>
      <c r="B389" t="s">
        <v>961</v>
      </c>
      <c r="C389">
        <v>7.45</v>
      </c>
      <c r="D389">
        <v>7.38</v>
      </c>
      <c r="E389">
        <v>7.38</v>
      </c>
      <c r="F389">
        <v>7.61</v>
      </c>
      <c r="G389">
        <v>7.42</v>
      </c>
      <c r="H389">
        <v>7.49</v>
      </c>
      <c r="I389">
        <v>7.69</v>
      </c>
      <c r="J389">
        <v>7.4</v>
      </c>
    </row>
    <row r="390" spans="1:10" x14ac:dyDescent="0.3">
      <c r="A390" t="s">
        <v>774</v>
      </c>
      <c r="B390" t="s">
        <v>962</v>
      </c>
      <c r="C390">
        <v>7.56</v>
      </c>
      <c r="D390">
        <v>7.56</v>
      </c>
      <c r="E390">
        <v>7.49</v>
      </c>
      <c r="F390">
        <v>7.7</v>
      </c>
      <c r="G390">
        <v>7.73</v>
      </c>
      <c r="H390">
        <v>7.81</v>
      </c>
      <c r="I390">
        <v>7.73</v>
      </c>
      <c r="J390">
        <v>7.68</v>
      </c>
    </row>
    <row r="391" spans="1:10" x14ac:dyDescent="0.3">
      <c r="A391" t="s">
        <v>776</v>
      </c>
      <c r="B391" t="s">
        <v>963</v>
      </c>
      <c r="C391">
        <v>7.41</v>
      </c>
      <c r="D391">
        <v>7.48</v>
      </c>
      <c r="E391">
        <v>7.47</v>
      </c>
      <c r="F391">
        <v>7.61</v>
      </c>
      <c r="G391">
        <v>7.41</v>
      </c>
      <c r="H391">
        <v>7.35</v>
      </c>
      <c r="I391">
        <v>7.48</v>
      </c>
      <c r="J391">
        <v>7.57</v>
      </c>
    </row>
    <row r="392" spans="1:10" x14ac:dyDescent="0.3">
      <c r="A392" t="s">
        <v>778</v>
      </c>
      <c r="B392" t="s">
        <v>964</v>
      </c>
      <c r="C392">
        <v>7.17</v>
      </c>
      <c r="D392">
        <v>7.52</v>
      </c>
      <c r="E392">
        <v>7.39</v>
      </c>
      <c r="F392">
        <v>7.38</v>
      </c>
      <c r="G392">
        <v>7.27</v>
      </c>
      <c r="H392">
        <v>7.3</v>
      </c>
      <c r="I392">
        <v>7.4</v>
      </c>
      <c r="J392">
        <v>7.51</v>
      </c>
    </row>
    <row r="393" spans="1:10" x14ac:dyDescent="0.3">
      <c r="A393" t="s">
        <v>780</v>
      </c>
      <c r="B393" t="s">
        <v>965</v>
      </c>
      <c r="C393">
        <v>7.4</v>
      </c>
      <c r="D393">
        <v>7.67</v>
      </c>
      <c r="E393">
        <v>7.51</v>
      </c>
      <c r="F393">
        <v>7.81</v>
      </c>
      <c r="G393">
        <v>7.62</v>
      </c>
      <c r="H393">
        <v>7.81</v>
      </c>
      <c r="I393">
        <v>7.8</v>
      </c>
      <c r="J393">
        <v>7.75</v>
      </c>
    </row>
    <row r="394" spans="1:10" x14ac:dyDescent="0.3">
      <c r="A394" t="s">
        <v>782</v>
      </c>
      <c r="B394" t="s">
        <v>966</v>
      </c>
      <c r="C394">
        <v>7.3</v>
      </c>
      <c r="D394">
        <v>7.17</v>
      </c>
      <c r="E394">
        <v>7.11</v>
      </c>
      <c r="F394">
        <v>7.08</v>
      </c>
      <c r="G394">
        <v>7.21</v>
      </c>
      <c r="H394">
        <v>7.43</v>
      </c>
      <c r="I394">
        <v>7.5</v>
      </c>
      <c r="J394">
        <v>7.4</v>
      </c>
    </row>
    <row r="395" spans="1:10" x14ac:dyDescent="0.3">
      <c r="A395" t="s">
        <v>784</v>
      </c>
      <c r="B395" t="s">
        <v>967</v>
      </c>
      <c r="C395">
        <v>7.12</v>
      </c>
      <c r="D395">
        <v>7.11</v>
      </c>
      <c r="E395">
        <v>7.38</v>
      </c>
      <c r="F395">
        <v>7.28</v>
      </c>
      <c r="G395">
        <v>7.49</v>
      </c>
      <c r="H395">
        <v>7.49</v>
      </c>
      <c r="I395">
        <v>7.58</v>
      </c>
      <c r="J395">
        <v>7.36</v>
      </c>
    </row>
    <row r="396" spans="1:10" x14ac:dyDescent="0.3">
      <c r="A396" t="s">
        <v>786</v>
      </c>
      <c r="B396" t="s">
        <v>968</v>
      </c>
      <c r="C396">
        <v>7.59</v>
      </c>
      <c r="D396">
        <v>7.39</v>
      </c>
      <c r="E396">
        <v>7.61</v>
      </c>
      <c r="F396">
        <v>7.65</v>
      </c>
      <c r="G396">
        <v>7.78</v>
      </c>
      <c r="H396">
        <v>7.6</v>
      </c>
      <c r="I396">
        <v>7.61</v>
      </c>
      <c r="J396">
        <v>7.62</v>
      </c>
    </row>
    <row r="397" spans="1:10" x14ac:dyDescent="0.3">
      <c r="A397" t="s">
        <v>788</v>
      </c>
      <c r="B397" t="s">
        <v>969</v>
      </c>
      <c r="C397">
        <v>7.39</v>
      </c>
      <c r="D397">
        <v>7.36</v>
      </c>
      <c r="E397">
        <v>7.38</v>
      </c>
      <c r="F397">
        <v>7.48</v>
      </c>
      <c r="G397">
        <v>7.46</v>
      </c>
      <c r="H397">
        <v>7.47</v>
      </c>
      <c r="I397">
        <v>7.35</v>
      </c>
      <c r="J397">
        <v>7.52</v>
      </c>
    </row>
    <row r="398" spans="1:10" x14ac:dyDescent="0.3">
      <c r="A398" t="s">
        <v>790</v>
      </c>
      <c r="B398" t="s">
        <v>970</v>
      </c>
      <c r="C398">
        <v>7.32</v>
      </c>
      <c r="D398">
        <v>7.37</v>
      </c>
      <c r="E398">
        <v>7.43</v>
      </c>
      <c r="F398">
        <v>7.49</v>
      </c>
      <c r="G398">
        <v>7.48</v>
      </c>
      <c r="H398">
        <v>7.67</v>
      </c>
      <c r="I398">
        <v>7.51</v>
      </c>
      <c r="J398">
        <v>7.72</v>
      </c>
    </row>
    <row r="399" spans="1:10" x14ac:dyDescent="0.3">
      <c r="A399" t="s">
        <v>792</v>
      </c>
      <c r="B399" t="s">
        <v>971</v>
      </c>
      <c r="C399">
        <v>7.42</v>
      </c>
      <c r="D399">
        <v>7.26</v>
      </c>
      <c r="E399">
        <v>7.57</v>
      </c>
      <c r="F399">
        <v>7.61</v>
      </c>
      <c r="G399">
        <v>7.19</v>
      </c>
      <c r="H399">
        <v>7.45</v>
      </c>
      <c r="I399">
        <v>7.49</v>
      </c>
      <c r="J399">
        <v>7.4</v>
      </c>
    </row>
    <row r="400" spans="1:10" x14ac:dyDescent="0.3">
      <c r="A400" t="s">
        <v>794</v>
      </c>
      <c r="B400" t="s">
        <v>972</v>
      </c>
      <c r="C400">
        <v>7.18</v>
      </c>
      <c r="D400">
        <v>7.17</v>
      </c>
      <c r="E400">
        <v>7.31</v>
      </c>
      <c r="F400">
        <v>7.39</v>
      </c>
      <c r="G400">
        <v>7.39</v>
      </c>
      <c r="H400">
        <v>7.48</v>
      </c>
      <c r="I400">
        <v>7.41</v>
      </c>
      <c r="J400">
        <v>7.44</v>
      </c>
    </row>
    <row r="401" spans="1:10" x14ac:dyDescent="0.3">
      <c r="A401" t="s">
        <v>796</v>
      </c>
      <c r="B401" t="s">
        <v>973</v>
      </c>
      <c r="C401">
        <v>7.01</v>
      </c>
      <c r="D401">
        <v>7.08</v>
      </c>
      <c r="E401">
        <v>7.08</v>
      </c>
      <c r="F401">
        <v>7.18</v>
      </c>
      <c r="G401">
        <v>7.22</v>
      </c>
      <c r="H401">
        <v>7.02</v>
      </c>
      <c r="I401">
        <v>7.24</v>
      </c>
      <c r="J401">
        <v>7.4</v>
      </c>
    </row>
    <row r="402" spans="1:10" x14ac:dyDescent="0.3">
      <c r="A402" t="s">
        <v>798</v>
      </c>
      <c r="B402" t="s">
        <v>974</v>
      </c>
      <c r="C402">
        <v>7.64</v>
      </c>
      <c r="D402">
        <v>7.66</v>
      </c>
      <c r="E402">
        <v>7.69</v>
      </c>
      <c r="F402">
        <v>7.81</v>
      </c>
      <c r="G402">
        <v>7.8</v>
      </c>
      <c r="H402">
        <v>7.77</v>
      </c>
      <c r="I402">
        <v>8</v>
      </c>
      <c r="J402">
        <v>7.87</v>
      </c>
    </row>
    <row r="403" spans="1:10" x14ac:dyDescent="0.3">
      <c r="A403" t="s">
        <v>800</v>
      </c>
      <c r="B403" t="s">
        <v>975</v>
      </c>
      <c r="C403">
        <v>7.27</v>
      </c>
      <c r="D403">
        <v>7.29</v>
      </c>
      <c r="E403">
        <v>7.24</v>
      </c>
      <c r="F403">
        <v>7.38</v>
      </c>
      <c r="G403">
        <v>7.41</v>
      </c>
      <c r="H403">
        <v>7.39</v>
      </c>
      <c r="I403">
        <v>7.18</v>
      </c>
      <c r="J403">
        <v>7.32</v>
      </c>
    </row>
    <row r="404" spans="1:10" x14ac:dyDescent="0.3">
      <c r="A404" t="s">
        <v>802</v>
      </c>
      <c r="B404" t="s">
        <v>976</v>
      </c>
      <c r="C404">
        <v>7.57</v>
      </c>
      <c r="D404">
        <v>7.36</v>
      </c>
      <c r="E404">
        <v>7.24</v>
      </c>
      <c r="F404">
        <v>7.39</v>
      </c>
      <c r="G404">
        <v>7.37</v>
      </c>
      <c r="H404">
        <v>7.65</v>
      </c>
      <c r="I404">
        <v>7.85</v>
      </c>
      <c r="J404">
        <v>7.81</v>
      </c>
    </row>
    <row r="405" spans="1:10" x14ac:dyDescent="0.3">
      <c r="A405" t="s">
        <v>804</v>
      </c>
      <c r="B405" t="s">
        <v>977</v>
      </c>
      <c r="C405">
        <v>7.45</v>
      </c>
      <c r="D405">
        <v>7.12</v>
      </c>
      <c r="E405">
        <v>7.1</v>
      </c>
      <c r="F405">
        <v>7.52</v>
      </c>
      <c r="G405">
        <v>7.28</v>
      </c>
      <c r="H405">
        <v>7.37</v>
      </c>
      <c r="I405">
        <v>7.49</v>
      </c>
      <c r="J405">
        <v>7.7</v>
      </c>
    </row>
    <row r="406" spans="1:10" x14ac:dyDescent="0.3">
      <c r="A406" t="s">
        <v>806</v>
      </c>
      <c r="B406" t="s">
        <v>978</v>
      </c>
      <c r="C406">
        <v>8.0500000000000007</v>
      </c>
      <c r="D406">
        <v>7.99</v>
      </c>
      <c r="E406">
        <v>8.02</v>
      </c>
      <c r="F406">
        <v>8.1300000000000008</v>
      </c>
      <c r="G406">
        <v>8.24</v>
      </c>
      <c r="H406">
        <v>8.02</v>
      </c>
      <c r="I406">
        <v>8.08</v>
      </c>
      <c r="J406">
        <v>8.1300000000000008</v>
      </c>
    </row>
    <row r="407" spans="1:10" x14ac:dyDescent="0.3">
      <c r="A407" t="s">
        <v>808</v>
      </c>
      <c r="B407" t="s">
        <v>979</v>
      </c>
      <c r="C407">
        <v>6.99</v>
      </c>
      <c r="D407">
        <v>7.11</v>
      </c>
      <c r="E407">
        <v>7.29</v>
      </c>
      <c r="F407">
        <v>7.32</v>
      </c>
      <c r="G407">
        <v>7.38</v>
      </c>
      <c r="H407">
        <v>7.25</v>
      </c>
      <c r="I407">
        <v>7.49</v>
      </c>
      <c r="J407">
        <v>7.36</v>
      </c>
    </row>
    <row r="408" spans="1:10" x14ac:dyDescent="0.3">
      <c r="A408" t="s">
        <v>810</v>
      </c>
      <c r="B408" t="s">
        <v>980</v>
      </c>
      <c r="C408">
        <v>7.15</v>
      </c>
      <c r="D408">
        <v>7.04</v>
      </c>
      <c r="E408">
        <v>7.18</v>
      </c>
      <c r="F408">
        <v>7.33</v>
      </c>
      <c r="G408">
        <v>7.27</v>
      </c>
      <c r="H408">
        <v>7.36</v>
      </c>
      <c r="I408">
        <v>7.28</v>
      </c>
      <c r="J408">
        <v>7.34</v>
      </c>
    </row>
    <row r="409" spans="1:10" x14ac:dyDescent="0.3">
      <c r="A409" t="s">
        <v>812</v>
      </c>
      <c r="B409" t="s">
        <v>981</v>
      </c>
      <c r="C409">
        <v>7.85</v>
      </c>
      <c r="D409">
        <v>7.99</v>
      </c>
      <c r="E409">
        <v>8.08</v>
      </c>
      <c r="F409">
        <v>8.1</v>
      </c>
      <c r="G409">
        <v>8.0500000000000007</v>
      </c>
      <c r="H409">
        <v>8.24</v>
      </c>
      <c r="I409">
        <v>8</v>
      </c>
      <c r="J409">
        <v>8.2899999999999991</v>
      </c>
    </row>
    <row r="410" spans="1:10" x14ac:dyDescent="0.3">
      <c r="A410" t="s">
        <v>814</v>
      </c>
      <c r="B410" t="s">
        <v>982</v>
      </c>
      <c r="C410">
        <v>7.36</v>
      </c>
      <c r="D410">
        <v>7.57</v>
      </c>
      <c r="E410">
        <v>7.47</v>
      </c>
      <c r="F410">
        <v>7.68</v>
      </c>
      <c r="G410">
        <v>7.6</v>
      </c>
      <c r="H410">
        <v>7.78</v>
      </c>
      <c r="I410">
        <v>7.7</v>
      </c>
      <c r="J410">
        <v>7.84</v>
      </c>
    </row>
    <row r="411" spans="1:10" x14ac:dyDescent="0.3">
      <c r="A411" t="s">
        <v>816</v>
      </c>
      <c r="B411" t="s">
        <v>983</v>
      </c>
      <c r="C411">
        <v>7.16</v>
      </c>
      <c r="D411">
        <v>7.27</v>
      </c>
      <c r="E411">
        <v>7.49</v>
      </c>
      <c r="F411">
        <v>7.35</v>
      </c>
      <c r="G411">
        <v>7.45</v>
      </c>
      <c r="H411">
        <v>7.4</v>
      </c>
      <c r="I411">
        <v>7.37</v>
      </c>
      <c r="J411">
        <v>7.33</v>
      </c>
    </row>
    <row r="412" spans="1:10" x14ac:dyDescent="0.3">
      <c r="A412" t="s">
        <v>818</v>
      </c>
      <c r="B412" t="s">
        <v>984</v>
      </c>
      <c r="C412">
        <v>7.46</v>
      </c>
      <c r="D412">
        <v>7.52</v>
      </c>
      <c r="E412">
        <v>7.61</v>
      </c>
      <c r="F412">
        <v>7.55</v>
      </c>
      <c r="G412">
        <v>7.69</v>
      </c>
      <c r="H412">
        <v>7.75</v>
      </c>
      <c r="I412">
        <v>7.61</v>
      </c>
      <c r="J412">
        <v>7.67</v>
      </c>
    </row>
    <row r="413" spans="1:10" x14ac:dyDescent="0.3">
      <c r="A413" t="s">
        <v>820</v>
      </c>
      <c r="B413" t="s">
        <v>985</v>
      </c>
      <c r="C413">
        <v>8.0299999999999994</v>
      </c>
      <c r="D413">
        <v>7.83</v>
      </c>
      <c r="E413">
        <v>7.82</v>
      </c>
      <c r="F413">
        <v>7.76</v>
      </c>
      <c r="G413">
        <v>7.6</v>
      </c>
      <c r="H413">
        <v>7.98</v>
      </c>
      <c r="I413">
        <v>7.65</v>
      </c>
      <c r="J413">
        <v>8.01</v>
      </c>
    </row>
    <row r="414" spans="1:10" x14ac:dyDescent="0.3">
      <c r="A414" t="s">
        <v>822</v>
      </c>
      <c r="B414" t="s">
        <v>986</v>
      </c>
      <c r="C414">
        <v>7.18</v>
      </c>
      <c r="D414">
        <v>7.26</v>
      </c>
      <c r="E414">
        <v>7.5</v>
      </c>
      <c r="F414">
        <v>7.54</v>
      </c>
      <c r="G414">
        <v>7.47</v>
      </c>
      <c r="H414">
        <v>7.61</v>
      </c>
      <c r="I414">
        <v>7.66</v>
      </c>
      <c r="J414">
        <v>7.52</v>
      </c>
    </row>
    <row r="415" spans="1:10" x14ac:dyDescent="0.3">
      <c r="A415" t="s">
        <v>824</v>
      </c>
      <c r="B415" t="s">
        <v>987</v>
      </c>
      <c r="C415">
        <v>7.16</v>
      </c>
      <c r="D415">
        <v>7.4</v>
      </c>
      <c r="E415">
        <v>7.37</v>
      </c>
      <c r="F415">
        <v>7.37</v>
      </c>
      <c r="G415">
        <v>7.46</v>
      </c>
      <c r="H415">
        <v>7.49</v>
      </c>
      <c r="I415">
        <v>7.36</v>
      </c>
      <c r="J415">
        <v>7.58</v>
      </c>
    </row>
    <row r="416" spans="1:10" x14ac:dyDescent="0.3">
      <c r="A416" t="s">
        <v>826</v>
      </c>
      <c r="B416" t="s">
        <v>988</v>
      </c>
      <c r="C416">
        <v>7.5</v>
      </c>
      <c r="D416">
        <v>7.45</v>
      </c>
      <c r="E416">
        <v>7.42</v>
      </c>
      <c r="F416">
        <v>7.59</v>
      </c>
      <c r="G416">
        <v>7.34</v>
      </c>
      <c r="H416">
        <v>7.43</v>
      </c>
      <c r="I416">
        <v>7.56</v>
      </c>
      <c r="J416">
        <v>7.44</v>
      </c>
    </row>
    <row r="417" spans="1:10" x14ac:dyDescent="0.3">
      <c r="A417" t="s">
        <v>828</v>
      </c>
      <c r="B417" t="s">
        <v>989</v>
      </c>
      <c r="C417">
        <v>7.15</v>
      </c>
      <c r="D417">
        <v>7.14</v>
      </c>
      <c r="E417">
        <v>7.23</v>
      </c>
      <c r="F417">
        <v>7.24</v>
      </c>
      <c r="G417">
        <v>7.27</v>
      </c>
      <c r="H417">
        <v>7.52</v>
      </c>
      <c r="I417">
        <v>7.7</v>
      </c>
      <c r="J417">
        <v>7.44</v>
      </c>
    </row>
    <row r="418" spans="1:10" x14ac:dyDescent="0.3">
      <c r="A418" t="s">
        <v>830</v>
      </c>
      <c r="B418" t="s">
        <v>990</v>
      </c>
      <c r="C418">
        <v>7.4</v>
      </c>
      <c r="D418">
        <v>7.48</v>
      </c>
      <c r="E418">
        <v>7.53</v>
      </c>
      <c r="F418">
        <v>7.46</v>
      </c>
      <c r="G418">
        <v>7.41</v>
      </c>
      <c r="H418">
        <v>7.29</v>
      </c>
      <c r="I418">
        <v>7.59</v>
      </c>
      <c r="J418">
        <v>7.4</v>
      </c>
    </row>
    <row r="420" spans="1:10" x14ac:dyDescent="0.3">
      <c r="A420" t="s">
        <v>832</v>
      </c>
      <c r="B420" t="s">
        <v>1011</v>
      </c>
      <c r="C420">
        <v>7.39</v>
      </c>
      <c r="D420">
        <v>7.6</v>
      </c>
      <c r="E420">
        <v>7.64</v>
      </c>
      <c r="F420">
        <v>7.73</v>
      </c>
      <c r="G420">
        <v>7.7</v>
      </c>
      <c r="H420">
        <v>7.67</v>
      </c>
      <c r="I420">
        <v>7.82</v>
      </c>
      <c r="J420">
        <v>7.69</v>
      </c>
    </row>
    <row r="421" spans="1:10" x14ac:dyDescent="0.3">
      <c r="A421" t="s">
        <v>834</v>
      </c>
      <c r="B421" t="s">
        <v>835</v>
      </c>
      <c r="C421" t="s">
        <v>390</v>
      </c>
      <c r="D421">
        <v>7.71</v>
      </c>
      <c r="E421">
        <v>8.09</v>
      </c>
      <c r="F421">
        <v>7.97</v>
      </c>
      <c r="G421">
        <v>8.0299999999999994</v>
      </c>
      <c r="H421">
        <v>7.67</v>
      </c>
      <c r="I421">
        <v>7.75</v>
      </c>
      <c r="J421">
        <v>7.62</v>
      </c>
    </row>
    <row r="422" spans="1:10" x14ac:dyDescent="0.3">
      <c r="A422" t="s">
        <v>854</v>
      </c>
      <c r="B422" t="s">
        <v>991</v>
      </c>
      <c r="C422" t="s">
        <v>390</v>
      </c>
      <c r="D422">
        <v>7.55</v>
      </c>
      <c r="E422">
        <v>7.64</v>
      </c>
      <c r="F422">
        <v>7.33</v>
      </c>
      <c r="G422">
        <v>7.61</v>
      </c>
      <c r="H422">
        <v>7.92</v>
      </c>
      <c r="I422">
        <v>7.9</v>
      </c>
      <c r="J422">
        <v>7.65</v>
      </c>
    </row>
    <row r="423" spans="1:10" x14ac:dyDescent="0.3">
      <c r="A423" t="s">
        <v>836</v>
      </c>
      <c r="B423" t="s">
        <v>992</v>
      </c>
      <c r="C423" t="s">
        <v>390</v>
      </c>
      <c r="D423">
        <v>7.78</v>
      </c>
      <c r="E423">
        <v>7.71</v>
      </c>
      <c r="F423">
        <v>8</v>
      </c>
      <c r="G423">
        <v>7.86</v>
      </c>
      <c r="H423">
        <v>7.74</v>
      </c>
      <c r="I423">
        <v>7.94</v>
      </c>
      <c r="J423">
        <v>7.69</v>
      </c>
    </row>
    <row r="424" spans="1:10" x14ac:dyDescent="0.3">
      <c r="A424" t="s">
        <v>838</v>
      </c>
      <c r="B424" t="s">
        <v>839</v>
      </c>
      <c r="C424" t="s">
        <v>390</v>
      </c>
      <c r="D424">
        <v>7.24</v>
      </c>
      <c r="E424">
        <v>7.2</v>
      </c>
      <c r="F424">
        <v>7.34</v>
      </c>
      <c r="G424">
        <v>7.23</v>
      </c>
      <c r="H424">
        <v>7.37</v>
      </c>
      <c r="I424">
        <v>7.26</v>
      </c>
      <c r="J424">
        <v>7.29</v>
      </c>
    </row>
    <row r="425" spans="1:10" x14ac:dyDescent="0.3">
      <c r="A425" t="s">
        <v>840</v>
      </c>
      <c r="B425" t="s">
        <v>841</v>
      </c>
      <c r="C425" t="s">
        <v>390</v>
      </c>
      <c r="D425">
        <v>7.63</v>
      </c>
      <c r="E425">
        <v>7.84</v>
      </c>
      <c r="F425">
        <v>7.87</v>
      </c>
      <c r="G425">
        <v>7.92</v>
      </c>
      <c r="H425">
        <v>7.65</v>
      </c>
      <c r="I425">
        <v>8.15</v>
      </c>
      <c r="J425">
        <v>7.82</v>
      </c>
    </row>
    <row r="426" spans="1:10" x14ac:dyDescent="0.3">
      <c r="A426" t="s">
        <v>842</v>
      </c>
      <c r="B426" t="s">
        <v>993</v>
      </c>
      <c r="C426" t="s">
        <v>390</v>
      </c>
      <c r="D426">
        <v>7.12</v>
      </c>
      <c r="E426">
        <v>7.26</v>
      </c>
      <c r="F426">
        <v>7.44</v>
      </c>
      <c r="G426">
        <v>7.72</v>
      </c>
      <c r="H426">
        <v>7.5</v>
      </c>
      <c r="I426">
        <v>7.9</v>
      </c>
      <c r="J426">
        <v>7.66</v>
      </c>
    </row>
    <row r="427" spans="1:10" x14ac:dyDescent="0.3">
      <c r="A427" t="s">
        <v>844</v>
      </c>
      <c r="B427" t="s">
        <v>845</v>
      </c>
      <c r="C427" t="s">
        <v>390</v>
      </c>
      <c r="D427">
        <v>7.9</v>
      </c>
      <c r="E427">
        <v>8.24</v>
      </c>
      <c r="F427">
        <v>8.23</v>
      </c>
      <c r="G427">
        <v>7.97</v>
      </c>
      <c r="H427">
        <v>7.81</v>
      </c>
      <c r="I427">
        <v>7.95</v>
      </c>
      <c r="J427">
        <v>8.15</v>
      </c>
    </row>
    <row r="428" spans="1:10" x14ac:dyDescent="0.3">
      <c r="A428" t="s">
        <v>846</v>
      </c>
      <c r="B428" t="s">
        <v>847</v>
      </c>
      <c r="C428" t="s">
        <v>390</v>
      </c>
      <c r="D428">
        <v>8.15</v>
      </c>
      <c r="E428">
        <v>7.57</v>
      </c>
      <c r="F428">
        <v>7.78</v>
      </c>
      <c r="G428">
        <v>7.44</v>
      </c>
      <c r="H428">
        <v>7.8</v>
      </c>
      <c r="I428">
        <v>8.02</v>
      </c>
      <c r="J428">
        <v>7.91</v>
      </c>
    </row>
    <row r="429" spans="1:10" x14ac:dyDescent="0.3">
      <c r="A429" t="s">
        <v>848</v>
      </c>
      <c r="B429" t="s">
        <v>849</v>
      </c>
      <c r="C429" t="s">
        <v>390</v>
      </c>
      <c r="D429">
        <v>7.67</v>
      </c>
      <c r="E429">
        <v>7.87</v>
      </c>
      <c r="F429">
        <v>8.0500000000000007</v>
      </c>
      <c r="G429">
        <v>8.2100000000000009</v>
      </c>
      <c r="H429">
        <v>7.55</v>
      </c>
      <c r="I429">
        <v>7.6</v>
      </c>
      <c r="J429">
        <v>7.78</v>
      </c>
    </row>
    <row r="430" spans="1:10" x14ac:dyDescent="0.3">
      <c r="A430" t="s">
        <v>850</v>
      </c>
      <c r="B430" t="s">
        <v>851</v>
      </c>
      <c r="C430" t="s">
        <v>390</v>
      </c>
      <c r="D430">
        <v>7.67</v>
      </c>
      <c r="E430">
        <v>7.82</v>
      </c>
      <c r="F430">
        <v>7.85</v>
      </c>
      <c r="G430">
        <v>7.89</v>
      </c>
      <c r="H430">
        <v>7.73</v>
      </c>
      <c r="I430">
        <v>7.85</v>
      </c>
      <c r="J430">
        <v>7.75</v>
      </c>
    </row>
    <row r="431" spans="1:10" x14ac:dyDescent="0.3">
      <c r="A431" t="s">
        <v>852</v>
      </c>
      <c r="B431" t="s">
        <v>853</v>
      </c>
      <c r="C431" t="s">
        <v>390</v>
      </c>
      <c r="D431">
        <v>7.69</v>
      </c>
      <c r="E431">
        <v>7.55</v>
      </c>
      <c r="F431">
        <v>7.82</v>
      </c>
      <c r="G431">
        <v>7.51</v>
      </c>
      <c r="H431">
        <v>7.95</v>
      </c>
      <c r="I431">
        <v>8.2200000000000006</v>
      </c>
      <c r="J431">
        <v>7.87</v>
      </c>
    </row>
    <row r="432" spans="1:10" x14ac:dyDescent="0.3">
      <c r="A432" t="s">
        <v>996</v>
      </c>
    </row>
    <row r="434" spans="1:11" x14ac:dyDescent="0.3">
      <c r="A434" t="s">
        <v>997</v>
      </c>
    </row>
    <row r="435" spans="1:11" x14ac:dyDescent="0.3">
      <c r="A435" t="s">
        <v>1012</v>
      </c>
    </row>
    <row r="436" spans="1:11" x14ac:dyDescent="0.3">
      <c r="A436" t="s">
        <v>994</v>
      </c>
    </row>
    <row r="437" spans="1:11" x14ac:dyDescent="0.3">
      <c r="A437" t="s">
        <v>863</v>
      </c>
    </row>
    <row r="438" spans="1:11" x14ac:dyDescent="0.3">
      <c r="A438" t="s">
        <v>995</v>
      </c>
      <c r="K438" t="s">
        <v>866</v>
      </c>
    </row>
    <row r="439" spans="1:11" x14ac:dyDescent="0.3">
      <c r="K439" t="s">
        <v>868</v>
      </c>
    </row>
    <row r="440" spans="1:11" x14ac:dyDescent="0.3">
      <c r="A440" t="s">
        <v>864</v>
      </c>
      <c r="K440" t="s">
        <v>871</v>
      </c>
    </row>
    <row r="441" spans="1:11" x14ac:dyDescent="0.3">
      <c r="A441" t="s">
        <v>865</v>
      </c>
      <c r="D441" t="s">
        <v>866</v>
      </c>
      <c r="K441" t="s">
        <v>873</v>
      </c>
    </row>
    <row r="442" spans="1:11" x14ac:dyDescent="0.3">
      <c r="A442" t="s">
        <v>867</v>
      </c>
      <c r="D442" t="s">
        <v>868</v>
      </c>
    </row>
    <row r="443" spans="1:11" x14ac:dyDescent="0.3">
      <c r="A443" t="s">
        <v>870</v>
      </c>
      <c r="D443" t="s">
        <v>871</v>
      </c>
    </row>
    <row r="444" spans="1:11" x14ac:dyDescent="0.3">
      <c r="A444" t="s">
        <v>872</v>
      </c>
      <c r="D444" t="s">
        <v>873</v>
      </c>
    </row>
    <row r="449" spans="2:14" x14ac:dyDescent="0.3">
      <c r="B449" t="str">
        <f>frontsheet!B5</f>
        <v>Allerdale</v>
      </c>
      <c r="C449">
        <f>VLOOKUP(B449,B8:G431,2,FALSE)</f>
        <v>7.76</v>
      </c>
      <c r="D449">
        <f>VLOOKUP(B449,B8:G431,3,FALSE)</f>
        <v>7.59</v>
      </c>
      <c r="E449">
        <f>VLOOKUP(B449,B8:G431,4,FALSE)</f>
        <v>7.71</v>
      </c>
      <c r="F449">
        <f>VLOOKUP(B449,B8:G431,5,FALSE)</f>
        <v>8.07</v>
      </c>
      <c r="G449">
        <f>VLOOKUP(B449,B8:G431,6,FALSE)</f>
        <v>7.7</v>
      </c>
      <c r="H449">
        <f>VLOOKUP(B449,B8:H431,7,FALSE)</f>
        <v>7.62</v>
      </c>
      <c r="I449">
        <f>VLOOKUP(B449,B8:I431,8,FALSE)</f>
        <v>7.5</v>
      </c>
      <c r="J449">
        <f>VLOOKUP($B449,$B8:J431,9,FALSE)</f>
        <v>7.78</v>
      </c>
      <c r="K449">
        <f>VLOOKUP($B449,$B8:K431,10,FALSE)</f>
        <v>7.56</v>
      </c>
      <c r="L449">
        <f>VLOOKUP($B449,$B8:L431,11,FALSE)</f>
        <v>7.45</v>
      </c>
      <c r="M449">
        <f>VLOOKUP($B449,$B8:M431,12,FALSE)</f>
        <v>7.37</v>
      </c>
      <c r="N449">
        <f>VLOOKUP($B449,$B8:N431,13,FALSE)</f>
        <v>6.95</v>
      </c>
    </row>
    <row r="450" spans="2:14" x14ac:dyDescent="0.3">
      <c r="B450" t="str">
        <f>B449</f>
        <v>Allerdale</v>
      </c>
      <c r="C450" t="str">
        <f>VLOOKUP($B450,$B$469:$S$776,3,FALSE)</f>
        <v xml:space="preserve">Mainly Rural (rural including hub towns &gt;=80%) </v>
      </c>
      <c r="D450">
        <f>VLOOKUP($B450,$B$469:$S$776,6,FALSE)</f>
        <v>6</v>
      </c>
      <c r="E450">
        <f>VLOOKUP($B450,$B$469:$S$776,9,FALSE)</f>
        <v>8</v>
      </c>
      <c r="F450">
        <f>VLOOKUP($B450,$B$469:$S$776,12,FALSE)</f>
        <v>14</v>
      </c>
      <c r="G450">
        <f>VLOOKUP($B450,$B$469:$S$776,15,FALSE)</f>
        <v>3</v>
      </c>
      <c r="H450">
        <f>VLOOKUP($B450,$B$469:$T$776,18,FALSE)</f>
        <v>16</v>
      </c>
      <c r="I450">
        <f>VLOOKUP($B450,$B$469:$W$776,21,FALSE)</f>
        <v>28</v>
      </c>
      <c r="J450">
        <f>VLOOKUP($B450,$B$469:$AB$776,24,FALSE)</f>
        <v>35</v>
      </c>
    </row>
    <row r="451" spans="2:14" x14ac:dyDescent="0.3">
      <c r="B451" t="str">
        <f>B450</f>
        <v>Allerdale</v>
      </c>
      <c r="C451" s="139">
        <f>VLOOKUP($B451,$B$469:$S$776,5,FALSE)-COUNTIFS(E469:E776,"x",$D469:$D776,VLOOKUP($B451,$B$469:$S$776,3,FALSE))</f>
        <v>6</v>
      </c>
      <c r="D451">
        <f>VLOOKUP($B451,$B$469:$S$776,8,FALSE)-COUNTIFS(H469:H776,"x",$D469:$D776,VLOOKUP($B451,$B$469:$S$776,3,FALSE))</f>
        <v>8</v>
      </c>
      <c r="E451">
        <f>VLOOKUP($B451,$B$469:$S$776,11,FALSE)-COUNTIFS(K469:K776,"x",$D469:$D776,VLOOKUP($B451,$B$469:$S$776,3,FALSE))</f>
        <v>14</v>
      </c>
      <c r="F451">
        <f>VLOOKUP($B451,$B$469:$S$776,14,FALSE)-COUNTIFS(N469:N776,"x",$D469:$D776,VLOOKUP($B451,$B$469:$S$776,3,FALSE))</f>
        <v>3</v>
      </c>
      <c r="G451">
        <f>VLOOKUP($B451,$B$469:$S$776,17,FALSE)-COUNTIFS(Q469:Q776,"x",$D469:$D776,VLOOKUP($B451,$B$469:$S$776,3,FALSE))</f>
        <v>16</v>
      </c>
      <c r="H451">
        <f>VLOOKUP($B451,$B$469:$V$776,20,FALSE)-COUNTIFS(T469:T776,"x",$D469:$D776,VLOOKUP($B451,$B$469:$S$776,3,FALSE))</f>
        <v>28</v>
      </c>
      <c r="I451">
        <f>VLOOKUP($B451,$B$469:$Y$776,23,FALSE)-COUNTIFS(W469:W776,"x",$D469:$D776,VLOOKUP($B451,$B$469:$S$776,3,FALSE))</f>
        <v>34</v>
      </c>
      <c r="J451">
        <f>VLOOKUP($B451,$B$469:$AB$776,26,FALSE)-COUNTIFS(Z469:Z776,"x",$D469:$D776,VLOOKUP($B451,$B$469:$S$776,3,FALSE))</f>
        <v>12</v>
      </c>
      <c r="K451">
        <f>VLOOKUP($B451,$B$469:$AN$776,29,FALSE)-COUNTIFS(AC469:AC776,"x",$D469:$D776,VLOOKUP($B451,$B$469:$S$776,3,FALSE))</f>
        <v>23</v>
      </c>
      <c r="L451">
        <f>VLOOKUP($B451,$B$469:$AN$776,32,FALSE)-COUNTIFS(AF469:AF776,"x",$D469:$D776,VLOOKUP($B451,$B$469:$S$776,3,FALSE))</f>
        <v>25</v>
      </c>
      <c r="M451">
        <f>VLOOKUP($B451,$B$469:$AN$776,35,FALSE)-COUNTIFS(AI469:AI776,"x",$D469:$D776,VLOOKUP($B451,$B$469:$S$776,3,FALSE))</f>
        <v>33</v>
      </c>
      <c r="N451">
        <f>VLOOKUP($B451,$B$469:$AN$776,38,FALSE)-COUNTIFS(AL469:AL776,"x",$D469:$D776,VLOOKUP($B451,$B$469:$S$776,3,FALSE))</f>
        <v>38</v>
      </c>
    </row>
    <row r="468" spans="2:40" x14ac:dyDescent="0.3">
      <c r="D468" t="s">
        <v>919</v>
      </c>
      <c r="G468" t="s">
        <v>920</v>
      </c>
      <c r="J468" t="s">
        <v>921</v>
      </c>
      <c r="M468" t="s">
        <v>922</v>
      </c>
      <c r="P468" t="s">
        <v>923</v>
      </c>
      <c r="S468" t="s">
        <v>1007</v>
      </c>
      <c r="V468" t="s">
        <v>1009</v>
      </c>
      <c r="Y468" t="s">
        <v>1016</v>
      </c>
      <c r="AC468" t="s">
        <v>1026</v>
      </c>
      <c r="AF468" t="s">
        <v>1027</v>
      </c>
      <c r="AI468" t="s">
        <v>1028</v>
      </c>
      <c r="AL468" t="s">
        <v>1029</v>
      </c>
    </row>
    <row r="469" spans="2:40" x14ac:dyDescent="0.3">
      <c r="B469" t="s">
        <v>2</v>
      </c>
      <c r="C469" t="str">
        <f>VLOOKUP(B469,class!A$1:B$357,2,FALSE)</f>
        <v>Shire district</v>
      </c>
      <c r="D469" t="str">
        <f>VLOOKUP(B469,classifications!E$3:F$335,2,FALSE)</f>
        <v>Urban with City and Town</v>
      </c>
      <c r="E469" s="7">
        <f t="shared" ref="E469:E500" si="0">VLOOKUP($B469,$B$7:$G$431,2,FALSE)</f>
        <v>7.03</v>
      </c>
      <c r="F469" s="49">
        <f t="shared" ref="F469:F500" si="1">1+SUMPRODUCT((D$469:D$776=D469)*(E$469:E$776&gt;E469))</f>
        <v>82</v>
      </c>
      <c r="G469" s="49">
        <f>IF(E469="x",9999,F469)</f>
        <v>82</v>
      </c>
      <c r="H469">
        <f t="shared" ref="H469:H500" si="2">VLOOKUP($B469,$B$7:$G$431,3,FALSE)</f>
        <v>7.27</v>
      </c>
      <c r="I469" s="49">
        <f t="shared" ref="I469:I500" si="3">1+SUMPRODUCT((D$469:D$776=D469)*(H$469:H$776&gt;H469))</f>
        <v>45</v>
      </c>
      <c r="J469" s="49">
        <f>IF(H469="x",9999,I469)</f>
        <v>45</v>
      </c>
      <c r="K469">
        <f t="shared" ref="K469:K500" si="4">VLOOKUP($B469,$B$7:$G$431,4,FALSE)</f>
        <v>7.82</v>
      </c>
      <c r="L469">
        <f t="shared" ref="L469:L500" si="5">1+SUMPRODUCT((D$469:D$776=D469)*(K$469:K$776&gt;K469))</f>
        <v>5</v>
      </c>
      <c r="M469" s="49">
        <f>IF(K469="x",9999,L469)</f>
        <v>5</v>
      </c>
      <c r="N469">
        <f t="shared" ref="N469:N500" si="6">VLOOKUP($B469,$B$7:$G$431,5,FALSE)</f>
        <v>7.54</v>
      </c>
      <c r="O469">
        <f t="shared" ref="O469:O500" si="7">1+SUMPRODUCT((D$469:D$776=D469)*(N$469:N$776&gt;N469))</f>
        <v>26</v>
      </c>
      <c r="P469" s="49">
        <f>IF(N469="x",9999,O469)</f>
        <v>26</v>
      </c>
      <c r="Q469">
        <f t="shared" ref="Q469:Q500" si="8">VLOOKUP($B469,$B$7:$G$431,6,FALSE)</f>
        <v>7.66</v>
      </c>
      <c r="R469">
        <f t="shared" ref="R469:R500" si="9">1+SUMPRODUCT((D$469:D$776=D469)*(Q$469:Q$776&gt;Q469))</f>
        <v>18</v>
      </c>
      <c r="S469" s="49">
        <f>IF(Q469="x",9999,R469)</f>
        <v>18</v>
      </c>
      <c r="T469">
        <f t="shared" ref="T469:T500" si="10">VLOOKUP($B469,$B$7:$H$431,7,FALSE)</f>
        <v>7.33</v>
      </c>
      <c r="U469">
        <f t="shared" ref="U469:U500" si="11">1+SUMPRODUCT((D$469:D$776=D469)*(T$469:T$776&gt;T469))</f>
        <v>77</v>
      </c>
      <c r="V469">
        <f>IF(T469="x",9999,U469)</f>
        <v>77</v>
      </c>
      <c r="W469">
        <f t="shared" ref="W469:W500" si="12">VLOOKUP($B469,$B$7:$I$431,8,FALSE)</f>
        <v>7.55</v>
      </c>
      <c r="X469">
        <f t="shared" ref="X469:X500" si="13">1+SUMPRODUCT((D$469:D$776=D469)*(W$469:W$776&gt;W469))</f>
        <v>42</v>
      </c>
      <c r="Y469">
        <f>IF(W469="x",9999,X469)</f>
        <v>42</v>
      </c>
      <c r="Z469">
        <f t="shared" ref="Z469:Z500" si="14">VLOOKUP($B469,$B$7:$J$431,9,FALSE)</f>
        <v>7.52</v>
      </c>
      <c r="AA469">
        <f t="shared" ref="AA469:AA500" si="15">1+SUMPRODUCT((D$469:D$776=D469)*(Z$469:Z$776&gt;Z469))</f>
        <v>51</v>
      </c>
      <c r="AB469">
        <f>IF(Z469="x",9999,AA469)</f>
        <v>51</v>
      </c>
      <c r="AC469" t="str">
        <f>VLOOKUP($B469,$B$7:$Z$431,10,FALSE)</f>
        <v>x</v>
      </c>
      <c r="AD469" cm="1">
        <f t="array" ref="AD469">1+SUMPRODUCT((D$469:D$776=D469)*(AC$469:AC$776&gt;AC469))</f>
        <v>1</v>
      </c>
      <c r="AE469">
        <f>IF(AC469="x",9999,AD469)</f>
        <v>9999</v>
      </c>
      <c r="AF469">
        <f>VLOOKUP($B469,$B$7:$Z$431,11,FALSE)</f>
        <v>7.07</v>
      </c>
      <c r="AG469" cm="1">
        <f t="array" ref="AG469">1+SUMPRODUCT((D$469:D$776=D469)*(AF$469:AF$776&gt;AF469))</f>
        <v>82</v>
      </c>
      <c r="AH469">
        <f>IF(AF469="x",9999,AG469)</f>
        <v>82</v>
      </c>
      <c r="AI469">
        <f>VLOOKUP($B469,$B$7:$Z$431,12,FALSE)</f>
        <v>7.4</v>
      </c>
      <c r="AJ469" cm="1">
        <f t="array" ref="AJ469">1+SUMPRODUCT((D$469:D$776=D469)*(AI$469:AI$776&gt;AI469))</f>
        <v>50</v>
      </c>
      <c r="AK469">
        <f>IF(AI469="x",9999,AJ469)</f>
        <v>50</v>
      </c>
      <c r="AL469">
        <f>VLOOKUP($B469,$B$7:$Z$431,13,FALSE)</f>
        <v>6.16</v>
      </c>
      <c r="AM469" cm="1">
        <f t="array" ref="AM469">1+SUMPRODUCT((D$469:D$776=D469)*(AL$469:AL$776&gt;AL469))</f>
        <v>91</v>
      </c>
      <c r="AN469">
        <f>IF(AL469="x",9999,AM469)</f>
        <v>91</v>
      </c>
    </row>
    <row r="470" spans="2:40" x14ac:dyDescent="0.3">
      <c r="B470" t="s">
        <v>4</v>
      </c>
      <c r="C470" t="str">
        <f>VLOOKUP(B470,class!A$1:B$357,2,FALSE)</f>
        <v>Shire district</v>
      </c>
      <c r="D470" t="str">
        <f>VLOOKUP(B470,classifications!E$3:F$335,2,FALSE)</f>
        <v xml:space="preserve">Mainly Rural (rural including hub towns &gt;=80%) </v>
      </c>
      <c r="E470" s="7">
        <f t="shared" si="0"/>
        <v>7.76</v>
      </c>
      <c r="F470" s="49">
        <f t="shared" si="1"/>
        <v>6</v>
      </c>
      <c r="G470" s="49">
        <f t="shared" ref="G470:G532" si="16">IF(E470="x",9999,F470)</f>
        <v>6</v>
      </c>
      <c r="H470">
        <f t="shared" si="2"/>
        <v>7.59</v>
      </c>
      <c r="I470" s="49">
        <f t="shared" si="3"/>
        <v>8</v>
      </c>
      <c r="J470" s="49">
        <f t="shared" ref="J470:J532" si="17">IF(H470="x",9999,I470)</f>
        <v>8</v>
      </c>
      <c r="K470">
        <f t="shared" si="4"/>
        <v>7.71</v>
      </c>
      <c r="L470">
        <f t="shared" si="5"/>
        <v>14</v>
      </c>
      <c r="M470" s="49">
        <f t="shared" ref="M470:M532" si="18">IF(K470="x",9999,L470)</f>
        <v>14</v>
      </c>
      <c r="N470">
        <f t="shared" si="6"/>
        <v>8.07</v>
      </c>
      <c r="O470">
        <f t="shared" si="7"/>
        <v>3</v>
      </c>
      <c r="P470" s="49">
        <f t="shared" ref="P470:P532" si="19">IF(N470="x",9999,O470)</f>
        <v>3</v>
      </c>
      <c r="Q470">
        <f t="shared" si="8"/>
        <v>7.7</v>
      </c>
      <c r="R470">
        <f t="shared" si="9"/>
        <v>16</v>
      </c>
      <c r="S470" s="49">
        <f t="shared" ref="S470:S532" si="20">IF(Q470="x",9999,R470)</f>
        <v>16</v>
      </c>
      <c r="T470">
        <f t="shared" si="10"/>
        <v>7.62</v>
      </c>
      <c r="U470">
        <f t="shared" si="11"/>
        <v>28</v>
      </c>
      <c r="V470">
        <f t="shared" ref="V470:V532" si="21">IF(T470="x",9999,U470)</f>
        <v>28</v>
      </c>
      <c r="W470">
        <f t="shared" si="12"/>
        <v>7.5</v>
      </c>
      <c r="X470">
        <f t="shared" si="13"/>
        <v>35</v>
      </c>
      <c r="Y470">
        <f t="shared" ref="Y470:Y532" si="22">IF(W470="x",9999,X470)</f>
        <v>35</v>
      </c>
      <c r="Z470">
        <f t="shared" si="14"/>
        <v>7.78</v>
      </c>
      <c r="AA470">
        <f t="shared" si="15"/>
        <v>12</v>
      </c>
      <c r="AB470">
        <f t="shared" ref="AB470:AB532" si="23">IF(Z470="x",9999,AA470)</f>
        <v>12</v>
      </c>
      <c r="AC470">
        <f t="shared" ref="AC470:AC533" si="24">VLOOKUP($B470,$B$7:$Z$431,10,FALSE)</f>
        <v>7.56</v>
      </c>
      <c r="AD470" cm="1">
        <f t="array" ref="AD470">1+SUMPRODUCT((D$469:D$776=D470)*(AC$469:AC$776&gt;AC470))</f>
        <v>23</v>
      </c>
      <c r="AE470">
        <f t="shared" ref="AE470:AE533" si="25">IF(AC470="x",9999,AD470)</f>
        <v>23</v>
      </c>
      <c r="AF470">
        <f t="shared" ref="AF470:AF533" si="26">VLOOKUP($B470,$B$7:$Z$431,11,FALSE)</f>
        <v>7.45</v>
      </c>
      <c r="AG470" cm="1">
        <f t="array" ref="AG470">1+SUMPRODUCT((D$469:D$776=D470)*(AF$469:AF$776&gt;AF470))</f>
        <v>25</v>
      </c>
      <c r="AH470">
        <f t="shared" ref="AH470:AH533" si="27">IF(AF470="x",9999,AG470)</f>
        <v>25</v>
      </c>
      <c r="AI470">
        <f t="shared" ref="AI470:AI533" si="28">VLOOKUP($B470,$B$7:$Z$431,12,FALSE)</f>
        <v>7.37</v>
      </c>
      <c r="AJ470" cm="1">
        <f t="array" ref="AJ470">1+SUMPRODUCT((D$469:D$776=D470)*(AI$469:AI$776&gt;AI470))</f>
        <v>33</v>
      </c>
      <c r="AK470">
        <f t="shared" ref="AK470:AK533" si="29">IF(AI470="x",9999,AJ470)</f>
        <v>33</v>
      </c>
      <c r="AL470">
        <f t="shared" ref="AL470:AL533" si="30">VLOOKUP($B470,$B$7:$Z$431,13,FALSE)</f>
        <v>6.95</v>
      </c>
      <c r="AM470" cm="1">
        <f t="array" ref="AM470">1+SUMPRODUCT((D$469:D$776=D470)*(AL$469:AL$776&gt;AL470))</f>
        <v>41</v>
      </c>
      <c r="AN470">
        <f t="shared" ref="AN470:AN533" si="31">IF(AL470="x",9999,AM470)</f>
        <v>41</v>
      </c>
    </row>
    <row r="471" spans="2:40" x14ac:dyDescent="0.3">
      <c r="B471" t="s">
        <v>6</v>
      </c>
      <c r="C471" t="str">
        <f>VLOOKUP(B471,class!A$1:B$357,2,FALSE)</f>
        <v>Shire district</v>
      </c>
      <c r="D471" t="str">
        <f>VLOOKUP(B471,classifications!E$3:F$335,2,FALSE)</f>
        <v>Urban with Minor Conurbation</v>
      </c>
      <c r="E471" s="7">
        <f t="shared" si="0"/>
        <v>7.53</v>
      </c>
      <c r="F471" s="49">
        <f t="shared" si="1"/>
        <v>3</v>
      </c>
      <c r="G471" s="49">
        <f t="shared" si="16"/>
        <v>3</v>
      </c>
      <c r="H471">
        <f t="shared" si="2"/>
        <v>7.67</v>
      </c>
      <c r="I471" s="49">
        <f t="shared" si="3"/>
        <v>1</v>
      </c>
      <c r="J471" s="49">
        <f t="shared" si="17"/>
        <v>1</v>
      </c>
      <c r="K471">
        <f t="shared" si="4"/>
        <v>7.24</v>
      </c>
      <c r="L471">
        <f t="shared" si="5"/>
        <v>6</v>
      </c>
      <c r="M471" s="49">
        <f t="shared" si="18"/>
        <v>6</v>
      </c>
      <c r="N471">
        <f t="shared" si="6"/>
        <v>7.72</v>
      </c>
      <c r="O471">
        <f t="shared" si="7"/>
        <v>1</v>
      </c>
      <c r="P471" s="49">
        <f t="shared" si="19"/>
        <v>1</v>
      </c>
      <c r="Q471">
        <f t="shared" si="8"/>
        <v>7.92</v>
      </c>
      <c r="R471">
        <f t="shared" si="9"/>
        <v>1</v>
      </c>
      <c r="S471" s="49">
        <f t="shared" si="20"/>
        <v>1</v>
      </c>
      <c r="T471">
        <f t="shared" si="10"/>
        <v>7.45</v>
      </c>
      <c r="U471">
        <f t="shared" si="11"/>
        <v>6</v>
      </c>
      <c r="V471">
        <f t="shared" si="21"/>
        <v>6</v>
      </c>
      <c r="W471">
        <f t="shared" si="12"/>
        <v>7.39</v>
      </c>
      <c r="X471">
        <f t="shared" si="13"/>
        <v>3</v>
      </c>
      <c r="Y471">
        <f t="shared" si="22"/>
        <v>3</v>
      </c>
      <c r="Z471">
        <f t="shared" si="14"/>
        <v>7.63</v>
      </c>
      <c r="AA471">
        <f t="shared" si="15"/>
        <v>1</v>
      </c>
      <c r="AB471">
        <f t="shared" si="23"/>
        <v>1</v>
      </c>
      <c r="AC471">
        <f t="shared" si="24"/>
        <v>7.68</v>
      </c>
      <c r="AD471" cm="1">
        <f t="array" ref="AD471">1+SUMPRODUCT((D$469:D$776=D471)*(AC$469:AC$776&gt;AC471))</f>
        <v>2</v>
      </c>
      <c r="AE471">
        <f t="shared" si="25"/>
        <v>2</v>
      </c>
      <c r="AF471">
        <f t="shared" si="26"/>
        <v>7.51</v>
      </c>
      <c r="AG471" cm="1">
        <f t="array" ref="AG471">1+SUMPRODUCT((D$469:D$776=D471)*(AF$469:AF$776&gt;AF471))</f>
        <v>1</v>
      </c>
      <c r="AH471">
        <f t="shared" si="27"/>
        <v>1</v>
      </c>
      <c r="AI471">
        <f t="shared" si="28"/>
        <v>7.59</v>
      </c>
      <c r="AJ471" cm="1">
        <f t="array" ref="AJ471">1+SUMPRODUCT((D$469:D$776=D471)*(AI$469:AI$776&gt;AI471))</f>
        <v>1</v>
      </c>
      <c r="AK471">
        <f t="shared" si="29"/>
        <v>1</v>
      </c>
      <c r="AL471">
        <f t="shared" si="30"/>
        <v>7.58</v>
      </c>
      <c r="AM471" cm="1">
        <f t="array" ref="AM471">1+SUMPRODUCT((D$469:D$776=D471)*(AL$469:AL$776&gt;AL471))</f>
        <v>2</v>
      </c>
      <c r="AN471">
        <f t="shared" si="31"/>
        <v>2</v>
      </c>
    </row>
    <row r="472" spans="2:40" x14ac:dyDescent="0.3">
      <c r="B472" t="s">
        <v>8</v>
      </c>
      <c r="C472" t="str">
        <f>VLOOKUP(B472,class!A$1:B$357,2,FALSE)</f>
        <v>Shire district</v>
      </c>
      <c r="D472" t="str">
        <f>VLOOKUP(B472,classifications!E$3:F$335,2,FALSE)</f>
        <v>Urban with City and Town</v>
      </c>
      <c r="E472" s="7">
        <f t="shared" si="0"/>
        <v>7.8</v>
      </c>
      <c r="F472" s="49">
        <f t="shared" si="1"/>
        <v>2</v>
      </c>
      <c r="G472" s="49">
        <f t="shared" si="16"/>
        <v>2</v>
      </c>
      <c r="H472">
        <f t="shared" si="2"/>
        <v>7.47</v>
      </c>
      <c r="I472" s="49">
        <f t="shared" si="3"/>
        <v>13</v>
      </c>
      <c r="J472" s="49">
        <f t="shared" si="17"/>
        <v>13</v>
      </c>
      <c r="K472">
        <f t="shared" si="4"/>
        <v>7.46</v>
      </c>
      <c r="L472">
        <f t="shared" si="5"/>
        <v>29</v>
      </c>
      <c r="M472" s="49">
        <f t="shared" si="18"/>
        <v>29</v>
      </c>
      <c r="N472">
        <f t="shared" si="6"/>
        <v>7.67</v>
      </c>
      <c r="O472">
        <f t="shared" si="7"/>
        <v>9</v>
      </c>
      <c r="P472" s="49">
        <f t="shared" si="19"/>
        <v>9</v>
      </c>
      <c r="Q472">
        <f t="shared" si="8"/>
        <v>7.43</v>
      </c>
      <c r="R472">
        <f t="shared" si="9"/>
        <v>56</v>
      </c>
      <c r="S472" s="49">
        <f t="shared" si="20"/>
        <v>56</v>
      </c>
      <c r="T472">
        <f t="shared" si="10"/>
        <v>7.45</v>
      </c>
      <c r="U472">
        <f t="shared" si="11"/>
        <v>55</v>
      </c>
      <c r="V472">
        <f t="shared" si="21"/>
        <v>55</v>
      </c>
      <c r="W472">
        <f t="shared" si="12"/>
        <v>7.87</v>
      </c>
      <c r="X472">
        <f t="shared" si="13"/>
        <v>8</v>
      </c>
      <c r="Y472">
        <f t="shared" si="22"/>
        <v>8</v>
      </c>
      <c r="Z472">
        <f t="shared" si="14"/>
        <v>7.75</v>
      </c>
      <c r="AA472">
        <f t="shared" si="15"/>
        <v>15</v>
      </c>
      <c r="AB472">
        <f t="shared" si="23"/>
        <v>15</v>
      </c>
      <c r="AC472">
        <f t="shared" si="24"/>
        <v>7.93</v>
      </c>
      <c r="AD472" cm="1">
        <f t="array" ref="AD472">1+SUMPRODUCT((D$469:D$776=D472)*(AC$469:AC$776&gt;AC472))</f>
        <v>4</v>
      </c>
      <c r="AE472">
        <f t="shared" si="25"/>
        <v>4</v>
      </c>
      <c r="AF472">
        <f t="shared" si="26"/>
        <v>7.58</v>
      </c>
      <c r="AG472" cm="1">
        <f t="array" ref="AG472">1+SUMPRODUCT((D$469:D$776=D472)*(AF$469:AF$776&gt;AF472))</f>
        <v>8</v>
      </c>
      <c r="AH472">
        <f t="shared" si="27"/>
        <v>8</v>
      </c>
      <c r="AI472">
        <f t="shared" si="28"/>
        <v>7.76</v>
      </c>
      <c r="AJ472" cm="1">
        <f t="array" ref="AJ472">1+SUMPRODUCT((D$469:D$776=D472)*(AI$469:AI$776&gt;AI472))</f>
        <v>12</v>
      </c>
      <c r="AK472">
        <f t="shared" si="29"/>
        <v>12</v>
      </c>
      <c r="AL472">
        <f t="shared" si="30"/>
        <v>7.63</v>
      </c>
      <c r="AM472" cm="1">
        <f t="array" ref="AM472">1+SUMPRODUCT((D$469:D$776=D472)*(AL$469:AL$776&gt;AL472))</f>
        <v>20</v>
      </c>
      <c r="AN472">
        <f t="shared" si="31"/>
        <v>20</v>
      </c>
    </row>
    <row r="473" spans="2:40" x14ac:dyDescent="0.3">
      <c r="B473" t="s">
        <v>9</v>
      </c>
      <c r="C473" t="str">
        <f>VLOOKUP(B473,class!A$1:B$357,2,FALSE)</f>
        <v>Shire district</v>
      </c>
      <c r="D473" t="str">
        <f>VLOOKUP(B473,classifications!E$3:F$335,2,FALSE)</f>
        <v>Urban with City and Town</v>
      </c>
      <c r="E473" s="7">
        <f t="shared" si="0"/>
        <v>7.13</v>
      </c>
      <c r="F473" s="49">
        <f t="shared" si="1"/>
        <v>74</v>
      </c>
      <c r="G473" s="49">
        <f t="shared" si="16"/>
        <v>74</v>
      </c>
      <c r="H473">
        <f t="shared" si="2"/>
        <v>6.83</v>
      </c>
      <c r="I473" s="49">
        <f t="shared" si="3"/>
        <v>90</v>
      </c>
      <c r="J473" s="49">
        <f t="shared" si="17"/>
        <v>90</v>
      </c>
      <c r="K473">
        <f t="shared" si="4"/>
        <v>7.36</v>
      </c>
      <c r="L473">
        <f t="shared" si="5"/>
        <v>47</v>
      </c>
      <c r="M473" s="49">
        <f t="shared" si="18"/>
        <v>47</v>
      </c>
      <c r="N473">
        <f t="shared" si="6"/>
        <v>7.65</v>
      </c>
      <c r="O473">
        <f t="shared" si="7"/>
        <v>11</v>
      </c>
      <c r="P473" s="49">
        <f t="shared" si="19"/>
        <v>11</v>
      </c>
      <c r="Q473">
        <f t="shared" si="8"/>
        <v>7.59</v>
      </c>
      <c r="R473">
        <f t="shared" si="9"/>
        <v>27</v>
      </c>
      <c r="S473" s="49">
        <f t="shared" si="20"/>
        <v>27</v>
      </c>
      <c r="T473">
        <f t="shared" si="10"/>
        <v>7.43</v>
      </c>
      <c r="U473">
        <f t="shared" si="11"/>
        <v>63</v>
      </c>
      <c r="V473">
        <f t="shared" si="21"/>
        <v>63</v>
      </c>
      <c r="W473">
        <f t="shared" si="12"/>
        <v>7.6</v>
      </c>
      <c r="X473">
        <f t="shared" si="13"/>
        <v>30</v>
      </c>
      <c r="Y473">
        <f t="shared" si="22"/>
        <v>30</v>
      </c>
      <c r="Z473">
        <f t="shared" si="14"/>
        <v>7.72</v>
      </c>
      <c r="AA473">
        <f t="shared" si="15"/>
        <v>18</v>
      </c>
      <c r="AB473">
        <f t="shared" si="23"/>
        <v>18</v>
      </c>
      <c r="AC473">
        <f t="shared" si="24"/>
        <v>7.39</v>
      </c>
      <c r="AD473" cm="1">
        <f t="array" ref="AD473">1+SUMPRODUCT((D$469:D$776=D473)*(AC$469:AC$776&gt;AC473))</f>
        <v>59</v>
      </c>
      <c r="AE473">
        <f t="shared" si="25"/>
        <v>59</v>
      </c>
      <c r="AF473">
        <f t="shared" si="26"/>
        <v>7.37</v>
      </c>
      <c r="AG473" cm="1">
        <f t="array" ref="AG473">1+SUMPRODUCT((D$469:D$776=D473)*(AF$469:AF$776&gt;AF473))</f>
        <v>30</v>
      </c>
      <c r="AH473">
        <f t="shared" si="27"/>
        <v>30</v>
      </c>
      <c r="AI473">
        <f t="shared" si="28"/>
        <v>7.49</v>
      </c>
      <c r="AJ473" cm="1">
        <f t="array" ref="AJ473">1+SUMPRODUCT((D$469:D$776=D473)*(AI$469:AI$776&gt;AI473))</f>
        <v>35</v>
      </c>
      <c r="AK473">
        <f t="shared" si="29"/>
        <v>35</v>
      </c>
      <c r="AL473">
        <f t="shared" si="30"/>
        <v>6.82</v>
      </c>
      <c r="AM473" cm="1">
        <f t="array" ref="AM473">1+SUMPRODUCT((D$469:D$776=D473)*(AL$469:AL$776&gt;AL473))</f>
        <v>87</v>
      </c>
      <c r="AN473">
        <f t="shared" si="31"/>
        <v>87</v>
      </c>
    </row>
    <row r="474" spans="2:40" x14ac:dyDescent="0.3">
      <c r="B474" t="s">
        <v>10</v>
      </c>
      <c r="C474" t="str">
        <f>VLOOKUP(B474,class!A$1:B$357,2,FALSE)</f>
        <v>Shire district</v>
      </c>
      <c r="D474" t="str">
        <f>VLOOKUP(B474,classifications!E$3:F$335,2,FALSE)</f>
        <v>Urban with Significant Rural (rural including hub towns 26-49%)</v>
      </c>
      <c r="E474" s="7">
        <f t="shared" si="0"/>
        <v>7.52</v>
      </c>
      <c r="F474" s="49">
        <f t="shared" si="1"/>
        <v>9</v>
      </c>
      <c r="G474" s="49">
        <f t="shared" si="16"/>
        <v>9</v>
      </c>
      <c r="H474">
        <f t="shared" si="2"/>
        <v>7.19</v>
      </c>
      <c r="I474" s="49">
        <f t="shared" si="3"/>
        <v>42</v>
      </c>
      <c r="J474" s="49">
        <f t="shared" si="17"/>
        <v>42</v>
      </c>
      <c r="K474">
        <f t="shared" si="4"/>
        <v>7.62</v>
      </c>
      <c r="L474">
        <f t="shared" si="5"/>
        <v>12</v>
      </c>
      <c r="M474" s="49">
        <f t="shared" si="18"/>
        <v>12</v>
      </c>
      <c r="N474">
        <f t="shared" si="6"/>
        <v>7.65</v>
      </c>
      <c r="O474">
        <f t="shared" si="7"/>
        <v>14</v>
      </c>
      <c r="P474" s="49">
        <f t="shared" si="19"/>
        <v>14</v>
      </c>
      <c r="Q474">
        <f t="shared" si="8"/>
        <v>7.35</v>
      </c>
      <c r="R474">
        <f t="shared" si="9"/>
        <v>40</v>
      </c>
      <c r="S474" s="49">
        <f t="shared" si="20"/>
        <v>40</v>
      </c>
      <c r="T474">
        <f t="shared" si="10"/>
        <v>7.79</v>
      </c>
      <c r="U474">
        <f t="shared" si="11"/>
        <v>8</v>
      </c>
      <c r="V474">
        <f t="shared" si="21"/>
        <v>8</v>
      </c>
      <c r="W474">
        <f t="shared" si="12"/>
        <v>7.54</v>
      </c>
      <c r="X474">
        <f t="shared" si="13"/>
        <v>24</v>
      </c>
      <c r="Y474">
        <f t="shared" si="22"/>
        <v>24</v>
      </c>
      <c r="Z474">
        <f t="shared" si="14"/>
        <v>7.63</v>
      </c>
      <c r="AA474">
        <f t="shared" si="15"/>
        <v>24</v>
      </c>
      <c r="AB474">
        <f t="shared" si="23"/>
        <v>24</v>
      </c>
      <c r="AC474">
        <f t="shared" si="24"/>
        <v>7.53</v>
      </c>
      <c r="AD474" cm="1">
        <f t="array" ref="AD474">1+SUMPRODUCT((D$469:D$776=D474)*(AC$469:AC$776&gt;AC474))</f>
        <v>25</v>
      </c>
      <c r="AE474">
        <f t="shared" si="25"/>
        <v>25</v>
      </c>
      <c r="AF474">
        <f t="shared" si="26"/>
        <v>7.77</v>
      </c>
      <c r="AG474" cm="1">
        <f t="array" ref="AG474">1+SUMPRODUCT((D$469:D$776=D474)*(AF$469:AF$776&gt;AF474))</f>
        <v>4</v>
      </c>
      <c r="AH474">
        <f t="shared" si="27"/>
        <v>4</v>
      </c>
      <c r="AI474">
        <f t="shared" si="28"/>
        <v>7.71</v>
      </c>
      <c r="AJ474" cm="1">
        <f t="array" ref="AJ474">1+SUMPRODUCT((D$469:D$776=D474)*(AI$469:AI$776&gt;AI474))</f>
        <v>8</v>
      </c>
      <c r="AK474">
        <f t="shared" si="29"/>
        <v>8</v>
      </c>
      <c r="AL474">
        <f t="shared" si="30"/>
        <v>7.57</v>
      </c>
      <c r="AM474" cm="1">
        <f t="array" ref="AM474">1+SUMPRODUCT((D$469:D$776=D474)*(AL$469:AL$776&gt;AL474))</f>
        <v>21</v>
      </c>
      <c r="AN474">
        <f t="shared" si="31"/>
        <v>21</v>
      </c>
    </row>
    <row r="475" spans="2:40" x14ac:dyDescent="0.3">
      <c r="B475" t="s">
        <v>14</v>
      </c>
      <c r="C475" t="str">
        <f>VLOOKUP(B475,class!A$1:B$357,2,FALSE)</f>
        <v>Shire district</v>
      </c>
      <c r="D475" t="str">
        <f>VLOOKUP(B475,classifications!E$3:F$335,2,FALSE)</f>
        <v xml:space="preserve">Mainly Rural (rural including hub towns &gt;=80%) </v>
      </c>
      <c r="E475" s="7">
        <f t="shared" si="0"/>
        <v>7.73</v>
      </c>
      <c r="F475" s="49">
        <f t="shared" si="1"/>
        <v>9</v>
      </c>
      <c r="G475" s="49">
        <f t="shared" si="16"/>
        <v>9</v>
      </c>
      <c r="H475">
        <f t="shared" si="2"/>
        <v>7.56</v>
      </c>
      <c r="I475" s="49">
        <f t="shared" si="3"/>
        <v>10</v>
      </c>
      <c r="J475" s="49">
        <f t="shared" si="17"/>
        <v>10</v>
      </c>
      <c r="K475">
        <f t="shared" si="4"/>
        <v>8.18</v>
      </c>
      <c r="L475">
        <f t="shared" si="5"/>
        <v>1</v>
      </c>
      <c r="M475" s="49">
        <f t="shared" si="18"/>
        <v>1</v>
      </c>
      <c r="N475">
        <f t="shared" si="6"/>
        <v>7.64</v>
      </c>
      <c r="O475">
        <f t="shared" si="7"/>
        <v>21</v>
      </c>
      <c r="P475" s="49">
        <f t="shared" si="19"/>
        <v>21</v>
      </c>
      <c r="Q475">
        <f t="shared" si="8"/>
        <v>7.37</v>
      </c>
      <c r="R475">
        <f t="shared" si="9"/>
        <v>39</v>
      </c>
      <c r="S475" s="49">
        <f t="shared" si="20"/>
        <v>39</v>
      </c>
      <c r="T475">
        <f t="shared" si="10"/>
        <v>7.58</v>
      </c>
      <c r="U475">
        <f t="shared" si="11"/>
        <v>31</v>
      </c>
      <c r="V475">
        <f t="shared" si="21"/>
        <v>31</v>
      </c>
      <c r="W475">
        <f t="shared" si="12"/>
        <v>7.79</v>
      </c>
      <c r="X475">
        <f t="shared" si="13"/>
        <v>8</v>
      </c>
      <c r="Y475">
        <f t="shared" si="22"/>
        <v>8</v>
      </c>
      <c r="Z475">
        <f t="shared" si="14"/>
        <v>7.87</v>
      </c>
      <c r="AA475">
        <f t="shared" si="15"/>
        <v>6</v>
      </c>
      <c r="AB475">
        <f t="shared" si="23"/>
        <v>6</v>
      </c>
      <c r="AC475">
        <f t="shared" si="24"/>
        <v>7.86</v>
      </c>
      <c r="AD475" cm="1">
        <f t="array" ref="AD475">1+SUMPRODUCT((D$469:D$776=D475)*(AC$469:AC$776&gt;AC475))</f>
        <v>7</v>
      </c>
      <c r="AE475">
        <f t="shared" si="25"/>
        <v>7</v>
      </c>
      <c r="AF475">
        <f t="shared" si="26"/>
        <v>7.79</v>
      </c>
      <c r="AG475" cm="1">
        <f t="array" ref="AG475">1+SUMPRODUCT((D$469:D$776=D475)*(AF$469:AF$776&gt;AF475))</f>
        <v>4</v>
      </c>
      <c r="AH475">
        <f t="shared" si="27"/>
        <v>4</v>
      </c>
      <c r="AI475">
        <f t="shared" si="28"/>
        <v>7.84</v>
      </c>
      <c r="AJ475" cm="1">
        <f t="array" ref="AJ475">1+SUMPRODUCT((D$469:D$776=D475)*(AI$469:AI$776&gt;AI475))</f>
        <v>6</v>
      </c>
      <c r="AK475">
        <f t="shared" si="29"/>
        <v>6</v>
      </c>
      <c r="AL475">
        <f t="shared" si="30"/>
        <v>7.81</v>
      </c>
      <c r="AM475" cm="1">
        <f t="array" ref="AM475">1+SUMPRODUCT((D$469:D$776=D475)*(AL$469:AL$776&gt;AL475))</f>
        <v>8</v>
      </c>
      <c r="AN475">
        <f t="shared" si="31"/>
        <v>8</v>
      </c>
    </row>
    <row r="476" spans="2:40" x14ac:dyDescent="0.3">
      <c r="B476" t="s">
        <v>15</v>
      </c>
      <c r="C476" t="str">
        <f>VLOOKUP(B476,class!A$1:B$357,2,FALSE)</f>
        <v>London borough</v>
      </c>
      <c r="D476" t="str">
        <f>VLOOKUP(B476,classifications!E$3:F$335,2,FALSE)</f>
        <v>Urban with Major Conurbation</v>
      </c>
      <c r="E476" s="7">
        <f t="shared" si="0"/>
        <v>6.91</v>
      </c>
      <c r="F476" s="49">
        <f t="shared" si="1"/>
        <v>74</v>
      </c>
      <c r="G476" s="49">
        <f t="shared" si="16"/>
        <v>74</v>
      </c>
      <c r="H476">
        <f t="shared" si="2"/>
        <v>7.05</v>
      </c>
      <c r="I476" s="49">
        <f t="shared" si="3"/>
        <v>63</v>
      </c>
      <c r="J476" s="49">
        <f t="shared" si="17"/>
        <v>63</v>
      </c>
      <c r="K476">
        <f t="shared" si="4"/>
        <v>7.16</v>
      </c>
      <c r="L476">
        <f t="shared" si="5"/>
        <v>62</v>
      </c>
      <c r="M476" s="49">
        <f t="shared" si="18"/>
        <v>62</v>
      </c>
      <c r="N476">
        <f t="shared" si="6"/>
        <v>7.26</v>
      </c>
      <c r="O476">
        <f t="shared" si="7"/>
        <v>56</v>
      </c>
      <c r="P476" s="49">
        <f t="shared" si="19"/>
        <v>56</v>
      </c>
      <c r="Q476">
        <f t="shared" si="8"/>
        <v>7.45</v>
      </c>
      <c r="R476">
        <f t="shared" si="9"/>
        <v>27</v>
      </c>
      <c r="S476" s="49">
        <f t="shared" si="20"/>
        <v>27</v>
      </c>
      <c r="T476">
        <f t="shared" si="10"/>
        <v>7.38</v>
      </c>
      <c r="U476">
        <f t="shared" si="11"/>
        <v>44</v>
      </c>
      <c r="V476">
        <f t="shared" si="21"/>
        <v>44</v>
      </c>
      <c r="W476">
        <f t="shared" si="12"/>
        <v>7.61</v>
      </c>
      <c r="X476">
        <f t="shared" si="13"/>
        <v>17</v>
      </c>
      <c r="Y476">
        <f t="shared" si="22"/>
        <v>17</v>
      </c>
      <c r="Z476">
        <f t="shared" si="14"/>
        <v>7.67</v>
      </c>
      <c r="AA476">
        <f t="shared" si="15"/>
        <v>14</v>
      </c>
      <c r="AB476">
        <f t="shared" si="23"/>
        <v>14</v>
      </c>
      <c r="AC476">
        <f t="shared" si="24"/>
        <v>7.41</v>
      </c>
      <c r="AD476" cm="1">
        <f t="array" ref="AD476">1+SUMPRODUCT((D$469:D$776=D476)*(AC$469:AC$776&gt;AC476))</f>
        <v>37</v>
      </c>
      <c r="AE476">
        <f t="shared" si="25"/>
        <v>37</v>
      </c>
      <c r="AF476">
        <f t="shared" si="26"/>
        <v>7.87</v>
      </c>
      <c r="AG476" cm="1">
        <f t="array" ref="AG476">1+SUMPRODUCT((D$469:D$776=D476)*(AF$469:AF$776&gt;AF476))</f>
        <v>3</v>
      </c>
      <c r="AH476">
        <f t="shared" si="27"/>
        <v>3</v>
      </c>
      <c r="AI476">
        <f t="shared" si="28"/>
        <v>7.77</v>
      </c>
      <c r="AJ476" cm="1">
        <f t="array" ref="AJ476">1+SUMPRODUCT((D$469:D$776=D476)*(AI$469:AI$776&gt;AI476))</f>
        <v>5</v>
      </c>
      <c r="AK476">
        <f t="shared" si="29"/>
        <v>5</v>
      </c>
      <c r="AL476">
        <f t="shared" si="30"/>
        <v>7.48</v>
      </c>
      <c r="AM476" cm="1">
        <f t="array" ref="AM476">1+SUMPRODUCT((D$469:D$776=D476)*(AL$469:AL$776&gt;AL476))</f>
        <v>21</v>
      </c>
      <c r="AN476">
        <f t="shared" si="31"/>
        <v>21</v>
      </c>
    </row>
    <row r="477" spans="2:40" x14ac:dyDescent="0.3">
      <c r="B477" t="s">
        <v>17</v>
      </c>
      <c r="C477" t="str">
        <f>VLOOKUP(B477,class!A$1:B$357,2,FALSE)</f>
        <v>London borough</v>
      </c>
      <c r="D477" t="str">
        <f>VLOOKUP(B477,classifications!E$3:F$335,2,FALSE)</f>
        <v>Urban with Major Conurbation</v>
      </c>
      <c r="E477" s="7">
        <f t="shared" si="0"/>
        <v>7.26</v>
      </c>
      <c r="F477" s="49">
        <f t="shared" si="1"/>
        <v>23</v>
      </c>
      <c r="G477" s="49">
        <f t="shared" si="16"/>
        <v>23</v>
      </c>
      <c r="H477">
        <f t="shared" si="2"/>
        <v>7.23</v>
      </c>
      <c r="I477" s="49">
        <f t="shared" si="3"/>
        <v>36</v>
      </c>
      <c r="J477" s="49">
        <f t="shared" si="17"/>
        <v>36</v>
      </c>
      <c r="K477">
        <f t="shared" si="4"/>
        <v>7.53</v>
      </c>
      <c r="L477">
        <f t="shared" si="5"/>
        <v>15</v>
      </c>
      <c r="M477" s="49">
        <f t="shared" si="18"/>
        <v>15</v>
      </c>
      <c r="N477">
        <f t="shared" si="6"/>
        <v>7.44</v>
      </c>
      <c r="O477">
        <f t="shared" si="7"/>
        <v>20</v>
      </c>
      <c r="P477" s="49">
        <f t="shared" si="19"/>
        <v>20</v>
      </c>
      <c r="Q477">
        <f t="shared" si="8"/>
        <v>7.62</v>
      </c>
      <c r="R477">
        <f t="shared" si="9"/>
        <v>12</v>
      </c>
      <c r="S477" s="49">
        <f t="shared" si="20"/>
        <v>12</v>
      </c>
      <c r="T477">
        <f t="shared" si="10"/>
        <v>7.62</v>
      </c>
      <c r="U477">
        <f t="shared" si="11"/>
        <v>9</v>
      </c>
      <c r="V477">
        <f t="shared" si="21"/>
        <v>9</v>
      </c>
      <c r="W477">
        <f t="shared" si="12"/>
        <v>7.38</v>
      </c>
      <c r="X477">
        <f t="shared" si="13"/>
        <v>50</v>
      </c>
      <c r="Y477">
        <f t="shared" si="22"/>
        <v>50</v>
      </c>
      <c r="Z477">
        <f t="shared" si="14"/>
        <v>7.44</v>
      </c>
      <c r="AA477">
        <f t="shared" si="15"/>
        <v>52</v>
      </c>
      <c r="AB477">
        <f t="shared" si="23"/>
        <v>52</v>
      </c>
      <c r="AC477">
        <f t="shared" si="24"/>
        <v>7.43</v>
      </c>
      <c r="AD477" cm="1">
        <f t="array" ref="AD477">1+SUMPRODUCT((D$469:D$776=D477)*(AC$469:AC$776&gt;AC477))</f>
        <v>35</v>
      </c>
      <c r="AE477">
        <f t="shared" si="25"/>
        <v>35</v>
      </c>
      <c r="AF477">
        <f t="shared" si="26"/>
        <v>7.23</v>
      </c>
      <c r="AG477" cm="1">
        <f t="array" ref="AG477">1+SUMPRODUCT((D$469:D$776=D477)*(AF$469:AF$776&gt;AF477))</f>
        <v>40</v>
      </c>
      <c r="AH477">
        <f t="shared" si="27"/>
        <v>40</v>
      </c>
      <c r="AI477">
        <f t="shared" si="28"/>
        <v>7.47</v>
      </c>
      <c r="AJ477" cm="1">
        <f t="array" ref="AJ477">1+SUMPRODUCT((D$469:D$776=D477)*(AI$469:AI$776&gt;AI477))</f>
        <v>29</v>
      </c>
      <c r="AK477">
        <f t="shared" si="29"/>
        <v>29</v>
      </c>
      <c r="AL477">
        <f t="shared" si="30"/>
        <v>6.95</v>
      </c>
      <c r="AM477" cm="1">
        <f t="array" ref="AM477">1+SUMPRODUCT((D$469:D$776=D477)*(AL$469:AL$776&gt;AL477))</f>
        <v>70</v>
      </c>
      <c r="AN477">
        <f t="shared" si="31"/>
        <v>70</v>
      </c>
    </row>
    <row r="478" spans="2:40" x14ac:dyDescent="0.3">
      <c r="B478" t="s">
        <v>18</v>
      </c>
      <c r="C478" t="str">
        <f>VLOOKUP(B478,class!A$1:B$357,2,FALSE)</f>
        <v>Metropolitan district</v>
      </c>
      <c r="D478" t="str">
        <f>VLOOKUP(B478,classifications!E$3:F$335,2,FALSE)</f>
        <v>Urban with Minor Conurbation</v>
      </c>
      <c r="E478" s="7">
        <f t="shared" si="0"/>
        <v>7.12</v>
      </c>
      <c r="F478" s="49">
        <f t="shared" si="1"/>
        <v>7</v>
      </c>
      <c r="G478" s="49">
        <f t="shared" si="16"/>
        <v>7</v>
      </c>
      <c r="H478">
        <f t="shared" si="2"/>
        <v>7.21</v>
      </c>
      <c r="I478" s="49">
        <f t="shared" si="3"/>
        <v>8</v>
      </c>
      <c r="J478" s="49">
        <f t="shared" si="17"/>
        <v>8</v>
      </c>
      <c r="K478">
        <f t="shared" si="4"/>
        <v>7.32</v>
      </c>
      <c r="L478">
        <f t="shared" si="5"/>
        <v>4</v>
      </c>
      <c r="M478" s="49">
        <f t="shared" si="18"/>
        <v>4</v>
      </c>
      <c r="N478">
        <f t="shared" si="6"/>
        <v>7.37</v>
      </c>
      <c r="O478">
        <f t="shared" si="7"/>
        <v>7</v>
      </c>
      <c r="P478" s="49">
        <f t="shared" si="19"/>
        <v>7</v>
      </c>
      <c r="Q478">
        <f t="shared" si="8"/>
        <v>7.51</v>
      </c>
      <c r="R478">
        <f t="shared" si="9"/>
        <v>6</v>
      </c>
      <c r="S478" s="49">
        <f t="shared" si="20"/>
        <v>6</v>
      </c>
      <c r="T478">
        <f t="shared" si="10"/>
        <v>7.46</v>
      </c>
      <c r="U478">
        <f t="shared" si="11"/>
        <v>5</v>
      </c>
      <c r="V478">
        <f t="shared" si="21"/>
        <v>5</v>
      </c>
      <c r="W478">
        <f t="shared" si="12"/>
        <v>7.36</v>
      </c>
      <c r="X478">
        <f t="shared" si="13"/>
        <v>5</v>
      </c>
      <c r="Y478">
        <f t="shared" si="22"/>
        <v>5</v>
      </c>
      <c r="Z478">
        <f t="shared" si="14"/>
        <v>7.48</v>
      </c>
      <c r="AA478">
        <f t="shared" si="15"/>
        <v>4</v>
      </c>
      <c r="AB478">
        <f t="shared" si="23"/>
        <v>4</v>
      </c>
      <c r="AC478">
        <f t="shared" si="24"/>
        <v>7.48</v>
      </c>
      <c r="AD478" cm="1">
        <f t="array" ref="AD478">1+SUMPRODUCT((D$469:D$776=D478)*(AC$469:AC$776&gt;AC478))</f>
        <v>4</v>
      </c>
      <c r="AE478">
        <f t="shared" si="25"/>
        <v>4</v>
      </c>
      <c r="AF478">
        <f t="shared" si="26"/>
        <v>7.36</v>
      </c>
      <c r="AG478" cm="1">
        <f t="array" ref="AG478">1+SUMPRODUCT((D$469:D$776=D478)*(AF$469:AF$776&gt;AF478))</f>
        <v>3</v>
      </c>
      <c r="AH478">
        <f t="shared" si="27"/>
        <v>3</v>
      </c>
      <c r="AI478">
        <f t="shared" si="28"/>
        <v>7.22</v>
      </c>
      <c r="AJ478" cm="1">
        <f t="array" ref="AJ478">1+SUMPRODUCT((D$469:D$776=D478)*(AI$469:AI$776&gt;AI478))</f>
        <v>8</v>
      </c>
      <c r="AK478">
        <f t="shared" si="29"/>
        <v>8</v>
      </c>
      <c r="AL478">
        <f t="shared" si="30"/>
        <v>7.29</v>
      </c>
      <c r="AM478" cm="1">
        <f t="array" ref="AM478">1+SUMPRODUCT((D$469:D$776=D478)*(AL$469:AL$776&gt;AL478))</f>
        <v>6</v>
      </c>
      <c r="AN478">
        <f t="shared" si="31"/>
        <v>6</v>
      </c>
    </row>
    <row r="479" spans="2:40" x14ac:dyDescent="0.3">
      <c r="B479" t="s">
        <v>19</v>
      </c>
      <c r="C479" t="str">
        <f>VLOOKUP(B479,class!A$1:B$357,2,FALSE)</f>
        <v>Shire district</v>
      </c>
      <c r="D479" t="str">
        <f>VLOOKUP(B479,classifications!E$3:F$335,2,FALSE)</f>
        <v>Urban with Significant Rural (rural including hub towns 26-49%)</v>
      </c>
      <c r="E479" s="7">
        <f t="shared" si="0"/>
        <v>7.49</v>
      </c>
      <c r="F479" s="49">
        <f t="shared" si="1"/>
        <v>14</v>
      </c>
      <c r="G479" s="49">
        <f t="shared" si="16"/>
        <v>14</v>
      </c>
      <c r="H479">
        <f t="shared" si="2"/>
        <v>7.2</v>
      </c>
      <c r="I479" s="49">
        <f t="shared" si="3"/>
        <v>41</v>
      </c>
      <c r="J479" s="49">
        <f t="shared" si="17"/>
        <v>41</v>
      </c>
      <c r="K479">
        <f t="shared" si="4"/>
        <v>6.72</v>
      </c>
      <c r="L479">
        <f t="shared" si="5"/>
        <v>48</v>
      </c>
      <c r="M479" s="49">
        <f t="shared" si="18"/>
        <v>48</v>
      </c>
      <c r="N479">
        <f t="shared" si="6"/>
        <v>7.15</v>
      </c>
      <c r="O479">
        <f t="shared" si="7"/>
        <v>44</v>
      </c>
      <c r="P479" s="49">
        <f t="shared" si="19"/>
        <v>44</v>
      </c>
      <c r="Q479">
        <f t="shared" si="8"/>
        <v>7.47</v>
      </c>
      <c r="R479">
        <f t="shared" si="9"/>
        <v>24</v>
      </c>
      <c r="S479" s="49">
        <f t="shared" si="20"/>
        <v>24</v>
      </c>
      <c r="T479">
        <f t="shared" si="10"/>
        <v>7.69</v>
      </c>
      <c r="U479">
        <f t="shared" si="11"/>
        <v>13</v>
      </c>
      <c r="V479">
        <f t="shared" si="21"/>
        <v>13</v>
      </c>
      <c r="W479">
        <f t="shared" si="12"/>
        <v>7.59</v>
      </c>
      <c r="X479">
        <f t="shared" si="13"/>
        <v>21</v>
      </c>
      <c r="Y479">
        <f t="shared" si="22"/>
        <v>21</v>
      </c>
      <c r="Z479">
        <f t="shared" si="14"/>
        <v>7.17</v>
      </c>
      <c r="AA479">
        <f t="shared" si="15"/>
        <v>48</v>
      </c>
      <c r="AB479">
        <f t="shared" si="23"/>
        <v>48</v>
      </c>
      <c r="AC479">
        <f t="shared" si="24"/>
        <v>7.26</v>
      </c>
      <c r="AD479" cm="1">
        <f t="array" ref="AD479">1+SUMPRODUCT((D$469:D$776=D479)*(AC$469:AC$776&gt;AC479))</f>
        <v>46</v>
      </c>
      <c r="AE479">
        <f t="shared" si="25"/>
        <v>46</v>
      </c>
      <c r="AF479">
        <f t="shared" si="26"/>
        <v>6.86</v>
      </c>
      <c r="AG479" cm="1">
        <f t="array" ref="AG479">1+SUMPRODUCT((D$469:D$776=D479)*(AF$469:AF$776&gt;AF479))</f>
        <v>47</v>
      </c>
      <c r="AH479">
        <f t="shared" si="27"/>
        <v>47</v>
      </c>
      <c r="AI479">
        <f t="shared" si="28"/>
        <v>7.4</v>
      </c>
      <c r="AJ479" cm="1">
        <f t="array" ref="AJ479">1+SUMPRODUCT((D$469:D$776=D479)*(AI$469:AI$776&gt;AI479))</f>
        <v>38</v>
      </c>
      <c r="AK479">
        <f t="shared" si="29"/>
        <v>38</v>
      </c>
      <c r="AL479">
        <f t="shared" si="30"/>
        <v>7.24</v>
      </c>
      <c r="AM479" cm="1">
        <f t="array" ref="AM479">1+SUMPRODUCT((D$469:D$776=D479)*(AL$469:AL$776&gt;AL479))</f>
        <v>42</v>
      </c>
      <c r="AN479">
        <f t="shared" si="31"/>
        <v>42</v>
      </c>
    </row>
    <row r="480" spans="2:40" x14ac:dyDescent="0.3">
      <c r="B480" t="s">
        <v>20</v>
      </c>
      <c r="C480" t="str">
        <f>VLOOKUP(B480,class!A$1:B$357,2,FALSE)</f>
        <v>Shire district</v>
      </c>
      <c r="D480" t="str">
        <f>VLOOKUP(B480,classifications!E$3:F$335,2,FALSE)</f>
        <v>Urban with City and Town</v>
      </c>
      <c r="E480" s="7">
        <f t="shared" si="0"/>
        <v>7.09</v>
      </c>
      <c r="F480" s="49">
        <f t="shared" si="1"/>
        <v>77</v>
      </c>
      <c r="G480" s="49">
        <f t="shared" si="16"/>
        <v>77</v>
      </c>
      <c r="H480">
        <f t="shared" si="2"/>
        <v>7.07</v>
      </c>
      <c r="I480" s="49">
        <f t="shared" si="3"/>
        <v>84</v>
      </c>
      <c r="J480" s="49">
        <f t="shared" si="17"/>
        <v>84</v>
      </c>
      <c r="K480">
        <f t="shared" si="4"/>
        <v>7.31</v>
      </c>
      <c r="L480">
        <f t="shared" si="5"/>
        <v>57</v>
      </c>
      <c r="M480" s="49">
        <f t="shared" si="18"/>
        <v>57</v>
      </c>
      <c r="N480">
        <f t="shared" si="6"/>
        <v>7.52</v>
      </c>
      <c r="O480">
        <f t="shared" si="7"/>
        <v>35</v>
      </c>
      <c r="P480" s="49">
        <f t="shared" si="19"/>
        <v>35</v>
      </c>
      <c r="Q480">
        <f t="shared" si="8"/>
        <v>7.61</v>
      </c>
      <c r="R480">
        <f t="shared" si="9"/>
        <v>25</v>
      </c>
      <c r="S480" s="49">
        <f t="shared" si="20"/>
        <v>25</v>
      </c>
      <c r="T480">
        <f t="shared" si="10"/>
        <v>7.49</v>
      </c>
      <c r="U480">
        <f t="shared" si="11"/>
        <v>47</v>
      </c>
      <c r="V480">
        <f t="shared" si="21"/>
        <v>47</v>
      </c>
      <c r="W480">
        <f t="shared" si="12"/>
        <v>7.45</v>
      </c>
      <c r="X480">
        <f t="shared" si="13"/>
        <v>61</v>
      </c>
      <c r="Y480">
        <f t="shared" si="22"/>
        <v>61</v>
      </c>
      <c r="Z480">
        <f t="shared" si="14"/>
        <v>7.47</v>
      </c>
      <c r="AA480">
        <f t="shared" si="15"/>
        <v>61</v>
      </c>
      <c r="AB480">
        <f t="shared" si="23"/>
        <v>61</v>
      </c>
      <c r="AC480">
        <f t="shared" si="24"/>
        <v>7.51</v>
      </c>
      <c r="AD480" cm="1">
        <f t="array" ref="AD480">1+SUMPRODUCT((D$469:D$776=D480)*(AC$469:AC$776&gt;AC480))</f>
        <v>43</v>
      </c>
      <c r="AE480">
        <f t="shared" si="25"/>
        <v>43</v>
      </c>
      <c r="AF480">
        <f t="shared" si="26"/>
        <v>7.19</v>
      </c>
      <c r="AG480" cm="1">
        <f t="array" ref="AG480">1+SUMPRODUCT((D$469:D$776=D480)*(AF$469:AF$776&gt;AF480))</f>
        <v>67</v>
      </c>
      <c r="AH480">
        <f t="shared" si="27"/>
        <v>67</v>
      </c>
      <c r="AI480">
        <f t="shared" si="28"/>
        <v>7.83</v>
      </c>
      <c r="AJ480" cm="1">
        <f t="array" ref="AJ480">1+SUMPRODUCT((D$469:D$776=D480)*(AI$469:AI$776&gt;AI480))</f>
        <v>9</v>
      </c>
      <c r="AK480">
        <f t="shared" si="29"/>
        <v>9</v>
      </c>
      <c r="AL480">
        <f t="shared" si="30"/>
        <v>7.43</v>
      </c>
      <c r="AM480" cm="1">
        <f t="array" ref="AM480">1+SUMPRODUCT((D$469:D$776=D480)*(AL$469:AL$776&gt;AL480))</f>
        <v>36</v>
      </c>
      <c r="AN480">
        <f t="shared" si="31"/>
        <v>36</v>
      </c>
    </row>
    <row r="481" spans="2:40" x14ac:dyDescent="0.3">
      <c r="B481" t="s">
        <v>21</v>
      </c>
      <c r="C481" t="str">
        <f>VLOOKUP(B481,class!A$1:B$357,2,FALSE)</f>
        <v>Shire district</v>
      </c>
      <c r="D481" t="str">
        <f>VLOOKUP(B481,classifications!E$3:F$335,2,FALSE)</f>
        <v>Urban with Significant Rural (rural including hub towns 26-49%)</v>
      </c>
      <c r="E481" s="7">
        <f t="shared" si="0"/>
        <v>7.43</v>
      </c>
      <c r="F481" s="49">
        <f t="shared" si="1"/>
        <v>18</v>
      </c>
      <c r="G481" s="49">
        <f t="shared" si="16"/>
        <v>18</v>
      </c>
      <c r="H481">
        <f t="shared" si="2"/>
        <v>7.36</v>
      </c>
      <c r="I481" s="49">
        <f t="shared" si="3"/>
        <v>23</v>
      </c>
      <c r="J481" s="49">
        <f t="shared" si="17"/>
        <v>23</v>
      </c>
      <c r="K481">
        <f t="shared" si="4"/>
        <v>7.3</v>
      </c>
      <c r="L481">
        <f t="shared" si="5"/>
        <v>38</v>
      </c>
      <c r="M481" s="49">
        <f t="shared" si="18"/>
        <v>38</v>
      </c>
      <c r="N481">
        <f t="shared" si="6"/>
        <v>7.38</v>
      </c>
      <c r="O481">
        <f t="shared" si="7"/>
        <v>40</v>
      </c>
      <c r="P481" s="49">
        <f t="shared" si="19"/>
        <v>40</v>
      </c>
      <c r="Q481">
        <f t="shared" si="8"/>
        <v>7.57</v>
      </c>
      <c r="R481">
        <f t="shared" si="9"/>
        <v>11</v>
      </c>
      <c r="S481" s="49">
        <f t="shared" si="20"/>
        <v>11</v>
      </c>
      <c r="T481">
        <f t="shared" si="10"/>
        <v>7.93</v>
      </c>
      <c r="U481">
        <f t="shared" si="11"/>
        <v>2</v>
      </c>
      <c r="V481">
        <f t="shared" si="21"/>
        <v>2</v>
      </c>
      <c r="W481">
        <f t="shared" si="12"/>
        <v>8.0399999999999991</v>
      </c>
      <c r="X481">
        <f t="shared" si="13"/>
        <v>2</v>
      </c>
      <c r="Y481">
        <f t="shared" si="22"/>
        <v>2</v>
      </c>
      <c r="Z481">
        <f t="shared" si="14"/>
        <v>7.83</v>
      </c>
      <c r="AA481">
        <f t="shared" si="15"/>
        <v>8</v>
      </c>
      <c r="AB481">
        <f t="shared" si="23"/>
        <v>8</v>
      </c>
      <c r="AC481">
        <f t="shared" si="24"/>
        <v>7.41</v>
      </c>
      <c r="AD481" cm="1">
        <f t="array" ref="AD481">1+SUMPRODUCT((D$469:D$776=D481)*(AC$469:AC$776&gt;AC481))</f>
        <v>38</v>
      </c>
      <c r="AE481">
        <f t="shared" si="25"/>
        <v>38</v>
      </c>
      <c r="AF481">
        <f t="shared" si="26"/>
        <v>7.75</v>
      </c>
      <c r="AG481" cm="1">
        <f t="array" ref="AG481">1+SUMPRODUCT((D$469:D$776=D481)*(AF$469:AF$776&gt;AF481))</f>
        <v>5</v>
      </c>
      <c r="AH481">
        <f t="shared" si="27"/>
        <v>5</v>
      </c>
      <c r="AI481">
        <f t="shared" si="28"/>
        <v>7.41</v>
      </c>
      <c r="AJ481" cm="1">
        <f t="array" ref="AJ481">1+SUMPRODUCT((D$469:D$776=D481)*(AI$469:AI$776&gt;AI481))</f>
        <v>37</v>
      </c>
      <c r="AK481">
        <f t="shared" si="29"/>
        <v>37</v>
      </c>
      <c r="AL481">
        <f t="shared" si="30"/>
        <v>7.32</v>
      </c>
      <c r="AM481" cm="1">
        <f t="array" ref="AM481">1+SUMPRODUCT((D$469:D$776=D481)*(AL$469:AL$776&gt;AL481))</f>
        <v>40</v>
      </c>
      <c r="AN481">
        <f t="shared" si="31"/>
        <v>40</v>
      </c>
    </row>
    <row r="482" spans="2:40" x14ac:dyDescent="0.3">
      <c r="B482" t="s">
        <v>22</v>
      </c>
      <c r="C482" t="str">
        <f>VLOOKUP(B482,class!A$1:B$357,2,FALSE)</f>
        <v>Shire district</v>
      </c>
      <c r="D482" t="str">
        <f>VLOOKUP(B482,classifications!E$3:F$335,2,FALSE)</f>
        <v xml:space="preserve">Largely Rural (rural including hub towns 50-79%) </v>
      </c>
      <c r="E482" s="7">
        <f t="shared" si="0"/>
        <v>7.35</v>
      </c>
      <c r="F482" s="49">
        <f t="shared" si="1"/>
        <v>28</v>
      </c>
      <c r="G482" s="49">
        <f t="shared" si="16"/>
        <v>28</v>
      </c>
      <c r="H482">
        <f t="shared" si="2"/>
        <v>7.44</v>
      </c>
      <c r="I482" s="49">
        <f t="shared" si="3"/>
        <v>20</v>
      </c>
      <c r="J482" s="49">
        <f t="shared" si="17"/>
        <v>20</v>
      </c>
      <c r="K482">
        <f t="shared" si="4"/>
        <v>7.43</v>
      </c>
      <c r="L482">
        <f t="shared" si="5"/>
        <v>25</v>
      </c>
      <c r="M482" s="49">
        <f t="shared" si="18"/>
        <v>25</v>
      </c>
      <c r="N482">
        <f t="shared" si="6"/>
        <v>7.82</v>
      </c>
      <c r="O482">
        <f t="shared" si="7"/>
        <v>7</v>
      </c>
      <c r="P482" s="49">
        <f t="shared" si="19"/>
        <v>7</v>
      </c>
      <c r="Q482">
        <f t="shared" si="8"/>
        <v>7.48</v>
      </c>
      <c r="R482">
        <f t="shared" si="9"/>
        <v>33</v>
      </c>
      <c r="S482" s="49">
        <f t="shared" si="20"/>
        <v>33</v>
      </c>
      <c r="T482">
        <f t="shared" si="10"/>
        <v>7.73</v>
      </c>
      <c r="U482">
        <f t="shared" si="11"/>
        <v>12</v>
      </c>
      <c r="V482">
        <f t="shared" si="21"/>
        <v>12</v>
      </c>
      <c r="W482">
        <f t="shared" si="12"/>
        <v>7.66</v>
      </c>
      <c r="X482">
        <f t="shared" si="13"/>
        <v>16</v>
      </c>
      <c r="Y482">
        <f t="shared" si="22"/>
        <v>16</v>
      </c>
      <c r="Z482">
        <f t="shared" si="14"/>
        <v>7.83</v>
      </c>
      <c r="AA482">
        <f t="shared" si="15"/>
        <v>9</v>
      </c>
      <c r="AB482">
        <f t="shared" si="23"/>
        <v>9</v>
      </c>
      <c r="AC482">
        <f t="shared" si="24"/>
        <v>7.78</v>
      </c>
      <c r="AD482" cm="1">
        <f t="array" ref="AD482">1+SUMPRODUCT((D$469:D$776=D482)*(AC$469:AC$776&gt;AC482))</f>
        <v>5</v>
      </c>
      <c r="AE482">
        <f t="shared" si="25"/>
        <v>5</v>
      </c>
      <c r="AF482">
        <f t="shared" si="26"/>
        <v>7.28</v>
      </c>
      <c r="AG482" cm="1">
        <f t="array" ref="AG482">1+SUMPRODUCT((D$469:D$776=D482)*(AF$469:AF$776&gt;AF482))</f>
        <v>35</v>
      </c>
      <c r="AH482">
        <f t="shared" si="27"/>
        <v>35</v>
      </c>
      <c r="AI482">
        <f t="shared" si="28"/>
        <v>7.34</v>
      </c>
      <c r="AJ482" cm="1">
        <f t="array" ref="AJ482">1+SUMPRODUCT((D$469:D$776=D482)*(AI$469:AI$776&gt;AI482))</f>
        <v>35</v>
      </c>
      <c r="AK482">
        <f t="shared" si="29"/>
        <v>35</v>
      </c>
      <c r="AL482">
        <f t="shared" si="30"/>
        <v>7.38</v>
      </c>
      <c r="AM482" cm="1">
        <f t="array" ref="AM482">1+SUMPRODUCT((D$469:D$776=D482)*(AL$469:AL$776&gt;AL482))</f>
        <v>28</v>
      </c>
      <c r="AN482">
        <f t="shared" si="31"/>
        <v>28</v>
      </c>
    </row>
    <row r="483" spans="2:40" x14ac:dyDescent="0.3">
      <c r="B483" t="s">
        <v>23</v>
      </c>
      <c r="C483" t="str">
        <f>VLOOKUP(B483,class!A$1:B$357,2,FALSE)</f>
        <v>Unitary authority</v>
      </c>
      <c r="D483" t="str">
        <f>VLOOKUP(B483,classifications!E$3:F$335,2,FALSE)</f>
        <v>Urban with Significant Rural (rural including hub towns 26-49%)</v>
      </c>
      <c r="E483" s="7">
        <f t="shared" si="0"/>
        <v>7.5</v>
      </c>
      <c r="F483" s="49">
        <f t="shared" si="1"/>
        <v>11</v>
      </c>
      <c r="G483" s="49">
        <f t="shared" si="16"/>
        <v>11</v>
      </c>
      <c r="H483">
        <f t="shared" si="2"/>
        <v>7.54</v>
      </c>
      <c r="I483" s="49">
        <f t="shared" si="3"/>
        <v>7</v>
      </c>
      <c r="J483" s="49">
        <f t="shared" si="17"/>
        <v>7</v>
      </c>
      <c r="K483">
        <f t="shared" si="4"/>
        <v>7.35</v>
      </c>
      <c r="L483">
        <f t="shared" si="5"/>
        <v>34</v>
      </c>
      <c r="M483" s="49">
        <f t="shared" si="18"/>
        <v>34</v>
      </c>
      <c r="N483">
        <f t="shared" si="6"/>
        <v>7.58</v>
      </c>
      <c r="O483">
        <f t="shared" si="7"/>
        <v>23</v>
      </c>
      <c r="P483" s="49">
        <f t="shared" si="19"/>
        <v>23</v>
      </c>
      <c r="Q483">
        <f t="shared" si="8"/>
        <v>7.57</v>
      </c>
      <c r="R483">
        <f t="shared" si="9"/>
        <v>11</v>
      </c>
      <c r="S483" s="49">
        <f t="shared" si="20"/>
        <v>11</v>
      </c>
      <c r="T483">
        <f t="shared" si="10"/>
        <v>7.47</v>
      </c>
      <c r="U483">
        <f t="shared" si="11"/>
        <v>30</v>
      </c>
      <c r="V483">
        <f t="shared" si="21"/>
        <v>30</v>
      </c>
      <c r="W483">
        <f t="shared" si="12"/>
        <v>7.45</v>
      </c>
      <c r="X483">
        <f t="shared" si="13"/>
        <v>31</v>
      </c>
      <c r="Y483">
        <f t="shared" si="22"/>
        <v>31</v>
      </c>
      <c r="Z483">
        <f t="shared" si="14"/>
        <v>7.54</v>
      </c>
      <c r="AA483">
        <f t="shared" si="15"/>
        <v>38</v>
      </c>
      <c r="AB483">
        <f t="shared" si="23"/>
        <v>38</v>
      </c>
      <c r="AC483">
        <f t="shared" si="24"/>
        <v>7.31</v>
      </c>
      <c r="AD483" cm="1">
        <f t="array" ref="AD483">1+SUMPRODUCT((D$469:D$776=D483)*(AC$469:AC$776&gt;AC483))</f>
        <v>44</v>
      </c>
      <c r="AE483">
        <f t="shared" si="25"/>
        <v>44</v>
      </c>
      <c r="AF483">
        <f t="shared" si="26"/>
        <v>7.28</v>
      </c>
      <c r="AG483" cm="1">
        <f t="array" ref="AG483">1+SUMPRODUCT((D$469:D$776=D483)*(AF$469:AF$776&gt;AF483))</f>
        <v>34</v>
      </c>
      <c r="AH483">
        <f t="shared" si="27"/>
        <v>34</v>
      </c>
      <c r="AI483">
        <f t="shared" si="28"/>
        <v>7.43</v>
      </c>
      <c r="AJ483" cm="1">
        <f t="array" ref="AJ483">1+SUMPRODUCT((D$469:D$776=D483)*(AI$469:AI$776&gt;AI483))</f>
        <v>36</v>
      </c>
      <c r="AK483">
        <f t="shared" si="29"/>
        <v>36</v>
      </c>
      <c r="AL483">
        <f t="shared" si="30"/>
        <v>7.2</v>
      </c>
      <c r="AM483" cm="1">
        <f t="array" ref="AM483">1+SUMPRODUCT((D$469:D$776=D483)*(AL$469:AL$776&gt;AL483))</f>
        <v>45</v>
      </c>
      <c r="AN483">
        <f t="shared" si="31"/>
        <v>45</v>
      </c>
    </row>
    <row r="484" spans="2:40" x14ac:dyDescent="0.3">
      <c r="B484" t="s">
        <v>24</v>
      </c>
      <c r="C484" t="str">
        <f>VLOOKUP(B484,class!A$1:B$357,2,FALSE)</f>
        <v>Unitary authority</v>
      </c>
      <c r="D484" t="str">
        <f>VLOOKUP(B484,classifications!E$3:F$335,2,FALSE)</f>
        <v>Urban with Significant Rural (rural including hub towns 26-49%)</v>
      </c>
      <c r="E484" s="7">
        <f t="shared" si="0"/>
        <v>7.16</v>
      </c>
      <c r="F484" s="49">
        <f t="shared" si="1"/>
        <v>43</v>
      </c>
      <c r="G484" s="49">
        <f t="shared" si="16"/>
        <v>43</v>
      </c>
      <c r="H484">
        <f t="shared" si="2"/>
        <v>7</v>
      </c>
      <c r="I484" s="49">
        <f t="shared" si="3"/>
        <v>47</v>
      </c>
      <c r="J484" s="49">
        <f t="shared" si="17"/>
        <v>47</v>
      </c>
      <c r="K484">
        <f t="shared" si="4"/>
        <v>7.53</v>
      </c>
      <c r="L484">
        <f t="shared" si="5"/>
        <v>16</v>
      </c>
      <c r="M484" s="49">
        <f t="shared" si="18"/>
        <v>16</v>
      </c>
      <c r="N484">
        <f t="shared" si="6"/>
        <v>7.62</v>
      </c>
      <c r="O484">
        <f t="shared" si="7"/>
        <v>17</v>
      </c>
      <c r="P484" s="49">
        <f t="shared" si="19"/>
        <v>17</v>
      </c>
      <c r="Q484">
        <f t="shared" si="8"/>
        <v>7.37</v>
      </c>
      <c r="R484">
        <f t="shared" si="9"/>
        <v>37</v>
      </c>
      <c r="S484" s="49">
        <f t="shared" si="20"/>
        <v>37</v>
      </c>
      <c r="T484">
        <f t="shared" si="10"/>
        <v>7.7</v>
      </c>
      <c r="U484">
        <f t="shared" si="11"/>
        <v>11</v>
      </c>
      <c r="V484">
        <f t="shared" si="21"/>
        <v>11</v>
      </c>
      <c r="W484">
        <f t="shared" si="12"/>
        <v>7.69</v>
      </c>
      <c r="X484">
        <f t="shared" si="13"/>
        <v>12</v>
      </c>
      <c r="Y484">
        <f t="shared" si="22"/>
        <v>12</v>
      </c>
      <c r="Z484">
        <f t="shared" si="14"/>
        <v>7.59</v>
      </c>
      <c r="AA484">
        <f t="shared" si="15"/>
        <v>32</v>
      </c>
      <c r="AB484">
        <f t="shared" si="23"/>
        <v>32</v>
      </c>
      <c r="AC484">
        <f t="shared" si="24"/>
        <v>7.5</v>
      </c>
      <c r="AD484" cm="1">
        <f t="array" ref="AD484">1+SUMPRODUCT((D$469:D$776=D484)*(AC$469:AC$776&gt;AC484))</f>
        <v>30</v>
      </c>
      <c r="AE484">
        <f t="shared" si="25"/>
        <v>30</v>
      </c>
      <c r="AF484">
        <f t="shared" si="26"/>
        <v>7.36</v>
      </c>
      <c r="AG484" cm="1">
        <f t="array" ref="AG484">1+SUMPRODUCT((D$469:D$776=D484)*(AF$469:AF$776&gt;AF484))</f>
        <v>30</v>
      </c>
      <c r="AH484">
        <f t="shared" si="27"/>
        <v>30</v>
      </c>
      <c r="AI484">
        <f t="shared" si="28"/>
        <v>7.5</v>
      </c>
      <c r="AJ484" cm="1">
        <f t="array" ref="AJ484">1+SUMPRODUCT((D$469:D$776=D484)*(AI$469:AI$776&gt;AI484))</f>
        <v>28</v>
      </c>
      <c r="AK484">
        <f t="shared" si="29"/>
        <v>28</v>
      </c>
      <c r="AL484">
        <f t="shared" si="30"/>
        <v>7.59</v>
      </c>
      <c r="AM484" cm="1">
        <f t="array" ref="AM484">1+SUMPRODUCT((D$469:D$776=D484)*(AL$469:AL$776&gt;AL484))</f>
        <v>17</v>
      </c>
      <c r="AN484">
        <f t="shared" si="31"/>
        <v>17</v>
      </c>
    </row>
    <row r="485" spans="2:40" x14ac:dyDescent="0.3">
      <c r="B485" t="s">
        <v>25</v>
      </c>
      <c r="C485" t="str">
        <f>VLOOKUP(B485,class!A$1:B$357,2,FALSE)</f>
        <v>London borough</v>
      </c>
      <c r="D485" t="str">
        <f>VLOOKUP(B485,classifications!E$3:F$335,2,FALSE)</f>
        <v>Urban with Major Conurbation</v>
      </c>
      <c r="E485" s="7">
        <f t="shared" si="0"/>
        <v>7.22</v>
      </c>
      <c r="F485" s="49">
        <f t="shared" si="1"/>
        <v>31</v>
      </c>
      <c r="G485" s="49">
        <f t="shared" si="16"/>
        <v>31</v>
      </c>
      <c r="H485">
        <f t="shared" si="2"/>
        <v>7.18</v>
      </c>
      <c r="I485" s="49">
        <f t="shared" si="3"/>
        <v>43</v>
      </c>
      <c r="J485" s="49">
        <f t="shared" si="17"/>
        <v>43</v>
      </c>
      <c r="K485">
        <f t="shared" si="4"/>
        <v>7.3</v>
      </c>
      <c r="L485">
        <f t="shared" si="5"/>
        <v>39</v>
      </c>
      <c r="M485" s="49">
        <f t="shared" si="18"/>
        <v>39</v>
      </c>
      <c r="N485">
        <f t="shared" si="6"/>
        <v>7.38</v>
      </c>
      <c r="O485">
        <f t="shared" si="7"/>
        <v>34</v>
      </c>
      <c r="P485" s="49">
        <f t="shared" si="19"/>
        <v>34</v>
      </c>
      <c r="Q485">
        <f t="shared" si="8"/>
        <v>7.29</v>
      </c>
      <c r="R485">
        <f t="shared" si="9"/>
        <v>54</v>
      </c>
      <c r="S485" s="49">
        <f t="shared" si="20"/>
        <v>54</v>
      </c>
      <c r="T485">
        <f t="shared" si="10"/>
        <v>7.46</v>
      </c>
      <c r="U485">
        <f t="shared" si="11"/>
        <v>33</v>
      </c>
      <c r="V485">
        <f t="shared" si="21"/>
        <v>33</v>
      </c>
      <c r="W485">
        <f t="shared" si="12"/>
        <v>7.45</v>
      </c>
      <c r="X485">
        <f t="shared" si="13"/>
        <v>37</v>
      </c>
      <c r="Y485">
        <f t="shared" si="22"/>
        <v>37</v>
      </c>
      <c r="Z485">
        <f t="shared" si="14"/>
        <v>7.55</v>
      </c>
      <c r="AA485">
        <f t="shared" si="15"/>
        <v>29</v>
      </c>
      <c r="AB485">
        <f t="shared" si="23"/>
        <v>29</v>
      </c>
      <c r="AC485">
        <f t="shared" si="24"/>
        <v>7.59</v>
      </c>
      <c r="AD485" cm="1">
        <f t="array" ref="AD485">1+SUMPRODUCT((D$469:D$776=D485)*(AC$469:AC$776&gt;AC485))</f>
        <v>14</v>
      </c>
      <c r="AE485">
        <f t="shared" si="25"/>
        <v>14</v>
      </c>
      <c r="AF485">
        <f t="shared" si="26"/>
        <v>7.42</v>
      </c>
      <c r="AG485" cm="1">
        <f t="array" ref="AG485">1+SUMPRODUCT((D$469:D$776=D485)*(AF$469:AF$776&gt;AF485))</f>
        <v>15</v>
      </c>
      <c r="AH485">
        <f t="shared" si="27"/>
        <v>15</v>
      </c>
      <c r="AI485">
        <f t="shared" si="28"/>
        <v>7.26</v>
      </c>
      <c r="AJ485" cm="1">
        <f t="array" ref="AJ485">1+SUMPRODUCT((D$469:D$776=D485)*(AI$469:AI$776&gt;AI485))</f>
        <v>58</v>
      </c>
      <c r="AK485">
        <f t="shared" si="29"/>
        <v>58</v>
      </c>
      <c r="AL485">
        <f t="shared" si="30"/>
        <v>7.39</v>
      </c>
      <c r="AM485" cm="1">
        <f t="array" ref="AM485">1+SUMPRODUCT((D$469:D$776=D485)*(AL$469:AL$776&gt;AL485))</f>
        <v>29</v>
      </c>
      <c r="AN485">
        <f t="shared" si="31"/>
        <v>29</v>
      </c>
    </row>
    <row r="486" spans="2:40" x14ac:dyDescent="0.3">
      <c r="B486" t="s">
        <v>26</v>
      </c>
      <c r="C486" t="str">
        <f>VLOOKUP(B486,class!A$1:B$357,2,FALSE)</f>
        <v>Metropolitan district</v>
      </c>
      <c r="D486" t="str">
        <f>VLOOKUP(B486,classifications!E$3:F$335,2,FALSE)</f>
        <v>Urban with Major Conurbation</v>
      </c>
      <c r="E486" s="7">
        <f t="shared" si="0"/>
        <v>6.93</v>
      </c>
      <c r="F486" s="49">
        <f t="shared" si="1"/>
        <v>73</v>
      </c>
      <c r="G486" s="49">
        <f t="shared" si="16"/>
        <v>73</v>
      </c>
      <c r="H486">
        <f t="shared" si="2"/>
        <v>7.04</v>
      </c>
      <c r="I486" s="49">
        <f t="shared" si="3"/>
        <v>65</v>
      </c>
      <c r="J486" s="49">
        <f t="shared" si="17"/>
        <v>65</v>
      </c>
      <c r="K486">
        <f t="shared" si="4"/>
        <v>7.29</v>
      </c>
      <c r="L486">
        <f t="shared" si="5"/>
        <v>41</v>
      </c>
      <c r="M486" s="49">
        <f t="shared" si="18"/>
        <v>41</v>
      </c>
      <c r="N486">
        <f t="shared" si="6"/>
        <v>7.41</v>
      </c>
      <c r="O486">
        <f t="shared" si="7"/>
        <v>27</v>
      </c>
      <c r="P486" s="49">
        <f t="shared" si="19"/>
        <v>27</v>
      </c>
      <c r="Q486">
        <f t="shared" si="8"/>
        <v>7.39</v>
      </c>
      <c r="R486">
        <f t="shared" si="9"/>
        <v>36</v>
      </c>
      <c r="S486" s="49">
        <f t="shared" si="20"/>
        <v>36</v>
      </c>
      <c r="T486">
        <f t="shared" si="10"/>
        <v>7.53</v>
      </c>
      <c r="U486">
        <f t="shared" si="11"/>
        <v>26</v>
      </c>
      <c r="V486">
        <f t="shared" si="21"/>
        <v>26</v>
      </c>
      <c r="W486">
        <f t="shared" si="12"/>
        <v>7.58</v>
      </c>
      <c r="X486">
        <f t="shared" si="13"/>
        <v>21</v>
      </c>
      <c r="Y486">
        <f t="shared" si="22"/>
        <v>21</v>
      </c>
      <c r="Z486">
        <f t="shared" si="14"/>
        <v>7.56</v>
      </c>
      <c r="AA486">
        <f t="shared" si="15"/>
        <v>28</v>
      </c>
      <c r="AB486">
        <f t="shared" si="23"/>
        <v>28</v>
      </c>
      <c r="AC486">
        <f t="shared" si="24"/>
        <v>7.53</v>
      </c>
      <c r="AD486" cm="1">
        <f t="array" ref="AD486">1+SUMPRODUCT((D$469:D$776=D486)*(AC$469:AC$776&gt;AC486))</f>
        <v>20</v>
      </c>
      <c r="AE486">
        <f t="shared" si="25"/>
        <v>20</v>
      </c>
      <c r="AF486">
        <f t="shared" si="26"/>
        <v>7.16</v>
      </c>
      <c r="AG486" cm="1">
        <f t="array" ref="AG486">1+SUMPRODUCT((D$469:D$776=D486)*(AF$469:AF$776&gt;AF486))</f>
        <v>50</v>
      </c>
      <c r="AH486">
        <f t="shared" si="27"/>
        <v>50</v>
      </c>
      <c r="AI486">
        <f t="shared" si="28"/>
        <v>7.32</v>
      </c>
      <c r="AJ486" cm="1">
        <f t="array" ref="AJ486">1+SUMPRODUCT((D$469:D$776=D486)*(AI$469:AI$776&gt;AI486))</f>
        <v>51</v>
      </c>
      <c r="AK486">
        <f t="shared" si="29"/>
        <v>51</v>
      </c>
      <c r="AL486">
        <f t="shared" si="30"/>
        <v>7.18</v>
      </c>
      <c r="AM486" cm="1">
        <f t="array" ref="AM486">1+SUMPRODUCT((D$469:D$776=D486)*(AL$469:AL$776&gt;AL486))</f>
        <v>61</v>
      </c>
      <c r="AN486">
        <f t="shared" si="31"/>
        <v>61</v>
      </c>
    </row>
    <row r="487" spans="2:40" x14ac:dyDescent="0.3">
      <c r="B487" t="s">
        <v>27</v>
      </c>
      <c r="C487" t="str">
        <f>VLOOKUP(B487,class!A$1:B$357,2,FALSE)</f>
        <v>Shire district</v>
      </c>
      <c r="D487" t="str">
        <f>VLOOKUP(B487,classifications!E$3:F$335,2,FALSE)</f>
        <v>Urban with City and Town</v>
      </c>
      <c r="E487" s="7">
        <f t="shared" si="0"/>
        <v>7.09</v>
      </c>
      <c r="F487" s="49">
        <f t="shared" si="1"/>
        <v>77</v>
      </c>
      <c r="G487" s="49">
        <f t="shared" si="16"/>
        <v>77</v>
      </c>
      <c r="H487">
        <f t="shared" si="2"/>
        <v>7.36</v>
      </c>
      <c r="I487" s="49">
        <f t="shared" si="3"/>
        <v>26</v>
      </c>
      <c r="J487" s="49">
        <f t="shared" si="17"/>
        <v>26</v>
      </c>
      <c r="K487">
        <f t="shared" si="4"/>
        <v>7.87</v>
      </c>
      <c r="L487">
        <f t="shared" si="5"/>
        <v>2</v>
      </c>
      <c r="M487" s="49">
        <f t="shared" si="18"/>
        <v>2</v>
      </c>
      <c r="N487">
        <f t="shared" si="6"/>
        <v>8.01</v>
      </c>
      <c r="O487">
        <f t="shared" si="7"/>
        <v>1</v>
      </c>
      <c r="P487" s="49">
        <f t="shared" si="19"/>
        <v>1</v>
      </c>
      <c r="Q487">
        <f t="shared" si="8"/>
        <v>7.48</v>
      </c>
      <c r="R487">
        <f t="shared" si="9"/>
        <v>46</v>
      </c>
      <c r="S487" s="49">
        <f t="shared" si="20"/>
        <v>46</v>
      </c>
      <c r="T487">
        <f t="shared" si="10"/>
        <v>7.68</v>
      </c>
      <c r="U487">
        <f t="shared" si="11"/>
        <v>17</v>
      </c>
      <c r="V487">
        <f t="shared" si="21"/>
        <v>17</v>
      </c>
      <c r="W487">
        <f t="shared" si="12"/>
        <v>8.11</v>
      </c>
      <c r="X487">
        <f t="shared" si="13"/>
        <v>2</v>
      </c>
      <c r="Y487">
        <f t="shared" si="22"/>
        <v>2</v>
      </c>
      <c r="Z487">
        <f t="shared" si="14"/>
        <v>7.47</v>
      </c>
      <c r="AA487">
        <f t="shared" si="15"/>
        <v>61</v>
      </c>
      <c r="AB487">
        <f t="shared" si="23"/>
        <v>61</v>
      </c>
      <c r="AC487">
        <f t="shared" si="24"/>
        <v>7.33</v>
      </c>
      <c r="AD487" cm="1">
        <f t="array" ref="AD487">1+SUMPRODUCT((D$469:D$776=D487)*(AC$469:AC$776&gt;AC487))</f>
        <v>69</v>
      </c>
      <c r="AE487">
        <f t="shared" si="25"/>
        <v>69</v>
      </c>
      <c r="AF487">
        <f t="shared" si="26"/>
        <v>7.4</v>
      </c>
      <c r="AG487" cm="1">
        <f t="array" ref="AG487">1+SUMPRODUCT((D$469:D$776=D487)*(AF$469:AF$776&gt;AF487))</f>
        <v>23</v>
      </c>
      <c r="AH487">
        <f t="shared" si="27"/>
        <v>23</v>
      </c>
      <c r="AI487">
        <f t="shared" si="28"/>
        <v>8.0299999999999994</v>
      </c>
      <c r="AJ487" cm="1">
        <f t="array" ref="AJ487">1+SUMPRODUCT((D$469:D$776=D487)*(AI$469:AI$776&gt;AI487))</f>
        <v>3</v>
      </c>
      <c r="AK487">
        <f t="shared" si="29"/>
        <v>3</v>
      </c>
      <c r="AL487">
        <f t="shared" si="30"/>
        <v>7.43</v>
      </c>
      <c r="AM487" cm="1">
        <f t="array" ref="AM487">1+SUMPRODUCT((D$469:D$776=D487)*(AL$469:AL$776&gt;AL487))</f>
        <v>36</v>
      </c>
      <c r="AN487">
        <f t="shared" si="31"/>
        <v>36</v>
      </c>
    </row>
    <row r="488" spans="2:40" x14ac:dyDescent="0.3">
      <c r="B488" t="s">
        <v>28</v>
      </c>
      <c r="C488" t="str">
        <f>VLOOKUP(B488,class!A$1:B$357,2,FALSE)</f>
        <v>Unitary authority</v>
      </c>
      <c r="D488" t="str">
        <f>VLOOKUP(B488,classifications!E$3:F$335,2,FALSE)</f>
        <v>Urban with City and Town</v>
      </c>
      <c r="E488" s="7">
        <f t="shared" si="0"/>
        <v>7.02</v>
      </c>
      <c r="F488" s="49">
        <f t="shared" si="1"/>
        <v>83</v>
      </c>
      <c r="G488" s="49">
        <f t="shared" si="16"/>
        <v>83</v>
      </c>
      <c r="H488">
        <f t="shared" si="2"/>
        <v>7.17</v>
      </c>
      <c r="I488" s="49">
        <f t="shared" si="3"/>
        <v>62</v>
      </c>
      <c r="J488" s="49">
        <f t="shared" si="17"/>
        <v>62</v>
      </c>
      <c r="K488">
        <f t="shared" si="4"/>
        <v>7.26</v>
      </c>
      <c r="L488">
        <f t="shared" si="5"/>
        <v>65</v>
      </c>
      <c r="M488" s="49">
        <f t="shared" si="18"/>
        <v>65</v>
      </c>
      <c r="N488">
        <f t="shared" si="6"/>
        <v>7.36</v>
      </c>
      <c r="O488">
        <f t="shared" si="7"/>
        <v>60</v>
      </c>
      <c r="P488" s="49">
        <f t="shared" si="19"/>
        <v>60</v>
      </c>
      <c r="Q488">
        <f t="shared" si="8"/>
        <v>7.43</v>
      </c>
      <c r="R488">
        <f t="shared" si="9"/>
        <v>56</v>
      </c>
      <c r="S488" s="49">
        <f t="shared" si="20"/>
        <v>56</v>
      </c>
      <c r="T488">
        <f t="shared" si="10"/>
        <v>7.47</v>
      </c>
      <c r="U488">
        <f t="shared" si="11"/>
        <v>54</v>
      </c>
      <c r="V488">
        <f t="shared" si="21"/>
        <v>54</v>
      </c>
      <c r="W488">
        <f t="shared" si="12"/>
        <v>7.67</v>
      </c>
      <c r="X488">
        <f t="shared" si="13"/>
        <v>23</v>
      </c>
      <c r="Y488">
        <f t="shared" si="22"/>
        <v>23</v>
      </c>
      <c r="Z488">
        <f t="shared" si="14"/>
        <v>7.67</v>
      </c>
      <c r="AA488">
        <f t="shared" si="15"/>
        <v>26</v>
      </c>
      <c r="AB488">
        <f t="shared" si="23"/>
        <v>26</v>
      </c>
      <c r="AC488">
        <f t="shared" si="24"/>
        <v>7.69</v>
      </c>
      <c r="AD488" cm="1">
        <f t="array" ref="AD488">1+SUMPRODUCT((D$469:D$776=D488)*(AC$469:AC$776&gt;AC488))</f>
        <v>19</v>
      </c>
      <c r="AE488">
        <f t="shared" si="25"/>
        <v>19</v>
      </c>
      <c r="AF488">
        <f t="shared" si="26"/>
        <v>7.49</v>
      </c>
      <c r="AG488" cm="1">
        <f t="array" ref="AG488">1+SUMPRODUCT((D$469:D$776=D488)*(AF$469:AF$776&gt;AF488))</f>
        <v>14</v>
      </c>
      <c r="AH488">
        <f t="shared" si="27"/>
        <v>14</v>
      </c>
      <c r="AI488">
        <f t="shared" si="28"/>
        <v>7.36</v>
      </c>
      <c r="AJ488" cm="1">
        <f t="array" ref="AJ488">1+SUMPRODUCT((D$469:D$776=D488)*(AI$469:AI$776&gt;AI488))</f>
        <v>62</v>
      </c>
      <c r="AK488">
        <f t="shared" si="29"/>
        <v>62</v>
      </c>
      <c r="AL488">
        <f t="shared" si="30"/>
        <v>7.43</v>
      </c>
      <c r="AM488" cm="1">
        <f t="array" ref="AM488">1+SUMPRODUCT((D$469:D$776=D488)*(AL$469:AL$776&gt;AL488))</f>
        <v>36</v>
      </c>
      <c r="AN488">
        <f t="shared" si="31"/>
        <v>36</v>
      </c>
    </row>
    <row r="489" spans="2:40" x14ac:dyDescent="0.3">
      <c r="B489" t="s">
        <v>29</v>
      </c>
      <c r="C489" t="str">
        <f>VLOOKUP(B489,class!A$1:B$357,2,FALSE)</f>
        <v>Unitary authority</v>
      </c>
      <c r="D489" t="str">
        <f>VLOOKUP(B489,classifications!E$3:F$335,2,FALSE)</f>
        <v>Urban with City and Town</v>
      </c>
      <c r="E489" s="7">
        <f t="shared" si="0"/>
        <v>6.9</v>
      </c>
      <c r="F489" s="49">
        <f t="shared" si="1"/>
        <v>87</v>
      </c>
      <c r="G489" s="49">
        <f t="shared" si="16"/>
        <v>87</v>
      </c>
      <c r="H489">
        <f t="shared" si="2"/>
        <v>7.07</v>
      </c>
      <c r="I489" s="49">
        <f t="shared" si="3"/>
        <v>84</v>
      </c>
      <c r="J489" s="49">
        <f t="shared" si="17"/>
        <v>84</v>
      </c>
      <c r="K489">
        <f t="shared" si="4"/>
        <v>7.34</v>
      </c>
      <c r="L489">
        <f t="shared" si="5"/>
        <v>52</v>
      </c>
      <c r="M489" s="49">
        <f t="shared" si="18"/>
        <v>52</v>
      </c>
      <c r="N489">
        <f t="shared" si="6"/>
        <v>7.31</v>
      </c>
      <c r="O489">
        <f t="shared" si="7"/>
        <v>70</v>
      </c>
      <c r="P489" s="49">
        <f t="shared" si="19"/>
        <v>70</v>
      </c>
      <c r="Q489">
        <f t="shared" si="8"/>
        <v>7.37</v>
      </c>
      <c r="R489">
        <f t="shared" si="9"/>
        <v>68</v>
      </c>
      <c r="S489" s="49">
        <f t="shared" si="20"/>
        <v>68</v>
      </c>
      <c r="T489">
        <f t="shared" si="10"/>
        <v>7.35</v>
      </c>
      <c r="U489">
        <f t="shared" si="11"/>
        <v>73</v>
      </c>
      <c r="V489">
        <f t="shared" si="21"/>
        <v>73</v>
      </c>
      <c r="W489">
        <f t="shared" si="12"/>
        <v>7.3</v>
      </c>
      <c r="X489">
        <f t="shared" si="13"/>
        <v>80</v>
      </c>
      <c r="Y489">
        <f t="shared" si="22"/>
        <v>80</v>
      </c>
      <c r="Z489">
        <f t="shared" si="14"/>
        <v>7.44</v>
      </c>
      <c r="AA489">
        <f t="shared" si="15"/>
        <v>65</v>
      </c>
      <c r="AB489">
        <f t="shared" si="23"/>
        <v>65</v>
      </c>
      <c r="AC489">
        <f t="shared" si="24"/>
        <v>7.35</v>
      </c>
      <c r="AD489" cm="1">
        <f t="array" ref="AD489">1+SUMPRODUCT((D$469:D$776=D489)*(AC$469:AC$776&gt;AC489))</f>
        <v>66</v>
      </c>
      <c r="AE489">
        <f t="shared" si="25"/>
        <v>66</v>
      </c>
      <c r="AF489">
        <f t="shared" si="26"/>
        <v>7.16</v>
      </c>
      <c r="AG489" cm="1">
        <f t="array" ref="AG489">1+SUMPRODUCT((D$469:D$776=D489)*(AF$469:AF$776&gt;AF489))</f>
        <v>73</v>
      </c>
      <c r="AH489">
        <f t="shared" si="27"/>
        <v>73</v>
      </c>
      <c r="AI489">
        <f t="shared" si="28"/>
        <v>7.43</v>
      </c>
      <c r="AJ489" cm="1">
        <f t="array" ref="AJ489">1+SUMPRODUCT((D$469:D$776=D489)*(AI$469:AI$776&gt;AI489))</f>
        <v>42</v>
      </c>
      <c r="AK489">
        <f t="shared" si="29"/>
        <v>42</v>
      </c>
      <c r="AL489">
        <f t="shared" si="30"/>
        <v>7.31</v>
      </c>
      <c r="AM489" cm="1">
        <f t="array" ref="AM489">1+SUMPRODUCT((D$469:D$776=D489)*(AL$469:AL$776&gt;AL489))</f>
        <v>57</v>
      </c>
      <c r="AN489">
        <f t="shared" si="31"/>
        <v>57</v>
      </c>
    </row>
    <row r="490" spans="2:40" x14ac:dyDescent="0.3">
      <c r="B490" t="s">
        <v>30</v>
      </c>
      <c r="C490" t="str">
        <f>VLOOKUP(B490,class!A$1:B$357,2,FALSE)</f>
        <v>Shire district</v>
      </c>
      <c r="D490" t="str">
        <f>VLOOKUP(B490,classifications!E$3:F$335,2,FALSE)</f>
        <v>Urban with Significant Rural (rural including hub towns 26-49%)</v>
      </c>
      <c r="E490" s="7">
        <f t="shared" si="0"/>
        <v>7.11</v>
      </c>
      <c r="F490" s="49">
        <f t="shared" si="1"/>
        <v>44</v>
      </c>
      <c r="G490" s="49">
        <f t="shared" si="16"/>
        <v>44</v>
      </c>
      <c r="H490">
        <f t="shared" si="2"/>
        <v>7.25</v>
      </c>
      <c r="I490" s="49">
        <f t="shared" si="3"/>
        <v>35</v>
      </c>
      <c r="J490" s="49">
        <f t="shared" si="17"/>
        <v>35</v>
      </c>
      <c r="K490">
        <f t="shared" si="4"/>
        <v>7.51</v>
      </c>
      <c r="L490">
        <f t="shared" si="5"/>
        <v>19</v>
      </c>
      <c r="M490" s="49">
        <f t="shared" si="18"/>
        <v>19</v>
      </c>
      <c r="N490">
        <f t="shared" si="6"/>
        <v>6.97</v>
      </c>
      <c r="O490">
        <f t="shared" si="7"/>
        <v>48</v>
      </c>
      <c r="P490" s="49">
        <f t="shared" si="19"/>
        <v>48</v>
      </c>
      <c r="Q490">
        <f t="shared" si="8"/>
        <v>7.2</v>
      </c>
      <c r="R490">
        <f t="shared" si="9"/>
        <v>46</v>
      </c>
      <c r="S490" s="49">
        <f t="shared" si="20"/>
        <v>46</v>
      </c>
      <c r="T490">
        <f t="shared" si="10"/>
        <v>7.3</v>
      </c>
      <c r="U490">
        <f t="shared" si="11"/>
        <v>42</v>
      </c>
      <c r="V490">
        <f t="shared" si="21"/>
        <v>42</v>
      </c>
      <c r="W490">
        <f t="shared" si="12"/>
        <v>8.07</v>
      </c>
      <c r="X490">
        <f t="shared" si="13"/>
        <v>1</v>
      </c>
      <c r="Y490">
        <f t="shared" si="22"/>
        <v>1</v>
      </c>
      <c r="Z490">
        <f t="shared" si="14"/>
        <v>7.75</v>
      </c>
      <c r="AA490">
        <f t="shared" si="15"/>
        <v>14</v>
      </c>
      <c r="AB490">
        <f t="shared" si="23"/>
        <v>14</v>
      </c>
      <c r="AC490">
        <f t="shared" si="24"/>
        <v>7.33</v>
      </c>
      <c r="AD490" cm="1">
        <f t="array" ref="AD490">1+SUMPRODUCT((D$469:D$776=D490)*(AC$469:AC$776&gt;AC490))</f>
        <v>42</v>
      </c>
      <c r="AE490">
        <f t="shared" si="25"/>
        <v>42</v>
      </c>
      <c r="AF490">
        <f t="shared" si="26"/>
        <v>7.17</v>
      </c>
      <c r="AG490" cm="1">
        <f t="array" ref="AG490">1+SUMPRODUCT((D$469:D$776=D490)*(AF$469:AF$776&gt;AF490))</f>
        <v>40</v>
      </c>
      <c r="AH490">
        <f t="shared" si="27"/>
        <v>40</v>
      </c>
      <c r="AI490">
        <f t="shared" si="28"/>
        <v>7.25</v>
      </c>
      <c r="AJ490" cm="1">
        <f t="array" ref="AJ490">1+SUMPRODUCT((D$469:D$776=D490)*(AI$469:AI$776&gt;AI490))</f>
        <v>45</v>
      </c>
      <c r="AK490">
        <f t="shared" si="29"/>
        <v>45</v>
      </c>
      <c r="AL490">
        <f t="shared" si="30"/>
        <v>7.05</v>
      </c>
      <c r="AM490" cm="1">
        <f t="array" ref="AM490">1+SUMPRODUCT((D$469:D$776=D490)*(AL$469:AL$776&gt;AL490))</f>
        <v>50</v>
      </c>
      <c r="AN490">
        <f t="shared" si="31"/>
        <v>50</v>
      </c>
    </row>
    <row r="491" spans="2:40" x14ac:dyDescent="0.3">
      <c r="B491" t="s">
        <v>31</v>
      </c>
      <c r="C491" t="str">
        <f>VLOOKUP(B491,class!A$1:B$357,2,FALSE)</f>
        <v>Metropolitan district</v>
      </c>
      <c r="D491" t="str">
        <f>VLOOKUP(B491,classifications!E$3:F$335,2,FALSE)</f>
        <v>Urban with Major Conurbation</v>
      </c>
      <c r="E491" s="7">
        <f t="shared" si="0"/>
        <v>7.24</v>
      </c>
      <c r="F491" s="49">
        <f t="shared" si="1"/>
        <v>29</v>
      </c>
      <c r="G491" s="49">
        <f t="shared" si="16"/>
        <v>29</v>
      </c>
      <c r="H491">
        <f t="shared" si="2"/>
        <v>7.15</v>
      </c>
      <c r="I491" s="49">
        <f t="shared" si="3"/>
        <v>48</v>
      </c>
      <c r="J491" s="49">
        <f t="shared" si="17"/>
        <v>48</v>
      </c>
      <c r="K491">
        <f t="shared" si="4"/>
        <v>7.28</v>
      </c>
      <c r="L491">
        <f t="shared" si="5"/>
        <v>43</v>
      </c>
      <c r="M491" s="49">
        <f t="shared" si="18"/>
        <v>43</v>
      </c>
      <c r="N491">
        <f t="shared" si="6"/>
        <v>7.44</v>
      </c>
      <c r="O491">
        <f t="shared" si="7"/>
        <v>20</v>
      </c>
      <c r="P491" s="49">
        <f t="shared" si="19"/>
        <v>20</v>
      </c>
      <c r="Q491">
        <f t="shared" si="8"/>
        <v>7.37</v>
      </c>
      <c r="R491">
        <f t="shared" si="9"/>
        <v>38</v>
      </c>
      <c r="S491" s="49">
        <f t="shared" si="20"/>
        <v>38</v>
      </c>
      <c r="T491">
        <f t="shared" si="10"/>
        <v>7.33</v>
      </c>
      <c r="U491">
        <f t="shared" si="11"/>
        <v>53</v>
      </c>
      <c r="V491">
        <f t="shared" si="21"/>
        <v>53</v>
      </c>
      <c r="W491">
        <f t="shared" si="12"/>
        <v>7.4</v>
      </c>
      <c r="X491">
        <f t="shared" si="13"/>
        <v>47</v>
      </c>
      <c r="Y491">
        <f t="shared" si="22"/>
        <v>47</v>
      </c>
      <c r="Z491">
        <f t="shared" si="14"/>
        <v>7.52</v>
      </c>
      <c r="AA491">
        <f t="shared" si="15"/>
        <v>37</v>
      </c>
      <c r="AB491">
        <f t="shared" si="23"/>
        <v>37</v>
      </c>
      <c r="AC491">
        <f t="shared" si="24"/>
        <v>7.34</v>
      </c>
      <c r="AD491" cm="1">
        <f t="array" ref="AD491">1+SUMPRODUCT((D$469:D$776=D491)*(AC$469:AC$776&gt;AC491))</f>
        <v>44</v>
      </c>
      <c r="AE491">
        <f t="shared" si="25"/>
        <v>44</v>
      </c>
      <c r="AF491">
        <f t="shared" si="26"/>
        <v>7.26</v>
      </c>
      <c r="AG491" cm="1">
        <f t="array" ref="AG491">1+SUMPRODUCT((D$469:D$776=D491)*(AF$469:AF$776&gt;AF491))</f>
        <v>36</v>
      </c>
      <c r="AH491">
        <f t="shared" si="27"/>
        <v>36</v>
      </c>
      <c r="AI491">
        <f t="shared" si="28"/>
        <v>7.52</v>
      </c>
      <c r="AJ491" cm="1">
        <f t="array" ref="AJ491">1+SUMPRODUCT((D$469:D$776=D491)*(AI$469:AI$776&gt;AI491))</f>
        <v>19</v>
      </c>
      <c r="AK491">
        <f t="shared" si="29"/>
        <v>19</v>
      </c>
      <c r="AL491">
        <f t="shared" si="30"/>
        <v>7.61</v>
      </c>
      <c r="AM491" cm="1">
        <f t="array" ref="AM491">1+SUMPRODUCT((D$469:D$776=D491)*(AL$469:AL$776&gt;AL491))</f>
        <v>10</v>
      </c>
      <c r="AN491">
        <f t="shared" si="31"/>
        <v>10</v>
      </c>
    </row>
    <row r="492" spans="2:40" x14ac:dyDescent="0.3">
      <c r="B492" t="s">
        <v>32</v>
      </c>
      <c r="C492" t="str">
        <f>VLOOKUP(B492,class!A$1:B$357,2,FALSE)</f>
        <v>Shire district</v>
      </c>
      <c r="D492" t="str">
        <f>VLOOKUP(B492,classifications!E$3:F$335,2,FALSE)</f>
        <v>Urban with Significant Rural (rural including hub towns 26-49%)</v>
      </c>
      <c r="E492" s="7">
        <f t="shared" si="0"/>
        <v>7.11</v>
      </c>
      <c r="F492" s="49">
        <f t="shared" si="1"/>
        <v>44</v>
      </c>
      <c r="G492" s="49">
        <f t="shared" si="16"/>
        <v>44</v>
      </c>
      <c r="H492">
        <f t="shared" si="2"/>
        <v>7.32</v>
      </c>
      <c r="I492" s="49">
        <f t="shared" si="3"/>
        <v>29</v>
      </c>
      <c r="J492" s="49">
        <f t="shared" si="17"/>
        <v>29</v>
      </c>
      <c r="K492">
        <f t="shared" si="4"/>
        <v>7.22</v>
      </c>
      <c r="L492">
        <f t="shared" si="5"/>
        <v>43</v>
      </c>
      <c r="M492" s="49">
        <f t="shared" si="18"/>
        <v>43</v>
      </c>
      <c r="N492">
        <f t="shared" si="6"/>
        <v>7.49</v>
      </c>
      <c r="O492">
        <f t="shared" si="7"/>
        <v>28</v>
      </c>
      <c r="P492" s="49">
        <f t="shared" si="19"/>
        <v>28</v>
      </c>
      <c r="Q492">
        <f t="shared" si="8"/>
        <v>7.62</v>
      </c>
      <c r="R492">
        <f t="shared" si="9"/>
        <v>9</v>
      </c>
      <c r="S492" s="49">
        <f t="shared" si="20"/>
        <v>9</v>
      </c>
      <c r="T492">
        <f t="shared" si="10"/>
        <v>7.29</v>
      </c>
      <c r="U492">
        <f t="shared" si="11"/>
        <v>43</v>
      </c>
      <c r="V492">
        <f t="shared" si="21"/>
        <v>43</v>
      </c>
      <c r="W492">
        <f t="shared" si="12"/>
        <v>7.35</v>
      </c>
      <c r="X492">
        <f t="shared" si="13"/>
        <v>40</v>
      </c>
      <c r="Y492">
        <f t="shared" si="22"/>
        <v>40</v>
      </c>
      <c r="Z492">
        <f t="shared" si="14"/>
        <v>7.7</v>
      </c>
      <c r="AA492">
        <f t="shared" si="15"/>
        <v>17</v>
      </c>
      <c r="AB492">
        <f t="shared" si="23"/>
        <v>17</v>
      </c>
      <c r="AC492">
        <f t="shared" si="24"/>
        <v>7.07</v>
      </c>
      <c r="AD492" cm="1">
        <f t="array" ref="AD492">1+SUMPRODUCT((D$469:D$776=D492)*(AC$469:AC$776&gt;AC492))</f>
        <v>50</v>
      </c>
      <c r="AE492">
        <f t="shared" si="25"/>
        <v>50</v>
      </c>
      <c r="AF492" t="str">
        <f t="shared" si="26"/>
        <v>x</v>
      </c>
      <c r="AG492" cm="1">
        <f t="array" ref="AG492">1+SUMPRODUCT((D$469:D$776=D492)*(AF$469:AF$776&gt;AF492))</f>
        <v>1</v>
      </c>
      <c r="AH492">
        <f t="shared" si="27"/>
        <v>9999</v>
      </c>
      <c r="AI492">
        <f t="shared" si="28"/>
        <v>7.62</v>
      </c>
      <c r="AJ492" cm="1">
        <f t="array" ref="AJ492">1+SUMPRODUCT((D$469:D$776=D492)*(AI$469:AI$776&gt;AI492))</f>
        <v>10</v>
      </c>
      <c r="AK492">
        <f t="shared" si="29"/>
        <v>10</v>
      </c>
      <c r="AL492" t="str">
        <f t="shared" si="30"/>
        <v>x</v>
      </c>
      <c r="AM492" cm="1">
        <f t="array" ref="AM492">1+SUMPRODUCT((D$469:D$776=D492)*(AL$469:AL$776&gt;AL492))</f>
        <v>1</v>
      </c>
      <c r="AN492">
        <f t="shared" si="31"/>
        <v>9999</v>
      </c>
    </row>
    <row r="493" spans="2:40" x14ac:dyDescent="0.3">
      <c r="B493" t="s">
        <v>1033</v>
      </c>
      <c r="C493" t="str">
        <f>VLOOKUP(B493,class!A$1:B$357,2,FALSE)</f>
        <v>Unitary authority</v>
      </c>
      <c r="D493" t="str">
        <f>VLOOKUP(B493,classifications!E$3:F$335,2,FALSE)</f>
        <v>Urban with City and Town</v>
      </c>
      <c r="E493" s="7">
        <f t="shared" si="0"/>
        <v>7.32</v>
      </c>
      <c r="F493" s="49">
        <f t="shared" si="1"/>
        <v>35</v>
      </c>
      <c r="G493" s="49">
        <f t="shared" si="16"/>
        <v>35</v>
      </c>
      <c r="H493">
        <f t="shared" si="2"/>
        <v>7.24</v>
      </c>
      <c r="I493" s="49">
        <f t="shared" si="3"/>
        <v>54</v>
      </c>
      <c r="J493" s="49">
        <f t="shared" si="17"/>
        <v>54</v>
      </c>
      <c r="K493">
        <f t="shared" si="4"/>
        <v>7.24</v>
      </c>
      <c r="L493">
        <f t="shared" si="5"/>
        <v>69</v>
      </c>
      <c r="M493" s="49">
        <f t="shared" si="18"/>
        <v>69</v>
      </c>
      <c r="N493">
        <f t="shared" si="6"/>
        <v>7.49</v>
      </c>
      <c r="O493">
        <f t="shared" si="7"/>
        <v>45</v>
      </c>
      <c r="P493" s="49">
        <f t="shared" si="19"/>
        <v>45</v>
      </c>
      <c r="Q493">
        <f t="shared" si="8"/>
        <v>7.39</v>
      </c>
      <c r="R493">
        <f t="shared" si="9"/>
        <v>62</v>
      </c>
      <c r="S493" s="49">
        <f t="shared" si="20"/>
        <v>62</v>
      </c>
      <c r="T493">
        <f t="shared" si="10"/>
        <v>7.62</v>
      </c>
      <c r="U493">
        <f t="shared" si="11"/>
        <v>26</v>
      </c>
      <c r="V493">
        <f t="shared" si="21"/>
        <v>26</v>
      </c>
      <c r="W493">
        <f t="shared" si="12"/>
        <v>7.59</v>
      </c>
      <c r="X493">
        <f t="shared" si="13"/>
        <v>33</v>
      </c>
      <c r="Y493">
        <f t="shared" si="22"/>
        <v>33</v>
      </c>
      <c r="Z493">
        <f t="shared" si="14"/>
        <v>7.49</v>
      </c>
      <c r="AA493">
        <f t="shared" si="15"/>
        <v>58</v>
      </c>
      <c r="AB493">
        <f t="shared" si="23"/>
        <v>58</v>
      </c>
      <c r="AC493">
        <f t="shared" si="24"/>
        <v>7.58</v>
      </c>
      <c r="AD493" cm="1">
        <f t="array" ref="AD493">1+SUMPRODUCT((D$469:D$776=D493)*(AC$469:AC$776&gt;AC493))</f>
        <v>29</v>
      </c>
      <c r="AE493">
        <f t="shared" si="25"/>
        <v>29</v>
      </c>
      <c r="AF493">
        <f t="shared" si="26"/>
        <v>7.33</v>
      </c>
      <c r="AG493" cm="1">
        <f t="array" ref="AG493">1+SUMPRODUCT((D$469:D$776=D493)*(AF$469:AF$776&gt;AF493))</f>
        <v>41</v>
      </c>
      <c r="AH493">
        <f t="shared" si="27"/>
        <v>41</v>
      </c>
      <c r="AI493">
        <f t="shared" si="28"/>
        <v>7.49</v>
      </c>
      <c r="AJ493" cm="1">
        <f t="array" ref="AJ493">1+SUMPRODUCT((D$469:D$776=D493)*(AI$469:AI$776&gt;AI493))</f>
        <v>35</v>
      </c>
      <c r="AK493">
        <f t="shared" si="29"/>
        <v>35</v>
      </c>
      <c r="AL493">
        <f t="shared" si="30"/>
        <v>7.37</v>
      </c>
      <c r="AM493" cm="1">
        <f t="array" ref="AM493">1+SUMPRODUCT((D$469:D$776=D493)*(AL$469:AL$776&gt;AL493))</f>
        <v>48</v>
      </c>
      <c r="AN493">
        <f t="shared" si="31"/>
        <v>48</v>
      </c>
    </row>
    <row r="494" spans="2:40" x14ac:dyDescent="0.3">
      <c r="B494" t="s">
        <v>34</v>
      </c>
      <c r="C494" t="str">
        <f>VLOOKUP(B494,class!A$1:B$357,2,FALSE)</f>
        <v>Unitary authority</v>
      </c>
      <c r="D494" t="str">
        <f>VLOOKUP(B494,classifications!E$3:F$335,2,FALSE)</f>
        <v>Urban with City and Town</v>
      </c>
      <c r="E494" s="7">
        <f t="shared" si="0"/>
        <v>7.36</v>
      </c>
      <c r="F494" s="49">
        <f t="shared" si="1"/>
        <v>24</v>
      </c>
      <c r="G494" s="49">
        <f t="shared" si="16"/>
        <v>24</v>
      </c>
      <c r="H494">
        <f t="shared" si="2"/>
        <v>7.27</v>
      </c>
      <c r="I494" s="49">
        <f t="shared" si="3"/>
        <v>45</v>
      </c>
      <c r="J494" s="49">
        <f t="shared" si="17"/>
        <v>45</v>
      </c>
      <c r="K494">
        <f t="shared" si="4"/>
        <v>7.25</v>
      </c>
      <c r="L494">
        <f t="shared" si="5"/>
        <v>68</v>
      </c>
      <c r="M494" s="49">
        <f t="shared" si="18"/>
        <v>68</v>
      </c>
      <c r="N494">
        <f t="shared" si="6"/>
        <v>7.31</v>
      </c>
      <c r="O494">
        <f t="shared" si="7"/>
        <v>70</v>
      </c>
      <c r="P494" s="49">
        <f t="shared" si="19"/>
        <v>70</v>
      </c>
      <c r="Q494">
        <f t="shared" si="8"/>
        <v>7.47</v>
      </c>
      <c r="R494">
        <f t="shared" si="9"/>
        <v>49</v>
      </c>
      <c r="S494" s="49">
        <f t="shared" si="20"/>
        <v>49</v>
      </c>
      <c r="T494">
        <f t="shared" si="10"/>
        <v>7.57</v>
      </c>
      <c r="U494">
        <f t="shared" si="11"/>
        <v>34</v>
      </c>
      <c r="V494">
        <f t="shared" si="21"/>
        <v>34</v>
      </c>
      <c r="W494">
        <f t="shared" si="12"/>
        <v>7.54</v>
      </c>
      <c r="X494">
        <f t="shared" si="13"/>
        <v>45</v>
      </c>
      <c r="Y494">
        <f t="shared" si="22"/>
        <v>45</v>
      </c>
      <c r="Z494">
        <f t="shared" si="14"/>
        <v>7.65</v>
      </c>
      <c r="AA494">
        <f t="shared" si="15"/>
        <v>32</v>
      </c>
      <c r="AB494">
        <f t="shared" si="23"/>
        <v>32</v>
      </c>
      <c r="AC494">
        <f t="shared" si="24"/>
        <v>7.53</v>
      </c>
      <c r="AD494" cm="1">
        <f t="array" ref="AD494">1+SUMPRODUCT((D$469:D$776=D494)*(AC$469:AC$776&gt;AC494))</f>
        <v>39</v>
      </c>
      <c r="AE494">
        <f t="shared" si="25"/>
        <v>39</v>
      </c>
      <c r="AF494">
        <f t="shared" si="26"/>
        <v>7.41</v>
      </c>
      <c r="AG494" cm="1">
        <f t="array" ref="AG494">1+SUMPRODUCT((D$469:D$776=D494)*(AF$469:AF$776&gt;AF494))</f>
        <v>20</v>
      </c>
      <c r="AH494">
        <f t="shared" si="27"/>
        <v>20</v>
      </c>
      <c r="AI494">
        <f t="shared" si="28"/>
        <v>7.37</v>
      </c>
      <c r="AJ494" cm="1">
        <f t="array" ref="AJ494">1+SUMPRODUCT((D$469:D$776=D494)*(AI$469:AI$776&gt;AI494))</f>
        <v>59</v>
      </c>
      <c r="AK494">
        <f t="shared" si="29"/>
        <v>59</v>
      </c>
      <c r="AL494">
        <f t="shared" si="30"/>
        <v>7.67</v>
      </c>
      <c r="AM494" cm="1">
        <f t="array" ref="AM494">1+SUMPRODUCT((D$469:D$776=D494)*(AL$469:AL$776&gt;AL494))</f>
        <v>15</v>
      </c>
      <c r="AN494">
        <f t="shared" si="31"/>
        <v>15</v>
      </c>
    </row>
    <row r="495" spans="2:40" x14ac:dyDescent="0.3">
      <c r="B495" t="s">
        <v>35</v>
      </c>
      <c r="C495" t="str">
        <f>VLOOKUP(B495,class!A$1:B$357,2,FALSE)</f>
        <v>Metropolitan district</v>
      </c>
      <c r="D495" t="str">
        <f>VLOOKUP(B495,classifications!E$3:F$335,2,FALSE)</f>
        <v>Urban with Major Conurbation</v>
      </c>
      <c r="E495" s="7">
        <f t="shared" si="0"/>
        <v>7.21</v>
      </c>
      <c r="F495" s="49">
        <f t="shared" si="1"/>
        <v>33</v>
      </c>
      <c r="G495" s="49">
        <f t="shared" si="16"/>
        <v>33</v>
      </c>
      <c r="H495">
        <f t="shared" si="2"/>
        <v>7.28</v>
      </c>
      <c r="I495" s="49">
        <f t="shared" si="3"/>
        <v>31</v>
      </c>
      <c r="J495" s="49">
        <f t="shared" si="17"/>
        <v>31</v>
      </c>
      <c r="K495">
        <f t="shared" si="4"/>
        <v>7.34</v>
      </c>
      <c r="L495">
        <f t="shared" si="5"/>
        <v>33</v>
      </c>
      <c r="M495" s="49">
        <f t="shared" si="18"/>
        <v>33</v>
      </c>
      <c r="N495">
        <f t="shared" si="6"/>
        <v>7.49</v>
      </c>
      <c r="O495">
        <f t="shared" si="7"/>
        <v>10</v>
      </c>
      <c r="P495" s="49">
        <f t="shared" si="19"/>
        <v>10</v>
      </c>
      <c r="Q495">
        <f t="shared" si="8"/>
        <v>7.29</v>
      </c>
      <c r="R495">
        <f t="shared" si="9"/>
        <v>54</v>
      </c>
      <c r="S495" s="49">
        <f t="shared" si="20"/>
        <v>54</v>
      </c>
      <c r="T495">
        <f t="shared" si="10"/>
        <v>7.26</v>
      </c>
      <c r="U495">
        <f t="shared" si="11"/>
        <v>59</v>
      </c>
      <c r="V495">
        <f t="shared" si="21"/>
        <v>59</v>
      </c>
      <c r="W495">
        <f t="shared" si="12"/>
        <v>7.45</v>
      </c>
      <c r="X495">
        <f t="shared" si="13"/>
        <v>37</v>
      </c>
      <c r="Y495">
        <f t="shared" si="22"/>
        <v>37</v>
      </c>
      <c r="Z495">
        <f t="shared" si="14"/>
        <v>7.5</v>
      </c>
      <c r="AA495">
        <f t="shared" si="15"/>
        <v>40</v>
      </c>
      <c r="AB495">
        <f t="shared" si="23"/>
        <v>40</v>
      </c>
      <c r="AC495">
        <f t="shared" si="24"/>
        <v>7.45</v>
      </c>
      <c r="AD495" cm="1">
        <f t="array" ref="AD495">1+SUMPRODUCT((D$469:D$776=D495)*(AC$469:AC$776&gt;AC495))</f>
        <v>32</v>
      </c>
      <c r="AE495">
        <f t="shared" si="25"/>
        <v>32</v>
      </c>
      <c r="AF495">
        <f t="shared" si="26"/>
        <v>7.05</v>
      </c>
      <c r="AG495" cm="1">
        <f t="array" ref="AG495">1+SUMPRODUCT((D$469:D$776=D495)*(AF$469:AF$776&gt;AF495))</f>
        <v>65</v>
      </c>
      <c r="AH495">
        <f t="shared" si="27"/>
        <v>65</v>
      </c>
      <c r="AI495">
        <f t="shared" si="28"/>
        <v>7.49</v>
      </c>
      <c r="AJ495" cm="1">
        <f t="array" ref="AJ495">1+SUMPRODUCT((D$469:D$776=D495)*(AI$469:AI$776&gt;AI495))</f>
        <v>23</v>
      </c>
      <c r="AK495">
        <f t="shared" si="29"/>
        <v>23</v>
      </c>
      <c r="AL495">
        <f t="shared" si="30"/>
        <v>7.24</v>
      </c>
      <c r="AM495" cm="1">
        <f t="array" ref="AM495">1+SUMPRODUCT((D$469:D$776=D495)*(AL$469:AL$776&gt;AL495))</f>
        <v>53</v>
      </c>
      <c r="AN495">
        <f t="shared" si="31"/>
        <v>53</v>
      </c>
    </row>
    <row r="496" spans="2:40" x14ac:dyDescent="0.3">
      <c r="B496" t="s">
        <v>36</v>
      </c>
      <c r="C496" t="str">
        <f>VLOOKUP(B496,class!A$1:B$357,2,FALSE)</f>
        <v>Shire district</v>
      </c>
      <c r="D496" t="str">
        <f>VLOOKUP(B496,classifications!E$3:F$335,2,FALSE)</f>
        <v xml:space="preserve">Largely Rural (rural including hub towns 50-79%) </v>
      </c>
      <c r="E496" s="7">
        <f t="shared" si="0"/>
        <v>7.6</v>
      </c>
      <c r="F496" s="49">
        <f t="shared" si="1"/>
        <v>8</v>
      </c>
      <c r="G496" s="49">
        <f t="shared" si="16"/>
        <v>8</v>
      </c>
      <c r="H496">
        <f t="shared" si="2"/>
        <v>7.41</v>
      </c>
      <c r="I496" s="49">
        <f t="shared" si="3"/>
        <v>22</v>
      </c>
      <c r="J496" s="49">
        <f t="shared" si="17"/>
        <v>22</v>
      </c>
      <c r="K496">
        <f t="shared" si="4"/>
        <v>7.35</v>
      </c>
      <c r="L496">
        <f t="shared" si="5"/>
        <v>35</v>
      </c>
      <c r="M496" s="49">
        <f t="shared" si="18"/>
        <v>35</v>
      </c>
      <c r="N496">
        <f t="shared" si="6"/>
        <v>7.78</v>
      </c>
      <c r="O496">
        <f t="shared" si="7"/>
        <v>9</v>
      </c>
      <c r="P496" s="49">
        <f t="shared" si="19"/>
        <v>9</v>
      </c>
      <c r="Q496">
        <f t="shared" si="8"/>
        <v>7.84</v>
      </c>
      <c r="R496">
        <f t="shared" si="9"/>
        <v>3</v>
      </c>
      <c r="S496" s="49">
        <f t="shared" si="20"/>
        <v>3</v>
      </c>
      <c r="T496">
        <f t="shared" si="10"/>
        <v>7.45</v>
      </c>
      <c r="U496">
        <f t="shared" si="11"/>
        <v>38</v>
      </c>
      <c r="V496">
        <f t="shared" si="21"/>
        <v>38</v>
      </c>
      <c r="W496">
        <f t="shared" si="12"/>
        <v>7.57</v>
      </c>
      <c r="X496">
        <f t="shared" si="13"/>
        <v>24</v>
      </c>
      <c r="Y496">
        <f t="shared" si="22"/>
        <v>24</v>
      </c>
      <c r="Z496">
        <f t="shared" si="14"/>
        <v>7.58</v>
      </c>
      <c r="AA496">
        <f t="shared" si="15"/>
        <v>29</v>
      </c>
      <c r="AB496">
        <f t="shared" si="23"/>
        <v>29</v>
      </c>
      <c r="AC496">
        <f t="shared" si="24"/>
        <v>7.58</v>
      </c>
      <c r="AD496" cm="1">
        <f t="array" ref="AD496">1+SUMPRODUCT((D$469:D$776=D496)*(AC$469:AC$776&gt;AC496))</f>
        <v>21</v>
      </c>
      <c r="AE496">
        <f t="shared" si="25"/>
        <v>21</v>
      </c>
      <c r="AF496">
        <f t="shared" si="26"/>
        <v>7.51</v>
      </c>
      <c r="AG496" cm="1">
        <f t="array" ref="AG496">1+SUMPRODUCT((D$469:D$776=D496)*(AF$469:AF$776&gt;AF496))</f>
        <v>15</v>
      </c>
      <c r="AH496">
        <f t="shared" si="27"/>
        <v>15</v>
      </c>
      <c r="AI496">
        <f t="shared" si="28"/>
        <v>7.67</v>
      </c>
      <c r="AJ496" cm="1">
        <f t="array" ref="AJ496">1+SUMPRODUCT((D$469:D$776=D496)*(AI$469:AI$776&gt;AI496))</f>
        <v>11</v>
      </c>
      <c r="AK496">
        <f t="shared" si="29"/>
        <v>11</v>
      </c>
      <c r="AL496">
        <f t="shared" si="30"/>
        <v>7.57</v>
      </c>
      <c r="AM496" cm="1">
        <f t="array" ref="AM496">1+SUMPRODUCT((D$469:D$776=D496)*(AL$469:AL$776&gt;AL496))</f>
        <v>15</v>
      </c>
      <c r="AN496">
        <f t="shared" si="31"/>
        <v>15</v>
      </c>
    </row>
    <row r="497" spans="2:40" x14ac:dyDescent="0.3">
      <c r="B497" t="s">
        <v>37</v>
      </c>
      <c r="C497" t="str">
        <f>VLOOKUP(B497,class!A$1:B$357,2,FALSE)</f>
        <v>Shire district</v>
      </c>
      <c r="D497" t="str">
        <f>VLOOKUP(B497,classifications!E$3:F$335,2,FALSE)</f>
        <v xml:space="preserve">Mainly Rural (rural including hub towns &gt;=80%) </v>
      </c>
      <c r="E497" s="7">
        <f t="shared" si="0"/>
        <v>7.27</v>
      </c>
      <c r="F497" s="49">
        <f t="shared" si="1"/>
        <v>34</v>
      </c>
      <c r="G497" s="49">
        <f t="shared" si="16"/>
        <v>34</v>
      </c>
      <c r="H497">
        <f t="shared" si="2"/>
        <v>7.42</v>
      </c>
      <c r="I497" s="49">
        <f t="shared" si="3"/>
        <v>18</v>
      </c>
      <c r="J497" s="49">
        <f t="shared" si="17"/>
        <v>18</v>
      </c>
      <c r="K497">
        <f t="shared" si="4"/>
        <v>7.79</v>
      </c>
      <c r="L497">
        <f t="shared" si="5"/>
        <v>9</v>
      </c>
      <c r="M497" s="49">
        <f t="shared" si="18"/>
        <v>9</v>
      </c>
      <c r="N497">
        <f t="shared" si="6"/>
        <v>7.49</v>
      </c>
      <c r="O497">
        <f t="shared" si="7"/>
        <v>34</v>
      </c>
      <c r="P497" s="49">
        <f t="shared" si="19"/>
        <v>34</v>
      </c>
      <c r="Q497">
        <f t="shared" si="8"/>
        <v>7.83</v>
      </c>
      <c r="R497">
        <f t="shared" si="9"/>
        <v>6</v>
      </c>
      <c r="S497" s="49">
        <f t="shared" si="20"/>
        <v>6</v>
      </c>
      <c r="T497">
        <f t="shared" si="10"/>
        <v>7.64</v>
      </c>
      <c r="U497">
        <f t="shared" si="11"/>
        <v>26</v>
      </c>
      <c r="V497">
        <f t="shared" si="21"/>
        <v>26</v>
      </c>
      <c r="W497">
        <f t="shared" si="12"/>
        <v>7.6</v>
      </c>
      <c r="X497">
        <f t="shared" si="13"/>
        <v>25</v>
      </c>
      <c r="Y497">
        <f t="shared" si="22"/>
        <v>25</v>
      </c>
      <c r="Z497">
        <f t="shared" si="14"/>
        <v>7.46</v>
      </c>
      <c r="AA497">
        <f t="shared" si="15"/>
        <v>37</v>
      </c>
      <c r="AB497">
        <f t="shared" si="23"/>
        <v>37</v>
      </c>
      <c r="AC497">
        <f t="shared" si="24"/>
        <v>7.49</v>
      </c>
      <c r="AD497" cm="1">
        <f t="array" ref="AD497">1+SUMPRODUCT((D$469:D$776=D497)*(AC$469:AC$776&gt;AC497))</f>
        <v>29</v>
      </c>
      <c r="AE497">
        <f t="shared" si="25"/>
        <v>29</v>
      </c>
      <c r="AF497">
        <f t="shared" si="26"/>
        <v>7.73</v>
      </c>
      <c r="AG497" cm="1">
        <f t="array" ref="AG497">1+SUMPRODUCT((D$469:D$776=D497)*(AF$469:AF$776&gt;AF497))</f>
        <v>7</v>
      </c>
      <c r="AH497">
        <f t="shared" si="27"/>
        <v>7</v>
      </c>
      <c r="AI497">
        <f t="shared" si="28"/>
        <v>7.77</v>
      </c>
      <c r="AJ497" cm="1">
        <f t="array" ref="AJ497">1+SUMPRODUCT((D$469:D$776=D497)*(AI$469:AI$776&gt;AI497))</f>
        <v>10</v>
      </c>
      <c r="AK497">
        <f t="shared" si="29"/>
        <v>10</v>
      </c>
      <c r="AL497">
        <f t="shared" si="30"/>
        <v>7.19</v>
      </c>
      <c r="AM497" cm="1">
        <f t="array" ref="AM497">1+SUMPRODUCT((D$469:D$776=D497)*(AL$469:AL$776&gt;AL497))</f>
        <v>38</v>
      </c>
      <c r="AN497">
        <f t="shared" si="31"/>
        <v>38</v>
      </c>
    </row>
    <row r="498" spans="2:40" x14ac:dyDescent="0.3">
      <c r="B498" t="s">
        <v>38</v>
      </c>
      <c r="C498" t="str">
        <f>VLOOKUP(B498,class!A$1:B$357,2,FALSE)</f>
        <v>London borough</v>
      </c>
      <c r="D498" t="str">
        <f>VLOOKUP(B498,classifications!E$3:F$335,2,FALSE)</f>
        <v>Urban with Major Conurbation</v>
      </c>
      <c r="E498" s="7">
        <f t="shared" si="0"/>
        <v>7.07</v>
      </c>
      <c r="F498" s="49">
        <f t="shared" si="1"/>
        <v>59</v>
      </c>
      <c r="G498" s="49">
        <f t="shared" si="16"/>
        <v>59</v>
      </c>
      <c r="H498">
        <f t="shared" si="2"/>
        <v>7.19</v>
      </c>
      <c r="I498" s="49">
        <f t="shared" si="3"/>
        <v>42</v>
      </c>
      <c r="J498" s="49">
        <f t="shared" si="17"/>
        <v>42</v>
      </c>
      <c r="K498">
        <f t="shared" si="4"/>
        <v>7.31</v>
      </c>
      <c r="L498">
        <f t="shared" si="5"/>
        <v>38</v>
      </c>
      <c r="M498" s="49">
        <f t="shared" si="18"/>
        <v>38</v>
      </c>
      <c r="N498">
        <f t="shared" si="6"/>
        <v>7.32</v>
      </c>
      <c r="O498">
        <f t="shared" si="7"/>
        <v>42</v>
      </c>
      <c r="P498" s="49">
        <f t="shared" si="19"/>
        <v>42</v>
      </c>
      <c r="Q498">
        <f t="shared" si="8"/>
        <v>7.53</v>
      </c>
      <c r="R498">
        <f t="shared" si="9"/>
        <v>18</v>
      </c>
      <c r="S498" s="49">
        <f t="shared" si="20"/>
        <v>18</v>
      </c>
      <c r="T498">
        <f t="shared" si="10"/>
        <v>7.58</v>
      </c>
      <c r="U498">
        <f t="shared" si="11"/>
        <v>14</v>
      </c>
      <c r="V498">
        <f t="shared" si="21"/>
        <v>14</v>
      </c>
      <c r="W498">
        <f t="shared" si="12"/>
        <v>7.7</v>
      </c>
      <c r="X498">
        <f t="shared" si="13"/>
        <v>10</v>
      </c>
      <c r="Y498">
        <f t="shared" si="22"/>
        <v>10</v>
      </c>
      <c r="Z498">
        <f t="shared" si="14"/>
        <v>7.84</v>
      </c>
      <c r="AA498">
        <f t="shared" si="15"/>
        <v>7</v>
      </c>
      <c r="AB498">
        <f t="shared" si="23"/>
        <v>7</v>
      </c>
      <c r="AC498">
        <f t="shared" si="24"/>
        <v>7.77</v>
      </c>
      <c r="AD498" cm="1">
        <f t="array" ref="AD498">1+SUMPRODUCT((D$469:D$776=D498)*(AC$469:AC$776&gt;AC498))</f>
        <v>5</v>
      </c>
      <c r="AE498">
        <f t="shared" si="25"/>
        <v>5</v>
      </c>
      <c r="AF498">
        <f t="shared" si="26"/>
        <v>7.28</v>
      </c>
      <c r="AG498" cm="1">
        <f t="array" ref="AG498">1+SUMPRODUCT((D$469:D$776=D498)*(AF$469:AF$776&gt;AF498))</f>
        <v>34</v>
      </c>
      <c r="AH498">
        <f t="shared" si="27"/>
        <v>34</v>
      </c>
      <c r="AI498">
        <f t="shared" si="28"/>
        <v>7.51</v>
      </c>
      <c r="AJ498" cm="1">
        <f t="array" ref="AJ498">1+SUMPRODUCT((D$469:D$776=D498)*(AI$469:AI$776&gt;AI498))</f>
        <v>20</v>
      </c>
      <c r="AK498">
        <f t="shared" si="29"/>
        <v>20</v>
      </c>
      <c r="AL498">
        <f t="shared" si="30"/>
        <v>7.27</v>
      </c>
      <c r="AM498" cm="1">
        <f t="array" ref="AM498">1+SUMPRODUCT((D$469:D$776=D498)*(AL$469:AL$776&gt;AL498))</f>
        <v>46</v>
      </c>
      <c r="AN498">
        <f t="shared" si="31"/>
        <v>46</v>
      </c>
    </row>
    <row r="499" spans="2:40" x14ac:dyDescent="0.3">
      <c r="B499" t="s">
        <v>39</v>
      </c>
      <c r="C499" t="str">
        <f>VLOOKUP(B499,class!A$1:B$357,2,FALSE)</f>
        <v>Shire district</v>
      </c>
      <c r="D499" t="str">
        <f>VLOOKUP(B499,classifications!E$3:F$335,2,FALSE)</f>
        <v>Urban with Significant Rural (rural including hub towns 26-49%)</v>
      </c>
      <c r="E499" s="7">
        <f t="shared" si="0"/>
        <v>7.3</v>
      </c>
      <c r="F499" s="49">
        <f t="shared" si="1"/>
        <v>36</v>
      </c>
      <c r="G499" s="49">
        <f t="shared" si="16"/>
        <v>36</v>
      </c>
      <c r="H499">
        <f t="shared" si="2"/>
        <v>6.72</v>
      </c>
      <c r="I499" s="49">
        <f t="shared" si="3"/>
        <v>48</v>
      </c>
      <c r="J499" s="49">
        <f t="shared" si="17"/>
        <v>48</v>
      </c>
      <c r="K499">
        <f t="shared" si="4"/>
        <v>7.2</v>
      </c>
      <c r="L499">
        <f t="shared" si="5"/>
        <v>45</v>
      </c>
      <c r="M499" s="49">
        <f t="shared" si="18"/>
        <v>45</v>
      </c>
      <c r="N499">
        <f t="shared" si="6"/>
        <v>7.68</v>
      </c>
      <c r="O499">
        <f t="shared" si="7"/>
        <v>11</v>
      </c>
      <c r="P499" s="49">
        <f t="shared" si="19"/>
        <v>11</v>
      </c>
      <c r="Q499">
        <f t="shared" si="8"/>
        <v>7.41</v>
      </c>
      <c r="R499">
        <f t="shared" si="9"/>
        <v>33</v>
      </c>
      <c r="S499" s="49">
        <f t="shared" si="20"/>
        <v>33</v>
      </c>
      <c r="T499">
        <f t="shared" si="10"/>
        <v>7.02</v>
      </c>
      <c r="U499">
        <f t="shared" si="11"/>
        <v>48</v>
      </c>
      <c r="V499">
        <f t="shared" si="21"/>
        <v>48</v>
      </c>
      <c r="W499">
        <f t="shared" si="12"/>
        <v>7.5</v>
      </c>
      <c r="X499">
        <f t="shared" si="13"/>
        <v>30</v>
      </c>
      <c r="Y499">
        <f t="shared" si="22"/>
        <v>30</v>
      </c>
      <c r="Z499">
        <f t="shared" si="14"/>
        <v>7.77</v>
      </c>
      <c r="AA499">
        <f t="shared" si="15"/>
        <v>12</v>
      </c>
      <c r="AB499">
        <f t="shared" si="23"/>
        <v>12</v>
      </c>
      <c r="AC499">
        <f t="shared" si="24"/>
        <v>7.59</v>
      </c>
      <c r="AD499" cm="1">
        <f t="array" ref="AD499">1+SUMPRODUCT((D$469:D$776=D499)*(AC$469:AC$776&gt;AC499))</f>
        <v>16</v>
      </c>
      <c r="AE499">
        <f t="shared" si="25"/>
        <v>16</v>
      </c>
      <c r="AF499">
        <f t="shared" si="26"/>
        <v>7.07</v>
      </c>
      <c r="AG499" cm="1">
        <f t="array" ref="AG499">1+SUMPRODUCT((D$469:D$776=D499)*(AF$469:AF$776&gt;AF499))</f>
        <v>43</v>
      </c>
      <c r="AH499">
        <f t="shared" si="27"/>
        <v>43</v>
      </c>
      <c r="AI499">
        <f t="shared" si="28"/>
        <v>7.31</v>
      </c>
      <c r="AJ499" cm="1">
        <f t="array" ref="AJ499">1+SUMPRODUCT((D$469:D$776=D499)*(AI$469:AI$776&gt;AI499))</f>
        <v>42</v>
      </c>
      <c r="AK499">
        <f t="shared" si="29"/>
        <v>42</v>
      </c>
      <c r="AL499">
        <f t="shared" si="30"/>
        <v>7.78</v>
      </c>
      <c r="AM499" cm="1">
        <f t="array" ref="AM499">1+SUMPRODUCT((D$469:D$776=D499)*(AL$469:AL$776&gt;AL499))</f>
        <v>5</v>
      </c>
      <c r="AN499">
        <f t="shared" si="31"/>
        <v>5</v>
      </c>
    </row>
    <row r="500" spans="2:40" x14ac:dyDescent="0.3">
      <c r="B500" t="s">
        <v>40</v>
      </c>
      <c r="C500" t="str">
        <f>VLOOKUP(B500,class!A$1:B$357,2,FALSE)</f>
        <v>Unitary authority</v>
      </c>
      <c r="D500" t="str">
        <f>VLOOKUP(B500,classifications!E$3:F$335,2,FALSE)</f>
        <v>Urban with City and Town</v>
      </c>
      <c r="E500" s="7">
        <f t="shared" si="0"/>
        <v>7.14</v>
      </c>
      <c r="F500" s="49">
        <f t="shared" si="1"/>
        <v>71</v>
      </c>
      <c r="G500" s="49">
        <f t="shared" si="16"/>
        <v>71</v>
      </c>
      <c r="H500">
        <f t="shared" si="2"/>
        <v>7.13</v>
      </c>
      <c r="I500" s="49">
        <f t="shared" si="3"/>
        <v>72</v>
      </c>
      <c r="J500" s="49">
        <f t="shared" si="17"/>
        <v>72</v>
      </c>
      <c r="K500">
        <f t="shared" si="4"/>
        <v>7.28</v>
      </c>
      <c r="L500">
        <f t="shared" si="5"/>
        <v>60</v>
      </c>
      <c r="M500" s="49">
        <f t="shared" si="18"/>
        <v>60</v>
      </c>
      <c r="N500">
        <f t="shared" si="6"/>
        <v>7.3</v>
      </c>
      <c r="O500">
        <f t="shared" si="7"/>
        <v>72</v>
      </c>
      <c r="P500" s="49">
        <f t="shared" si="19"/>
        <v>72</v>
      </c>
      <c r="Q500">
        <f t="shared" si="8"/>
        <v>7.29</v>
      </c>
      <c r="R500">
        <f t="shared" si="9"/>
        <v>77</v>
      </c>
      <c r="S500" s="49">
        <f t="shared" si="20"/>
        <v>77</v>
      </c>
      <c r="T500">
        <f t="shared" si="10"/>
        <v>7.37</v>
      </c>
      <c r="U500">
        <f t="shared" si="11"/>
        <v>72</v>
      </c>
      <c r="V500">
        <f t="shared" si="21"/>
        <v>72</v>
      </c>
      <c r="W500">
        <f t="shared" si="12"/>
        <v>7.28</v>
      </c>
      <c r="X500">
        <f t="shared" si="13"/>
        <v>82</v>
      </c>
      <c r="Y500">
        <f t="shared" si="22"/>
        <v>82</v>
      </c>
      <c r="Z500">
        <f t="shared" si="14"/>
        <v>7.38</v>
      </c>
      <c r="AA500">
        <f t="shared" si="15"/>
        <v>72</v>
      </c>
      <c r="AB500">
        <f t="shared" si="23"/>
        <v>72</v>
      </c>
      <c r="AC500">
        <f t="shared" si="24"/>
        <v>7.32</v>
      </c>
      <c r="AD500" cm="1">
        <f t="array" ref="AD500">1+SUMPRODUCT((D$469:D$776=D500)*(AC$469:AC$776&gt;AC500))</f>
        <v>70</v>
      </c>
      <c r="AE500">
        <f t="shared" si="25"/>
        <v>70</v>
      </c>
      <c r="AF500">
        <f t="shared" si="26"/>
        <v>7.14</v>
      </c>
      <c r="AG500" cm="1">
        <f t="array" ref="AG500">1+SUMPRODUCT((D$469:D$776=D500)*(AF$469:AF$776&gt;AF500))</f>
        <v>76</v>
      </c>
      <c r="AH500">
        <f t="shared" si="27"/>
        <v>76</v>
      </c>
      <c r="AI500">
        <f t="shared" si="28"/>
        <v>7.26</v>
      </c>
      <c r="AJ500" cm="1">
        <f t="array" ref="AJ500">1+SUMPRODUCT((D$469:D$776=D500)*(AI$469:AI$776&gt;AI500))</f>
        <v>73</v>
      </c>
      <c r="AK500">
        <f t="shared" si="29"/>
        <v>73</v>
      </c>
      <c r="AL500">
        <f t="shared" si="30"/>
        <v>7.03</v>
      </c>
      <c r="AM500" cm="1">
        <f t="array" ref="AM500">1+SUMPRODUCT((D$469:D$776=D500)*(AL$469:AL$776&gt;AL500))</f>
        <v>81</v>
      </c>
      <c r="AN500">
        <f t="shared" si="31"/>
        <v>81</v>
      </c>
    </row>
    <row r="501" spans="2:40" x14ac:dyDescent="0.3">
      <c r="B501" t="s">
        <v>41</v>
      </c>
      <c r="C501" t="str">
        <f>VLOOKUP(B501,class!A$1:B$357,2,FALSE)</f>
        <v>Unitary authority</v>
      </c>
      <c r="D501" t="str">
        <f>VLOOKUP(B501,classifications!E$3:F$335,2,FALSE)</f>
        <v>Urban with City and Town</v>
      </c>
      <c r="E501" s="7">
        <f t="shared" ref="E501:E532" si="32">VLOOKUP($B501,$B$7:$G$431,2,FALSE)</f>
        <v>7.14</v>
      </c>
      <c r="F501" s="49">
        <f t="shared" ref="F501:F532" si="33">1+SUMPRODUCT((D$469:D$776=D501)*(E$469:E$776&gt;E501))</f>
        <v>71</v>
      </c>
      <c r="G501" s="49">
        <f t="shared" si="16"/>
        <v>71</v>
      </c>
      <c r="H501">
        <f t="shared" ref="H501:H532" si="34">VLOOKUP($B501,$B$7:$G$431,3,FALSE)</f>
        <v>7.2</v>
      </c>
      <c r="I501" s="49">
        <f t="shared" ref="I501:I532" si="35">1+SUMPRODUCT((D$469:D$776=D501)*(H$469:H$776&gt;H501))</f>
        <v>58</v>
      </c>
      <c r="J501" s="49">
        <f t="shared" si="17"/>
        <v>58</v>
      </c>
      <c r="K501">
        <f t="shared" ref="K501:K532" si="36">VLOOKUP($B501,$B$7:$G$431,4,FALSE)</f>
        <v>7.1</v>
      </c>
      <c r="L501">
        <f t="shared" ref="L501:L532" si="37">1+SUMPRODUCT((D$469:D$776=D501)*(K$469:K$776&gt;K501))</f>
        <v>84</v>
      </c>
      <c r="M501" s="49">
        <f t="shared" si="18"/>
        <v>84</v>
      </c>
      <c r="N501">
        <f t="shared" ref="N501:N532" si="38">VLOOKUP($B501,$B$7:$G$431,5,FALSE)</f>
        <v>7.22</v>
      </c>
      <c r="O501">
        <f t="shared" ref="O501:O532" si="39">1+SUMPRODUCT((D$469:D$776=D501)*(N$469:N$776&gt;N501))</f>
        <v>83</v>
      </c>
      <c r="P501" s="49">
        <f t="shared" si="19"/>
        <v>83</v>
      </c>
      <c r="Q501">
        <f t="shared" ref="Q501:Q532" si="40">VLOOKUP($B501,$B$7:$G$431,6,FALSE)</f>
        <v>7.17</v>
      </c>
      <c r="R501">
        <f t="shared" ref="R501:R532" si="41">1+SUMPRODUCT((D$469:D$776=D501)*(Q$469:Q$776&gt;Q501))</f>
        <v>86</v>
      </c>
      <c r="S501" s="49">
        <f t="shared" si="20"/>
        <v>86</v>
      </c>
      <c r="T501">
        <f t="shared" ref="T501:T532" si="42">VLOOKUP($B501,$B$7:$H$431,7,FALSE)</f>
        <v>7.27</v>
      </c>
      <c r="U501">
        <f t="shared" ref="U501:U532" si="43">1+SUMPRODUCT((D$469:D$776=D501)*(T$469:T$776&gt;T501))</f>
        <v>84</v>
      </c>
      <c r="V501">
        <f t="shared" si="21"/>
        <v>84</v>
      </c>
      <c r="W501">
        <f t="shared" ref="W501:W532" si="44">VLOOKUP($B501,$B$7:$I$431,8,FALSE)</f>
        <v>7.28</v>
      </c>
      <c r="X501">
        <f t="shared" ref="X501:X532" si="45">1+SUMPRODUCT((D$469:D$776=D501)*(W$469:W$776&gt;W501))</f>
        <v>82</v>
      </c>
      <c r="Y501">
        <f t="shared" si="22"/>
        <v>82</v>
      </c>
      <c r="Z501">
        <f t="shared" ref="Z501:Z532" si="46">VLOOKUP($B501,$B$7:$J$431,9,FALSE)</f>
        <v>7.27</v>
      </c>
      <c r="AA501">
        <f t="shared" ref="AA501:AA532" si="47">1+SUMPRODUCT((D$469:D$776=D501)*(Z$469:Z$776&gt;Z501))</f>
        <v>83</v>
      </c>
      <c r="AB501">
        <f t="shared" si="23"/>
        <v>83</v>
      </c>
      <c r="AC501">
        <f t="shared" si="24"/>
        <v>7.23</v>
      </c>
      <c r="AD501" cm="1">
        <f t="array" ref="AD501">1+SUMPRODUCT((D$469:D$776=D501)*(AC$469:AC$776&gt;AC501))</f>
        <v>80</v>
      </c>
      <c r="AE501">
        <f t="shared" si="25"/>
        <v>80</v>
      </c>
      <c r="AF501">
        <f t="shared" si="26"/>
        <v>6.99</v>
      </c>
      <c r="AG501" cm="1">
        <f t="array" ref="AG501">1+SUMPRODUCT((D$469:D$776=D501)*(AF$469:AF$776&gt;AF501))</f>
        <v>88</v>
      </c>
      <c r="AH501">
        <f t="shared" si="27"/>
        <v>88</v>
      </c>
      <c r="AI501">
        <f t="shared" si="28"/>
        <v>7.25</v>
      </c>
      <c r="AJ501" cm="1">
        <f t="array" ref="AJ501">1+SUMPRODUCT((D$469:D$776=D501)*(AI$469:AI$776&gt;AI501))</f>
        <v>75</v>
      </c>
      <c r="AK501">
        <f t="shared" si="29"/>
        <v>75</v>
      </c>
      <c r="AL501">
        <f t="shared" si="30"/>
        <v>7.2</v>
      </c>
      <c r="AM501" cm="1">
        <f t="array" ref="AM501">1+SUMPRODUCT((D$469:D$776=D501)*(AL$469:AL$776&gt;AL501))</f>
        <v>70</v>
      </c>
      <c r="AN501">
        <f t="shared" si="31"/>
        <v>70</v>
      </c>
    </row>
    <row r="502" spans="2:40" x14ac:dyDescent="0.3">
      <c r="B502" t="s">
        <v>42</v>
      </c>
      <c r="C502" t="str">
        <f>VLOOKUP(B502,class!A$1:B$357,2,FALSE)</f>
        <v>Shire district</v>
      </c>
      <c r="D502" t="str">
        <f>VLOOKUP(B502,classifications!E$3:F$335,2,FALSE)</f>
        <v>Urban with Significant Rural (rural including hub towns 26-49%)</v>
      </c>
      <c r="E502" s="7">
        <f t="shared" si="32"/>
        <v>7.1</v>
      </c>
      <c r="F502" s="49">
        <f t="shared" si="33"/>
        <v>46</v>
      </c>
      <c r="G502" s="49">
        <f t="shared" si="16"/>
        <v>46</v>
      </c>
      <c r="H502">
        <f t="shared" si="34"/>
        <v>7.54</v>
      </c>
      <c r="I502" s="49">
        <f t="shared" si="35"/>
        <v>7</v>
      </c>
      <c r="J502" s="49">
        <f t="shared" si="17"/>
        <v>7</v>
      </c>
      <c r="K502">
        <f t="shared" si="36"/>
        <v>7.75</v>
      </c>
      <c r="L502">
        <f t="shared" si="37"/>
        <v>5</v>
      </c>
      <c r="M502" s="49">
        <f t="shared" si="18"/>
        <v>5</v>
      </c>
      <c r="N502">
        <f t="shared" si="38"/>
        <v>7.43</v>
      </c>
      <c r="O502">
        <f t="shared" si="39"/>
        <v>36</v>
      </c>
      <c r="P502" s="49">
        <f t="shared" si="19"/>
        <v>36</v>
      </c>
      <c r="Q502">
        <f t="shared" si="40"/>
        <v>7.49</v>
      </c>
      <c r="R502">
        <f t="shared" si="41"/>
        <v>23</v>
      </c>
      <c r="S502" s="49">
        <f t="shared" si="20"/>
        <v>23</v>
      </c>
      <c r="T502">
        <f t="shared" si="42"/>
        <v>7.18</v>
      </c>
      <c r="U502">
        <f t="shared" si="43"/>
        <v>45</v>
      </c>
      <c r="V502">
        <f t="shared" si="21"/>
        <v>45</v>
      </c>
      <c r="W502">
        <f t="shared" si="44"/>
        <v>7.66</v>
      </c>
      <c r="X502">
        <f t="shared" si="45"/>
        <v>16</v>
      </c>
      <c r="Y502">
        <f t="shared" si="22"/>
        <v>16</v>
      </c>
      <c r="Z502">
        <f t="shared" si="46"/>
        <v>7.66</v>
      </c>
      <c r="AA502">
        <f t="shared" si="47"/>
        <v>21</v>
      </c>
      <c r="AB502">
        <f t="shared" si="23"/>
        <v>21</v>
      </c>
      <c r="AC502">
        <f t="shared" si="24"/>
        <v>7.3</v>
      </c>
      <c r="AD502" cm="1">
        <f t="array" ref="AD502">1+SUMPRODUCT((D$469:D$776=D502)*(AC$469:AC$776&gt;AC502))</f>
        <v>45</v>
      </c>
      <c r="AE502">
        <f t="shared" si="25"/>
        <v>45</v>
      </c>
      <c r="AF502">
        <f t="shared" si="26"/>
        <v>7.39</v>
      </c>
      <c r="AG502" cm="1">
        <f t="array" ref="AG502">1+SUMPRODUCT((D$469:D$776=D502)*(AF$469:AF$776&gt;AF502))</f>
        <v>26</v>
      </c>
      <c r="AH502">
        <f t="shared" si="27"/>
        <v>26</v>
      </c>
      <c r="AI502">
        <f t="shared" si="28"/>
        <v>7.58</v>
      </c>
      <c r="AJ502" cm="1">
        <f t="array" ref="AJ502">1+SUMPRODUCT((D$469:D$776=D502)*(AI$469:AI$776&gt;AI502))</f>
        <v>17</v>
      </c>
      <c r="AK502">
        <f t="shared" si="29"/>
        <v>17</v>
      </c>
      <c r="AL502">
        <f t="shared" si="30"/>
        <v>7.71</v>
      </c>
      <c r="AM502" cm="1">
        <f t="array" ref="AM502">1+SUMPRODUCT((D$469:D$776=D502)*(AL$469:AL$776&gt;AL502))</f>
        <v>9</v>
      </c>
      <c r="AN502">
        <f t="shared" si="31"/>
        <v>9</v>
      </c>
    </row>
    <row r="503" spans="2:40" x14ac:dyDescent="0.3">
      <c r="B503" t="s">
        <v>43</v>
      </c>
      <c r="C503" t="str">
        <f>VLOOKUP(B503,class!A$1:B$357,2,FALSE)</f>
        <v>London borough</v>
      </c>
      <c r="D503" t="str">
        <f>VLOOKUP(B503,classifications!E$3:F$335,2,FALSE)</f>
        <v>Urban with Major Conurbation</v>
      </c>
      <c r="E503" s="7">
        <f t="shared" si="32"/>
        <v>7.44</v>
      </c>
      <c r="F503" s="49">
        <f t="shared" si="33"/>
        <v>6</v>
      </c>
      <c r="G503" s="49">
        <f t="shared" si="16"/>
        <v>6</v>
      </c>
      <c r="H503">
        <f t="shared" si="34"/>
        <v>7.38</v>
      </c>
      <c r="I503" s="49">
        <f t="shared" si="35"/>
        <v>16</v>
      </c>
      <c r="J503" s="49">
        <f t="shared" si="17"/>
        <v>16</v>
      </c>
      <c r="K503">
        <f t="shared" si="36"/>
        <v>7.58</v>
      </c>
      <c r="L503">
        <f t="shared" si="37"/>
        <v>9</v>
      </c>
      <c r="M503" s="49">
        <f t="shared" si="18"/>
        <v>9</v>
      </c>
      <c r="N503">
        <f t="shared" si="38"/>
        <v>7.48</v>
      </c>
      <c r="O503">
        <f t="shared" si="39"/>
        <v>12</v>
      </c>
      <c r="P503" s="49">
        <f t="shared" si="19"/>
        <v>12</v>
      </c>
      <c r="Q503">
        <f t="shared" si="40"/>
        <v>7.51</v>
      </c>
      <c r="R503">
        <f t="shared" si="41"/>
        <v>21</v>
      </c>
      <c r="S503" s="49">
        <f t="shared" si="20"/>
        <v>21</v>
      </c>
      <c r="T503">
        <f t="shared" si="42"/>
        <v>7.34</v>
      </c>
      <c r="U503">
        <f t="shared" si="43"/>
        <v>52</v>
      </c>
      <c r="V503">
        <f t="shared" si="21"/>
        <v>52</v>
      </c>
      <c r="W503">
        <f t="shared" si="44"/>
        <v>7.35</v>
      </c>
      <c r="X503">
        <f t="shared" si="45"/>
        <v>56</v>
      </c>
      <c r="Y503">
        <f t="shared" si="22"/>
        <v>56</v>
      </c>
      <c r="Z503">
        <f t="shared" si="46"/>
        <v>7.47</v>
      </c>
      <c r="AA503">
        <f t="shared" si="47"/>
        <v>46</v>
      </c>
      <c r="AB503">
        <f t="shared" si="23"/>
        <v>46</v>
      </c>
      <c r="AC503">
        <f t="shared" si="24"/>
        <v>7.4</v>
      </c>
      <c r="AD503" cm="1">
        <f t="array" ref="AD503">1+SUMPRODUCT((D$469:D$776=D503)*(AC$469:AC$776&gt;AC503))</f>
        <v>38</v>
      </c>
      <c r="AE503">
        <f t="shared" si="25"/>
        <v>38</v>
      </c>
      <c r="AF503">
        <f t="shared" si="26"/>
        <v>7.54</v>
      </c>
      <c r="AG503" cm="1">
        <f t="array" ref="AG503">1+SUMPRODUCT((D$469:D$776=D503)*(AF$469:AF$776&gt;AF503))</f>
        <v>7</v>
      </c>
      <c r="AH503">
        <f t="shared" si="27"/>
        <v>7</v>
      </c>
      <c r="AI503">
        <f t="shared" si="28"/>
        <v>7.37</v>
      </c>
      <c r="AJ503" cm="1">
        <f t="array" ref="AJ503">1+SUMPRODUCT((D$469:D$776=D503)*(AI$469:AI$776&gt;AI503))</f>
        <v>44</v>
      </c>
      <c r="AK503">
        <f t="shared" si="29"/>
        <v>44</v>
      </c>
      <c r="AL503">
        <f t="shared" si="30"/>
        <v>7.35</v>
      </c>
      <c r="AM503" cm="1">
        <f t="array" ref="AM503">1+SUMPRODUCT((D$469:D$776=D503)*(AL$469:AL$776&gt;AL503))</f>
        <v>34</v>
      </c>
      <c r="AN503">
        <f t="shared" si="31"/>
        <v>34</v>
      </c>
    </row>
    <row r="504" spans="2:40" x14ac:dyDescent="0.3">
      <c r="B504" t="s">
        <v>44</v>
      </c>
      <c r="C504" t="str">
        <f>VLOOKUP(B504,class!A$1:B$357,2,FALSE)</f>
        <v>Shire district</v>
      </c>
      <c r="D504" t="str">
        <f>VLOOKUP(B504,classifications!E$3:F$335,2,FALSE)</f>
        <v>Urban with City and Town</v>
      </c>
      <c r="E504" s="7">
        <f t="shared" si="32"/>
        <v>7.16</v>
      </c>
      <c r="F504" s="49">
        <f t="shared" si="33"/>
        <v>66</v>
      </c>
      <c r="G504" s="49">
        <f t="shared" si="16"/>
        <v>66</v>
      </c>
      <c r="H504">
        <f t="shared" si="34"/>
        <v>7.33</v>
      </c>
      <c r="I504" s="49">
        <f t="shared" si="35"/>
        <v>31</v>
      </c>
      <c r="J504" s="49">
        <f t="shared" si="17"/>
        <v>31</v>
      </c>
      <c r="K504">
        <f t="shared" si="36"/>
        <v>7.23</v>
      </c>
      <c r="L504">
        <f t="shared" si="37"/>
        <v>72</v>
      </c>
      <c r="M504" s="49">
        <f t="shared" si="18"/>
        <v>72</v>
      </c>
      <c r="N504">
        <f t="shared" si="38"/>
        <v>7.3</v>
      </c>
      <c r="O504">
        <f t="shared" si="39"/>
        <v>72</v>
      </c>
      <c r="P504" s="49">
        <f t="shared" si="19"/>
        <v>72</v>
      </c>
      <c r="Q504">
        <f t="shared" si="40"/>
        <v>7.35</v>
      </c>
      <c r="R504">
        <f t="shared" si="41"/>
        <v>73</v>
      </c>
      <c r="S504" s="49">
        <f t="shared" si="20"/>
        <v>73</v>
      </c>
      <c r="T504">
        <f t="shared" si="42"/>
        <v>7.69</v>
      </c>
      <c r="U504">
        <f t="shared" si="43"/>
        <v>16</v>
      </c>
      <c r="V504">
        <f t="shared" si="21"/>
        <v>16</v>
      </c>
      <c r="W504">
        <f t="shared" si="44"/>
        <v>7.91</v>
      </c>
      <c r="X504">
        <f t="shared" si="45"/>
        <v>6</v>
      </c>
      <c r="Y504">
        <f t="shared" si="22"/>
        <v>6</v>
      </c>
      <c r="Z504">
        <f t="shared" si="46"/>
        <v>7.89</v>
      </c>
      <c r="AA504">
        <f t="shared" si="47"/>
        <v>5</v>
      </c>
      <c r="AB504">
        <f t="shared" si="23"/>
        <v>5</v>
      </c>
      <c r="AC504">
        <f t="shared" si="24"/>
        <v>7.52</v>
      </c>
      <c r="AD504" cm="1">
        <f t="array" ref="AD504">1+SUMPRODUCT((D$469:D$776=D504)*(AC$469:AC$776&gt;AC504))</f>
        <v>41</v>
      </c>
      <c r="AE504">
        <f t="shared" si="25"/>
        <v>41</v>
      </c>
      <c r="AF504">
        <f t="shared" si="26"/>
        <v>7.01</v>
      </c>
      <c r="AG504" cm="1">
        <f t="array" ref="AG504">1+SUMPRODUCT((D$469:D$776=D504)*(AF$469:AF$776&gt;AF504))</f>
        <v>87</v>
      </c>
      <c r="AH504">
        <f t="shared" si="27"/>
        <v>87</v>
      </c>
      <c r="AI504">
        <f t="shared" si="28"/>
        <v>7.98</v>
      </c>
      <c r="AJ504" cm="1">
        <f t="array" ref="AJ504">1+SUMPRODUCT((D$469:D$776=D504)*(AI$469:AI$776&gt;AI504))</f>
        <v>4</v>
      </c>
      <c r="AK504">
        <f t="shared" si="29"/>
        <v>4</v>
      </c>
      <c r="AL504">
        <f t="shared" si="30"/>
        <v>7.65</v>
      </c>
      <c r="AM504" cm="1">
        <f t="array" ref="AM504">1+SUMPRODUCT((D$469:D$776=D504)*(AL$469:AL$776&gt;AL504))</f>
        <v>17</v>
      </c>
      <c r="AN504">
        <f t="shared" si="31"/>
        <v>17</v>
      </c>
    </row>
    <row r="505" spans="2:40" x14ac:dyDescent="0.3">
      <c r="B505" t="s">
        <v>45</v>
      </c>
      <c r="C505" t="str">
        <f>VLOOKUP(B505,class!A$1:B$357,2,FALSE)</f>
        <v>Shire district</v>
      </c>
      <c r="D505" t="str">
        <f>VLOOKUP(B505,classifications!E$3:F$335,2,FALSE)</f>
        <v>Urban with Major Conurbation</v>
      </c>
      <c r="E505" s="7">
        <f t="shared" si="32"/>
        <v>7.26</v>
      </c>
      <c r="F505" s="49">
        <f t="shared" si="33"/>
        <v>23</v>
      </c>
      <c r="G505" s="49">
        <f t="shared" si="16"/>
        <v>23</v>
      </c>
      <c r="H505">
        <f t="shared" si="34"/>
        <v>7.73</v>
      </c>
      <c r="I505" s="49">
        <f t="shared" si="35"/>
        <v>3</v>
      </c>
      <c r="J505" s="49">
        <f t="shared" si="17"/>
        <v>3</v>
      </c>
      <c r="K505">
        <f t="shared" si="36"/>
        <v>6.99</v>
      </c>
      <c r="L505">
        <f t="shared" si="37"/>
        <v>73</v>
      </c>
      <c r="M505" s="49">
        <f t="shared" si="18"/>
        <v>73</v>
      </c>
      <c r="N505">
        <f t="shared" si="38"/>
        <v>7.12</v>
      </c>
      <c r="O505">
        <f t="shared" si="39"/>
        <v>69</v>
      </c>
      <c r="P505" s="49">
        <f t="shared" si="19"/>
        <v>69</v>
      </c>
      <c r="Q505">
        <f t="shared" si="40"/>
        <v>7.66</v>
      </c>
      <c r="R505">
        <f t="shared" si="41"/>
        <v>6</v>
      </c>
      <c r="S505" s="49">
        <f t="shared" si="20"/>
        <v>6</v>
      </c>
      <c r="T505">
        <f t="shared" si="42"/>
        <v>7.07</v>
      </c>
      <c r="U505">
        <f t="shared" si="43"/>
        <v>74</v>
      </c>
      <c r="V505">
        <f t="shared" si="21"/>
        <v>74</v>
      </c>
      <c r="W505">
        <f t="shared" si="44"/>
        <v>7.42</v>
      </c>
      <c r="X505">
        <f t="shared" si="45"/>
        <v>43</v>
      </c>
      <c r="Y505">
        <f t="shared" si="22"/>
        <v>43</v>
      </c>
      <c r="Z505">
        <f t="shared" si="46"/>
        <v>7.58</v>
      </c>
      <c r="AA505">
        <f t="shared" si="47"/>
        <v>25</v>
      </c>
      <c r="AB505">
        <f t="shared" si="23"/>
        <v>25</v>
      </c>
      <c r="AC505">
        <f t="shared" si="24"/>
        <v>7.52</v>
      </c>
      <c r="AD505" cm="1">
        <f t="array" ref="AD505">1+SUMPRODUCT((D$469:D$776=D505)*(AC$469:AC$776&gt;AC505))</f>
        <v>22</v>
      </c>
      <c r="AE505">
        <f t="shared" si="25"/>
        <v>22</v>
      </c>
      <c r="AF505">
        <f t="shared" si="26"/>
        <v>7.51</v>
      </c>
      <c r="AG505" cm="1">
        <f t="array" ref="AG505">1+SUMPRODUCT((D$469:D$776=D505)*(AF$469:AF$776&gt;AF505))</f>
        <v>9</v>
      </c>
      <c r="AH505">
        <f t="shared" si="27"/>
        <v>9</v>
      </c>
      <c r="AI505">
        <f t="shared" si="28"/>
        <v>7.81</v>
      </c>
      <c r="AJ505" cm="1">
        <f t="array" ref="AJ505">1+SUMPRODUCT((D$469:D$776=D505)*(AI$469:AI$776&gt;AI505))</f>
        <v>4</v>
      </c>
      <c r="AK505">
        <f t="shared" si="29"/>
        <v>4</v>
      </c>
      <c r="AL505">
        <f t="shared" si="30"/>
        <v>7.21</v>
      </c>
      <c r="AM505" cm="1">
        <f t="array" ref="AM505">1+SUMPRODUCT((D$469:D$776=D505)*(AL$469:AL$776&gt;AL505))</f>
        <v>58</v>
      </c>
      <c r="AN505">
        <f t="shared" si="31"/>
        <v>58</v>
      </c>
    </row>
    <row r="506" spans="2:40" x14ac:dyDescent="0.3">
      <c r="B506" t="s">
        <v>46</v>
      </c>
      <c r="C506" t="str">
        <f>VLOOKUP(B506,class!A$1:B$357,2,FALSE)</f>
        <v>Shire district</v>
      </c>
      <c r="D506" t="str">
        <f>VLOOKUP(B506,classifications!E$3:F$335,2,FALSE)</f>
        <v>Urban with Minor Conurbation</v>
      </c>
      <c r="E506" s="7">
        <f t="shared" si="32"/>
        <v>7.54</v>
      </c>
      <c r="F506" s="49">
        <f t="shared" si="33"/>
        <v>2</v>
      </c>
      <c r="G506" s="49">
        <f t="shared" si="16"/>
        <v>2</v>
      </c>
      <c r="H506">
        <f t="shared" si="34"/>
        <v>7.47</v>
      </c>
      <c r="I506" s="49">
        <f t="shared" si="35"/>
        <v>4</v>
      </c>
      <c r="J506" s="49">
        <f t="shared" si="17"/>
        <v>4</v>
      </c>
      <c r="K506">
        <f t="shared" si="36"/>
        <v>7.53</v>
      </c>
      <c r="L506">
        <f t="shared" si="37"/>
        <v>1</v>
      </c>
      <c r="M506" s="49">
        <f t="shared" si="18"/>
        <v>1</v>
      </c>
      <c r="N506">
        <f t="shared" si="38"/>
        <v>7.46</v>
      </c>
      <c r="O506">
        <f t="shared" si="39"/>
        <v>5</v>
      </c>
      <c r="P506" s="49">
        <f t="shared" si="19"/>
        <v>5</v>
      </c>
      <c r="Q506">
        <f t="shared" si="40"/>
        <v>7.85</v>
      </c>
      <c r="R506">
        <f t="shared" si="41"/>
        <v>2</v>
      </c>
      <c r="S506" s="49">
        <f t="shared" si="20"/>
        <v>2</v>
      </c>
      <c r="T506">
        <f t="shared" si="42"/>
        <v>7.7</v>
      </c>
      <c r="U506">
        <f t="shared" si="43"/>
        <v>1</v>
      </c>
      <c r="V506">
        <f t="shared" si="21"/>
        <v>1</v>
      </c>
      <c r="W506">
        <f t="shared" si="44"/>
        <v>7.17</v>
      </c>
      <c r="X506">
        <f t="shared" si="45"/>
        <v>9</v>
      </c>
      <c r="Y506">
        <f t="shared" si="22"/>
        <v>9</v>
      </c>
      <c r="Z506">
        <f t="shared" si="46"/>
        <v>7.47</v>
      </c>
      <c r="AA506">
        <f t="shared" si="47"/>
        <v>5</v>
      </c>
      <c r="AB506">
        <f t="shared" si="23"/>
        <v>5</v>
      </c>
      <c r="AC506">
        <f t="shared" si="24"/>
        <v>7.81</v>
      </c>
      <c r="AD506" cm="1">
        <f t="array" ref="AD506">1+SUMPRODUCT((D$469:D$776=D506)*(AC$469:AC$776&gt;AC506))</f>
        <v>1</v>
      </c>
      <c r="AE506">
        <f t="shared" si="25"/>
        <v>1</v>
      </c>
      <c r="AF506">
        <f t="shared" si="26"/>
        <v>7.3</v>
      </c>
      <c r="AG506" cm="1">
        <f t="array" ref="AG506">1+SUMPRODUCT((D$469:D$776=D506)*(AF$469:AF$776&gt;AF506))</f>
        <v>4</v>
      </c>
      <c r="AH506">
        <f t="shared" si="27"/>
        <v>4</v>
      </c>
      <c r="AI506">
        <f t="shared" si="28"/>
        <v>7.49</v>
      </c>
      <c r="AJ506" cm="1">
        <f t="array" ref="AJ506">1+SUMPRODUCT((D$469:D$776=D506)*(AI$469:AI$776&gt;AI506))</f>
        <v>4</v>
      </c>
      <c r="AK506">
        <f t="shared" si="29"/>
        <v>4</v>
      </c>
      <c r="AL506">
        <f t="shared" si="30"/>
        <v>7.34</v>
      </c>
      <c r="AM506" cm="1">
        <f t="array" ref="AM506">1+SUMPRODUCT((D$469:D$776=D506)*(AL$469:AL$776&gt;AL506))</f>
        <v>4</v>
      </c>
      <c r="AN506">
        <f t="shared" si="31"/>
        <v>4</v>
      </c>
    </row>
    <row r="507" spans="2:40" x14ac:dyDescent="0.3">
      <c r="B507" t="s">
        <v>885</v>
      </c>
      <c r="C507" t="str">
        <f>VLOOKUP(B507,class!A$1:B$357,2,FALSE)</f>
        <v>Unitary authority</v>
      </c>
      <c r="D507" t="str">
        <f>VLOOKUP(B507,classifications!E$3:F$335,2,FALSE)</f>
        <v>Urban with Significant Rural (rural including hub towns 26-49%)</v>
      </c>
      <c r="E507" s="7">
        <f t="shared" si="32"/>
        <v>7.43</v>
      </c>
      <c r="F507" s="49">
        <f t="shared" si="33"/>
        <v>18</v>
      </c>
      <c r="G507" s="49">
        <f t="shared" si="16"/>
        <v>18</v>
      </c>
      <c r="H507">
        <f t="shared" si="34"/>
        <v>7.4</v>
      </c>
      <c r="I507" s="49">
        <f t="shared" si="35"/>
        <v>17</v>
      </c>
      <c r="J507" s="49">
        <f t="shared" si="17"/>
        <v>17</v>
      </c>
      <c r="K507">
        <f t="shared" si="36"/>
        <v>7.42</v>
      </c>
      <c r="L507">
        <f t="shared" si="37"/>
        <v>31</v>
      </c>
      <c r="M507" s="49">
        <f t="shared" si="18"/>
        <v>31</v>
      </c>
      <c r="N507">
        <f t="shared" si="38"/>
        <v>7.49</v>
      </c>
      <c r="O507">
        <f t="shared" si="39"/>
        <v>28</v>
      </c>
      <c r="P507" s="49">
        <f t="shared" si="19"/>
        <v>28</v>
      </c>
      <c r="Q507">
        <f t="shared" si="40"/>
        <v>7.66</v>
      </c>
      <c r="R507">
        <f t="shared" si="41"/>
        <v>6</v>
      </c>
      <c r="S507" s="49">
        <f t="shared" si="20"/>
        <v>6</v>
      </c>
      <c r="T507">
        <f t="shared" si="42"/>
        <v>7.64</v>
      </c>
      <c r="U507">
        <f t="shared" si="43"/>
        <v>16</v>
      </c>
      <c r="V507">
        <f t="shared" si="21"/>
        <v>16</v>
      </c>
      <c r="W507">
        <f t="shared" si="44"/>
        <v>7.7</v>
      </c>
      <c r="X507">
        <f t="shared" si="45"/>
        <v>10</v>
      </c>
      <c r="Y507">
        <f t="shared" si="22"/>
        <v>10</v>
      </c>
      <c r="Z507">
        <f t="shared" si="46"/>
        <v>7.68</v>
      </c>
      <c r="AA507">
        <f t="shared" si="47"/>
        <v>18</v>
      </c>
      <c r="AB507">
        <f t="shared" si="23"/>
        <v>18</v>
      </c>
      <c r="AC507">
        <f t="shared" si="24"/>
        <v>7.58</v>
      </c>
      <c r="AD507" cm="1">
        <f t="array" ref="AD507">1+SUMPRODUCT((D$469:D$776=D507)*(AC$469:AC$776&gt;AC507))</f>
        <v>18</v>
      </c>
      <c r="AE507">
        <f t="shared" si="25"/>
        <v>18</v>
      </c>
      <c r="AF507">
        <f t="shared" si="26"/>
        <v>7.33</v>
      </c>
      <c r="AG507" cm="1">
        <f t="array" ref="AG507">1+SUMPRODUCT((D$469:D$776=D507)*(AF$469:AF$776&gt;AF507))</f>
        <v>32</v>
      </c>
      <c r="AH507">
        <f t="shared" si="27"/>
        <v>32</v>
      </c>
      <c r="AI507">
        <f t="shared" si="28"/>
        <v>7.51</v>
      </c>
      <c r="AJ507" cm="1">
        <f t="array" ref="AJ507">1+SUMPRODUCT((D$469:D$776=D507)*(AI$469:AI$776&gt;AI507))</f>
        <v>25</v>
      </c>
      <c r="AK507">
        <f t="shared" si="29"/>
        <v>25</v>
      </c>
      <c r="AL507">
        <f t="shared" si="30"/>
        <v>7.47</v>
      </c>
      <c r="AM507" cm="1">
        <f t="array" ref="AM507">1+SUMPRODUCT((D$469:D$776=D507)*(AL$469:AL$776&gt;AL507))</f>
        <v>31</v>
      </c>
      <c r="AN507">
        <f t="shared" si="31"/>
        <v>31</v>
      </c>
    </row>
    <row r="508" spans="2:40" x14ac:dyDescent="0.3">
      <c r="B508" t="s">
        <v>47</v>
      </c>
      <c r="C508" t="str">
        <f>VLOOKUP(B508,class!A$1:B$357,2,FALSE)</f>
        <v>Shire district</v>
      </c>
      <c r="D508" t="str">
        <f>VLOOKUP(B508,classifications!E$3:F$335,2,FALSE)</f>
        <v>Urban with City and Town</v>
      </c>
      <c r="E508" s="7">
        <f t="shared" si="32"/>
        <v>7.33</v>
      </c>
      <c r="F508" s="49">
        <f t="shared" si="33"/>
        <v>33</v>
      </c>
      <c r="G508" s="49">
        <f t="shared" si="16"/>
        <v>33</v>
      </c>
      <c r="H508">
        <f t="shared" si="34"/>
        <v>7.33</v>
      </c>
      <c r="I508" s="49">
        <f t="shared" si="35"/>
        <v>31</v>
      </c>
      <c r="J508" s="49">
        <f t="shared" si="17"/>
        <v>31</v>
      </c>
      <c r="K508">
        <f t="shared" si="36"/>
        <v>7.18</v>
      </c>
      <c r="L508">
        <f t="shared" si="37"/>
        <v>79</v>
      </c>
      <c r="M508" s="49">
        <f t="shared" si="18"/>
        <v>79</v>
      </c>
      <c r="N508">
        <f t="shared" si="38"/>
        <v>7.5</v>
      </c>
      <c r="O508">
        <f t="shared" si="39"/>
        <v>40</v>
      </c>
      <c r="P508" s="49">
        <f t="shared" si="19"/>
        <v>40</v>
      </c>
      <c r="Q508">
        <f t="shared" si="40"/>
        <v>7.08</v>
      </c>
      <c r="R508">
        <f t="shared" si="41"/>
        <v>91</v>
      </c>
      <c r="S508" s="49">
        <f t="shared" si="20"/>
        <v>91</v>
      </c>
      <c r="T508">
        <f t="shared" si="42"/>
        <v>7.82</v>
      </c>
      <c r="U508">
        <f t="shared" si="43"/>
        <v>4</v>
      </c>
      <c r="V508">
        <f t="shared" si="21"/>
        <v>4</v>
      </c>
      <c r="W508">
        <f t="shared" si="44"/>
        <v>7.18</v>
      </c>
      <c r="X508">
        <f t="shared" si="45"/>
        <v>90</v>
      </c>
      <c r="Y508">
        <f t="shared" si="22"/>
        <v>90</v>
      </c>
      <c r="Z508">
        <f t="shared" si="46"/>
        <v>7.23</v>
      </c>
      <c r="AA508">
        <f t="shared" si="47"/>
        <v>85</v>
      </c>
      <c r="AB508">
        <f t="shared" si="23"/>
        <v>85</v>
      </c>
      <c r="AC508">
        <f t="shared" si="24"/>
        <v>7.34</v>
      </c>
      <c r="AD508" cm="1">
        <f t="array" ref="AD508">1+SUMPRODUCT((D$469:D$776=D508)*(AC$469:AC$776&gt;AC508))</f>
        <v>67</v>
      </c>
      <c r="AE508">
        <f t="shared" si="25"/>
        <v>67</v>
      </c>
      <c r="AF508">
        <f t="shared" si="26"/>
        <v>7.37</v>
      </c>
      <c r="AG508" cm="1">
        <f t="array" ref="AG508">1+SUMPRODUCT((D$469:D$776=D508)*(AF$469:AF$776&gt;AF508))</f>
        <v>30</v>
      </c>
      <c r="AH508">
        <f t="shared" si="27"/>
        <v>30</v>
      </c>
      <c r="AI508">
        <f t="shared" si="28"/>
        <v>7.22</v>
      </c>
      <c r="AJ508" cm="1">
        <f t="array" ref="AJ508">1+SUMPRODUCT((D$469:D$776=D508)*(AI$469:AI$776&gt;AI508))</f>
        <v>79</v>
      </c>
      <c r="AK508">
        <f t="shared" si="29"/>
        <v>79</v>
      </c>
      <c r="AL508" t="str">
        <f t="shared" si="30"/>
        <v>x</v>
      </c>
      <c r="AM508" cm="1">
        <f t="array" ref="AM508">1+SUMPRODUCT((D$469:D$776=D508)*(AL$469:AL$776&gt;AL508))</f>
        <v>1</v>
      </c>
      <c r="AN508">
        <f t="shared" si="31"/>
        <v>9999</v>
      </c>
    </row>
    <row r="509" spans="2:40" x14ac:dyDescent="0.3">
      <c r="B509" t="s">
        <v>48</v>
      </c>
      <c r="C509" t="str">
        <f>VLOOKUP(B509,class!A$1:B$357,2,FALSE)</f>
        <v>Metropolitan district</v>
      </c>
      <c r="D509" t="str">
        <f>VLOOKUP(B509,classifications!E$3:F$335,2,FALSE)</f>
        <v>Urban with Major Conurbation</v>
      </c>
      <c r="E509" s="7">
        <f t="shared" si="32"/>
        <v>7.21</v>
      </c>
      <c r="F509" s="49">
        <f t="shared" si="33"/>
        <v>33</v>
      </c>
      <c r="G509" s="49">
        <f t="shared" si="16"/>
        <v>33</v>
      </c>
      <c r="H509">
        <f t="shared" si="34"/>
        <v>7.23</v>
      </c>
      <c r="I509" s="49">
        <f t="shared" si="35"/>
        <v>36</v>
      </c>
      <c r="J509" s="49">
        <f t="shared" si="17"/>
        <v>36</v>
      </c>
      <c r="K509">
        <f t="shared" si="36"/>
        <v>7.44</v>
      </c>
      <c r="L509">
        <f t="shared" si="37"/>
        <v>23</v>
      </c>
      <c r="M509" s="49">
        <f t="shared" si="18"/>
        <v>23</v>
      </c>
      <c r="N509">
        <f t="shared" si="38"/>
        <v>7.55</v>
      </c>
      <c r="O509">
        <f t="shared" si="39"/>
        <v>5</v>
      </c>
      <c r="P509" s="49">
        <f t="shared" si="19"/>
        <v>5</v>
      </c>
      <c r="Q509">
        <f t="shared" si="40"/>
        <v>7.32</v>
      </c>
      <c r="R509">
        <f t="shared" si="41"/>
        <v>49</v>
      </c>
      <c r="S509" s="49">
        <f t="shared" si="20"/>
        <v>49</v>
      </c>
      <c r="T509">
        <f t="shared" si="42"/>
        <v>7.39</v>
      </c>
      <c r="U509">
        <f t="shared" si="43"/>
        <v>43</v>
      </c>
      <c r="V509">
        <f t="shared" si="21"/>
        <v>43</v>
      </c>
      <c r="W509">
        <f t="shared" si="44"/>
        <v>7.57</v>
      </c>
      <c r="X509">
        <f t="shared" si="45"/>
        <v>23</v>
      </c>
      <c r="Y509">
        <f t="shared" si="22"/>
        <v>23</v>
      </c>
      <c r="Z509">
        <f t="shared" si="46"/>
        <v>7.6</v>
      </c>
      <c r="AA509">
        <f t="shared" si="47"/>
        <v>22</v>
      </c>
      <c r="AB509">
        <f t="shared" si="23"/>
        <v>22</v>
      </c>
      <c r="AC509">
        <f t="shared" si="24"/>
        <v>7.33</v>
      </c>
      <c r="AD509" cm="1">
        <f t="array" ref="AD509">1+SUMPRODUCT((D$469:D$776=D509)*(AC$469:AC$776&gt;AC509))</f>
        <v>47</v>
      </c>
      <c r="AE509">
        <f t="shared" si="25"/>
        <v>47</v>
      </c>
      <c r="AF509">
        <f t="shared" si="26"/>
        <v>7.31</v>
      </c>
      <c r="AG509" cm="1">
        <f t="array" ref="AG509">1+SUMPRODUCT((D$469:D$776=D509)*(AF$469:AF$776&gt;AF509))</f>
        <v>26</v>
      </c>
      <c r="AH509">
        <f t="shared" si="27"/>
        <v>26</v>
      </c>
      <c r="AI509">
        <f t="shared" si="28"/>
        <v>7.42</v>
      </c>
      <c r="AJ509" cm="1">
        <f t="array" ref="AJ509">1+SUMPRODUCT((D$469:D$776=D509)*(AI$469:AI$776&gt;AI509))</f>
        <v>38</v>
      </c>
      <c r="AK509">
        <f t="shared" si="29"/>
        <v>38</v>
      </c>
      <c r="AL509">
        <f t="shared" si="30"/>
        <v>7.5</v>
      </c>
      <c r="AM509" cm="1">
        <f t="array" ref="AM509">1+SUMPRODUCT((D$469:D$776=D509)*(AL$469:AL$776&gt;AL509))</f>
        <v>16</v>
      </c>
      <c r="AN509">
        <f t="shared" si="31"/>
        <v>16</v>
      </c>
    </row>
    <row r="510" spans="2:40" x14ac:dyDescent="0.3">
      <c r="B510" t="s">
        <v>49</v>
      </c>
      <c r="C510" t="str">
        <f>VLOOKUP(B510,class!A$1:B$357,2,FALSE)</f>
        <v>Metropolitan district</v>
      </c>
      <c r="D510" t="str">
        <f>VLOOKUP(B510,classifications!E$3:F$335,2,FALSE)</f>
        <v>Urban with Major Conurbation</v>
      </c>
      <c r="E510" s="7">
        <f t="shared" si="32"/>
        <v>7.25</v>
      </c>
      <c r="F510" s="49">
        <f t="shared" si="33"/>
        <v>26</v>
      </c>
      <c r="G510" s="49">
        <f t="shared" si="16"/>
        <v>26</v>
      </c>
      <c r="H510">
        <f t="shared" si="34"/>
        <v>7.4</v>
      </c>
      <c r="I510" s="49">
        <f t="shared" si="35"/>
        <v>14</v>
      </c>
      <c r="J510" s="49">
        <f t="shared" si="17"/>
        <v>14</v>
      </c>
      <c r="K510">
        <f t="shared" si="36"/>
        <v>7.35</v>
      </c>
      <c r="L510">
        <f t="shared" si="37"/>
        <v>31</v>
      </c>
      <c r="M510" s="49">
        <f t="shared" si="18"/>
        <v>31</v>
      </c>
      <c r="N510">
        <f t="shared" si="38"/>
        <v>7.39</v>
      </c>
      <c r="O510">
        <f t="shared" si="39"/>
        <v>32</v>
      </c>
      <c r="P510" s="49">
        <f t="shared" si="19"/>
        <v>32</v>
      </c>
      <c r="Q510">
        <f t="shared" si="40"/>
        <v>7.36</v>
      </c>
      <c r="R510">
        <f t="shared" si="41"/>
        <v>40</v>
      </c>
      <c r="S510" s="49">
        <f t="shared" si="20"/>
        <v>40</v>
      </c>
      <c r="T510">
        <f t="shared" si="42"/>
        <v>7.46</v>
      </c>
      <c r="U510">
        <f t="shared" si="43"/>
        <v>33</v>
      </c>
      <c r="V510">
        <f t="shared" si="21"/>
        <v>33</v>
      </c>
      <c r="W510">
        <f t="shared" si="44"/>
        <v>7.47</v>
      </c>
      <c r="X510">
        <f t="shared" si="45"/>
        <v>33</v>
      </c>
      <c r="Y510">
        <f t="shared" si="22"/>
        <v>33</v>
      </c>
      <c r="Z510">
        <f t="shared" si="46"/>
        <v>7.53</v>
      </c>
      <c r="AA510">
        <f t="shared" si="47"/>
        <v>35</v>
      </c>
      <c r="AB510">
        <f t="shared" si="23"/>
        <v>35</v>
      </c>
      <c r="AC510">
        <f t="shared" si="24"/>
        <v>7.5</v>
      </c>
      <c r="AD510" cm="1">
        <f t="array" ref="AD510">1+SUMPRODUCT((D$469:D$776=D510)*(AC$469:AC$776&gt;AC510))</f>
        <v>24</v>
      </c>
      <c r="AE510">
        <f t="shared" si="25"/>
        <v>24</v>
      </c>
      <c r="AF510">
        <f t="shared" si="26"/>
        <v>7.33</v>
      </c>
      <c r="AG510" cm="1">
        <f t="array" ref="AG510">1+SUMPRODUCT((D$469:D$776=D510)*(AF$469:AF$776&gt;AF510))</f>
        <v>21</v>
      </c>
      <c r="AH510">
        <f t="shared" si="27"/>
        <v>21</v>
      </c>
      <c r="AI510">
        <f t="shared" si="28"/>
        <v>7.34</v>
      </c>
      <c r="AJ510" cm="1">
        <f t="array" ref="AJ510">1+SUMPRODUCT((D$469:D$776=D510)*(AI$469:AI$776&gt;AI510))</f>
        <v>48</v>
      </c>
      <c r="AK510">
        <f t="shared" si="29"/>
        <v>48</v>
      </c>
      <c r="AL510">
        <f t="shared" si="30"/>
        <v>7.11</v>
      </c>
      <c r="AM510" cm="1">
        <f t="array" ref="AM510">1+SUMPRODUCT((D$469:D$776=D510)*(AL$469:AL$776&gt;AL510))</f>
        <v>64</v>
      </c>
      <c r="AN510">
        <f t="shared" si="31"/>
        <v>64</v>
      </c>
    </row>
    <row r="511" spans="2:40" x14ac:dyDescent="0.3">
      <c r="B511" t="s">
        <v>50</v>
      </c>
      <c r="C511" t="str">
        <f>VLOOKUP(B511,class!A$1:B$357,2,FALSE)</f>
        <v>Shire district</v>
      </c>
      <c r="D511" t="str">
        <f>VLOOKUP(B511,classifications!E$3:F$335,2,FALSE)</f>
        <v>Urban with City and Town</v>
      </c>
      <c r="E511" s="7">
        <f t="shared" si="32"/>
        <v>7.4</v>
      </c>
      <c r="F511" s="49">
        <f t="shared" si="33"/>
        <v>18</v>
      </c>
      <c r="G511" s="49">
        <f t="shared" si="16"/>
        <v>18</v>
      </c>
      <c r="H511">
        <f t="shared" si="34"/>
        <v>7.38</v>
      </c>
      <c r="I511" s="49">
        <f t="shared" si="35"/>
        <v>21</v>
      </c>
      <c r="J511" s="49">
        <f t="shared" si="17"/>
        <v>21</v>
      </c>
      <c r="K511">
        <f t="shared" si="36"/>
        <v>7.26</v>
      </c>
      <c r="L511">
        <f t="shared" si="37"/>
        <v>65</v>
      </c>
      <c r="M511" s="49">
        <f t="shared" si="18"/>
        <v>65</v>
      </c>
      <c r="N511">
        <f t="shared" si="38"/>
        <v>7.32</v>
      </c>
      <c r="O511">
        <f t="shared" si="39"/>
        <v>67</v>
      </c>
      <c r="P511" s="49">
        <f t="shared" si="19"/>
        <v>67</v>
      </c>
      <c r="Q511">
        <f t="shared" si="40"/>
        <v>7.12</v>
      </c>
      <c r="R511">
        <f t="shared" si="41"/>
        <v>87</v>
      </c>
      <c r="S511" s="49">
        <f t="shared" si="20"/>
        <v>87</v>
      </c>
      <c r="T511">
        <f t="shared" si="42"/>
        <v>7.45</v>
      </c>
      <c r="U511">
        <f t="shared" si="43"/>
        <v>55</v>
      </c>
      <c r="V511">
        <f t="shared" si="21"/>
        <v>55</v>
      </c>
      <c r="W511">
        <f t="shared" si="44"/>
        <v>7.28</v>
      </c>
      <c r="X511">
        <f t="shared" si="45"/>
        <v>82</v>
      </c>
      <c r="Y511">
        <f t="shared" si="22"/>
        <v>82</v>
      </c>
      <c r="Z511">
        <f t="shared" si="46"/>
        <v>7.84</v>
      </c>
      <c r="AA511">
        <f t="shared" si="47"/>
        <v>8</v>
      </c>
      <c r="AB511">
        <f t="shared" si="23"/>
        <v>8</v>
      </c>
      <c r="AC511">
        <f t="shared" si="24"/>
        <v>7.21</v>
      </c>
      <c r="AD511" cm="1">
        <f t="array" ref="AD511">1+SUMPRODUCT((D$469:D$776=D511)*(AC$469:AC$776&gt;AC511))</f>
        <v>81</v>
      </c>
      <c r="AE511">
        <f t="shared" si="25"/>
        <v>81</v>
      </c>
      <c r="AF511">
        <f t="shared" si="26"/>
        <v>7.94</v>
      </c>
      <c r="AG511" cm="1">
        <f t="array" ref="AG511">1+SUMPRODUCT((D$469:D$776=D511)*(AF$469:AF$776&gt;AF511))</f>
        <v>2</v>
      </c>
      <c r="AH511">
        <f t="shared" si="27"/>
        <v>2</v>
      </c>
      <c r="AI511">
        <f t="shared" si="28"/>
        <v>7.45</v>
      </c>
      <c r="AJ511" cm="1">
        <f t="array" ref="AJ511">1+SUMPRODUCT((D$469:D$776=D511)*(AI$469:AI$776&gt;AI511))</f>
        <v>38</v>
      </c>
      <c r="AK511">
        <f t="shared" si="29"/>
        <v>38</v>
      </c>
      <c r="AL511">
        <f t="shared" si="30"/>
        <v>7.02</v>
      </c>
      <c r="AM511" cm="1">
        <f t="array" ref="AM511">1+SUMPRODUCT((D$469:D$776=D511)*(AL$469:AL$776&gt;AL511))</f>
        <v>82</v>
      </c>
      <c r="AN511">
        <f t="shared" si="31"/>
        <v>82</v>
      </c>
    </row>
    <row r="512" spans="2:40" x14ac:dyDescent="0.3">
      <c r="B512" t="s">
        <v>51</v>
      </c>
      <c r="C512" t="str">
        <f>VLOOKUP(B512,class!A$1:B$357,2,FALSE)</f>
        <v>London borough</v>
      </c>
      <c r="D512" t="str">
        <f>VLOOKUP(B512,classifications!E$3:F$335,2,FALSE)</f>
        <v>Urban with Major Conurbation</v>
      </c>
      <c r="E512" s="7">
        <f t="shared" si="32"/>
        <v>7.24</v>
      </c>
      <c r="F512" s="49">
        <f t="shared" si="33"/>
        <v>29</v>
      </c>
      <c r="G512" s="49">
        <f t="shared" si="16"/>
        <v>29</v>
      </c>
      <c r="H512">
        <f t="shared" si="34"/>
        <v>7.1</v>
      </c>
      <c r="I512" s="49">
        <f t="shared" si="35"/>
        <v>54</v>
      </c>
      <c r="J512" s="49">
        <f t="shared" si="17"/>
        <v>54</v>
      </c>
      <c r="K512">
        <f t="shared" si="36"/>
        <v>7.18</v>
      </c>
      <c r="L512">
        <f t="shared" si="37"/>
        <v>58</v>
      </c>
      <c r="M512" s="49">
        <f t="shared" si="18"/>
        <v>58</v>
      </c>
      <c r="N512">
        <f t="shared" si="38"/>
        <v>7.17</v>
      </c>
      <c r="O512">
        <f t="shared" si="39"/>
        <v>66</v>
      </c>
      <c r="P512" s="49">
        <f t="shared" si="19"/>
        <v>66</v>
      </c>
      <c r="Q512">
        <f t="shared" si="40"/>
        <v>7.24</v>
      </c>
      <c r="R512">
        <f t="shared" si="41"/>
        <v>63</v>
      </c>
      <c r="S512" s="49">
        <f t="shared" si="20"/>
        <v>63</v>
      </c>
      <c r="T512">
        <f t="shared" si="42"/>
        <v>7.35</v>
      </c>
      <c r="U512">
        <f t="shared" si="43"/>
        <v>49</v>
      </c>
      <c r="V512">
        <f t="shared" si="21"/>
        <v>49</v>
      </c>
      <c r="W512">
        <f t="shared" si="44"/>
        <v>7.11</v>
      </c>
      <c r="X512">
        <f t="shared" si="45"/>
        <v>73</v>
      </c>
      <c r="Y512">
        <f t="shared" si="22"/>
        <v>73</v>
      </c>
      <c r="Z512">
        <f t="shared" si="46"/>
        <v>7.38</v>
      </c>
      <c r="AA512">
        <f t="shared" si="47"/>
        <v>59</v>
      </c>
      <c r="AB512">
        <f t="shared" si="23"/>
        <v>59</v>
      </c>
      <c r="AC512">
        <f t="shared" si="24"/>
        <v>7.05</v>
      </c>
      <c r="AD512" cm="1">
        <f t="array" ref="AD512">1+SUMPRODUCT((D$469:D$776=D512)*(AC$469:AC$776&gt;AC512))</f>
        <v>73</v>
      </c>
      <c r="AE512">
        <f t="shared" si="25"/>
        <v>73</v>
      </c>
      <c r="AF512">
        <f t="shared" si="26"/>
        <v>6.92</v>
      </c>
      <c r="AG512" cm="1">
        <f t="array" ref="AG512">1+SUMPRODUCT((D$469:D$776=D512)*(AF$469:AF$776&gt;AF512))</f>
        <v>73</v>
      </c>
      <c r="AH512">
        <f t="shared" si="27"/>
        <v>73</v>
      </c>
      <c r="AI512">
        <f t="shared" si="28"/>
        <v>7.16</v>
      </c>
      <c r="AJ512" cm="1">
        <f t="array" ref="AJ512">1+SUMPRODUCT((D$469:D$776=D512)*(AI$469:AI$776&gt;AI512))</f>
        <v>68</v>
      </c>
      <c r="AK512">
        <f t="shared" si="29"/>
        <v>68</v>
      </c>
      <c r="AL512">
        <f t="shared" si="30"/>
        <v>7.28</v>
      </c>
      <c r="AM512" cm="1">
        <f t="array" ref="AM512">1+SUMPRODUCT((D$469:D$776=D512)*(AL$469:AL$776&gt;AL512))</f>
        <v>42</v>
      </c>
      <c r="AN512">
        <f t="shared" si="31"/>
        <v>42</v>
      </c>
    </row>
    <row r="513" spans="2:40" x14ac:dyDescent="0.3">
      <c r="B513" t="s">
        <v>52</v>
      </c>
      <c r="C513" t="str">
        <f>VLOOKUP(B513,class!A$1:B$357,2,FALSE)</f>
        <v>Shire district</v>
      </c>
      <c r="D513" t="str">
        <f>VLOOKUP(B513,classifications!E$3:F$335,2,FALSE)</f>
        <v>Urban with Significant Rural (rural including hub towns 26-49%)</v>
      </c>
      <c r="E513" s="7">
        <f t="shared" si="32"/>
        <v>7.29</v>
      </c>
      <c r="F513" s="49">
        <f t="shared" si="33"/>
        <v>37</v>
      </c>
      <c r="G513" s="49">
        <f t="shared" si="16"/>
        <v>37</v>
      </c>
      <c r="H513">
        <f t="shared" si="34"/>
        <v>7.18</v>
      </c>
      <c r="I513" s="49">
        <f t="shared" si="35"/>
        <v>43</v>
      </c>
      <c r="J513" s="49">
        <f t="shared" si="17"/>
        <v>43</v>
      </c>
      <c r="K513">
        <f t="shared" si="36"/>
        <v>7.45</v>
      </c>
      <c r="L513">
        <f t="shared" si="37"/>
        <v>24</v>
      </c>
      <c r="M513" s="49">
        <f t="shared" si="18"/>
        <v>24</v>
      </c>
      <c r="N513">
        <f t="shared" si="38"/>
        <v>7.06</v>
      </c>
      <c r="O513">
        <f t="shared" si="39"/>
        <v>47</v>
      </c>
      <c r="P513" s="49">
        <f t="shared" si="19"/>
        <v>47</v>
      </c>
      <c r="Q513">
        <f t="shared" si="40"/>
        <v>7.37</v>
      </c>
      <c r="R513">
        <f t="shared" si="41"/>
        <v>37</v>
      </c>
      <c r="S513" s="49">
        <f t="shared" si="20"/>
        <v>37</v>
      </c>
      <c r="T513">
        <f t="shared" si="42"/>
        <v>7.24</v>
      </c>
      <c r="U513">
        <f t="shared" si="43"/>
        <v>44</v>
      </c>
      <c r="V513">
        <f t="shared" si="21"/>
        <v>44</v>
      </c>
      <c r="W513">
        <f t="shared" si="44"/>
        <v>7.44</v>
      </c>
      <c r="X513">
        <f t="shared" si="45"/>
        <v>33</v>
      </c>
      <c r="Y513">
        <f t="shared" si="22"/>
        <v>33</v>
      </c>
      <c r="Z513">
        <f t="shared" si="46"/>
        <v>7.41</v>
      </c>
      <c r="AA513">
        <f t="shared" si="47"/>
        <v>44</v>
      </c>
      <c r="AB513">
        <f t="shared" si="23"/>
        <v>44</v>
      </c>
      <c r="AC513">
        <f t="shared" si="24"/>
        <v>7.62</v>
      </c>
      <c r="AD513" cm="1">
        <f t="array" ref="AD513">1+SUMPRODUCT((D$469:D$776=D513)*(AC$469:AC$776&gt;AC513))</f>
        <v>12</v>
      </c>
      <c r="AE513">
        <f t="shared" si="25"/>
        <v>12</v>
      </c>
      <c r="AF513">
        <f t="shared" si="26"/>
        <v>6.66</v>
      </c>
      <c r="AG513" cm="1">
        <f t="array" ref="AG513">1+SUMPRODUCT((D$469:D$776=D513)*(AF$469:AF$776&gt;AF513))</f>
        <v>50</v>
      </c>
      <c r="AH513">
        <f t="shared" si="27"/>
        <v>50</v>
      </c>
      <c r="AI513">
        <f t="shared" si="28"/>
        <v>7.26</v>
      </c>
      <c r="AJ513" cm="1">
        <f t="array" ref="AJ513">1+SUMPRODUCT((D$469:D$776=D513)*(AI$469:AI$776&gt;AI513))</f>
        <v>44</v>
      </c>
      <c r="AK513">
        <f t="shared" si="29"/>
        <v>44</v>
      </c>
      <c r="AL513">
        <f t="shared" si="30"/>
        <v>8.0399999999999991</v>
      </c>
      <c r="AM513" cm="1">
        <f t="array" ref="AM513">1+SUMPRODUCT((D$469:D$776=D513)*(AL$469:AL$776&gt;AL513))</f>
        <v>2</v>
      </c>
      <c r="AN513">
        <f t="shared" si="31"/>
        <v>2</v>
      </c>
    </row>
    <row r="514" spans="2:40" x14ac:dyDescent="0.3">
      <c r="B514" t="s">
        <v>53</v>
      </c>
      <c r="C514" t="str">
        <f>VLOOKUP(B514,class!A$1:B$357,2,FALSE)</f>
        <v>Shire district</v>
      </c>
      <c r="D514" t="str">
        <f>VLOOKUP(B514,classifications!E$3:F$335,2,FALSE)</f>
        <v>Urban with City and Town</v>
      </c>
      <c r="E514" s="7">
        <f t="shared" si="32"/>
        <v>7.22</v>
      </c>
      <c r="F514" s="49">
        <f t="shared" si="33"/>
        <v>53</v>
      </c>
      <c r="G514" s="49">
        <f t="shared" si="16"/>
        <v>53</v>
      </c>
      <c r="H514">
        <f t="shared" si="34"/>
        <v>7.14</v>
      </c>
      <c r="I514" s="49">
        <f t="shared" si="35"/>
        <v>70</v>
      </c>
      <c r="J514" s="49">
        <f t="shared" si="17"/>
        <v>70</v>
      </c>
      <c r="K514">
        <f t="shared" si="36"/>
        <v>7.3</v>
      </c>
      <c r="L514">
        <f t="shared" si="37"/>
        <v>58</v>
      </c>
      <c r="M514" s="49">
        <f t="shared" si="18"/>
        <v>58</v>
      </c>
      <c r="N514">
        <f t="shared" si="38"/>
        <v>7.09</v>
      </c>
      <c r="O514">
        <f t="shared" si="39"/>
        <v>91</v>
      </c>
      <c r="P514" s="49">
        <f t="shared" si="19"/>
        <v>91</v>
      </c>
      <c r="Q514">
        <f t="shared" si="40"/>
        <v>7.63</v>
      </c>
      <c r="R514">
        <f t="shared" si="41"/>
        <v>20</v>
      </c>
      <c r="S514" s="49">
        <f t="shared" si="20"/>
        <v>20</v>
      </c>
      <c r="T514">
        <f t="shared" si="42"/>
        <v>7.72</v>
      </c>
      <c r="U514">
        <f t="shared" si="43"/>
        <v>12</v>
      </c>
      <c r="V514">
        <f t="shared" si="21"/>
        <v>12</v>
      </c>
      <c r="W514">
        <f t="shared" si="44"/>
        <v>7.35</v>
      </c>
      <c r="X514">
        <f t="shared" si="45"/>
        <v>75</v>
      </c>
      <c r="Y514">
        <f t="shared" si="22"/>
        <v>75</v>
      </c>
      <c r="Z514">
        <f t="shared" si="46"/>
        <v>7.67</v>
      </c>
      <c r="AA514">
        <f t="shared" si="47"/>
        <v>26</v>
      </c>
      <c r="AB514">
        <f t="shared" si="23"/>
        <v>26</v>
      </c>
      <c r="AC514">
        <f t="shared" si="24"/>
        <v>7.68</v>
      </c>
      <c r="AD514" cm="1">
        <f t="array" ref="AD514">1+SUMPRODUCT((D$469:D$776=D514)*(AC$469:AC$776&gt;AC514))</f>
        <v>20</v>
      </c>
      <c r="AE514">
        <f t="shared" si="25"/>
        <v>20</v>
      </c>
      <c r="AF514">
        <f t="shared" si="26"/>
        <v>7.2</v>
      </c>
      <c r="AG514" cm="1">
        <f t="array" ref="AG514">1+SUMPRODUCT((D$469:D$776=D514)*(AF$469:AF$776&gt;AF514))</f>
        <v>65</v>
      </c>
      <c r="AH514">
        <f t="shared" si="27"/>
        <v>65</v>
      </c>
      <c r="AI514">
        <f t="shared" si="28"/>
        <v>7.39</v>
      </c>
      <c r="AJ514" cm="1">
        <f t="array" ref="AJ514">1+SUMPRODUCT((D$469:D$776=D514)*(AI$469:AI$776&gt;AI514))</f>
        <v>54</v>
      </c>
      <c r="AK514">
        <f t="shared" si="29"/>
        <v>54</v>
      </c>
      <c r="AL514">
        <f t="shared" si="30"/>
        <v>7.37</v>
      </c>
      <c r="AM514" cm="1">
        <f t="array" ref="AM514">1+SUMPRODUCT((D$469:D$776=D514)*(AL$469:AL$776&gt;AL514))</f>
        <v>48</v>
      </c>
      <c r="AN514">
        <f t="shared" si="31"/>
        <v>48</v>
      </c>
    </row>
    <row r="515" spans="2:40" x14ac:dyDescent="0.3">
      <c r="B515" t="s">
        <v>54</v>
      </c>
      <c r="C515" t="str">
        <f>VLOOKUP(B515,class!A$1:B$357,2,FALSE)</f>
        <v>Shire district</v>
      </c>
      <c r="D515" t="str">
        <f>VLOOKUP(B515,classifications!E$3:F$335,2,FALSE)</f>
        <v>Urban with Significant Rural (rural including hub towns 26-49%)</v>
      </c>
      <c r="E515" s="7">
        <f t="shared" si="32"/>
        <v>7.35</v>
      </c>
      <c r="F515" s="49">
        <f t="shared" si="33"/>
        <v>30</v>
      </c>
      <c r="G515" s="49">
        <f t="shared" si="16"/>
        <v>30</v>
      </c>
      <c r="H515">
        <f t="shared" si="34"/>
        <v>7.23</v>
      </c>
      <c r="I515" s="49">
        <f t="shared" si="35"/>
        <v>38</v>
      </c>
      <c r="J515" s="49">
        <f t="shared" si="17"/>
        <v>38</v>
      </c>
      <c r="K515">
        <f t="shared" si="36"/>
        <v>7.31</v>
      </c>
      <c r="L515">
        <f t="shared" si="37"/>
        <v>36</v>
      </c>
      <c r="M515" s="49">
        <f t="shared" si="18"/>
        <v>36</v>
      </c>
      <c r="N515">
        <f t="shared" si="38"/>
        <v>7.33</v>
      </c>
      <c r="O515">
        <f t="shared" si="39"/>
        <v>42</v>
      </c>
      <c r="P515" s="49">
        <f t="shared" si="19"/>
        <v>42</v>
      </c>
      <c r="Q515">
        <f t="shared" si="40"/>
        <v>7.35</v>
      </c>
      <c r="R515">
        <f t="shared" si="41"/>
        <v>40</v>
      </c>
      <c r="S515" s="49">
        <f t="shared" si="20"/>
        <v>40</v>
      </c>
      <c r="T515">
        <f t="shared" si="42"/>
        <v>7.62</v>
      </c>
      <c r="U515">
        <f t="shared" si="43"/>
        <v>17</v>
      </c>
      <c r="V515">
        <f t="shared" si="21"/>
        <v>17</v>
      </c>
      <c r="W515">
        <f t="shared" si="44"/>
        <v>7.16</v>
      </c>
      <c r="X515">
        <f t="shared" si="45"/>
        <v>45</v>
      </c>
      <c r="Y515">
        <f t="shared" si="22"/>
        <v>45</v>
      </c>
      <c r="Z515">
        <f t="shared" si="46"/>
        <v>7.77</v>
      </c>
      <c r="AA515">
        <f t="shared" si="47"/>
        <v>12</v>
      </c>
      <c r="AB515">
        <f t="shared" si="23"/>
        <v>12</v>
      </c>
      <c r="AC515">
        <f t="shared" si="24"/>
        <v>7.35</v>
      </c>
      <c r="AD515" cm="1">
        <f t="array" ref="AD515">1+SUMPRODUCT((D$469:D$776=D515)*(AC$469:AC$776&gt;AC515))</f>
        <v>40</v>
      </c>
      <c r="AE515">
        <f t="shared" si="25"/>
        <v>40</v>
      </c>
      <c r="AF515">
        <f t="shared" si="26"/>
        <v>7.2</v>
      </c>
      <c r="AG515" cm="1">
        <f t="array" ref="AG515">1+SUMPRODUCT((D$469:D$776=D515)*(AF$469:AF$776&gt;AF515))</f>
        <v>39</v>
      </c>
      <c r="AH515">
        <f t="shared" si="27"/>
        <v>39</v>
      </c>
      <c r="AI515">
        <f t="shared" si="28"/>
        <v>7.52</v>
      </c>
      <c r="AJ515" cm="1">
        <f t="array" ref="AJ515">1+SUMPRODUCT((D$469:D$776=D515)*(AI$469:AI$776&gt;AI515))</f>
        <v>24</v>
      </c>
      <c r="AK515">
        <f t="shared" si="29"/>
        <v>24</v>
      </c>
      <c r="AL515">
        <f t="shared" si="30"/>
        <v>7.9</v>
      </c>
      <c r="AM515" cm="1">
        <f t="array" ref="AM515">1+SUMPRODUCT((D$469:D$776=D515)*(AL$469:AL$776&gt;AL515))</f>
        <v>3</v>
      </c>
      <c r="AN515">
        <f t="shared" si="31"/>
        <v>3</v>
      </c>
    </row>
    <row r="516" spans="2:40" x14ac:dyDescent="0.3">
      <c r="B516" t="s">
        <v>55</v>
      </c>
      <c r="C516" t="str">
        <f>VLOOKUP(B516,class!A$1:B$357,2,FALSE)</f>
        <v>Shire district</v>
      </c>
      <c r="D516" t="str">
        <f>VLOOKUP(B516,classifications!E$3:F$335,2,FALSE)</f>
        <v>Urban with City and Town</v>
      </c>
      <c r="E516" s="7">
        <f t="shared" si="32"/>
        <v>7.46</v>
      </c>
      <c r="F516" s="49">
        <f t="shared" si="33"/>
        <v>14</v>
      </c>
      <c r="G516" s="49">
        <f t="shared" si="16"/>
        <v>14</v>
      </c>
      <c r="H516">
        <f t="shared" si="34"/>
        <v>7.09</v>
      </c>
      <c r="I516" s="49">
        <f t="shared" si="35"/>
        <v>81</v>
      </c>
      <c r="J516" s="49">
        <f t="shared" si="17"/>
        <v>81</v>
      </c>
      <c r="K516">
        <f t="shared" si="36"/>
        <v>7.09</v>
      </c>
      <c r="L516">
        <f t="shared" si="37"/>
        <v>86</v>
      </c>
      <c r="M516" s="49">
        <f t="shared" si="18"/>
        <v>86</v>
      </c>
      <c r="N516">
        <f t="shared" si="38"/>
        <v>7.32</v>
      </c>
      <c r="O516">
        <f t="shared" si="39"/>
        <v>67</v>
      </c>
      <c r="P516" s="49">
        <f t="shared" si="19"/>
        <v>67</v>
      </c>
      <c r="Q516">
        <f t="shared" si="40"/>
        <v>7.96</v>
      </c>
      <c r="R516">
        <f t="shared" si="41"/>
        <v>2</v>
      </c>
      <c r="S516" s="49">
        <f t="shared" si="20"/>
        <v>2</v>
      </c>
      <c r="T516">
        <f t="shared" si="42"/>
        <v>7.71</v>
      </c>
      <c r="U516">
        <f t="shared" si="43"/>
        <v>13</v>
      </c>
      <c r="V516">
        <f t="shared" si="21"/>
        <v>13</v>
      </c>
      <c r="W516">
        <f t="shared" si="44"/>
        <v>7.78</v>
      </c>
      <c r="X516">
        <f t="shared" si="45"/>
        <v>14</v>
      </c>
      <c r="Y516">
        <f t="shared" si="22"/>
        <v>14</v>
      </c>
      <c r="Z516">
        <f t="shared" si="46"/>
        <v>7.6</v>
      </c>
      <c r="AA516">
        <f t="shared" si="47"/>
        <v>39</v>
      </c>
      <c r="AB516">
        <f t="shared" si="23"/>
        <v>39</v>
      </c>
      <c r="AC516">
        <f t="shared" si="24"/>
        <v>7.26</v>
      </c>
      <c r="AD516" cm="1">
        <f t="array" ref="AD516">1+SUMPRODUCT((D$469:D$776=D516)*(AC$469:AC$776&gt;AC516))</f>
        <v>77</v>
      </c>
      <c r="AE516">
        <f t="shared" si="25"/>
        <v>77</v>
      </c>
      <c r="AF516">
        <f t="shared" si="26"/>
        <v>7.36</v>
      </c>
      <c r="AG516" cm="1">
        <f t="array" ref="AG516">1+SUMPRODUCT((D$469:D$776=D516)*(AF$469:AF$776&gt;AF516))</f>
        <v>36</v>
      </c>
      <c r="AH516">
        <f t="shared" si="27"/>
        <v>36</v>
      </c>
      <c r="AI516">
        <f t="shared" si="28"/>
        <v>7.65</v>
      </c>
      <c r="AJ516" cm="1">
        <f t="array" ref="AJ516">1+SUMPRODUCT((D$469:D$776=D516)*(AI$469:AI$776&gt;AI516))</f>
        <v>17</v>
      </c>
      <c r="AK516">
        <f t="shared" si="29"/>
        <v>17</v>
      </c>
      <c r="AL516">
        <f t="shared" si="30"/>
        <v>7.58</v>
      </c>
      <c r="AM516" cm="1">
        <f t="array" ref="AM516">1+SUMPRODUCT((D$469:D$776=D516)*(AL$469:AL$776&gt;AL516))</f>
        <v>24</v>
      </c>
      <c r="AN516">
        <f t="shared" si="31"/>
        <v>24</v>
      </c>
    </row>
    <row r="517" spans="2:40" x14ac:dyDescent="0.3">
      <c r="B517" t="s">
        <v>56</v>
      </c>
      <c r="C517" t="str">
        <f>VLOOKUP(B517,class!A$1:B$357,2,FALSE)</f>
        <v>Unitary authority</v>
      </c>
      <c r="D517" t="str">
        <f>VLOOKUP(B517,classifications!E$3:F$335,2,FALSE)</f>
        <v xml:space="preserve">Largely Rural (rural including hub towns 50-79%) </v>
      </c>
      <c r="E517" s="7">
        <f t="shared" si="32"/>
        <v>7.41</v>
      </c>
      <c r="F517" s="49">
        <f t="shared" si="33"/>
        <v>26</v>
      </c>
      <c r="G517" s="49">
        <f t="shared" si="16"/>
        <v>26</v>
      </c>
      <c r="H517">
        <f t="shared" si="34"/>
        <v>7.48</v>
      </c>
      <c r="I517" s="49">
        <f t="shared" si="35"/>
        <v>13</v>
      </c>
      <c r="J517" s="49">
        <f t="shared" si="17"/>
        <v>13</v>
      </c>
      <c r="K517">
        <f t="shared" si="36"/>
        <v>7.4</v>
      </c>
      <c r="L517">
        <f t="shared" si="37"/>
        <v>28</v>
      </c>
      <c r="M517" s="49">
        <f t="shared" si="18"/>
        <v>28</v>
      </c>
      <c r="N517">
        <f t="shared" si="38"/>
        <v>7.6</v>
      </c>
      <c r="O517">
        <f t="shared" si="39"/>
        <v>20</v>
      </c>
      <c r="P517" s="49">
        <f t="shared" si="19"/>
        <v>20</v>
      </c>
      <c r="Q517">
        <f t="shared" si="40"/>
        <v>7.51</v>
      </c>
      <c r="R517">
        <f t="shared" si="41"/>
        <v>32</v>
      </c>
      <c r="S517" s="49">
        <f t="shared" si="20"/>
        <v>32</v>
      </c>
      <c r="T517">
        <f t="shared" si="42"/>
        <v>7.74</v>
      </c>
      <c r="U517">
        <f t="shared" si="43"/>
        <v>9</v>
      </c>
      <c r="V517">
        <f t="shared" si="21"/>
        <v>9</v>
      </c>
      <c r="W517">
        <f t="shared" si="44"/>
        <v>7.44</v>
      </c>
      <c r="X517">
        <f t="shared" si="45"/>
        <v>33</v>
      </c>
      <c r="Y517">
        <f t="shared" si="22"/>
        <v>33</v>
      </c>
      <c r="Z517">
        <f t="shared" si="46"/>
        <v>7.75</v>
      </c>
      <c r="AA517">
        <f t="shared" si="47"/>
        <v>14</v>
      </c>
      <c r="AB517">
        <f t="shared" si="23"/>
        <v>14</v>
      </c>
      <c r="AC517">
        <f t="shared" si="24"/>
        <v>7.71</v>
      </c>
      <c r="AD517" cm="1">
        <f t="array" ref="AD517">1+SUMPRODUCT((D$469:D$776=D517)*(AC$469:AC$776&gt;AC517))</f>
        <v>9</v>
      </c>
      <c r="AE517">
        <f t="shared" si="25"/>
        <v>9</v>
      </c>
      <c r="AF517">
        <f t="shared" si="26"/>
        <v>7.55</v>
      </c>
      <c r="AG517" cm="1">
        <f t="array" ref="AG517">1+SUMPRODUCT((D$469:D$776=D517)*(AF$469:AF$776&gt;AF517))</f>
        <v>13</v>
      </c>
      <c r="AH517">
        <f t="shared" si="27"/>
        <v>13</v>
      </c>
      <c r="AI517">
        <f t="shared" si="28"/>
        <v>7.64</v>
      </c>
      <c r="AJ517" cm="1">
        <f t="array" ref="AJ517">1+SUMPRODUCT((D$469:D$776=D517)*(AI$469:AI$776&gt;AI517))</f>
        <v>13</v>
      </c>
      <c r="AK517">
        <f t="shared" si="29"/>
        <v>13</v>
      </c>
      <c r="AL517">
        <f t="shared" si="30"/>
        <v>7.28</v>
      </c>
      <c r="AM517" cm="1">
        <f t="array" ref="AM517">1+SUMPRODUCT((D$469:D$776=D517)*(AL$469:AL$776&gt;AL517))</f>
        <v>35</v>
      </c>
      <c r="AN517">
        <f t="shared" si="31"/>
        <v>35</v>
      </c>
    </row>
    <row r="518" spans="2:40" x14ac:dyDescent="0.3">
      <c r="B518" t="s">
        <v>57</v>
      </c>
      <c r="C518" t="str">
        <f>VLOOKUP(B518,class!A$1:B$357,2,FALSE)</f>
        <v>Shire district</v>
      </c>
      <c r="D518" t="str">
        <f>VLOOKUP(B518,classifications!E$3:F$335,2,FALSE)</f>
        <v>Urban with City and Town</v>
      </c>
      <c r="E518" s="7">
        <f t="shared" si="32"/>
        <v>7.5</v>
      </c>
      <c r="F518" s="49">
        <f t="shared" si="33"/>
        <v>10</v>
      </c>
      <c r="G518" s="49">
        <f t="shared" si="16"/>
        <v>10</v>
      </c>
      <c r="H518">
        <f t="shared" si="34"/>
        <v>7.31</v>
      </c>
      <c r="I518" s="49">
        <f t="shared" si="35"/>
        <v>38</v>
      </c>
      <c r="J518" s="49">
        <f t="shared" si="17"/>
        <v>38</v>
      </c>
      <c r="K518">
        <f t="shared" si="36"/>
        <v>7.44</v>
      </c>
      <c r="L518">
        <f t="shared" si="37"/>
        <v>33</v>
      </c>
      <c r="M518" s="49">
        <f t="shared" si="18"/>
        <v>33</v>
      </c>
      <c r="N518">
        <f t="shared" si="38"/>
        <v>7.53</v>
      </c>
      <c r="O518">
        <f t="shared" si="39"/>
        <v>29</v>
      </c>
      <c r="P518" s="49">
        <f t="shared" si="19"/>
        <v>29</v>
      </c>
      <c r="Q518">
        <f t="shared" si="40"/>
        <v>7.63</v>
      </c>
      <c r="R518">
        <f t="shared" si="41"/>
        <v>20</v>
      </c>
      <c r="S518" s="49">
        <f t="shared" si="20"/>
        <v>20</v>
      </c>
      <c r="T518">
        <f t="shared" si="42"/>
        <v>7.49</v>
      </c>
      <c r="U518">
        <f t="shared" si="43"/>
        <v>47</v>
      </c>
      <c r="V518">
        <f t="shared" si="21"/>
        <v>47</v>
      </c>
      <c r="W518">
        <f t="shared" si="44"/>
        <v>7.63</v>
      </c>
      <c r="X518">
        <f t="shared" si="45"/>
        <v>27</v>
      </c>
      <c r="Y518">
        <f t="shared" si="22"/>
        <v>27</v>
      </c>
      <c r="Z518">
        <f t="shared" si="46"/>
        <v>7.7</v>
      </c>
      <c r="AA518">
        <f t="shared" si="47"/>
        <v>20</v>
      </c>
      <c r="AB518">
        <f t="shared" si="23"/>
        <v>20</v>
      </c>
      <c r="AC518">
        <f t="shared" si="24"/>
        <v>7.75</v>
      </c>
      <c r="AD518" cm="1">
        <f t="array" ref="AD518">1+SUMPRODUCT((D$469:D$776=D518)*(AC$469:AC$776&gt;AC518))</f>
        <v>15</v>
      </c>
      <c r="AE518">
        <f t="shared" si="25"/>
        <v>15</v>
      </c>
      <c r="AF518">
        <f t="shared" si="26"/>
        <v>7.41</v>
      </c>
      <c r="AG518" cm="1">
        <f t="array" ref="AG518">1+SUMPRODUCT((D$469:D$776=D518)*(AF$469:AF$776&gt;AF518))</f>
        <v>20</v>
      </c>
      <c r="AH518">
        <f t="shared" si="27"/>
        <v>20</v>
      </c>
      <c r="AI518">
        <f t="shared" si="28"/>
        <v>7.71</v>
      </c>
      <c r="AJ518" cm="1">
        <f t="array" ref="AJ518">1+SUMPRODUCT((D$469:D$776=D518)*(AI$469:AI$776&gt;AI518))</f>
        <v>14</v>
      </c>
      <c r="AK518">
        <f t="shared" si="29"/>
        <v>14</v>
      </c>
      <c r="AL518">
        <f t="shared" si="30"/>
        <v>6.97</v>
      </c>
      <c r="AM518" cm="1">
        <f t="array" ref="AM518">1+SUMPRODUCT((D$469:D$776=D518)*(AL$469:AL$776&gt;AL518))</f>
        <v>86</v>
      </c>
      <c r="AN518">
        <f t="shared" si="31"/>
        <v>86</v>
      </c>
    </row>
    <row r="519" spans="2:40" x14ac:dyDescent="0.3">
      <c r="B519" t="s">
        <v>58</v>
      </c>
      <c r="C519" t="str">
        <f>VLOOKUP(B519,class!A$1:B$357,2,FALSE)</f>
        <v>Shire district</v>
      </c>
      <c r="D519" t="str">
        <f>VLOOKUP(B519,classifications!E$3:F$335,2,FALSE)</f>
        <v>Urban with City and Town</v>
      </c>
      <c r="E519" s="7">
        <f t="shared" si="32"/>
        <v>7.4</v>
      </c>
      <c r="F519" s="49">
        <f t="shared" si="33"/>
        <v>18</v>
      </c>
      <c r="G519" s="49">
        <f t="shared" si="16"/>
        <v>18</v>
      </c>
      <c r="H519">
        <f t="shared" si="34"/>
        <v>7.48</v>
      </c>
      <c r="I519" s="49">
        <f t="shared" si="35"/>
        <v>10</v>
      </c>
      <c r="J519" s="49">
        <f t="shared" si="17"/>
        <v>10</v>
      </c>
      <c r="K519">
        <f t="shared" si="36"/>
        <v>7.46</v>
      </c>
      <c r="L519">
        <f t="shared" si="37"/>
        <v>29</v>
      </c>
      <c r="M519" s="49">
        <f t="shared" si="18"/>
        <v>29</v>
      </c>
      <c r="N519">
        <f t="shared" si="38"/>
        <v>7.8</v>
      </c>
      <c r="O519">
        <f t="shared" si="39"/>
        <v>2</v>
      </c>
      <c r="P519" s="49">
        <f t="shared" si="19"/>
        <v>2</v>
      </c>
      <c r="Q519">
        <f t="shared" si="40"/>
        <v>7.67</v>
      </c>
      <c r="R519">
        <f t="shared" si="41"/>
        <v>16</v>
      </c>
      <c r="S519" s="49">
        <f t="shared" si="20"/>
        <v>16</v>
      </c>
      <c r="T519">
        <f t="shared" si="42"/>
        <v>7.87</v>
      </c>
      <c r="U519">
        <f t="shared" si="43"/>
        <v>2</v>
      </c>
      <c r="V519">
        <f t="shared" si="21"/>
        <v>2</v>
      </c>
      <c r="W519">
        <f t="shared" si="44"/>
        <v>7.33</v>
      </c>
      <c r="X519">
        <f t="shared" si="45"/>
        <v>78</v>
      </c>
      <c r="Y519">
        <f t="shared" si="22"/>
        <v>78</v>
      </c>
      <c r="Z519">
        <f t="shared" si="46"/>
        <v>7.66</v>
      </c>
      <c r="AA519">
        <f t="shared" si="47"/>
        <v>29</v>
      </c>
      <c r="AB519">
        <f t="shared" si="23"/>
        <v>29</v>
      </c>
      <c r="AC519">
        <f t="shared" si="24"/>
        <v>7.73</v>
      </c>
      <c r="AD519" cm="1">
        <f t="array" ref="AD519">1+SUMPRODUCT((D$469:D$776=D519)*(AC$469:AC$776&gt;AC519))</f>
        <v>17</v>
      </c>
      <c r="AE519">
        <f t="shared" si="25"/>
        <v>17</v>
      </c>
      <c r="AF519">
        <f t="shared" si="26"/>
        <v>7.4</v>
      </c>
      <c r="AG519" cm="1">
        <f t="array" ref="AG519">1+SUMPRODUCT((D$469:D$776=D519)*(AF$469:AF$776&gt;AF519))</f>
        <v>23</v>
      </c>
      <c r="AH519">
        <f t="shared" si="27"/>
        <v>23</v>
      </c>
      <c r="AI519">
        <f t="shared" si="28"/>
        <v>7.63</v>
      </c>
      <c r="AJ519" cm="1">
        <f t="array" ref="AJ519">1+SUMPRODUCT((D$469:D$776=D519)*(AI$469:AI$776&gt;AI519))</f>
        <v>18</v>
      </c>
      <c r="AK519">
        <f t="shared" si="29"/>
        <v>18</v>
      </c>
      <c r="AL519">
        <f t="shared" si="30"/>
        <v>7.79</v>
      </c>
      <c r="AM519" cm="1">
        <f t="array" ref="AM519">1+SUMPRODUCT((D$469:D$776=D519)*(AL$469:AL$776&gt;AL519))</f>
        <v>8</v>
      </c>
      <c r="AN519">
        <f t="shared" si="31"/>
        <v>8</v>
      </c>
    </row>
    <row r="520" spans="2:40" x14ac:dyDescent="0.3">
      <c r="B520" t="s">
        <v>59</v>
      </c>
      <c r="C520" t="str">
        <f>VLOOKUP(B520,class!A$1:B$357,2,FALSE)</f>
        <v>Shire district</v>
      </c>
      <c r="D520" t="str">
        <f>VLOOKUP(B520,classifications!E$3:F$335,2,FALSE)</f>
        <v>Urban with City and Town</v>
      </c>
      <c r="E520" s="7">
        <f t="shared" si="32"/>
        <v>7.47</v>
      </c>
      <c r="F520" s="49">
        <f t="shared" si="33"/>
        <v>11</v>
      </c>
      <c r="G520" s="49">
        <f t="shared" si="16"/>
        <v>11</v>
      </c>
      <c r="H520">
        <f t="shared" si="34"/>
        <v>7.3</v>
      </c>
      <c r="I520" s="49">
        <f t="shared" si="35"/>
        <v>40</v>
      </c>
      <c r="J520" s="49">
        <f t="shared" si="17"/>
        <v>40</v>
      </c>
      <c r="K520">
        <f t="shared" si="36"/>
        <v>7.57</v>
      </c>
      <c r="L520">
        <f t="shared" si="37"/>
        <v>17</v>
      </c>
      <c r="M520" s="49">
        <f t="shared" si="18"/>
        <v>17</v>
      </c>
      <c r="N520">
        <f t="shared" si="38"/>
        <v>7.35</v>
      </c>
      <c r="O520">
        <f t="shared" si="39"/>
        <v>64</v>
      </c>
      <c r="P520" s="49">
        <f t="shared" si="19"/>
        <v>64</v>
      </c>
      <c r="Q520">
        <f t="shared" si="40"/>
        <v>7.48</v>
      </c>
      <c r="R520">
        <f t="shared" si="41"/>
        <v>46</v>
      </c>
      <c r="S520" s="49">
        <f t="shared" si="20"/>
        <v>46</v>
      </c>
      <c r="T520">
        <f t="shared" si="42"/>
        <v>7.17</v>
      </c>
      <c r="U520">
        <f t="shared" si="43"/>
        <v>86</v>
      </c>
      <c r="V520">
        <f t="shared" si="21"/>
        <v>86</v>
      </c>
      <c r="W520">
        <f t="shared" si="44"/>
        <v>7.41</v>
      </c>
      <c r="X520">
        <f t="shared" si="45"/>
        <v>66</v>
      </c>
      <c r="Y520">
        <f t="shared" si="22"/>
        <v>66</v>
      </c>
      <c r="Z520">
        <f t="shared" si="46"/>
        <v>7.23</v>
      </c>
      <c r="AA520">
        <f t="shared" si="47"/>
        <v>85</v>
      </c>
      <c r="AB520">
        <f t="shared" si="23"/>
        <v>85</v>
      </c>
      <c r="AC520">
        <f t="shared" si="24"/>
        <v>7.61</v>
      </c>
      <c r="AD520" cm="1">
        <f t="array" ref="AD520">1+SUMPRODUCT((D$469:D$776=D520)*(AC$469:AC$776&gt;AC520))</f>
        <v>26</v>
      </c>
      <c r="AE520">
        <f t="shared" si="25"/>
        <v>26</v>
      </c>
      <c r="AF520">
        <f t="shared" si="26"/>
        <v>7.32</v>
      </c>
      <c r="AG520" cm="1">
        <f t="array" ref="AG520">1+SUMPRODUCT((D$469:D$776=D520)*(AF$469:AF$776&gt;AF520))</f>
        <v>42</v>
      </c>
      <c r="AH520">
        <f t="shared" si="27"/>
        <v>42</v>
      </c>
      <c r="AI520">
        <f t="shared" si="28"/>
        <v>7.27</v>
      </c>
      <c r="AJ520" cm="1">
        <f t="array" ref="AJ520">1+SUMPRODUCT((D$469:D$776=D520)*(AI$469:AI$776&gt;AI520))</f>
        <v>72</v>
      </c>
      <c r="AK520">
        <f t="shared" si="29"/>
        <v>72</v>
      </c>
      <c r="AL520">
        <f t="shared" si="30"/>
        <v>7.73</v>
      </c>
      <c r="AM520" cm="1">
        <f t="array" ref="AM520">1+SUMPRODUCT((D$469:D$776=D520)*(AL$469:AL$776&gt;AL520))</f>
        <v>12</v>
      </c>
      <c r="AN520">
        <f t="shared" si="31"/>
        <v>12</v>
      </c>
    </row>
    <row r="521" spans="2:40" x14ac:dyDescent="0.3">
      <c r="B521" t="s">
        <v>60</v>
      </c>
      <c r="C521" t="str">
        <f>VLOOKUP(B521,class!A$1:B$357,2,FALSE)</f>
        <v>Shire district</v>
      </c>
      <c r="D521" t="str">
        <f>VLOOKUP(B521,classifications!E$3:F$335,2,FALSE)</f>
        <v>Urban with Significant Rural (rural including hub towns 26-49%)</v>
      </c>
      <c r="E521" s="7">
        <f t="shared" si="32"/>
        <v>7.34</v>
      </c>
      <c r="F521" s="49">
        <f t="shared" si="33"/>
        <v>32</v>
      </c>
      <c r="G521" s="49">
        <f t="shared" si="16"/>
        <v>32</v>
      </c>
      <c r="H521">
        <f t="shared" si="34"/>
        <v>7.43</v>
      </c>
      <c r="I521" s="49">
        <f t="shared" si="35"/>
        <v>16</v>
      </c>
      <c r="J521" s="49">
        <f t="shared" si="17"/>
        <v>16</v>
      </c>
      <c r="K521">
        <f t="shared" si="36"/>
        <v>7.43</v>
      </c>
      <c r="L521">
        <f t="shared" si="37"/>
        <v>28</v>
      </c>
      <c r="M521" s="49">
        <f t="shared" si="18"/>
        <v>28</v>
      </c>
      <c r="N521">
        <f t="shared" si="38"/>
        <v>7.61</v>
      </c>
      <c r="O521">
        <f t="shared" si="39"/>
        <v>18</v>
      </c>
      <c r="P521" s="49">
        <f t="shared" si="19"/>
        <v>18</v>
      </c>
      <c r="Q521">
        <f t="shared" si="40"/>
        <v>7.51</v>
      </c>
      <c r="R521">
        <f t="shared" si="41"/>
        <v>21</v>
      </c>
      <c r="S521" s="49">
        <f t="shared" si="20"/>
        <v>21</v>
      </c>
      <c r="T521">
        <f t="shared" si="42"/>
        <v>7.47</v>
      </c>
      <c r="U521">
        <f t="shared" si="43"/>
        <v>30</v>
      </c>
      <c r="V521">
        <f t="shared" si="21"/>
        <v>30</v>
      </c>
      <c r="W521">
        <f t="shared" si="44"/>
        <v>7.38</v>
      </c>
      <c r="X521">
        <f t="shared" si="45"/>
        <v>39</v>
      </c>
      <c r="Y521">
        <f t="shared" si="22"/>
        <v>39</v>
      </c>
      <c r="Z521">
        <f t="shared" si="46"/>
        <v>7.91</v>
      </c>
      <c r="AA521">
        <f t="shared" si="47"/>
        <v>3</v>
      </c>
      <c r="AB521">
        <f t="shared" si="23"/>
        <v>3</v>
      </c>
      <c r="AC521">
        <f t="shared" si="24"/>
        <v>7.48</v>
      </c>
      <c r="AD521" cm="1">
        <f t="array" ref="AD521">1+SUMPRODUCT((D$469:D$776=D521)*(AC$469:AC$776&gt;AC521))</f>
        <v>34</v>
      </c>
      <c r="AE521">
        <f t="shared" si="25"/>
        <v>34</v>
      </c>
      <c r="AF521">
        <f t="shared" si="26"/>
        <v>7.41</v>
      </c>
      <c r="AG521" cm="1">
        <f t="array" ref="AG521">1+SUMPRODUCT((D$469:D$776=D521)*(AF$469:AF$776&gt;AF521))</f>
        <v>22</v>
      </c>
      <c r="AH521">
        <f t="shared" si="27"/>
        <v>22</v>
      </c>
      <c r="AI521">
        <f t="shared" si="28"/>
        <v>8</v>
      </c>
      <c r="AJ521" cm="1">
        <f t="array" ref="AJ521">1+SUMPRODUCT((D$469:D$776=D521)*(AI$469:AI$776&gt;AI521))</f>
        <v>2</v>
      </c>
      <c r="AK521">
        <f t="shared" si="29"/>
        <v>2</v>
      </c>
      <c r="AL521">
        <f t="shared" si="30"/>
        <v>7.54</v>
      </c>
      <c r="AM521" cm="1">
        <f t="array" ref="AM521">1+SUMPRODUCT((D$469:D$776=D521)*(AL$469:AL$776&gt;AL521))</f>
        <v>27</v>
      </c>
      <c r="AN521">
        <f t="shared" si="31"/>
        <v>27</v>
      </c>
    </row>
    <row r="522" spans="2:40" x14ac:dyDescent="0.3">
      <c r="B522" t="s">
        <v>61</v>
      </c>
      <c r="C522" t="str">
        <f>VLOOKUP(B522,class!A$1:B$357,2,FALSE)</f>
        <v>Unitary authority</v>
      </c>
      <c r="D522" t="str">
        <f>VLOOKUP(B522,classifications!E$3:F$335,2,FALSE)</f>
        <v>Urban with Significant Rural (rural including hub towns 26-49%)</v>
      </c>
      <c r="E522" s="7">
        <f t="shared" si="32"/>
        <v>7.57</v>
      </c>
      <c r="F522" s="49">
        <f t="shared" si="33"/>
        <v>7</v>
      </c>
      <c r="G522" s="49">
        <f t="shared" si="16"/>
        <v>7</v>
      </c>
      <c r="H522">
        <f t="shared" si="34"/>
        <v>7.55</v>
      </c>
      <c r="I522" s="49">
        <f t="shared" si="35"/>
        <v>6</v>
      </c>
      <c r="J522" s="49">
        <f t="shared" si="17"/>
        <v>6</v>
      </c>
      <c r="K522">
        <f t="shared" si="36"/>
        <v>7.34</v>
      </c>
      <c r="L522">
        <f t="shared" si="37"/>
        <v>35</v>
      </c>
      <c r="M522" s="49">
        <f t="shared" si="18"/>
        <v>35</v>
      </c>
      <c r="N522">
        <f t="shared" si="38"/>
        <v>7.76</v>
      </c>
      <c r="O522">
        <f t="shared" si="39"/>
        <v>5</v>
      </c>
      <c r="P522" s="49">
        <f t="shared" si="19"/>
        <v>5</v>
      </c>
      <c r="Q522">
        <f t="shared" si="40"/>
        <v>7.63</v>
      </c>
      <c r="R522">
        <f t="shared" si="41"/>
        <v>8</v>
      </c>
      <c r="S522" s="49">
        <f t="shared" si="20"/>
        <v>8</v>
      </c>
      <c r="T522">
        <f t="shared" si="42"/>
        <v>7.41</v>
      </c>
      <c r="U522">
        <f t="shared" si="43"/>
        <v>35</v>
      </c>
      <c r="V522">
        <f t="shared" si="21"/>
        <v>35</v>
      </c>
      <c r="W522">
        <f t="shared" si="44"/>
        <v>7.61</v>
      </c>
      <c r="X522">
        <f t="shared" si="45"/>
        <v>17</v>
      </c>
      <c r="Y522">
        <f t="shared" si="22"/>
        <v>17</v>
      </c>
      <c r="Z522">
        <f t="shared" si="46"/>
        <v>7.61</v>
      </c>
      <c r="AA522">
        <f t="shared" si="47"/>
        <v>27</v>
      </c>
      <c r="AB522">
        <f t="shared" si="23"/>
        <v>27</v>
      </c>
      <c r="AC522">
        <f t="shared" si="24"/>
        <v>7.38</v>
      </c>
      <c r="AD522" cm="1">
        <f t="array" ref="AD522">1+SUMPRODUCT((D$469:D$776=D522)*(AC$469:AC$776&gt;AC522))</f>
        <v>39</v>
      </c>
      <c r="AE522">
        <f t="shared" si="25"/>
        <v>39</v>
      </c>
      <c r="AF522">
        <f t="shared" si="26"/>
        <v>7.43</v>
      </c>
      <c r="AG522" cm="1">
        <f t="array" ref="AG522">1+SUMPRODUCT((D$469:D$776=D522)*(AF$469:AF$776&gt;AF522))</f>
        <v>20</v>
      </c>
      <c r="AH522">
        <f t="shared" si="27"/>
        <v>20</v>
      </c>
      <c r="AI522">
        <f t="shared" si="28"/>
        <v>7.47</v>
      </c>
      <c r="AJ522" cm="1">
        <f t="array" ref="AJ522">1+SUMPRODUCT((D$469:D$776=D522)*(AI$469:AI$776&gt;AI522))</f>
        <v>30</v>
      </c>
      <c r="AK522">
        <f t="shared" si="29"/>
        <v>30</v>
      </c>
      <c r="AL522">
        <f t="shared" si="30"/>
        <v>7.56</v>
      </c>
      <c r="AM522" cm="1">
        <f t="array" ref="AM522">1+SUMPRODUCT((D$469:D$776=D522)*(AL$469:AL$776&gt;AL522))</f>
        <v>24</v>
      </c>
      <c r="AN522">
        <f t="shared" si="31"/>
        <v>24</v>
      </c>
    </row>
    <row r="523" spans="2:40" x14ac:dyDescent="0.3">
      <c r="B523" t="s">
        <v>62</v>
      </c>
      <c r="C523" t="str">
        <f>VLOOKUP(B523,class!A$1:B$357,2,FALSE)</f>
        <v>Unitary authority</v>
      </c>
      <c r="D523" t="str">
        <f>VLOOKUP(B523,classifications!E$3:F$335,2,FALSE)</f>
        <v>Urban with Significant Rural (rural including hub towns 26-49%)</v>
      </c>
      <c r="E523" s="7">
        <f t="shared" si="32"/>
        <v>7.46</v>
      </c>
      <c r="F523" s="49">
        <f t="shared" si="33"/>
        <v>15</v>
      </c>
      <c r="G523" s="49">
        <f t="shared" si="16"/>
        <v>15</v>
      </c>
      <c r="H523">
        <f t="shared" si="34"/>
        <v>7.47</v>
      </c>
      <c r="I523" s="49">
        <f t="shared" si="35"/>
        <v>11</v>
      </c>
      <c r="J523" s="49">
        <f t="shared" si="17"/>
        <v>11</v>
      </c>
      <c r="K523">
        <f t="shared" si="36"/>
        <v>7.31</v>
      </c>
      <c r="L523">
        <f t="shared" si="37"/>
        <v>36</v>
      </c>
      <c r="M523" s="49">
        <f t="shared" si="18"/>
        <v>36</v>
      </c>
      <c r="N523">
        <f t="shared" si="38"/>
        <v>7.48</v>
      </c>
      <c r="O523">
        <f t="shared" si="39"/>
        <v>30</v>
      </c>
      <c r="P523" s="49">
        <f t="shared" si="19"/>
        <v>30</v>
      </c>
      <c r="Q523">
        <f t="shared" si="40"/>
        <v>7.43</v>
      </c>
      <c r="R523">
        <f t="shared" si="41"/>
        <v>30</v>
      </c>
      <c r="S523" s="49">
        <f t="shared" si="20"/>
        <v>30</v>
      </c>
      <c r="T523">
        <f t="shared" si="42"/>
        <v>7.58</v>
      </c>
      <c r="U523">
        <f t="shared" si="43"/>
        <v>21</v>
      </c>
      <c r="V523">
        <f t="shared" si="21"/>
        <v>21</v>
      </c>
      <c r="W523">
        <f t="shared" si="44"/>
        <v>7.67</v>
      </c>
      <c r="X523">
        <f t="shared" si="45"/>
        <v>14</v>
      </c>
      <c r="Y523">
        <f t="shared" si="22"/>
        <v>14</v>
      </c>
      <c r="Z523">
        <f t="shared" si="46"/>
        <v>7.6</v>
      </c>
      <c r="AA523">
        <f t="shared" si="47"/>
        <v>30</v>
      </c>
      <c r="AB523">
        <f t="shared" si="23"/>
        <v>30</v>
      </c>
      <c r="AC523">
        <f t="shared" si="24"/>
        <v>7.53</v>
      </c>
      <c r="AD523" cm="1">
        <f t="array" ref="AD523">1+SUMPRODUCT((D$469:D$776=D523)*(AC$469:AC$776&gt;AC523))</f>
        <v>25</v>
      </c>
      <c r="AE523">
        <f t="shared" si="25"/>
        <v>25</v>
      </c>
      <c r="AF523">
        <f t="shared" si="26"/>
        <v>7.39</v>
      </c>
      <c r="AG523" cm="1">
        <f t="array" ref="AG523">1+SUMPRODUCT((D$469:D$776=D523)*(AF$469:AF$776&gt;AF523))</f>
        <v>26</v>
      </c>
      <c r="AH523">
        <f t="shared" si="27"/>
        <v>26</v>
      </c>
      <c r="AI523">
        <f t="shared" si="28"/>
        <v>7.4</v>
      </c>
      <c r="AJ523" cm="1">
        <f t="array" ref="AJ523">1+SUMPRODUCT((D$469:D$776=D523)*(AI$469:AI$776&gt;AI523))</f>
        <v>38</v>
      </c>
      <c r="AK523">
        <f t="shared" si="29"/>
        <v>38</v>
      </c>
      <c r="AL523">
        <f t="shared" si="30"/>
        <v>7.29</v>
      </c>
      <c r="AM523" cm="1">
        <f t="array" ref="AM523">1+SUMPRODUCT((D$469:D$776=D523)*(AL$469:AL$776&gt;AL523))</f>
        <v>41</v>
      </c>
      <c r="AN523">
        <f t="shared" si="31"/>
        <v>41</v>
      </c>
    </row>
    <row r="524" spans="2:40" x14ac:dyDescent="0.3">
      <c r="B524" t="s">
        <v>63</v>
      </c>
      <c r="C524" t="str">
        <f>VLOOKUP(B524,class!A$1:B$357,2,FALSE)</f>
        <v>Shire district</v>
      </c>
      <c r="D524" t="str">
        <f>VLOOKUP(B524,classifications!E$3:F$335,2,FALSE)</f>
        <v>Urban with City and Town</v>
      </c>
      <c r="E524" s="7">
        <f t="shared" si="32"/>
        <v>7.47</v>
      </c>
      <c r="F524" s="49">
        <f t="shared" si="33"/>
        <v>11</v>
      </c>
      <c r="G524" s="49">
        <f t="shared" si="16"/>
        <v>11</v>
      </c>
      <c r="H524">
        <f t="shared" si="34"/>
        <v>7.26</v>
      </c>
      <c r="I524" s="49">
        <f t="shared" si="35"/>
        <v>50</v>
      </c>
      <c r="J524" s="49">
        <f t="shared" si="17"/>
        <v>50</v>
      </c>
      <c r="K524">
        <f t="shared" si="36"/>
        <v>7.66</v>
      </c>
      <c r="L524">
        <f t="shared" si="37"/>
        <v>13</v>
      </c>
      <c r="M524" s="49">
        <f t="shared" si="18"/>
        <v>13</v>
      </c>
      <c r="N524">
        <f t="shared" si="38"/>
        <v>7.64</v>
      </c>
      <c r="O524">
        <f t="shared" si="39"/>
        <v>12</v>
      </c>
      <c r="P524" s="49">
        <f t="shared" si="19"/>
        <v>12</v>
      </c>
      <c r="Q524">
        <f t="shared" si="40"/>
        <v>7.9</v>
      </c>
      <c r="R524">
        <f t="shared" si="41"/>
        <v>4</v>
      </c>
      <c r="S524" s="49">
        <f t="shared" si="20"/>
        <v>4</v>
      </c>
      <c r="T524">
        <f t="shared" si="42"/>
        <v>7.48</v>
      </c>
      <c r="U524">
        <f t="shared" si="43"/>
        <v>52</v>
      </c>
      <c r="V524">
        <f t="shared" si="21"/>
        <v>52</v>
      </c>
      <c r="W524">
        <f t="shared" si="44"/>
        <v>7.49</v>
      </c>
      <c r="X524">
        <f t="shared" si="45"/>
        <v>53</v>
      </c>
      <c r="Y524">
        <f t="shared" si="22"/>
        <v>53</v>
      </c>
      <c r="Z524">
        <f t="shared" si="46"/>
        <v>7.65</v>
      </c>
      <c r="AA524">
        <f t="shared" si="47"/>
        <v>32</v>
      </c>
      <c r="AB524">
        <f t="shared" si="23"/>
        <v>32</v>
      </c>
      <c r="AC524">
        <f t="shared" si="24"/>
        <v>7.54</v>
      </c>
      <c r="AD524" cm="1">
        <f t="array" ref="AD524">1+SUMPRODUCT((D$469:D$776=D524)*(AC$469:AC$776&gt;AC524))</f>
        <v>36</v>
      </c>
      <c r="AE524">
        <f t="shared" si="25"/>
        <v>36</v>
      </c>
      <c r="AF524">
        <f t="shared" si="26"/>
        <v>7.5</v>
      </c>
      <c r="AG524" cm="1">
        <f t="array" ref="AG524">1+SUMPRODUCT((D$469:D$776=D524)*(AF$469:AF$776&gt;AF524))</f>
        <v>13</v>
      </c>
      <c r="AH524">
        <f t="shared" si="27"/>
        <v>13</v>
      </c>
      <c r="AI524">
        <f t="shared" si="28"/>
        <v>7.2</v>
      </c>
      <c r="AJ524" cm="1">
        <f t="array" ref="AJ524">1+SUMPRODUCT((D$469:D$776=D524)*(AI$469:AI$776&gt;AI524))</f>
        <v>82</v>
      </c>
      <c r="AK524">
        <f t="shared" si="29"/>
        <v>82</v>
      </c>
      <c r="AL524">
        <f t="shared" si="30"/>
        <v>7.29</v>
      </c>
      <c r="AM524" cm="1">
        <f t="array" ref="AM524">1+SUMPRODUCT((D$469:D$776=D524)*(AL$469:AL$776&gt;AL524))</f>
        <v>59</v>
      </c>
      <c r="AN524">
        <f t="shared" si="31"/>
        <v>59</v>
      </c>
    </row>
    <row r="525" spans="2:40" x14ac:dyDescent="0.3">
      <c r="B525" t="s">
        <v>64</v>
      </c>
      <c r="C525" t="str">
        <f>VLOOKUP(B525,class!A$1:B$357,2,FALSE)</f>
        <v>Shire district</v>
      </c>
      <c r="D525" t="str">
        <f>VLOOKUP(B525,classifications!E$3:F$335,2,FALSE)</f>
        <v xml:space="preserve">Largely Rural (rural including hub towns 50-79%) </v>
      </c>
      <c r="E525" s="7">
        <f t="shared" si="32"/>
        <v>8.07</v>
      </c>
      <c r="F525" s="49">
        <f t="shared" si="33"/>
        <v>1</v>
      </c>
      <c r="G525" s="49">
        <f t="shared" si="16"/>
        <v>1</v>
      </c>
      <c r="H525">
        <f t="shared" si="34"/>
        <v>7.48</v>
      </c>
      <c r="I525" s="49">
        <f t="shared" si="35"/>
        <v>13</v>
      </c>
      <c r="J525" s="49">
        <f t="shared" si="17"/>
        <v>13</v>
      </c>
      <c r="K525">
        <f t="shared" si="36"/>
        <v>7.67</v>
      </c>
      <c r="L525">
        <f t="shared" si="37"/>
        <v>4</v>
      </c>
      <c r="M525" s="49">
        <f t="shared" si="18"/>
        <v>4</v>
      </c>
      <c r="N525">
        <f t="shared" si="38"/>
        <v>7.94</v>
      </c>
      <c r="O525">
        <f t="shared" si="39"/>
        <v>2</v>
      </c>
      <c r="P525" s="49">
        <f t="shared" si="19"/>
        <v>2</v>
      </c>
      <c r="Q525">
        <f t="shared" si="40"/>
        <v>7.71</v>
      </c>
      <c r="R525">
        <f t="shared" si="41"/>
        <v>13</v>
      </c>
      <c r="S525" s="49">
        <f t="shared" si="20"/>
        <v>13</v>
      </c>
      <c r="T525">
        <f t="shared" si="42"/>
        <v>7.94</v>
      </c>
      <c r="U525">
        <f t="shared" si="43"/>
        <v>3</v>
      </c>
      <c r="V525">
        <f t="shared" si="21"/>
        <v>3</v>
      </c>
      <c r="W525">
        <f t="shared" si="44"/>
        <v>7.74</v>
      </c>
      <c r="X525">
        <f t="shared" si="45"/>
        <v>8</v>
      </c>
      <c r="Y525">
        <f t="shared" si="22"/>
        <v>8</v>
      </c>
      <c r="Z525">
        <f t="shared" si="46"/>
        <v>8.2899999999999991</v>
      </c>
      <c r="AA525">
        <f t="shared" si="47"/>
        <v>1</v>
      </c>
      <c r="AB525">
        <f t="shared" si="23"/>
        <v>1</v>
      </c>
      <c r="AC525">
        <f t="shared" si="24"/>
        <v>7.48</v>
      </c>
      <c r="AD525" cm="1">
        <f t="array" ref="AD525">1+SUMPRODUCT((D$469:D$776=D525)*(AC$469:AC$776&gt;AC525))</f>
        <v>29</v>
      </c>
      <c r="AE525">
        <f t="shared" si="25"/>
        <v>29</v>
      </c>
      <c r="AF525">
        <f t="shared" si="26"/>
        <v>6.94</v>
      </c>
      <c r="AG525" cm="1">
        <f t="array" ref="AG525">1+SUMPRODUCT((D$469:D$776=D525)*(AF$469:AF$776&gt;AF525))</f>
        <v>41</v>
      </c>
      <c r="AH525">
        <f t="shared" si="27"/>
        <v>41</v>
      </c>
      <c r="AI525">
        <f t="shared" si="28"/>
        <v>7.26</v>
      </c>
      <c r="AJ525" cm="1">
        <f t="array" ref="AJ525">1+SUMPRODUCT((D$469:D$776=D525)*(AI$469:AI$776&gt;AI525))</f>
        <v>38</v>
      </c>
      <c r="AK525">
        <f t="shared" si="29"/>
        <v>38</v>
      </c>
      <c r="AL525">
        <f t="shared" si="30"/>
        <v>7.59</v>
      </c>
      <c r="AM525" cm="1">
        <f t="array" ref="AM525">1+SUMPRODUCT((D$469:D$776=D525)*(AL$469:AL$776&gt;AL525))</f>
        <v>12</v>
      </c>
      <c r="AN525">
        <f t="shared" si="31"/>
        <v>12</v>
      </c>
    </row>
    <row r="526" spans="2:40" x14ac:dyDescent="0.3">
      <c r="B526" t="s">
        <v>66</v>
      </c>
      <c r="C526" t="str">
        <f>VLOOKUP(B526,class!A$1:B$357,2,FALSE)</f>
        <v>Shire district</v>
      </c>
      <c r="D526" t="str">
        <f>VLOOKUP(B526,classifications!E$3:F$335,2,FALSE)</f>
        <v>Urban with Significant Rural (rural including hub towns 26-49%)</v>
      </c>
      <c r="E526" s="7">
        <f t="shared" si="32"/>
        <v>7.29</v>
      </c>
      <c r="F526" s="49">
        <f t="shared" si="33"/>
        <v>37</v>
      </c>
      <c r="G526" s="49">
        <f t="shared" si="16"/>
        <v>37</v>
      </c>
      <c r="H526">
        <f t="shared" si="34"/>
        <v>7.62</v>
      </c>
      <c r="I526" s="49">
        <f t="shared" si="35"/>
        <v>3</v>
      </c>
      <c r="J526" s="49">
        <f t="shared" si="17"/>
        <v>3</v>
      </c>
      <c r="K526">
        <f t="shared" si="36"/>
        <v>7.26</v>
      </c>
      <c r="L526">
        <f t="shared" si="37"/>
        <v>42</v>
      </c>
      <c r="M526" s="49">
        <f t="shared" si="18"/>
        <v>42</v>
      </c>
      <c r="N526">
        <f t="shared" si="38"/>
        <v>7.75</v>
      </c>
      <c r="O526">
        <f t="shared" si="39"/>
        <v>6</v>
      </c>
      <c r="P526" s="49">
        <f t="shared" si="19"/>
        <v>6</v>
      </c>
      <c r="Q526">
        <f t="shared" si="40"/>
        <v>7.46</v>
      </c>
      <c r="R526">
        <f t="shared" si="41"/>
        <v>25</v>
      </c>
      <c r="S526" s="49">
        <f t="shared" si="20"/>
        <v>25</v>
      </c>
      <c r="T526">
        <f t="shared" si="42"/>
        <v>7.58</v>
      </c>
      <c r="U526">
        <f t="shared" si="43"/>
        <v>21</v>
      </c>
      <c r="V526">
        <f t="shared" si="21"/>
        <v>21</v>
      </c>
      <c r="W526">
        <f t="shared" si="44"/>
        <v>7.54</v>
      </c>
      <c r="X526">
        <f t="shared" si="45"/>
        <v>24</v>
      </c>
      <c r="Y526">
        <f t="shared" si="22"/>
        <v>24</v>
      </c>
      <c r="Z526">
        <f t="shared" si="46"/>
        <v>7.89</v>
      </c>
      <c r="AA526">
        <f t="shared" si="47"/>
        <v>5</v>
      </c>
      <c r="AB526">
        <f t="shared" si="23"/>
        <v>5</v>
      </c>
      <c r="AC526">
        <f t="shared" si="24"/>
        <v>7.5</v>
      </c>
      <c r="AD526" cm="1">
        <f t="array" ref="AD526">1+SUMPRODUCT((D$469:D$776=D526)*(AC$469:AC$776&gt;AC526))</f>
        <v>30</v>
      </c>
      <c r="AE526">
        <f t="shared" si="25"/>
        <v>30</v>
      </c>
      <c r="AF526">
        <f t="shared" si="26"/>
        <v>7.97</v>
      </c>
      <c r="AG526" cm="1">
        <f t="array" ref="AG526">1+SUMPRODUCT((D$469:D$776=D526)*(AF$469:AF$776&gt;AF526))</f>
        <v>2</v>
      </c>
      <c r="AH526">
        <f t="shared" si="27"/>
        <v>2</v>
      </c>
      <c r="AI526">
        <f t="shared" si="28"/>
        <v>7.54</v>
      </c>
      <c r="AJ526" cm="1">
        <f t="array" ref="AJ526">1+SUMPRODUCT((D$469:D$776=D526)*(AI$469:AI$776&gt;AI526))</f>
        <v>22</v>
      </c>
      <c r="AK526">
        <f t="shared" si="29"/>
        <v>22</v>
      </c>
      <c r="AL526">
        <f t="shared" si="30"/>
        <v>7.17</v>
      </c>
      <c r="AM526" cm="1">
        <f t="array" ref="AM526">1+SUMPRODUCT((D$469:D$776=D526)*(AL$469:AL$776&gt;AL526))</f>
        <v>46</v>
      </c>
      <c r="AN526">
        <f t="shared" si="31"/>
        <v>46</v>
      </c>
    </row>
    <row r="527" spans="2:40" x14ac:dyDescent="0.3">
      <c r="B527" t="s">
        <v>336</v>
      </c>
      <c r="C527" t="str">
        <f>VLOOKUP(B527,class!A$1:B$357,2,FALSE)</f>
        <v>Unitary authority</v>
      </c>
      <c r="D527" t="str">
        <f>VLOOKUP(B527,classifications!E$3:F$335,2,FALSE)</f>
        <v xml:space="preserve">Largely Rural (rural including hub towns 50-79%) </v>
      </c>
      <c r="E527" s="7">
        <f t="shared" si="32"/>
        <v>7.51</v>
      </c>
      <c r="F527" s="49">
        <f t="shared" si="33"/>
        <v>20</v>
      </c>
      <c r="G527" s="49">
        <f t="shared" si="16"/>
        <v>20</v>
      </c>
      <c r="H527">
        <f t="shared" si="34"/>
        <v>7.45</v>
      </c>
      <c r="I527" s="49">
        <f t="shared" si="35"/>
        <v>18</v>
      </c>
      <c r="J527" s="49">
        <f t="shared" si="17"/>
        <v>18</v>
      </c>
      <c r="K527">
        <f t="shared" si="36"/>
        <v>7.63</v>
      </c>
      <c r="L527">
        <f t="shared" si="37"/>
        <v>6</v>
      </c>
      <c r="M527" s="49">
        <f t="shared" si="18"/>
        <v>6</v>
      </c>
      <c r="N527">
        <f t="shared" si="38"/>
        <v>7.74</v>
      </c>
      <c r="O527">
        <f t="shared" si="39"/>
        <v>11</v>
      </c>
      <c r="P527" s="49">
        <f t="shared" si="19"/>
        <v>11</v>
      </c>
      <c r="Q527">
        <f t="shared" si="40"/>
        <v>7.64</v>
      </c>
      <c r="R527">
        <f t="shared" si="41"/>
        <v>24</v>
      </c>
      <c r="S527" s="49">
        <f t="shared" si="20"/>
        <v>24</v>
      </c>
      <c r="T527">
        <f t="shared" si="42"/>
        <v>7.61</v>
      </c>
      <c r="U527">
        <f t="shared" si="43"/>
        <v>22</v>
      </c>
      <c r="V527">
        <f t="shared" si="21"/>
        <v>22</v>
      </c>
      <c r="W527">
        <f t="shared" si="44"/>
        <v>7.55</v>
      </c>
      <c r="X527">
        <f t="shared" si="45"/>
        <v>26</v>
      </c>
      <c r="Y527">
        <f t="shared" si="22"/>
        <v>26</v>
      </c>
      <c r="Z527">
        <f t="shared" si="46"/>
        <v>7.72</v>
      </c>
      <c r="AA527">
        <f t="shared" si="47"/>
        <v>17</v>
      </c>
      <c r="AB527">
        <f t="shared" si="23"/>
        <v>17</v>
      </c>
      <c r="AC527">
        <f t="shared" si="24"/>
        <v>7.69</v>
      </c>
      <c r="AD527" cm="1">
        <f t="array" ref="AD527">1+SUMPRODUCT((D$469:D$776=D527)*(AC$469:AC$776&gt;AC527))</f>
        <v>10</v>
      </c>
      <c r="AE527">
        <f t="shared" si="25"/>
        <v>10</v>
      </c>
      <c r="AF527">
        <f t="shared" si="26"/>
        <v>7.66</v>
      </c>
      <c r="AG527" cm="1">
        <f t="array" ref="AG527">1+SUMPRODUCT((D$469:D$776=D527)*(AF$469:AF$776&gt;AF527))</f>
        <v>5</v>
      </c>
      <c r="AH527">
        <f t="shared" si="27"/>
        <v>5</v>
      </c>
      <c r="AI527">
        <f t="shared" si="28"/>
        <v>7.65</v>
      </c>
      <c r="AJ527" cm="1">
        <f t="array" ref="AJ527">1+SUMPRODUCT((D$469:D$776=D527)*(AI$469:AI$776&gt;AI527))</f>
        <v>12</v>
      </c>
      <c r="AK527">
        <f t="shared" si="29"/>
        <v>12</v>
      </c>
      <c r="AL527">
        <f t="shared" si="30"/>
        <v>7.63</v>
      </c>
      <c r="AM527" cm="1">
        <f t="array" ref="AM527">1+SUMPRODUCT((D$469:D$776=D527)*(AL$469:AL$776&gt;AL527))</f>
        <v>8</v>
      </c>
      <c r="AN527">
        <f t="shared" si="31"/>
        <v>8</v>
      </c>
    </row>
    <row r="528" spans="2:40" x14ac:dyDescent="0.3">
      <c r="B528" t="s">
        <v>68</v>
      </c>
      <c r="C528" t="str">
        <f>VLOOKUP(B528,class!A$1:B$357,2,FALSE)</f>
        <v>London borough</v>
      </c>
      <c r="D528" t="str">
        <f>VLOOKUP(B528,classifications!E$3:F$335,2,FALSE)</f>
        <v>Urban with Major Conurbation</v>
      </c>
      <c r="E528" s="7" t="str">
        <f t="shared" si="32"/>
        <v>x</v>
      </c>
      <c r="F528" s="49">
        <f t="shared" si="33"/>
        <v>1</v>
      </c>
      <c r="G528" s="49">
        <f t="shared" si="16"/>
        <v>9999</v>
      </c>
      <c r="H528" t="str">
        <f t="shared" si="34"/>
        <v>x</v>
      </c>
      <c r="I528" s="49">
        <f t="shared" si="35"/>
        <v>1</v>
      </c>
      <c r="J528" s="49">
        <f t="shared" si="17"/>
        <v>9999</v>
      </c>
      <c r="K528" t="str">
        <f t="shared" si="36"/>
        <v>x</v>
      </c>
      <c r="L528">
        <f t="shared" si="37"/>
        <v>1</v>
      </c>
      <c r="M528" s="49">
        <f t="shared" si="18"/>
        <v>9999</v>
      </c>
      <c r="N528" t="str">
        <f t="shared" si="38"/>
        <v>x</v>
      </c>
      <c r="O528">
        <f t="shared" si="39"/>
        <v>1</v>
      </c>
      <c r="P528" s="49">
        <f t="shared" si="19"/>
        <v>9999</v>
      </c>
      <c r="Q528" t="str">
        <f t="shared" si="40"/>
        <v>x</v>
      </c>
      <c r="R528">
        <f t="shared" si="41"/>
        <v>1</v>
      </c>
      <c r="S528" s="49">
        <f t="shared" si="20"/>
        <v>9999</v>
      </c>
      <c r="T528" t="str">
        <f t="shared" si="42"/>
        <v>x</v>
      </c>
      <c r="U528">
        <f t="shared" si="43"/>
        <v>1</v>
      </c>
      <c r="V528">
        <f t="shared" si="21"/>
        <v>9999</v>
      </c>
      <c r="W528" t="str">
        <f t="shared" si="44"/>
        <v>x</v>
      </c>
      <c r="X528">
        <f t="shared" si="45"/>
        <v>1</v>
      </c>
      <c r="Y528">
        <f t="shared" si="22"/>
        <v>9999</v>
      </c>
      <c r="Z528" t="str">
        <f t="shared" si="46"/>
        <v>x</v>
      </c>
      <c r="AA528">
        <f t="shared" si="47"/>
        <v>1</v>
      </c>
      <c r="AB528">
        <f t="shared" si="23"/>
        <v>9999</v>
      </c>
      <c r="AC528" t="str">
        <f t="shared" si="24"/>
        <v>x</v>
      </c>
      <c r="AD528" cm="1">
        <f t="array" ref="AD528">1+SUMPRODUCT((D$469:D$776=D528)*(AC$469:AC$776&gt;AC528))</f>
        <v>1</v>
      </c>
      <c r="AE528">
        <f t="shared" si="25"/>
        <v>9999</v>
      </c>
      <c r="AF528" t="str">
        <f t="shared" si="26"/>
        <v>x</v>
      </c>
      <c r="AG528" cm="1">
        <f t="array" ref="AG528">1+SUMPRODUCT((D$469:D$776=D528)*(AF$469:AF$776&gt;AF528))</f>
        <v>1</v>
      </c>
      <c r="AH528">
        <f t="shared" si="27"/>
        <v>9999</v>
      </c>
      <c r="AI528" t="str">
        <f t="shared" si="28"/>
        <v>x</v>
      </c>
      <c r="AJ528" cm="1">
        <f t="array" ref="AJ528">1+SUMPRODUCT((D$469:D$776=D528)*(AI$469:AI$776&gt;AI528))</f>
        <v>1</v>
      </c>
      <c r="AK528">
        <f t="shared" si="29"/>
        <v>9999</v>
      </c>
      <c r="AL528" t="str">
        <f t="shared" si="30"/>
        <v>x</v>
      </c>
      <c r="AM528" cm="1">
        <f t="array" ref="AM528">1+SUMPRODUCT((D$469:D$776=D528)*(AL$469:AL$776&gt;AL528))</f>
        <v>1</v>
      </c>
      <c r="AN528">
        <f t="shared" si="31"/>
        <v>9999</v>
      </c>
    </row>
    <row r="529" spans="2:40" x14ac:dyDescent="0.3">
      <c r="B529" t="s">
        <v>69</v>
      </c>
      <c r="C529" t="str">
        <f>VLOOKUP(B529,class!A$1:B$357,2,FALSE)</f>
        <v>Shire district</v>
      </c>
      <c r="D529" t="str">
        <f>VLOOKUP(B529,classifications!E$3:F$335,2,FALSE)</f>
        <v>Urban with Significant Rural (rural including hub towns 26-49%)</v>
      </c>
      <c r="E529" s="7">
        <f t="shared" si="32"/>
        <v>7.43</v>
      </c>
      <c r="F529" s="49">
        <f t="shared" si="33"/>
        <v>18</v>
      </c>
      <c r="G529" s="49">
        <f t="shared" si="16"/>
        <v>18</v>
      </c>
      <c r="H529">
        <f t="shared" si="34"/>
        <v>7.25</v>
      </c>
      <c r="I529" s="49">
        <f t="shared" si="35"/>
        <v>35</v>
      </c>
      <c r="J529" s="49">
        <f t="shared" si="17"/>
        <v>35</v>
      </c>
      <c r="K529">
        <f t="shared" si="36"/>
        <v>7.44</v>
      </c>
      <c r="L529">
        <f t="shared" si="37"/>
        <v>26</v>
      </c>
      <c r="M529" s="49">
        <f t="shared" si="18"/>
        <v>26</v>
      </c>
      <c r="N529">
        <f t="shared" si="38"/>
        <v>7.74</v>
      </c>
      <c r="O529">
        <f t="shared" si="39"/>
        <v>7</v>
      </c>
      <c r="P529" s="49">
        <f t="shared" si="19"/>
        <v>7</v>
      </c>
      <c r="Q529">
        <f t="shared" si="40"/>
        <v>7.36</v>
      </c>
      <c r="R529">
        <f t="shared" si="41"/>
        <v>39</v>
      </c>
      <c r="S529" s="49">
        <f t="shared" si="20"/>
        <v>39</v>
      </c>
      <c r="T529">
        <f t="shared" si="42"/>
        <v>7.7</v>
      </c>
      <c r="U529">
        <f t="shared" si="43"/>
        <v>11</v>
      </c>
      <c r="V529">
        <f t="shared" si="21"/>
        <v>11</v>
      </c>
      <c r="W529">
        <f t="shared" si="44"/>
        <v>7.42</v>
      </c>
      <c r="X529">
        <f t="shared" si="45"/>
        <v>36</v>
      </c>
      <c r="Y529">
        <f t="shared" si="22"/>
        <v>36</v>
      </c>
      <c r="Z529">
        <f t="shared" si="46"/>
        <v>7.25</v>
      </c>
      <c r="AA529">
        <f t="shared" si="47"/>
        <v>47</v>
      </c>
      <c r="AB529">
        <f t="shared" si="23"/>
        <v>47</v>
      </c>
      <c r="AC529">
        <f t="shared" si="24"/>
        <v>7.33</v>
      </c>
      <c r="AD529" cm="1">
        <f t="array" ref="AD529">1+SUMPRODUCT((D$469:D$776=D529)*(AC$469:AC$776&gt;AC529))</f>
        <v>42</v>
      </c>
      <c r="AE529">
        <f t="shared" si="25"/>
        <v>42</v>
      </c>
      <c r="AF529">
        <f t="shared" si="26"/>
        <v>7.41</v>
      </c>
      <c r="AG529" cm="1">
        <f t="array" ref="AG529">1+SUMPRODUCT((D$469:D$776=D529)*(AF$469:AF$776&gt;AF529))</f>
        <v>22</v>
      </c>
      <c r="AH529">
        <f t="shared" si="27"/>
        <v>22</v>
      </c>
      <c r="AI529">
        <f t="shared" si="28"/>
        <v>6.76</v>
      </c>
      <c r="AJ529" cm="1">
        <f t="array" ref="AJ529">1+SUMPRODUCT((D$469:D$776=D529)*(AI$469:AI$776&gt;AI529))</f>
        <v>50</v>
      </c>
      <c r="AK529">
        <f t="shared" si="29"/>
        <v>50</v>
      </c>
      <c r="AL529">
        <f t="shared" si="30"/>
        <v>7.56</v>
      </c>
      <c r="AM529" cm="1">
        <f t="array" ref="AM529">1+SUMPRODUCT((D$469:D$776=D529)*(AL$469:AL$776&gt;AL529))</f>
        <v>24</v>
      </c>
      <c r="AN529">
        <f t="shared" si="31"/>
        <v>24</v>
      </c>
    </row>
    <row r="530" spans="2:40" x14ac:dyDescent="0.3">
      <c r="B530" t="s">
        <v>70</v>
      </c>
      <c r="C530" t="str">
        <f>VLOOKUP(B530,class!A$1:B$357,2,FALSE)</f>
        <v>Shire district</v>
      </c>
      <c r="D530" t="str">
        <f>VLOOKUP(B530,classifications!E$3:F$335,2,FALSE)</f>
        <v xml:space="preserve">Mainly Rural (rural including hub towns &gt;=80%) </v>
      </c>
      <c r="E530" s="7">
        <f t="shared" si="32"/>
        <v>7.5</v>
      </c>
      <c r="F530" s="49">
        <f t="shared" si="33"/>
        <v>16</v>
      </c>
      <c r="G530" s="49">
        <f t="shared" si="16"/>
        <v>16</v>
      </c>
      <c r="H530">
        <f t="shared" si="34"/>
        <v>7.16</v>
      </c>
      <c r="I530" s="49">
        <f t="shared" si="35"/>
        <v>33</v>
      </c>
      <c r="J530" s="49">
        <f t="shared" si="17"/>
        <v>33</v>
      </c>
      <c r="K530">
        <f t="shared" si="36"/>
        <v>7.58</v>
      </c>
      <c r="L530">
        <f t="shared" si="37"/>
        <v>25</v>
      </c>
      <c r="M530" s="49">
        <f t="shared" si="18"/>
        <v>25</v>
      </c>
      <c r="N530">
        <f t="shared" si="38"/>
        <v>7.64</v>
      </c>
      <c r="O530">
        <f t="shared" si="39"/>
        <v>21</v>
      </c>
      <c r="P530" s="49">
        <f t="shared" si="19"/>
        <v>21</v>
      </c>
      <c r="Q530">
        <f t="shared" si="40"/>
        <v>7.45</v>
      </c>
      <c r="R530">
        <f t="shared" si="41"/>
        <v>35</v>
      </c>
      <c r="S530" s="49">
        <f t="shared" si="20"/>
        <v>35</v>
      </c>
      <c r="T530">
        <f t="shared" si="42"/>
        <v>7.68</v>
      </c>
      <c r="U530">
        <f t="shared" si="43"/>
        <v>20</v>
      </c>
      <c r="V530">
        <f t="shared" si="21"/>
        <v>20</v>
      </c>
      <c r="W530">
        <f t="shared" si="44"/>
        <v>8.24</v>
      </c>
      <c r="X530">
        <f t="shared" si="45"/>
        <v>2</v>
      </c>
      <c r="Y530">
        <f t="shared" si="22"/>
        <v>2</v>
      </c>
      <c r="Z530">
        <f t="shared" si="46"/>
        <v>7.44</v>
      </c>
      <c r="AA530">
        <f t="shared" si="47"/>
        <v>39</v>
      </c>
      <c r="AB530">
        <f t="shared" si="23"/>
        <v>39</v>
      </c>
      <c r="AC530">
        <f t="shared" si="24"/>
        <v>7.87</v>
      </c>
      <c r="AD530" cm="1">
        <f t="array" ref="AD530">1+SUMPRODUCT((D$469:D$776=D530)*(AC$469:AC$776&gt;AC530))</f>
        <v>6</v>
      </c>
      <c r="AE530">
        <f t="shared" si="25"/>
        <v>6</v>
      </c>
      <c r="AF530">
        <f t="shared" si="26"/>
        <v>7.43</v>
      </c>
      <c r="AG530" cm="1">
        <f t="array" ref="AG530">1+SUMPRODUCT((D$469:D$776=D530)*(AF$469:AF$776&gt;AF530))</f>
        <v>28</v>
      </c>
      <c r="AH530">
        <f t="shared" si="27"/>
        <v>28</v>
      </c>
      <c r="AI530">
        <f t="shared" si="28"/>
        <v>7.76</v>
      </c>
      <c r="AJ530" cm="1">
        <f t="array" ref="AJ530">1+SUMPRODUCT((D$469:D$776=D530)*(AI$469:AI$776&gt;AI530))</f>
        <v>12</v>
      </c>
      <c r="AK530">
        <f t="shared" si="29"/>
        <v>12</v>
      </c>
      <c r="AL530">
        <f t="shared" si="30"/>
        <v>7.65</v>
      </c>
      <c r="AM530" cm="1">
        <f t="array" ref="AM530">1+SUMPRODUCT((D$469:D$776=D530)*(AL$469:AL$776&gt;AL530))</f>
        <v>14</v>
      </c>
      <c r="AN530">
        <f t="shared" si="31"/>
        <v>14</v>
      </c>
    </row>
    <row r="531" spans="2:40" x14ac:dyDescent="0.3">
      <c r="B531" t="s">
        <v>72</v>
      </c>
      <c r="C531" t="str">
        <f>VLOOKUP(B531,class!A$1:B$357,2,FALSE)</f>
        <v>Unitary authority</v>
      </c>
      <c r="D531" t="str">
        <f>VLOOKUP(B531,classifications!E$3:F$335,2,FALSE)</f>
        <v xml:space="preserve">Mainly Rural (rural including hub towns &gt;=80%) </v>
      </c>
      <c r="E531" s="7">
        <f t="shared" si="32"/>
        <v>7.6</v>
      </c>
      <c r="F531" s="49">
        <f t="shared" si="33"/>
        <v>13</v>
      </c>
      <c r="G531" s="49">
        <f t="shared" si="16"/>
        <v>13</v>
      </c>
      <c r="H531">
        <f t="shared" si="34"/>
        <v>7.46</v>
      </c>
      <c r="I531" s="49">
        <f t="shared" si="35"/>
        <v>17</v>
      </c>
      <c r="J531" s="49">
        <f t="shared" si="17"/>
        <v>17</v>
      </c>
      <c r="K531">
        <f t="shared" si="36"/>
        <v>7.49</v>
      </c>
      <c r="L531">
        <f t="shared" si="37"/>
        <v>30</v>
      </c>
      <c r="M531" s="49">
        <f t="shared" si="18"/>
        <v>30</v>
      </c>
      <c r="N531">
        <f t="shared" si="38"/>
        <v>7.47</v>
      </c>
      <c r="O531">
        <f t="shared" si="39"/>
        <v>36</v>
      </c>
      <c r="P531" s="49">
        <f t="shared" si="19"/>
        <v>36</v>
      </c>
      <c r="Q531">
        <f t="shared" si="40"/>
        <v>7.61</v>
      </c>
      <c r="R531">
        <f t="shared" si="41"/>
        <v>22</v>
      </c>
      <c r="S531" s="49">
        <f t="shared" si="20"/>
        <v>22</v>
      </c>
      <c r="T531">
        <f t="shared" si="42"/>
        <v>7.59</v>
      </c>
      <c r="U531">
        <f t="shared" si="43"/>
        <v>30</v>
      </c>
      <c r="V531">
        <f t="shared" si="21"/>
        <v>30</v>
      </c>
      <c r="W531">
        <f t="shared" si="44"/>
        <v>7.71</v>
      </c>
      <c r="X531">
        <f t="shared" si="45"/>
        <v>15</v>
      </c>
      <c r="Y531">
        <f t="shared" si="22"/>
        <v>15</v>
      </c>
      <c r="Z531">
        <f t="shared" si="46"/>
        <v>7.61</v>
      </c>
      <c r="AA531">
        <f t="shared" si="47"/>
        <v>28</v>
      </c>
      <c r="AB531">
        <f t="shared" si="23"/>
        <v>28</v>
      </c>
      <c r="AC531">
        <f t="shared" si="24"/>
        <v>7.5</v>
      </c>
      <c r="AD531" cm="1">
        <f t="array" ref="AD531">1+SUMPRODUCT((D$469:D$776=D531)*(AC$469:AC$776&gt;AC531))</f>
        <v>28</v>
      </c>
      <c r="AE531">
        <f t="shared" si="25"/>
        <v>28</v>
      </c>
      <c r="AF531">
        <f t="shared" si="26"/>
        <v>7.52</v>
      </c>
      <c r="AG531" cm="1">
        <f t="array" ref="AG531">1+SUMPRODUCT((D$469:D$776=D531)*(AF$469:AF$776&gt;AF531))</f>
        <v>20</v>
      </c>
      <c r="AH531">
        <f t="shared" si="27"/>
        <v>20</v>
      </c>
      <c r="AI531">
        <f t="shared" si="28"/>
        <v>7.47</v>
      </c>
      <c r="AJ531" cm="1">
        <f t="array" ref="AJ531">1+SUMPRODUCT((D$469:D$776=D531)*(AI$469:AI$776&gt;AI531))</f>
        <v>31</v>
      </c>
      <c r="AK531">
        <f t="shared" si="29"/>
        <v>31</v>
      </c>
      <c r="AL531">
        <f t="shared" si="30"/>
        <v>7.51</v>
      </c>
      <c r="AM531" cm="1">
        <f t="array" ref="AM531">1+SUMPRODUCT((D$469:D$776=D531)*(AL$469:AL$776&gt;AL531))</f>
        <v>25</v>
      </c>
      <c r="AN531">
        <f t="shared" si="31"/>
        <v>25</v>
      </c>
    </row>
    <row r="532" spans="2:40" x14ac:dyDescent="0.3">
      <c r="B532" t="s">
        <v>73</v>
      </c>
      <c r="C532" t="str">
        <f>VLOOKUP(B532,class!A$1:B$357,2,FALSE)</f>
        <v>Shire district</v>
      </c>
      <c r="D532" t="str">
        <f>VLOOKUP(B532,classifications!E$3:F$335,2,FALSE)</f>
        <v xml:space="preserve">Mainly Rural (rural including hub towns &gt;=80%) </v>
      </c>
      <c r="E532" s="7">
        <f t="shared" si="32"/>
        <v>7.24</v>
      </c>
      <c r="F532" s="49">
        <f t="shared" si="33"/>
        <v>36</v>
      </c>
      <c r="G532" s="49">
        <f t="shared" si="16"/>
        <v>36</v>
      </c>
      <c r="H532">
        <f t="shared" si="34"/>
        <v>7.54</v>
      </c>
      <c r="I532" s="49">
        <f t="shared" si="35"/>
        <v>11</v>
      </c>
      <c r="J532" s="49">
        <f t="shared" si="17"/>
        <v>11</v>
      </c>
      <c r="K532">
        <f t="shared" si="36"/>
        <v>8.02</v>
      </c>
      <c r="L532">
        <f t="shared" si="37"/>
        <v>3</v>
      </c>
      <c r="M532" s="49">
        <f t="shared" si="18"/>
        <v>3</v>
      </c>
      <c r="N532">
        <f t="shared" si="38"/>
        <v>7.76</v>
      </c>
      <c r="O532">
        <f t="shared" si="39"/>
        <v>11</v>
      </c>
      <c r="P532" s="49">
        <f t="shared" si="19"/>
        <v>11</v>
      </c>
      <c r="Q532">
        <f t="shared" si="40"/>
        <v>7.31</v>
      </c>
      <c r="R532">
        <f t="shared" si="41"/>
        <v>40</v>
      </c>
      <c r="S532" s="49">
        <f t="shared" si="20"/>
        <v>40</v>
      </c>
      <c r="T532">
        <f t="shared" si="42"/>
        <v>7.78</v>
      </c>
      <c r="U532">
        <f t="shared" si="43"/>
        <v>11</v>
      </c>
      <c r="V532">
        <f t="shared" si="21"/>
        <v>11</v>
      </c>
      <c r="W532">
        <f t="shared" si="44"/>
        <v>7.81</v>
      </c>
      <c r="X532">
        <f t="shared" si="45"/>
        <v>6</v>
      </c>
      <c r="Y532">
        <f t="shared" si="22"/>
        <v>6</v>
      </c>
      <c r="Z532">
        <f t="shared" si="46"/>
        <v>7.63</v>
      </c>
      <c r="AA532">
        <f t="shared" si="47"/>
        <v>26</v>
      </c>
      <c r="AB532">
        <f t="shared" si="23"/>
        <v>26</v>
      </c>
      <c r="AC532">
        <f t="shared" si="24"/>
        <v>7.49</v>
      </c>
      <c r="AD532" cm="1">
        <f t="array" ref="AD532">1+SUMPRODUCT((D$469:D$776=D532)*(AC$469:AC$776&gt;AC532))</f>
        <v>29</v>
      </c>
      <c r="AE532">
        <f t="shared" si="25"/>
        <v>29</v>
      </c>
      <c r="AF532">
        <f t="shared" si="26"/>
        <v>7.72</v>
      </c>
      <c r="AG532" cm="1">
        <f t="array" ref="AG532">1+SUMPRODUCT((D$469:D$776=D532)*(AF$469:AF$776&gt;AF532))</f>
        <v>8</v>
      </c>
      <c r="AH532">
        <f t="shared" si="27"/>
        <v>8</v>
      </c>
      <c r="AI532">
        <f t="shared" si="28"/>
        <v>7.77</v>
      </c>
      <c r="AJ532" cm="1">
        <f t="array" ref="AJ532">1+SUMPRODUCT((D$469:D$776=D532)*(AI$469:AI$776&gt;AI532))</f>
        <v>10</v>
      </c>
      <c r="AK532">
        <f t="shared" si="29"/>
        <v>10</v>
      </c>
      <c r="AL532">
        <f t="shared" si="30"/>
        <v>7.49</v>
      </c>
      <c r="AM532" cm="1">
        <f t="array" ref="AM532">1+SUMPRODUCT((D$469:D$776=D532)*(AL$469:AL$776&gt;AL532))</f>
        <v>27</v>
      </c>
      <c r="AN532">
        <f t="shared" si="31"/>
        <v>27</v>
      </c>
    </row>
    <row r="533" spans="2:40" x14ac:dyDescent="0.3">
      <c r="B533" t="s">
        <v>74</v>
      </c>
      <c r="C533" t="str">
        <f>VLOOKUP(B533,class!A$1:B$357,2,FALSE)</f>
        <v>Unitary authority</v>
      </c>
      <c r="D533" t="str">
        <f>VLOOKUP(B533,classifications!E$3:F$335,2,FALSE)</f>
        <v xml:space="preserve">Largely Rural (rural including hub towns 50-79%) </v>
      </c>
      <c r="E533" s="7">
        <f t="shared" ref="E533:E563" si="48">VLOOKUP($B533,$B$7:$G$431,2,FALSE)</f>
        <v>7.12</v>
      </c>
      <c r="F533" s="49">
        <f t="shared" ref="F533:F564" si="49">1+SUMPRODUCT((D$469:D$776=D533)*(E$469:E$776&gt;E533))</f>
        <v>39</v>
      </c>
      <c r="G533" s="49">
        <f t="shared" ref="G533:G593" si="50">IF(E533="x",9999,F533)</f>
        <v>39</v>
      </c>
      <c r="H533">
        <f t="shared" ref="H533:H563" si="51">VLOOKUP($B533,$B$7:$G$431,3,FALSE)</f>
        <v>7.06</v>
      </c>
      <c r="I533" s="49">
        <f t="shared" ref="I533:I564" si="52">1+SUMPRODUCT((D$469:D$776=D533)*(H$469:H$776&gt;H533))</f>
        <v>40</v>
      </c>
      <c r="J533" s="49">
        <f t="shared" ref="J533:J593" si="53">IF(H533="x",9999,I533)</f>
        <v>40</v>
      </c>
      <c r="K533">
        <f t="shared" ref="K533:K563" si="54">VLOOKUP($B533,$B$7:$G$431,4,FALSE)</f>
        <v>7.17</v>
      </c>
      <c r="L533">
        <f t="shared" ref="L533:L564" si="55">1+SUMPRODUCT((D$469:D$776=D533)*(K$469:K$776&gt;K533))</f>
        <v>40</v>
      </c>
      <c r="M533" s="49">
        <f t="shared" ref="M533:M593" si="56">IF(K533="x",9999,L533)</f>
        <v>40</v>
      </c>
      <c r="N533">
        <f t="shared" ref="N533:N563" si="57">VLOOKUP($B533,$B$7:$G$431,5,FALSE)</f>
        <v>7.41</v>
      </c>
      <c r="O533">
        <f t="shared" ref="O533:O564" si="58">1+SUMPRODUCT((D$469:D$776=D533)*(N$469:N$776&gt;N533))</f>
        <v>36</v>
      </c>
      <c r="P533" s="49">
        <f t="shared" ref="P533:P593" si="59">IF(N533="x",9999,O533)</f>
        <v>36</v>
      </c>
      <c r="Q533">
        <f t="shared" ref="Q533:Q563" si="60">VLOOKUP($B533,$B$7:$G$431,6,FALSE)</f>
        <v>7.29</v>
      </c>
      <c r="R533">
        <f t="shared" ref="R533:R564" si="61">1+SUMPRODUCT((D$469:D$776=D533)*(Q$469:Q$776&gt;Q533))</f>
        <v>38</v>
      </c>
      <c r="S533" s="49">
        <f t="shared" ref="S533:S593" si="62">IF(Q533="x",9999,R533)</f>
        <v>38</v>
      </c>
      <c r="T533">
        <f t="shared" ref="T533:T563" si="63">VLOOKUP($B533,$B$7:$H$431,7,FALSE)</f>
        <v>7.53</v>
      </c>
      <c r="U533">
        <f t="shared" ref="U533:U564" si="64">1+SUMPRODUCT((D$469:D$776=D533)*(T$469:T$776&gt;T533))</f>
        <v>28</v>
      </c>
      <c r="V533">
        <f t="shared" ref="V533:V593" si="65">IF(T533="x",9999,U533)</f>
        <v>28</v>
      </c>
      <c r="W533">
        <f t="shared" ref="W533:W563" si="66">VLOOKUP($B533,$B$7:$I$431,8,FALSE)</f>
        <v>7.57</v>
      </c>
      <c r="X533">
        <f t="shared" ref="X533:X564" si="67">1+SUMPRODUCT((D$469:D$776=D533)*(W$469:W$776&gt;W533))</f>
        <v>24</v>
      </c>
      <c r="Y533">
        <f t="shared" ref="Y533:Y593" si="68">IF(W533="x",9999,X533)</f>
        <v>24</v>
      </c>
      <c r="Z533">
        <f t="shared" ref="Z533:Z563" si="69">VLOOKUP($B533,$B$7:$J$431,9,FALSE)</f>
        <v>7.53</v>
      </c>
      <c r="AA533">
        <f t="shared" ref="AA533:AA564" si="70">1+SUMPRODUCT((D$469:D$776=D533)*(Z$469:Z$776&gt;Z533))</f>
        <v>31</v>
      </c>
      <c r="AB533">
        <f t="shared" ref="AB533:AB593" si="71">IF(Z533="x",9999,AA533)</f>
        <v>31</v>
      </c>
      <c r="AC533">
        <f t="shared" si="24"/>
        <v>7.34</v>
      </c>
      <c r="AD533" cm="1">
        <f t="array" ref="AD533">1+SUMPRODUCT((D$469:D$776=D533)*(AC$469:AC$776&gt;AC533))</f>
        <v>35</v>
      </c>
      <c r="AE533">
        <f t="shared" si="25"/>
        <v>35</v>
      </c>
      <c r="AF533">
        <f t="shared" si="26"/>
        <v>7.4</v>
      </c>
      <c r="AG533" cm="1">
        <f t="array" ref="AG533">1+SUMPRODUCT((D$469:D$776=D533)*(AF$469:AF$776&gt;AF533))</f>
        <v>23</v>
      </c>
      <c r="AH533">
        <f t="shared" si="27"/>
        <v>23</v>
      </c>
      <c r="AI533">
        <f t="shared" si="28"/>
        <v>7.39</v>
      </c>
      <c r="AJ533" cm="1">
        <f t="array" ref="AJ533">1+SUMPRODUCT((D$469:D$776=D533)*(AI$469:AI$776&gt;AI533))</f>
        <v>33</v>
      </c>
      <c r="AK533">
        <f t="shared" si="29"/>
        <v>33</v>
      </c>
      <c r="AL533">
        <f t="shared" si="30"/>
        <v>7.37</v>
      </c>
      <c r="AM533" cm="1">
        <f t="array" ref="AM533">1+SUMPRODUCT((D$469:D$776=D533)*(AL$469:AL$776&gt;AL533))</f>
        <v>29</v>
      </c>
      <c r="AN533">
        <f t="shared" si="31"/>
        <v>29</v>
      </c>
    </row>
    <row r="534" spans="2:40" x14ac:dyDescent="0.3">
      <c r="B534" t="s">
        <v>75</v>
      </c>
      <c r="C534" t="str">
        <f>VLOOKUP(B534,class!A$1:B$357,2,FALSE)</f>
        <v>Metropolitan district</v>
      </c>
      <c r="D534" t="str">
        <f>VLOOKUP(B534,classifications!E$3:F$335,2,FALSE)</f>
        <v>Urban with City and Town</v>
      </c>
      <c r="E534" s="7">
        <f t="shared" si="48"/>
        <v>7</v>
      </c>
      <c r="F534" s="49">
        <f t="shared" si="49"/>
        <v>84</v>
      </c>
      <c r="G534" s="49">
        <f t="shared" si="50"/>
        <v>84</v>
      </c>
      <c r="H534">
        <f t="shared" si="51"/>
        <v>7.27</v>
      </c>
      <c r="I534" s="49">
        <f t="shared" si="52"/>
        <v>45</v>
      </c>
      <c r="J534" s="49">
        <f t="shared" si="53"/>
        <v>45</v>
      </c>
      <c r="K534">
        <f t="shared" si="54"/>
        <v>7.39</v>
      </c>
      <c r="L534">
        <f t="shared" si="55"/>
        <v>39</v>
      </c>
      <c r="M534" s="49">
        <f t="shared" si="56"/>
        <v>39</v>
      </c>
      <c r="N534">
        <f t="shared" si="57"/>
        <v>7.42</v>
      </c>
      <c r="O534">
        <f t="shared" si="58"/>
        <v>52</v>
      </c>
      <c r="P534" s="49">
        <f t="shared" si="59"/>
        <v>52</v>
      </c>
      <c r="Q534">
        <f t="shared" si="60"/>
        <v>7.48</v>
      </c>
      <c r="R534">
        <f t="shared" si="61"/>
        <v>46</v>
      </c>
      <c r="S534" s="49">
        <f t="shared" si="62"/>
        <v>46</v>
      </c>
      <c r="T534">
        <f t="shared" si="63"/>
        <v>7.56</v>
      </c>
      <c r="U534">
        <f t="shared" si="64"/>
        <v>37</v>
      </c>
      <c r="V534">
        <f t="shared" si="65"/>
        <v>37</v>
      </c>
      <c r="W534">
        <f t="shared" si="66"/>
        <v>7.36</v>
      </c>
      <c r="X534">
        <f t="shared" si="67"/>
        <v>72</v>
      </c>
      <c r="Y534">
        <f t="shared" si="68"/>
        <v>72</v>
      </c>
      <c r="Z534">
        <f t="shared" si="69"/>
        <v>7.34</v>
      </c>
      <c r="AA534">
        <f t="shared" si="70"/>
        <v>76</v>
      </c>
      <c r="AB534">
        <f t="shared" si="71"/>
        <v>76</v>
      </c>
      <c r="AC534">
        <f t="shared" ref="AC534:AC597" si="72">VLOOKUP($B534,$B$7:$Z$431,10,FALSE)</f>
        <v>7.42</v>
      </c>
      <c r="AD534" cm="1">
        <f t="array" ref="AD534">1+SUMPRODUCT((D$469:D$776=D534)*(AC$469:AC$776&gt;AC534))</f>
        <v>55</v>
      </c>
      <c r="AE534">
        <f t="shared" ref="AE534:AE597" si="73">IF(AC534="x",9999,AD534)</f>
        <v>55</v>
      </c>
      <c r="AF534">
        <f t="shared" ref="AF534:AF597" si="74">VLOOKUP($B534,$B$7:$Z$431,11,FALSE)</f>
        <v>7.37</v>
      </c>
      <c r="AG534" cm="1">
        <f t="array" ref="AG534">1+SUMPRODUCT((D$469:D$776=D534)*(AF$469:AF$776&gt;AF534))</f>
        <v>30</v>
      </c>
      <c r="AH534">
        <f t="shared" ref="AH534:AH597" si="75">IF(AF534="x",9999,AG534)</f>
        <v>30</v>
      </c>
      <c r="AI534">
        <f t="shared" ref="AI534:AI597" si="76">VLOOKUP($B534,$B$7:$Z$431,12,FALSE)</f>
        <v>7.41</v>
      </c>
      <c r="AJ534" cm="1">
        <f t="array" ref="AJ534">1+SUMPRODUCT((D$469:D$776=D534)*(AI$469:AI$776&gt;AI534))</f>
        <v>45</v>
      </c>
      <c r="AK534">
        <f t="shared" ref="AK534:AK597" si="77">IF(AI534="x",9999,AJ534)</f>
        <v>45</v>
      </c>
      <c r="AL534">
        <f t="shared" ref="AL534:AL597" si="78">VLOOKUP($B534,$B$7:$Z$431,13,FALSE)</f>
        <v>7.45</v>
      </c>
      <c r="AM534" cm="1">
        <f t="array" ref="AM534">1+SUMPRODUCT((D$469:D$776=D534)*(AL$469:AL$776&gt;AL534))</f>
        <v>33</v>
      </c>
      <c r="AN534">
        <f t="shared" ref="AN534:AN597" si="79">IF(AL534="x",9999,AM534)</f>
        <v>33</v>
      </c>
    </row>
    <row r="535" spans="2:40" x14ac:dyDescent="0.3">
      <c r="B535" t="s">
        <v>76</v>
      </c>
      <c r="C535" t="str">
        <f>VLOOKUP(B535,class!A$1:B$357,2,FALSE)</f>
        <v>Shire district</v>
      </c>
      <c r="D535" t="str">
        <f>VLOOKUP(B535,classifications!E$3:F$335,2,FALSE)</f>
        <v xml:space="preserve">Mainly Rural (rural including hub towns &gt;=80%) </v>
      </c>
      <c r="E535" s="7">
        <f t="shared" si="48"/>
        <v>7.88</v>
      </c>
      <c r="F535" s="49">
        <f t="shared" si="49"/>
        <v>4</v>
      </c>
      <c r="G535" s="49">
        <f t="shared" si="50"/>
        <v>4</v>
      </c>
      <c r="H535">
        <f t="shared" si="51"/>
        <v>7.4</v>
      </c>
      <c r="I535" s="49">
        <f t="shared" si="52"/>
        <v>20</v>
      </c>
      <c r="J535" s="49">
        <f t="shared" si="53"/>
        <v>20</v>
      </c>
      <c r="K535">
        <f t="shared" si="54"/>
        <v>7.8</v>
      </c>
      <c r="L535">
        <f t="shared" si="55"/>
        <v>8</v>
      </c>
      <c r="M535" s="49">
        <f t="shared" si="56"/>
        <v>8</v>
      </c>
      <c r="N535">
        <f t="shared" si="57"/>
        <v>7.62</v>
      </c>
      <c r="O535">
        <f t="shared" si="58"/>
        <v>23</v>
      </c>
      <c r="P535" s="49">
        <f t="shared" si="59"/>
        <v>23</v>
      </c>
      <c r="Q535">
        <f t="shared" si="60"/>
        <v>7.49</v>
      </c>
      <c r="R535">
        <f t="shared" si="61"/>
        <v>32</v>
      </c>
      <c r="S535" s="49">
        <f t="shared" si="62"/>
        <v>32</v>
      </c>
      <c r="T535">
        <f t="shared" si="63"/>
        <v>8.3000000000000007</v>
      </c>
      <c r="U535">
        <f t="shared" si="64"/>
        <v>1</v>
      </c>
      <c r="V535">
        <f t="shared" si="65"/>
        <v>1</v>
      </c>
      <c r="W535">
        <f t="shared" si="66"/>
        <v>7.69</v>
      </c>
      <c r="X535">
        <f t="shared" si="67"/>
        <v>17</v>
      </c>
      <c r="Y535">
        <f t="shared" si="68"/>
        <v>17</v>
      </c>
      <c r="Z535">
        <f t="shared" si="69"/>
        <v>7.91</v>
      </c>
      <c r="AA535">
        <f t="shared" si="70"/>
        <v>5</v>
      </c>
      <c r="AB535">
        <f t="shared" si="71"/>
        <v>5</v>
      </c>
      <c r="AC535">
        <f t="shared" si="72"/>
        <v>7.98</v>
      </c>
      <c r="AD535" cm="1">
        <f t="array" ref="AD535">1+SUMPRODUCT((D$469:D$776=D535)*(AC$469:AC$776&gt;AC535))</f>
        <v>5</v>
      </c>
      <c r="AE535">
        <f t="shared" si="73"/>
        <v>5</v>
      </c>
      <c r="AF535">
        <f t="shared" si="74"/>
        <v>7.35</v>
      </c>
      <c r="AG535" cm="1">
        <f t="array" ref="AG535">1+SUMPRODUCT((D$469:D$776=D535)*(AF$469:AF$776&gt;AF535))</f>
        <v>33</v>
      </c>
      <c r="AH535">
        <f t="shared" si="75"/>
        <v>33</v>
      </c>
      <c r="AI535">
        <f t="shared" si="76"/>
        <v>7.03</v>
      </c>
      <c r="AJ535" cm="1">
        <f t="array" ref="AJ535">1+SUMPRODUCT((D$469:D$776=D535)*(AI$469:AI$776&gt;AI535))</f>
        <v>42</v>
      </c>
      <c r="AK535">
        <f t="shared" si="77"/>
        <v>42</v>
      </c>
      <c r="AL535">
        <f t="shared" si="78"/>
        <v>7.22</v>
      </c>
      <c r="AM535" cm="1">
        <f t="array" ref="AM535">1+SUMPRODUCT((D$469:D$776=D535)*(AL$469:AL$776&gt;AL535))</f>
        <v>36</v>
      </c>
      <c r="AN535">
        <f t="shared" si="79"/>
        <v>36</v>
      </c>
    </row>
    <row r="536" spans="2:40" x14ac:dyDescent="0.3">
      <c r="B536" t="s">
        <v>77</v>
      </c>
      <c r="C536" t="str">
        <f>VLOOKUP(B536,class!A$1:B$357,2,FALSE)</f>
        <v>Shire district</v>
      </c>
      <c r="D536" t="str">
        <f>VLOOKUP(B536,classifications!E$3:F$335,2,FALSE)</f>
        <v>Urban with City and Town</v>
      </c>
      <c r="E536" s="7">
        <f t="shared" si="48"/>
        <v>7.04</v>
      </c>
      <c r="F536" s="49">
        <f t="shared" si="49"/>
        <v>81</v>
      </c>
      <c r="G536" s="49">
        <f t="shared" si="50"/>
        <v>81</v>
      </c>
      <c r="H536">
        <f t="shared" si="51"/>
        <v>7.15</v>
      </c>
      <c r="I536" s="49">
        <f t="shared" si="52"/>
        <v>65</v>
      </c>
      <c r="J536" s="49">
        <f t="shared" si="53"/>
        <v>65</v>
      </c>
      <c r="K536">
        <f t="shared" si="54"/>
        <v>7.7</v>
      </c>
      <c r="L536">
        <f t="shared" si="55"/>
        <v>8</v>
      </c>
      <c r="M536" s="49">
        <f t="shared" si="56"/>
        <v>8</v>
      </c>
      <c r="N536">
        <f t="shared" si="57"/>
        <v>7.47</v>
      </c>
      <c r="O536">
        <f t="shared" si="58"/>
        <v>49</v>
      </c>
      <c r="P536" s="49">
        <f t="shared" si="59"/>
        <v>49</v>
      </c>
      <c r="Q536">
        <f t="shared" si="60"/>
        <v>7.55</v>
      </c>
      <c r="R536">
        <f t="shared" si="61"/>
        <v>35</v>
      </c>
      <c r="S536" s="49">
        <f t="shared" si="62"/>
        <v>35</v>
      </c>
      <c r="T536">
        <f t="shared" si="63"/>
        <v>7.38</v>
      </c>
      <c r="U536">
        <f t="shared" si="64"/>
        <v>71</v>
      </c>
      <c r="V536">
        <f t="shared" si="65"/>
        <v>71</v>
      </c>
      <c r="W536">
        <f t="shared" si="66"/>
        <v>7.54</v>
      </c>
      <c r="X536">
        <f t="shared" si="67"/>
        <v>45</v>
      </c>
      <c r="Y536">
        <f t="shared" si="68"/>
        <v>45</v>
      </c>
      <c r="Z536">
        <f t="shared" si="69"/>
        <v>7.57</v>
      </c>
      <c r="AA536">
        <f t="shared" si="70"/>
        <v>49</v>
      </c>
      <c r="AB536">
        <f t="shared" si="71"/>
        <v>49</v>
      </c>
      <c r="AC536">
        <f t="shared" si="72"/>
        <v>7.97</v>
      </c>
      <c r="AD536" cm="1">
        <f t="array" ref="AD536">1+SUMPRODUCT((D$469:D$776=D536)*(AC$469:AC$776&gt;AC536))</f>
        <v>3</v>
      </c>
      <c r="AE536">
        <f t="shared" si="73"/>
        <v>3</v>
      </c>
      <c r="AF536">
        <f t="shared" si="74"/>
        <v>7.49</v>
      </c>
      <c r="AG536" cm="1">
        <f t="array" ref="AG536">1+SUMPRODUCT((D$469:D$776=D536)*(AF$469:AF$776&gt;AF536))</f>
        <v>14</v>
      </c>
      <c r="AH536">
        <f t="shared" si="75"/>
        <v>14</v>
      </c>
      <c r="AI536">
        <f t="shared" si="76"/>
        <v>7.08</v>
      </c>
      <c r="AJ536" cm="1">
        <f t="array" ref="AJ536">1+SUMPRODUCT((D$469:D$776=D536)*(AI$469:AI$776&gt;AI536))</f>
        <v>87</v>
      </c>
      <c r="AK536">
        <f t="shared" si="77"/>
        <v>87</v>
      </c>
      <c r="AL536">
        <f t="shared" si="78"/>
        <v>7.04</v>
      </c>
      <c r="AM536" cm="1">
        <f t="array" ref="AM536">1+SUMPRODUCT((D$469:D$776=D536)*(AL$469:AL$776&gt;AL536))</f>
        <v>80</v>
      </c>
      <c r="AN536">
        <f t="shared" si="79"/>
        <v>80</v>
      </c>
    </row>
    <row r="537" spans="2:40" x14ac:dyDescent="0.3">
      <c r="B537" t="s">
        <v>78</v>
      </c>
      <c r="C537" t="str">
        <f>VLOOKUP(B537,class!A$1:B$357,2,FALSE)</f>
        <v>London borough</v>
      </c>
      <c r="D537" t="str">
        <f>VLOOKUP(B537,classifications!E$3:F$335,2,FALSE)</f>
        <v>Urban with Major Conurbation</v>
      </c>
      <c r="E537" s="7">
        <f t="shared" si="48"/>
        <v>7.21</v>
      </c>
      <c r="F537" s="49">
        <f t="shared" si="49"/>
        <v>33</v>
      </c>
      <c r="G537" s="49">
        <f t="shared" si="50"/>
        <v>33</v>
      </c>
      <c r="H537">
        <f t="shared" si="51"/>
        <v>7.08</v>
      </c>
      <c r="I537" s="49">
        <f t="shared" si="52"/>
        <v>58</v>
      </c>
      <c r="J537" s="49">
        <f t="shared" si="53"/>
        <v>58</v>
      </c>
      <c r="K537">
        <f t="shared" si="54"/>
        <v>7.28</v>
      </c>
      <c r="L537">
        <f t="shared" si="55"/>
        <v>43</v>
      </c>
      <c r="M537" s="49">
        <f t="shared" si="56"/>
        <v>43</v>
      </c>
      <c r="N537">
        <f t="shared" si="57"/>
        <v>7.4</v>
      </c>
      <c r="O537">
        <f t="shared" si="58"/>
        <v>30</v>
      </c>
      <c r="P537" s="49">
        <f t="shared" si="59"/>
        <v>30</v>
      </c>
      <c r="Q537">
        <f t="shared" si="60"/>
        <v>7.23</v>
      </c>
      <c r="R537">
        <f t="shared" si="61"/>
        <v>64</v>
      </c>
      <c r="S537" s="49">
        <f t="shared" si="62"/>
        <v>64</v>
      </c>
      <c r="T537">
        <f t="shared" si="63"/>
        <v>7.61</v>
      </c>
      <c r="U537">
        <f t="shared" si="64"/>
        <v>12</v>
      </c>
      <c r="V537">
        <f t="shared" si="65"/>
        <v>12</v>
      </c>
      <c r="W537">
        <f t="shared" si="66"/>
        <v>7.39</v>
      </c>
      <c r="X537">
        <f t="shared" si="67"/>
        <v>48</v>
      </c>
      <c r="Y537">
        <f t="shared" si="68"/>
        <v>48</v>
      </c>
      <c r="Z537">
        <f t="shared" si="69"/>
        <v>7.78</v>
      </c>
      <c r="AA537">
        <f t="shared" si="70"/>
        <v>9</v>
      </c>
      <c r="AB537">
        <f t="shared" si="71"/>
        <v>9</v>
      </c>
      <c r="AC537">
        <f t="shared" si="72"/>
        <v>7.56</v>
      </c>
      <c r="AD537" cm="1">
        <f t="array" ref="AD537">1+SUMPRODUCT((D$469:D$776=D537)*(AC$469:AC$776&gt;AC537))</f>
        <v>19</v>
      </c>
      <c r="AE537">
        <f t="shared" si="73"/>
        <v>19</v>
      </c>
      <c r="AF537">
        <f t="shared" si="74"/>
        <v>7.38</v>
      </c>
      <c r="AG537" cm="1">
        <f t="array" ref="AG537">1+SUMPRODUCT((D$469:D$776=D537)*(AF$469:AF$776&gt;AF537))</f>
        <v>17</v>
      </c>
      <c r="AH537">
        <f t="shared" si="75"/>
        <v>17</v>
      </c>
      <c r="AI537">
        <f t="shared" si="76"/>
        <v>7.21</v>
      </c>
      <c r="AJ537" cm="1">
        <f t="array" ref="AJ537">1+SUMPRODUCT((D$469:D$776=D537)*(AI$469:AI$776&gt;AI537))</f>
        <v>63</v>
      </c>
      <c r="AK537">
        <f t="shared" si="77"/>
        <v>63</v>
      </c>
      <c r="AL537">
        <f t="shared" si="78"/>
        <v>7.11</v>
      </c>
      <c r="AM537" cm="1">
        <f t="array" ref="AM537">1+SUMPRODUCT((D$469:D$776=D537)*(AL$469:AL$776&gt;AL537))</f>
        <v>64</v>
      </c>
      <c r="AN537">
        <f t="shared" si="79"/>
        <v>64</v>
      </c>
    </row>
    <row r="538" spans="2:40" x14ac:dyDescent="0.3">
      <c r="B538" t="s">
        <v>79</v>
      </c>
      <c r="C538" t="str">
        <f>VLOOKUP(B538,class!A$1:B$357,2,FALSE)</f>
        <v>Shire district</v>
      </c>
      <c r="D538" t="str">
        <f>VLOOKUP(B538,classifications!E$3:F$335,2,FALSE)</f>
        <v>Urban with Significant Rural (rural including hub towns 26-49%)</v>
      </c>
      <c r="E538" s="7">
        <f t="shared" si="48"/>
        <v>7.34</v>
      </c>
      <c r="F538" s="49">
        <f t="shared" si="49"/>
        <v>32</v>
      </c>
      <c r="G538" s="49">
        <f t="shared" si="50"/>
        <v>32</v>
      </c>
      <c r="H538">
        <f t="shared" si="51"/>
        <v>7.34</v>
      </c>
      <c r="I538" s="49">
        <f t="shared" si="52"/>
        <v>27</v>
      </c>
      <c r="J538" s="49">
        <f t="shared" si="53"/>
        <v>27</v>
      </c>
      <c r="K538">
        <f t="shared" si="54"/>
        <v>7.17</v>
      </c>
      <c r="L538">
        <f t="shared" si="55"/>
        <v>46</v>
      </c>
      <c r="M538" s="49">
        <f t="shared" si="56"/>
        <v>46</v>
      </c>
      <c r="N538">
        <f t="shared" si="57"/>
        <v>7.59</v>
      </c>
      <c r="O538">
        <f t="shared" si="58"/>
        <v>20</v>
      </c>
      <c r="P538" s="49">
        <f t="shared" si="59"/>
        <v>20</v>
      </c>
      <c r="Q538">
        <f t="shared" si="60"/>
        <v>7.54</v>
      </c>
      <c r="R538">
        <f t="shared" si="61"/>
        <v>17</v>
      </c>
      <c r="S538" s="49">
        <f t="shared" si="62"/>
        <v>17</v>
      </c>
      <c r="T538">
        <f t="shared" si="63"/>
        <v>7.49</v>
      </c>
      <c r="U538">
        <f t="shared" si="64"/>
        <v>29</v>
      </c>
      <c r="V538">
        <f t="shared" si="65"/>
        <v>29</v>
      </c>
      <c r="W538">
        <f t="shared" si="66"/>
        <v>7.85</v>
      </c>
      <c r="X538">
        <f t="shared" si="67"/>
        <v>6</v>
      </c>
      <c r="Y538">
        <f t="shared" si="68"/>
        <v>6</v>
      </c>
      <c r="Z538">
        <f t="shared" si="69"/>
        <v>7.49</v>
      </c>
      <c r="AA538">
        <f t="shared" si="70"/>
        <v>43</v>
      </c>
      <c r="AB538">
        <f t="shared" si="71"/>
        <v>43</v>
      </c>
      <c r="AC538">
        <f t="shared" si="72"/>
        <v>7.52</v>
      </c>
      <c r="AD538" cm="1">
        <f t="array" ref="AD538">1+SUMPRODUCT((D$469:D$776=D538)*(AC$469:AC$776&gt;AC538))</f>
        <v>29</v>
      </c>
      <c r="AE538">
        <f t="shared" si="73"/>
        <v>29</v>
      </c>
      <c r="AF538">
        <f t="shared" si="74"/>
        <v>7.4</v>
      </c>
      <c r="AG538" cm="1">
        <f t="array" ref="AG538">1+SUMPRODUCT((D$469:D$776=D538)*(AF$469:AF$776&gt;AF538))</f>
        <v>25</v>
      </c>
      <c r="AH538">
        <f t="shared" si="75"/>
        <v>25</v>
      </c>
      <c r="AI538">
        <f t="shared" si="76"/>
        <v>7.19</v>
      </c>
      <c r="AJ538" cm="1">
        <f t="array" ref="AJ538">1+SUMPRODUCT((D$469:D$776=D538)*(AI$469:AI$776&gt;AI538))</f>
        <v>48</v>
      </c>
      <c r="AK538">
        <f t="shared" si="77"/>
        <v>48</v>
      </c>
      <c r="AL538">
        <f t="shared" si="78"/>
        <v>7.71</v>
      </c>
      <c r="AM538" cm="1">
        <f t="array" ref="AM538">1+SUMPRODUCT((D$469:D$776=D538)*(AL$469:AL$776&gt;AL538))</f>
        <v>9</v>
      </c>
      <c r="AN538">
        <f t="shared" si="79"/>
        <v>9</v>
      </c>
    </row>
    <row r="539" spans="2:40" x14ac:dyDescent="0.3">
      <c r="B539" t="s">
        <v>80</v>
      </c>
      <c r="C539" t="str">
        <f>VLOOKUP(B539,class!A$1:B$357,2,FALSE)</f>
        <v>Unitary authority</v>
      </c>
      <c r="D539" t="str">
        <f>VLOOKUP(B539,classifications!E$3:F$335,2,FALSE)</f>
        <v>Urban with City and Town</v>
      </c>
      <c r="E539" s="7">
        <f t="shared" si="48"/>
        <v>7.36</v>
      </c>
      <c r="F539" s="49">
        <f t="shared" si="49"/>
        <v>24</v>
      </c>
      <c r="G539" s="49">
        <f t="shared" si="50"/>
        <v>24</v>
      </c>
      <c r="H539">
        <f t="shared" si="51"/>
        <v>7.24</v>
      </c>
      <c r="I539" s="49">
        <f t="shared" si="52"/>
        <v>54</v>
      </c>
      <c r="J539" s="49">
        <f t="shared" si="53"/>
        <v>54</v>
      </c>
      <c r="K539">
        <f t="shared" si="54"/>
        <v>7.4</v>
      </c>
      <c r="L539">
        <f t="shared" si="55"/>
        <v>36</v>
      </c>
      <c r="M539" s="49">
        <f t="shared" si="56"/>
        <v>36</v>
      </c>
      <c r="N539">
        <f t="shared" si="57"/>
        <v>7.48</v>
      </c>
      <c r="O539">
        <f t="shared" si="58"/>
        <v>47</v>
      </c>
      <c r="P539" s="49">
        <f t="shared" si="59"/>
        <v>47</v>
      </c>
      <c r="Q539">
        <f t="shared" si="60"/>
        <v>7.56</v>
      </c>
      <c r="R539">
        <f t="shared" si="61"/>
        <v>31</v>
      </c>
      <c r="S539" s="49">
        <f t="shared" si="62"/>
        <v>31</v>
      </c>
      <c r="T539">
        <f t="shared" si="63"/>
        <v>7.49</v>
      </c>
      <c r="U539">
        <f t="shared" si="64"/>
        <v>47</v>
      </c>
      <c r="V539">
        <f t="shared" si="65"/>
        <v>47</v>
      </c>
      <c r="W539">
        <f t="shared" si="66"/>
        <v>7.54</v>
      </c>
      <c r="X539">
        <f t="shared" si="67"/>
        <v>45</v>
      </c>
      <c r="Y539">
        <f t="shared" si="68"/>
        <v>45</v>
      </c>
      <c r="Z539">
        <f t="shared" si="69"/>
        <v>7.58</v>
      </c>
      <c r="AA539">
        <f t="shared" si="70"/>
        <v>45</v>
      </c>
      <c r="AB539">
        <f t="shared" si="71"/>
        <v>45</v>
      </c>
      <c r="AC539">
        <f t="shared" si="72"/>
        <v>7.59</v>
      </c>
      <c r="AD539" cm="1">
        <f t="array" ref="AD539">1+SUMPRODUCT((D$469:D$776=D539)*(AC$469:AC$776&gt;AC539))</f>
        <v>27</v>
      </c>
      <c r="AE539">
        <f t="shared" si="73"/>
        <v>27</v>
      </c>
      <c r="AF539">
        <f t="shared" si="74"/>
        <v>7.12</v>
      </c>
      <c r="AG539" cm="1">
        <f t="array" ref="AG539">1+SUMPRODUCT((D$469:D$776=D539)*(AF$469:AF$776&gt;AF539))</f>
        <v>78</v>
      </c>
      <c r="AH539">
        <f t="shared" si="75"/>
        <v>78</v>
      </c>
      <c r="AI539">
        <f t="shared" si="76"/>
        <v>7.35</v>
      </c>
      <c r="AJ539" cm="1">
        <f t="array" ref="AJ539">1+SUMPRODUCT((D$469:D$776=D539)*(AI$469:AI$776&gt;AI539))</f>
        <v>64</v>
      </c>
      <c r="AK539">
        <f t="shared" si="77"/>
        <v>64</v>
      </c>
      <c r="AL539">
        <f t="shared" si="78"/>
        <v>7.17</v>
      </c>
      <c r="AM539" cm="1">
        <f t="array" ref="AM539">1+SUMPRODUCT((D$469:D$776=D539)*(AL$469:AL$776&gt;AL539))</f>
        <v>71</v>
      </c>
      <c r="AN539">
        <f t="shared" si="79"/>
        <v>71</v>
      </c>
    </row>
    <row r="540" spans="2:40" x14ac:dyDescent="0.3">
      <c r="B540" t="s">
        <v>81</v>
      </c>
      <c r="C540" t="str">
        <f>VLOOKUP(B540,class!A$1:B$357,2,FALSE)</f>
        <v>Shire district</v>
      </c>
      <c r="D540" t="str">
        <f>VLOOKUP(B540,classifications!E$3:F$335,2,FALSE)</f>
        <v>Urban with Major Conurbation</v>
      </c>
      <c r="E540" s="7">
        <f t="shared" si="48"/>
        <v>7.47</v>
      </c>
      <c r="F540" s="49">
        <f t="shared" si="49"/>
        <v>5</v>
      </c>
      <c r="G540" s="49">
        <f t="shared" si="50"/>
        <v>5</v>
      </c>
      <c r="H540">
        <f t="shared" si="51"/>
        <v>7.72</v>
      </c>
      <c r="I540" s="49">
        <f t="shared" si="52"/>
        <v>4</v>
      </c>
      <c r="J540" s="49">
        <f t="shared" si="53"/>
        <v>4</v>
      </c>
      <c r="K540">
        <f t="shared" si="54"/>
        <v>6.83</v>
      </c>
      <c r="L540">
        <f t="shared" si="55"/>
        <v>74</v>
      </c>
      <c r="M540" s="49">
        <f t="shared" si="56"/>
        <v>74</v>
      </c>
      <c r="N540">
        <f t="shared" si="57"/>
        <v>7.48</v>
      </c>
      <c r="O540">
        <f t="shared" si="58"/>
        <v>12</v>
      </c>
      <c r="P540" s="49">
        <f t="shared" si="59"/>
        <v>12</v>
      </c>
      <c r="Q540">
        <f t="shared" si="60"/>
        <v>7.13</v>
      </c>
      <c r="R540">
        <f t="shared" si="61"/>
        <v>69</v>
      </c>
      <c r="S540" s="49">
        <f t="shared" si="62"/>
        <v>69</v>
      </c>
      <c r="T540">
        <f t="shared" si="63"/>
        <v>7.35</v>
      </c>
      <c r="U540">
        <f t="shared" si="64"/>
        <v>49</v>
      </c>
      <c r="V540">
        <f t="shared" si="65"/>
        <v>49</v>
      </c>
      <c r="W540">
        <f t="shared" si="66"/>
        <v>7.45</v>
      </c>
      <c r="X540">
        <f t="shared" si="67"/>
        <v>37</v>
      </c>
      <c r="Y540">
        <f t="shared" si="68"/>
        <v>37</v>
      </c>
      <c r="Z540">
        <f t="shared" si="69"/>
        <v>7.55</v>
      </c>
      <c r="AA540">
        <f t="shared" si="70"/>
        <v>29</v>
      </c>
      <c r="AB540">
        <f t="shared" si="71"/>
        <v>29</v>
      </c>
      <c r="AC540">
        <f t="shared" si="72"/>
        <v>7.38</v>
      </c>
      <c r="AD540" cm="1">
        <f t="array" ref="AD540">1+SUMPRODUCT((D$469:D$776=D540)*(AC$469:AC$776&gt;AC540))</f>
        <v>39</v>
      </c>
      <c r="AE540">
        <f t="shared" si="73"/>
        <v>39</v>
      </c>
      <c r="AF540">
        <f t="shared" si="74"/>
        <v>7.51</v>
      </c>
      <c r="AG540" cm="1">
        <f t="array" ref="AG540">1+SUMPRODUCT((D$469:D$776=D540)*(AF$469:AF$776&gt;AF540))</f>
        <v>9</v>
      </c>
      <c r="AH540">
        <f t="shared" si="75"/>
        <v>9</v>
      </c>
      <c r="AI540">
        <f t="shared" si="76"/>
        <v>7.93</v>
      </c>
      <c r="AJ540" cm="1">
        <f t="array" ref="AJ540">1+SUMPRODUCT((D$469:D$776=D540)*(AI$469:AI$776&gt;AI540))</f>
        <v>3</v>
      </c>
      <c r="AK540">
        <f t="shared" si="77"/>
        <v>3</v>
      </c>
      <c r="AL540">
        <f t="shared" si="78"/>
        <v>7.64</v>
      </c>
      <c r="AM540" cm="1">
        <f t="array" ref="AM540">1+SUMPRODUCT((D$469:D$776=D540)*(AL$469:AL$776&gt;AL540))</f>
        <v>8</v>
      </c>
      <c r="AN540">
        <f t="shared" si="79"/>
        <v>8</v>
      </c>
    </row>
    <row r="541" spans="2:40" x14ac:dyDescent="0.3">
      <c r="B541" t="s">
        <v>83</v>
      </c>
      <c r="C541" t="str">
        <f>VLOOKUP(B541,class!A$1:B$357,2,FALSE)</f>
        <v>Unitary authority</v>
      </c>
      <c r="D541" t="str">
        <f>VLOOKUP(B541,classifications!E$3:F$335,2,FALSE)</f>
        <v>Urban with City and Town</v>
      </c>
      <c r="E541" s="7">
        <f t="shared" si="48"/>
        <v>7.2</v>
      </c>
      <c r="F541" s="49">
        <f t="shared" si="49"/>
        <v>61</v>
      </c>
      <c r="G541" s="49">
        <f t="shared" si="50"/>
        <v>61</v>
      </c>
      <c r="H541">
        <f t="shared" si="51"/>
        <v>7.4</v>
      </c>
      <c r="I541" s="49">
        <f t="shared" si="52"/>
        <v>18</v>
      </c>
      <c r="J541" s="49">
        <f t="shared" si="53"/>
        <v>18</v>
      </c>
      <c r="K541">
        <f t="shared" si="54"/>
        <v>7.32</v>
      </c>
      <c r="L541">
        <f t="shared" si="55"/>
        <v>54</v>
      </c>
      <c r="M541" s="49">
        <f t="shared" si="56"/>
        <v>54</v>
      </c>
      <c r="N541">
        <f t="shared" si="57"/>
        <v>7.42</v>
      </c>
      <c r="O541">
        <f t="shared" si="58"/>
        <v>52</v>
      </c>
      <c r="P541" s="49">
        <f t="shared" si="59"/>
        <v>52</v>
      </c>
      <c r="Q541">
        <f t="shared" si="60"/>
        <v>7.37</v>
      </c>
      <c r="R541">
        <f t="shared" si="61"/>
        <v>68</v>
      </c>
      <c r="S541" s="49">
        <f t="shared" si="62"/>
        <v>68</v>
      </c>
      <c r="T541">
        <f t="shared" si="63"/>
        <v>7.42</v>
      </c>
      <c r="U541">
        <f t="shared" si="64"/>
        <v>64</v>
      </c>
      <c r="V541">
        <f t="shared" si="65"/>
        <v>64</v>
      </c>
      <c r="W541">
        <f t="shared" si="66"/>
        <v>7.39</v>
      </c>
      <c r="X541">
        <f t="shared" si="67"/>
        <v>68</v>
      </c>
      <c r="Y541">
        <f t="shared" si="68"/>
        <v>68</v>
      </c>
      <c r="Z541">
        <f t="shared" si="69"/>
        <v>7.58</v>
      </c>
      <c r="AA541">
        <f t="shared" si="70"/>
        <v>45</v>
      </c>
      <c r="AB541">
        <f t="shared" si="71"/>
        <v>45</v>
      </c>
      <c r="AC541">
        <f t="shared" si="72"/>
        <v>7.48</v>
      </c>
      <c r="AD541" cm="1">
        <f t="array" ref="AD541">1+SUMPRODUCT((D$469:D$776=D541)*(AC$469:AC$776&gt;AC541))</f>
        <v>51</v>
      </c>
      <c r="AE541">
        <f t="shared" si="73"/>
        <v>51</v>
      </c>
      <c r="AF541">
        <f t="shared" si="74"/>
        <v>7.29</v>
      </c>
      <c r="AG541" cm="1">
        <f t="array" ref="AG541">1+SUMPRODUCT((D$469:D$776=D541)*(AF$469:AF$776&gt;AF541))</f>
        <v>51</v>
      </c>
      <c r="AH541">
        <f t="shared" si="75"/>
        <v>51</v>
      </c>
      <c r="AI541">
        <f t="shared" si="76"/>
        <v>7.39</v>
      </c>
      <c r="AJ541" cm="1">
        <f t="array" ref="AJ541">1+SUMPRODUCT((D$469:D$776=D541)*(AI$469:AI$776&gt;AI541))</f>
        <v>54</v>
      </c>
      <c r="AK541">
        <f t="shared" si="77"/>
        <v>54</v>
      </c>
      <c r="AL541">
        <f t="shared" si="78"/>
        <v>7.28</v>
      </c>
      <c r="AM541" cm="1">
        <f t="array" ref="AM541">1+SUMPRODUCT((D$469:D$776=D541)*(AL$469:AL$776&gt;AL541))</f>
        <v>63</v>
      </c>
      <c r="AN541">
        <f t="shared" si="79"/>
        <v>63</v>
      </c>
    </row>
    <row r="542" spans="2:40" x14ac:dyDescent="0.3">
      <c r="B542" t="s">
        <v>84</v>
      </c>
      <c r="C542" t="str">
        <f>VLOOKUP(B542,class!A$1:B$357,2,FALSE)</f>
        <v>Shire district</v>
      </c>
      <c r="D542" t="str">
        <f>VLOOKUP(B542,classifications!E$3:F$335,2,FALSE)</f>
        <v xml:space="preserve">Mainly Rural (rural including hub towns &gt;=80%) </v>
      </c>
      <c r="E542" s="7">
        <f t="shared" si="48"/>
        <v>7.53</v>
      </c>
      <c r="F542" s="49">
        <f t="shared" si="49"/>
        <v>15</v>
      </c>
      <c r="G542" s="49">
        <f t="shared" si="50"/>
        <v>15</v>
      </c>
      <c r="H542">
        <f t="shared" si="51"/>
        <v>7.02</v>
      </c>
      <c r="I542" s="49">
        <f t="shared" si="52"/>
        <v>42</v>
      </c>
      <c r="J542" s="49">
        <f t="shared" si="53"/>
        <v>42</v>
      </c>
      <c r="K542">
        <f t="shared" si="54"/>
        <v>7.59</v>
      </c>
      <c r="L542">
        <f t="shared" si="55"/>
        <v>22</v>
      </c>
      <c r="M542" s="49">
        <f t="shared" si="56"/>
        <v>22</v>
      </c>
      <c r="N542">
        <f t="shared" si="57"/>
        <v>7.95</v>
      </c>
      <c r="O542">
        <f t="shared" si="58"/>
        <v>5</v>
      </c>
      <c r="P542" s="49">
        <f t="shared" si="59"/>
        <v>5</v>
      </c>
      <c r="Q542">
        <f t="shared" si="60"/>
        <v>7.9</v>
      </c>
      <c r="R542">
        <f t="shared" si="61"/>
        <v>3</v>
      </c>
      <c r="S542" s="49">
        <f t="shared" si="62"/>
        <v>3</v>
      </c>
      <c r="T542">
        <f t="shared" si="63"/>
        <v>7.21</v>
      </c>
      <c r="U542">
        <f t="shared" si="64"/>
        <v>41</v>
      </c>
      <c r="V542">
        <f t="shared" si="65"/>
        <v>41</v>
      </c>
      <c r="W542">
        <f t="shared" si="66"/>
        <v>7.52</v>
      </c>
      <c r="X542">
        <f t="shared" si="67"/>
        <v>32</v>
      </c>
      <c r="Y542">
        <f t="shared" si="68"/>
        <v>32</v>
      </c>
      <c r="Z542">
        <f t="shared" si="69"/>
        <v>7.6</v>
      </c>
      <c r="AA542">
        <f t="shared" si="70"/>
        <v>30</v>
      </c>
      <c r="AB542">
        <f t="shared" si="71"/>
        <v>30</v>
      </c>
      <c r="AC542">
        <f t="shared" si="72"/>
        <v>7.38</v>
      </c>
      <c r="AD542" cm="1">
        <f t="array" ref="AD542">1+SUMPRODUCT((D$469:D$776=D542)*(AC$469:AC$776&gt;AC542))</f>
        <v>33</v>
      </c>
      <c r="AE542">
        <f t="shared" si="73"/>
        <v>33</v>
      </c>
      <c r="AF542">
        <f t="shared" si="74"/>
        <v>7.39</v>
      </c>
      <c r="AG542" cm="1">
        <f t="array" ref="AG542">1+SUMPRODUCT((D$469:D$776=D542)*(AF$469:AF$776&gt;AF542))</f>
        <v>31</v>
      </c>
      <c r="AH542">
        <f t="shared" si="75"/>
        <v>31</v>
      </c>
      <c r="AI542">
        <f t="shared" si="76"/>
        <v>7.26</v>
      </c>
      <c r="AJ542" cm="1">
        <f t="array" ref="AJ542">1+SUMPRODUCT((D$469:D$776=D542)*(AI$469:AI$776&gt;AI542))</f>
        <v>39</v>
      </c>
      <c r="AK542">
        <f t="shared" si="77"/>
        <v>39</v>
      </c>
      <c r="AL542">
        <f t="shared" si="78"/>
        <v>7.39</v>
      </c>
      <c r="AM542" cm="1">
        <f t="array" ref="AM542">1+SUMPRODUCT((D$469:D$776=D542)*(AL$469:AL$776&gt;AL542))</f>
        <v>31</v>
      </c>
      <c r="AN542">
        <f t="shared" si="79"/>
        <v>31</v>
      </c>
    </row>
    <row r="543" spans="2:40" x14ac:dyDescent="0.3">
      <c r="B543" t="s">
        <v>85</v>
      </c>
      <c r="C543" t="str">
        <f>VLOOKUP(B543,class!A$1:B$357,2,FALSE)</f>
        <v>Metropolitan district</v>
      </c>
      <c r="D543" t="str">
        <f>VLOOKUP(B543,classifications!E$3:F$335,2,FALSE)</f>
        <v>Urban with Minor Conurbation</v>
      </c>
      <c r="E543" s="7">
        <f t="shared" si="48"/>
        <v>7.26</v>
      </c>
      <c r="F543" s="49">
        <f t="shared" si="49"/>
        <v>5</v>
      </c>
      <c r="G543" s="49">
        <f t="shared" si="50"/>
        <v>5</v>
      </c>
      <c r="H543">
        <f t="shared" si="51"/>
        <v>7.34</v>
      </c>
      <c r="I543" s="49">
        <f t="shared" si="52"/>
        <v>6</v>
      </c>
      <c r="J543" s="49">
        <f t="shared" si="53"/>
        <v>6</v>
      </c>
      <c r="K543">
        <f t="shared" si="54"/>
        <v>7.24</v>
      </c>
      <c r="L543">
        <f t="shared" si="55"/>
        <v>6</v>
      </c>
      <c r="M543" s="49">
        <f t="shared" si="56"/>
        <v>6</v>
      </c>
      <c r="N543">
        <f t="shared" si="57"/>
        <v>7.48</v>
      </c>
      <c r="O543">
        <f t="shared" si="58"/>
        <v>4</v>
      </c>
      <c r="P543" s="49">
        <f t="shared" si="59"/>
        <v>4</v>
      </c>
      <c r="Q543">
        <f t="shared" si="60"/>
        <v>7.7</v>
      </c>
      <c r="R543">
        <f t="shared" si="61"/>
        <v>4</v>
      </c>
      <c r="S543" s="49">
        <f t="shared" si="62"/>
        <v>4</v>
      </c>
      <c r="T543">
        <f t="shared" si="63"/>
        <v>7.47</v>
      </c>
      <c r="U543">
        <f t="shared" si="64"/>
        <v>4</v>
      </c>
      <c r="V543">
        <f t="shared" si="65"/>
        <v>4</v>
      </c>
      <c r="W543">
        <f t="shared" si="66"/>
        <v>7.33</v>
      </c>
      <c r="X543">
        <f t="shared" si="67"/>
        <v>6</v>
      </c>
      <c r="Y543">
        <f t="shared" si="68"/>
        <v>6</v>
      </c>
      <c r="Z543">
        <f t="shared" si="69"/>
        <v>7.37</v>
      </c>
      <c r="AA543">
        <f t="shared" si="70"/>
        <v>7</v>
      </c>
      <c r="AB543">
        <f t="shared" si="71"/>
        <v>7</v>
      </c>
      <c r="AC543">
        <f t="shared" si="72"/>
        <v>7.16</v>
      </c>
      <c r="AD543" cm="1">
        <f t="array" ref="AD543">1+SUMPRODUCT((D$469:D$776=D543)*(AC$469:AC$776&gt;AC543))</f>
        <v>8</v>
      </c>
      <c r="AE543">
        <f t="shared" si="73"/>
        <v>8</v>
      </c>
      <c r="AF543">
        <f t="shared" si="74"/>
        <v>7.23</v>
      </c>
      <c r="AG543" cm="1">
        <f t="array" ref="AG543">1+SUMPRODUCT((D$469:D$776=D543)*(AF$469:AF$776&gt;AF543))</f>
        <v>6</v>
      </c>
      <c r="AH543">
        <f t="shared" si="75"/>
        <v>6</v>
      </c>
      <c r="AI543">
        <f t="shared" si="76"/>
        <v>7.54</v>
      </c>
      <c r="AJ543" cm="1">
        <f t="array" ref="AJ543">1+SUMPRODUCT((D$469:D$776=D543)*(AI$469:AI$776&gt;AI543))</f>
        <v>2</v>
      </c>
      <c r="AK543">
        <f t="shared" si="77"/>
        <v>2</v>
      </c>
      <c r="AL543">
        <f t="shared" si="78"/>
        <v>7.59</v>
      </c>
      <c r="AM543" cm="1">
        <f t="array" ref="AM543">1+SUMPRODUCT((D$469:D$776=D543)*(AL$469:AL$776&gt;AL543))</f>
        <v>1</v>
      </c>
      <c r="AN543">
        <f t="shared" si="79"/>
        <v>1</v>
      </c>
    </row>
    <row r="544" spans="2:40" x14ac:dyDescent="0.3">
      <c r="B544" t="s">
        <v>86</v>
      </c>
      <c r="C544" t="str">
        <f>VLOOKUP(B544,class!A$1:B$357,2,FALSE)</f>
        <v>Shire district</v>
      </c>
      <c r="D544" t="str">
        <f>VLOOKUP(B544,classifications!E$3:F$335,2,FALSE)</f>
        <v>Urban with Significant Rural (rural including hub towns 26-49%)</v>
      </c>
      <c r="E544" s="7">
        <f t="shared" si="48"/>
        <v>7.38</v>
      </c>
      <c r="F544" s="49">
        <f t="shared" si="49"/>
        <v>27</v>
      </c>
      <c r="G544" s="49">
        <f t="shared" si="50"/>
        <v>27</v>
      </c>
      <c r="H544">
        <f t="shared" si="51"/>
        <v>7.08</v>
      </c>
      <c r="I544" s="49">
        <f t="shared" si="52"/>
        <v>45</v>
      </c>
      <c r="J544" s="49">
        <f t="shared" si="53"/>
        <v>45</v>
      </c>
      <c r="K544">
        <f t="shared" si="54"/>
        <v>7.36</v>
      </c>
      <c r="L544">
        <f t="shared" si="55"/>
        <v>33</v>
      </c>
      <c r="M544" s="49">
        <f t="shared" si="56"/>
        <v>33</v>
      </c>
      <c r="N544">
        <f t="shared" si="57"/>
        <v>7.08</v>
      </c>
      <c r="O544">
        <f t="shared" si="58"/>
        <v>46</v>
      </c>
      <c r="P544" s="49">
        <f t="shared" si="59"/>
        <v>46</v>
      </c>
      <c r="Q544">
        <f t="shared" si="60"/>
        <v>7.17</v>
      </c>
      <c r="R544">
        <f t="shared" si="61"/>
        <v>48</v>
      </c>
      <c r="S544" s="49">
        <f t="shared" si="62"/>
        <v>48</v>
      </c>
      <c r="T544">
        <f t="shared" si="63"/>
        <v>7.69</v>
      </c>
      <c r="U544">
        <f t="shared" si="64"/>
        <v>13</v>
      </c>
      <c r="V544">
        <f t="shared" si="65"/>
        <v>13</v>
      </c>
      <c r="W544">
        <f t="shared" si="66"/>
        <v>7.69</v>
      </c>
      <c r="X544">
        <f t="shared" si="67"/>
        <v>12</v>
      </c>
      <c r="Y544">
        <f t="shared" si="68"/>
        <v>12</v>
      </c>
      <c r="Z544">
        <f t="shared" si="69"/>
        <v>7.54</v>
      </c>
      <c r="AA544">
        <f t="shared" si="70"/>
        <v>38</v>
      </c>
      <c r="AB544">
        <f t="shared" si="71"/>
        <v>38</v>
      </c>
      <c r="AC544">
        <f t="shared" si="72"/>
        <v>7.61</v>
      </c>
      <c r="AD544" cm="1">
        <f t="array" ref="AD544">1+SUMPRODUCT((D$469:D$776=D544)*(AC$469:AC$776&gt;AC544))</f>
        <v>13</v>
      </c>
      <c r="AE544">
        <f t="shared" si="73"/>
        <v>13</v>
      </c>
      <c r="AF544">
        <f t="shared" si="74"/>
        <v>7.03</v>
      </c>
      <c r="AG544" cm="1">
        <f t="array" ref="AG544">1+SUMPRODUCT((D$469:D$776=D544)*(AF$469:AF$776&gt;AF544))</f>
        <v>45</v>
      </c>
      <c r="AH544">
        <f t="shared" si="75"/>
        <v>45</v>
      </c>
      <c r="AI544">
        <f t="shared" si="76"/>
        <v>7.47</v>
      </c>
      <c r="AJ544" cm="1">
        <f t="array" ref="AJ544">1+SUMPRODUCT((D$469:D$776=D544)*(AI$469:AI$776&gt;AI544))</f>
        <v>30</v>
      </c>
      <c r="AK544">
        <f t="shared" si="77"/>
        <v>30</v>
      </c>
      <c r="AL544">
        <f t="shared" si="78"/>
        <v>7.34</v>
      </c>
      <c r="AM544" cm="1">
        <f t="array" ref="AM544">1+SUMPRODUCT((D$469:D$776=D544)*(AL$469:AL$776&gt;AL544))</f>
        <v>39</v>
      </c>
      <c r="AN544">
        <f t="shared" si="79"/>
        <v>39</v>
      </c>
    </row>
    <row r="545" spans="2:40" x14ac:dyDescent="0.3">
      <c r="B545" t="s">
        <v>87</v>
      </c>
      <c r="C545" t="str">
        <f>VLOOKUP(B545,class!A$1:B$357,2,FALSE)</f>
        <v>Metropolitan district</v>
      </c>
      <c r="D545" t="str">
        <f>VLOOKUP(B545,classifications!E$3:F$335,2,FALSE)</f>
        <v>Urban with Major Conurbation</v>
      </c>
      <c r="E545" s="7">
        <f t="shared" si="48"/>
        <v>7.17</v>
      </c>
      <c r="F545" s="49">
        <f t="shared" si="49"/>
        <v>40</v>
      </c>
      <c r="G545" s="49">
        <f t="shared" si="50"/>
        <v>40</v>
      </c>
      <c r="H545">
        <f t="shared" si="51"/>
        <v>7.24</v>
      </c>
      <c r="I545" s="49">
        <f t="shared" si="52"/>
        <v>35</v>
      </c>
      <c r="J545" s="49">
        <f t="shared" si="53"/>
        <v>35</v>
      </c>
      <c r="K545">
        <f t="shared" si="54"/>
        <v>7.3</v>
      </c>
      <c r="L545">
        <f t="shared" si="55"/>
        <v>39</v>
      </c>
      <c r="M545" s="49">
        <f t="shared" si="56"/>
        <v>39</v>
      </c>
      <c r="N545">
        <f t="shared" si="57"/>
        <v>7.34</v>
      </c>
      <c r="O545">
        <f t="shared" si="58"/>
        <v>39</v>
      </c>
      <c r="P545" s="49">
        <f t="shared" si="59"/>
        <v>39</v>
      </c>
      <c r="Q545">
        <f t="shared" si="60"/>
        <v>7.35</v>
      </c>
      <c r="R545">
        <f t="shared" si="61"/>
        <v>43</v>
      </c>
      <c r="S545" s="49">
        <f t="shared" si="62"/>
        <v>43</v>
      </c>
      <c r="T545">
        <f t="shared" si="63"/>
        <v>7.12</v>
      </c>
      <c r="U545">
        <f t="shared" si="64"/>
        <v>71</v>
      </c>
      <c r="V545">
        <f t="shared" si="65"/>
        <v>71</v>
      </c>
      <c r="W545">
        <f t="shared" si="66"/>
        <v>7.13</v>
      </c>
      <c r="X545">
        <f t="shared" si="67"/>
        <v>71</v>
      </c>
      <c r="Y545">
        <f t="shared" si="68"/>
        <v>71</v>
      </c>
      <c r="Z545">
        <f t="shared" si="69"/>
        <v>7.31</v>
      </c>
      <c r="AA545">
        <f t="shared" si="70"/>
        <v>68</v>
      </c>
      <c r="AB545">
        <f t="shared" si="71"/>
        <v>68</v>
      </c>
      <c r="AC545">
        <f t="shared" si="72"/>
        <v>6.97</v>
      </c>
      <c r="AD545" cm="1">
        <f t="array" ref="AD545">1+SUMPRODUCT((D$469:D$776=D545)*(AC$469:AC$776&gt;AC545))</f>
        <v>74</v>
      </c>
      <c r="AE545">
        <f t="shared" si="73"/>
        <v>74</v>
      </c>
      <c r="AF545">
        <f t="shared" si="74"/>
        <v>7.13</v>
      </c>
      <c r="AG545" cm="1">
        <f t="array" ref="AG545">1+SUMPRODUCT((D$469:D$776=D545)*(AF$469:AF$776&gt;AF545))</f>
        <v>55</v>
      </c>
      <c r="AH545">
        <f t="shared" si="75"/>
        <v>55</v>
      </c>
      <c r="AI545">
        <f t="shared" si="76"/>
        <v>7.42</v>
      </c>
      <c r="AJ545" cm="1">
        <f t="array" ref="AJ545">1+SUMPRODUCT((D$469:D$776=D545)*(AI$469:AI$776&gt;AI545))</f>
        <v>38</v>
      </c>
      <c r="AK545">
        <f t="shared" si="77"/>
        <v>38</v>
      </c>
      <c r="AL545">
        <f t="shared" si="78"/>
        <v>7.49</v>
      </c>
      <c r="AM545" cm="1">
        <f t="array" ref="AM545">1+SUMPRODUCT((D$469:D$776=D545)*(AL$469:AL$776&gt;AL545))</f>
        <v>18</v>
      </c>
      <c r="AN545">
        <f t="shared" si="79"/>
        <v>18</v>
      </c>
    </row>
    <row r="546" spans="2:40" x14ac:dyDescent="0.3">
      <c r="B546" t="s">
        <v>88</v>
      </c>
      <c r="C546" t="str">
        <f>VLOOKUP(B546,class!A$1:B$357,2,FALSE)</f>
        <v>London borough</v>
      </c>
      <c r="D546" t="str">
        <f>VLOOKUP(B546,classifications!E$3:F$335,2,FALSE)</f>
        <v>Urban with Major Conurbation</v>
      </c>
      <c r="E546" s="7">
        <f t="shared" si="48"/>
        <v>7.01</v>
      </c>
      <c r="F546" s="49">
        <f t="shared" si="49"/>
        <v>68</v>
      </c>
      <c r="G546" s="49">
        <f t="shared" si="50"/>
        <v>68</v>
      </c>
      <c r="H546">
        <f t="shared" si="51"/>
        <v>7.41</v>
      </c>
      <c r="I546" s="49">
        <f t="shared" si="52"/>
        <v>13</v>
      </c>
      <c r="J546" s="49">
        <f t="shared" si="53"/>
        <v>13</v>
      </c>
      <c r="K546">
        <f t="shared" si="54"/>
        <v>7.2</v>
      </c>
      <c r="L546">
        <f t="shared" si="55"/>
        <v>53</v>
      </c>
      <c r="M546" s="49">
        <f t="shared" si="56"/>
        <v>53</v>
      </c>
      <c r="N546">
        <f t="shared" si="57"/>
        <v>7.47</v>
      </c>
      <c r="O546">
        <f t="shared" si="58"/>
        <v>17</v>
      </c>
      <c r="P546" s="49">
        <f t="shared" si="59"/>
        <v>17</v>
      </c>
      <c r="Q546">
        <f t="shared" si="60"/>
        <v>7.52</v>
      </c>
      <c r="R546">
        <f t="shared" si="61"/>
        <v>20</v>
      </c>
      <c r="S546" s="49">
        <f t="shared" si="62"/>
        <v>20</v>
      </c>
      <c r="T546">
        <f t="shared" si="63"/>
        <v>7.35</v>
      </c>
      <c r="U546">
        <f t="shared" si="64"/>
        <v>49</v>
      </c>
      <c r="V546">
        <f t="shared" si="65"/>
        <v>49</v>
      </c>
      <c r="W546">
        <f t="shared" si="66"/>
        <v>7.69</v>
      </c>
      <c r="X546">
        <f t="shared" si="67"/>
        <v>11</v>
      </c>
      <c r="Y546">
        <f t="shared" si="68"/>
        <v>11</v>
      </c>
      <c r="Z546">
        <f t="shared" si="69"/>
        <v>7.61</v>
      </c>
      <c r="AA546">
        <f t="shared" si="70"/>
        <v>19</v>
      </c>
      <c r="AB546">
        <f t="shared" si="71"/>
        <v>19</v>
      </c>
      <c r="AC546">
        <f t="shared" si="72"/>
        <v>7.48</v>
      </c>
      <c r="AD546" cm="1">
        <f t="array" ref="AD546">1+SUMPRODUCT((D$469:D$776=D546)*(AC$469:AC$776&gt;AC546))</f>
        <v>26</v>
      </c>
      <c r="AE546">
        <f t="shared" si="73"/>
        <v>26</v>
      </c>
      <c r="AF546">
        <f t="shared" si="74"/>
        <v>7.32</v>
      </c>
      <c r="AG546" cm="1">
        <f t="array" ref="AG546">1+SUMPRODUCT((D$469:D$776=D546)*(AF$469:AF$776&gt;AF546))</f>
        <v>24</v>
      </c>
      <c r="AH546">
        <f t="shared" si="75"/>
        <v>24</v>
      </c>
      <c r="AI546">
        <f t="shared" si="76"/>
        <v>7.6</v>
      </c>
      <c r="AJ546" cm="1">
        <f t="array" ref="AJ546">1+SUMPRODUCT((D$469:D$776=D546)*(AI$469:AI$776&gt;AI546))</f>
        <v>10</v>
      </c>
      <c r="AK546">
        <f t="shared" si="77"/>
        <v>10</v>
      </c>
      <c r="AL546">
        <f t="shared" si="78"/>
        <v>7.25</v>
      </c>
      <c r="AM546" cm="1">
        <f t="array" ref="AM546">1+SUMPRODUCT((D$469:D$776=D546)*(AL$469:AL$776&gt;AL546))</f>
        <v>49</v>
      </c>
      <c r="AN546">
        <f t="shared" si="79"/>
        <v>49</v>
      </c>
    </row>
    <row r="547" spans="2:40" x14ac:dyDescent="0.3">
      <c r="B547" t="s">
        <v>89</v>
      </c>
      <c r="C547" t="str">
        <f>VLOOKUP(B547,class!A$1:B$357,2,FALSE)</f>
        <v>Shire district</v>
      </c>
      <c r="D547" t="str">
        <f>VLOOKUP(B547,classifications!E$3:F$335,2,FALSE)</f>
        <v xml:space="preserve">Mainly Rural (rural including hub towns &gt;=80%) </v>
      </c>
      <c r="E547" s="7">
        <f t="shared" si="48"/>
        <v>7.37</v>
      </c>
      <c r="F547" s="49">
        <f t="shared" si="49"/>
        <v>23</v>
      </c>
      <c r="G547" s="49">
        <f t="shared" si="50"/>
        <v>23</v>
      </c>
      <c r="H547">
        <f t="shared" si="51"/>
        <v>7.61</v>
      </c>
      <c r="I547" s="49">
        <f t="shared" si="52"/>
        <v>6</v>
      </c>
      <c r="J547" s="49">
        <f t="shared" si="53"/>
        <v>6</v>
      </c>
      <c r="K547">
        <f t="shared" si="54"/>
        <v>7.54</v>
      </c>
      <c r="L547">
        <f t="shared" si="55"/>
        <v>27</v>
      </c>
      <c r="M547" s="49">
        <f t="shared" si="56"/>
        <v>27</v>
      </c>
      <c r="N547">
        <f t="shared" si="57"/>
        <v>8.08</v>
      </c>
      <c r="O547">
        <f t="shared" si="58"/>
        <v>2</v>
      </c>
      <c r="P547" s="49">
        <f t="shared" si="59"/>
        <v>2</v>
      </c>
      <c r="Q547">
        <f t="shared" si="60"/>
        <v>7.62</v>
      </c>
      <c r="R547">
        <f t="shared" si="61"/>
        <v>21</v>
      </c>
      <c r="S547" s="49">
        <f t="shared" si="62"/>
        <v>21</v>
      </c>
      <c r="T547">
        <f t="shared" si="63"/>
        <v>7.34</v>
      </c>
      <c r="U547">
        <f t="shared" si="64"/>
        <v>40</v>
      </c>
      <c r="V547">
        <f t="shared" si="65"/>
        <v>40</v>
      </c>
      <c r="W547">
        <f t="shared" si="66"/>
        <v>7.54</v>
      </c>
      <c r="X547">
        <f t="shared" si="67"/>
        <v>28</v>
      </c>
      <c r="Y547">
        <f t="shared" si="68"/>
        <v>28</v>
      </c>
      <c r="Z547">
        <f t="shared" si="69"/>
        <v>7.26</v>
      </c>
      <c r="AA547">
        <f t="shared" si="70"/>
        <v>41</v>
      </c>
      <c r="AB547">
        <f t="shared" si="71"/>
        <v>41</v>
      </c>
      <c r="AC547">
        <f t="shared" si="72"/>
        <v>7.36</v>
      </c>
      <c r="AD547" cm="1">
        <f t="array" ref="AD547">1+SUMPRODUCT((D$469:D$776=D547)*(AC$469:AC$776&gt;AC547))</f>
        <v>34</v>
      </c>
      <c r="AE547">
        <f t="shared" si="73"/>
        <v>34</v>
      </c>
      <c r="AF547">
        <f t="shared" si="74"/>
        <v>7.69</v>
      </c>
      <c r="AG547" cm="1">
        <f t="array" ref="AG547">1+SUMPRODUCT((D$469:D$776=D547)*(AF$469:AF$776&gt;AF547))</f>
        <v>11</v>
      </c>
      <c r="AH547">
        <f t="shared" si="75"/>
        <v>11</v>
      </c>
      <c r="AI547">
        <f t="shared" si="76"/>
        <v>7.75</v>
      </c>
      <c r="AJ547" cm="1">
        <f t="array" ref="AJ547">1+SUMPRODUCT((D$469:D$776=D547)*(AI$469:AI$776&gt;AI547))</f>
        <v>14</v>
      </c>
      <c r="AK547">
        <f t="shared" si="77"/>
        <v>14</v>
      </c>
      <c r="AL547">
        <f t="shared" si="78"/>
        <v>7.77</v>
      </c>
      <c r="AM547" cm="1">
        <f t="array" ref="AM547">1+SUMPRODUCT((D$469:D$776=D547)*(AL$469:AL$776&gt;AL547))</f>
        <v>9</v>
      </c>
      <c r="AN547">
        <f t="shared" si="79"/>
        <v>9</v>
      </c>
    </row>
    <row r="548" spans="2:40" x14ac:dyDescent="0.3">
      <c r="B548" t="s">
        <v>90</v>
      </c>
      <c r="C548" t="str">
        <f>VLOOKUP(B548,class!A$1:B$357,2,FALSE)</f>
        <v>Shire district</v>
      </c>
      <c r="D548" t="str">
        <f>VLOOKUP(B548,classifications!E$3:F$335,2,FALSE)</f>
        <v xml:space="preserve">Largely Rural (rural including hub towns 50-79%) </v>
      </c>
      <c r="E548" s="7">
        <f t="shared" si="48"/>
        <v>7.56</v>
      </c>
      <c r="F548" s="49">
        <f t="shared" si="49"/>
        <v>11</v>
      </c>
      <c r="G548" s="49">
        <f t="shared" si="50"/>
        <v>11</v>
      </c>
      <c r="H548">
        <f t="shared" si="51"/>
        <v>7.79</v>
      </c>
      <c r="I548" s="49">
        <f t="shared" si="52"/>
        <v>2</v>
      </c>
      <c r="J548" s="49">
        <f t="shared" si="53"/>
        <v>2</v>
      </c>
      <c r="K548">
        <f t="shared" si="54"/>
        <v>7.78</v>
      </c>
      <c r="L548">
        <f t="shared" si="55"/>
        <v>3</v>
      </c>
      <c r="M548" s="49">
        <f t="shared" si="56"/>
        <v>3</v>
      </c>
      <c r="N548">
        <f t="shared" si="57"/>
        <v>8.07</v>
      </c>
      <c r="O548">
        <f t="shared" si="58"/>
        <v>1</v>
      </c>
      <c r="P548" s="49">
        <f t="shared" si="59"/>
        <v>1</v>
      </c>
      <c r="Q548">
        <f t="shared" si="60"/>
        <v>7.84</v>
      </c>
      <c r="R548">
        <f t="shared" si="61"/>
        <v>3</v>
      </c>
      <c r="S548" s="49">
        <f t="shared" si="62"/>
        <v>3</v>
      </c>
      <c r="T548">
        <f t="shared" si="63"/>
        <v>7.79</v>
      </c>
      <c r="U548">
        <f t="shared" si="64"/>
        <v>8</v>
      </c>
      <c r="V548">
        <f t="shared" si="65"/>
        <v>8</v>
      </c>
      <c r="W548">
        <f t="shared" si="66"/>
        <v>7.75</v>
      </c>
      <c r="X548">
        <f t="shared" si="67"/>
        <v>6</v>
      </c>
      <c r="Y548">
        <f t="shared" si="68"/>
        <v>6</v>
      </c>
      <c r="Z548">
        <f t="shared" si="69"/>
        <v>7.98</v>
      </c>
      <c r="AA548">
        <f t="shared" si="70"/>
        <v>4</v>
      </c>
      <c r="AB548">
        <f t="shared" si="71"/>
        <v>4</v>
      </c>
      <c r="AC548">
        <f t="shared" si="72"/>
        <v>7.69</v>
      </c>
      <c r="AD548" cm="1">
        <f t="array" ref="AD548">1+SUMPRODUCT((D$469:D$776=D548)*(AC$469:AC$776&gt;AC548))</f>
        <v>10</v>
      </c>
      <c r="AE548">
        <f t="shared" si="73"/>
        <v>10</v>
      </c>
      <c r="AF548">
        <f t="shared" si="74"/>
        <v>7.54</v>
      </c>
      <c r="AG548" cm="1">
        <f t="array" ref="AG548">1+SUMPRODUCT((D$469:D$776=D548)*(AF$469:AF$776&gt;AF548))</f>
        <v>14</v>
      </c>
      <c r="AH548">
        <f t="shared" si="75"/>
        <v>14</v>
      </c>
      <c r="AI548">
        <f t="shared" si="76"/>
        <v>7.25</v>
      </c>
      <c r="AJ548" cm="1">
        <f t="array" ref="AJ548">1+SUMPRODUCT((D$469:D$776=D548)*(AI$469:AI$776&gt;AI548))</f>
        <v>39</v>
      </c>
      <c r="AK548">
        <f t="shared" si="77"/>
        <v>39</v>
      </c>
      <c r="AL548">
        <f t="shared" si="78"/>
        <v>7.73</v>
      </c>
      <c r="AM548" cm="1">
        <f t="array" ref="AM548">1+SUMPRODUCT((D$469:D$776=D548)*(AL$469:AL$776&gt;AL548))</f>
        <v>5</v>
      </c>
      <c r="AN548">
        <f t="shared" si="79"/>
        <v>5</v>
      </c>
    </row>
    <row r="549" spans="2:40" x14ac:dyDescent="0.3">
      <c r="B549" t="s">
        <v>92</v>
      </c>
      <c r="C549" t="str">
        <f>VLOOKUP(B549,class!A$1:B$357,2,FALSE)</f>
        <v>Shire district</v>
      </c>
      <c r="D549" t="str">
        <f>VLOOKUP(B549,classifications!E$3:F$335,2,FALSE)</f>
        <v xml:space="preserve">Mainly Rural (rural including hub towns &gt;=80%) </v>
      </c>
      <c r="E549" s="7">
        <f t="shared" si="48"/>
        <v>7.14</v>
      </c>
      <c r="F549" s="49">
        <f t="shared" si="49"/>
        <v>39</v>
      </c>
      <c r="G549" s="49">
        <f t="shared" si="50"/>
        <v>39</v>
      </c>
      <c r="H549">
        <f t="shared" si="51"/>
        <v>7.3</v>
      </c>
      <c r="I549" s="49">
        <f t="shared" si="52"/>
        <v>28</v>
      </c>
      <c r="J549" s="49">
        <f t="shared" si="53"/>
        <v>28</v>
      </c>
      <c r="K549">
        <f t="shared" si="54"/>
        <v>6.94</v>
      </c>
      <c r="L549">
        <f t="shared" si="55"/>
        <v>40</v>
      </c>
      <c r="M549" s="49">
        <f t="shared" si="56"/>
        <v>40</v>
      </c>
      <c r="N549">
        <f t="shared" si="57"/>
        <v>7.53</v>
      </c>
      <c r="O549">
        <f t="shared" si="58"/>
        <v>29</v>
      </c>
      <c r="P549" s="49">
        <f t="shared" si="59"/>
        <v>29</v>
      </c>
      <c r="Q549">
        <f t="shared" si="60"/>
        <v>7.55</v>
      </c>
      <c r="R549">
        <f t="shared" si="61"/>
        <v>26</v>
      </c>
      <c r="S549" s="49">
        <f t="shared" si="62"/>
        <v>26</v>
      </c>
      <c r="T549">
        <f t="shared" si="63"/>
        <v>7.7</v>
      </c>
      <c r="U549">
        <f t="shared" si="64"/>
        <v>17</v>
      </c>
      <c r="V549">
        <f t="shared" si="65"/>
        <v>17</v>
      </c>
      <c r="W549">
        <f t="shared" si="66"/>
        <v>7.56</v>
      </c>
      <c r="X549">
        <f t="shared" si="67"/>
        <v>26</v>
      </c>
      <c r="Y549">
        <f t="shared" si="68"/>
        <v>26</v>
      </c>
      <c r="Z549">
        <f t="shared" si="69"/>
        <v>7.67</v>
      </c>
      <c r="AA549">
        <f t="shared" si="70"/>
        <v>23</v>
      </c>
      <c r="AB549">
        <f t="shared" si="71"/>
        <v>23</v>
      </c>
      <c r="AC549">
        <f t="shared" si="72"/>
        <v>7.71</v>
      </c>
      <c r="AD549" cm="1">
        <f t="array" ref="AD549">1+SUMPRODUCT((D$469:D$776=D549)*(AC$469:AC$776&gt;AC549))</f>
        <v>12</v>
      </c>
      <c r="AE549">
        <f t="shared" si="73"/>
        <v>12</v>
      </c>
      <c r="AF549">
        <f t="shared" si="74"/>
        <v>7.52</v>
      </c>
      <c r="AG549" cm="1">
        <f t="array" ref="AG549">1+SUMPRODUCT((D$469:D$776=D549)*(AF$469:AF$776&gt;AF549))</f>
        <v>20</v>
      </c>
      <c r="AH549">
        <f t="shared" si="75"/>
        <v>20</v>
      </c>
      <c r="AI549">
        <f t="shared" si="76"/>
        <v>7.72</v>
      </c>
      <c r="AJ549" cm="1">
        <f t="array" ref="AJ549">1+SUMPRODUCT((D$469:D$776=D549)*(AI$469:AI$776&gt;AI549))</f>
        <v>16</v>
      </c>
      <c r="AK549">
        <f t="shared" si="77"/>
        <v>16</v>
      </c>
      <c r="AL549">
        <f t="shared" si="78"/>
        <v>7.41</v>
      </c>
      <c r="AM549" cm="1">
        <f t="array" ref="AM549">1+SUMPRODUCT((D$469:D$776=D549)*(AL$469:AL$776&gt;AL549))</f>
        <v>30</v>
      </c>
      <c r="AN549">
        <f t="shared" si="79"/>
        <v>30</v>
      </c>
    </row>
    <row r="550" spans="2:40" x14ac:dyDescent="0.3">
      <c r="B550" t="s">
        <v>93</v>
      </c>
      <c r="C550" t="str">
        <f>VLOOKUP(B550,class!A$1:B$357,2,FALSE)</f>
        <v>Shire district</v>
      </c>
      <c r="D550" t="str">
        <f>VLOOKUP(B550,classifications!E$3:F$335,2,FALSE)</f>
        <v>Urban with Significant Rural (rural including hub towns 26-49%)</v>
      </c>
      <c r="E550" s="7">
        <f t="shared" si="48"/>
        <v>7.4</v>
      </c>
      <c r="F550" s="49">
        <f t="shared" si="49"/>
        <v>24</v>
      </c>
      <c r="G550" s="49">
        <f t="shared" si="50"/>
        <v>24</v>
      </c>
      <c r="H550">
        <f t="shared" si="51"/>
        <v>7.71</v>
      </c>
      <c r="I550" s="49">
        <f t="shared" si="52"/>
        <v>2</v>
      </c>
      <c r="J550" s="49">
        <f t="shared" si="53"/>
        <v>2</v>
      </c>
      <c r="K550">
        <f t="shared" si="54"/>
        <v>7.47</v>
      </c>
      <c r="L550">
        <f t="shared" si="55"/>
        <v>22</v>
      </c>
      <c r="M550" s="49">
        <f t="shared" si="56"/>
        <v>22</v>
      </c>
      <c r="N550">
        <f t="shared" si="57"/>
        <v>7.28</v>
      </c>
      <c r="O550">
        <f t="shared" si="58"/>
        <v>43</v>
      </c>
      <c r="P550" s="49">
        <f t="shared" si="59"/>
        <v>43</v>
      </c>
      <c r="Q550">
        <f t="shared" si="60"/>
        <v>7.54</v>
      </c>
      <c r="R550">
        <f t="shared" si="61"/>
        <v>17</v>
      </c>
      <c r="S550" s="49">
        <f t="shared" si="62"/>
        <v>17</v>
      </c>
      <c r="T550">
        <f t="shared" si="63"/>
        <v>7.87</v>
      </c>
      <c r="U550">
        <f t="shared" si="64"/>
        <v>5</v>
      </c>
      <c r="V550">
        <f t="shared" si="65"/>
        <v>5</v>
      </c>
      <c r="W550">
        <f t="shared" si="66"/>
        <v>7.52</v>
      </c>
      <c r="X550">
        <f t="shared" si="67"/>
        <v>26</v>
      </c>
      <c r="Y550">
        <f t="shared" si="68"/>
        <v>26</v>
      </c>
      <c r="Z550">
        <f t="shared" si="69"/>
        <v>7.93</v>
      </c>
      <c r="AA550">
        <f t="shared" si="70"/>
        <v>2</v>
      </c>
      <c r="AB550">
        <f t="shared" si="71"/>
        <v>2</v>
      </c>
      <c r="AC550">
        <f t="shared" si="72"/>
        <v>7.83</v>
      </c>
      <c r="AD550" cm="1">
        <f t="array" ref="AD550">1+SUMPRODUCT((D$469:D$776=D550)*(AC$469:AC$776&gt;AC550))</f>
        <v>1</v>
      </c>
      <c r="AE550">
        <f t="shared" si="73"/>
        <v>1</v>
      </c>
      <c r="AF550">
        <f t="shared" si="74"/>
        <v>7.57</v>
      </c>
      <c r="AG550" cm="1">
        <f t="array" ref="AG550">1+SUMPRODUCT((D$469:D$776=D550)*(AF$469:AF$776&gt;AF550))</f>
        <v>11</v>
      </c>
      <c r="AH550">
        <f t="shared" si="75"/>
        <v>11</v>
      </c>
      <c r="AI550">
        <f t="shared" si="76"/>
        <v>7.83</v>
      </c>
      <c r="AJ550" cm="1">
        <f t="array" ref="AJ550">1+SUMPRODUCT((D$469:D$776=D550)*(AI$469:AI$776&gt;AI550))</f>
        <v>4</v>
      </c>
      <c r="AK550">
        <f t="shared" si="77"/>
        <v>4</v>
      </c>
      <c r="AL550">
        <f t="shared" si="78"/>
        <v>7.23</v>
      </c>
      <c r="AM550" cm="1">
        <f t="array" ref="AM550">1+SUMPRODUCT((D$469:D$776=D550)*(AL$469:AL$776&gt;AL550))</f>
        <v>44</v>
      </c>
      <c r="AN550">
        <f t="shared" si="79"/>
        <v>44</v>
      </c>
    </row>
    <row r="551" spans="2:40" x14ac:dyDescent="0.3">
      <c r="B551" t="s">
        <v>94</v>
      </c>
      <c r="C551" t="str">
        <f>VLOOKUP(B551,class!A$1:B$357,2,FALSE)</f>
        <v>Shire district</v>
      </c>
      <c r="D551" t="str">
        <f>VLOOKUP(B551,classifications!E$3:F$335,2,FALSE)</f>
        <v xml:space="preserve">Mainly Rural (rural including hub towns &gt;=80%) </v>
      </c>
      <c r="E551" s="7">
        <f t="shared" si="48"/>
        <v>7.48</v>
      </c>
      <c r="F551" s="49">
        <f t="shared" si="49"/>
        <v>19</v>
      </c>
      <c r="G551" s="49">
        <f t="shared" si="50"/>
        <v>19</v>
      </c>
      <c r="H551">
        <f t="shared" si="51"/>
        <v>7.37</v>
      </c>
      <c r="I551" s="49">
        <f t="shared" si="52"/>
        <v>23</v>
      </c>
      <c r="J551" s="49">
        <f t="shared" si="53"/>
        <v>23</v>
      </c>
      <c r="K551">
        <f t="shared" si="54"/>
        <v>7.35</v>
      </c>
      <c r="L551">
        <f t="shared" si="55"/>
        <v>38</v>
      </c>
      <c r="M551" s="49">
        <f t="shared" si="56"/>
        <v>38</v>
      </c>
      <c r="N551">
        <f t="shared" si="57"/>
        <v>7.51</v>
      </c>
      <c r="O551">
        <f t="shared" si="58"/>
        <v>33</v>
      </c>
      <c r="P551" s="49">
        <f t="shared" si="59"/>
        <v>33</v>
      </c>
      <c r="Q551">
        <f t="shared" si="60"/>
        <v>7.55</v>
      </c>
      <c r="R551">
        <f t="shared" si="61"/>
        <v>26</v>
      </c>
      <c r="S551" s="49">
        <f t="shared" si="62"/>
        <v>26</v>
      </c>
      <c r="T551">
        <f t="shared" si="63"/>
        <v>7.71</v>
      </c>
      <c r="U551">
        <f t="shared" si="64"/>
        <v>16</v>
      </c>
      <c r="V551">
        <f t="shared" si="65"/>
        <v>16</v>
      </c>
      <c r="W551">
        <f t="shared" si="66"/>
        <v>7.47</v>
      </c>
      <c r="X551">
        <f t="shared" si="67"/>
        <v>38</v>
      </c>
      <c r="Y551">
        <f t="shared" si="68"/>
        <v>38</v>
      </c>
      <c r="Z551">
        <f t="shared" si="69"/>
        <v>7.61</v>
      </c>
      <c r="AA551">
        <f t="shared" si="70"/>
        <v>28</v>
      </c>
      <c r="AB551">
        <f t="shared" si="71"/>
        <v>28</v>
      </c>
      <c r="AC551">
        <f t="shared" si="72"/>
        <v>7.57</v>
      </c>
      <c r="AD551" cm="1">
        <f t="array" ref="AD551">1+SUMPRODUCT((D$469:D$776=D551)*(AC$469:AC$776&gt;AC551))</f>
        <v>22</v>
      </c>
      <c r="AE551">
        <f t="shared" si="73"/>
        <v>22</v>
      </c>
      <c r="AF551">
        <f t="shared" si="74"/>
        <v>7.69</v>
      </c>
      <c r="AG551" cm="1">
        <f t="array" ref="AG551">1+SUMPRODUCT((D$469:D$776=D551)*(AF$469:AF$776&gt;AF551))</f>
        <v>11</v>
      </c>
      <c r="AH551">
        <f t="shared" si="75"/>
        <v>11</v>
      </c>
      <c r="AI551">
        <f t="shared" si="76"/>
        <v>7.84</v>
      </c>
      <c r="AJ551" cm="1">
        <f t="array" ref="AJ551">1+SUMPRODUCT((D$469:D$776=D551)*(AI$469:AI$776&gt;AI551))</f>
        <v>6</v>
      </c>
      <c r="AK551">
        <f t="shared" si="77"/>
        <v>6</v>
      </c>
      <c r="AL551">
        <f t="shared" si="78"/>
        <v>7.66</v>
      </c>
      <c r="AM551" cm="1">
        <f t="array" ref="AM551">1+SUMPRODUCT((D$469:D$776=D551)*(AL$469:AL$776&gt;AL551))</f>
        <v>13</v>
      </c>
      <c r="AN551">
        <f t="shared" si="79"/>
        <v>13</v>
      </c>
    </row>
    <row r="552" spans="2:40" x14ac:dyDescent="0.3">
      <c r="B552" t="s">
        <v>96</v>
      </c>
      <c r="C552" t="str">
        <f>VLOOKUP(B552,class!A$1:B$357,2,FALSE)</f>
        <v>Unitary authority</v>
      </c>
      <c r="D552" t="str">
        <f>VLOOKUP(B552,classifications!E$3:F$335,2,FALSE)</f>
        <v xml:space="preserve">Largely Rural (rural including hub towns 50-79%) </v>
      </c>
      <c r="E552" s="7">
        <f t="shared" si="48"/>
        <v>7.29</v>
      </c>
      <c r="F552" s="49">
        <f t="shared" si="49"/>
        <v>31</v>
      </c>
      <c r="G552" s="49">
        <f t="shared" si="50"/>
        <v>31</v>
      </c>
      <c r="H552">
        <f t="shared" si="51"/>
        <v>7.35</v>
      </c>
      <c r="I552" s="49">
        <f t="shared" si="52"/>
        <v>30</v>
      </c>
      <c r="J552" s="49">
        <f t="shared" si="53"/>
        <v>30</v>
      </c>
      <c r="K552">
        <f t="shared" si="54"/>
        <v>7.43</v>
      </c>
      <c r="L552">
        <f t="shared" si="55"/>
        <v>25</v>
      </c>
      <c r="M552" s="49">
        <f t="shared" si="56"/>
        <v>25</v>
      </c>
      <c r="N552">
        <f t="shared" si="57"/>
        <v>7.47</v>
      </c>
      <c r="O552">
        <f t="shared" si="58"/>
        <v>32</v>
      </c>
      <c r="P552" s="49">
        <f t="shared" si="59"/>
        <v>32</v>
      </c>
      <c r="Q552">
        <f t="shared" si="60"/>
        <v>7.68</v>
      </c>
      <c r="R552">
        <f t="shared" si="61"/>
        <v>19</v>
      </c>
      <c r="S552" s="49">
        <f t="shared" si="62"/>
        <v>19</v>
      </c>
      <c r="T552">
        <f t="shared" si="63"/>
        <v>7.73</v>
      </c>
      <c r="U552">
        <f t="shared" si="64"/>
        <v>12</v>
      </c>
      <c r="V552">
        <f t="shared" si="65"/>
        <v>12</v>
      </c>
      <c r="W552">
        <f t="shared" si="66"/>
        <v>7.66</v>
      </c>
      <c r="X552">
        <f t="shared" si="67"/>
        <v>16</v>
      </c>
      <c r="Y552">
        <f t="shared" si="68"/>
        <v>16</v>
      </c>
      <c r="Z552">
        <f t="shared" si="69"/>
        <v>7.65</v>
      </c>
      <c r="AA552">
        <f t="shared" si="70"/>
        <v>22</v>
      </c>
      <c r="AB552">
        <f t="shared" si="71"/>
        <v>22</v>
      </c>
      <c r="AC552">
        <f t="shared" si="72"/>
        <v>7.79</v>
      </c>
      <c r="AD552" cm="1">
        <f t="array" ref="AD552">1+SUMPRODUCT((D$469:D$776=D552)*(AC$469:AC$776&gt;AC552))</f>
        <v>4</v>
      </c>
      <c r="AE552">
        <f t="shared" si="73"/>
        <v>4</v>
      </c>
      <c r="AF552">
        <f t="shared" si="74"/>
        <v>7.56</v>
      </c>
      <c r="AG552" cm="1">
        <f t="array" ref="AG552">1+SUMPRODUCT((D$469:D$776=D552)*(AF$469:AF$776&gt;AF552))</f>
        <v>11</v>
      </c>
      <c r="AH552">
        <f t="shared" si="75"/>
        <v>11</v>
      </c>
      <c r="AI552">
        <f t="shared" si="76"/>
        <v>7.74</v>
      </c>
      <c r="AJ552" cm="1">
        <f t="array" ref="AJ552">1+SUMPRODUCT((D$469:D$776=D552)*(AI$469:AI$776&gt;AI552))</f>
        <v>6</v>
      </c>
      <c r="AK552">
        <f t="shared" si="77"/>
        <v>6</v>
      </c>
      <c r="AL552">
        <f t="shared" si="78"/>
        <v>7.3</v>
      </c>
      <c r="AM552" cm="1">
        <f t="array" ref="AM552">1+SUMPRODUCT((D$469:D$776=D552)*(AL$469:AL$776&gt;AL552))</f>
        <v>32</v>
      </c>
      <c r="AN552">
        <f t="shared" si="79"/>
        <v>32</v>
      </c>
    </row>
    <row r="553" spans="2:40" x14ac:dyDescent="0.3">
      <c r="B553" t="s">
        <v>97</v>
      </c>
      <c r="C553" t="str">
        <f>VLOOKUP(B553,class!A$1:B$357,2,FALSE)</f>
        <v>Shire district</v>
      </c>
      <c r="D553" t="str">
        <f>VLOOKUP(B553,classifications!E$3:F$335,2,FALSE)</f>
        <v>Urban with Significant Rural (rural including hub towns 26-49%)</v>
      </c>
      <c r="E553" s="7">
        <f t="shared" si="48"/>
        <v>7.4</v>
      </c>
      <c r="F553" s="49">
        <f t="shared" si="49"/>
        <v>24</v>
      </c>
      <c r="G553" s="49">
        <f t="shared" si="50"/>
        <v>24</v>
      </c>
      <c r="H553">
        <f t="shared" si="51"/>
        <v>7.06</v>
      </c>
      <c r="I553" s="49">
        <f t="shared" si="52"/>
        <v>46</v>
      </c>
      <c r="J553" s="49">
        <f t="shared" si="53"/>
        <v>46</v>
      </c>
      <c r="K553">
        <f t="shared" si="54"/>
        <v>7.44</v>
      </c>
      <c r="L553">
        <f t="shared" si="55"/>
        <v>26</v>
      </c>
      <c r="M553" s="49">
        <f t="shared" si="56"/>
        <v>26</v>
      </c>
      <c r="N553">
        <f t="shared" si="57"/>
        <v>7.64</v>
      </c>
      <c r="O553">
        <f t="shared" si="58"/>
        <v>15</v>
      </c>
      <c r="P553" s="49">
        <f t="shared" si="59"/>
        <v>15</v>
      </c>
      <c r="Q553">
        <f t="shared" si="60"/>
        <v>7.72</v>
      </c>
      <c r="R553">
        <f t="shared" si="61"/>
        <v>2</v>
      </c>
      <c r="S553" s="49">
        <f t="shared" si="62"/>
        <v>2</v>
      </c>
      <c r="T553">
        <f t="shared" si="63"/>
        <v>7.58</v>
      </c>
      <c r="U553">
        <f t="shared" si="64"/>
        <v>21</v>
      </c>
      <c r="V553">
        <f t="shared" si="65"/>
        <v>21</v>
      </c>
      <c r="W553">
        <f t="shared" si="66"/>
        <v>7.67</v>
      </c>
      <c r="X553">
        <f t="shared" si="67"/>
        <v>14</v>
      </c>
      <c r="Y553">
        <f t="shared" si="68"/>
        <v>14</v>
      </c>
      <c r="Z553">
        <f t="shared" si="69"/>
        <v>7.72</v>
      </c>
      <c r="AA553">
        <f t="shared" si="70"/>
        <v>15</v>
      </c>
      <c r="AB553">
        <f t="shared" si="71"/>
        <v>15</v>
      </c>
      <c r="AC553">
        <f t="shared" si="72"/>
        <v>7.66</v>
      </c>
      <c r="AD553" cm="1">
        <f t="array" ref="AD553">1+SUMPRODUCT((D$469:D$776=D553)*(AC$469:AC$776&gt;AC553))</f>
        <v>9</v>
      </c>
      <c r="AE553">
        <f t="shared" si="73"/>
        <v>9</v>
      </c>
      <c r="AF553">
        <f t="shared" si="74"/>
        <v>6.74</v>
      </c>
      <c r="AG553" cm="1">
        <f t="array" ref="AG553">1+SUMPRODUCT((D$469:D$776=D553)*(AF$469:AF$776&gt;AF553))</f>
        <v>49</v>
      </c>
      <c r="AH553">
        <f t="shared" si="75"/>
        <v>49</v>
      </c>
      <c r="AI553">
        <f t="shared" si="76"/>
        <v>7.45</v>
      </c>
      <c r="AJ553" cm="1">
        <f t="array" ref="AJ553">1+SUMPRODUCT((D$469:D$776=D553)*(AI$469:AI$776&gt;AI553))</f>
        <v>34</v>
      </c>
      <c r="AK553">
        <f t="shared" si="77"/>
        <v>34</v>
      </c>
      <c r="AL553">
        <f t="shared" si="78"/>
        <v>7.73</v>
      </c>
      <c r="AM553" cm="1">
        <f t="array" ref="AM553">1+SUMPRODUCT((D$469:D$776=D553)*(AL$469:AL$776&gt;AL553))</f>
        <v>8</v>
      </c>
      <c r="AN553">
        <f t="shared" si="79"/>
        <v>8</v>
      </c>
    </row>
    <row r="554" spans="2:40" x14ac:dyDescent="0.3">
      <c r="B554" t="s">
        <v>98</v>
      </c>
      <c r="C554" t="str">
        <f>VLOOKUP(B554,class!A$1:B$357,2,FALSE)</f>
        <v>Shire district</v>
      </c>
      <c r="D554" t="str">
        <f>VLOOKUP(B554,classifications!E$3:F$335,2,FALSE)</f>
        <v>Urban with City and Town</v>
      </c>
      <c r="E554" s="7">
        <f t="shared" si="48"/>
        <v>6.94</v>
      </c>
      <c r="F554" s="49">
        <f t="shared" si="49"/>
        <v>86</v>
      </c>
      <c r="G554" s="49">
        <f t="shared" si="50"/>
        <v>86</v>
      </c>
      <c r="H554">
        <f t="shared" si="51"/>
        <v>7.15</v>
      </c>
      <c r="I554" s="49">
        <f t="shared" si="52"/>
        <v>65</v>
      </c>
      <c r="J554" s="49">
        <f t="shared" si="53"/>
        <v>65</v>
      </c>
      <c r="K554">
        <f t="shared" si="54"/>
        <v>7.4</v>
      </c>
      <c r="L554">
        <f t="shared" si="55"/>
        <v>36</v>
      </c>
      <c r="M554" s="49">
        <f t="shared" si="56"/>
        <v>36</v>
      </c>
      <c r="N554">
        <f t="shared" si="57"/>
        <v>7.51</v>
      </c>
      <c r="O554">
        <f t="shared" si="58"/>
        <v>36</v>
      </c>
      <c r="P554" s="49">
        <f t="shared" si="59"/>
        <v>36</v>
      </c>
      <c r="Q554">
        <f t="shared" si="60"/>
        <v>7.45</v>
      </c>
      <c r="R554">
        <f t="shared" si="61"/>
        <v>54</v>
      </c>
      <c r="S554" s="49">
        <f t="shared" si="62"/>
        <v>54</v>
      </c>
      <c r="T554">
        <f t="shared" si="63"/>
        <v>7.34</v>
      </c>
      <c r="U554">
        <f t="shared" si="64"/>
        <v>75</v>
      </c>
      <c r="V554">
        <f t="shared" si="65"/>
        <v>75</v>
      </c>
      <c r="W554">
        <f t="shared" si="66"/>
        <v>7.55</v>
      </c>
      <c r="X554">
        <f t="shared" si="67"/>
        <v>42</v>
      </c>
      <c r="Y554">
        <f t="shared" si="68"/>
        <v>42</v>
      </c>
      <c r="Z554">
        <f t="shared" si="69"/>
        <v>7.3</v>
      </c>
      <c r="AA554">
        <f t="shared" si="70"/>
        <v>79</v>
      </c>
      <c r="AB554">
        <f t="shared" si="71"/>
        <v>79</v>
      </c>
      <c r="AC554">
        <f t="shared" si="72"/>
        <v>7.39</v>
      </c>
      <c r="AD554" cm="1">
        <f t="array" ref="AD554">1+SUMPRODUCT((D$469:D$776=D554)*(AC$469:AC$776&gt;AC554))</f>
        <v>59</v>
      </c>
      <c r="AE554">
        <f t="shared" si="73"/>
        <v>59</v>
      </c>
      <c r="AF554">
        <f t="shared" si="74"/>
        <v>7.06</v>
      </c>
      <c r="AG554" cm="1">
        <f t="array" ref="AG554">1+SUMPRODUCT((D$469:D$776=D554)*(AF$469:AF$776&gt;AF554))</f>
        <v>84</v>
      </c>
      <c r="AH554">
        <f t="shared" si="75"/>
        <v>84</v>
      </c>
      <c r="AI554">
        <f t="shared" si="76"/>
        <v>7.56</v>
      </c>
      <c r="AJ554" cm="1">
        <f t="array" ref="AJ554">1+SUMPRODUCT((D$469:D$776=D554)*(AI$469:AI$776&gt;AI554))</f>
        <v>25</v>
      </c>
      <c r="AK554">
        <f t="shared" si="77"/>
        <v>25</v>
      </c>
      <c r="AL554">
        <f t="shared" si="78"/>
        <v>6.57</v>
      </c>
      <c r="AM554" cm="1">
        <f t="array" ref="AM554">1+SUMPRODUCT((D$469:D$776=D554)*(AL$469:AL$776&gt;AL554))</f>
        <v>88</v>
      </c>
      <c r="AN554">
        <f t="shared" si="79"/>
        <v>88</v>
      </c>
    </row>
    <row r="555" spans="2:40" x14ac:dyDescent="0.3">
      <c r="B555" t="s">
        <v>99</v>
      </c>
      <c r="C555" t="str">
        <f>VLOOKUP(B555,class!A$1:B$357,2,FALSE)</f>
        <v>Shire district</v>
      </c>
      <c r="D555" t="str">
        <f>VLOOKUP(B555,classifications!E$3:F$335,2,FALSE)</f>
        <v>Urban with City and Town</v>
      </c>
      <c r="E555" s="7">
        <f t="shared" si="48"/>
        <v>7.28</v>
      </c>
      <c r="F555" s="49">
        <f t="shared" si="49"/>
        <v>43</v>
      </c>
      <c r="G555" s="49">
        <f t="shared" si="50"/>
        <v>43</v>
      </c>
      <c r="H555">
        <f t="shared" si="51"/>
        <v>7.52</v>
      </c>
      <c r="I555" s="49">
        <f t="shared" si="52"/>
        <v>7</v>
      </c>
      <c r="J555" s="49">
        <f t="shared" si="53"/>
        <v>7</v>
      </c>
      <c r="K555">
        <f t="shared" si="54"/>
        <v>7.65</v>
      </c>
      <c r="L555">
        <f t="shared" si="55"/>
        <v>14</v>
      </c>
      <c r="M555" s="49">
        <f t="shared" si="56"/>
        <v>14</v>
      </c>
      <c r="N555">
        <f t="shared" si="57"/>
        <v>7.69</v>
      </c>
      <c r="O555">
        <f t="shared" si="58"/>
        <v>8</v>
      </c>
      <c r="P555" s="49">
        <f t="shared" si="59"/>
        <v>8</v>
      </c>
      <c r="Q555">
        <f t="shared" si="60"/>
        <v>7.4</v>
      </c>
      <c r="R555">
        <f t="shared" si="61"/>
        <v>60</v>
      </c>
      <c r="S555" s="49">
        <f t="shared" si="62"/>
        <v>60</v>
      </c>
      <c r="T555">
        <f t="shared" si="63"/>
        <v>7.41</v>
      </c>
      <c r="U555">
        <f t="shared" si="64"/>
        <v>67</v>
      </c>
      <c r="V555">
        <f t="shared" si="65"/>
        <v>67</v>
      </c>
      <c r="W555">
        <f t="shared" si="66"/>
        <v>7.75</v>
      </c>
      <c r="X555">
        <f t="shared" si="67"/>
        <v>18</v>
      </c>
      <c r="Y555">
        <f t="shared" si="68"/>
        <v>18</v>
      </c>
      <c r="Z555">
        <f t="shared" si="69"/>
        <v>7.3</v>
      </c>
      <c r="AA555">
        <f t="shared" si="70"/>
        <v>79</v>
      </c>
      <c r="AB555">
        <f t="shared" si="71"/>
        <v>79</v>
      </c>
      <c r="AC555">
        <f t="shared" si="72"/>
        <v>7.01</v>
      </c>
      <c r="AD555" cm="1">
        <f t="array" ref="AD555">1+SUMPRODUCT((D$469:D$776=D555)*(AC$469:AC$776&gt;AC555))</f>
        <v>90</v>
      </c>
      <c r="AE555">
        <f t="shared" si="73"/>
        <v>90</v>
      </c>
      <c r="AF555">
        <f t="shared" si="74"/>
        <v>7.56</v>
      </c>
      <c r="AG555" cm="1">
        <f t="array" ref="AG555">1+SUMPRODUCT((D$469:D$776=D555)*(AF$469:AF$776&gt;AF555))</f>
        <v>10</v>
      </c>
      <c r="AH555">
        <f t="shared" si="75"/>
        <v>10</v>
      </c>
      <c r="AI555">
        <f t="shared" si="76"/>
        <v>7.71</v>
      </c>
      <c r="AJ555" cm="1">
        <f t="array" ref="AJ555">1+SUMPRODUCT((D$469:D$776=D555)*(AI$469:AI$776&gt;AI555))</f>
        <v>14</v>
      </c>
      <c r="AK555">
        <f t="shared" si="77"/>
        <v>14</v>
      </c>
      <c r="AL555">
        <f t="shared" si="78"/>
        <v>7.29</v>
      </c>
      <c r="AM555" cm="1">
        <f t="array" ref="AM555">1+SUMPRODUCT((D$469:D$776=D555)*(AL$469:AL$776&gt;AL555))</f>
        <v>59</v>
      </c>
      <c r="AN555">
        <f t="shared" si="79"/>
        <v>59</v>
      </c>
    </row>
    <row r="556" spans="2:40" x14ac:dyDescent="0.3">
      <c r="B556" t="s">
        <v>100</v>
      </c>
      <c r="C556" t="str">
        <f>VLOOKUP(B556,class!A$1:B$357,2,FALSE)</f>
        <v>Shire district</v>
      </c>
      <c r="D556" t="str">
        <f>VLOOKUP(B556,classifications!E$3:F$335,2,FALSE)</f>
        <v xml:space="preserve">Mainly Rural (rural including hub towns &gt;=80%) </v>
      </c>
      <c r="E556" s="7">
        <f t="shared" si="48"/>
        <v>8.02</v>
      </c>
      <c r="F556" s="49">
        <f t="shared" si="49"/>
        <v>1</v>
      </c>
      <c r="G556" s="49">
        <f t="shared" si="50"/>
        <v>1</v>
      </c>
      <c r="H556">
        <f t="shared" si="51"/>
        <v>7.06</v>
      </c>
      <c r="I556" s="49">
        <f t="shared" si="52"/>
        <v>40</v>
      </c>
      <c r="J556" s="49">
        <f t="shared" si="53"/>
        <v>40</v>
      </c>
      <c r="K556">
        <f t="shared" si="54"/>
        <v>7.74</v>
      </c>
      <c r="L556">
        <f t="shared" si="55"/>
        <v>12</v>
      </c>
      <c r="M556" s="49">
        <f t="shared" si="56"/>
        <v>12</v>
      </c>
      <c r="N556">
        <f t="shared" si="57"/>
        <v>7.55</v>
      </c>
      <c r="O556">
        <f t="shared" si="58"/>
        <v>27</v>
      </c>
      <c r="P556" s="49">
        <f t="shared" si="59"/>
        <v>27</v>
      </c>
      <c r="Q556">
        <f t="shared" si="60"/>
        <v>7.72</v>
      </c>
      <c r="R556">
        <f t="shared" si="61"/>
        <v>14</v>
      </c>
      <c r="S556" s="49">
        <f t="shared" si="62"/>
        <v>14</v>
      </c>
      <c r="T556">
        <f t="shared" si="63"/>
        <v>8</v>
      </c>
      <c r="U556">
        <f t="shared" si="64"/>
        <v>5</v>
      </c>
      <c r="V556">
        <f t="shared" si="65"/>
        <v>5</v>
      </c>
      <c r="W556">
        <f t="shared" si="66"/>
        <v>7.78</v>
      </c>
      <c r="X556">
        <f t="shared" si="67"/>
        <v>10</v>
      </c>
      <c r="Y556">
        <f t="shared" si="68"/>
        <v>10</v>
      </c>
      <c r="Z556">
        <f t="shared" si="69"/>
        <v>7.58</v>
      </c>
      <c r="AA556">
        <f t="shared" si="70"/>
        <v>31</v>
      </c>
      <c r="AB556">
        <f t="shared" si="71"/>
        <v>31</v>
      </c>
      <c r="AC556">
        <f t="shared" si="72"/>
        <v>7.28</v>
      </c>
      <c r="AD556" cm="1">
        <f t="array" ref="AD556">1+SUMPRODUCT((D$469:D$776=D556)*(AC$469:AC$776&gt;AC556))</f>
        <v>40</v>
      </c>
      <c r="AE556">
        <f t="shared" si="73"/>
        <v>40</v>
      </c>
      <c r="AF556">
        <f t="shared" si="74"/>
        <v>7.45</v>
      </c>
      <c r="AG556" cm="1">
        <f t="array" ref="AG556">1+SUMPRODUCT((D$469:D$776=D556)*(AF$469:AF$776&gt;AF556))</f>
        <v>25</v>
      </c>
      <c r="AH556">
        <f t="shared" si="75"/>
        <v>25</v>
      </c>
      <c r="AI556">
        <f t="shared" si="76"/>
        <v>7.42</v>
      </c>
      <c r="AJ556" cm="1">
        <f t="array" ref="AJ556">1+SUMPRODUCT((D$469:D$776=D556)*(AI$469:AI$776&gt;AI556))</f>
        <v>32</v>
      </c>
      <c r="AK556">
        <f t="shared" si="77"/>
        <v>32</v>
      </c>
      <c r="AL556">
        <f t="shared" si="78"/>
        <v>7.74</v>
      </c>
      <c r="AM556" cm="1">
        <f t="array" ref="AM556">1+SUMPRODUCT((D$469:D$776=D556)*(AL$469:AL$776&gt;AL556))</f>
        <v>10</v>
      </c>
      <c r="AN556">
        <f t="shared" si="79"/>
        <v>10</v>
      </c>
    </row>
    <row r="557" spans="2:40" x14ac:dyDescent="0.3">
      <c r="B557" t="s">
        <v>101</v>
      </c>
      <c r="C557" t="str">
        <f>VLOOKUP(B557,class!A$1:B$357,2,FALSE)</f>
        <v>Shire district</v>
      </c>
      <c r="D557" t="str">
        <f>VLOOKUP(B557,classifications!E$3:F$335,2,FALSE)</f>
        <v>Urban with Major Conurbation</v>
      </c>
      <c r="E557" s="7">
        <f t="shared" si="48"/>
        <v>7.52</v>
      </c>
      <c r="F557" s="49">
        <f t="shared" si="49"/>
        <v>2</v>
      </c>
      <c r="G557" s="49">
        <f t="shared" si="50"/>
        <v>2</v>
      </c>
      <c r="H557">
        <f t="shared" si="51"/>
        <v>7.63</v>
      </c>
      <c r="I557" s="49">
        <f t="shared" si="52"/>
        <v>5</v>
      </c>
      <c r="J557" s="49">
        <f t="shared" si="53"/>
        <v>5</v>
      </c>
      <c r="K557">
        <f t="shared" si="54"/>
        <v>7.57</v>
      </c>
      <c r="L557">
        <f t="shared" si="55"/>
        <v>10</v>
      </c>
      <c r="M557" s="49">
        <f t="shared" si="56"/>
        <v>10</v>
      </c>
      <c r="N557">
        <f t="shared" si="57"/>
        <v>7.37</v>
      </c>
      <c r="O557">
        <f t="shared" si="58"/>
        <v>36</v>
      </c>
      <c r="P557" s="49">
        <f t="shared" si="59"/>
        <v>36</v>
      </c>
      <c r="Q557">
        <f t="shared" si="60"/>
        <v>7.45</v>
      </c>
      <c r="R557">
        <f t="shared" si="61"/>
        <v>27</v>
      </c>
      <c r="S557" s="49">
        <f t="shared" si="62"/>
        <v>27</v>
      </c>
      <c r="T557">
        <f t="shared" si="63"/>
        <v>7.62</v>
      </c>
      <c r="U557">
        <f t="shared" si="64"/>
        <v>9</v>
      </c>
      <c r="V557">
        <f t="shared" si="65"/>
        <v>9</v>
      </c>
      <c r="W557">
        <f t="shared" si="66"/>
        <v>7.91</v>
      </c>
      <c r="X557">
        <f t="shared" si="67"/>
        <v>3</v>
      </c>
      <c r="Y557">
        <f t="shared" si="68"/>
        <v>3</v>
      </c>
      <c r="Z557">
        <f t="shared" si="69"/>
        <v>7.9</v>
      </c>
      <c r="AA557">
        <f t="shared" si="70"/>
        <v>5</v>
      </c>
      <c r="AB557">
        <f t="shared" si="71"/>
        <v>5</v>
      </c>
      <c r="AC557">
        <f t="shared" si="72"/>
        <v>7.76</v>
      </c>
      <c r="AD557" cm="1">
        <f t="array" ref="AD557">1+SUMPRODUCT((D$469:D$776=D557)*(AC$469:AC$776&gt;AC557))</f>
        <v>6</v>
      </c>
      <c r="AE557">
        <f t="shared" si="73"/>
        <v>6</v>
      </c>
      <c r="AF557">
        <f t="shared" si="74"/>
        <v>7.44</v>
      </c>
      <c r="AG557" cm="1">
        <f t="array" ref="AG557">1+SUMPRODUCT((D$469:D$776=D557)*(AF$469:AF$776&gt;AF557))</f>
        <v>14</v>
      </c>
      <c r="AH557">
        <f t="shared" si="75"/>
        <v>14</v>
      </c>
      <c r="AI557">
        <f t="shared" si="76"/>
        <v>7.49</v>
      </c>
      <c r="AJ557" cm="1">
        <f t="array" ref="AJ557">1+SUMPRODUCT((D$469:D$776=D557)*(AI$469:AI$776&gt;AI557))</f>
        <v>23</v>
      </c>
      <c r="AK557">
        <f t="shared" si="77"/>
        <v>23</v>
      </c>
      <c r="AL557">
        <f t="shared" si="78"/>
        <v>7.25</v>
      </c>
      <c r="AM557" cm="1">
        <f t="array" ref="AM557">1+SUMPRODUCT((D$469:D$776=D557)*(AL$469:AL$776&gt;AL557))</f>
        <v>49</v>
      </c>
      <c r="AN557">
        <f t="shared" si="79"/>
        <v>49</v>
      </c>
    </row>
    <row r="558" spans="2:40" x14ac:dyDescent="0.3">
      <c r="B558" t="s">
        <v>102</v>
      </c>
      <c r="C558" t="str">
        <f>VLOOKUP(B558,class!A$1:B$357,2,FALSE)</f>
        <v>London borough</v>
      </c>
      <c r="D558" t="str">
        <f>VLOOKUP(B558,classifications!E$3:F$335,2,FALSE)</f>
        <v>Urban with Major Conurbation</v>
      </c>
      <c r="E558" s="7">
        <f t="shared" si="48"/>
        <v>7.16</v>
      </c>
      <c r="F558" s="49">
        <f t="shared" si="49"/>
        <v>42</v>
      </c>
      <c r="G558" s="49">
        <f t="shared" si="50"/>
        <v>42</v>
      </c>
      <c r="H558">
        <f t="shared" si="51"/>
        <v>7.42</v>
      </c>
      <c r="I558" s="49">
        <f t="shared" si="52"/>
        <v>12</v>
      </c>
      <c r="J558" s="49">
        <f t="shared" si="53"/>
        <v>12</v>
      </c>
      <c r="K558">
        <f t="shared" si="54"/>
        <v>7.4</v>
      </c>
      <c r="L558">
        <f t="shared" si="55"/>
        <v>25</v>
      </c>
      <c r="M558" s="49">
        <f t="shared" si="56"/>
        <v>25</v>
      </c>
      <c r="N558">
        <f t="shared" si="57"/>
        <v>7.46</v>
      </c>
      <c r="O558">
        <f t="shared" si="58"/>
        <v>18</v>
      </c>
      <c r="P558" s="49">
        <f t="shared" si="59"/>
        <v>18</v>
      </c>
      <c r="Q558">
        <f t="shared" si="60"/>
        <v>7.4</v>
      </c>
      <c r="R558">
        <f t="shared" si="61"/>
        <v>34</v>
      </c>
      <c r="S558" s="49">
        <f t="shared" si="62"/>
        <v>34</v>
      </c>
      <c r="T558">
        <f t="shared" si="63"/>
        <v>7.23</v>
      </c>
      <c r="U558">
        <f t="shared" si="64"/>
        <v>65</v>
      </c>
      <c r="V558">
        <f t="shared" si="65"/>
        <v>65</v>
      </c>
      <c r="W558">
        <f t="shared" si="66"/>
        <v>7.68</v>
      </c>
      <c r="X558">
        <f t="shared" si="67"/>
        <v>12</v>
      </c>
      <c r="Y558">
        <f t="shared" si="68"/>
        <v>12</v>
      </c>
      <c r="Z558">
        <f t="shared" si="69"/>
        <v>7.35</v>
      </c>
      <c r="AA558">
        <f t="shared" si="70"/>
        <v>66</v>
      </c>
      <c r="AB558">
        <f t="shared" si="71"/>
        <v>66</v>
      </c>
      <c r="AC558">
        <f t="shared" si="72"/>
        <v>7.27</v>
      </c>
      <c r="AD558" cm="1">
        <f t="array" ref="AD558">1+SUMPRODUCT((D$469:D$776=D558)*(AC$469:AC$776&gt;AC558))</f>
        <v>58</v>
      </c>
      <c r="AE558">
        <f t="shared" si="73"/>
        <v>58</v>
      </c>
      <c r="AF558">
        <f t="shared" si="74"/>
        <v>6.96</v>
      </c>
      <c r="AG558" cm="1">
        <f t="array" ref="AG558">1+SUMPRODUCT((D$469:D$776=D558)*(AF$469:AF$776&gt;AF558))</f>
        <v>72</v>
      </c>
      <c r="AH558">
        <f t="shared" si="75"/>
        <v>72</v>
      </c>
      <c r="AI558">
        <f t="shared" si="76"/>
        <v>7.33</v>
      </c>
      <c r="AJ558" cm="1">
        <f t="array" ref="AJ558">1+SUMPRODUCT((D$469:D$776=D558)*(AI$469:AI$776&gt;AI558))</f>
        <v>50</v>
      </c>
      <c r="AK558">
        <f t="shared" si="77"/>
        <v>50</v>
      </c>
      <c r="AL558">
        <f t="shared" si="78"/>
        <v>7.41</v>
      </c>
      <c r="AM558" cm="1">
        <f t="array" ref="AM558">1+SUMPRODUCT((D$469:D$776=D558)*(AL$469:AL$776&gt;AL558))</f>
        <v>26</v>
      </c>
      <c r="AN558">
        <f t="shared" si="79"/>
        <v>26</v>
      </c>
    </row>
    <row r="559" spans="2:40" x14ac:dyDescent="0.3">
      <c r="B559" t="s">
        <v>103</v>
      </c>
      <c r="C559" t="str">
        <f>VLOOKUP(B559,class!A$1:B$357,2,FALSE)</f>
        <v>Shire district</v>
      </c>
      <c r="D559" t="str">
        <f>VLOOKUP(B559,classifications!E$3:F$335,2,FALSE)</f>
        <v>Urban with Significant Rural (rural including hub towns 26-49%)</v>
      </c>
      <c r="E559" s="7">
        <f t="shared" si="48"/>
        <v>7.58</v>
      </c>
      <c r="F559" s="49">
        <f t="shared" si="49"/>
        <v>6</v>
      </c>
      <c r="G559" s="49">
        <f t="shared" si="50"/>
        <v>6</v>
      </c>
      <c r="H559">
        <f t="shared" si="51"/>
        <v>7.36</v>
      </c>
      <c r="I559" s="49">
        <f t="shared" si="52"/>
        <v>23</v>
      </c>
      <c r="J559" s="49">
        <f t="shared" si="53"/>
        <v>23</v>
      </c>
      <c r="K559">
        <f t="shared" si="54"/>
        <v>7.52</v>
      </c>
      <c r="L559">
        <f t="shared" si="55"/>
        <v>17</v>
      </c>
      <c r="M559" s="49">
        <f t="shared" si="56"/>
        <v>17</v>
      </c>
      <c r="N559">
        <f t="shared" si="57"/>
        <v>7.43</v>
      </c>
      <c r="O559">
        <f t="shared" si="58"/>
        <v>36</v>
      </c>
      <c r="P559" s="49">
        <f t="shared" si="59"/>
        <v>36</v>
      </c>
      <c r="Q559">
        <f t="shared" si="60"/>
        <v>7.44</v>
      </c>
      <c r="R559">
        <f t="shared" si="61"/>
        <v>29</v>
      </c>
      <c r="S559" s="49">
        <f t="shared" si="62"/>
        <v>29</v>
      </c>
      <c r="T559">
        <f t="shared" si="63"/>
        <v>7.8</v>
      </c>
      <c r="U559">
        <f t="shared" si="64"/>
        <v>7</v>
      </c>
      <c r="V559">
        <f t="shared" si="65"/>
        <v>7</v>
      </c>
      <c r="W559">
        <f t="shared" si="66"/>
        <v>7.75</v>
      </c>
      <c r="X559">
        <f t="shared" si="67"/>
        <v>8</v>
      </c>
      <c r="Y559">
        <f t="shared" si="68"/>
        <v>8</v>
      </c>
      <c r="Z559">
        <f t="shared" si="69"/>
        <v>7.8</v>
      </c>
      <c r="AA559">
        <f t="shared" si="70"/>
        <v>9</v>
      </c>
      <c r="AB559">
        <f t="shared" si="71"/>
        <v>9</v>
      </c>
      <c r="AC559">
        <f t="shared" si="72"/>
        <v>7.47</v>
      </c>
      <c r="AD559" cm="1">
        <f t="array" ref="AD559">1+SUMPRODUCT((D$469:D$776=D559)*(AC$469:AC$776&gt;AC559))</f>
        <v>36</v>
      </c>
      <c r="AE559">
        <f t="shared" si="73"/>
        <v>36</v>
      </c>
      <c r="AF559">
        <f t="shared" si="74"/>
        <v>7.17</v>
      </c>
      <c r="AG559" cm="1">
        <f t="array" ref="AG559">1+SUMPRODUCT((D$469:D$776=D559)*(AF$469:AF$776&gt;AF559))</f>
        <v>40</v>
      </c>
      <c r="AH559">
        <f t="shared" si="75"/>
        <v>40</v>
      </c>
      <c r="AI559">
        <f t="shared" si="76"/>
        <v>7.39</v>
      </c>
      <c r="AJ559" cm="1">
        <f t="array" ref="AJ559">1+SUMPRODUCT((D$469:D$776=D559)*(AI$469:AI$776&gt;AI559))</f>
        <v>40</v>
      </c>
      <c r="AK559">
        <f t="shared" si="77"/>
        <v>40</v>
      </c>
      <c r="AL559">
        <f t="shared" si="78"/>
        <v>7.58</v>
      </c>
      <c r="AM559" cm="1">
        <f t="array" ref="AM559">1+SUMPRODUCT((D$469:D$776=D559)*(AL$469:AL$776&gt;AL559))</f>
        <v>20</v>
      </c>
      <c r="AN559">
        <f t="shared" si="79"/>
        <v>20</v>
      </c>
    </row>
    <row r="560" spans="2:40" x14ac:dyDescent="0.3">
      <c r="B560" t="s">
        <v>104</v>
      </c>
      <c r="C560" t="str">
        <f>VLOOKUP(B560,class!A$1:B$357,2,FALSE)</f>
        <v>Shire district</v>
      </c>
      <c r="D560" t="str">
        <f>VLOOKUP(B560,classifications!E$3:F$335,2,FALSE)</f>
        <v>Urban with Major Conurbation</v>
      </c>
      <c r="E560" s="7">
        <f t="shared" si="48"/>
        <v>7.16</v>
      </c>
      <c r="F560" s="49">
        <f t="shared" si="49"/>
        <v>42</v>
      </c>
      <c r="G560" s="49">
        <f t="shared" si="50"/>
        <v>42</v>
      </c>
      <c r="H560">
        <f t="shared" si="51"/>
        <v>7.48</v>
      </c>
      <c r="I560" s="49">
        <f t="shared" si="52"/>
        <v>8</v>
      </c>
      <c r="J560" s="49">
        <f t="shared" si="53"/>
        <v>8</v>
      </c>
      <c r="K560">
        <f t="shared" si="54"/>
        <v>7.32</v>
      </c>
      <c r="L560">
        <f t="shared" si="55"/>
        <v>36</v>
      </c>
      <c r="M560" s="49">
        <f t="shared" si="56"/>
        <v>36</v>
      </c>
      <c r="N560">
        <f t="shared" si="57"/>
        <v>7.78</v>
      </c>
      <c r="O560">
        <f t="shared" si="58"/>
        <v>2</v>
      </c>
      <c r="P560" s="49">
        <f t="shared" si="59"/>
        <v>2</v>
      </c>
      <c r="Q560">
        <f t="shared" si="60"/>
        <v>7.5</v>
      </c>
      <c r="R560">
        <f t="shared" si="61"/>
        <v>23</v>
      </c>
      <c r="S560" s="49">
        <f t="shared" si="62"/>
        <v>23</v>
      </c>
      <c r="T560">
        <f t="shared" si="63"/>
        <v>7.84</v>
      </c>
      <c r="U560">
        <f t="shared" si="64"/>
        <v>5</v>
      </c>
      <c r="V560">
        <f t="shared" si="65"/>
        <v>5</v>
      </c>
      <c r="W560">
        <f t="shared" si="66"/>
        <v>7.79</v>
      </c>
      <c r="X560">
        <f t="shared" si="67"/>
        <v>8</v>
      </c>
      <c r="Y560">
        <f t="shared" si="68"/>
        <v>8</v>
      </c>
      <c r="Z560">
        <f t="shared" si="69"/>
        <v>7.58</v>
      </c>
      <c r="AA560">
        <f t="shared" si="70"/>
        <v>25</v>
      </c>
      <c r="AB560">
        <f t="shared" si="71"/>
        <v>25</v>
      </c>
      <c r="AC560">
        <f t="shared" si="72"/>
        <v>7.84</v>
      </c>
      <c r="AD560" cm="1">
        <f t="array" ref="AD560">1+SUMPRODUCT((D$469:D$776=D560)*(AC$469:AC$776&gt;AC560))</f>
        <v>3</v>
      </c>
      <c r="AE560">
        <f t="shared" si="73"/>
        <v>3</v>
      </c>
      <c r="AF560">
        <f t="shared" si="74"/>
        <v>7.14</v>
      </c>
      <c r="AG560" cm="1">
        <f t="array" ref="AG560">1+SUMPRODUCT((D$469:D$776=D560)*(AF$469:AF$776&gt;AF560))</f>
        <v>51</v>
      </c>
      <c r="AH560">
        <f t="shared" si="75"/>
        <v>51</v>
      </c>
      <c r="AI560">
        <f t="shared" si="76"/>
        <v>7.05</v>
      </c>
      <c r="AJ560" cm="1">
        <f t="array" ref="AJ560">1+SUMPRODUCT((D$469:D$776=D560)*(AI$469:AI$776&gt;AI560))</f>
        <v>74</v>
      </c>
      <c r="AK560">
        <f t="shared" si="77"/>
        <v>74</v>
      </c>
      <c r="AL560" t="str">
        <f t="shared" si="78"/>
        <v>x</v>
      </c>
      <c r="AM560" cm="1">
        <f t="array" ref="AM560">1+SUMPRODUCT((D$469:D$776=D560)*(AL$469:AL$776&gt;AL560))</f>
        <v>1</v>
      </c>
      <c r="AN560">
        <f t="shared" si="79"/>
        <v>9999</v>
      </c>
    </row>
    <row r="561" spans="2:40" x14ac:dyDescent="0.3">
      <c r="B561" t="s">
        <v>105</v>
      </c>
      <c r="C561" t="str">
        <f>VLOOKUP(B561,class!A$1:B$357,2,FALSE)</f>
        <v>Shire district</v>
      </c>
      <c r="D561" t="str">
        <f>VLOOKUP(B561,classifications!E$3:F$335,2,FALSE)</f>
        <v>Urban with Minor Conurbation</v>
      </c>
      <c r="E561" s="7">
        <f t="shared" si="48"/>
        <v>7.61</v>
      </c>
      <c r="F561" s="49">
        <f t="shared" si="49"/>
        <v>1</v>
      </c>
      <c r="G561" s="49">
        <f t="shared" si="50"/>
        <v>1</v>
      </c>
      <c r="H561">
        <f t="shared" si="51"/>
        <v>7.5</v>
      </c>
      <c r="I561" s="49">
        <f t="shared" si="52"/>
        <v>3</v>
      </c>
      <c r="J561" s="49">
        <f t="shared" si="53"/>
        <v>3</v>
      </c>
      <c r="K561">
        <f t="shared" si="54"/>
        <v>7.38</v>
      </c>
      <c r="L561">
        <f t="shared" si="55"/>
        <v>2</v>
      </c>
      <c r="M561" s="49">
        <f t="shared" si="56"/>
        <v>2</v>
      </c>
      <c r="N561">
        <f t="shared" si="57"/>
        <v>7.67</v>
      </c>
      <c r="O561">
        <f t="shared" si="58"/>
        <v>2</v>
      </c>
      <c r="P561" s="49">
        <f t="shared" si="59"/>
        <v>2</v>
      </c>
      <c r="Q561">
        <f t="shared" si="60"/>
        <v>7.74</v>
      </c>
      <c r="R561">
        <f t="shared" si="61"/>
        <v>3</v>
      </c>
      <c r="S561" s="49">
        <f t="shared" si="62"/>
        <v>3</v>
      </c>
      <c r="T561">
        <f t="shared" si="63"/>
        <v>7.59</v>
      </c>
      <c r="U561">
        <f t="shared" si="64"/>
        <v>2</v>
      </c>
      <c r="V561">
        <f t="shared" si="65"/>
        <v>2</v>
      </c>
      <c r="W561">
        <f t="shared" si="66"/>
        <v>7.72</v>
      </c>
      <c r="X561">
        <f t="shared" si="67"/>
        <v>1</v>
      </c>
      <c r="Y561">
        <f t="shared" si="68"/>
        <v>1</v>
      </c>
      <c r="Z561">
        <f t="shared" si="69"/>
        <v>7.55</v>
      </c>
      <c r="AA561">
        <f t="shared" si="70"/>
        <v>2</v>
      </c>
      <c r="AB561">
        <f t="shared" si="71"/>
        <v>2</v>
      </c>
      <c r="AC561">
        <f t="shared" si="72"/>
        <v>7.49</v>
      </c>
      <c r="AD561" cm="1">
        <f t="array" ref="AD561">1+SUMPRODUCT((D$469:D$776=D561)*(AC$469:AC$776&gt;AC561))</f>
        <v>3</v>
      </c>
      <c r="AE561">
        <f t="shared" si="73"/>
        <v>3</v>
      </c>
      <c r="AF561">
        <f t="shared" si="74"/>
        <v>7.38</v>
      </c>
      <c r="AG561" cm="1">
        <f t="array" ref="AG561">1+SUMPRODUCT((D$469:D$776=D561)*(AF$469:AF$776&gt;AF561))</f>
        <v>2</v>
      </c>
      <c r="AH561">
        <f t="shared" si="75"/>
        <v>2</v>
      </c>
      <c r="AI561">
        <f t="shared" si="76"/>
        <v>7.38</v>
      </c>
      <c r="AJ561" cm="1">
        <f t="array" ref="AJ561">1+SUMPRODUCT((D$469:D$776=D561)*(AI$469:AI$776&gt;AI561))</f>
        <v>6</v>
      </c>
      <c r="AK561">
        <f t="shared" si="77"/>
        <v>6</v>
      </c>
      <c r="AL561">
        <f t="shared" si="78"/>
        <v>7.52</v>
      </c>
      <c r="AM561" cm="1">
        <f t="array" ref="AM561">1+SUMPRODUCT((D$469:D$776=D561)*(AL$469:AL$776&gt;AL561))</f>
        <v>3</v>
      </c>
      <c r="AN561">
        <f t="shared" si="79"/>
        <v>3</v>
      </c>
    </row>
    <row r="562" spans="2:40" x14ac:dyDescent="0.3">
      <c r="B562" t="s">
        <v>106</v>
      </c>
      <c r="C562" t="str">
        <f>VLOOKUP(B562,class!A$1:B$357,2,FALSE)</f>
        <v>Shire district</v>
      </c>
      <c r="D562" t="str">
        <f>VLOOKUP(B562,classifications!E$3:F$335,2,FALSE)</f>
        <v>Urban with City and Town</v>
      </c>
      <c r="E562" s="7">
        <f t="shared" si="48"/>
        <v>7.3</v>
      </c>
      <c r="F562" s="49">
        <f t="shared" si="49"/>
        <v>38</v>
      </c>
      <c r="G562" s="49">
        <f t="shared" si="50"/>
        <v>38</v>
      </c>
      <c r="H562">
        <f t="shared" si="51"/>
        <v>7.19</v>
      </c>
      <c r="I562" s="49">
        <f t="shared" si="52"/>
        <v>60</v>
      </c>
      <c r="J562" s="49">
        <f t="shared" si="53"/>
        <v>60</v>
      </c>
      <c r="K562">
        <f t="shared" si="54"/>
        <v>7.58</v>
      </c>
      <c r="L562">
        <f t="shared" si="55"/>
        <v>16</v>
      </c>
      <c r="M562" s="49">
        <f t="shared" si="56"/>
        <v>16</v>
      </c>
      <c r="N562">
        <f t="shared" si="57"/>
        <v>7.41</v>
      </c>
      <c r="O562">
        <f t="shared" si="58"/>
        <v>54</v>
      </c>
      <c r="P562" s="49">
        <f t="shared" si="59"/>
        <v>54</v>
      </c>
      <c r="Q562">
        <f t="shared" si="60"/>
        <v>7.58</v>
      </c>
      <c r="R562">
        <f t="shared" si="61"/>
        <v>29</v>
      </c>
      <c r="S562" s="49">
        <f t="shared" si="62"/>
        <v>29</v>
      </c>
      <c r="T562">
        <f t="shared" si="63"/>
        <v>7.45</v>
      </c>
      <c r="U562">
        <f t="shared" si="64"/>
        <v>55</v>
      </c>
      <c r="V562">
        <f t="shared" si="65"/>
        <v>55</v>
      </c>
      <c r="W562">
        <f t="shared" si="66"/>
        <v>7.65</v>
      </c>
      <c r="X562">
        <f t="shared" si="67"/>
        <v>24</v>
      </c>
      <c r="Y562">
        <f t="shared" si="68"/>
        <v>24</v>
      </c>
      <c r="Z562">
        <f t="shared" si="69"/>
        <v>7.61</v>
      </c>
      <c r="AA562">
        <f t="shared" si="70"/>
        <v>38</v>
      </c>
      <c r="AB562">
        <f t="shared" si="71"/>
        <v>38</v>
      </c>
      <c r="AC562">
        <f t="shared" si="72"/>
        <v>7.86</v>
      </c>
      <c r="AD562" cm="1">
        <f t="array" ref="AD562">1+SUMPRODUCT((D$469:D$776=D562)*(AC$469:AC$776&gt;AC562))</f>
        <v>8</v>
      </c>
      <c r="AE562">
        <f t="shared" si="73"/>
        <v>8</v>
      </c>
      <c r="AF562">
        <f t="shared" si="74"/>
        <v>7.25</v>
      </c>
      <c r="AG562" cm="1">
        <f t="array" ref="AG562">1+SUMPRODUCT((D$469:D$776=D562)*(AF$469:AF$776&gt;AF562))</f>
        <v>57</v>
      </c>
      <c r="AH562">
        <f t="shared" si="75"/>
        <v>57</v>
      </c>
      <c r="AI562">
        <f t="shared" si="76"/>
        <v>7.17</v>
      </c>
      <c r="AJ562" cm="1">
        <f t="array" ref="AJ562">1+SUMPRODUCT((D$469:D$776=D562)*(AI$469:AI$776&gt;AI562))</f>
        <v>85</v>
      </c>
      <c r="AK562">
        <f t="shared" si="77"/>
        <v>85</v>
      </c>
      <c r="AL562">
        <f t="shared" si="78"/>
        <v>7.34</v>
      </c>
      <c r="AM562" cm="1">
        <f t="array" ref="AM562">1+SUMPRODUCT((D$469:D$776=D562)*(AL$469:AL$776&gt;AL562))</f>
        <v>52</v>
      </c>
      <c r="AN562">
        <f t="shared" si="79"/>
        <v>52</v>
      </c>
    </row>
    <row r="563" spans="2:40" x14ac:dyDescent="0.3">
      <c r="B563" t="s">
        <v>107</v>
      </c>
      <c r="C563" t="str">
        <f>VLOOKUP(B563,class!A$1:B$357,2,FALSE)</f>
        <v>Shire district</v>
      </c>
      <c r="D563" t="str">
        <f>VLOOKUP(B563,classifications!E$3:F$335,2,FALSE)</f>
        <v>Urban with City and Town</v>
      </c>
      <c r="E563" s="7">
        <f t="shared" si="48"/>
        <v>7.41</v>
      </c>
      <c r="F563" s="49">
        <f t="shared" si="49"/>
        <v>17</v>
      </c>
      <c r="G563" s="49">
        <f t="shared" si="50"/>
        <v>17</v>
      </c>
      <c r="H563">
        <f t="shared" si="51"/>
        <v>7.44</v>
      </c>
      <c r="I563" s="49">
        <f t="shared" si="52"/>
        <v>15</v>
      </c>
      <c r="J563" s="49">
        <f t="shared" si="53"/>
        <v>15</v>
      </c>
      <c r="K563">
        <f t="shared" si="54"/>
        <v>7.67</v>
      </c>
      <c r="L563">
        <f t="shared" si="55"/>
        <v>11</v>
      </c>
      <c r="M563" s="49">
        <f t="shared" si="56"/>
        <v>11</v>
      </c>
      <c r="N563">
        <f t="shared" si="57"/>
        <v>7.54</v>
      </c>
      <c r="O563">
        <f t="shared" si="58"/>
        <v>26</v>
      </c>
      <c r="P563" s="49">
        <f t="shared" si="59"/>
        <v>26</v>
      </c>
      <c r="Q563">
        <f t="shared" si="60"/>
        <v>7.63</v>
      </c>
      <c r="R563">
        <f t="shared" si="61"/>
        <v>20</v>
      </c>
      <c r="S563" s="49">
        <f t="shared" si="62"/>
        <v>20</v>
      </c>
      <c r="T563">
        <f t="shared" si="63"/>
        <v>7.8</v>
      </c>
      <c r="U563">
        <f t="shared" si="64"/>
        <v>5</v>
      </c>
      <c r="V563">
        <f t="shared" si="65"/>
        <v>5</v>
      </c>
      <c r="W563">
        <f t="shared" si="66"/>
        <v>7.92</v>
      </c>
      <c r="X563">
        <f t="shared" si="67"/>
        <v>5</v>
      </c>
      <c r="Y563">
        <f t="shared" si="68"/>
        <v>5</v>
      </c>
      <c r="Z563">
        <f t="shared" si="69"/>
        <v>8.07</v>
      </c>
      <c r="AA563">
        <f t="shared" si="70"/>
        <v>3</v>
      </c>
      <c r="AB563">
        <f t="shared" si="71"/>
        <v>3</v>
      </c>
      <c r="AC563">
        <f t="shared" si="72"/>
        <v>7.21</v>
      </c>
      <c r="AD563" cm="1">
        <f t="array" ref="AD563">1+SUMPRODUCT((D$469:D$776=D563)*(AC$469:AC$776&gt;AC563))</f>
        <v>81</v>
      </c>
      <c r="AE563">
        <f t="shared" si="73"/>
        <v>81</v>
      </c>
      <c r="AF563">
        <f t="shared" si="74"/>
        <v>7.32</v>
      </c>
      <c r="AG563" cm="1">
        <f t="array" ref="AG563">1+SUMPRODUCT((D$469:D$776=D563)*(AF$469:AF$776&gt;AF563))</f>
        <v>42</v>
      </c>
      <c r="AH563">
        <f t="shared" si="75"/>
        <v>42</v>
      </c>
      <c r="AI563">
        <f t="shared" si="76"/>
        <v>7.56</v>
      </c>
      <c r="AJ563" cm="1">
        <f t="array" ref="AJ563">1+SUMPRODUCT((D$469:D$776=D563)*(AI$469:AI$776&gt;AI563))</f>
        <v>25</v>
      </c>
      <c r="AK563">
        <f t="shared" si="77"/>
        <v>25</v>
      </c>
      <c r="AL563">
        <f t="shared" si="78"/>
        <v>7.64</v>
      </c>
      <c r="AM563" cm="1">
        <f t="array" ref="AM563">1+SUMPRODUCT((D$469:D$776=D563)*(AL$469:AL$776&gt;AL563))</f>
        <v>18</v>
      </c>
      <c r="AN563">
        <f t="shared" si="79"/>
        <v>18</v>
      </c>
    </row>
    <row r="564" spans="2:40" x14ac:dyDescent="0.3">
      <c r="B564" t="s">
        <v>108</v>
      </c>
      <c r="C564" t="str">
        <f>VLOOKUP(B564,class!A$1:B$357,2,FALSE)</f>
        <v>Shire district</v>
      </c>
      <c r="D564" t="str">
        <f>VLOOKUP(B564,classifications!E$3:F$335,2,FALSE)</f>
        <v xml:space="preserve">Largely Rural (rural including hub towns 50-79%) </v>
      </c>
      <c r="E564" s="7">
        <f t="shared" ref="E564:E595" si="80">VLOOKUP($B564,$B$7:$G$431,2,FALSE)</f>
        <v>6.88</v>
      </c>
      <c r="F564" s="49">
        <f t="shared" si="49"/>
        <v>41</v>
      </c>
      <c r="G564" s="49">
        <f t="shared" si="50"/>
        <v>41</v>
      </c>
      <c r="H564">
        <f t="shared" ref="H564:H595" si="81">VLOOKUP($B564,$B$7:$G$431,3,FALSE)</f>
        <v>7.12</v>
      </c>
      <c r="I564" s="49">
        <f t="shared" si="52"/>
        <v>38</v>
      </c>
      <c r="J564" s="49">
        <f t="shared" si="53"/>
        <v>38</v>
      </c>
      <c r="K564">
        <f t="shared" ref="K564:K595" si="82">VLOOKUP($B564,$B$7:$G$431,4,FALSE)</f>
        <v>7.61</v>
      </c>
      <c r="L564">
        <f t="shared" si="55"/>
        <v>7</v>
      </c>
      <c r="M564" s="49">
        <f t="shared" si="56"/>
        <v>7</v>
      </c>
      <c r="N564">
        <f t="shared" ref="N564:N595" si="83">VLOOKUP($B564,$B$7:$G$431,5,FALSE)</f>
        <v>7.08</v>
      </c>
      <c r="O564">
        <f t="shared" si="58"/>
        <v>41</v>
      </c>
      <c r="P564" s="49">
        <f t="shared" si="59"/>
        <v>41</v>
      </c>
      <c r="Q564">
        <f t="shared" ref="Q564:Q595" si="84">VLOOKUP($B564,$B$7:$G$431,6,FALSE)</f>
        <v>7.06</v>
      </c>
      <c r="R564">
        <f t="shared" si="61"/>
        <v>41</v>
      </c>
      <c r="S564" s="49">
        <f t="shared" si="62"/>
        <v>41</v>
      </c>
      <c r="T564">
        <f t="shared" ref="T564:T595" si="85">VLOOKUP($B564,$B$7:$H$431,7,FALSE)</f>
        <v>7.61</v>
      </c>
      <c r="U564">
        <f t="shared" si="64"/>
        <v>22</v>
      </c>
      <c r="V564">
        <f t="shared" si="65"/>
        <v>22</v>
      </c>
      <c r="W564">
        <f t="shared" ref="W564:W595" si="86">VLOOKUP($B564,$B$7:$I$431,8,FALSE)</f>
        <v>6.7</v>
      </c>
      <c r="X564">
        <f t="shared" si="67"/>
        <v>41</v>
      </c>
      <c r="Y564">
        <f t="shared" si="68"/>
        <v>41</v>
      </c>
      <c r="Z564">
        <f t="shared" ref="Z564:Z595" si="87">VLOOKUP($B564,$B$7:$J$431,9,FALSE)</f>
        <v>7.35</v>
      </c>
      <c r="AA564">
        <f t="shared" si="70"/>
        <v>40</v>
      </c>
      <c r="AB564">
        <f t="shared" si="71"/>
        <v>40</v>
      </c>
      <c r="AC564">
        <f t="shared" si="72"/>
        <v>7.39</v>
      </c>
      <c r="AD564" cm="1">
        <f t="array" ref="AD564">1+SUMPRODUCT((D$469:D$776=D564)*(AC$469:AC$776&gt;AC564))</f>
        <v>33</v>
      </c>
      <c r="AE564">
        <f t="shared" si="73"/>
        <v>33</v>
      </c>
      <c r="AF564">
        <f t="shared" si="74"/>
        <v>7.14</v>
      </c>
      <c r="AG564" cm="1">
        <f t="array" ref="AG564">1+SUMPRODUCT((D$469:D$776=D564)*(AF$469:AF$776&gt;AF564))</f>
        <v>39</v>
      </c>
      <c r="AH564">
        <f t="shared" si="75"/>
        <v>39</v>
      </c>
      <c r="AI564">
        <f t="shared" si="76"/>
        <v>7.6</v>
      </c>
      <c r="AJ564" cm="1">
        <f t="array" ref="AJ564">1+SUMPRODUCT((D$469:D$776=D564)*(AI$469:AI$776&gt;AI564))</f>
        <v>16</v>
      </c>
      <c r="AK564">
        <f t="shared" si="77"/>
        <v>16</v>
      </c>
      <c r="AL564">
        <f t="shared" si="78"/>
        <v>7.57</v>
      </c>
      <c r="AM564" cm="1">
        <f t="array" ref="AM564">1+SUMPRODUCT((D$469:D$776=D564)*(AL$469:AL$776&gt;AL564))</f>
        <v>15</v>
      </c>
      <c r="AN564">
        <f t="shared" si="79"/>
        <v>15</v>
      </c>
    </row>
    <row r="565" spans="2:40" x14ac:dyDescent="0.3">
      <c r="B565" t="s">
        <v>1034</v>
      </c>
      <c r="C565" t="str">
        <f>VLOOKUP(B565,class!A$1:B$357,2,FALSE)</f>
        <v>Shire district</v>
      </c>
      <c r="D565" t="str">
        <f>VLOOKUP(B565,classifications!E$3:F$335,2,FALSE)</f>
        <v xml:space="preserve">Largely Rural (rural including hub towns 50-79%) </v>
      </c>
      <c r="E565" s="7">
        <f t="shared" si="80"/>
        <v>7.54</v>
      </c>
      <c r="F565" s="49">
        <f t="shared" ref="F565:F596" si="88">1+SUMPRODUCT((D$469:D$776=D565)*(E$469:E$776&gt;E565))</f>
        <v>14</v>
      </c>
      <c r="G565" s="49">
        <f t="shared" si="50"/>
        <v>14</v>
      </c>
      <c r="H565">
        <f t="shared" si="81"/>
        <v>7.23</v>
      </c>
      <c r="I565" s="49">
        <f t="shared" ref="I565:I596" si="89">1+SUMPRODUCT((D$469:D$776=D565)*(H$469:H$776&gt;H565))</f>
        <v>36</v>
      </c>
      <c r="J565" s="49">
        <f t="shared" si="53"/>
        <v>36</v>
      </c>
      <c r="K565">
        <f t="shared" si="82"/>
        <v>7.29</v>
      </c>
      <c r="L565">
        <f t="shared" ref="L565:L596" si="90">1+SUMPRODUCT((D$469:D$776=D565)*(K$469:K$776&gt;K565))</f>
        <v>38</v>
      </c>
      <c r="M565" s="49">
        <f t="shared" si="56"/>
        <v>38</v>
      </c>
      <c r="N565">
        <f t="shared" si="83"/>
        <v>7.84</v>
      </c>
      <c r="O565">
        <f t="shared" ref="O565:O596" si="91">1+SUMPRODUCT((D$469:D$776=D565)*(N$469:N$776&gt;N565))</f>
        <v>6</v>
      </c>
      <c r="P565" s="49">
        <f t="shared" si="59"/>
        <v>6</v>
      </c>
      <c r="Q565">
        <f t="shared" si="84"/>
        <v>7.48</v>
      </c>
      <c r="R565">
        <f t="shared" ref="R565:R596" si="92">1+SUMPRODUCT((D$469:D$776=D565)*(Q$469:Q$776&gt;Q565))</f>
        <v>33</v>
      </c>
      <c r="S565" s="49">
        <f t="shared" si="62"/>
        <v>33</v>
      </c>
      <c r="T565">
        <f t="shared" si="85"/>
        <v>7.71</v>
      </c>
      <c r="U565">
        <f t="shared" ref="U565:U596" si="93">1+SUMPRODUCT((D$469:D$776=D565)*(T$469:T$776&gt;T565))</f>
        <v>16</v>
      </c>
      <c r="V565">
        <f t="shared" si="65"/>
        <v>16</v>
      </c>
      <c r="W565">
        <f t="shared" si="86"/>
        <v>7.72</v>
      </c>
      <c r="X565">
        <f t="shared" ref="X565:X596" si="94">1+SUMPRODUCT((D$469:D$776=D565)*(W$469:W$776&gt;W565))</f>
        <v>12</v>
      </c>
      <c r="Y565">
        <f t="shared" si="68"/>
        <v>12</v>
      </c>
      <c r="Z565">
        <f t="shared" si="87"/>
        <v>7.83</v>
      </c>
      <c r="AA565">
        <f t="shared" ref="AA565:AA596" si="95">1+SUMPRODUCT((D$469:D$776=D565)*(Z$469:Z$776&gt;Z565))</f>
        <v>9</v>
      </c>
      <c r="AB565">
        <f t="shared" si="71"/>
        <v>9</v>
      </c>
      <c r="AC565">
        <f t="shared" si="72"/>
        <v>7.59</v>
      </c>
      <c r="AD565" cm="1">
        <f t="array" ref="AD565">1+SUMPRODUCT((D$469:D$776=D565)*(AC$469:AC$776&gt;AC565))</f>
        <v>20</v>
      </c>
      <c r="AE565">
        <f t="shared" si="73"/>
        <v>20</v>
      </c>
      <c r="AF565">
        <f t="shared" si="74"/>
        <v>7.37</v>
      </c>
      <c r="AG565" cm="1">
        <f t="array" ref="AG565">1+SUMPRODUCT((D$469:D$776=D565)*(AF$469:AF$776&gt;AF565))</f>
        <v>26</v>
      </c>
      <c r="AH565">
        <f t="shared" si="75"/>
        <v>26</v>
      </c>
      <c r="AI565">
        <f t="shared" si="76"/>
        <v>7.74</v>
      </c>
      <c r="AJ565" cm="1">
        <f t="array" ref="AJ565">1+SUMPRODUCT((D$469:D$776=D565)*(AI$469:AI$776&gt;AI565))</f>
        <v>6</v>
      </c>
      <c r="AK565">
        <f t="shared" si="77"/>
        <v>6</v>
      </c>
      <c r="AL565">
        <f t="shared" si="78"/>
        <v>7.4</v>
      </c>
      <c r="AM565" cm="1">
        <f t="array" ref="AM565">1+SUMPRODUCT((D$469:D$776=D565)*(AL$469:AL$776&gt;AL565))</f>
        <v>25</v>
      </c>
      <c r="AN565">
        <f t="shared" si="79"/>
        <v>25</v>
      </c>
    </row>
    <row r="566" spans="2:40" x14ac:dyDescent="0.3">
      <c r="B566" t="s">
        <v>110</v>
      </c>
      <c r="C566" t="str">
        <f>VLOOKUP(B566,class!A$1:B$357,2,FALSE)</f>
        <v>Shire district</v>
      </c>
      <c r="D566" t="str">
        <f>VLOOKUP(B566,classifications!E$3:F$335,2,FALSE)</f>
        <v xml:space="preserve">Mainly Rural (rural including hub towns &gt;=80%) </v>
      </c>
      <c r="E566" s="7">
        <f t="shared" si="80"/>
        <v>7.36</v>
      </c>
      <c r="F566" s="49">
        <f t="shared" si="88"/>
        <v>24</v>
      </c>
      <c r="G566" s="49">
        <f t="shared" si="50"/>
        <v>24</v>
      </c>
      <c r="H566">
        <f t="shared" si="81"/>
        <v>7.33</v>
      </c>
      <c r="I566" s="49">
        <f t="shared" si="89"/>
        <v>26</v>
      </c>
      <c r="J566" s="49">
        <f t="shared" si="53"/>
        <v>26</v>
      </c>
      <c r="K566">
        <f t="shared" si="82"/>
        <v>7.3</v>
      </c>
      <c r="L566">
        <f t="shared" si="90"/>
        <v>39</v>
      </c>
      <c r="M566" s="49">
        <f t="shared" si="56"/>
        <v>39</v>
      </c>
      <c r="N566">
        <f t="shared" si="83"/>
        <v>7.16</v>
      </c>
      <c r="O566">
        <f t="shared" si="91"/>
        <v>41</v>
      </c>
      <c r="P566" s="49">
        <f t="shared" si="59"/>
        <v>41</v>
      </c>
      <c r="Q566">
        <f t="shared" si="84"/>
        <v>7.53</v>
      </c>
      <c r="R566">
        <f t="shared" si="92"/>
        <v>29</v>
      </c>
      <c r="S566" s="49">
        <f t="shared" si="62"/>
        <v>29</v>
      </c>
      <c r="T566">
        <f t="shared" si="85"/>
        <v>7.13</v>
      </c>
      <c r="U566">
        <f t="shared" si="93"/>
        <v>42</v>
      </c>
      <c r="V566">
        <f t="shared" si="65"/>
        <v>42</v>
      </c>
      <c r="W566">
        <f t="shared" si="86"/>
        <v>7.54</v>
      </c>
      <c r="X566">
        <f t="shared" si="94"/>
        <v>28</v>
      </c>
      <c r="Y566">
        <f t="shared" si="68"/>
        <v>28</v>
      </c>
      <c r="Z566">
        <f t="shared" si="87"/>
        <v>8.0399999999999991</v>
      </c>
      <c r="AA566">
        <f t="shared" si="95"/>
        <v>4</v>
      </c>
      <c r="AB566">
        <f t="shared" si="71"/>
        <v>4</v>
      </c>
      <c r="AC566">
        <f t="shared" si="72"/>
        <v>7.51</v>
      </c>
      <c r="AD566" cm="1">
        <f t="array" ref="AD566">1+SUMPRODUCT((D$469:D$776=D566)*(AC$469:AC$776&gt;AC566))</f>
        <v>26</v>
      </c>
      <c r="AE566">
        <f t="shared" si="73"/>
        <v>26</v>
      </c>
      <c r="AF566">
        <f t="shared" si="74"/>
        <v>7.03</v>
      </c>
      <c r="AG566" cm="1">
        <f t="array" ref="AG566">1+SUMPRODUCT((D$469:D$776=D566)*(AF$469:AF$776&gt;AF566))</f>
        <v>41</v>
      </c>
      <c r="AH566">
        <f t="shared" si="75"/>
        <v>41</v>
      </c>
      <c r="AI566">
        <f t="shared" si="76"/>
        <v>7.28</v>
      </c>
      <c r="AJ566" cm="1">
        <f t="array" ref="AJ566">1+SUMPRODUCT((D$469:D$776=D566)*(AI$469:AI$776&gt;AI566))</f>
        <v>38</v>
      </c>
      <c r="AK566">
        <f t="shared" si="77"/>
        <v>38</v>
      </c>
      <c r="AL566">
        <f t="shared" si="78"/>
        <v>7.02</v>
      </c>
      <c r="AM566" cm="1">
        <f t="array" ref="AM566">1+SUMPRODUCT((D$469:D$776=D566)*(AL$469:AL$776&gt;AL566))</f>
        <v>40</v>
      </c>
      <c r="AN566">
        <f t="shared" si="79"/>
        <v>40</v>
      </c>
    </row>
    <row r="567" spans="2:40" x14ac:dyDescent="0.3">
      <c r="B567" t="s">
        <v>111</v>
      </c>
      <c r="C567" t="str">
        <f>VLOOKUP(B567,class!A$1:B$357,2,FALSE)</f>
        <v>Shire district</v>
      </c>
      <c r="D567" t="str">
        <f>VLOOKUP(B567,classifications!E$3:F$335,2,FALSE)</f>
        <v>Urban with City and Town</v>
      </c>
      <c r="E567" s="7">
        <f t="shared" si="80"/>
        <v>7.15</v>
      </c>
      <c r="F567" s="49">
        <f t="shared" si="88"/>
        <v>68</v>
      </c>
      <c r="G567" s="49">
        <f t="shared" si="50"/>
        <v>68</v>
      </c>
      <c r="H567">
        <f t="shared" si="81"/>
        <v>7.57</v>
      </c>
      <c r="I567" s="49">
        <f t="shared" si="89"/>
        <v>1</v>
      </c>
      <c r="J567" s="49">
        <f t="shared" si="53"/>
        <v>1</v>
      </c>
      <c r="K567">
        <f t="shared" si="82"/>
        <v>7.95</v>
      </c>
      <c r="L567">
        <f t="shared" si="90"/>
        <v>1</v>
      </c>
      <c r="M567" s="49">
        <f t="shared" si="56"/>
        <v>1</v>
      </c>
      <c r="N567">
        <f t="shared" si="83"/>
        <v>7.8</v>
      </c>
      <c r="O567">
        <f t="shared" si="91"/>
        <v>2</v>
      </c>
      <c r="P567" s="49">
        <f t="shared" si="59"/>
        <v>2</v>
      </c>
      <c r="Q567">
        <f t="shared" si="84"/>
        <v>8.0299999999999994</v>
      </c>
      <c r="R567">
        <f t="shared" si="92"/>
        <v>1</v>
      </c>
      <c r="S567" s="49">
        <f t="shared" si="62"/>
        <v>1</v>
      </c>
      <c r="T567">
        <f t="shared" si="85"/>
        <v>7.76</v>
      </c>
      <c r="U567">
        <f t="shared" si="93"/>
        <v>8</v>
      </c>
      <c r="V567">
        <f t="shared" si="65"/>
        <v>8</v>
      </c>
      <c r="W567">
        <f t="shared" si="86"/>
        <v>7.74</v>
      </c>
      <c r="X567">
        <f t="shared" si="94"/>
        <v>19</v>
      </c>
      <c r="Y567">
        <f t="shared" si="68"/>
        <v>19</v>
      </c>
      <c r="Z567">
        <f t="shared" si="87"/>
        <v>8.18</v>
      </c>
      <c r="AA567">
        <f t="shared" si="95"/>
        <v>2</v>
      </c>
      <c r="AB567">
        <f t="shared" si="71"/>
        <v>2</v>
      </c>
      <c r="AC567">
        <f t="shared" si="72"/>
        <v>8.1300000000000008</v>
      </c>
      <c r="AD567" cm="1">
        <f t="array" ref="AD567">1+SUMPRODUCT((D$469:D$776=D567)*(AC$469:AC$776&gt;AC567))</f>
        <v>2</v>
      </c>
      <c r="AE567">
        <f t="shared" si="73"/>
        <v>2</v>
      </c>
      <c r="AF567">
        <f t="shared" si="74"/>
        <v>7.23</v>
      </c>
      <c r="AG567" cm="1">
        <f t="array" ref="AG567">1+SUMPRODUCT((D$469:D$776=D567)*(AF$469:AF$776&gt;AF567))</f>
        <v>59</v>
      </c>
      <c r="AH567">
        <f t="shared" si="75"/>
        <v>59</v>
      </c>
      <c r="AI567">
        <f t="shared" si="76"/>
        <v>7.89</v>
      </c>
      <c r="AJ567" cm="1">
        <f t="array" ref="AJ567">1+SUMPRODUCT((D$469:D$776=D567)*(AI$469:AI$776&gt;AI567))</f>
        <v>7</v>
      </c>
      <c r="AK567">
        <f t="shared" si="77"/>
        <v>7</v>
      </c>
      <c r="AL567">
        <f t="shared" si="78"/>
        <v>7.61</v>
      </c>
      <c r="AM567" cm="1">
        <f t="array" ref="AM567">1+SUMPRODUCT((D$469:D$776=D567)*(AL$469:AL$776&gt;AL567))</f>
        <v>21</v>
      </c>
      <c r="AN567">
        <f t="shared" si="79"/>
        <v>21</v>
      </c>
    </row>
    <row r="568" spans="2:40" x14ac:dyDescent="0.3">
      <c r="B568" t="s">
        <v>112</v>
      </c>
      <c r="C568" t="str">
        <f>VLOOKUP(B568,class!A$1:B$357,2,FALSE)</f>
        <v>Metropolitan district</v>
      </c>
      <c r="D568" t="str">
        <f>VLOOKUP(B568,classifications!E$3:F$335,2,FALSE)</f>
        <v>Urban with Major Conurbation</v>
      </c>
      <c r="E568" s="7">
        <f t="shared" si="80"/>
        <v>7.09</v>
      </c>
      <c r="F568" s="49">
        <f t="shared" si="88"/>
        <v>53</v>
      </c>
      <c r="G568" s="49">
        <f t="shared" si="50"/>
        <v>53</v>
      </c>
      <c r="H568">
        <f t="shared" si="81"/>
        <v>7.22</v>
      </c>
      <c r="I568" s="49">
        <f t="shared" si="89"/>
        <v>39</v>
      </c>
      <c r="J568" s="49">
        <f t="shared" si="53"/>
        <v>39</v>
      </c>
      <c r="K568">
        <f t="shared" si="82"/>
        <v>7.25</v>
      </c>
      <c r="L568">
        <f t="shared" si="90"/>
        <v>50</v>
      </c>
      <c r="M568" s="49">
        <f t="shared" si="56"/>
        <v>50</v>
      </c>
      <c r="N568">
        <f t="shared" si="83"/>
        <v>7.26</v>
      </c>
      <c r="O568">
        <f t="shared" si="91"/>
        <v>56</v>
      </c>
      <c r="P568" s="49">
        <f t="shared" si="59"/>
        <v>56</v>
      </c>
      <c r="Q568">
        <f t="shared" si="84"/>
        <v>7.33</v>
      </c>
      <c r="R568">
        <f t="shared" si="92"/>
        <v>47</v>
      </c>
      <c r="S568" s="49">
        <f t="shared" si="62"/>
        <v>47</v>
      </c>
      <c r="T568">
        <f t="shared" si="85"/>
        <v>7.54</v>
      </c>
      <c r="U568">
        <f t="shared" si="93"/>
        <v>22</v>
      </c>
      <c r="V568">
        <f t="shared" si="65"/>
        <v>22</v>
      </c>
      <c r="W568">
        <f t="shared" si="86"/>
        <v>7.47</v>
      </c>
      <c r="X568">
        <f t="shared" si="94"/>
        <v>33</v>
      </c>
      <c r="Y568">
        <f t="shared" si="68"/>
        <v>33</v>
      </c>
      <c r="Z568">
        <f t="shared" si="87"/>
        <v>7.45</v>
      </c>
      <c r="AA568">
        <f t="shared" si="95"/>
        <v>47</v>
      </c>
      <c r="AB568">
        <f t="shared" si="71"/>
        <v>47</v>
      </c>
      <c r="AC568">
        <f t="shared" si="72"/>
        <v>7.25</v>
      </c>
      <c r="AD568" cm="1">
        <f t="array" ref="AD568">1+SUMPRODUCT((D$469:D$776=D568)*(AC$469:AC$776&gt;AC568))</f>
        <v>63</v>
      </c>
      <c r="AE568">
        <f t="shared" si="73"/>
        <v>63</v>
      </c>
      <c r="AF568">
        <f t="shared" si="74"/>
        <v>7.11</v>
      </c>
      <c r="AG568" cm="1">
        <f t="array" ref="AG568">1+SUMPRODUCT((D$469:D$776=D568)*(AF$469:AF$776&gt;AF568))</f>
        <v>58</v>
      </c>
      <c r="AH568">
        <f t="shared" si="75"/>
        <v>58</v>
      </c>
      <c r="AI568">
        <f t="shared" si="76"/>
        <v>7.49</v>
      </c>
      <c r="AJ568" cm="1">
        <f t="array" ref="AJ568">1+SUMPRODUCT((D$469:D$776=D568)*(AI$469:AI$776&gt;AI568))</f>
        <v>23</v>
      </c>
      <c r="AK568">
        <f t="shared" si="77"/>
        <v>23</v>
      </c>
      <c r="AL568">
        <f t="shared" si="78"/>
        <v>7.36</v>
      </c>
      <c r="AM568" cm="1">
        <f t="array" ref="AM568">1+SUMPRODUCT((D$469:D$776=D568)*(AL$469:AL$776&gt;AL568))</f>
        <v>31</v>
      </c>
      <c r="AN568">
        <f t="shared" si="79"/>
        <v>31</v>
      </c>
    </row>
    <row r="569" spans="2:40" x14ac:dyDescent="0.3">
      <c r="B569" t="s">
        <v>113</v>
      </c>
      <c r="C569" t="str">
        <f>VLOOKUP(B569,class!A$1:B$357,2,FALSE)</f>
        <v>Shire district</v>
      </c>
      <c r="D569" t="str">
        <f>VLOOKUP(B569,classifications!E$3:F$335,2,FALSE)</f>
        <v>Urban with Minor Conurbation</v>
      </c>
      <c r="E569" s="7">
        <f t="shared" si="80"/>
        <v>6.98</v>
      </c>
      <c r="F569" s="49">
        <f t="shared" si="88"/>
        <v>9</v>
      </c>
      <c r="G569" s="49">
        <f t="shared" si="50"/>
        <v>9</v>
      </c>
      <c r="H569">
        <f t="shared" si="81"/>
        <v>7.54</v>
      </c>
      <c r="I569" s="49">
        <f t="shared" si="89"/>
        <v>2</v>
      </c>
      <c r="J569" s="49">
        <f t="shared" si="53"/>
        <v>2</v>
      </c>
      <c r="K569">
        <f t="shared" si="82"/>
        <v>7.24</v>
      </c>
      <c r="L569">
        <f t="shared" si="90"/>
        <v>6</v>
      </c>
      <c r="M569" s="49">
        <f t="shared" si="56"/>
        <v>6</v>
      </c>
      <c r="N569">
        <f t="shared" si="83"/>
        <v>7.51</v>
      </c>
      <c r="O569">
        <f t="shared" si="91"/>
        <v>3</v>
      </c>
      <c r="P569" s="49">
        <f t="shared" si="59"/>
        <v>3</v>
      </c>
      <c r="Q569">
        <f t="shared" si="84"/>
        <v>7.68</v>
      </c>
      <c r="R569">
        <f t="shared" si="92"/>
        <v>5</v>
      </c>
      <c r="S569" s="49">
        <f t="shared" si="62"/>
        <v>5</v>
      </c>
      <c r="T569">
        <f t="shared" si="85"/>
        <v>7.4</v>
      </c>
      <c r="U569">
        <f t="shared" si="93"/>
        <v>7</v>
      </c>
      <c r="V569">
        <f t="shared" si="65"/>
        <v>7</v>
      </c>
      <c r="W569">
        <f t="shared" si="86"/>
        <v>7.43</v>
      </c>
      <c r="X569">
        <f t="shared" si="94"/>
        <v>2</v>
      </c>
      <c r="Y569">
        <f t="shared" si="68"/>
        <v>2</v>
      </c>
      <c r="Z569">
        <f t="shared" si="87"/>
        <v>7.54</v>
      </c>
      <c r="AA569">
        <f t="shared" si="95"/>
        <v>3</v>
      </c>
      <c r="AB569">
        <f t="shared" si="71"/>
        <v>3</v>
      </c>
      <c r="AC569">
        <f t="shared" si="72"/>
        <v>7.29</v>
      </c>
      <c r="AD569" cm="1">
        <f t="array" ref="AD569">1+SUMPRODUCT((D$469:D$776=D569)*(AC$469:AC$776&gt;AC569))</f>
        <v>7</v>
      </c>
      <c r="AE569">
        <f t="shared" si="73"/>
        <v>7</v>
      </c>
      <c r="AF569">
        <f t="shared" si="74"/>
        <v>6.52</v>
      </c>
      <c r="AG569" cm="1">
        <f t="array" ref="AG569">1+SUMPRODUCT((D$469:D$776=D569)*(AF$469:AF$776&gt;AF569))</f>
        <v>9</v>
      </c>
      <c r="AH569">
        <f t="shared" si="75"/>
        <v>9</v>
      </c>
      <c r="AI569">
        <f t="shared" si="76"/>
        <v>7.37</v>
      </c>
      <c r="AJ569" cm="1">
        <f t="array" ref="AJ569">1+SUMPRODUCT((D$469:D$776=D569)*(AI$469:AI$776&gt;AI569))</f>
        <v>7</v>
      </c>
      <c r="AK569">
        <f t="shared" si="77"/>
        <v>7</v>
      </c>
      <c r="AL569">
        <f t="shared" si="78"/>
        <v>6.88</v>
      </c>
      <c r="AM569" cm="1">
        <f t="array" ref="AM569">1+SUMPRODUCT((D$469:D$776=D569)*(AL$469:AL$776&gt;AL569))</f>
        <v>9</v>
      </c>
      <c r="AN569">
        <f t="shared" si="79"/>
        <v>9</v>
      </c>
    </row>
    <row r="570" spans="2:40" x14ac:dyDescent="0.3">
      <c r="B570" t="s">
        <v>114</v>
      </c>
      <c r="C570" t="str">
        <f>VLOOKUP(B570,class!A$1:B$357,2,FALSE)</f>
        <v>Shire district</v>
      </c>
      <c r="D570" t="str">
        <f>VLOOKUP(B570,classifications!E$3:F$335,2,FALSE)</f>
        <v>Urban with City and Town</v>
      </c>
      <c r="E570" s="7">
        <f t="shared" si="80"/>
        <v>7.07</v>
      </c>
      <c r="F570" s="49">
        <f t="shared" si="88"/>
        <v>79</v>
      </c>
      <c r="G570" s="49">
        <f t="shared" si="50"/>
        <v>79</v>
      </c>
      <c r="H570">
        <f t="shared" si="81"/>
        <v>7.11</v>
      </c>
      <c r="I570" s="49">
        <f t="shared" si="89"/>
        <v>77</v>
      </c>
      <c r="J570" s="49">
        <f t="shared" si="53"/>
        <v>77</v>
      </c>
      <c r="K570">
        <f t="shared" si="82"/>
        <v>7.26</v>
      </c>
      <c r="L570">
        <f t="shared" si="90"/>
        <v>65</v>
      </c>
      <c r="M570" s="49">
        <f t="shared" si="56"/>
        <v>65</v>
      </c>
      <c r="N570">
        <f t="shared" si="83"/>
        <v>7.53</v>
      </c>
      <c r="O570">
        <f t="shared" si="91"/>
        <v>29</v>
      </c>
      <c r="P570" s="49">
        <f t="shared" si="59"/>
        <v>29</v>
      </c>
      <c r="Q570">
        <f t="shared" si="84"/>
        <v>7.38</v>
      </c>
      <c r="R570">
        <f t="shared" si="92"/>
        <v>67</v>
      </c>
      <c r="S570" s="49">
        <f t="shared" si="62"/>
        <v>67</v>
      </c>
      <c r="T570">
        <f t="shared" si="85"/>
        <v>7.29</v>
      </c>
      <c r="U570">
        <f t="shared" si="93"/>
        <v>81</v>
      </c>
      <c r="V570">
        <f t="shared" si="65"/>
        <v>81</v>
      </c>
      <c r="W570">
        <f t="shared" si="86"/>
        <v>7.22</v>
      </c>
      <c r="X570">
        <f t="shared" si="94"/>
        <v>88</v>
      </c>
      <c r="Y570">
        <f t="shared" si="68"/>
        <v>88</v>
      </c>
      <c r="Z570">
        <f t="shared" si="87"/>
        <v>7.5</v>
      </c>
      <c r="AA570">
        <f t="shared" si="95"/>
        <v>56</v>
      </c>
      <c r="AB570">
        <f t="shared" si="71"/>
        <v>56</v>
      </c>
      <c r="AC570">
        <f t="shared" si="72"/>
        <v>7.49</v>
      </c>
      <c r="AD570" cm="1">
        <f t="array" ref="AD570">1+SUMPRODUCT((D$469:D$776=D570)*(AC$469:AC$776&gt;AC570))</f>
        <v>48</v>
      </c>
      <c r="AE570">
        <f t="shared" si="73"/>
        <v>48</v>
      </c>
      <c r="AF570">
        <f t="shared" si="74"/>
        <v>7.11</v>
      </c>
      <c r="AG570" cm="1">
        <f t="array" ref="AG570">1+SUMPRODUCT((D$469:D$776=D570)*(AF$469:AF$776&gt;AF570))</f>
        <v>79</v>
      </c>
      <c r="AH570">
        <f t="shared" si="75"/>
        <v>79</v>
      </c>
      <c r="AI570">
        <f t="shared" si="76"/>
        <v>7.58</v>
      </c>
      <c r="AJ570" cm="1">
        <f t="array" ref="AJ570">1+SUMPRODUCT((D$469:D$776=D570)*(AI$469:AI$776&gt;AI570))</f>
        <v>22</v>
      </c>
      <c r="AK570">
        <f t="shared" si="77"/>
        <v>22</v>
      </c>
      <c r="AL570">
        <f t="shared" si="78"/>
        <v>7.38</v>
      </c>
      <c r="AM570" cm="1">
        <f t="array" ref="AM570">1+SUMPRODUCT((D$469:D$776=D570)*(AL$469:AL$776&gt;AL570))</f>
        <v>47</v>
      </c>
      <c r="AN570">
        <f t="shared" si="79"/>
        <v>47</v>
      </c>
    </row>
    <row r="571" spans="2:40" x14ac:dyDescent="0.3">
      <c r="B571" t="s">
        <v>115</v>
      </c>
      <c r="C571" t="str">
        <f>VLOOKUP(B571,class!A$1:B$357,2,FALSE)</f>
        <v>Shire district</v>
      </c>
      <c r="D571" t="str">
        <f>VLOOKUP(B571,classifications!E$3:F$335,2,FALSE)</f>
        <v>Urban with City and Town</v>
      </c>
      <c r="E571" s="7">
        <f t="shared" si="80"/>
        <v>6.9</v>
      </c>
      <c r="F571" s="49">
        <f t="shared" si="88"/>
        <v>87</v>
      </c>
      <c r="G571" s="49">
        <f t="shared" si="50"/>
        <v>87</v>
      </c>
      <c r="H571">
        <f t="shared" si="81"/>
        <v>7.34</v>
      </c>
      <c r="I571" s="49">
        <f t="shared" si="89"/>
        <v>29</v>
      </c>
      <c r="J571" s="49">
        <f t="shared" si="53"/>
        <v>29</v>
      </c>
      <c r="K571">
        <f t="shared" si="82"/>
        <v>7.35</v>
      </c>
      <c r="L571">
        <f t="shared" si="90"/>
        <v>48</v>
      </c>
      <c r="M571" s="49">
        <f t="shared" si="56"/>
        <v>48</v>
      </c>
      <c r="N571">
        <f t="shared" si="83"/>
        <v>7.49</v>
      </c>
      <c r="O571">
        <f t="shared" si="91"/>
        <v>45</v>
      </c>
      <c r="P571" s="49">
        <f t="shared" si="59"/>
        <v>45</v>
      </c>
      <c r="Q571">
        <f t="shared" si="84"/>
        <v>7.9</v>
      </c>
      <c r="R571">
        <f t="shared" si="92"/>
        <v>4</v>
      </c>
      <c r="S571" s="49">
        <f t="shared" si="62"/>
        <v>4</v>
      </c>
      <c r="T571">
        <f t="shared" si="85"/>
        <v>7.76</v>
      </c>
      <c r="U571">
        <f t="shared" si="93"/>
        <v>8</v>
      </c>
      <c r="V571">
        <f t="shared" si="65"/>
        <v>8</v>
      </c>
      <c r="W571">
        <f t="shared" si="86"/>
        <v>7.37</v>
      </c>
      <c r="X571">
        <f t="shared" si="94"/>
        <v>71</v>
      </c>
      <c r="Y571">
        <f t="shared" si="68"/>
        <v>71</v>
      </c>
      <c r="Z571">
        <f t="shared" si="87"/>
        <v>7.36</v>
      </c>
      <c r="AA571">
        <f t="shared" si="95"/>
        <v>73</v>
      </c>
      <c r="AB571">
        <f t="shared" si="71"/>
        <v>73</v>
      </c>
      <c r="AC571">
        <f t="shared" si="72"/>
        <v>7.27</v>
      </c>
      <c r="AD571" cm="1">
        <f t="array" ref="AD571">1+SUMPRODUCT((D$469:D$776=D571)*(AC$469:AC$776&gt;AC571))</f>
        <v>76</v>
      </c>
      <c r="AE571">
        <f t="shared" si="73"/>
        <v>76</v>
      </c>
      <c r="AF571">
        <f t="shared" si="74"/>
        <v>7.58</v>
      </c>
      <c r="AG571" cm="1">
        <f t="array" ref="AG571">1+SUMPRODUCT((D$469:D$776=D571)*(AF$469:AF$776&gt;AF571))</f>
        <v>8</v>
      </c>
      <c r="AH571">
        <f t="shared" si="75"/>
        <v>8</v>
      </c>
      <c r="AI571">
        <f t="shared" si="76"/>
        <v>7.23</v>
      </c>
      <c r="AJ571" cm="1">
        <f t="array" ref="AJ571">1+SUMPRODUCT((D$469:D$776=D571)*(AI$469:AI$776&gt;AI571))</f>
        <v>77</v>
      </c>
      <c r="AK571">
        <f t="shared" si="77"/>
        <v>77</v>
      </c>
      <c r="AL571">
        <f t="shared" si="78"/>
        <v>7.67</v>
      </c>
      <c r="AM571" cm="1">
        <f t="array" ref="AM571">1+SUMPRODUCT((D$469:D$776=D571)*(AL$469:AL$776&gt;AL571))</f>
        <v>15</v>
      </c>
      <c r="AN571">
        <f t="shared" si="79"/>
        <v>15</v>
      </c>
    </row>
    <row r="572" spans="2:40" x14ac:dyDescent="0.3">
      <c r="B572" t="s">
        <v>116</v>
      </c>
      <c r="C572" t="str">
        <f>VLOOKUP(B572,class!A$1:B$357,2,FALSE)</f>
        <v>Shire district</v>
      </c>
      <c r="D572" t="str">
        <f>VLOOKUP(B572,classifications!E$3:F$335,2,FALSE)</f>
        <v>Urban with Major Conurbation</v>
      </c>
      <c r="E572" s="7">
        <f t="shared" si="80"/>
        <v>7.06</v>
      </c>
      <c r="F572" s="49">
        <f t="shared" si="88"/>
        <v>62</v>
      </c>
      <c r="G572" s="49">
        <f t="shared" si="50"/>
        <v>62</v>
      </c>
      <c r="H572">
        <f t="shared" si="81"/>
        <v>7.07</v>
      </c>
      <c r="I572" s="49">
        <f t="shared" si="89"/>
        <v>60</v>
      </c>
      <c r="J572" s="49">
        <f t="shared" si="53"/>
        <v>60</v>
      </c>
      <c r="K572">
        <f t="shared" si="82"/>
        <v>7.62</v>
      </c>
      <c r="L572">
        <f t="shared" si="90"/>
        <v>6</v>
      </c>
      <c r="M572" s="49">
        <f t="shared" si="56"/>
        <v>6</v>
      </c>
      <c r="N572">
        <f t="shared" si="83"/>
        <v>7.75</v>
      </c>
      <c r="O572">
        <f t="shared" si="91"/>
        <v>3</v>
      </c>
      <c r="P572" s="49">
        <f t="shared" si="59"/>
        <v>3</v>
      </c>
      <c r="Q572">
        <f t="shared" si="84"/>
        <v>7.65</v>
      </c>
      <c r="R572">
        <f t="shared" si="92"/>
        <v>7</v>
      </c>
      <c r="S572" s="49">
        <f t="shared" si="62"/>
        <v>7</v>
      </c>
      <c r="T572">
        <f t="shared" si="85"/>
        <v>7.37</v>
      </c>
      <c r="U572">
        <f t="shared" si="93"/>
        <v>46</v>
      </c>
      <c r="V572">
        <f t="shared" si="65"/>
        <v>46</v>
      </c>
      <c r="W572">
        <f t="shared" si="86"/>
        <v>7.6</v>
      </c>
      <c r="X572">
        <f t="shared" si="94"/>
        <v>19</v>
      </c>
      <c r="Y572">
        <f t="shared" si="68"/>
        <v>19</v>
      </c>
      <c r="Z572">
        <f t="shared" si="87"/>
        <v>7.72</v>
      </c>
      <c r="AA572">
        <f t="shared" si="95"/>
        <v>12</v>
      </c>
      <c r="AB572">
        <f t="shared" si="71"/>
        <v>12</v>
      </c>
      <c r="AC572">
        <f t="shared" si="72"/>
        <v>7.49</v>
      </c>
      <c r="AD572" cm="1">
        <f t="array" ref="AD572">1+SUMPRODUCT((D$469:D$776=D572)*(AC$469:AC$776&gt;AC572))</f>
        <v>25</v>
      </c>
      <c r="AE572">
        <f t="shared" si="73"/>
        <v>25</v>
      </c>
      <c r="AF572">
        <f t="shared" si="74"/>
        <v>7.3</v>
      </c>
      <c r="AG572" cm="1">
        <f t="array" ref="AG572">1+SUMPRODUCT((D$469:D$776=D572)*(AF$469:AF$776&gt;AF572))</f>
        <v>28</v>
      </c>
      <c r="AH572">
        <f t="shared" si="75"/>
        <v>28</v>
      </c>
      <c r="AI572" t="str">
        <f t="shared" si="76"/>
        <v>x</v>
      </c>
      <c r="AJ572" cm="1">
        <f t="array" ref="AJ572">1+SUMPRODUCT((D$469:D$776=D572)*(AI$469:AI$776&gt;AI572))</f>
        <v>1</v>
      </c>
      <c r="AK572">
        <f t="shared" si="77"/>
        <v>9999</v>
      </c>
      <c r="AL572">
        <f t="shared" si="78"/>
        <v>7.41</v>
      </c>
      <c r="AM572" cm="1">
        <f t="array" ref="AM572">1+SUMPRODUCT((D$469:D$776=D572)*(AL$469:AL$776&gt;AL572))</f>
        <v>26</v>
      </c>
      <c r="AN572">
        <f t="shared" si="79"/>
        <v>26</v>
      </c>
    </row>
    <row r="573" spans="2:40" x14ac:dyDescent="0.3">
      <c r="B573" t="s">
        <v>117</v>
      </c>
      <c r="C573" t="str">
        <f>VLOOKUP(B573,class!A$1:B$357,2,FALSE)</f>
        <v>Shire district</v>
      </c>
      <c r="D573" t="str">
        <f>VLOOKUP(B573,classifications!E$3:F$335,2,FALSE)</f>
        <v>Urban with Significant Rural (rural including hub towns 26-49%)</v>
      </c>
      <c r="E573" s="7">
        <f t="shared" si="80"/>
        <v>6.97</v>
      </c>
      <c r="F573" s="49">
        <f t="shared" si="88"/>
        <v>47</v>
      </c>
      <c r="G573" s="49">
        <f t="shared" si="50"/>
        <v>47</v>
      </c>
      <c r="H573">
        <f t="shared" si="81"/>
        <v>7.31</v>
      </c>
      <c r="I573" s="49">
        <f t="shared" si="89"/>
        <v>31</v>
      </c>
      <c r="J573" s="49">
        <f t="shared" si="53"/>
        <v>31</v>
      </c>
      <c r="K573">
        <f t="shared" si="82"/>
        <v>7.42</v>
      </c>
      <c r="L573">
        <f t="shared" si="90"/>
        <v>31</v>
      </c>
      <c r="M573" s="49">
        <f t="shared" si="56"/>
        <v>31</v>
      </c>
      <c r="N573">
        <f t="shared" si="83"/>
        <v>7.72</v>
      </c>
      <c r="O573">
        <f t="shared" si="91"/>
        <v>9</v>
      </c>
      <c r="P573" s="49">
        <f t="shared" si="59"/>
        <v>9</v>
      </c>
      <c r="Q573">
        <f t="shared" si="84"/>
        <v>7.42</v>
      </c>
      <c r="R573">
        <f t="shared" si="92"/>
        <v>31</v>
      </c>
      <c r="S573" s="49">
        <f t="shared" si="62"/>
        <v>31</v>
      </c>
      <c r="T573">
        <f t="shared" si="85"/>
        <v>7.06</v>
      </c>
      <c r="U573">
        <f t="shared" si="93"/>
        <v>47</v>
      </c>
      <c r="V573">
        <f t="shared" si="65"/>
        <v>47</v>
      </c>
      <c r="W573">
        <f t="shared" si="86"/>
        <v>7.22</v>
      </c>
      <c r="X573">
        <f t="shared" si="94"/>
        <v>43</v>
      </c>
      <c r="Y573">
        <f t="shared" si="68"/>
        <v>43</v>
      </c>
      <c r="Z573">
        <f t="shared" si="87"/>
        <v>7.55</v>
      </c>
      <c r="AA573">
        <f t="shared" si="95"/>
        <v>37</v>
      </c>
      <c r="AB573">
        <f t="shared" si="71"/>
        <v>37</v>
      </c>
      <c r="AC573">
        <f t="shared" si="72"/>
        <v>7.34</v>
      </c>
      <c r="AD573" cm="1">
        <f t="array" ref="AD573">1+SUMPRODUCT((D$469:D$776=D573)*(AC$469:AC$776&gt;AC573))</f>
        <v>41</v>
      </c>
      <c r="AE573">
        <f t="shared" si="73"/>
        <v>41</v>
      </c>
      <c r="AF573">
        <f t="shared" si="74"/>
        <v>7.42</v>
      </c>
      <c r="AG573" cm="1">
        <f t="array" ref="AG573">1+SUMPRODUCT((D$469:D$776=D573)*(AF$469:AF$776&gt;AF573))</f>
        <v>21</v>
      </c>
      <c r="AH573">
        <f t="shared" si="75"/>
        <v>21</v>
      </c>
      <c r="AI573">
        <f t="shared" si="76"/>
        <v>7.6</v>
      </c>
      <c r="AJ573" cm="1">
        <f t="array" ref="AJ573">1+SUMPRODUCT((D$469:D$776=D573)*(AI$469:AI$776&gt;AI573))</f>
        <v>16</v>
      </c>
      <c r="AK573">
        <f t="shared" si="77"/>
        <v>16</v>
      </c>
      <c r="AL573">
        <f t="shared" si="78"/>
        <v>7.71</v>
      </c>
      <c r="AM573" cm="1">
        <f t="array" ref="AM573">1+SUMPRODUCT((D$469:D$776=D573)*(AL$469:AL$776&gt;AL573))</f>
        <v>9</v>
      </c>
      <c r="AN573">
        <f t="shared" si="79"/>
        <v>9</v>
      </c>
    </row>
    <row r="574" spans="2:40" x14ac:dyDescent="0.3">
      <c r="B574" t="s">
        <v>118</v>
      </c>
      <c r="C574" t="str">
        <f>VLOOKUP(B574,class!A$1:B$357,2,FALSE)</f>
        <v>London borough</v>
      </c>
      <c r="D574" t="str">
        <f>VLOOKUP(B574,classifications!E$3:F$335,2,FALSE)</f>
        <v>Urban with Major Conurbation</v>
      </c>
      <c r="E574" s="7">
        <f t="shared" si="80"/>
        <v>7.08</v>
      </c>
      <c r="F574" s="49">
        <f t="shared" si="88"/>
        <v>57</v>
      </c>
      <c r="G574" s="49">
        <f t="shared" si="50"/>
        <v>57</v>
      </c>
      <c r="H574">
        <f t="shared" si="81"/>
        <v>7.05</v>
      </c>
      <c r="I574" s="49">
        <f t="shared" si="89"/>
        <v>63</v>
      </c>
      <c r="J574" s="49">
        <f t="shared" si="53"/>
        <v>63</v>
      </c>
      <c r="K574">
        <f t="shared" si="82"/>
        <v>7.2</v>
      </c>
      <c r="L574">
        <f t="shared" si="90"/>
        <v>53</v>
      </c>
      <c r="M574" s="49">
        <f t="shared" si="56"/>
        <v>53</v>
      </c>
      <c r="N574">
        <f t="shared" si="83"/>
        <v>7.16</v>
      </c>
      <c r="O574">
        <f t="shared" si="91"/>
        <v>68</v>
      </c>
      <c r="P574" s="49">
        <f t="shared" si="59"/>
        <v>68</v>
      </c>
      <c r="Q574">
        <f t="shared" si="84"/>
        <v>7.07</v>
      </c>
      <c r="R574">
        <f t="shared" si="92"/>
        <v>75</v>
      </c>
      <c r="S574" s="49">
        <f t="shared" si="62"/>
        <v>75</v>
      </c>
      <c r="T574">
        <f t="shared" si="85"/>
        <v>7.27</v>
      </c>
      <c r="U574">
        <f t="shared" si="93"/>
        <v>58</v>
      </c>
      <c r="V574">
        <f t="shared" si="65"/>
        <v>58</v>
      </c>
      <c r="W574">
        <f t="shared" si="86"/>
        <v>7.44</v>
      </c>
      <c r="X574">
        <f t="shared" si="94"/>
        <v>42</v>
      </c>
      <c r="Y574">
        <f t="shared" si="68"/>
        <v>42</v>
      </c>
      <c r="Z574">
        <f t="shared" si="87"/>
        <v>7.36</v>
      </c>
      <c r="AA574">
        <f t="shared" si="95"/>
        <v>64</v>
      </c>
      <c r="AB574">
        <f t="shared" si="71"/>
        <v>64</v>
      </c>
      <c r="AC574">
        <f t="shared" si="72"/>
        <v>7.47</v>
      </c>
      <c r="AD574" cm="1">
        <f t="array" ref="AD574">1+SUMPRODUCT((D$469:D$776=D574)*(AC$469:AC$776&gt;AC574))</f>
        <v>30</v>
      </c>
      <c r="AE574">
        <f t="shared" si="73"/>
        <v>30</v>
      </c>
      <c r="AF574">
        <f t="shared" si="74"/>
        <v>7.42</v>
      </c>
      <c r="AG574" cm="1">
        <f t="array" ref="AG574">1+SUMPRODUCT((D$469:D$776=D574)*(AF$469:AF$776&gt;AF574))</f>
        <v>15</v>
      </c>
      <c r="AH574">
        <f t="shared" si="75"/>
        <v>15</v>
      </c>
      <c r="AI574">
        <f t="shared" si="76"/>
        <v>7.11</v>
      </c>
      <c r="AJ574" cm="1">
        <f t="array" ref="AJ574">1+SUMPRODUCT((D$469:D$776=D574)*(AI$469:AI$776&gt;AI574))</f>
        <v>72</v>
      </c>
      <c r="AK574">
        <f t="shared" si="77"/>
        <v>72</v>
      </c>
      <c r="AL574">
        <f t="shared" si="78"/>
        <v>7.42</v>
      </c>
      <c r="AM574" cm="1">
        <f t="array" ref="AM574">1+SUMPRODUCT((D$469:D$776=D574)*(AL$469:AL$776&gt;AL574))</f>
        <v>24</v>
      </c>
      <c r="AN574">
        <f t="shared" si="79"/>
        <v>24</v>
      </c>
    </row>
    <row r="575" spans="2:40" x14ac:dyDescent="0.3">
      <c r="B575" t="s">
        <v>119</v>
      </c>
      <c r="C575" t="str">
        <f>VLOOKUP(B575,class!A$1:B$357,2,FALSE)</f>
        <v>Shire district</v>
      </c>
      <c r="D575" t="str">
        <f>VLOOKUP(B575,classifications!E$3:F$335,2,FALSE)</f>
        <v>Urban with City and Town</v>
      </c>
      <c r="E575" s="7">
        <f t="shared" si="80"/>
        <v>6.8</v>
      </c>
      <c r="F575" s="49">
        <f t="shared" si="88"/>
        <v>90</v>
      </c>
      <c r="G575" s="49">
        <f t="shared" si="50"/>
        <v>90</v>
      </c>
      <c r="H575">
        <f t="shared" si="81"/>
        <v>7.15</v>
      </c>
      <c r="I575" s="49">
        <f t="shared" si="89"/>
        <v>65</v>
      </c>
      <c r="J575" s="49">
        <f t="shared" si="53"/>
        <v>65</v>
      </c>
      <c r="K575">
        <f t="shared" si="82"/>
        <v>7.37</v>
      </c>
      <c r="L575">
        <f t="shared" si="90"/>
        <v>43</v>
      </c>
      <c r="M575" s="49">
        <f t="shared" si="56"/>
        <v>43</v>
      </c>
      <c r="N575">
        <f t="shared" si="83"/>
        <v>7.62</v>
      </c>
      <c r="O575">
        <f t="shared" si="91"/>
        <v>16</v>
      </c>
      <c r="P575" s="49">
        <f t="shared" si="59"/>
        <v>16</v>
      </c>
      <c r="Q575">
        <f t="shared" si="84"/>
        <v>7.95</v>
      </c>
      <c r="R575">
        <f t="shared" si="92"/>
        <v>3</v>
      </c>
      <c r="S575" s="49">
        <f t="shared" si="62"/>
        <v>3</v>
      </c>
      <c r="T575">
        <f t="shared" si="85"/>
        <v>7.45</v>
      </c>
      <c r="U575">
        <f t="shared" si="93"/>
        <v>55</v>
      </c>
      <c r="V575">
        <f t="shared" si="65"/>
        <v>55</v>
      </c>
      <c r="W575">
        <f t="shared" si="86"/>
        <v>7.27</v>
      </c>
      <c r="X575">
        <f t="shared" si="94"/>
        <v>85</v>
      </c>
      <c r="Y575">
        <f t="shared" si="68"/>
        <v>85</v>
      </c>
      <c r="Z575">
        <f t="shared" si="87"/>
        <v>7.68</v>
      </c>
      <c r="AA575">
        <f t="shared" si="95"/>
        <v>25</v>
      </c>
      <c r="AB575">
        <f t="shared" si="71"/>
        <v>25</v>
      </c>
      <c r="AC575">
        <f t="shared" si="72"/>
        <v>7.44</v>
      </c>
      <c r="AD575" cm="1">
        <f t="array" ref="AD575">1+SUMPRODUCT((D$469:D$776=D575)*(AC$469:AC$776&gt;AC575))</f>
        <v>53</v>
      </c>
      <c r="AE575">
        <f t="shared" si="73"/>
        <v>53</v>
      </c>
      <c r="AF575">
        <f t="shared" si="74"/>
        <v>7.05</v>
      </c>
      <c r="AG575" cm="1">
        <f t="array" ref="AG575">1+SUMPRODUCT((D$469:D$776=D575)*(AF$469:AF$776&gt;AF575))</f>
        <v>86</v>
      </c>
      <c r="AH575">
        <f t="shared" si="75"/>
        <v>86</v>
      </c>
      <c r="AI575">
        <f t="shared" si="76"/>
        <v>7.18</v>
      </c>
      <c r="AJ575" cm="1">
        <f t="array" ref="AJ575">1+SUMPRODUCT((D$469:D$776=D575)*(AI$469:AI$776&gt;AI575))</f>
        <v>83</v>
      </c>
      <c r="AK575">
        <f t="shared" si="77"/>
        <v>83</v>
      </c>
      <c r="AL575">
        <f t="shared" si="78"/>
        <v>7.42</v>
      </c>
      <c r="AM575" cm="1">
        <f t="array" ref="AM575">1+SUMPRODUCT((D$469:D$776=D575)*(AL$469:AL$776&gt;AL575))</f>
        <v>40</v>
      </c>
      <c r="AN575">
        <f t="shared" si="79"/>
        <v>40</v>
      </c>
    </row>
    <row r="576" spans="2:40" x14ac:dyDescent="0.3">
      <c r="B576" t="s">
        <v>120</v>
      </c>
      <c r="C576" t="str">
        <f>VLOOKUP(B576,class!A$1:B$357,2,FALSE)</f>
        <v>London borough</v>
      </c>
      <c r="D576" t="str">
        <f>VLOOKUP(B576,classifications!E$3:F$335,2,FALSE)</f>
        <v>Urban with Major Conurbation</v>
      </c>
      <c r="E576" s="7">
        <f t="shared" si="80"/>
        <v>7.09</v>
      </c>
      <c r="F576" s="49">
        <f t="shared" si="88"/>
        <v>53</v>
      </c>
      <c r="G576" s="49">
        <f t="shared" si="50"/>
        <v>53</v>
      </c>
      <c r="H576">
        <f t="shared" si="81"/>
        <v>7.06</v>
      </c>
      <c r="I576" s="49">
        <f t="shared" si="89"/>
        <v>62</v>
      </c>
      <c r="J576" s="49">
        <f t="shared" si="53"/>
        <v>62</v>
      </c>
      <c r="K576">
        <f t="shared" si="82"/>
        <v>6.81</v>
      </c>
      <c r="L576">
        <f t="shared" si="90"/>
        <v>75</v>
      </c>
      <c r="M576" s="49">
        <f t="shared" si="56"/>
        <v>75</v>
      </c>
      <c r="N576">
        <f t="shared" si="83"/>
        <v>7.22</v>
      </c>
      <c r="O576">
        <f t="shared" si="91"/>
        <v>61</v>
      </c>
      <c r="P576" s="49">
        <f t="shared" si="59"/>
        <v>61</v>
      </c>
      <c r="Q576">
        <f t="shared" si="84"/>
        <v>7.25</v>
      </c>
      <c r="R576">
        <f t="shared" si="92"/>
        <v>60</v>
      </c>
      <c r="S576" s="49">
        <f t="shared" si="62"/>
        <v>60</v>
      </c>
      <c r="T576">
        <f t="shared" si="85"/>
        <v>7.1</v>
      </c>
      <c r="U576">
        <f t="shared" si="93"/>
        <v>72</v>
      </c>
      <c r="V576">
        <f t="shared" si="65"/>
        <v>72</v>
      </c>
      <c r="W576">
        <f t="shared" si="86"/>
        <v>7.3</v>
      </c>
      <c r="X576">
        <f t="shared" si="94"/>
        <v>64</v>
      </c>
      <c r="Y576">
        <f t="shared" si="68"/>
        <v>64</v>
      </c>
      <c r="Z576">
        <f t="shared" si="87"/>
        <v>7.38</v>
      </c>
      <c r="AA576">
        <f t="shared" si="95"/>
        <v>59</v>
      </c>
      <c r="AB576">
        <f t="shared" si="71"/>
        <v>59</v>
      </c>
      <c r="AC576">
        <f t="shared" si="72"/>
        <v>7.14</v>
      </c>
      <c r="AD576" cm="1">
        <f t="array" ref="AD576">1+SUMPRODUCT((D$469:D$776=D576)*(AC$469:AC$776&gt;AC576))</f>
        <v>70</v>
      </c>
      <c r="AE576">
        <f t="shared" si="73"/>
        <v>70</v>
      </c>
      <c r="AF576">
        <f t="shared" si="74"/>
        <v>6.97</v>
      </c>
      <c r="AG576" cm="1">
        <f t="array" ref="AG576">1+SUMPRODUCT((D$469:D$776=D576)*(AF$469:AF$776&gt;AF576))</f>
        <v>69</v>
      </c>
      <c r="AH576">
        <f t="shared" si="75"/>
        <v>69</v>
      </c>
      <c r="AI576">
        <f t="shared" si="76"/>
        <v>7.21</v>
      </c>
      <c r="AJ576" cm="1">
        <f t="array" ref="AJ576">1+SUMPRODUCT((D$469:D$776=D576)*(AI$469:AI$776&gt;AI576))</f>
        <v>63</v>
      </c>
      <c r="AK576">
        <f t="shared" si="77"/>
        <v>63</v>
      </c>
      <c r="AL576">
        <f t="shared" si="78"/>
        <v>7.05</v>
      </c>
      <c r="AM576" cm="1">
        <f t="array" ref="AM576">1+SUMPRODUCT((D$469:D$776=D576)*(AL$469:AL$776&gt;AL576))</f>
        <v>67</v>
      </c>
      <c r="AN576">
        <f t="shared" si="79"/>
        <v>67</v>
      </c>
    </row>
    <row r="577" spans="2:40" x14ac:dyDescent="0.3">
      <c r="B577" t="s">
        <v>121</v>
      </c>
      <c r="C577" t="str">
        <f>VLOOKUP(B577,class!A$1:B$357,2,FALSE)</f>
        <v>Unitary authority</v>
      </c>
      <c r="D577" t="str">
        <f>VLOOKUP(B577,classifications!E$3:F$335,2,FALSE)</f>
        <v>Urban with City and Town</v>
      </c>
      <c r="E577" s="7">
        <f t="shared" si="80"/>
        <v>7.22</v>
      </c>
      <c r="F577" s="49">
        <f t="shared" si="88"/>
        <v>53</v>
      </c>
      <c r="G577" s="49">
        <f t="shared" si="50"/>
        <v>53</v>
      </c>
      <c r="H577">
        <f t="shared" si="81"/>
        <v>7.09</v>
      </c>
      <c r="I577" s="49">
        <f t="shared" si="89"/>
        <v>81</v>
      </c>
      <c r="J577" s="49">
        <f t="shared" si="53"/>
        <v>81</v>
      </c>
      <c r="K577">
        <f t="shared" si="82"/>
        <v>7.21</v>
      </c>
      <c r="L577">
        <f t="shared" si="90"/>
        <v>77</v>
      </c>
      <c r="M577" s="49">
        <f t="shared" si="56"/>
        <v>77</v>
      </c>
      <c r="N577">
        <f t="shared" si="83"/>
        <v>7.36</v>
      </c>
      <c r="O577">
        <f t="shared" si="91"/>
        <v>60</v>
      </c>
      <c r="P577" s="49">
        <f t="shared" si="59"/>
        <v>60</v>
      </c>
      <c r="Q577">
        <f t="shared" si="84"/>
        <v>7.35</v>
      </c>
      <c r="R577">
        <f t="shared" si="92"/>
        <v>73</v>
      </c>
      <c r="S577" s="49">
        <f t="shared" si="62"/>
        <v>73</v>
      </c>
      <c r="T577">
        <f t="shared" si="85"/>
        <v>7.29</v>
      </c>
      <c r="U577">
        <f t="shared" si="93"/>
        <v>81</v>
      </c>
      <c r="V577">
        <f t="shared" si="65"/>
        <v>81</v>
      </c>
      <c r="W577">
        <f t="shared" si="86"/>
        <v>7.42</v>
      </c>
      <c r="X577">
        <f t="shared" si="94"/>
        <v>65</v>
      </c>
      <c r="Y577">
        <f t="shared" si="68"/>
        <v>65</v>
      </c>
      <c r="Z577">
        <f t="shared" si="87"/>
        <v>7.49</v>
      </c>
      <c r="AA577">
        <f t="shared" si="95"/>
        <v>58</v>
      </c>
      <c r="AB577">
        <f t="shared" si="71"/>
        <v>58</v>
      </c>
      <c r="AC577">
        <f t="shared" si="72"/>
        <v>7.51</v>
      </c>
      <c r="AD577" cm="1">
        <f t="array" ref="AD577">1+SUMPRODUCT((D$469:D$776=D577)*(AC$469:AC$776&gt;AC577))</f>
        <v>43</v>
      </c>
      <c r="AE577">
        <f t="shared" si="73"/>
        <v>43</v>
      </c>
      <c r="AF577">
        <f t="shared" si="74"/>
        <v>7.31</v>
      </c>
      <c r="AG577" cm="1">
        <f t="array" ref="AG577">1+SUMPRODUCT((D$469:D$776=D577)*(AF$469:AF$776&gt;AF577))</f>
        <v>46</v>
      </c>
      <c r="AH577">
        <f t="shared" si="75"/>
        <v>46</v>
      </c>
      <c r="AI577">
        <f t="shared" si="76"/>
        <v>7.36</v>
      </c>
      <c r="AJ577" cm="1">
        <f t="array" ref="AJ577">1+SUMPRODUCT((D$469:D$776=D577)*(AI$469:AI$776&gt;AI577))</f>
        <v>62</v>
      </c>
      <c r="AK577">
        <f t="shared" si="77"/>
        <v>62</v>
      </c>
      <c r="AL577">
        <f t="shared" si="78"/>
        <v>7.45</v>
      </c>
      <c r="AM577" cm="1">
        <f t="array" ref="AM577">1+SUMPRODUCT((D$469:D$776=D577)*(AL$469:AL$776&gt;AL577))</f>
        <v>33</v>
      </c>
      <c r="AN577">
        <f t="shared" si="79"/>
        <v>33</v>
      </c>
    </row>
    <row r="578" spans="2:40" x14ac:dyDescent="0.3">
      <c r="B578" t="s">
        <v>122</v>
      </c>
      <c r="C578" t="str">
        <f>VLOOKUP(B578,class!A$1:B$357,2,FALSE)</f>
        <v>Shire district</v>
      </c>
      <c r="D578" t="str">
        <f>VLOOKUP(B578,classifications!E$3:F$335,2,FALSE)</f>
        <v xml:space="preserve">Mainly Rural (rural including hub towns &gt;=80%) </v>
      </c>
      <c r="E578" s="7">
        <f t="shared" si="80"/>
        <v>7.69</v>
      </c>
      <c r="F578" s="49">
        <f t="shared" si="88"/>
        <v>11</v>
      </c>
      <c r="G578" s="49">
        <f t="shared" si="50"/>
        <v>11</v>
      </c>
      <c r="H578">
        <f t="shared" si="81"/>
        <v>7.57</v>
      </c>
      <c r="I578" s="49">
        <f t="shared" si="89"/>
        <v>9</v>
      </c>
      <c r="J578" s="49">
        <f t="shared" si="53"/>
        <v>9</v>
      </c>
      <c r="K578">
        <f t="shared" si="82"/>
        <v>7.79</v>
      </c>
      <c r="L578">
        <f t="shared" si="90"/>
        <v>9</v>
      </c>
      <c r="M578" s="49">
        <f t="shared" si="56"/>
        <v>9</v>
      </c>
      <c r="N578">
        <f t="shared" si="83"/>
        <v>7.75</v>
      </c>
      <c r="O578">
        <f t="shared" si="91"/>
        <v>14</v>
      </c>
      <c r="P578" s="49">
        <f t="shared" si="59"/>
        <v>14</v>
      </c>
      <c r="Q578">
        <f t="shared" si="84"/>
        <v>7.84</v>
      </c>
      <c r="R578">
        <f t="shared" si="92"/>
        <v>5</v>
      </c>
      <c r="S578" s="49">
        <f t="shared" si="62"/>
        <v>5</v>
      </c>
      <c r="T578">
        <f t="shared" si="85"/>
        <v>7.65</v>
      </c>
      <c r="U578">
        <f t="shared" si="93"/>
        <v>24</v>
      </c>
      <c r="V578">
        <f t="shared" si="65"/>
        <v>24</v>
      </c>
      <c r="W578">
        <f t="shared" si="86"/>
        <v>7.66</v>
      </c>
      <c r="X578">
        <f t="shared" si="94"/>
        <v>21</v>
      </c>
      <c r="Y578">
        <f t="shared" si="68"/>
        <v>21</v>
      </c>
      <c r="Z578">
        <f t="shared" si="87"/>
        <v>8.19</v>
      </c>
      <c r="AA578">
        <f t="shared" si="95"/>
        <v>2</v>
      </c>
      <c r="AB578">
        <f t="shared" si="71"/>
        <v>2</v>
      </c>
      <c r="AC578">
        <f t="shared" si="72"/>
        <v>7.31</v>
      </c>
      <c r="AD578" cm="1">
        <f t="array" ref="AD578">1+SUMPRODUCT((D$469:D$776=D578)*(AC$469:AC$776&gt;AC578))</f>
        <v>38</v>
      </c>
      <c r="AE578">
        <f t="shared" si="73"/>
        <v>38</v>
      </c>
      <c r="AF578">
        <f t="shared" si="74"/>
        <v>7.64</v>
      </c>
      <c r="AG578" cm="1">
        <f t="array" ref="AG578">1+SUMPRODUCT((D$469:D$776=D578)*(AF$469:AF$776&gt;AF578))</f>
        <v>15</v>
      </c>
      <c r="AH578">
        <f t="shared" si="75"/>
        <v>15</v>
      </c>
      <c r="AI578">
        <f t="shared" si="76"/>
        <v>8.0500000000000007</v>
      </c>
      <c r="AJ578" cm="1">
        <f t="array" ref="AJ578">1+SUMPRODUCT((D$469:D$776=D578)*(AI$469:AI$776&gt;AI578))</f>
        <v>2</v>
      </c>
      <c r="AK578">
        <f t="shared" si="77"/>
        <v>2</v>
      </c>
      <c r="AL578">
        <f t="shared" si="78"/>
        <v>7.03</v>
      </c>
      <c r="AM578" cm="1">
        <f t="array" ref="AM578">1+SUMPRODUCT((D$469:D$776=D578)*(AL$469:AL$776&gt;AL578))</f>
        <v>39</v>
      </c>
      <c r="AN578">
        <f t="shared" si="79"/>
        <v>39</v>
      </c>
    </row>
    <row r="579" spans="2:40" x14ac:dyDescent="0.3">
      <c r="B579" t="s">
        <v>123</v>
      </c>
      <c r="C579" t="str">
        <f>VLOOKUP(B579,class!A$1:B$357,2,FALSE)</f>
        <v>London borough</v>
      </c>
      <c r="D579" t="str">
        <f>VLOOKUP(B579,classifications!E$3:F$335,2,FALSE)</f>
        <v>Urban with Major Conurbation</v>
      </c>
      <c r="E579" s="7">
        <f t="shared" si="80"/>
        <v>7.19</v>
      </c>
      <c r="F579" s="49">
        <f t="shared" si="88"/>
        <v>39</v>
      </c>
      <c r="G579" s="49">
        <f t="shared" si="50"/>
        <v>39</v>
      </c>
      <c r="H579">
        <f t="shared" si="81"/>
        <v>6.96</v>
      </c>
      <c r="I579" s="49">
        <f t="shared" si="89"/>
        <v>71</v>
      </c>
      <c r="J579" s="49">
        <f t="shared" si="53"/>
        <v>71</v>
      </c>
      <c r="K579">
        <f t="shared" si="82"/>
        <v>7.19</v>
      </c>
      <c r="L579">
        <f t="shared" si="90"/>
        <v>56</v>
      </c>
      <c r="M579" s="49">
        <f t="shared" si="56"/>
        <v>56</v>
      </c>
      <c r="N579">
        <f t="shared" si="83"/>
        <v>7.39</v>
      </c>
      <c r="O579">
        <f t="shared" si="91"/>
        <v>32</v>
      </c>
      <c r="P579" s="49">
        <f t="shared" si="59"/>
        <v>32</v>
      </c>
      <c r="Q579">
        <f t="shared" si="84"/>
        <v>7.45</v>
      </c>
      <c r="R579">
        <f t="shared" si="92"/>
        <v>27</v>
      </c>
      <c r="S579" s="49">
        <f t="shared" si="62"/>
        <v>27</v>
      </c>
      <c r="T579">
        <f t="shared" si="85"/>
        <v>7.43</v>
      </c>
      <c r="U579">
        <f t="shared" si="93"/>
        <v>37</v>
      </c>
      <c r="V579">
        <f t="shared" si="65"/>
        <v>37</v>
      </c>
      <c r="W579">
        <f t="shared" si="86"/>
        <v>7.13</v>
      </c>
      <c r="X579">
        <f t="shared" si="94"/>
        <v>71</v>
      </c>
      <c r="Y579">
        <f t="shared" si="68"/>
        <v>71</v>
      </c>
      <c r="Z579">
        <f t="shared" si="87"/>
        <v>7.6</v>
      </c>
      <c r="AA579">
        <f t="shared" si="95"/>
        <v>22</v>
      </c>
      <c r="AB579">
        <f t="shared" si="71"/>
        <v>22</v>
      </c>
      <c r="AC579">
        <f t="shared" si="72"/>
        <v>7.32</v>
      </c>
      <c r="AD579" cm="1">
        <f t="array" ref="AD579">1+SUMPRODUCT((D$469:D$776=D579)*(AC$469:AC$776&gt;AC579))</f>
        <v>51</v>
      </c>
      <c r="AE579">
        <f t="shared" si="73"/>
        <v>51</v>
      </c>
      <c r="AF579">
        <f t="shared" si="74"/>
        <v>7.57</v>
      </c>
      <c r="AG579" cm="1">
        <f t="array" ref="AG579">1+SUMPRODUCT((D$469:D$776=D579)*(AF$469:AF$776&gt;AF579))</f>
        <v>6</v>
      </c>
      <c r="AH579">
        <f t="shared" si="75"/>
        <v>6</v>
      </c>
      <c r="AI579">
        <f t="shared" si="76"/>
        <v>7.24</v>
      </c>
      <c r="AJ579" cm="1">
        <f t="array" ref="AJ579">1+SUMPRODUCT((D$469:D$776=D579)*(AI$469:AI$776&gt;AI579))</f>
        <v>61</v>
      </c>
      <c r="AK579">
        <f t="shared" si="77"/>
        <v>61</v>
      </c>
      <c r="AL579">
        <f t="shared" si="78"/>
        <v>7.66</v>
      </c>
      <c r="AM579" cm="1">
        <f t="array" ref="AM579">1+SUMPRODUCT((D$469:D$776=D579)*(AL$469:AL$776&gt;AL579))</f>
        <v>7</v>
      </c>
      <c r="AN579">
        <f t="shared" si="79"/>
        <v>7</v>
      </c>
    </row>
    <row r="580" spans="2:40" x14ac:dyDescent="0.3">
      <c r="B580" t="s">
        <v>124</v>
      </c>
      <c r="C580" t="str">
        <f>VLOOKUP(B580,class!A$1:B$357,2,FALSE)</f>
        <v>Shire district</v>
      </c>
      <c r="D580" t="str">
        <f>VLOOKUP(B580,classifications!E$3:F$335,2,FALSE)</f>
        <v xml:space="preserve">Mainly Rural (rural including hub towns &gt;=80%) </v>
      </c>
      <c r="E580" s="7">
        <f t="shared" si="80"/>
        <v>7.28</v>
      </c>
      <c r="F580" s="49">
        <f t="shared" si="88"/>
        <v>33</v>
      </c>
      <c r="G580" s="49">
        <f t="shared" si="50"/>
        <v>33</v>
      </c>
      <c r="H580">
        <f t="shared" si="81"/>
        <v>7.36</v>
      </c>
      <c r="I580" s="49">
        <f t="shared" si="89"/>
        <v>25</v>
      </c>
      <c r="J580" s="49">
        <f t="shared" si="53"/>
        <v>25</v>
      </c>
      <c r="K580">
        <f t="shared" si="82"/>
        <v>7.56</v>
      </c>
      <c r="L580">
        <f t="shared" si="90"/>
        <v>26</v>
      </c>
      <c r="M580" s="49">
        <f t="shared" si="56"/>
        <v>26</v>
      </c>
      <c r="N580">
        <f t="shared" si="83"/>
        <v>7.76</v>
      </c>
      <c r="O580">
        <f t="shared" si="91"/>
        <v>11</v>
      </c>
      <c r="P580" s="49">
        <f t="shared" si="59"/>
        <v>11</v>
      </c>
      <c r="Q580">
        <f t="shared" si="84"/>
        <v>7.73</v>
      </c>
      <c r="R580">
        <f t="shared" si="92"/>
        <v>12</v>
      </c>
      <c r="S580" s="49">
        <f t="shared" si="62"/>
        <v>12</v>
      </c>
      <c r="T580">
        <f t="shared" si="85"/>
        <v>7.68</v>
      </c>
      <c r="U580">
        <f t="shared" si="93"/>
        <v>20</v>
      </c>
      <c r="V580">
        <f t="shared" si="65"/>
        <v>20</v>
      </c>
      <c r="W580">
        <f t="shared" si="86"/>
        <v>7.82</v>
      </c>
      <c r="X580">
        <f t="shared" si="94"/>
        <v>5</v>
      </c>
      <c r="Y580">
        <f t="shared" si="68"/>
        <v>5</v>
      </c>
      <c r="Z580">
        <f t="shared" si="87"/>
        <v>7.53</v>
      </c>
      <c r="AA580">
        <f t="shared" si="95"/>
        <v>33</v>
      </c>
      <c r="AB580">
        <f t="shared" si="71"/>
        <v>33</v>
      </c>
      <c r="AC580">
        <f t="shared" si="72"/>
        <v>7.34</v>
      </c>
      <c r="AD580" cm="1">
        <f t="array" ref="AD580">1+SUMPRODUCT((D$469:D$776=D580)*(AC$469:AC$776&gt;AC580))</f>
        <v>36</v>
      </c>
      <c r="AE580">
        <f t="shared" si="73"/>
        <v>36</v>
      </c>
      <c r="AF580">
        <f t="shared" si="74"/>
        <v>7.06</v>
      </c>
      <c r="AG580" cm="1">
        <f t="array" ref="AG580">1+SUMPRODUCT((D$469:D$776=D580)*(AF$469:AF$776&gt;AF580))</f>
        <v>40</v>
      </c>
      <c r="AH580">
        <f t="shared" si="75"/>
        <v>40</v>
      </c>
      <c r="AI580">
        <f t="shared" si="76"/>
        <v>7.33</v>
      </c>
      <c r="AJ580" cm="1">
        <f t="array" ref="AJ580">1+SUMPRODUCT((D$469:D$776=D580)*(AI$469:AI$776&gt;AI580))</f>
        <v>37</v>
      </c>
      <c r="AK580">
        <f t="shared" si="77"/>
        <v>37</v>
      </c>
      <c r="AL580">
        <f t="shared" si="78"/>
        <v>7.43</v>
      </c>
      <c r="AM580" cm="1">
        <f t="array" ref="AM580">1+SUMPRODUCT((D$469:D$776=D580)*(AL$469:AL$776&gt;AL580))</f>
        <v>28</v>
      </c>
      <c r="AN580">
        <f t="shared" si="79"/>
        <v>28</v>
      </c>
    </row>
    <row r="581" spans="2:40" x14ac:dyDescent="0.3">
      <c r="B581" t="s">
        <v>125</v>
      </c>
      <c r="C581" t="str">
        <f>VLOOKUP(B581,class!A$1:B$357,2,FALSE)</f>
        <v>London borough</v>
      </c>
      <c r="D581" t="str">
        <f>VLOOKUP(B581,classifications!E$3:F$335,2,FALSE)</f>
        <v>Urban with Major Conurbation</v>
      </c>
      <c r="E581" s="7">
        <f t="shared" si="80"/>
        <v>7.09</v>
      </c>
      <c r="F581" s="49">
        <f t="shared" si="88"/>
        <v>53</v>
      </c>
      <c r="G581" s="49">
        <f t="shared" si="50"/>
        <v>53</v>
      </c>
      <c r="H581">
        <f t="shared" si="81"/>
        <v>7.09</v>
      </c>
      <c r="I581" s="49">
        <f t="shared" si="89"/>
        <v>56</v>
      </c>
      <c r="J581" s="49">
        <f t="shared" si="53"/>
        <v>56</v>
      </c>
      <c r="K581">
        <f t="shared" si="82"/>
        <v>7.28</v>
      </c>
      <c r="L581">
        <f t="shared" si="90"/>
        <v>43</v>
      </c>
      <c r="M581" s="49">
        <f t="shared" si="56"/>
        <v>43</v>
      </c>
      <c r="N581">
        <f t="shared" si="83"/>
        <v>7.27</v>
      </c>
      <c r="O581">
        <f t="shared" si="91"/>
        <v>54</v>
      </c>
      <c r="P581" s="49">
        <f t="shared" si="59"/>
        <v>54</v>
      </c>
      <c r="Q581">
        <f t="shared" si="84"/>
        <v>7.23</v>
      </c>
      <c r="R581">
        <f t="shared" si="92"/>
        <v>64</v>
      </c>
      <c r="S581" s="49">
        <f t="shared" si="62"/>
        <v>64</v>
      </c>
      <c r="T581">
        <f t="shared" si="85"/>
        <v>7.38</v>
      </c>
      <c r="U581">
        <f t="shared" si="93"/>
        <v>44</v>
      </c>
      <c r="V581">
        <f t="shared" si="65"/>
        <v>44</v>
      </c>
      <c r="W581">
        <f t="shared" si="86"/>
        <v>7.34</v>
      </c>
      <c r="X581">
        <f t="shared" si="94"/>
        <v>58</v>
      </c>
      <c r="Y581">
        <f t="shared" si="68"/>
        <v>58</v>
      </c>
      <c r="Z581">
        <f t="shared" si="87"/>
        <v>7.26</v>
      </c>
      <c r="AA581">
        <f t="shared" si="95"/>
        <v>74</v>
      </c>
      <c r="AB581">
        <f t="shared" si="71"/>
        <v>74</v>
      </c>
      <c r="AC581">
        <f t="shared" si="72"/>
        <v>7.32</v>
      </c>
      <c r="AD581" cm="1">
        <f t="array" ref="AD581">1+SUMPRODUCT((D$469:D$776=D581)*(AC$469:AC$776&gt;AC581))</f>
        <v>51</v>
      </c>
      <c r="AE581">
        <f t="shared" si="73"/>
        <v>51</v>
      </c>
      <c r="AF581">
        <f t="shared" si="74"/>
        <v>7.08</v>
      </c>
      <c r="AG581" cm="1">
        <f t="array" ref="AG581">1+SUMPRODUCT((D$469:D$776=D581)*(AF$469:AF$776&gt;AF581))</f>
        <v>61</v>
      </c>
      <c r="AH581">
        <f t="shared" si="75"/>
        <v>61</v>
      </c>
      <c r="AI581">
        <f t="shared" si="76"/>
        <v>7.13</v>
      </c>
      <c r="AJ581" cm="1">
        <f t="array" ref="AJ581">1+SUMPRODUCT((D$469:D$776=D581)*(AI$469:AI$776&gt;AI581))</f>
        <v>71</v>
      </c>
      <c r="AK581">
        <f t="shared" si="77"/>
        <v>71</v>
      </c>
      <c r="AL581">
        <f t="shared" si="78"/>
        <v>7.17</v>
      </c>
      <c r="AM581" cm="1">
        <f t="array" ref="AM581">1+SUMPRODUCT((D$469:D$776=D581)*(AL$469:AL$776&gt;AL581))</f>
        <v>62</v>
      </c>
      <c r="AN581">
        <f t="shared" si="79"/>
        <v>62</v>
      </c>
    </row>
    <row r="582" spans="2:40" x14ac:dyDescent="0.3">
      <c r="B582" t="s">
        <v>126</v>
      </c>
      <c r="C582" t="str">
        <f>VLOOKUP(B582,class!A$1:B$357,2,FALSE)</f>
        <v>Shire district</v>
      </c>
      <c r="D582" t="str">
        <f>VLOOKUP(B582,classifications!E$3:F$335,2,FALSE)</f>
        <v>Urban with City and Town</v>
      </c>
      <c r="E582" s="7">
        <f t="shared" si="80"/>
        <v>7.53</v>
      </c>
      <c r="F582" s="49">
        <f t="shared" si="88"/>
        <v>8</v>
      </c>
      <c r="G582" s="49">
        <f t="shared" si="50"/>
        <v>8</v>
      </c>
      <c r="H582">
        <f t="shared" si="81"/>
        <v>6.55</v>
      </c>
      <c r="I582" s="49">
        <f t="shared" si="89"/>
        <v>91</v>
      </c>
      <c r="J582" s="49">
        <f t="shared" si="53"/>
        <v>91</v>
      </c>
      <c r="K582">
        <f t="shared" si="82"/>
        <v>7.05</v>
      </c>
      <c r="L582">
        <f t="shared" si="90"/>
        <v>87</v>
      </c>
      <c r="M582" s="49">
        <f t="shared" si="56"/>
        <v>87</v>
      </c>
      <c r="N582">
        <f t="shared" si="83"/>
        <v>7.46</v>
      </c>
      <c r="O582">
        <f t="shared" si="91"/>
        <v>51</v>
      </c>
      <c r="P582" s="49">
        <f t="shared" si="59"/>
        <v>51</v>
      </c>
      <c r="Q582">
        <f t="shared" si="84"/>
        <v>7.39</v>
      </c>
      <c r="R582">
        <f t="shared" si="92"/>
        <v>62</v>
      </c>
      <c r="S582" s="49">
        <f t="shared" si="62"/>
        <v>62</v>
      </c>
      <c r="T582">
        <f t="shared" si="85"/>
        <v>7.14</v>
      </c>
      <c r="U582">
        <f t="shared" si="93"/>
        <v>88</v>
      </c>
      <c r="V582">
        <f t="shared" si="65"/>
        <v>88</v>
      </c>
      <c r="W582">
        <f t="shared" si="86"/>
        <v>7.6</v>
      </c>
      <c r="X582">
        <f t="shared" si="94"/>
        <v>30</v>
      </c>
      <c r="Y582">
        <f t="shared" si="68"/>
        <v>30</v>
      </c>
      <c r="Z582">
        <f t="shared" si="87"/>
        <v>7.75</v>
      </c>
      <c r="AA582">
        <f t="shared" si="95"/>
        <v>15</v>
      </c>
      <c r="AB582">
        <f t="shared" si="71"/>
        <v>15</v>
      </c>
      <c r="AC582">
        <f t="shared" si="72"/>
        <v>7.19</v>
      </c>
      <c r="AD582" cm="1">
        <f t="array" ref="AD582">1+SUMPRODUCT((D$469:D$776=D582)*(AC$469:AC$776&gt;AC582))</f>
        <v>85</v>
      </c>
      <c r="AE582">
        <f t="shared" si="73"/>
        <v>85</v>
      </c>
      <c r="AF582">
        <f t="shared" si="74"/>
        <v>7.07</v>
      </c>
      <c r="AG582" cm="1">
        <f t="array" ref="AG582">1+SUMPRODUCT((D$469:D$776=D582)*(AF$469:AF$776&gt;AF582))</f>
        <v>82</v>
      </c>
      <c r="AH582">
        <f t="shared" si="75"/>
        <v>82</v>
      </c>
      <c r="AI582">
        <f t="shared" si="76"/>
        <v>7.79</v>
      </c>
      <c r="AJ582" cm="1">
        <f t="array" ref="AJ582">1+SUMPRODUCT((D$469:D$776=D582)*(AI$469:AI$776&gt;AI582))</f>
        <v>11</v>
      </c>
      <c r="AK582">
        <f t="shared" si="77"/>
        <v>11</v>
      </c>
      <c r="AL582" t="str">
        <f t="shared" si="78"/>
        <v>x</v>
      </c>
      <c r="AM582" cm="1">
        <f t="array" ref="AM582">1+SUMPRODUCT((D$469:D$776=D582)*(AL$469:AL$776&gt;AL582))</f>
        <v>1</v>
      </c>
      <c r="AN582">
        <f t="shared" si="79"/>
        <v>9999</v>
      </c>
    </row>
    <row r="583" spans="2:40" x14ac:dyDescent="0.3">
      <c r="B583" t="s">
        <v>127</v>
      </c>
      <c r="C583" t="str">
        <f>VLOOKUP(B583,class!A$1:B$357,2,FALSE)</f>
        <v>Shire district</v>
      </c>
      <c r="D583" t="str">
        <f>VLOOKUP(B583,classifications!E$3:F$335,2,FALSE)</f>
        <v>Urban with Significant Rural (rural including hub towns 26-49%)</v>
      </c>
      <c r="E583" s="7">
        <f t="shared" si="80"/>
        <v>7.35</v>
      </c>
      <c r="F583" s="49">
        <f t="shared" si="88"/>
        <v>30</v>
      </c>
      <c r="G583" s="49">
        <f t="shared" si="50"/>
        <v>30</v>
      </c>
      <c r="H583">
        <f t="shared" si="81"/>
        <v>7.39</v>
      </c>
      <c r="I583" s="49">
        <f t="shared" si="89"/>
        <v>19</v>
      </c>
      <c r="J583" s="49">
        <f t="shared" si="53"/>
        <v>19</v>
      </c>
      <c r="K583">
        <f t="shared" si="82"/>
        <v>7.63</v>
      </c>
      <c r="L583">
        <f t="shared" si="90"/>
        <v>9</v>
      </c>
      <c r="M583" s="49">
        <f t="shared" si="56"/>
        <v>9</v>
      </c>
      <c r="N583">
        <f t="shared" si="83"/>
        <v>7.63</v>
      </c>
      <c r="O583">
        <f t="shared" si="91"/>
        <v>16</v>
      </c>
      <c r="P583" s="49">
        <f t="shared" si="59"/>
        <v>16</v>
      </c>
      <c r="Q583">
        <f t="shared" si="84"/>
        <v>7.54</v>
      </c>
      <c r="R583">
        <f t="shared" si="92"/>
        <v>17</v>
      </c>
      <c r="S583" s="49">
        <f t="shared" si="62"/>
        <v>17</v>
      </c>
      <c r="T583">
        <f t="shared" si="85"/>
        <v>7.83</v>
      </c>
      <c r="U583">
        <f t="shared" si="93"/>
        <v>6</v>
      </c>
      <c r="V583">
        <f t="shared" si="65"/>
        <v>6</v>
      </c>
      <c r="W583">
        <f t="shared" si="86"/>
        <v>7.71</v>
      </c>
      <c r="X583">
        <f t="shared" si="94"/>
        <v>9</v>
      </c>
      <c r="Y583">
        <f t="shared" si="68"/>
        <v>9</v>
      </c>
      <c r="Z583">
        <f t="shared" si="87"/>
        <v>7.53</v>
      </c>
      <c r="AA583">
        <f t="shared" si="95"/>
        <v>40</v>
      </c>
      <c r="AB583">
        <f t="shared" si="71"/>
        <v>40</v>
      </c>
      <c r="AC583">
        <f t="shared" si="72"/>
        <v>7.58</v>
      </c>
      <c r="AD583" cm="1">
        <f t="array" ref="AD583">1+SUMPRODUCT((D$469:D$776=D583)*(AC$469:AC$776&gt;AC583))</f>
        <v>18</v>
      </c>
      <c r="AE583">
        <f t="shared" si="73"/>
        <v>18</v>
      </c>
      <c r="AF583">
        <f t="shared" si="74"/>
        <v>7.6</v>
      </c>
      <c r="AG583" cm="1">
        <f t="array" ref="AG583">1+SUMPRODUCT((D$469:D$776=D583)*(AF$469:AF$776&gt;AF583))</f>
        <v>10</v>
      </c>
      <c r="AH583">
        <f t="shared" si="75"/>
        <v>10</v>
      </c>
      <c r="AI583">
        <f t="shared" si="76"/>
        <v>7.83</v>
      </c>
      <c r="AJ583" cm="1">
        <f t="array" ref="AJ583">1+SUMPRODUCT((D$469:D$776=D583)*(AI$469:AI$776&gt;AI583))</f>
        <v>4</v>
      </c>
      <c r="AK583">
        <f t="shared" si="77"/>
        <v>4</v>
      </c>
      <c r="AL583">
        <f t="shared" si="78"/>
        <v>7.59</v>
      </c>
      <c r="AM583" cm="1">
        <f t="array" ref="AM583">1+SUMPRODUCT((D$469:D$776=D583)*(AL$469:AL$776&gt;AL583))</f>
        <v>17</v>
      </c>
      <c r="AN583">
        <f t="shared" si="79"/>
        <v>17</v>
      </c>
    </row>
    <row r="584" spans="2:40" x14ac:dyDescent="0.3">
      <c r="B584" t="s">
        <v>128</v>
      </c>
      <c r="C584" t="str">
        <f>VLOOKUP(B584,class!A$1:B$357,2,FALSE)</f>
        <v>London borough</v>
      </c>
      <c r="D584" t="str">
        <f>VLOOKUP(B584,classifications!E$3:F$335,2,FALSE)</f>
        <v>Urban with Major Conurbation</v>
      </c>
      <c r="E584" s="7">
        <f t="shared" si="80"/>
        <v>7.32</v>
      </c>
      <c r="F584" s="49">
        <f t="shared" si="88"/>
        <v>13</v>
      </c>
      <c r="G584" s="49">
        <f t="shared" si="50"/>
        <v>13</v>
      </c>
      <c r="H584">
        <f t="shared" si="81"/>
        <v>7.39</v>
      </c>
      <c r="I584" s="49">
        <f t="shared" si="89"/>
        <v>15</v>
      </c>
      <c r="J584" s="49">
        <f t="shared" si="53"/>
        <v>15</v>
      </c>
      <c r="K584">
        <f t="shared" si="82"/>
        <v>7.49</v>
      </c>
      <c r="L584">
        <f t="shared" si="90"/>
        <v>19</v>
      </c>
      <c r="M584" s="49">
        <f t="shared" si="56"/>
        <v>19</v>
      </c>
      <c r="N584">
        <f t="shared" si="83"/>
        <v>7.53</v>
      </c>
      <c r="O584">
        <f t="shared" si="91"/>
        <v>6</v>
      </c>
      <c r="P584" s="49">
        <f t="shared" si="59"/>
        <v>6</v>
      </c>
      <c r="Q584">
        <f t="shared" si="84"/>
        <v>7.46</v>
      </c>
      <c r="R584">
        <f t="shared" si="92"/>
        <v>26</v>
      </c>
      <c r="S584" s="49">
        <f t="shared" si="62"/>
        <v>26</v>
      </c>
      <c r="T584">
        <f t="shared" si="85"/>
        <v>7.72</v>
      </c>
      <c r="U584">
        <f t="shared" si="93"/>
        <v>6</v>
      </c>
      <c r="V584">
        <f t="shared" si="65"/>
        <v>6</v>
      </c>
      <c r="W584">
        <f t="shared" si="86"/>
        <v>7.86</v>
      </c>
      <c r="X584">
        <f t="shared" si="94"/>
        <v>5</v>
      </c>
      <c r="Y584">
        <f t="shared" si="68"/>
        <v>5</v>
      </c>
      <c r="Z584">
        <f t="shared" si="87"/>
        <v>7.61</v>
      </c>
      <c r="AA584">
        <f t="shared" si="95"/>
        <v>19</v>
      </c>
      <c r="AB584">
        <f t="shared" si="71"/>
        <v>19</v>
      </c>
      <c r="AC584">
        <f t="shared" si="72"/>
        <v>7.18</v>
      </c>
      <c r="AD584" cm="1">
        <f t="array" ref="AD584">1+SUMPRODUCT((D$469:D$776=D584)*(AC$469:AC$776&gt;AC584))</f>
        <v>69</v>
      </c>
      <c r="AE584">
        <f t="shared" si="73"/>
        <v>69</v>
      </c>
      <c r="AF584">
        <f t="shared" si="74"/>
        <v>7.38</v>
      </c>
      <c r="AG584" cm="1">
        <f t="array" ref="AG584">1+SUMPRODUCT((D$469:D$776=D584)*(AF$469:AF$776&gt;AF584))</f>
        <v>17</v>
      </c>
      <c r="AH584">
        <f t="shared" si="75"/>
        <v>17</v>
      </c>
      <c r="AI584">
        <f t="shared" si="76"/>
        <v>7.55</v>
      </c>
      <c r="AJ584" cm="1">
        <f t="array" ref="AJ584">1+SUMPRODUCT((D$469:D$776=D584)*(AI$469:AI$776&gt;AI584))</f>
        <v>14</v>
      </c>
      <c r="AK584">
        <f t="shared" si="77"/>
        <v>14</v>
      </c>
      <c r="AL584">
        <f t="shared" si="78"/>
        <v>7.6</v>
      </c>
      <c r="AM584" cm="1">
        <f t="array" ref="AM584">1+SUMPRODUCT((D$469:D$776=D584)*(AL$469:AL$776&gt;AL584))</f>
        <v>11</v>
      </c>
      <c r="AN584">
        <f t="shared" si="79"/>
        <v>11</v>
      </c>
    </row>
    <row r="585" spans="2:40" x14ac:dyDescent="0.3">
      <c r="B585" t="s">
        <v>129</v>
      </c>
      <c r="C585" t="str">
        <f>VLOOKUP(B585,class!A$1:B$357,2,FALSE)</f>
        <v>Shire district</v>
      </c>
      <c r="D585" t="str">
        <f>VLOOKUP(B585,classifications!E$3:F$335,2,FALSE)</f>
        <v>Urban with Significant Rural (rural including hub towns 26-49%)</v>
      </c>
      <c r="E585" s="7">
        <f t="shared" si="80"/>
        <v>7.17</v>
      </c>
      <c r="F585" s="49">
        <f t="shared" si="88"/>
        <v>42</v>
      </c>
      <c r="G585" s="49">
        <f t="shared" si="50"/>
        <v>42</v>
      </c>
      <c r="H585">
        <f t="shared" si="81"/>
        <v>8.02</v>
      </c>
      <c r="I585" s="49">
        <f t="shared" si="89"/>
        <v>1</v>
      </c>
      <c r="J585" s="49">
        <f t="shared" si="53"/>
        <v>1</v>
      </c>
      <c r="K585">
        <f t="shared" si="82"/>
        <v>7.63</v>
      </c>
      <c r="L585">
        <f t="shared" si="90"/>
        <v>9</v>
      </c>
      <c r="M585" s="49">
        <f t="shared" si="56"/>
        <v>9</v>
      </c>
      <c r="N585">
        <f t="shared" si="83"/>
        <v>7.91</v>
      </c>
      <c r="O585">
        <f t="shared" si="91"/>
        <v>2</v>
      </c>
      <c r="P585" s="49">
        <f t="shared" si="59"/>
        <v>2</v>
      </c>
      <c r="Q585">
        <f t="shared" si="84"/>
        <v>7.39</v>
      </c>
      <c r="R585">
        <f t="shared" si="92"/>
        <v>35</v>
      </c>
      <c r="S585" s="49">
        <f t="shared" si="62"/>
        <v>35</v>
      </c>
      <c r="T585">
        <f t="shared" si="85"/>
        <v>7.99</v>
      </c>
      <c r="U585">
        <f t="shared" si="93"/>
        <v>1</v>
      </c>
      <c r="V585">
        <f t="shared" si="65"/>
        <v>1</v>
      </c>
      <c r="W585">
        <f t="shared" si="86"/>
        <v>7.34</v>
      </c>
      <c r="X585">
        <f t="shared" si="94"/>
        <v>41</v>
      </c>
      <c r="Y585">
        <f t="shared" si="68"/>
        <v>41</v>
      </c>
      <c r="Z585">
        <f t="shared" si="87"/>
        <v>8</v>
      </c>
      <c r="AA585">
        <f t="shared" si="95"/>
        <v>1</v>
      </c>
      <c r="AB585">
        <f t="shared" si="71"/>
        <v>1</v>
      </c>
      <c r="AC585">
        <f t="shared" si="72"/>
        <v>7.7</v>
      </c>
      <c r="AD585" cm="1">
        <f t="array" ref="AD585">1+SUMPRODUCT((D$469:D$776=D585)*(AC$469:AC$776&gt;AC585))</f>
        <v>7</v>
      </c>
      <c r="AE585">
        <f t="shared" si="73"/>
        <v>7</v>
      </c>
      <c r="AF585">
        <f t="shared" si="74"/>
        <v>7.78</v>
      </c>
      <c r="AG585" cm="1">
        <f t="array" ref="AG585">1+SUMPRODUCT((D$469:D$776=D585)*(AF$469:AF$776&gt;AF585))</f>
        <v>3</v>
      </c>
      <c r="AH585">
        <f t="shared" si="75"/>
        <v>3</v>
      </c>
      <c r="AI585">
        <f t="shared" si="76"/>
        <v>7.22</v>
      </c>
      <c r="AJ585" cm="1">
        <f t="array" ref="AJ585">1+SUMPRODUCT((D$469:D$776=D585)*(AI$469:AI$776&gt;AI585))</f>
        <v>47</v>
      </c>
      <c r="AK585">
        <f t="shared" si="77"/>
        <v>47</v>
      </c>
      <c r="AL585">
        <f t="shared" si="78"/>
        <v>7.46</v>
      </c>
      <c r="AM585" cm="1">
        <f t="array" ref="AM585">1+SUMPRODUCT((D$469:D$776=D585)*(AL$469:AL$776&gt;AL585))</f>
        <v>34</v>
      </c>
      <c r="AN585">
        <f t="shared" si="79"/>
        <v>34</v>
      </c>
    </row>
    <row r="586" spans="2:40" x14ac:dyDescent="0.3">
      <c r="B586" t="s">
        <v>130</v>
      </c>
      <c r="C586" t="str">
        <f>VLOOKUP(B586,class!A$1:B$357,2,FALSE)</f>
        <v>Unitary authority</v>
      </c>
      <c r="D586" t="str">
        <f>VLOOKUP(B586,classifications!E$3:F$335,2,FALSE)</f>
        <v>Urban with City and Town</v>
      </c>
      <c r="E586" s="7">
        <f t="shared" si="80"/>
        <v>7.27</v>
      </c>
      <c r="F586" s="49">
        <f t="shared" si="88"/>
        <v>45</v>
      </c>
      <c r="G586" s="49">
        <f t="shared" si="50"/>
        <v>45</v>
      </c>
      <c r="H586">
        <f t="shared" si="81"/>
        <v>7.15</v>
      </c>
      <c r="I586" s="49">
        <f t="shared" si="89"/>
        <v>65</v>
      </c>
      <c r="J586" s="49">
        <f t="shared" si="53"/>
        <v>65</v>
      </c>
      <c r="K586">
        <f t="shared" si="82"/>
        <v>7.4</v>
      </c>
      <c r="L586">
        <f t="shared" si="90"/>
        <v>36</v>
      </c>
      <c r="M586" s="49">
        <f t="shared" si="56"/>
        <v>36</v>
      </c>
      <c r="N586">
        <f t="shared" si="83"/>
        <v>7.5</v>
      </c>
      <c r="O586">
        <f t="shared" si="91"/>
        <v>40</v>
      </c>
      <c r="P586" s="49">
        <f t="shared" si="59"/>
        <v>40</v>
      </c>
      <c r="Q586">
        <f t="shared" si="84"/>
        <v>7.26</v>
      </c>
      <c r="R586">
        <f t="shared" si="92"/>
        <v>81</v>
      </c>
      <c r="S586" s="49">
        <f t="shared" si="62"/>
        <v>81</v>
      </c>
      <c r="T586">
        <f t="shared" si="85"/>
        <v>7.44</v>
      </c>
      <c r="U586">
        <f t="shared" si="93"/>
        <v>61</v>
      </c>
      <c r="V586">
        <f t="shared" si="65"/>
        <v>61</v>
      </c>
      <c r="W586">
        <f t="shared" si="86"/>
        <v>7.47</v>
      </c>
      <c r="X586">
        <f t="shared" si="94"/>
        <v>58</v>
      </c>
      <c r="Y586">
        <f t="shared" si="68"/>
        <v>58</v>
      </c>
      <c r="Z586">
        <f t="shared" si="87"/>
        <v>7.39</v>
      </c>
      <c r="AA586">
        <f t="shared" si="95"/>
        <v>71</v>
      </c>
      <c r="AB586">
        <f t="shared" si="71"/>
        <v>71</v>
      </c>
      <c r="AC586">
        <f t="shared" si="72"/>
        <v>7.3</v>
      </c>
      <c r="AD586" cm="1">
        <f t="array" ref="AD586">1+SUMPRODUCT((D$469:D$776=D586)*(AC$469:AC$776&gt;AC586))</f>
        <v>73</v>
      </c>
      <c r="AE586">
        <f t="shared" si="73"/>
        <v>73</v>
      </c>
      <c r="AF586">
        <f t="shared" si="74"/>
        <v>7.21</v>
      </c>
      <c r="AG586" cm="1">
        <f t="array" ref="AG586">1+SUMPRODUCT((D$469:D$776=D586)*(AF$469:AF$776&gt;AF586))</f>
        <v>62</v>
      </c>
      <c r="AH586">
        <f t="shared" si="75"/>
        <v>62</v>
      </c>
      <c r="AI586">
        <f t="shared" si="76"/>
        <v>7.54</v>
      </c>
      <c r="AJ586" cm="1">
        <f t="array" ref="AJ586">1+SUMPRODUCT((D$469:D$776=D586)*(AI$469:AI$776&gt;AI586))</f>
        <v>27</v>
      </c>
      <c r="AK586">
        <f t="shared" si="77"/>
        <v>27</v>
      </c>
      <c r="AL586">
        <f t="shared" si="78"/>
        <v>7.57</v>
      </c>
      <c r="AM586" cm="1">
        <f t="array" ref="AM586">1+SUMPRODUCT((D$469:D$776=D586)*(AL$469:AL$776&gt;AL586))</f>
        <v>25</v>
      </c>
      <c r="AN586">
        <f t="shared" si="79"/>
        <v>25</v>
      </c>
    </row>
    <row r="587" spans="2:40" x14ac:dyDescent="0.3">
      <c r="B587" t="s">
        <v>131</v>
      </c>
      <c r="C587" t="str">
        <f>VLOOKUP(B587,class!A$1:B$357,2,FALSE)</f>
        <v>Shire district</v>
      </c>
      <c r="D587" t="str">
        <f>VLOOKUP(B587,classifications!E$3:F$335,2,FALSE)</f>
        <v>Urban with City and Town</v>
      </c>
      <c r="E587" s="7">
        <f t="shared" si="80"/>
        <v>7.35</v>
      </c>
      <c r="F587" s="49">
        <f t="shared" si="88"/>
        <v>27</v>
      </c>
      <c r="G587" s="49">
        <f t="shared" si="50"/>
        <v>27</v>
      </c>
      <c r="H587">
        <f t="shared" si="81"/>
        <v>7.18</v>
      </c>
      <c r="I587" s="49">
        <f t="shared" si="89"/>
        <v>61</v>
      </c>
      <c r="J587" s="49">
        <f t="shared" si="53"/>
        <v>61</v>
      </c>
      <c r="K587">
        <f t="shared" si="82"/>
        <v>7.35</v>
      </c>
      <c r="L587">
        <f t="shared" si="90"/>
        <v>48</v>
      </c>
      <c r="M587" s="49">
        <f t="shared" si="56"/>
        <v>48</v>
      </c>
      <c r="N587">
        <f t="shared" si="83"/>
        <v>7.25</v>
      </c>
      <c r="O587">
        <f t="shared" si="91"/>
        <v>81</v>
      </c>
      <c r="P587" s="49">
        <f t="shared" si="59"/>
        <v>81</v>
      </c>
      <c r="Q587">
        <f t="shared" si="84"/>
        <v>7.43</v>
      </c>
      <c r="R587">
        <f t="shared" si="92"/>
        <v>56</v>
      </c>
      <c r="S587" s="49">
        <f t="shared" si="62"/>
        <v>56</v>
      </c>
      <c r="T587">
        <f t="shared" si="85"/>
        <v>7.39</v>
      </c>
      <c r="U587">
        <f t="shared" si="93"/>
        <v>69</v>
      </c>
      <c r="V587">
        <f t="shared" si="65"/>
        <v>69</v>
      </c>
      <c r="W587">
        <f t="shared" si="86"/>
        <v>7.47</v>
      </c>
      <c r="X587">
        <f t="shared" si="94"/>
        <v>58</v>
      </c>
      <c r="Y587">
        <f t="shared" si="68"/>
        <v>58</v>
      </c>
      <c r="Z587">
        <f t="shared" si="87"/>
        <v>7.24</v>
      </c>
      <c r="AA587">
        <f t="shared" si="95"/>
        <v>84</v>
      </c>
      <c r="AB587">
        <f t="shared" si="71"/>
        <v>84</v>
      </c>
      <c r="AC587">
        <f t="shared" si="72"/>
        <v>7.74</v>
      </c>
      <c r="AD587" cm="1">
        <f t="array" ref="AD587">1+SUMPRODUCT((D$469:D$776=D587)*(AC$469:AC$776&gt;AC587))</f>
        <v>16</v>
      </c>
      <c r="AE587">
        <f t="shared" si="73"/>
        <v>16</v>
      </c>
      <c r="AF587">
        <f t="shared" si="74"/>
        <v>7.4</v>
      </c>
      <c r="AG587" cm="1">
        <f t="array" ref="AG587">1+SUMPRODUCT((D$469:D$776=D587)*(AF$469:AF$776&gt;AF587))</f>
        <v>23</v>
      </c>
      <c r="AH587">
        <f t="shared" si="75"/>
        <v>23</v>
      </c>
      <c r="AI587">
        <f t="shared" si="76"/>
        <v>7.9</v>
      </c>
      <c r="AJ587" cm="1">
        <f t="array" ref="AJ587">1+SUMPRODUCT((D$469:D$776=D587)*(AI$469:AI$776&gt;AI587))</f>
        <v>6</v>
      </c>
      <c r="AK587">
        <f t="shared" si="77"/>
        <v>6</v>
      </c>
      <c r="AL587">
        <f t="shared" si="78"/>
        <v>6.56</v>
      </c>
      <c r="AM587" cm="1">
        <f t="array" ref="AM587">1+SUMPRODUCT((D$469:D$776=D587)*(AL$469:AL$776&gt;AL587))</f>
        <v>90</v>
      </c>
      <c r="AN587">
        <f t="shared" si="79"/>
        <v>90</v>
      </c>
    </row>
    <row r="588" spans="2:40" x14ac:dyDescent="0.3">
      <c r="B588" t="s">
        <v>132</v>
      </c>
      <c r="C588" t="str">
        <f>VLOOKUP(B588,class!A$1:B$357,2,FALSE)</f>
        <v>Shire district</v>
      </c>
      <c r="D588" t="str">
        <f>VLOOKUP(B588,classifications!E$3:F$335,2,FALSE)</f>
        <v>Urban with City and Town</v>
      </c>
      <c r="E588" s="7">
        <f t="shared" si="80"/>
        <v>7.34</v>
      </c>
      <c r="F588" s="49">
        <f t="shared" si="88"/>
        <v>31</v>
      </c>
      <c r="G588" s="49">
        <f t="shared" si="50"/>
        <v>31</v>
      </c>
      <c r="H588">
        <f t="shared" si="81"/>
        <v>7.44</v>
      </c>
      <c r="I588" s="49">
        <f t="shared" si="89"/>
        <v>15</v>
      </c>
      <c r="J588" s="49">
        <f t="shared" si="53"/>
        <v>15</v>
      </c>
      <c r="K588">
        <f t="shared" si="82"/>
        <v>7.28</v>
      </c>
      <c r="L588">
        <f t="shared" si="90"/>
        <v>60</v>
      </c>
      <c r="M588" s="49">
        <f t="shared" si="56"/>
        <v>60</v>
      </c>
      <c r="N588">
        <f t="shared" si="83"/>
        <v>7.62</v>
      </c>
      <c r="O588">
        <f t="shared" si="91"/>
        <v>16</v>
      </c>
      <c r="P588" s="49">
        <f t="shared" si="59"/>
        <v>16</v>
      </c>
      <c r="Q588">
        <f t="shared" si="84"/>
        <v>7.72</v>
      </c>
      <c r="R588">
        <f t="shared" si="92"/>
        <v>13</v>
      </c>
      <c r="S588" s="49">
        <f t="shared" si="62"/>
        <v>13</v>
      </c>
      <c r="T588">
        <f t="shared" si="85"/>
        <v>7.65</v>
      </c>
      <c r="U588">
        <f t="shared" si="93"/>
        <v>23</v>
      </c>
      <c r="V588">
        <f t="shared" si="65"/>
        <v>23</v>
      </c>
      <c r="W588">
        <f t="shared" si="86"/>
        <v>7.48</v>
      </c>
      <c r="X588">
        <f t="shared" si="94"/>
        <v>55</v>
      </c>
      <c r="Y588">
        <f t="shared" si="68"/>
        <v>55</v>
      </c>
      <c r="Z588">
        <f t="shared" si="87"/>
        <v>7.67</v>
      </c>
      <c r="AA588">
        <f t="shared" si="95"/>
        <v>26</v>
      </c>
      <c r="AB588">
        <f t="shared" si="71"/>
        <v>26</v>
      </c>
      <c r="AC588">
        <f t="shared" si="72"/>
        <v>7.9</v>
      </c>
      <c r="AD588" cm="1">
        <f t="array" ref="AD588">1+SUMPRODUCT((D$469:D$776=D588)*(AC$469:AC$776&gt;AC588))</f>
        <v>6</v>
      </c>
      <c r="AE588">
        <f t="shared" si="73"/>
        <v>6</v>
      </c>
      <c r="AF588">
        <f t="shared" si="74"/>
        <v>7.06</v>
      </c>
      <c r="AG588" cm="1">
        <f t="array" ref="AG588">1+SUMPRODUCT((D$469:D$776=D588)*(AF$469:AF$776&gt;AF588))</f>
        <v>84</v>
      </c>
      <c r="AH588">
        <f t="shared" si="75"/>
        <v>84</v>
      </c>
      <c r="AI588">
        <f t="shared" si="76"/>
        <v>7.6</v>
      </c>
      <c r="AJ588" cm="1">
        <f t="array" ref="AJ588">1+SUMPRODUCT((D$469:D$776=D588)*(AI$469:AI$776&gt;AI588))</f>
        <v>19</v>
      </c>
      <c r="AK588">
        <f t="shared" si="77"/>
        <v>19</v>
      </c>
      <c r="AL588">
        <f t="shared" si="78"/>
        <v>7.77</v>
      </c>
      <c r="AM588" cm="1">
        <f t="array" ref="AM588">1+SUMPRODUCT((D$469:D$776=D588)*(AL$469:AL$776&gt;AL588))</f>
        <v>10</v>
      </c>
      <c r="AN588">
        <f t="shared" si="79"/>
        <v>10</v>
      </c>
    </row>
    <row r="589" spans="2:40" x14ac:dyDescent="0.3">
      <c r="B589" t="s">
        <v>133</v>
      </c>
      <c r="C589" t="str">
        <f>VLOOKUP(B589,class!A$1:B$357,2,FALSE)</f>
        <v>London borough</v>
      </c>
      <c r="D589" t="str">
        <f>VLOOKUP(B589,classifications!E$3:F$335,2,FALSE)</f>
        <v>Urban with Major Conurbation</v>
      </c>
      <c r="E589" s="7">
        <f t="shared" si="80"/>
        <v>7.25</v>
      </c>
      <c r="F589" s="49">
        <f t="shared" si="88"/>
        <v>26</v>
      </c>
      <c r="G589" s="49">
        <f t="shared" si="50"/>
        <v>26</v>
      </c>
      <c r="H589">
        <f t="shared" si="81"/>
        <v>7.18</v>
      </c>
      <c r="I589" s="49">
        <f t="shared" si="89"/>
        <v>43</v>
      </c>
      <c r="J589" s="49">
        <f t="shared" si="53"/>
        <v>43</v>
      </c>
      <c r="K589">
        <f t="shared" si="82"/>
        <v>7.35</v>
      </c>
      <c r="L589">
        <f t="shared" si="90"/>
        <v>31</v>
      </c>
      <c r="M589" s="49">
        <f t="shared" si="56"/>
        <v>31</v>
      </c>
      <c r="N589">
        <f t="shared" si="83"/>
        <v>7.32</v>
      </c>
      <c r="O589">
        <f t="shared" si="91"/>
        <v>42</v>
      </c>
      <c r="P589" s="49">
        <f t="shared" si="59"/>
        <v>42</v>
      </c>
      <c r="Q589">
        <f t="shared" si="84"/>
        <v>7.53</v>
      </c>
      <c r="R589">
        <f t="shared" si="92"/>
        <v>18</v>
      </c>
      <c r="S589" s="49">
        <f t="shared" si="62"/>
        <v>18</v>
      </c>
      <c r="T589">
        <f t="shared" si="85"/>
        <v>7.44</v>
      </c>
      <c r="U589">
        <f t="shared" si="93"/>
        <v>35</v>
      </c>
      <c r="V589">
        <f t="shared" si="65"/>
        <v>35</v>
      </c>
      <c r="W589">
        <f t="shared" si="86"/>
        <v>7.33</v>
      </c>
      <c r="X589">
        <f t="shared" si="94"/>
        <v>60</v>
      </c>
      <c r="Y589">
        <f t="shared" si="68"/>
        <v>60</v>
      </c>
      <c r="Z589">
        <f t="shared" si="87"/>
        <v>7.4</v>
      </c>
      <c r="AA589">
        <f t="shared" si="95"/>
        <v>54</v>
      </c>
      <c r="AB589">
        <f t="shared" si="71"/>
        <v>54</v>
      </c>
      <c r="AC589">
        <f t="shared" si="72"/>
        <v>7.38</v>
      </c>
      <c r="AD589" cm="1">
        <f t="array" ref="AD589">1+SUMPRODUCT((D$469:D$776=D589)*(AC$469:AC$776&gt;AC589))</f>
        <v>39</v>
      </c>
      <c r="AE589">
        <f t="shared" si="73"/>
        <v>39</v>
      </c>
      <c r="AF589">
        <f t="shared" si="74"/>
        <v>7.48</v>
      </c>
      <c r="AG589" cm="1">
        <f t="array" ref="AG589">1+SUMPRODUCT((D$469:D$776=D589)*(AF$469:AF$776&gt;AF589))</f>
        <v>12</v>
      </c>
      <c r="AH589">
        <f t="shared" si="75"/>
        <v>12</v>
      </c>
      <c r="AI589">
        <f t="shared" si="76"/>
        <v>7.41</v>
      </c>
      <c r="AJ589" cm="1">
        <f t="array" ref="AJ589">1+SUMPRODUCT((D$469:D$776=D589)*(AI$469:AI$776&gt;AI589))</f>
        <v>40</v>
      </c>
      <c r="AK589">
        <f t="shared" si="77"/>
        <v>40</v>
      </c>
      <c r="AL589">
        <f t="shared" si="78"/>
        <v>7.54</v>
      </c>
      <c r="AM589" cm="1">
        <f t="array" ref="AM589">1+SUMPRODUCT((D$469:D$776=D589)*(AL$469:AL$776&gt;AL589))</f>
        <v>13</v>
      </c>
      <c r="AN589">
        <f t="shared" si="79"/>
        <v>13</v>
      </c>
    </row>
    <row r="590" spans="2:40" x14ac:dyDescent="0.3">
      <c r="B590" t="s">
        <v>134</v>
      </c>
      <c r="C590" t="str">
        <f>VLOOKUP(B590,class!A$1:B$357,2,FALSE)</f>
        <v>Unitary authority</v>
      </c>
      <c r="D590" t="str">
        <f>VLOOKUP(B590,classifications!E$3:F$335,2,FALSE)</f>
        <v xml:space="preserve">Largely Rural (rural including hub towns 50-79%) </v>
      </c>
      <c r="E590" s="7">
        <f t="shared" si="80"/>
        <v>7.48</v>
      </c>
      <c r="F590" s="49">
        <f t="shared" si="88"/>
        <v>21</v>
      </c>
      <c r="G590" s="49">
        <f t="shared" si="50"/>
        <v>21</v>
      </c>
      <c r="H590">
        <f t="shared" si="81"/>
        <v>7.39</v>
      </c>
      <c r="I590" s="49">
        <f t="shared" si="89"/>
        <v>24</v>
      </c>
      <c r="J590" s="49">
        <f t="shared" si="53"/>
        <v>24</v>
      </c>
      <c r="K590">
        <f t="shared" si="82"/>
        <v>7.52</v>
      </c>
      <c r="L590">
        <f t="shared" si="90"/>
        <v>16</v>
      </c>
      <c r="M590" s="49">
        <f t="shared" si="56"/>
        <v>16</v>
      </c>
      <c r="N590">
        <f t="shared" si="83"/>
        <v>7.57</v>
      </c>
      <c r="O590">
        <f t="shared" si="91"/>
        <v>22</v>
      </c>
      <c r="P590" s="49">
        <f t="shared" si="59"/>
        <v>22</v>
      </c>
      <c r="Q590">
        <f t="shared" si="84"/>
        <v>7.57</v>
      </c>
      <c r="R590">
        <f t="shared" si="92"/>
        <v>31</v>
      </c>
      <c r="S590" s="49">
        <f t="shared" si="62"/>
        <v>31</v>
      </c>
      <c r="T590">
        <f t="shared" si="85"/>
        <v>7.61</v>
      </c>
      <c r="U590">
        <f t="shared" si="93"/>
        <v>22</v>
      </c>
      <c r="V590">
        <f t="shared" si="65"/>
        <v>22</v>
      </c>
      <c r="W590">
        <f t="shared" si="86"/>
        <v>7.73</v>
      </c>
      <c r="X590">
        <f t="shared" si="94"/>
        <v>9</v>
      </c>
      <c r="Y590">
        <f t="shared" si="68"/>
        <v>9</v>
      </c>
      <c r="Z590">
        <f t="shared" si="87"/>
        <v>7.69</v>
      </c>
      <c r="AA590">
        <f t="shared" si="95"/>
        <v>19</v>
      </c>
      <c r="AB590">
        <f t="shared" si="71"/>
        <v>19</v>
      </c>
      <c r="AC590">
        <f t="shared" si="72"/>
        <v>7.54</v>
      </c>
      <c r="AD590" cm="1">
        <f t="array" ref="AD590">1+SUMPRODUCT((D$469:D$776=D590)*(AC$469:AC$776&gt;AC590))</f>
        <v>27</v>
      </c>
      <c r="AE590">
        <f t="shared" si="73"/>
        <v>27</v>
      </c>
      <c r="AF590">
        <f t="shared" si="74"/>
        <v>7.51</v>
      </c>
      <c r="AG590" cm="1">
        <f t="array" ref="AG590">1+SUMPRODUCT((D$469:D$776=D590)*(AF$469:AF$776&gt;AF590))</f>
        <v>15</v>
      </c>
      <c r="AH590">
        <f t="shared" si="75"/>
        <v>15</v>
      </c>
      <c r="AI590">
        <f t="shared" si="76"/>
        <v>7.44</v>
      </c>
      <c r="AJ590" cm="1">
        <f t="array" ref="AJ590">1+SUMPRODUCT((D$469:D$776=D590)*(AI$469:AI$776&gt;AI590))</f>
        <v>30</v>
      </c>
      <c r="AK590">
        <f t="shared" si="77"/>
        <v>30</v>
      </c>
      <c r="AL590">
        <f t="shared" si="78"/>
        <v>7.64</v>
      </c>
      <c r="AM590" cm="1">
        <f t="array" ref="AM590">1+SUMPRODUCT((D$469:D$776=D590)*(AL$469:AL$776&gt;AL590))</f>
        <v>7</v>
      </c>
      <c r="AN590">
        <f t="shared" si="79"/>
        <v>7</v>
      </c>
    </row>
    <row r="591" spans="2:40" x14ac:dyDescent="0.3">
      <c r="B591" t="s">
        <v>135</v>
      </c>
      <c r="C591" t="str">
        <f>VLOOKUP(B591,class!A$1:B$357,2,FALSE)</f>
        <v>Shire district</v>
      </c>
      <c r="D591" t="str">
        <f>VLOOKUP(B591,classifications!E$3:F$335,2,FALSE)</f>
        <v>Urban with Major Conurbation</v>
      </c>
      <c r="E591" s="7">
        <f t="shared" si="80"/>
        <v>7.48</v>
      </c>
      <c r="F591" s="49">
        <f t="shared" si="88"/>
        <v>4</v>
      </c>
      <c r="G591" s="49">
        <f t="shared" si="50"/>
        <v>4</v>
      </c>
      <c r="H591">
        <f t="shared" si="81"/>
        <v>7.77</v>
      </c>
      <c r="I591" s="49">
        <f t="shared" si="89"/>
        <v>2</v>
      </c>
      <c r="J591" s="49">
        <f t="shared" si="53"/>
        <v>2</v>
      </c>
      <c r="K591">
        <f t="shared" si="82"/>
        <v>7.59</v>
      </c>
      <c r="L591">
        <f t="shared" si="90"/>
        <v>8</v>
      </c>
      <c r="M591" s="49">
        <f t="shared" si="56"/>
        <v>8</v>
      </c>
      <c r="N591">
        <f t="shared" si="83"/>
        <v>7.1</v>
      </c>
      <c r="O591">
        <f t="shared" si="91"/>
        <v>73</v>
      </c>
      <c r="P591" s="49">
        <f t="shared" si="59"/>
        <v>73</v>
      </c>
      <c r="Q591">
        <f t="shared" si="84"/>
        <v>7.79</v>
      </c>
      <c r="R591">
        <f t="shared" si="92"/>
        <v>3</v>
      </c>
      <c r="S591" s="49">
        <f t="shared" si="62"/>
        <v>3</v>
      </c>
      <c r="T591">
        <f t="shared" si="85"/>
        <v>6.86</v>
      </c>
      <c r="U591">
        <f t="shared" si="93"/>
        <v>75</v>
      </c>
      <c r="V591">
        <f t="shared" si="65"/>
        <v>75</v>
      </c>
      <c r="W591">
        <f t="shared" si="86"/>
        <v>7.83</v>
      </c>
      <c r="X591">
        <f t="shared" si="94"/>
        <v>6</v>
      </c>
      <c r="Y591">
        <f t="shared" si="68"/>
        <v>6</v>
      </c>
      <c r="Z591">
        <f t="shared" si="87"/>
        <v>7.53</v>
      </c>
      <c r="AA591">
        <f t="shared" si="95"/>
        <v>35</v>
      </c>
      <c r="AB591">
        <f t="shared" si="71"/>
        <v>35</v>
      </c>
      <c r="AC591">
        <f t="shared" si="72"/>
        <v>7.48</v>
      </c>
      <c r="AD591" cm="1">
        <f t="array" ref="AD591">1+SUMPRODUCT((D$469:D$776=D591)*(AC$469:AC$776&gt;AC591))</f>
        <v>26</v>
      </c>
      <c r="AE591">
        <f t="shared" si="73"/>
        <v>26</v>
      </c>
      <c r="AF591">
        <f t="shared" si="74"/>
        <v>7.06</v>
      </c>
      <c r="AG591" cm="1">
        <f t="array" ref="AG591">1+SUMPRODUCT((D$469:D$776=D591)*(AF$469:AF$776&gt;AF591))</f>
        <v>63</v>
      </c>
      <c r="AH591">
        <f t="shared" si="75"/>
        <v>63</v>
      </c>
      <c r="AI591">
        <f t="shared" si="76"/>
        <v>7.64</v>
      </c>
      <c r="AJ591" cm="1">
        <f t="array" ref="AJ591">1+SUMPRODUCT((D$469:D$776=D591)*(AI$469:AI$776&gt;AI591))</f>
        <v>7</v>
      </c>
      <c r="AK591">
        <f t="shared" si="77"/>
        <v>7</v>
      </c>
      <c r="AL591">
        <f t="shared" si="78"/>
        <v>6.9</v>
      </c>
      <c r="AM591" cm="1">
        <f t="array" ref="AM591">1+SUMPRODUCT((D$469:D$776=D591)*(AL$469:AL$776&gt;AL591))</f>
        <v>72</v>
      </c>
      <c r="AN591">
        <f t="shared" si="79"/>
        <v>72</v>
      </c>
    </row>
    <row r="592" spans="2:40" x14ac:dyDescent="0.3">
      <c r="B592" t="s">
        <v>136</v>
      </c>
      <c r="C592" t="str">
        <f>VLOOKUP(B592,class!A$1:B$357,2,FALSE)</f>
        <v>Shire district</v>
      </c>
      <c r="D592" t="str">
        <f>VLOOKUP(B592,classifications!E$3:F$335,2,FALSE)</f>
        <v xml:space="preserve">Largely Rural (rural including hub towns 50-79%) </v>
      </c>
      <c r="E592" s="7">
        <f t="shared" si="80"/>
        <v>7.28</v>
      </c>
      <c r="F592" s="49">
        <f t="shared" si="88"/>
        <v>32</v>
      </c>
      <c r="G592" s="49">
        <f t="shared" si="50"/>
        <v>32</v>
      </c>
      <c r="H592">
        <f t="shared" si="81"/>
        <v>7.24</v>
      </c>
      <c r="I592" s="49">
        <f t="shared" si="89"/>
        <v>35</v>
      </c>
      <c r="J592" s="49">
        <f t="shared" si="53"/>
        <v>35</v>
      </c>
      <c r="K592">
        <f t="shared" si="82"/>
        <v>7.54</v>
      </c>
      <c r="L592">
        <f t="shared" si="90"/>
        <v>13</v>
      </c>
      <c r="M592" s="49">
        <f t="shared" si="56"/>
        <v>13</v>
      </c>
      <c r="N592">
        <f t="shared" si="83"/>
        <v>7.55</v>
      </c>
      <c r="O592">
        <f t="shared" si="91"/>
        <v>26</v>
      </c>
      <c r="P592" s="49">
        <f t="shared" si="59"/>
        <v>26</v>
      </c>
      <c r="Q592">
        <f t="shared" si="84"/>
        <v>7.71</v>
      </c>
      <c r="R592">
        <f t="shared" si="92"/>
        <v>13</v>
      </c>
      <c r="S592" s="49">
        <f t="shared" si="62"/>
        <v>13</v>
      </c>
      <c r="T592">
        <f t="shared" si="85"/>
        <v>7.49</v>
      </c>
      <c r="U592">
        <f t="shared" si="93"/>
        <v>33</v>
      </c>
      <c r="V592">
        <f t="shared" si="65"/>
        <v>33</v>
      </c>
      <c r="W592">
        <f t="shared" si="86"/>
        <v>7.33</v>
      </c>
      <c r="X592">
        <f t="shared" si="94"/>
        <v>38</v>
      </c>
      <c r="Y592">
        <f t="shared" si="68"/>
        <v>38</v>
      </c>
      <c r="Z592">
        <f t="shared" si="87"/>
        <v>7.6</v>
      </c>
      <c r="AA592">
        <f t="shared" si="95"/>
        <v>27</v>
      </c>
      <c r="AB592">
        <f t="shared" si="71"/>
        <v>27</v>
      </c>
      <c r="AC592">
        <f t="shared" si="72"/>
        <v>7.73</v>
      </c>
      <c r="AD592" cm="1">
        <f t="array" ref="AD592">1+SUMPRODUCT((D$469:D$776=D592)*(AC$469:AC$776&gt;AC592))</f>
        <v>6</v>
      </c>
      <c r="AE592">
        <f t="shared" si="73"/>
        <v>6</v>
      </c>
      <c r="AF592">
        <f t="shared" si="74"/>
        <v>7.37</v>
      </c>
      <c r="AG592" cm="1">
        <f t="array" ref="AG592">1+SUMPRODUCT((D$469:D$776=D592)*(AF$469:AF$776&gt;AF592))</f>
        <v>26</v>
      </c>
      <c r="AH592">
        <f t="shared" si="75"/>
        <v>26</v>
      </c>
      <c r="AI592">
        <f t="shared" si="76"/>
        <v>7.91</v>
      </c>
      <c r="AJ592" cm="1">
        <f t="array" ref="AJ592">1+SUMPRODUCT((D$469:D$776=D592)*(AI$469:AI$776&gt;AI592))</f>
        <v>2</v>
      </c>
      <c r="AK592">
        <f t="shared" si="77"/>
        <v>2</v>
      </c>
      <c r="AL592">
        <f t="shared" si="78"/>
        <v>7.58</v>
      </c>
      <c r="AM592" cm="1">
        <f t="array" ref="AM592">1+SUMPRODUCT((D$469:D$776=D592)*(AL$469:AL$776&gt;AL592))</f>
        <v>13</v>
      </c>
      <c r="AN592">
        <f t="shared" si="79"/>
        <v>13</v>
      </c>
    </row>
    <row r="593" spans="2:40" x14ac:dyDescent="0.3">
      <c r="B593" t="s">
        <v>137</v>
      </c>
      <c r="C593" t="str">
        <f>VLOOKUP(B593,class!A$1:B$357,2,FALSE)</f>
        <v>London borough</v>
      </c>
      <c r="D593" t="str">
        <f>VLOOKUP(B593,classifications!E$3:F$335,2,FALSE)</f>
        <v>Urban with Major Conurbation</v>
      </c>
      <c r="E593" s="7">
        <f t="shared" si="80"/>
        <v>7.31</v>
      </c>
      <c r="F593" s="49">
        <f t="shared" si="88"/>
        <v>15</v>
      </c>
      <c r="G593" s="49">
        <f t="shared" si="50"/>
        <v>15</v>
      </c>
      <c r="H593">
        <f t="shared" si="81"/>
        <v>7.34</v>
      </c>
      <c r="I593" s="49">
        <f t="shared" si="89"/>
        <v>23</v>
      </c>
      <c r="J593" s="49">
        <f t="shared" si="53"/>
        <v>23</v>
      </c>
      <c r="K593">
        <f t="shared" si="82"/>
        <v>7.47</v>
      </c>
      <c r="L593">
        <f t="shared" si="90"/>
        <v>21</v>
      </c>
      <c r="M593" s="49">
        <f t="shared" si="56"/>
        <v>21</v>
      </c>
      <c r="N593">
        <f t="shared" si="83"/>
        <v>7.34</v>
      </c>
      <c r="O593">
        <f t="shared" si="91"/>
        <v>39</v>
      </c>
      <c r="P593" s="49">
        <f t="shared" si="59"/>
        <v>39</v>
      </c>
      <c r="Q593">
        <f t="shared" si="84"/>
        <v>7.37</v>
      </c>
      <c r="R593">
        <f t="shared" si="92"/>
        <v>38</v>
      </c>
      <c r="S593" s="49">
        <f t="shared" si="62"/>
        <v>38</v>
      </c>
      <c r="T593">
        <f t="shared" si="85"/>
        <v>7.36</v>
      </c>
      <c r="U593">
        <f t="shared" si="93"/>
        <v>48</v>
      </c>
      <c r="V593">
        <f t="shared" si="65"/>
        <v>48</v>
      </c>
      <c r="W593">
        <f t="shared" si="86"/>
        <v>7.62</v>
      </c>
      <c r="X593">
        <f t="shared" si="94"/>
        <v>16</v>
      </c>
      <c r="Y593">
        <f t="shared" si="68"/>
        <v>16</v>
      </c>
      <c r="Z593">
        <f t="shared" si="87"/>
        <v>7.67</v>
      </c>
      <c r="AA593">
        <f t="shared" si="95"/>
        <v>14</v>
      </c>
      <c r="AB593">
        <f t="shared" si="71"/>
        <v>14</v>
      </c>
      <c r="AC593">
        <f t="shared" si="72"/>
        <v>7.61</v>
      </c>
      <c r="AD593" cm="1">
        <f t="array" ref="AD593">1+SUMPRODUCT((D$469:D$776=D593)*(AC$469:AC$776&gt;AC593))</f>
        <v>11</v>
      </c>
      <c r="AE593">
        <f t="shared" si="73"/>
        <v>11</v>
      </c>
      <c r="AF593">
        <f t="shared" si="74"/>
        <v>7.2</v>
      </c>
      <c r="AG593" cm="1">
        <f t="array" ref="AG593">1+SUMPRODUCT((D$469:D$776=D593)*(AF$469:AF$776&gt;AF593))</f>
        <v>46</v>
      </c>
      <c r="AH593">
        <f t="shared" si="75"/>
        <v>46</v>
      </c>
      <c r="AI593">
        <f t="shared" si="76"/>
        <v>7.5</v>
      </c>
      <c r="AJ593" cm="1">
        <f t="array" ref="AJ593">1+SUMPRODUCT((D$469:D$776=D593)*(AI$469:AI$776&gt;AI593))</f>
        <v>21</v>
      </c>
      <c r="AK593">
        <f t="shared" si="77"/>
        <v>21</v>
      </c>
      <c r="AL593">
        <f t="shared" si="78"/>
        <v>7.69</v>
      </c>
      <c r="AM593" cm="1">
        <f t="array" ref="AM593">1+SUMPRODUCT((D$469:D$776=D593)*(AL$469:AL$776&gt;AL593))</f>
        <v>6</v>
      </c>
      <c r="AN593">
        <f t="shared" si="79"/>
        <v>6</v>
      </c>
    </row>
    <row r="594" spans="2:40" x14ac:dyDescent="0.3">
      <c r="B594" t="s">
        <v>138</v>
      </c>
      <c r="C594" t="str">
        <f>VLOOKUP(B594,class!A$1:B$357,2,FALSE)</f>
        <v>Shire district</v>
      </c>
      <c r="D594" t="str">
        <f>VLOOKUP(B594,classifications!E$3:F$335,2,FALSE)</f>
        <v xml:space="preserve">Largely Rural (rural including hub towns 50-79%) </v>
      </c>
      <c r="E594" s="7">
        <f t="shared" si="80"/>
        <v>7.43</v>
      </c>
      <c r="F594" s="49">
        <f t="shared" si="88"/>
        <v>25</v>
      </c>
      <c r="G594" s="49">
        <f t="shared" ref="G594:G655" si="96">IF(E594="x",9999,F594)</f>
        <v>25</v>
      </c>
      <c r="H594">
        <f t="shared" si="81"/>
        <v>7.39</v>
      </c>
      <c r="I594" s="49">
        <f t="shared" si="89"/>
        <v>24</v>
      </c>
      <c r="J594" s="49">
        <f t="shared" ref="J594:J655" si="97">IF(H594="x",9999,I594)</f>
        <v>24</v>
      </c>
      <c r="K594">
        <f t="shared" si="82"/>
        <v>7.54</v>
      </c>
      <c r="L594">
        <f t="shared" si="90"/>
        <v>13</v>
      </c>
      <c r="M594" s="49">
        <f t="shared" ref="M594:M655" si="98">IF(K594="x",9999,L594)</f>
        <v>13</v>
      </c>
      <c r="N594">
        <f t="shared" si="83"/>
        <v>7.6</v>
      </c>
      <c r="O594">
        <f t="shared" si="91"/>
        <v>20</v>
      </c>
      <c r="P594" s="49">
        <f t="shared" ref="P594:P655" si="99">IF(N594="x",9999,O594)</f>
        <v>20</v>
      </c>
      <c r="Q594">
        <f t="shared" si="84"/>
        <v>7.59</v>
      </c>
      <c r="R594">
        <f t="shared" si="92"/>
        <v>29</v>
      </c>
      <c r="S594" s="49">
        <f t="shared" ref="S594:S655" si="100">IF(Q594="x",9999,R594)</f>
        <v>29</v>
      </c>
      <c r="T594">
        <f t="shared" si="85"/>
        <v>7.84</v>
      </c>
      <c r="U594">
        <f t="shared" si="93"/>
        <v>5</v>
      </c>
      <c r="V594">
        <f t="shared" ref="V594:V655" si="101">IF(T594="x",9999,U594)</f>
        <v>5</v>
      </c>
      <c r="W594">
        <f t="shared" si="86"/>
        <v>7.66</v>
      </c>
      <c r="X594">
        <f t="shared" si="94"/>
        <v>16</v>
      </c>
      <c r="Y594">
        <f t="shared" ref="Y594:Y655" si="102">IF(W594="x",9999,X594)</f>
        <v>16</v>
      </c>
      <c r="Z594">
        <f t="shared" si="87"/>
        <v>7.4</v>
      </c>
      <c r="AA594">
        <f t="shared" si="95"/>
        <v>37</v>
      </c>
      <c r="AB594">
        <f t="shared" ref="AB594:AB655" si="103">IF(Z594="x",9999,AA594)</f>
        <v>37</v>
      </c>
      <c r="AC594">
        <f t="shared" si="72"/>
        <v>7.22</v>
      </c>
      <c r="AD594" cm="1">
        <f t="array" ref="AD594">1+SUMPRODUCT((D$469:D$776=D594)*(AC$469:AC$776&gt;AC594))</f>
        <v>39</v>
      </c>
      <c r="AE594">
        <f t="shared" si="73"/>
        <v>39</v>
      </c>
      <c r="AF594">
        <f t="shared" si="74"/>
        <v>7.32</v>
      </c>
      <c r="AG594" cm="1">
        <f t="array" ref="AG594">1+SUMPRODUCT((D$469:D$776=D594)*(AF$469:AF$776&gt;AF594))</f>
        <v>31</v>
      </c>
      <c r="AH594">
        <f t="shared" si="75"/>
        <v>31</v>
      </c>
      <c r="AI594">
        <f t="shared" si="76"/>
        <v>7.8</v>
      </c>
      <c r="AJ594" cm="1">
        <f t="array" ref="AJ594">1+SUMPRODUCT((D$469:D$776=D594)*(AI$469:AI$776&gt;AI594))</f>
        <v>3</v>
      </c>
      <c r="AK594">
        <f t="shared" si="77"/>
        <v>3</v>
      </c>
      <c r="AL594">
        <f t="shared" si="78"/>
        <v>7.42</v>
      </c>
      <c r="AM594" cm="1">
        <f t="array" ref="AM594">1+SUMPRODUCT((D$469:D$776=D594)*(AL$469:AL$776&gt;AL594))</f>
        <v>24</v>
      </c>
      <c r="AN594">
        <f t="shared" si="79"/>
        <v>24</v>
      </c>
    </row>
    <row r="595" spans="2:40" x14ac:dyDescent="0.3">
      <c r="B595" t="s">
        <v>139</v>
      </c>
      <c r="C595" t="str">
        <f>VLOOKUP(B595,class!A$1:B$357,2,FALSE)</f>
        <v>Shire district</v>
      </c>
      <c r="D595" t="str">
        <f>VLOOKUP(B595,classifications!E$3:F$335,2,FALSE)</f>
        <v xml:space="preserve">Largely Rural (rural including hub towns 50-79%) </v>
      </c>
      <c r="E595" s="7">
        <f t="shared" si="80"/>
        <v>7.19</v>
      </c>
      <c r="F595" s="49">
        <f t="shared" si="88"/>
        <v>38</v>
      </c>
      <c r="G595" s="49">
        <f t="shared" si="96"/>
        <v>38</v>
      </c>
      <c r="H595">
        <f t="shared" si="81"/>
        <v>7.57</v>
      </c>
      <c r="I595" s="49">
        <f t="shared" si="89"/>
        <v>8</v>
      </c>
      <c r="J595" s="49">
        <f t="shared" si="97"/>
        <v>8</v>
      </c>
      <c r="K595">
        <f t="shared" si="82"/>
        <v>7.37</v>
      </c>
      <c r="L595">
        <f t="shared" si="90"/>
        <v>31</v>
      </c>
      <c r="M595" s="49">
        <f t="shared" si="98"/>
        <v>31</v>
      </c>
      <c r="N595">
        <f t="shared" si="83"/>
        <v>7.68</v>
      </c>
      <c r="O595">
        <f t="shared" si="91"/>
        <v>13</v>
      </c>
      <c r="P595" s="49">
        <f t="shared" si="99"/>
        <v>13</v>
      </c>
      <c r="Q595">
        <f t="shared" si="84"/>
        <v>7.69</v>
      </c>
      <c r="R595">
        <f t="shared" si="92"/>
        <v>17</v>
      </c>
      <c r="S595" s="49">
        <f t="shared" si="100"/>
        <v>17</v>
      </c>
      <c r="T595">
        <f t="shared" si="85"/>
        <v>7.47</v>
      </c>
      <c r="U595">
        <f t="shared" si="93"/>
        <v>35</v>
      </c>
      <c r="V595">
        <f t="shared" si="101"/>
        <v>35</v>
      </c>
      <c r="W595">
        <f t="shared" si="86"/>
        <v>7.26</v>
      </c>
      <c r="X595">
        <f t="shared" si="94"/>
        <v>39</v>
      </c>
      <c r="Y595">
        <f t="shared" si="102"/>
        <v>39</v>
      </c>
      <c r="Z595">
        <f t="shared" si="87"/>
        <v>8.0500000000000007</v>
      </c>
      <c r="AA595">
        <f t="shared" si="95"/>
        <v>2</v>
      </c>
      <c r="AB595">
        <f t="shared" si="103"/>
        <v>2</v>
      </c>
      <c r="AC595">
        <f t="shared" si="72"/>
        <v>7.9</v>
      </c>
      <c r="AD595" cm="1">
        <f t="array" ref="AD595">1+SUMPRODUCT((D$469:D$776=D595)*(AC$469:AC$776&gt;AC595))</f>
        <v>2</v>
      </c>
      <c r="AE595">
        <f t="shared" si="73"/>
        <v>2</v>
      </c>
      <c r="AF595">
        <f t="shared" si="74"/>
        <v>7.42</v>
      </c>
      <c r="AG595" cm="1">
        <f t="array" ref="AG595">1+SUMPRODUCT((D$469:D$776=D595)*(AF$469:AF$776&gt;AF595))</f>
        <v>21</v>
      </c>
      <c r="AH595">
        <f t="shared" si="75"/>
        <v>21</v>
      </c>
      <c r="AI595">
        <f t="shared" si="76"/>
        <v>7.54</v>
      </c>
      <c r="AJ595" cm="1">
        <f t="array" ref="AJ595">1+SUMPRODUCT((D$469:D$776=D595)*(AI$469:AI$776&gt;AI595))</f>
        <v>21</v>
      </c>
      <c r="AK595">
        <f t="shared" si="77"/>
        <v>21</v>
      </c>
      <c r="AL595">
        <f t="shared" si="78"/>
        <v>7.4</v>
      </c>
      <c r="AM595" cm="1">
        <f t="array" ref="AM595">1+SUMPRODUCT((D$469:D$776=D595)*(AL$469:AL$776&gt;AL595))</f>
        <v>25</v>
      </c>
      <c r="AN595">
        <f t="shared" si="79"/>
        <v>25</v>
      </c>
    </row>
    <row r="596" spans="2:40" x14ac:dyDescent="0.3">
      <c r="B596" t="s">
        <v>140</v>
      </c>
      <c r="C596" t="str">
        <f>VLOOKUP(B596,class!A$1:B$357,2,FALSE)</f>
        <v>London borough</v>
      </c>
      <c r="D596" t="str">
        <f>VLOOKUP(B596,classifications!E$3:F$335,2,FALSE)</f>
        <v>Urban with Major Conurbation</v>
      </c>
      <c r="E596" s="7">
        <f t="shared" ref="E596:E627" si="104">VLOOKUP($B596,$B$7:$G$431,2,FALSE)</f>
        <v>7.39</v>
      </c>
      <c r="F596" s="49">
        <f t="shared" si="88"/>
        <v>8</v>
      </c>
      <c r="G596" s="49">
        <f t="shared" si="96"/>
        <v>8</v>
      </c>
      <c r="H596">
        <f t="shared" ref="H596:H627" si="105">VLOOKUP($B596,$B$7:$G$431,3,FALSE)</f>
        <v>7.27</v>
      </c>
      <c r="I596" s="49">
        <f t="shared" si="89"/>
        <v>33</v>
      </c>
      <c r="J596" s="49">
        <f t="shared" si="97"/>
        <v>33</v>
      </c>
      <c r="K596">
        <f t="shared" ref="K596:K627" si="106">VLOOKUP($B596,$B$7:$G$431,4,FALSE)</f>
        <v>7.49</v>
      </c>
      <c r="L596">
        <f t="shared" si="90"/>
        <v>19</v>
      </c>
      <c r="M596" s="49">
        <f t="shared" si="98"/>
        <v>19</v>
      </c>
      <c r="N596">
        <f t="shared" ref="N596:N627" si="107">VLOOKUP($B596,$B$7:$G$431,5,FALSE)</f>
        <v>7.53</v>
      </c>
      <c r="O596">
        <f t="shared" si="91"/>
        <v>6</v>
      </c>
      <c r="P596" s="49">
        <f t="shared" si="99"/>
        <v>6</v>
      </c>
      <c r="Q596">
        <f t="shared" ref="Q596:Q627" si="108">VLOOKUP($B596,$B$7:$G$431,6,FALSE)</f>
        <v>7.47</v>
      </c>
      <c r="R596">
        <f t="shared" si="92"/>
        <v>25</v>
      </c>
      <c r="S596" s="49">
        <f t="shared" si="100"/>
        <v>25</v>
      </c>
      <c r="T596">
        <f t="shared" ref="T596:T627" si="109">VLOOKUP($B596,$B$7:$H$431,7,FALSE)</f>
        <v>7.91</v>
      </c>
      <c r="U596">
        <f t="shared" si="93"/>
        <v>3</v>
      </c>
      <c r="V596">
        <f t="shared" si="101"/>
        <v>3</v>
      </c>
      <c r="W596">
        <f t="shared" ref="W596:W627" si="110">VLOOKUP($B596,$B$7:$I$431,8,FALSE)</f>
        <v>7.42</v>
      </c>
      <c r="X596">
        <f t="shared" si="94"/>
        <v>43</v>
      </c>
      <c r="Y596">
        <f t="shared" si="102"/>
        <v>43</v>
      </c>
      <c r="Z596">
        <f t="shared" ref="Z596:Z627" si="111">VLOOKUP($B596,$B$7:$J$431,9,FALSE)</f>
        <v>7.73</v>
      </c>
      <c r="AA596">
        <f t="shared" si="95"/>
        <v>10</v>
      </c>
      <c r="AB596">
        <f t="shared" si="103"/>
        <v>10</v>
      </c>
      <c r="AC596">
        <f t="shared" si="72"/>
        <v>7.31</v>
      </c>
      <c r="AD596" cm="1">
        <f t="array" ref="AD596">1+SUMPRODUCT((D$469:D$776=D596)*(AC$469:AC$776&gt;AC596))</f>
        <v>55</v>
      </c>
      <c r="AE596">
        <f t="shared" si="73"/>
        <v>55</v>
      </c>
      <c r="AF596">
        <f t="shared" si="74"/>
        <v>7.34</v>
      </c>
      <c r="AG596" cm="1">
        <f t="array" ref="AG596">1+SUMPRODUCT((D$469:D$776=D596)*(AF$469:AF$776&gt;AF596))</f>
        <v>20</v>
      </c>
      <c r="AH596">
        <f t="shared" si="75"/>
        <v>20</v>
      </c>
      <c r="AI596">
        <f t="shared" si="76"/>
        <v>7.48</v>
      </c>
      <c r="AJ596" cm="1">
        <f t="array" ref="AJ596">1+SUMPRODUCT((D$469:D$776=D596)*(AI$469:AI$776&gt;AI596))</f>
        <v>27</v>
      </c>
      <c r="AK596">
        <f t="shared" si="77"/>
        <v>27</v>
      </c>
      <c r="AL596">
        <f t="shared" si="78"/>
        <v>7.49</v>
      </c>
      <c r="AM596" cm="1">
        <f t="array" ref="AM596">1+SUMPRODUCT((D$469:D$776=D596)*(AL$469:AL$776&gt;AL596))</f>
        <v>18</v>
      </c>
      <c r="AN596">
        <f t="shared" si="79"/>
        <v>18</v>
      </c>
    </row>
    <row r="597" spans="2:40" x14ac:dyDescent="0.3">
      <c r="B597" t="s">
        <v>141</v>
      </c>
      <c r="C597" t="str">
        <f>VLOOKUP(B597,class!A$1:B$357,2,FALSE)</f>
        <v>Shire district</v>
      </c>
      <c r="D597" t="str">
        <f>VLOOKUP(B597,classifications!E$3:F$335,2,FALSE)</f>
        <v xml:space="preserve">Mainly Rural (rural including hub towns &gt;=80%) </v>
      </c>
      <c r="E597" s="7">
        <f t="shared" si="104"/>
        <v>7.3</v>
      </c>
      <c r="F597" s="49">
        <f t="shared" ref="F597:F628" si="112">1+SUMPRODUCT((D$469:D$776=D597)*(E$469:E$776&gt;E597))</f>
        <v>29</v>
      </c>
      <c r="G597" s="49">
        <f t="shared" si="96"/>
        <v>29</v>
      </c>
      <c r="H597">
        <f t="shared" si="105"/>
        <v>7.1</v>
      </c>
      <c r="I597" s="49">
        <f t="shared" ref="I597:I628" si="113">1+SUMPRODUCT((D$469:D$776=D597)*(H$469:H$776&gt;H597))</f>
        <v>38</v>
      </c>
      <c r="J597" s="49">
        <f t="shared" si="97"/>
        <v>38</v>
      </c>
      <c r="K597">
        <f t="shared" si="106"/>
        <v>7.75</v>
      </c>
      <c r="L597">
        <f t="shared" ref="L597:L628" si="114">1+SUMPRODUCT((D$469:D$776=D597)*(K$469:K$776&gt;K597))</f>
        <v>11</v>
      </c>
      <c r="M597" s="49">
        <f t="shared" si="98"/>
        <v>11</v>
      </c>
      <c r="N597">
        <f t="shared" si="107"/>
        <v>7.53</v>
      </c>
      <c r="O597">
        <f t="shared" ref="O597:O628" si="115">1+SUMPRODUCT((D$469:D$776=D597)*(N$469:N$776&gt;N597))</f>
        <v>29</v>
      </c>
      <c r="P597" s="49">
        <f t="shared" si="99"/>
        <v>29</v>
      </c>
      <c r="Q597">
        <f t="shared" si="108"/>
        <v>7.54</v>
      </c>
      <c r="R597">
        <f t="shared" ref="R597:R628" si="116">1+SUMPRODUCT((D$469:D$776=D597)*(Q$469:Q$776&gt;Q597))</f>
        <v>28</v>
      </c>
      <c r="S597" s="49">
        <f t="shared" si="100"/>
        <v>28</v>
      </c>
      <c r="T597">
        <f t="shared" si="109"/>
        <v>7.83</v>
      </c>
      <c r="U597">
        <f t="shared" ref="U597:U628" si="117">1+SUMPRODUCT((D$469:D$776=D597)*(T$469:T$776&gt;T597))</f>
        <v>9</v>
      </c>
      <c r="V597">
        <f t="shared" si="101"/>
        <v>9</v>
      </c>
      <c r="W597">
        <f t="shared" si="110"/>
        <v>7.43</v>
      </c>
      <c r="X597">
        <f t="shared" ref="X597:X628" si="118">1+SUMPRODUCT((D$469:D$776=D597)*(W$469:W$776&gt;W597))</f>
        <v>39</v>
      </c>
      <c r="Y597">
        <f t="shared" si="102"/>
        <v>39</v>
      </c>
      <c r="Z597">
        <f t="shared" si="111"/>
        <v>7.82</v>
      </c>
      <c r="AA597">
        <f t="shared" ref="AA597:AA628" si="119">1+SUMPRODUCT((D$469:D$776=D597)*(Z$469:Z$776&gt;Z597))</f>
        <v>9</v>
      </c>
      <c r="AB597">
        <f t="shared" si="103"/>
        <v>9</v>
      </c>
      <c r="AC597">
        <f t="shared" si="72"/>
        <v>7.31</v>
      </c>
      <c r="AD597" cm="1">
        <f t="array" ref="AD597">1+SUMPRODUCT((D$469:D$776=D597)*(AC$469:AC$776&gt;AC597))</f>
        <v>38</v>
      </c>
      <c r="AE597">
        <f t="shared" si="73"/>
        <v>38</v>
      </c>
      <c r="AF597">
        <f t="shared" si="74"/>
        <v>7.1</v>
      </c>
      <c r="AG597" cm="1">
        <f t="array" ref="AG597">1+SUMPRODUCT((D$469:D$776=D597)*(AF$469:AF$776&gt;AF597))</f>
        <v>39</v>
      </c>
      <c r="AH597">
        <f t="shared" si="75"/>
        <v>39</v>
      </c>
      <c r="AI597">
        <f t="shared" si="76"/>
        <v>7.53</v>
      </c>
      <c r="AJ597" cm="1">
        <f t="array" ref="AJ597">1+SUMPRODUCT((D$469:D$776=D597)*(AI$469:AI$776&gt;AI597))</f>
        <v>28</v>
      </c>
      <c r="AK597">
        <f t="shared" si="77"/>
        <v>28</v>
      </c>
      <c r="AL597">
        <f t="shared" si="78"/>
        <v>7.3</v>
      </c>
      <c r="AM597" cm="1">
        <f t="array" ref="AM597">1+SUMPRODUCT((D$469:D$776=D597)*(AL$469:AL$776&gt;AL597))</f>
        <v>32</v>
      </c>
      <c r="AN597">
        <f t="shared" si="79"/>
        <v>32</v>
      </c>
    </row>
    <row r="598" spans="2:40" x14ac:dyDescent="0.3">
      <c r="B598" t="s">
        <v>142</v>
      </c>
      <c r="C598" t="str">
        <f>VLOOKUP(B598,class!A$1:B$357,2,FALSE)</f>
        <v>Shire district</v>
      </c>
      <c r="D598" t="str">
        <f>VLOOKUP(B598,classifications!E$3:F$335,2,FALSE)</f>
        <v>Urban with City and Town</v>
      </c>
      <c r="E598" s="7">
        <f t="shared" si="104"/>
        <v>7.06</v>
      </c>
      <c r="F598" s="49">
        <f t="shared" si="112"/>
        <v>80</v>
      </c>
      <c r="G598" s="49">
        <f t="shared" si="96"/>
        <v>80</v>
      </c>
      <c r="H598">
        <f t="shared" si="105"/>
        <v>6.85</v>
      </c>
      <c r="I598" s="49">
        <f t="shared" si="113"/>
        <v>89</v>
      </c>
      <c r="J598" s="49">
        <f t="shared" si="97"/>
        <v>89</v>
      </c>
      <c r="K598">
        <f t="shared" si="106"/>
        <v>7.53</v>
      </c>
      <c r="L598">
        <f t="shared" si="114"/>
        <v>23</v>
      </c>
      <c r="M598" s="49">
        <f t="shared" si="98"/>
        <v>23</v>
      </c>
      <c r="N598">
        <f t="shared" si="107"/>
        <v>7.64</v>
      </c>
      <c r="O598">
        <f t="shared" si="115"/>
        <v>12</v>
      </c>
      <c r="P598" s="49">
        <f t="shared" si="99"/>
        <v>12</v>
      </c>
      <c r="Q598">
        <f t="shared" si="108"/>
        <v>7.27</v>
      </c>
      <c r="R598">
        <f t="shared" si="116"/>
        <v>80</v>
      </c>
      <c r="S598" s="49">
        <f t="shared" si="100"/>
        <v>80</v>
      </c>
      <c r="T598">
        <f t="shared" si="109"/>
        <v>7.66</v>
      </c>
      <c r="U598">
        <f t="shared" si="117"/>
        <v>21</v>
      </c>
      <c r="V598">
        <f t="shared" si="101"/>
        <v>21</v>
      </c>
      <c r="W598">
        <f t="shared" si="110"/>
        <v>7.61</v>
      </c>
      <c r="X598">
        <f t="shared" si="118"/>
        <v>29</v>
      </c>
      <c r="Y598">
        <f t="shared" si="102"/>
        <v>29</v>
      </c>
      <c r="Z598">
        <f t="shared" si="111"/>
        <v>7.89</v>
      </c>
      <c r="AA598">
        <f t="shared" si="119"/>
        <v>5</v>
      </c>
      <c r="AB598">
        <f t="shared" si="103"/>
        <v>5</v>
      </c>
      <c r="AC598">
        <f t="shared" ref="AC598:AC661" si="120">VLOOKUP($B598,$B$7:$Z$431,10,FALSE)</f>
        <v>7.18</v>
      </c>
      <c r="AD598" cm="1">
        <f t="array" ref="AD598">1+SUMPRODUCT((D$469:D$776=D598)*(AC$469:AC$776&gt;AC598))</f>
        <v>86</v>
      </c>
      <c r="AE598">
        <f t="shared" ref="AE598:AE661" si="121">IF(AC598="x",9999,AD598)</f>
        <v>86</v>
      </c>
      <c r="AF598">
        <f t="shared" ref="AF598:AF661" si="122">VLOOKUP($B598,$B$7:$Z$431,11,FALSE)</f>
        <v>7.19</v>
      </c>
      <c r="AG598" cm="1">
        <f t="array" ref="AG598">1+SUMPRODUCT((D$469:D$776=D598)*(AF$469:AF$776&gt;AF598))</f>
        <v>67</v>
      </c>
      <c r="AH598">
        <f t="shared" ref="AH598:AH661" si="123">IF(AF598="x",9999,AG598)</f>
        <v>67</v>
      </c>
      <c r="AI598">
        <f t="shared" ref="AI598:AI661" si="124">VLOOKUP($B598,$B$7:$Z$431,12,FALSE)</f>
        <v>7.58</v>
      </c>
      <c r="AJ598" cm="1">
        <f t="array" ref="AJ598">1+SUMPRODUCT((D$469:D$776=D598)*(AI$469:AI$776&gt;AI598))</f>
        <v>22</v>
      </c>
      <c r="AK598">
        <f t="shared" ref="AK598:AK661" si="125">IF(AI598="x",9999,AJ598)</f>
        <v>22</v>
      </c>
      <c r="AL598">
        <f t="shared" ref="AL598:AL661" si="126">VLOOKUP($B598,$B$7:$Z$431,13,FALSE)</f>
        <v>7.33</v>
      </c>
      <c r="AM598" cm="1">
        <f t="array" ref="AM598">1+SUMPRODUCT((D$469:D$776=D598)*(AL$469:AL$776&gt;AL598))</f>
        <v>53</v>
      </c>
      <c r="AN598">
        <f t="shared" ref="AN598:AN661" si="127">IF(AL598="x",9999,AM598)</f>
        <v>53</v>
      </c>
    </row>
    <row r="599" spans="2:40" x14ac:dyDescent="0.3">
      <c r="B599" t="s">
        <v>143</v>
      </c>
      <c r="C599" t="str">
        <f>VLOOKUP(B599,class!A$1:B$357,2,FALSE)</f>
        <v>Shire district</v>
      </c>
      <c r="D599" t="str">
        <f>VLOOKUP(B599,classifications!E$3:F$335,2,FALSE)</f>
        <v>Urban with City and Town</v>
      </c>
      <c r="E599" s="7">
        <f t="shared" si="104"/>
        <v>7.35</v>
      </c>
      <c r="F599" s="49">
        <f t="shared" si="112"/>
        <v>27</v>
      </c>
      <c r="G599" s="49">
        <f t="shared" si="96"/>
        <v>27</v>
      </c>
      <c r="H599">
        <f t="shared" si="105"/>
        <v>7.54</v>
      </c>
      <c r="I599" s="49">
        <f t="shared" si="113"/>
        <v>4</v>
      </c>
      <c r="J599" s="49">
        <f t="shared" si="97"/>
        <v>4</v>
      </c>
      <c r="K599">
        <f t="shared" si="106"/>
        <v>7.22</v>
      </c>
      <c r="L599">
        <f t="shared" si="114"/>
        <v>76</v>
      </c>
      <c r="M599" s="49">
        <f t="shared" si="98"/>
        <v>76</v>
      </c>
      <c r="N599">
        <f t="shared" si="107"/>
        <v>7.28</v>
      </c>
      <c r="O599">
        <f t="shared" si="115"/>
        <v>76</v>
      </c>
      <c r="P599" s="49">
        <f t="shared" si="99"/>
        <v>76</v>
      </c>
      <c r="Q599">
        <f t="shared" si="108"/>
        <v>7.25</v>
      </c>
      <c r="R599">
        <f t="shared" si="116"/>
        <v>83</v>
      </c>
      <c r="S599" s="49">
        <f t="shared" si="100"/>
        <v>83</v>
      </c>
      <c r="T599">
        <f t="shared" si="109"/>
        <v>7.48</v>
      </c>
      <c r="U599">
        <f t="shared" si="117"/>
        <v>52</v>
      </c>
      <c r="V599">
        <f t="shared" si="101"/>
        <v>52</v>
      </c>
      <c r="W599">
        <f t="shared" si="110"/>
        <v>7.43</v>
      </c>
      <c r="X599">
        <f t="shared" si="118"/>
        <v>64</v>
      </c>
      <c r="Y599">
        <f t="shared" si="102"/>
        <v>64</v>
      </c>
      <c r="Z599">
        <f t="shared" si="111"/>
        <v>7.46</v>
      </c>
      <c r="AA599">
        <f t="shared" si="119"/>
        <v>63</v>
      </c>
      <c r="AB599">
        <f t="shared" si="103"/>
        <v>63</v>
      </c>
      <c r="AC599">
        <f t="shared" si="120"/>
        <v>7.24</v>
      </c>
      <c r="AD599" cm="1">
        <f t="array" ref="AD599">1+SUMPRODUCT((D$469:D$776=D599)*(AC$469:AC$776&gt;AC599))</f>
        <v>79</v>
      </c>
      <c r="AE599">
        <f t="shared" si="121"/>
        <v>79</v>
      </c>
      <c r="AF599">
        <f t="shared" si="122"/>
        <v>6.8</v>
      </c>
      <c r="AG599" cm="1">
        <f t="array" ref="AG599">1+SUMPRODUCT((D$469:D$776=D599)*(AF$469:AF$776&gt;AF599))</f>
        <v>90</v>
      </c>
      <c r="AH599">
        <f t="shared" si="123"/>
        <v>90</v>
      </c>
      <c r="AI599">
        <f t="shared" si="124"/>
        <v>7.21</v>
      </c>
      <c r="AJ599" cm="1">
        <f t="array" ref="AJ599">1+SUMPRODUCT((D$469:D$776=D599)*(AI$469:AI$776&gt;AI599))</f>
        <v>81</v>
      </c>
      <c r="AK599">
        <f t="shared" si="125"/>
        <v>81</v>
      </c>
      <c r="AL599">
        <f t="shared" si="126"/>
        <v>7.21</v>
      </c>
      <c r="AM599" cm="1">
        <f t="array" ref="AM599">1+SUMPRODUCT((D$469:D$776=D599)*(AL$469:AL$776&gt;AL599))</f>
        <v>68</v>
      </c>
      <c r="AN599">
        <f t="shared" si="127"/>
        <v>68</v>
      </c>
    </row>
    <row r="600" spans="2:40" x14ac:dyDescent="0.3">
      <c r="B600" t="s">
        <v>144</v>
      </c>
      <c r="C600" t="str">
        <f>VLOOKUP(B600,class!A$1:B$357,2,FALSE)</f>
        <v>Unitary authority</v>
      </c>
      <c r="D600" t="str">
        <f>VLOOKUP(B600,classifications!E$3:F$335,2,FALSE)</f>
        <v xml:space="preserve">Mainly Rural (rural including hub towns &gt;=80%) </v>
      </c>
      <c r="E600" s="7">
        <f t="shared" si="104"/>
        <v>7.45</v>
      </c>
      <c r="F600" s="49">
        <f t="shared" si="112"/>
        <v>20</v>
      </c>
      <c r="G600" s="49">
        <f t="shared" si="96"/>
        <v>20</v>
      </c>
      <c r="H600">
        <f t="shared" si="105"/>
        <v>7.42</v>
      </c>
      <c r="I600" s="49">
        <f t="shared" si="113"/>
        <v>18</v>
      </c>
      <c r="J600" s="49">
        <f t="shared" si="97"/>
        <v>18</v>
      </c>
      <c r="K600">
        <f t="shared" si="106"/>
        <v>7.59</v>
      </c>
      <c r="L600">
        <f t="shared" si="114"/>
        <v>22</v>
      </c>
      <c r="M600" s="49">
        <f t="shared" si="98"/>
        <v>22</v>
      </c>
      <c r="N600">
        <f t="shared" si="107"/>
        <v>7.61</v>
      </c>
      <c r="O600">
        <f t="shared" si="115"/>
        <v>24</v>
      </c>
      <c r="P600" s="49">
        <f t="shared" si="99"/>
        <v>24</v>
      </c>
      <c r="Q600">
        <f t="shared" si="108"/>
        <v>7.58</v>
      </c>
      <c r="R600">
        <f t="shared" si="116"/>
        <v>24</v>
      </c>
      <c r="S600" s="49">
        <f t="shared" si="100"/>
        <v>24</v>
      </c>
      <c r="T600">
        <f t="shared" si="109"/>
        <v>7.7</v>
      </c>
      <c r="U600">
        <f t="shared" si="117"/>
        <v>17</v>
      </c>
      <c r="V600">
        <f t="shared" si="101"/>
        <v>17</v>
      </c>
      <c r="W600">
        <f t="shared" si="110"/>
        <v>7.63</v>
      </c>
      <c r="X600">
        <f t="shared" si="118"/>
        <v>23</v>
      </c>
      <c r="Y600">
        <f t="shared" si="102"/>
        <v>23</v>
      </c>
      <c r="Z600">
        <f t="shared" si="111"/>
        <v>7.71</v>
      </c>
      <c r="AA600">
        <f t="shared" si="119"/>
        <v>19</v>
      </c>
      <c r="AB600">
        <f t="shared" si="103"/>
        <v>19</v>
      </c>
      <c r="AC600">
        <f t="shared" si="120"/>
        <v>7.48</v>
      </c>
      <c r="AD600" cm="1">
        <f t="array" ref="AD600">1+SUMPRODUCT((D$469:D$776=D600)*(AC$469:AC$776&gt;AC600))</f>
        <v>31</v>
      </c>
      <c r="AE600">
        <f t="shared" si="121"/>
        <v>31</v>
      </c>
      <c r="AF600">
        <f t="shared" si="122"/>
        <v>7.5</v>
      </c>
      <c r="AG600" cm="1">
        <f t="array" ref="AG600">1+SUMPRODUCT((D$469:D$776=D600)*(AF$469:AF$776&gt;AF600))</f>
        <v>23</v>
      </c>
      <c r="AH600">
        <f t="shared" si="123"/>
        <v>23</v>
      </c>
      <c r="AI600">
        <f t="shared" si="124"/>
        <v>7.34</v>
      </c>
      <c r="AJ600" cm="1">
        <f t="array" ref="AJ600">1+SUMPRODUCT((D$469:D$776=D600)*(AI$469:AI$776&gt;AI600))</f>
        <v>36</v>
      </c>
      <c r="AK600">
        <f t="shared" si="125"/>
        <v>36</v>
      </c>
      <c r="AL600">
        <f t="shared" si="126"/>
        <v>7.53</v>
      </c>
      <c r="AM600" cm="1">
        <f t="array" ref="AM600">1+SUMPRODUCT((D$469:D$776=D600)*(AL$469:AL$776&gt;AL600))</f>
        <v>24</v>
      </c>
      <c r="AN600">
        <f t="shared" si="127"/>
        <v>24</v>
      </c>
    </row>
    <row r="601" spans="2:40" x14ac:dyDescent="0.3">
      <c r="B601" t="s">
        <v>146</v>
      </c>
      <c r="C601" t="str">
        <f>VLOOKUP(B601,class!A$1:B$357,2,FALSE)</f>
        <v>London borough</v>
      </c>
      <c r="D601" t="str">
        <f>VLOOKUP(B601,classifications!E$3:F$335,2,FALSE)</f>
        <v>Urban with Major Conurbation</v>
      </c>
      <c r="E601" s="7">
        <f t="shared" si="104"/>
        <v>7.14</v>
      </c>
      <c r="F601" s="49">
        <f t="shared" si="112"/>
        <v>46</v>
      </c>
      <c r="G601" s="49">
        <f t="shared" si="96"/>
        <v>46</v>
      </c>
      <c r="H601">
        <f t="shared" si="105"/>
        <v>6.91</v>
      </c>
      <c r="I601" s="49">
        <f t="shared" si="113"/>
        <v>73</v>
      </c>
      <c r="J601" s="49">
        <f t="shared" si="97"/>
        <v>73</v>
      </c>
      <c r="K601">
        <f t="shared" si="106"/>
        <v>7.2</v>
      </c>
      <c r="L601">
        <f t="shared" si="114"/>
        <v>53</v>
      </c>
      <c r="M601" s="49">
        <f t="shared" si="98"/>
        <v>53</v>
      </c>
      <c r="N601">
        <f t="shared" si="107"/>
        <v>7.18</v>
      </c>
      <c r="O601">
        <f t="shared" si="115"/>
        <v>65</v>
      </c>
      <c r="P601" s="49">
        <f t="shared" si="99"/>
        <v>65</v>
      </c>
      <c r="Q601">
        <f t="shared" si="108"/>
        <v>7.11</v>
      </c>
      <c r="R601">
        <f t="shared" si="116"/>
        <v>71</v>
      </c>
      <c r="S601" s="49">
        <f t="shared" si="100"/>
        <v>71</v>
      </c>
      <c r="T601">
        <f t="shared" si="109"/>
        <v>7.31</v>
      </c>
      <c r="U601">
        <f t="shared" si="117"/>
        <v>57</v>
      </c>
      <c r="V601">
        <f t="shared" si="101"/>
        <v>57</v>
      </c>
      <c r="W601">
        <f t="shared" si="110"/>
        <v>7.26</v>
      </c>
      <c r="X601">
        <f t="shared" si="118"/>
        <v>69</v>
      </c>
      <c r="Y601">
        <f t="shared" si="102"/>
        <v>69</v>
      </c>
      <c r="Z601">
        <f t="shared" si="111"/>
        <v>7.3</v>
      </c>
      <c r="AA601">
        <f t="shared" si="119"/>
        <v>69</v>
      </c>
      <c r="AB601">
        <f t="shared" si="103"/>
        <v>69</v>
      </c>
      <c r="AC601">
        <f t="shared" si="120"/>
        <v>7.13</v>
      </c>
      <c r="AD601" cm="1">
        <f t="array" ref="AD601">1+SUMPRODUCT((D$469:D$776=D601)*(AC$469:AC$776&gt;AC601))</f>
        <v>71</v>
      </c>
      <c r="AE601">
        <f t="shared" si="121"/>
        <v>71</v>
      </c>
      <c r="AF601">
        <f t="shared" si="122"/>
        <v>6.85</v>
      </c>
      <c r="AG601" cm="1">
        <f t="array" ref="AG601">1+SUMPRODUCT((D$469:D$776=D601)*(AF$469:AF$776&gt;AF601))</f>
        <v>74</v>
      </c>
      <c r="AH601">
        <f t="shared" si="123"/>
        <v>74</v>
      </c>
      <c r="AI601">
        <f t="shared" si="124"/>
        <v>7.17</v>
      </c>
      <c r="AJ601" cm="1">
        <f t="array" ref="AJ601">1+SUMPRODUCT((D$469:D$776=D601)*(AI$469:AI$776&gt;AI601))</f>
        <v>66</v>
      </c>
      <c r="AK601">
        <f t="shared" si="125"/>
        <v>66</v>
      </c>
      <c r="AL601">
        <f t="shared" si="126"/>
        <v>7.2</v>
      </c>
      <c r="AM601" cm="1">
        <f t="array" ref="AM601">1+SUMPRODUCT((D$469:D$776=D601)*(AL$469:AL$776&gt;AL601))</f>
        <v>60</v>
      </c>
      <c r="AN601">
        <f t="shared" si="127"/>
        <v>60</v>
      </c>
    </row>
    <row r="602" spans="2:40" x14ac:dyDescent="0.3">
      <c r="B602" t="s">
        <v>147</v>
      </c>
      <c r="C602" t="str">
        <f>VLOOKUP(B602,class!A$1:B$357,2,FALSE)</f>
        <v>London borough</v>
      </c>
      <c r="D602" t="str">
        <f>VLOOKUP(B602,classifications!E$3:F$335,2,FALSE)</f>
        <v>Urban with Major Conurbation</v>
      </c>
      <c r="E602" s="7">
        <f t="shared" si="104"/>
        <v>7.49</v>
      </c>
      <c r="F602" s="49">
        <f t="shared" si="112"/>
        <v>3</v>
      </c>
      <c r="G602" s="49">
        <f t="shared" si="96"/>
        <v>3</v>
      </c>
      <c r="H602">
        <f t="shared" si="105"/>
        <v>7.56</v>
      </c>
      <c r="I602" s="49">
        <f t="shared" si="113"/>
        <v>7</v>
      </c>
      <c r="J602" s="49">
        <f t="shared" si="97"/>
        <v>7</v>
      </c>
      <c r="K602">
        <f t="shared" si="106"/>
        <v>7.61</v>
      </c>
      <c r="L602">
        <f t="shared" si="114"/>
        <v>7</v>
      </c>
      <c r="M602" s="49">
        <f t="shared" si="98"/>
        <v>7</v>
      </c>
      <c r="N602">
        <f t="shared" si="107"/>
        <v>7.4</v>
      </c>
      <c r="O602">
        <f t="shared" si="115"/>
        <v>30</v>
      </c>
      <c r="P602" s="49">
        <f t="shared" si="99"/>
        <v>30</v>
      </c>
      <c r="Q602">
        <f t="shared" si="108"/>
        <v>7.6</v>
      </c>
      <c r="R602">
        <f t="shared" si="116"/>
        <v>14</v>
      </c>
      <c r="S602" s="49">
        <f t="shared" si="100"/>
        <v>14</v>
      </c>
      <c r="T602">
        <f t="shared" si="109"/>
        <v>7.52</v>
      </c>
      <c r="U602">
        <f t="shared" si="117"/>
        <v>28</v>
      </c>
      <c r="V602">
        <f t="shared" si="101"/>
        <v>28</v>
      </c>
      <c r="W602">
        <f t="shared" si="110"/>
        <v>6.83</v>
      </c>
      <c r="X602">
        <f t="shared" si="118"/>
        <v>75</v>
      </c>
      <c r="Y602">
        <f t="shared" si="102"/>
        <v>75</v>
      </c>
      <c r="Z602">
        <f t="shared" si="111"/>
        <v>7.38</v>
      </c>
      <c r="AA602">
        <f t="shared" si="119"/>
        <v>59</v>
      </c>
      <c r="AB602">
        <f t="shared" si="103"/>
        <v>59</v>
      </c>
      <c r="AC602">
        <f t="shared" si="120"/>
        <v>6.86</v>
      </c>
      <c r="AD602" cm="1">
        <f t="array" ref="AD602">1+SUMPRODUCT((D$469:D$776=D602)*(AC$469:AC$776&gt;AC602))</f>
        <v>75</v>
      </c>
      <c r="AE602">
        <f t="shared" si="121"/>
        <v>75</v>
      </c>
      <c r="AF602">
        <f t="shared" si="122"/>
        <v>7.25</v>
      </c>
      <c r="AG602" cm="1">
        <f t="array" ref="AG602">1+SUMPRODUCT((D$469:D$776=D602)*(AF$469:AF$776&gt;AF602))</f>
        <v>37</v>
      </c>
      <c r="AH602">
        <f t="shared" si="123"/>
        <v>37</v>
      </c>
      <c r="AI602">
        <f t="shared" si="124"/>
        <v>7.17</v>
      </c>
      <c r="AJ602" cm="1">
        <f t="array" ref="AJ602">1+SUMPRODUCT((D$469:D$776=D602)*(AI$469:AI$776&gt;AI602))</f>
        <v>66</v>
      </c>
      <c r="AK602">
        <f t="shared" si="125"/>
        <v>66</v>
      </c>
      <c r="AL602">
        <f t="shared" si="126"/>
        <v>7.23</v>
      </c>
      <c r="AM602" cm="1">
        <f t="array" ref="AM602">1+SUMPRODUCT((D$469:D$776=D602)*(AL$469:AL$776&gt;AL602))</f>
        <v>55</v>
      </c>
      <c r="AN602">
        <f t="shared" si="127"/>
        <v>55</v>
      </c>
    </row>
    <row r="603" spans="2:40" x14ac:dyDescent="0.3">
      <c r="B603" t="s">
        <v>149</v>
      </c>
      <c r="C603" t="str">
        <f>VLOOKUP(B603,class!A$1:B$357,2,FALSE)</f>
        <v>Shire district</v>
      </c>
      <c r="D603" t="str">
        <f>VLOOKUP(B603,classifications!E$3:F$335,2,FALSE)</f>
        <v xml:space="preserve">Largely Rural (rural including hub towns 50-79%) </v>
      </c>
      <c r="E603" s="7">
        <f t="shared" si="104"/>
        <v>7.28</v>
      </c>
      <c r="F603" s="49">
        <f t="shared" si="112"/>
        <v>32</v>
      </c>
      <c r="G603" s="49">
        <f t="shared" si="96"/>
        <v>32</v>
      </c>
      <c r="H603">
        <f t="shared" si="105"/>
        <v>7.54</v>
      </c>
      <c r="I603" s="49">
        <f t="shared" si="113"/>
        <v>9</v>
      </c>
      <c r="J603" s="49">
        <f t="shared" si="97"/>
        <v>9</v>
      </c>
      <c r="K603">
        <f t="shared" si="106"/>
        <v>7.36</v>
      </c>
      <c r="L603">
        <f t="shared" si="114"/>
        <v>33</v>
      </c>
      <c r="M603" s="49">
        <f t="shared" si="98"/>
        <v>33</v>
      </c>
      <c r="N603">
        <f t="shared" si="107"/>
        <v>7.57</v>
      </c>
      <c r="O603">
        <f t="shared" si="115"/>
        <v>22</v>
      </c>
      <c r="P603" s="49">
        <f t="shared" si="99"/>
        <v>22</v>
      </c>
      <c r="Q603">
        <f t="shared" si="108"/>
        <v>7.73</v>
      </c>
      <c r="R603">
        <f t="shared" si="116"/>
        <v>10</v>
      </c>
      <c r="S603" s="49">
        <f t="shared" si="100"/>
        <v>10</v>
      </c>
      <c r="T603">
        <f t="shared" si="109"/>
        <v>7.53</v>
      </c>
      <c r="U603">
        <f t="shared" si="117"/>
        <v>28</v>
      </c>
      <c r="V603">
        <f t="shared" si="101"/>
        <v>28</v>
      </c>
      <c r="W603">
        <f t="shared" si="110"/>
        <v>7.79</v>
      </c>
      <c r="X603">
        <f t="shared" si="118"/>
        <v>3</v>
      </c>
      <c r="Y603">
        <f t="shared" si="102"/>
        <v>3</v>
      </c>
      <c r="Z603">
        <f t="shared" si="111"/>
        <v>7.68</v>
      </c>
      <c r="AA603">
        <f t="shared" si="119"/>
        <v>20</v>
      </c>
      <c r="AB603">
        <f t="shared" si="103"/>
        <v>20</v>
      </c>
      <c r="AC603">
        <f t="shared" si="120"/>
        <v>7.61</v>
      </c>
      <c r="AD603" cm="1">
        <f t="array" ref="AD603">1+SUMPRODUCT((D$469:D$776=D603)*(AC$469:AC$776&gt;AC603))</f>
        <v>17</v>
      </c>
      <c r="AE603">
        <f t="shared" si="121"/>
        <v>17</v>
      </c>
      <c r="AF603">
        <f t="shared" si="122"/>
        <v>7.63</v>
      </c>
      <c r="AG603" cm="1">
        <f t="array" ref="AG603">1+SUMPRODUCT((D$469:D$776=D603)*(AF$469:AF$776&gt;AF603))</f>
        <v>9</v>
      </c>
      <c r="AH603">
        <f t="shared" si="123"/>
        <v>9</v>
      </c>
      <c r="AI603">
        <f t="shared" si="124"/>
        <v>7.57</v>
      </c>
      <c r="AJ603" cm="1">
        <f t="array" ref="AJ603">1+SUMPRODUCT((D$469:D$776=D603)*(AI$469:AI$776&gt;AI603))</f>
        <v>18</v>
      </c>
      <c r="AK603">
        <f t="shared" si="125"/>
        <v>18</v>
      </c>
      <c r="AL603">
        <f t="shared" si="126"/>
        <v>7.45</v>
      </c>
      <c r="AM603" cm="1">
        <f t="array" ref="AM603">1+SUMPRODUCT((D$469:D$776=D603)*(AL$469:AL$776&gt;AL603))</f>
        <v>23</v>
      </c>
      <c r="AN603">
        <f t="shared" si="127"/>
        <v>23</v>
      </c>
    </row>
    <row r="604" spans="2:40" x14ac:dyDescent="0.3">
      <c r="B604" t="s">
        <v>150</v>
      </c>
      <c r="C604" t="str">
        <f>VLOOKUP(B604,class!A$1:B$357,2,FALSE)</f>
        <v>Unitary authority</v>
      </c>
      <c r="D604" t="str">
        <f>VLOOKUP(B604,classifications!E$3:F$335,2,FALSE)</f>
        <v>Urban with City and Town</v>
      </c>
      <c r="E604" s="7">
        <f t="shared" si="104"/>
        <v>7.3</v>
      </c>
      <c r="F604" s="49">
        <f t="shared" si="112"/>
        <v>38</v>
      </c>
      <c r="G604" s="49">
        <f t="shared" si="96"/>
        <v>38</v>
      </c>
      <c r="H604">
        <f t="shared" si="105"/>
        <v>7.12</v>
      </c>
      <c r="I604" s="49">
        <f t="shared" si="113"/>
        <v>76</v>
      </c>
      <c r="J604" s="49">
        <f t="shared" si="97"/>
        <v>76</v>
      </c>
      <c r="K604">
        <f t="shared" si="106"/>
        <v>7.2</v>
      </c>
      <c r="L604">
        <f t="shared" si="114"/>
        <v>78</v>
      </c>
      <c r="M604" s="49">
        <f t="shared" si="98"/>
        <v>78</v>
      </c>
      <c r="N604">
        <f t="shared" si="107"/>
        <v>7.22</v>
      </c>
      <c r="O604">
        <f t="shared" si="115"/>
        <v>83</v>
      </c>
      <c r="P604" s="49">
        <f t="shared" si="99"/>
        <v>83</v>
      </c>
      <c r="Q604">
        <f t="shared" si="108"/>
        <v>7.25</v>
      </c>
      <c r="R604">
        <f t="shared" si="116"/>
        <v>83</v>
      </c>
      <c r="S604" s="49">
        <f t="shared" si="100"/>
        <v>83</v>
      </c>
      <c r="T604">
        <f t="shared" si="109"/>
        <v>7.28</v>
      </c>
      <c r="U604">
        <f t="shared" si="117"/>
        <v>83</v>
      </c>
      <c r="V604">
        <f t="shared" si="101"/>
        <v>83</v>
      </c>
      <c r="W604">
        <f t="shared" si="110"/>
        <v>7.59</v>
      </c>
      <c r="X604">
        <f t="shared" si="118"/>
        <v>33</v>
      </c>
      <c r="Y604">
        <f t="shared" si="102"/>
        <v>33</v>
      </c>
      <c r="Z604">
        <f t="shared" si="111"/>
        <v>7.35</v>
      </c>
      <c r="AA604">
        <f t="shared" si="119"/>
        <v>75</v>
      </c>
      <c r="AB604">
        <f t="shared" si="103"/>
        <v>75</v>
      </c>
      <c r="AC604">
        <f t="shared" si="120"/>
        <v>7.15</v>
      </c>
      <c r="AD604" cm="1">
        <f t="array" ref="AD604">1+SUMPRODUCT((D$469:D$776=D604)*(AC$469:AC$776&gt;AC604))</f>
        <v>88</v>
      </c>
      <c r="AE604">
        <f t="shared" si="121"/>
        <v>88</v>
      </c>
      <c r="AF604">
        <f t="shared" si="122"/>
        <v>7.28</v>
      </c>
      <c r="AG604" cm="1">
        <f t="array" ref="AG604">1+SUMPRODUCT((D$469:D$776=D604)*(AF$469:AF$776&gt;AF604))</f>
        <v>53</v>
      </c>
      <c r="AH604">
        <f t="shared" si="123"/>
        <v>53</v>
      </c>
      <c r="AI604">
        <f t="shared" si="124"/>
        <v>7.38</v>
      </c>
      <c r="AJ604" cm="1">
        <f t="array" ref="AJ604">1+SUMPRODUCT((D$469:D$776=D604)*(AI$469:AI$776&gt;AI604))</f>
        <v>57</v>
      </c>
      <c r="AK604">
        <f t="shared" si="125"/>
        <v>57</v>
      </c>
      <c r="AL604">
        <f t="shared" si="126"/>
        <v>7.32</v>
      </c>
      <c r="AM604" cm="1">
        <f t="array" ref="AM604">1+SUMPRODUCT((D$469:D$776=D604)*(AL$469:AL$776&gt;AL604))</f>
        <v>54</v>
      </c>
      <c r="AN604">
        <f t="shared" si="127"/>
        <v>54</v>
      </c>
    </row>
    <row r="605" spans="2:40" x14ac:dyDescent="0.3">
      <c r="B605" t="s">
        <v>151</v>
      </c>
      <c r="C605" t="str">
        <f>VLOOKUP(B605,class!A$1:B$357,2,FALSE)</f>
        <v>London borough</v>
      </c>
      <c r="D605" t="str">
        <f>VLOOKUP(B605,classifications!E$3:F$335,2,FALSE)</f>
        <v>Urban with Major Conurbation</v>
      </c>
      <c r="E605" s="7">
        <f t="shared" si="104"/>
        <v>7.27</v>
      </c>
      <c r="F605" s="49">
        <f t="shared" si="112"/>
        <v>21</v>
      </c>
      <c r="G605" s="49">
        <f t="shared" si="96"/>
        <v>21</v>
      </c>
      <c r="H605">
        <f t="shared" si="105"/>
        <v>7.1</v>
      </c>
      <c r="I605" s="49">
        <f t="shared" si="113"/>
        <v>54</v>
      </c>
      <c r="J605" s="49">
        <f t="shared" si="97"/>
        <v>54</v>
      </c>
      <c r="K605">
        <f t="shared" si="106"/>
        <v>7.57</v>
      </c>
      <c r="L605">
        <f t="shared" si="114"/>
        <v>10</v>
      </c>
      <c r="M605" s="49">
        <f t="shared" si="98"/>
        <v>10</v>
      </c>
      <c r="N605">
        <f t="shared" si="107"/>
        <v>7.48</v>
      </c>
      <c r="O605">
        <f t="shared" si="115"/>
        <v>12</v>
      </c>
      <c r="P605" s="49">
        <f t="shared" si="99"/>
        <v>12</v>
      </c>
      <c r="Q605">
        <f t="shared" si="108"/>
        <v>7.59</v>
      </c>
      <c r="R605">
        <f t="shared" si="116"/>
        <v>16</v>
      </c>
      <c r="S605" s="49">
        <f t="shared" si="100"/>
        <v>16</v>
      </c>
      <c r="T605">
        <f t="shared" si="109"/>
        <v>7.58</v>
      </c>
      <c r="U605">
        <f t="shared" si="117"/>
        <v>14</v>
      </c>
      <c r="V605">
        <f t="shared" si="101"/>
        <v>14</v>
      </c>
      <c r="W605">
        <f t="shared" si="110"/>
        <v>7.31</v>
      </c>
      <c r="X605">
        <f t="shared" si="118"/>
        <v>61</v>
      </c>
      <c r="Y605">
        <f t="shared" si="102"/>
        <v>61</v>
      </c>
      <c r="Z605">
        <f t="shared" si="111"/>
        <v>7.59</v>
      </c>
      <c r="AA605">
        <f t="shared" si="119"/>
        <v>24</v>
      </c>
      <c r="AB605">
        <f t="shared" si="103"/>
        <v>24</v>
      </c>
      <c r="AC605">
        <f t="shared" si="120"/>
        <v>7.24</v>
      </c>
      <c r="AD605" cm="1">
        <f t="array" ref="AD605">1+SUMPRODUCT((D$469:D$776=D605)*(AC$469:AC$776&gt;AC605))</f>
        <v>65</v>
      </c>
      <c r="AE605">
        <f t="shared" si="121"/>
        <v>65</v>
      </c>
      <c r="AF605">
        <f t="shared" si="122"/>
        <v>7.25</v>
      </c>
      <c r="AG605" cm="1">
        <f t="array" ref="AG605">1+SUMPRODUCT((D$469:D$776=D605)*(AF$469:AF$776&gt;AF605))</f>
        <v>37</v>
      </c>
      <c r="AH605">
        <f t="shared" si="123"/>
        <v>37</v>
      </c>
      <c r="AI605">
        <f t="shared" si="124"/>
        <v>7.34</v>
      </c>
      <c r="AJ605" cm="1">
        <f t="array" ref="AJ605">1+SUMPRODUCT((D$469:D$776=D605)*(AI$469:AI$776&gt;AI605))</f>
        <v>48</v>
      </c>
      <c r="AK605">
        <f t="shared" si="125"/>
        <v>48</v>
      </c>
      <c r="AL605">
        <f t="shared" si="126"/>
        <v>7.25</v>
      </c>
      <c r="AM605" cm="1">
        <f t="array" ref="AM605">1+SUMPRODUCT((D$469:D$776=D605)*(AL$469:AL$776&gt;AL605))</f>
        <v>49</v>
      </c>
      <c r="AN605">
        <f t="shared" si="127"/>
        <v>49</v>
      </c>
    </row>
    <row r="606" spans="2:40" x14ac:dyDescent="0.3">
      <c r="B606" t="s">
        <v>152</v>
      </c>
      <c r="C606" t="str">
        <f>VLOOKUP(B606,class!A$1:B$357,2,FALSE)</f>
        <v>Metropolitan district</v>
      </c>
      <c r="D606" t="str">
        <f>VLOOKUP(B606,classifications!E$3:F$335,2,FALSE)</f>
        <v>Urban with Major Conurbation</v>
      </c>
      <c r="E606" s="7">
        <f t="shared" si="104"/>
        <v>7.29</v>
      </c>
      <c r="F606" s="49">
        <f t="shared" si="112"/>
        <v>18</v>
      </c>
      <c r="G606" s="49">
        <f t="shared" si="96"/>
        <v>18</v>
      </c>
      <c r="H606">
        <f t="shared" si="105"/>
        <v>7.09</v>
      </c>
      <c r="I606" s="49">
        <f t="shared" si="113"/>
        <v>56</v>
      </c>
      <c r="J606" s="49">
        <f t="shared" si="97"/>
        <v>56</v>
      </c>
      <c r="K606">
        <f t="shared" si="106"/>
        <v>7.37</v>
      </c>
      <c r="L606">
        <f t="shared" si="114"/>
        <v>28</v>
      </c>
      <c r="M606" s="49">
        <f t="shared" si="98"/>
        <v>28</v>
      </c>
      <c r="N606">
        <f t="shared" si="107"/>
        <v>7.42</v>
      </c>
      <c r="O606">
        <f t="shared" si="115"/>
        <v>25</v>
      </c>
      <c r="P606" s="49">
        <f t="shared" si="99"/>
        <v>25</v>
      </c>
      <c r="Q606">
        <f t="shared" si="108"/>
        <v>7.34</v>
      </c>
      <c r="R606">
        <f t="shared" si="116"/>
        <v>45</v>
      </c>
      <c r="S606" s="49">
        <f t="shared" si="100"/>
        <v>45</v>
      </c>
      <c r="T606">
        <f t="shared" si="109"/>
        <v>7.4</v>
      </c>
      <c r="U606">
        <f t="shared" si="117"/>
        <v>41</v>
      </c>
      <c r="V606">
        <f t="shared" si="101"/>
        <v>41</v>
      </c>
      <c r="W606">
        <f t="shared" si="110"/>
        <v>7.51</v>
      </c>
      <c r="X606">
        <f t="shared" si="118"/>
        <v>29</v>
      </c>
      <c r="Y606">
        <f t="shared" si="102"/>
        <v>29</v>
      </c>
      <c r="Z606">
        <f t="shared" si="111"/>
        <v>7.55</v>
      </c>
      <c r="AA606">
        <f t="shared" si="119"/>
        <v>29</v>
      </c>
      <c r="AB606">
        <f t="shared" si="103"/>
        <v>29</v>
      </c>
      <c r="AC606">
        <f t="shared" si="120"/>
        <v>7.31</v>
      </c>
      <c r="AD606" cm="1">
        <f t="array" ref="AD606">1+SUMPRODUCT((D$469:D$776=D606)*(AC$469:AC$776&gt;AC606))</f>
        <v>55</v>
      </c>
      <c r="AE606">
        <f t="shared" si="121"/>
        <v>55</v>
      </c>
      <c r="AF606">
        <f t="shared" si="122"/>
        <v>7.11</v>
      </c>
      <c r="AG606" cm="1">
        <f t="array" ref="AG606">1+SUMPRODUCT((D$469:D$776=D606)*(AF$469:AF$776&gt;AF606))</f>
        <v>58</v>
      </c>
      <c r="AH606">
        <f t="shared" si="123"/>
        <v>58</v>
      </c>
      <c r="AI606">
        <f t="shared" si="124"/>
        <v>7.59</v>
      </c>
      <c r="AJ606" cm="1">
        <f t="array" ref="AJ606">1+SUMPRODUCT((D$469:D$776=D606)*(AI$469:AI$776&gt;AI606))</f>
        <v>12</v>
      </c>
      <c r="AK606">
        <f t="shared" si="125"/>
        <v>12</v>
      </c>
      <c r="AL606">
        <f t="shared" si="126"/>
        <v>7.22</v>
      </c>
      <c r="AM606" cm="1">
        <f t="array" ref="AM606">1+SUMPRODUCT((D$469:D$776=D606)*(AL$469:AL$776&gt;AL606))</f>
        <v>56</v>
      </c>
      <c r="AN606">
        <f t="shared" si="127"/>
        <v>56</v>
      </c>
    </row>
    <row r="607" spans="2:40" x14ac:dyDescent="0.3">
      <c r="B607" t="s">
        <v>153</v>
      </c>
      <c r="C607" t="str">
        <f>VLOOKUP(B607,class!A$1:B$357,2,FALSE)</f>
        <v>Metropolitan district</v>
      </c>
      <c r="D607" t="str">
        <f>VLOOKUP(B607,classifications!E$3:F$335,2,FALSE)</f>
        <v>Urban with Major Conurbation</v>
      </c>
      <c r="E607" s="7">
        <f t="shared" si="104"/>
        <v>7.05</v>
      </c>
      <c r="F607" s="49">
        <f t="shared" si="112"/>
        <v>63</v>
      </c>
      <c r="G607" s="49">
        <f t="shared" si="96"/>
        <v>63</v>
      </c>
      <c r="H607">
        <f t="shared" si="105"/>
        <v>6.99</v>
      </c>
      <c r="I607" s="49">
        <f t="shared" si="113"/>
        <v>70</v>
      </c>
      <c r="J607" s="49">
        <f t="shared" si="97"/>
        <v>70</v>
      </c>
      <c r="K607">
        <f t="shared" si="106"/>
        <v>7.14</v>
      </c>
      <c r="L607">
        <f t="shared" si="114"/>
        <v>65</v>
      </c>
      <c r="M607" s="49">
        <f t="shared" si="98"/>
        <v>65</v>
      </c>
      <c r="N607">
        <f t="shared" si="107"/>
        <v>7.11</v>
      </c>
      <c r="O607">
        <f t="shared" si="115"/>
        <v>71</v>
      </c>
      <c r="P607" s="49">
        <f t="shared" si="99"/>
        <v>71</v>
      </c>
      <c r="Q607">
        <f t="shared" si="108"/>
        <v>7.16</v>
      </c>
      <c r="R607">
        <f t="shared" si="116"/>
        <v>67</v>
      </c>
      <c r="S607" s="49">
        <f t="shared" si="100"/>
        <v>67</v>
      </c>
      <c r="T607">
        <f t="shared" si="109"/>
        <v>7.32</v>
      </c>
      <c r="U607">
        <f t="shared" si="117"/>
        <v>55</v>
      </c>
      <c r="V607">
        <f t="shared" si="101"/>
        <v>55</v>
      </c>
      <c r="W607">
        <f t="shared" si="110"/>
        <v>7.11</v>
      </c>
      <c r="X607">
        <f t="shared" si="118"/>
        <v>73</v>
      </c>
      <c r="Y607">
        <f t="shared" si="102"/>
        <v>73</v>
      </c>
      <c r="Z607">
        <f t="shared" si="111"/>
        <v>7.52</v>
      </c>
      <c r="AA607">
        <f t="shared" si="119"/>
        <v>37</v>
      </c>
      <c r="AB607">
        <f t="shared" si="103"/>
        <v>37</v>
      </c>
      <c r="AC607">
        <f t="shared" si="120"/>
        <v>7.33</v>
      </c>
      <c r="AD607" cm="1">
        <f t="array" ref="AD607">1+SUMPRODUCT((D$469:D$776=D607)*(AC$469:AC$776&gt;AC607))</f>
        <v>47</v>
      </c>
      <c r="AE607">
        <f t="shared" si="121"/>
        <v>47</v>
      </c>
      <c r="AF607">
        <f t="shared" si="122"/>
        <v>7.19</v>
      </c>
      <c r="AG607" cm="1">
        <f t="array" ref="AG607">1+SUMPRODUCT((D$469:D$776=D607)*(AF$469:AF$776&gt;AF607))</f>
        <v>48</v>
      </c>
      <c r="AH607">
        <f t="shared" si="123"/>
        <v>48</v>
      </c>
      <c r="AI607">
        <f t="shared" si="124"/>
        <v>7.19</v>
      </c>
      <c r="AJ607" cm="1">
        <f t="array" ref="AJ607">1+SUMPRODUCT((D$469:D$776=D607)*(AI$469:AI$776&gt;AI607))</f>
        <v>65</v>
      </c>
      <c r="AK607">
        <f t="shared" si="125"/>
        <v>65</v>
      </c>
      <c r="AL607">
        <f t="shared" si="126"/>
        <v>7.24</v>
      </c>
      <c r="AM607" cm="1">
        <f t="array" ref="AM607">1+SUMPRODUCT((D$469:D$776=D607)*(AL$469:AL$776&gt;AL607))</f>
        <v>53</v>
      </c>
      <c r="AN607">
        <f t="shared" si="127"/>
        <v>53</v>
      </c>
    </row>
    <row r="608" spans="2:40" x14ac:dyDescent="0.3">
      <c r="B608" t="s">
        <v>154</v>
      </c>
      <c r="C608" t="str">
        <f>VLOOKUP(B608,class!A$1:B$357,2,FALSE)</f>
        <v>London borough</v>
      </c>
      <c r="D608" t="str">
        <f>VLOOKUP(B608,classifications!E$3:F$335,2,FALSE)</f>
        <v>Urban with Major Conurbation</v>
      </c>
      <c r="E608" s="7">
        <f t="shared" si="104"/>
        <v>7.16</v>
      </c>
      <c r="F608" s="49">
        <f t="shared" si="112"/>
        <v>42</v>
      </c>
      <c r="G608" s="49">
        <f t="shared" si="96"/>
        <v>42</v>
      </c>
      <c r="H608">
        <f t="shared" si="105"/>
        <v>7</v>
      </c>
      <c r="I608" s="49">
        <f t="shared" si="113"/>
        <v>68</v>
      </c>
      <c r="J608" s="49">
        <f t="shared" si="97"/>
        <v>68</v>
      </c>
      <c r="K608">
        <f t="shared" si="106"/>
        <v>7.17</v>
      </c>
      <c r="L608">
        <f t="shared" si="114"/>
        <v>60</v>
      </c>
      <c r="M608" s="49">
        <f t="shared" si="98"/>
        <v>60</v>
      </c>
      <c r="N608">
        <f t="shared" si="107"/>
        <v>7.29</v>
      </c>
      <c r="O608">
        <f t="shared" si="115"/>
        <v>51</v>
      </c>
      <c r="P608" s="49">
        <f t="shared" si="99"/>
        <v>51</v>
      </c>
      <c r="Q608">
        <f t="shared" si="108"/>
        <v>7.11</v>
      </c>
      <c r="R608">
        <f t="shared" si="116"/>
        <v>71</v>
      </c>
      <c r="S608" s="49">
        <f t="shared" si="100"/>
        <v>71</v>
      </c>
      <c r="T608">
        <f t="shared" si="109"/>
        <v>7.21</v>
      </c>
      <c r="U608">
        <f t="shared" si="117"/>
        <v>67</v>
      </c>
      <c r="V608">
        <f t="shared" si="101"/>
        <v>67</v>
      </c>
      <c r="W608">
        <f t="shared" si="110"/>
        <v>7.31</v>
      </c>
      <c r="X608">
        <f t="shared" si="118"/>
        <v>61</v>
      </c>
      <c r="Y608">
        <f t="shared" si="102"/>
        <v>61</v>
      </c>
      <c r="Z608">
        <f t="shared" si="111"/>
        <v>7.26</v>
      </c>
      <c r="AA608">
        <f t="shared" si="119"/>
        <v>74</v>
      </c>
      <c r="AB608">
        <f t="shared" si="103"/>
        <v>74</v>
      </c>
      <c r="AC608">
        <f t="shared" si="120"/>
        <v>7.34</v>
      </c>
      <c r="AD608" cm="1">
        <f t="array" ref="AD608">1+SUMPRODUCT((D$469:D$776=D608)*(AC$469:AC$776&gt;AC608))</f>
        <v>44</v>
      </c>
      <c r="AE608">
        <f t="shared" si="121"/>
        <v>44</v>
      </c>
      <c r="AF608">
        <f t="shared" si="122"/>
        <v>7.21</v>
      </c>
      <c r="AG608" cm="1">
        <f t="array" ref="AG608">1+SUMPRODUCT((D$469:D$776=D608)*(AF$469:AF$776&gt;AF608))</f>
        <v>44</v>
      </c>
      <c r="AH608">
        <f t="shared" si="123"/>
        <v>44</v>
      </c>
      <c r="AI608">
        <f t="shared" si="124"/>
        <v>6.99</v>
      </c>
      <c r="AJ608" cm="1">
        <f t="array" ref="AJ608">1+SUMPRODUCT((D$469:D$776=D608)*(AI$469:AI$776&gt;AI608))</f>
        <v>75</v>
      </c>
      <c r="AK608">
        <f t="shared" si="125"/>
        <v>75</v>
      </c>
      <c r="AL608">
        <f t="shared" si="126"/>
        <v>7.5</v>
      </c>
      <c r="AM608" cm="1">
        <f t="array" ref="AM608">1+SUMPRODUCT((D$469:D$776=D608)*(AL$469:AL$776&gt;AL608))</f>
        <v>16</v>
      </c>
      <c r="AN608">
        <f t="shared" si="127"/>
        <v>16</v>
      </c>
    </row>
    <row r="609" spans="2:40" x14ac:dyDescent="0.3">
      <c r="B609" t="s">
        <v>155</v>
      </c>
      <c r="C609" t="str">
        <f>VLOOKUP(B609,class!A$1:B$357,2,FALSE)</f>
        <v>Shire district</v>
      </c>
      <c r="D609" t="str">
        <f>VLOOKUP(B609,classifications!E$3:F$335,2,FALSE)</f>
        <v>Urban with Significant Rural (rural including hub towns 26-49%)</v>
      </c>
      <c r="E609" s="7">
        <f t="shared" si="104"/>
        <v>7.37</v>
      </c>
      <c r="F609" s="49">
        <f t="shared" si="112"/>
        <v>29</v>
      </c>
      <c r="G609" s="49">
        <f t="shared" si="96"/>
        <v>29</v>
      </c>
      <c r="H609">
        <f t="shared" si="105"/>
        <v>7.44</v>
      </c>
      <c r="I609" s="49">
        <f t="shared" si="113"/>
        <v>15</v>
      </c>
      <c r="J609" s="49">
        <f t="shared" si="97"/>
        <v>15</v>
      </c>
      <c r="K609">
        <f t="shared" si="106"/>
        <v>7.21</v>
      </c>
      <c r="L609">
        <f t="shared" si="114"/>
        <v>44</v>
      </c>
      <c r="M609" s="49">
        <f t="shared" si="98"/>
        <v>44</v>
      </c>
      <c r="N609">
        <f t="shared" si="107"/>
        <v>7.61</v>
      </c>
      <c r="O609">
        <f t="shared" si="115"/>
        <v>18</v>
      </c>
      <c r="P609" s="49">
        <f t="shared" si="99"/>
        <v>18</v>
      </c>
      <c r="Q609">
        <f t="shared" si="108"/>
        <v>7.46</v>
      </c>
      <c r="R609">
        <f t="shared" si="116"/>
        <v>25</v>
      </c>
      <c r="S609" s="49">
        <f t="shared" si="100"/>
        <v>25</v>
      </c>
      <c r="T609">
        <f t="shared" si="109"/>
        <v>7.4</v>
      </c>
      <c r="U609">
        <f t="shared" si="117"/>
        <v>37</v>
      </c>
      <c r="V609">
        <f t="shared" si="101"/>
        <v>37</v>
      </c>
      <c r="W609">
        <f t="shared" si="110"/>
        <v>7.41</v>
      </c>
      <c r="X609">
        <f t="shared" si="118"/>
        <v>37</v>
      </c>
      <c r="Y609">
        <f t="shared" si="102"/>
        <v>37</v>
      </c>
      <c r="Z609">
        <f t="shared" si="111"/>
        <v>7.61</v>
      </c>
      <c r="AA609">
        <f t="shared" si="119"/>
        <v>27</v>
      </c>
      <c r="AB609">
        <f t="shared" si="103"/>
        <v>27</v>
      </c>
      <c r="AC609">
        <f t="shared" si="120"/>
        <v>7.25</v>
      </c>
      <c r="AD609" cm="1">
        <f t="array" ref="AD609">1+SUMPRODUCT((D$469:D$776=D609)*(AC$469:AC$776&gt;AC609))</f>
        <v>48</v>
      </c>
      <c r="AE609">
        <f t="shared" si="121"/>
        <v>48</v>
      </c>
      <c r="AF609">
        <f t="shared" si="122"/>
        <v>7.22</v>
      </c>
      <c r="AG609" cm="1">
        <f t="array" ref="AG609">1+SUMPRODUCT((D$469:D$776=D609)*(AF$469:AF$776&gt;AF609))</f>
        <v>38</v>
      </c>
      <c r="AH609">
        <f t="shared" si="123"/>
        <v>38</v>
      </c>
      <c r="AI609">
        <f t="shared" si="124"/>
        <v>7.55</v>
      </c>
      <c r="AJ609" cm="1">
        <f t="array" ref="AJ609">1+SUMPRODUCT((D$469:D$776=D609)*(AI$469:AI$776&gt;AI609))</f>
        <v>21</v>
      </c>
      <c r="AK609">
        <f t="shared" si="125"/>
        <v>21</v>
      </c>
      <c r="AL609">
        <f t="shared" si="126"/>
        <v>7.78</v>
      </c>
      <c r="AM609" cm="1">
        <f t="array" ref="AM609">1+SUMPRODUCT((D$469:D$776=D609)*(AL$469:AL$776&gt;AL609))</f>
        <v>5</v>
      </c>
      <c r="AN609">
        <f t="shared" si="127"/>
        <v>5</v>
      </c>
    </row>
    <row r="610" spans="2:40" x14ac:dyDescent="0.3">
      <c r="B610" t="s">
        <v>156</v>
      </c>
      <c r="C610" t="str">
        <f>VLOOKUP(B610,class!A$1:B$357,2,FALSE)</f>
        <v>Metropolitan district</v>
      </c>
      <c r="D610" t="str">
        <f>VLOOKUP(B610,classifications!E$3:F$335,2,FALSE)</f>
        <v>Urban with Major Conurbation</v>
      </c>
      <c r="E610" s="7">
        <f t="shared" si="104"/>
        <v>7.13</v>
      </c>
      <c r="F610" s="49">
        <f t="shared" si="112"/>
        <v>48</v>
      </c>
      <c r="G610" s="49">
        <f t="shared" si="96"/>
        <v>48</v>
      </c>
      <c r="H610">
        <f t="shared" si="105"/>
        <v>7.34</v>
      </c>
      <c r="I610" s="49">
        <f t="shared" si="113"/>
        <v>23</v>
      </c>
      <c r="J610" s="49">
        <f t="shared" si="97"/>
        <v>23</v>
      </c>
      <c r="K610">
        <f t="shared" si="106"/>
        <v>7.26</v>
      </c>
      <c r="L610">
        <f t="shared" si="114"/>
        <v>49</v>
      </c>
      <c r="M610" s="49">
        <f t="shared" si="98"/>
        <v>49</v>
      </c>
      <c r="N610">
        <f t="shared" si="107"/>
        <v>7.32</v>
      </c>
      <c r="O610">
        <f t="shared" si="115"/>
        <v>42</v>
      </c>
      <c r="P610" s="49">
        <f t="shared" si="99"/>
        <v>42</v>
      </c>
      <c r="Q610">
        <f t="shared" si="108"/>
        <v>7.41</v>
      </c>
      <c r="R610">
        <f t="shared" si="116"/>
        <v>32</v>
      </c>
      <c r="S610" s="49">
        <f t="shared" si="100"/>
        <v>32</v>
      </c>
      <c r="T610">
        <f t="shared" si="109"/>
        <v>7.5</v>
      </c>
      <c r="U610">
        <f t="shared" si="117"/>
        <v>32</v>
      </c>
      <c r="V610">
        <f t="shared" si="101"/>
        <v>32</v>
      </c>
      <c r="W610">
        <f t="shared" si="110"/>
        <v>7.61</v>
      </c>
      <c r="X610">
        <f t="shared" si="118"/>
        <v>17</v>
      </c>
      <c r="Y610">
        <f t="shared" si="102"/>
        <v>17</v>
      </c>
      <c r="Z610">
        <f t="shared" si="111"/>
        <v>7.45</v>
      </c>
      <c r="AA610">
        <f t="shared" si="119"/>
        <v>47</v>
      </c>
      <c r="AB610">
        <f t="shared" si="103"/>
        <v>47</v>
      </c>
      <c r="AC610">
        <f t="shared" si="120"/>
        <v>7.45</v>
      </c>
      <c r="AD610" cm="1">
        <f t="array" ref="AD610">1+SUMPRODUCT((D$469:D$776=D610)*(AC$469:AC$776&gt;AC610))</f>
        <v>32</v>
      </c>
      <c r="AE610">
        <f t="shared" si="121"/>
        <v>32</v>
      </c>
      <c r="AF610">
        <f t="shared" si="122"/>
        <v>7.2</v>
      </c>
      <c r="AG610" cm="1">
        <f t="array" ref="AG610">1+SUMPRODUCT((D$469:D$776=D610)*(AF$469:AF$776&gt;AF610))</f>
        <v>46</v>
      </c>
      <c r="AH610">
        <f t="shared" si="123"/>
        <v>46</v>
      </c>
      <c r="AI610">
        <f t="shared" si="124"/>
        <v>7.35</v>
      </c>
      <c r="AJ610" cm="1">
        <f t="array" ref="AJ610">1+SUMPRODUCT((D$469:D$776=D610)*(AI$469:AI$776&gt;AI610))</f>
        <v>47</v>
      </c>
      <c r="AK610">
        <f t="shared" si="125"/>
        <v>47</v>
      </c>
      <c r="AL610">
        <f t="shared" si="126"/>
        <v>7.28</v>
      </c>
      <c r="AM610" cm="1">
        <f t="array" ref="AM610">1+SUMPRODUCT((D$469:D$776=D610)*(AL$469:AL$776&gt;AL610))</f>
        <v>42</v>
      </c>
      <c r="AN610">
        <f t="shared" si="127"/>
        <v>42</v>
      </c>
    </row>
    <row r="611" spans="2:40" x14ac:dyDescent="0.3">
      <c r="B611" t="s">
        <v>157</v>
      </c>
      <c r="C611" t="str">
        <f>VLOOKUP(B611,class!A$1:B$357,2,FALSE)</f>
        <v>Unitary authority</v>
      </c>
      <c r="D611" t="str">
        <f>VLOOKUP(B611,classifications!E$3:F$335,2,FALSE)</f>
        <v>Urban with City and Town</v>
      </c>
      <c r="E611" s="7">
        <f t="shared" si="104"/>
        <v>7.22</v>
      </c>
      <c r="F611" s="49">
        <f t="shared" si="112"/>
        <v>53</v>
      </c>
      <c r="G611" s="49">
        <f t="shared" si="96"/>
        <v>53</v>
      </c>
      <c r="H611">
        <f t="shared" si="105"/>
        <v>7.33</v>
      </c>
      <c r="I611" s="49">
        <f t="shared" si="113"/>
        <v>31</v>
      </c>
      <c r="J611" s="49">
        <f t="shared" si="97"/>
        <v>31</v>
      </c>
      <c r="K611">
        <f t="shared" si="106"/>
        <v>7.23</v>
      </c>
      <c r="L611">
        <f t="shared" si="114"/>
        <v>72</v>
      </c>
      <c r="M611" s="49">
        <f t="shared" si="98"/>
        <v>72</v>
      </c>
      <c r="N611">
        <f t="shared" si="107"/>
        <v>7.41</v>
      </c>
      <c r="O611">
        <f t="shared" si="115"/>
        <v>54</v>
      </c>
      <c r="P611" s="49">
        <f t="shared" si="99"/>
        <v>54</v>
      </c>
      <c r="Q611">
        <f t="shared" si="108"/>
        <v>7.36</v>
      </c>
      <c r="R611">
        <f t="shared" si="116"/>
        <v>71</v>
      </c>
      <c r="S611" s="49">
        <f t="shared" si="100"/>
        <v>71</v>
      </c>
      <c r="T611">
        <f t="shared" si="109"/>
        <v>7.56</v>
      </c>
      <c r="U611">
        <f t="shared" si="117"/>
        <v>37</v>
      </c>
      <c r="V611">
        <f t="shared" si="101"/>
        <v>37</v>
      </c>
      <c r="W611">
        <f t="shared" si="110"/>
        <v>7.27</v>
      </c>
      <c r="X611">
        <f t="shared" si="118"/>
        <v>85</v>
      </c>
      <c r="Y611">
        <f t="shared" si="102"/>
        <v>85</v>
      </c>
      <c r="Z611">
        <f t="shared" si="111"/>
        <v>7.63</v>
      </c>
      <c r="AA611">
        <f t="shared" si="119"/>
        <v>35</v>
      </c>
      <c r="AB611">
        <f t="shared" si="103"/>
        <v>35</v>
      </c>
      <c r="AC611">
        <f t="shared" si="120"/>
        <v>7.52</v>
      </c>
      <c r="AD611" cm="1">
        <f t="array" ref="AD611">1+SUMPRODUCT((D$469:D$776=D611)*(AC$469:AC$776&gt;AC611))</f>
        <v>41</v>
      </c>
      <c r="AE611">
        <f t="shared" si="121"/>
        <v>41</v>
      </c>
      <c r="AF611">
        <f t="shared" si="122"/>
        <v>7.35</v>
      </c>
      <c r="AG611" cm="1">
        <f t="array" ref="AG611">1+SUMPRODUCT((D$469:D$776=D611)*(AF$469:AF$776&gt;AF611))</f>
        <v>38</v>
      </c>
      <c r="AH611">
        <f t="shared" si="123"/>
        <v>38</v>
      </c>
      <c r="AI611">
        <f t="shared" si="124"/>
        <v>7.41</v>
      </c>
      <c r="AJ611" cm="1">
        <f t="array" ref="AJ611">1+SUMPRODUCT((D$469:D$776=D611)*(AI$469:AI$776&gt;AI611))</f>
        <v>45</v>
      </c>
      <c r="AK611">
        <f t="shared" si="125"/>
        <v>45</v>
      </c>
      <c r="AL611">
        <f t="shared" si="126"/>
        <v>7.24</v>
      </c>
      <c r="AM611" cm="1">
        <f t="array" ref="AM611">1+SUMPRODUCT((D$469:D$776=D611)*(AL$469:AL$776&gt;AL611))</f>
        <v>67</v>
      </c>
      <c r="AN611">
        <f t="shared" si="127"/>
        <v>67</v>
      </c>
    </row>
    <row r="612" spans="2:40" x14ac:dyDescent="0.3">
      <c r="B612" t="s">
        <v>158</v>
      </c>
      <c r="C612" t="str">
        <f>VLOOKUP(B612,class!A$1:B$357,2,FALSE)</f>
        <v>Shire district</v>
      </c>
      <c r="D612" t="str">
        <f>VLOOKUP(B612,classifications!E$3:F$335,2,FALSE)</f>
        <v>Urban with Significant Rural (rural including hub towns 26-49%)</v>
      </c>
      <c r="E612" s="7">
        <f t="shared" si="104"/>
        <v>7.43</v>
      </c>
      <c r="F612" s="49">
        <f t="shared" si="112"/>
        <v>18</v>
      </c>
      <c r="G612" s="49">
        <f t="shared" si="96"/>
        <v>18</v>
      </c>
      <c r="H612">
        <f t="shared" si="105"/>
        <v>7.46</v>
      </c>
      <c r="I612" s="49">
        <f t="shared" si="113"/>
        <v>12</v>
      </c>
      <c r="J612" s="49">
        <f t="shared" si="97"/>
        <v>12</v>
      </c>
      <c r="K612">
        <f t="shared" si="106"/>
        <v>7.69</v>
      </c>
      <c r="L612">
        <f t="shared" si="114"/>
        <v>6</v>
      </c>
      <c r="M612" s="49">
        <f t="shared" si="98"/>
        <v>6</v>
      </c>
      <c r="N612">
        <f t="shared" si="107"/>
        <v>7.45</v>
      </c>
      <c r="O612">
        <f t="shared" si="115"/>
        <v>33</v>
      </c>
      <c r="P612" s="49">
        <f t="shared" si="99"/>
        <v>33</v>
      </c>
      <c r="Q612">
        <f t="shared" si="108"/>
        <v>7.35</v>
      </c>
      <c r="R612">
        <f t="shared" si="116"/>
        <v>40</v>
      </c>
      <c r="S612" s="49">
        <f t="shared" si="100"/>
        <v>40</v>
      </c>
      <c r="T612">
        <f t="shared" si="109"/>
        <v>7.38</v>
      </c>
      <c r="U612">
        <f t="shared" si="117"/>
        <v>40</v>
      </c>
      <c r="V612">
        <f t="shared" si="101"/>
        <v>40</v>
      </c>
      <c r="W612">
        <f t="shared" si="110"/>
        <v>7.2</v>
      </c>
      <c r="X612">
        <f t="shared" si="118"/>
        <v>44</v>
      </c>
      <c r="Y612">
        <f t="shared" si="102"/>
        <v>44</v>
      </c>
      <c r="Z612">
        <f t="shared" si="111"/>
        <v>7.59</v>
      </c>
      <c r="AA612">
        <f t="shared" si="119"/>
        <v>32</v>
      </c>
      <c r="AB612">
        <f t="shared" si="103"/>
        <v>32</v>
      </c>
      <c r="AC612">
        <f t="shared" si="120"/>
        <v>7.6</v>
      </c>
      <c r="AD612" cm="1">
        <f t="array" ref="AD612">1+SUMPRODUCT((D$469:D$776=D612)*(AC$469:AC$776&gt;AC612))</f>
        <v>15</v>
      </c>
      <c r="AE612">
        <f t="shared" si="121"/>
        <v>15</v>
      </c>
      <c r="AF612">
        <f t="shared" si="122"/>
        <v>7.67</v>
      </c>
      <c r="AG612" cm="1">
        <f t="array" ref="AG612">1+SUMPRODUCT((D$469:D$776=D612)*(AF$469:AF$776&gt;AF612))</f>
        <v>9</v>
      </c>
      <c r="AH612">
        <f t="shared" si="123"/>
        <v>9</v>
      </c>
      <c r="AI612">
        <f t="shared" si="124"/>
        <v>7.81</v>
      </c>
      <c r="AJ612" cm="1">
        <f t="array" ref="AJ612">1+SUMPRODUCT((D$469:D$776=D612)*(AI$469:AI$776&gt;AI612))</f>
        <v>6</v>
      </c>
      <c r="AK612">
        <f t="shared" si="125"/>
        <v>6</v>
      </c>
      <c r="AL612">
        <f t="shared" si="126"/>
        <v>7.47</v>
      </c>
      <c r="AM612" cm="1">
        <f t="array" ref="AM612">1+SUMPRODUCT((D$469:D$776=D612)*(AL$469:AL$776&gt;AL612))</f>
        <v>31</v>
      </c>
      <c r="AN612">
        <f t="shared" si="127"/>
        <v>31</v>
      </c>
    </row>
    <row r="613" spans="2:40" x14ac:dyDescent="0.3">
      <c r="B613" t="s">
        <v>159</v>
      </c>
      <c r="C613" t="str">
        <f>VLOOKUP(B613,class!A$1:B$357,2,FALSE)</f>
        <v>London borough</v>
      </c>
      <c r="D613" t="str">
        <f>VLOOKUP(B613,classifications!E$3:F$335,2,FALSE)</f>
        <v>Urban with Major Conurbation</v>
      </c>
      <c r="E613" s="7">
        <f t="shared" si="104"/>
        <v>7.11</v>
      </c>
      <c r="F613" s="49">
        <f t="shared" si="112"/>
        <v>51</v>
      </c>
      <c r="G613" s="49">
        <f t="shared" si="96"/>
        <v>51</v>
      </c>
      <c r="H613">
        <f t="shared" si="105"/>
        <v>7.12</v>
      </c>
      <c r="I613" s="49">
        <f t="shared" si="113"/>
        <v>53</v>
      </c>
      <c r="J613" s="49">
        <f t="shared" si="97"/>
        <v>53</v>
      </c>
      <c r="K613">
        <f t="shared" si="106"/>
        <v>7.42</v>
      </c>
      <c r="L613">
        <f t="shared" si="114"/>
        <v>24</v>
      </c>
      <c r="M613" s="49">
        <f t="shared" si="98"/>
        <v>24</v>
      </c>
      <c r="N613">
        <f t="shared" si="107"/>
        <v>7.17</v>
      </c>
      <c r="O613">
        <f t="shared" si="115"/>
        <v>66</v>
      </c>
      <c r="P613" s="49">
        <f t="shared" si="99"/>
        <v>66</v>
      </c>
      <c r="Q613">
        <f t="shared" si="108"/>
        <v>7.26</v>
      </c>
      <c r="R613">
        <f t="shared" si="116"/>
        <v>59</v>
      </c>
      <c r="S613" s="49">
        <f t="shared" si="100"/>
        <v>59</v>
      </c>
      <c r="T613">
        <f t="shared" si="109"/>
        <v>7.25</v>
      </c>
      <c r="U613">
        <f t="shared" si="117"/>
        <v>60</v>
      </c>
      <c r="V613">
        <f t="shared" si="101"/>
        <v>60</v>
      </c>
      <c r="W613">
        <f t="shared" si="110"/>
        <v>7.39</v>
      </c>
      <c r="X613">
        <f t="shared" si="118"/>
        <v>48</v>
      </c>
      <c r="Y613">
        <f t="shared" si="102"/>
        <v>48</v>
      </c>
      <c r="Z613">
        <f t="shared" si="111"/>
        <v>7.55</v>
      </c>
      <c r="AA613">
        <f t="shared" si="119"/>
        <v>29</v>
      </c>
      <c r="AB613">
        <f t="shared" si="103"/>
        <v>29</v>
      </c>
      <c r="AC613">
        <f t="shared" si="120"/>
        <v>7.33</v>
      </c>
      <c r="AD613" cm="1">
        <f t="array" ref="AD613">1+SUMPRODUCT((D$469:D$776=D613)*(AC$469:AC$776&gt;AC613))</f>
        <v>47</v>
      </c>
      <c r="AE613">
        <f t="shared" si="121"/>
        <v>47</v>
      </c>
      <c r="AF613">
        <f t="shared" si="122"/>
        <v>7.14</v>
      </c>
      <c r="AG613" cm="1">
        <f t="array" ref="AG613">1+SUMPRODUCT((D$469:D$776=D613)*(AF$469:AF$776&gt;AF613))</f>
        <v>51</v>
      </c>
      <c r="AH613">
        <f t="shared" si="123"/>
        <v>51</v>
      </c>
      <c r="AI613">
        <f t="shared" si="124"/>
        <v>7.44</v>
      </c>
      <c r="AJ613" cm="1">
        <f t="array" ref="AJ613">1+SUMPRODUCT((D$469:D$776=D613)*(AI$469:AI$776&gt;AI613))</f>
        <v>34</v>
      </c>
      <c r="AK613">
        <f t="shared" si="125"/>
        <v>34</v>
      </c>
      <c r="AL613">
        <f t="shared" si="126"/>
        <v>7.27</v>
      </c>
      <c r="AM613" cm="1">
        <f t="array" ref="AM613">1+SUMPRODUCT((D$469:D$776=D613)*(AL$469:AL$776&gt;AL613))</f>
        <v>46</v>
      </c>
      <c r="AN613">
        <f t="shared" si="127"/>
        <v>46</v>
      </c>
    </row>
    <row r="614" spans="2:40" x14ac:dyDescent="0.3">
      <c r="B614" t="s">
        <v>160</v>
      </c>
      <c r="C614" t="str">
        <f>VLOOKUP(B614,class!A$1:B$357,2,FALSE)</f>
        <v>Shire district</v>
      </c>
      <c r="D614" t="str">
        <f>VLOOKUP(B614,classifications!E$3:F$335,2,FALSE)</f>
        <v>Urban with Significant Rural (rural including hub towns 26-49%)</v>
      </c>
      <c r="E614" s="7">
        <f t="shared" si="104"/>
        <v>7.5</v>
      </c>
      <c r="F614" s="49">
        <f t="shared" si="112"/>
        <v>11</v>
      </c>
      <c r="G614" s="49">
        <f t="shared" si="96"/>
        <v>11</v>
      </c>
      <c r="H614">
        <f t="shared" si="105"/>
        <v>7.51</v>
      </c>
      <c r="I614" s="49">
        <f t="shared" si="113"/>
        <v>10</v>
      </c>
      <c r="J614" s="49">
        <f t="shared" si="97"/>
        <v>10</v>
      </c>
      <c r="K614">
        <f t="shared" si="106"/>
        <v>7.86</v>
      </c>
      <c r="L614">
        <f t="shared" si="114"/>
        <v>2</v>
      </c>
      <c r="M614" s="49">
        <f t="shared" si="98"/>
        <v>2</v>
      </c>
      <c r="N614">
        <f t="shared" si="107"/>
        <v>7.59</v>
      </c>
      <c r="O614">
        <f t="shared" si="115"/>
        <v>20</v>
      </c>
      <c r="P614" s="49">
        <f t="shared" si="99"/>
        <v>20</v>
      </c>
      <c r="Q614">
        <f t="shared" si="108"/>
        <v>8.01</v>
      </c>
      <c r="R614">
        <f t="shared" si="116"/>
        <v>1</v>
      </c>
      <c r="S614" s="49">
        <f t="shared" si="100"/>
        <v>1</v>
      </c>
      <c r="T614">
        <f t="shared" si="109"/>
        <v>7.74</v>
      </c>
      <c r="U614">
        <f t="shared" si="117"/>
        <v>10</v>
      </c>
      <c r="V614">
        <f t="shared" si="101"/>
        <v>10</v>
      </c>
      <c r="W614">
        <f t="shared" si="110"/>
        <v>8.0399999999999991</v>
      </c>
      <c r="X614">
        <f t="shared" si="118"/>
        <v>2</v>
      </c>
      <c r="Y614">
        <f t="shared" si="102"/>
        <v>2</v>
      </c>
      <c r="Z614">
        <f t="shared" si="111"/>
        <v>7.79</v>
      </c>
      <c r="AA614">
        <f t="shared" si="119"/>
        <v>10</v>
      </c>
      <c r="AB614">
        <f t="shared" si="103"/>
        <v>10</v>
      </c>
      <c r="AC614">
        <f t="shared" si="120"/>
        <v>7.54</v>
      </c>
      <c r="AD614" cm="1">
        <f t="array" ref="AD614">1+SUMPRODUCT((D$469:D$776=D614)*(AC$469:AC$776&gt;AC614))</f>
        <v>24</v>
      </c>
      <c r="AE614">
        <f t="shared" si="121"/>
        <v>24</v>
      </c>
      <c r="AF614">
        <f t="shared" si="122"/>
        <v>7</v>
      </c>
      <c r="AG614" cm="1">
        <f t="array" ref="AG614">1+SUMPRODUCT((D$469:D$776=D614)*(AF$469:AF$776&gt;AF614))</f>
        <v>46</v>
      </c>
      <c r="AH614">
        <f t="shared" si="123"/>
        <v>46</v>
      </c>
      <c r="AI614">
        <f t="shared" si="124"/>
        <v>8.1</v>
      </c>
      <c r="AJ614" cm="1">
        <f t="array" ref="AJ614">1+SUMPRODUCT((D$469:D$776=D614)*(AI$469:AI$776&gt;AI614))</f>
        <v>1</v>
      </c>
      <c r="AK614">
        <f t="shared" si="125"/>
        <v>1</v>
      </c>
      <c r="AL614">
        <f t="shared" si="126"/>
        <v>7.44</v>
      </c>
      <c r="AM614" cm="1">
        <f t="array" ref="AM614">1+SUMPRODUCT((D$469:D$776=D614)*(AL$469:AL$776&gt;AL614))</f>
        <v>35</v>
      </c>
      <c r="AN614">
        <f t="shared" si="127"/>
        <v>35</v>
      </c>
    </row>
    <row r="615" spans="2:40" x14ac:dyDescent="0.3">
      <c r="B615" t="s">
        <v>161</v>
      </c>
      <c r="C615" t="str">
        <f>VLOOKUP(B615,class!A$1:B$357,2,FALSE)</f>
        <v>Shire district</v>
      </c>
      <c r="D615" t="str">
        <f>VLOOKUP(B615,classifications!E$3:F$335,2,FALSE)</f>
        <v>Urban with City and Town</v>
      </c>
      <c r="E615" s="7">
        <f t="shared" si="104"/>
        <v>7.28</v>
      </c>
      <c r="F615" s="49">
        <f t="shared" si="112"/>
        <v>43</v>
      </c>
      <c r="G615" s="49">
        <f t="shared" si="96"/>
        <v>43</v>
      </c>
      <c r="H615">
        <f t="shared" si="105"/>
        <v>7.11</v>
      </c>
      <c r="I615" s="49">
        <f t="shared" si="113"/>
        <v>77</v>
      </c>
      <c r="J615" s="49">
        <f t="shared" si="97"/>
        <v>77</v>
      </c>
      <c r="K615">
        <f t="shared" si="106"/>
        <v>7.35</v>
      </c>
      <c r="L615">
        <f t="shared" si="114"/>
        <v>48</v>
      </c>
      <c r="M615" s="49">
        <f t="shared" si="98"/>
        <v>48</v>
      </c>
      <c r="N615">
        <f t="shared" si="107"/>
        <v>7.17</v>
      </c>
      <c r="O615">
        <f t="shared" si="115"/>
        <v>86</v>
      </c>
      <c r="P615" s="49">
        <f t="shared" si="99"/>
        <v>86</v>
      </c>
      <c r="Q615">
        <f t="shared" si="108"/>
        <v>7.79</v>
      </c>
      <c r="R615">
        <f t="shared" si="116"/>
        <v>10</v>
      </c>
      <c r="S615" s="49">
        <f t="shared" si="100"/>
        <v>10</v>
      </c>
      <c r="T615">
        <f t="shared" si="109"/>
        <v>7.15</v>
      </c>
      <c r="U615">
        <f t="shared" si="117"/>
        <v>87</v>
      </c>
      <c r="V615">
        <f t="shared" si="101"/>
        <v>87</v>
      </c>
      <c r="W615">
        <f t="shared" si="110"/>
        <v>7.77</v>
      </c>
      <c r="X615">
        <f t="shared" si="118"/>
        <v>15</v>
      </c>
      <c r="Y615">
        <f t="shared" si="102"/>
        <v>15</v>
      </c>
      <c r="Z615">
        <f t="shared" si="111"/>
        <v>7.09</v>
      </c>
      <c r="AA615">
        <f t="shared" si="119"/>
        <v>89</v>
      </c>
      <c r="AB615">
        <f t="shared" si="103"/>
        <v>89</v>
      </c>
      <c r="AC615">
        <f t="shared" si="120"/>
        <v>7.26</v>
      </c>
      <c r="AD615" cm="1">
        <f t="array" ref="AD615">1+SUMPRODUCT((D$469:D$776=D615)*(AC$469:AC$776&gt;AC615))</f>
        <v>77</v>
      </c>
      <c r="AE615">
        <f t="shared" si="121"/>
        <v>77</v>
      </c>
      <c r="AF615">
        <f t="shared" si="122"/>
        <v>7.47</v>
      </c>
      <c r="AG615" cm="1">
        <f t="array" ref="AG615">1+SUMPRODUCT((D$469:D$776=D615)*(AF$469:AF$776&gt;AF615))</f>
        <v>17</v>
      </c>
      <c r="AH615">
        <f t="shared" si="123"/>
        <v>17</v>
      </c>
      <c r="AI615">
        <f t="shared" si="124"/>
        <v>7.59</v>
      </c>
      <c r="AJ615" cm="1">
        <f t="array" ref="AJ615">1+SUMPRODUCT((D$469:D$776=D615)*(AI$469:AI$776&gt;AI615))</f>
        <v>20</v>
      </c>
      <c r="AK615">
        <f t="shared" si="125"/>
        <v>20</v>
      </c>
      <c r="AL615">
        <f t="shared" si="126"/>
        <v>6.57</v>
      </c>
      <c r="AM615" cm="1">
        <f t="array" ref="AM615">1+SUMPRODUCT((D$469:D$776=D615)*(AL$469:AL$776&gt;AL615))</f>
        <v>88</v>
      </c>
      <c r="AN615">
        <f t="shared" si="127"/>
        <v>88</v>
      </c>
    </row>
    <row r="616" spans="2:40" x14ac:dyDescent="0.3">
      <c r="B616" t="s">
        <v>162</v>
      </c>
      <c r="C616" t="str">
        <f>VLOOKUP(B616,class!A$1:B$357,2,FALSE)</f>
        <v>Metropolitan district</v>
      </c>
      <c r="D616" t="str">
        <f>VLOOKUP(B616,classifications!E$3:F$335,2,FALSE)</f>
        <v>Urban with Major Conurbation</v>
      </c>
      <c r="E616" s="7">
        <f t="shared" si="104"/>
        <v>7.07</v>
      </c>
      <c r="F616" s="49">
        <f t="shared" si="112"/>
        <v>59</v>
      </c>
      <c r="G616" s="49">
        <f t="shared" si="96"/>
        <v>59</v>
      </c>
      <c r="H616">
        <f t="shared" si="105"/>
        <v>6.85</v>
      </c>
      <c r="I616" s="49">
        <f t="shared" si="113"/>
        <v>75</v>
      </c>
      <c r="J616" s="49">
        <f t="shared" si="97"/>
        <v>75</v>
      </c>
      <c r="K616">
        <f t="shared" si="106"/>
        <v>7.16</v>
      </c>
      <c r="L616">
        <f t="shared" si="114"/>
        <v>62</v>
      </c>
      <c r="M616" s="49">
        <f t="shared" si="98"/>
        <v>62</v>
      </c>
      <c r="N616">
        <f t="shared" si="107"/>
        <v>7.04</v>
      </c>
      <c r="O616">
        <f t="shared" si="115"/>
        <v>74</v>
      </c>
      <c r="P616" s="49">
        <f t="shared" si="99"/>
        <v>74</v>
      </c>
      <c r="Q616">
        <f t="shared" si="108"/>
        <v>7.08</v>
      </c>
      <c r="R616">
        <f t="shared" si="116"/>
        <v>73</v>
      </c>
      <c r="S616" s="49">
        <f t="shared" si="100"/>
        <v>73</v>
      </c>
      <c r="T616">
        <f t="shared" si="109"/>
        <v>7.21</v>
      </c>
      <c r="U616">
        <f t="shared" si="117"/>
        <v>67</v>
      </c>
      <c r="V616">
        <f t="shared" si="101"/>
        <v>67</v>
      </c>
      <c r="W616">
        <f t="shared" si="110"/>
        <v>7.27</v>
      </c>
      <c r="X616">
        <f t="shared" si="118"/>
        <v>67</v>
      </c>
      <c r="Y616">
        <f t="shared" si="102"/>
        <v>67</v>
      </c>
      <c r="Z616">
        <f t="shared" si="111"/>
        <v>7.43</v>
      </c>
      <c r="AA616">
        <f t="shared" si="119"/>
        <v>53</v>
      </c>
      <c r="AB616">
        <f t="shared" si="103"/>
        <v>53</v>
      </c>
      <c r="AC616">
        <f t="shared" si="120"/>
        <v>7.32</v>
      </c>
      <c r="AD616" cm="1">
        <f t="array" ref="AD616">1+SUMPRODUCT((D$469:D$776=D616)*(AC$469:AC$776&gt;AC616))</f>
        <v>51</v>
      </c>
      <c r="AE616">
        <f t="shared" si="121"/>
        <v>51</v>
      </c>
      <c r="AF616">
        <f t="shared" si="122"/>
        <v>7.14</v>
      </c>
      <c r="AG616" cm="1">
        <f t="array" ref="AG616">1+SUMPRODUCT((D$469:D$776=D616)*(AF$469:AF$776&gt;AF616))</f>
        <v>51</v>
      </c>
      <c r="AH616">
        <f t="shared" si="123"/>
        <v>51</v>
      </c>
      <c r="AI616">
        <f t="shared" si="124"/>
        <v>7.14</v>
      </c>
      <c r="AJ616" cm="1">
        <f t="array" ref="AJ616">1+SUMPRODUCT((D$469:D$776=D616)*(AI$469:AI$776&gt;AI616))</f>
        <v>70</v>
      </c>
      <c r="AK616">
        <f t="shared" si="125"/>
        <v>70</v>
      </c>
      <c r="AL616">
        <f t="shared" si="126"/>
        <v>7.34</v>
      </c>
      <c r="AM616" cm="1">
        <f t="array" ref="AM616">1+SUMPRODUCT((D$469:D$776=D616)*(AL$469:AL$776&gt;AL616))</f>
        <v>36</v>
      </c>
      <c r="AN616">
        <f t="shared" si="127"/>
        <v>36</v>
      </c>
    </row>
    <row r="617" spans="2:40" x14ac:dyDescent="0.3">
      <c r="B617" t="s">
        <v>163</v>
      </c>
      <c r="C617" t="str">
        <f>VLOOKUP(B617,class!A$1:B$357,2,FALSE)</f>
        <v>Unitary authority</v>
      </c>
      <c r="D617" t="str">
        <f>VLOOKUP(B617,classifications!E$3:F$335,2,FALSE)</f>
        <v>Urban with City and Town</v>
      </c>
      <c r="E617" s="7">
        <f t="shared" si="104"/>
        <v>7.19</v>
      </c>
      <c r="F617" s="49">
        <f t="shared" si="112"/>
        <v>63</v>
      </c>
      <c r="G617" s="49">
        <f t="shared" si="96"/>
        <v>63</v>
      </c>
      <c r="H617">
        <f t="shared" si="105"/>
        <v>7.31</v>
      </c>
      <c r="I617" s="49">
        <f t="shared" si="113"/>
        <v>38</v>
      </c>
      <c r="J617" s="49">
        <f t="shared" si="97"/>
        <v>38</v>
      </c>
      <c r="K617">
        <f t="shared" si="106"/>
        <v>7.27</v>
      </c>
      <c r="L617">
        <f t="shared" si="114"/>
        <v>63</v>
      </c>
      <c r="M617" s="49">
        <f t="shared" si="98"/>
        <v>63</v>
      </c>
      <c r="N617">
        <f t="shared" si="107"/>
        <v>7.34</v>
      </c>
      <c r="O617">
        <f t="shared" si="115"/>
        <v>65</v>
      </c>
      <c r="P617" s="49">
        <f t="shared" si="99"/>
        <v>65</v>
      </c>
      <c r="Q617">
        <f t="shared" si="108"/>
        <v>7.49</v>
      </c>
      <c r="R617">
        <f t="shared" si="116"/>
        <v>43</v>
      </c>
      <c r="S617" s="49">
        <f t="shared" si="100"/>
        <v>43</v>
      </c>
      <c r="T617">
        <f t="shared" si="109"/>
        <v>7.52</v>
      </c>
      <c r="U617">
        <f t="shared" si="117"/>
        <v>45</v>
      </c>
      <c r="V617">
        <f t="shared" si="101"/>
        <v>45</v>
      </c>
      <c r="W617">
        <f t="shared" si="110"/>
        <v>7.57</v>
      </c>
      <c r="X617">
        <f t="shared" si="118"/>
        <v>37</v>
      </c>
      <c r="Y617">
        <f t="shared" si="102"/>
        <v>37</v>
      </c>
      <c r="Z617">
        <f t="shared" si="111"/>
        <v>7.66</v>
      </c>
      <c r="AA617">
        <f t="shared" si="119"/>
        <v>29</v>
      </c>
      <c r="AB617">
        <f t="shared" si="103"/>
        <v>29</v>
      </c>
      <c r="AC617">
        <f t="shared" si="120"/>
        <v>7.65</v>
      </c>
      <c r="AD617" cm="1">
        <f t="array" ref="AD617">1+SUMPRODUCT((D$469:D$776=D617)*(AC$469:AC$776&gt;AC617))</f>
        <v>21</v>
      </c>
      <c r="AE617">
        <f t="shared" si="121"/>
        <v>21</v>
      </c>
      <c r="AF617">
        <f t="shared" si="122"/>
        <v>7.46</v>
      </c>
      <c r="AG617" cm="1">
        <f t="array" ref="AG617">1+SUMPRODUCT((D$469:D$776=D617)*(AF$469:AF$776&gt;AF617))</f>
        <v>18</v>
      </c>
      <c r="AH617">
        <f t="shared" si="123"/>
        <v>18</v>
      </c>
      <c r="AI617">
        <f t="shared" si="124"/>
        <v>7.74</v>
      </c>
      <c r="AJ617" cm="1">
        <f t="array" ref="AJ617">1+SUMPRODUCT((D$469:D$776=D617)*(AI$469:AI$776&gt;AI617))</f>
        <v>13</v>
      </c>
      <c r="AK617">
        <f t="shared" si="125"/>
        <v>13</v>
      </c>
      <c r="AL617">
        <f t="shared" si="126"/>
        <v>7.64</v>
      </c>
      <c r="AM617" cm="1">
        <f t="array" ref="AM617">1+SUMPRODUCT((D$469:D$776=D617)*(AL$469:AL$776&gt;AL617))</f>
        <v>18</v>
      </c>
      <c r="AN617">
        <f t="shared" si="127"/>
        <v>18</v>
      </c>
    </row>
    <row r="618" spans="2:40" x14ac:dyDescent="0.3">
      <c r="B618" t="s">
        <v>164</v>
      </c>
      <c r="C618" t="str">
        <f>VLOOKUP(B618,class!A$1:B$357,2,FALSE)</f>
        <v>Shire district</v>
      </c>
      <c r="D618" t="str">
        <f>VLOOKUP(B618,classifications!E$3:F$335,2,FALSE)</f>
        <v>Urban with Significant Rural (rural including hub towns 26-49%)</v>
      </c>
      <c r="E618" s="7">
        <f t="shared" si="104"/>
        <v>7.32</v>
      </c>
      <c r="F618" s="49">
        <f t="shared" si="112"/>
        <v>34</v>
      </c>
      <c r="G618" s="49">
        <f t="shared" si="96"/>
        <v>34</v>
      </c>
      <c r="H618">
        <f t="shared" si="105"/>
        <v>7.38</v>
      </c>
      <c r="I618" s="49">
        <f t="shared" si="113"/>
        <v>21</v>
      </c>
      <c r="J618" s="49">
        <f t="shared" si="97"/>
        <v>21</v>
      </c>
      <c r="K618">
        <f t="shared" si="106"/>
        <v>7.59</v>
      </c>
      <c r="L618">
        <f t="shared" si="114"/>
        <v>15</v>
      </c>
      <c r="M618" s="49">
        <f t="shared" si="98"/>
        <v>15</v>
      </c>
      <c r="N618">
        <f t="shared" si="107"/>
        <v>7.74</v>
      </c>
      <c r="O618">
        <f t="shared" si="115"/>
        <v>7</v>
      </c>
      <c r="P618" s="49">
        <f t="shared" si="99"/>
        <v>7</v>
      </c>
      <c r="Q618">
        <f t="shared" si="108"/>
        <v>7.66</v>
      </c>
      <c r="R618">
        <f t="shared" si="116"/>
        <v>6</v>
      </c>
      <c r="S618" s="49">
        <f t="shared" si="100"/>
        <v>6</v>
      </c>
      <c r="T618">
        <f t="shared" si="109"/>
        <v>7.39</v>
      </c>
      <c r="U618">
        <f t="shared" si="117"/>
        <v>39</v>
      </c>
      <c r="V618">
        <f t="shared" si="101"/>
        <v>39</v>
      </c>
      <c r="W618">
        <f t="shared" si="110"/>
        <v>7.52</v>
      </c>
      <c r="X618">
        <f t="shared" si="118"/>
        <v>26</v>
      </c>
      <c r="Y618">
        <f t="shared" si="102"/>
        <v>26</v>
      </c>
      <c r="Z618">
        <f t="shared" si="111"/>
        <v>7.6</v>
      </c>
      <c r="AA618">
        <f t="shared" si="119"/>
        <v>30</v>
      </c>
      <c r="AB618">
        <f t="shared" si="103"/>
        <v>30</v>
      </c>
      <c r="AC618">
        <f t="shared" si="120"/>
        <v>7.59</v>
      </c>
      <c r="AD618" cm="1">
        <f t="array" ref="AD618">1+SUMPRODUCT((D$469:D$776=D618)*(AC$469:AC$776&gt;AC618))</f>
        <v>16</v>
      </c>
      <c r="AE618">
        <f t="shared" si="121"/>
        <v>16</v>
      </c>
      <c r="AF618">
        <f t="shared" si="122"/>
        <v>7.5</v>
      </c>
      <c r="AG618" cm="1">
        <f t="array" ref="AG618">1+SUMPRODUCT((D$469:D$776=D618)*(AF$469:AF$776&gt;AF618))</f>
        <v>15</v>
      </c>
      <c r="AH618">
        <f t="shared" si="123"/>
        <v>15</v>
      </c>
      <c r="AI618">
        <f t="shared" si="124"/>
        <v>7.35</v>
      </c>
      <c r="AJ618" cm="1">
        <f t="array" ref="AJ618">1+SUMPRODUCT((D$469:D$776=D618)*(AI$469:AI$776&gt;AI618))</f>
        <v>41</v>
      </c>
      <c r="AK618">
        <f t="shared" si="125"/>
        <v>41</v>
      </c>
      <c r="AL618">
        <f t="shared" si="126"/>
        <v>7.57</v>
      </c>
      <c r="AM618" cm="1">
        <f t="array" ref="AM618">1+SUMPRODUCT((D$469:D$776=D618)*(AL$469:AL$776&gt;AL618))</f>
        <v>21</v>
      </c>
      <c r="AN618">
        <f t="shared" si="127"/>
        <v>21</v>
      </c>
    </row>
    <row r="619" spans="2:40" x14ac:dyDescent="0.3">
      <c r="B619" t="s">
        <v>165</v>
      </c>
      <c r="C619" t="str">
        <f>VLOOKUP(B619,class!A$1:B$357,2,FALSE)</f>
        <v>Shire district</v>
      </c>
      <c r="D619" t="str">
        <f>VLOOKUP(B619,classifications!E$3:F$335,2,FALSE)</f>
        <v xml:space="preserve">Mainly Rural (rural including hub towns &gt;=80%) </v>
      </c>
      <c r="E619" s="7">
        <f t="shared" si="104"/>
        <v>7.92</v>
      </c>
      <c r="F619" s="49">
        <f t="shared" si="112"/>
        <v>3</v>
      </c>
      <c r="G619" s="49">
        <f t="shared" si="96"/>
        <v>3</v>
      </c>
      <c r="H619">
        <f t="shared" si="105"/>
        <v>7.78</v>
      </c>
      <c r="I619" s="49">
        <f t="shared" si="113"/>
        <v>2</v>
      </c>
      <c r="J619" s="49">
        <f t="shared" si="97"/>
        <v>2</v>
      </c>
      <c r="K619">
        <f t="shared" si="106"/>
        <v>6.83</v>
      </c>
      <c r="L619">
        <f t="shared" si="114"/>
        <v>42</v>
      </c>
      <c r="M619" s="49">
        <f t="shared" si="98"/>
        <v>42</v>
      </c>
      <c r="N619">
        <f t="shared" si="107"/>
        <v>7.83</v>
      </c>
      <c r="O619">
        <f t="shared" si="115"/>
        <v>8</v>
      </c>
      <c r="P619" s="49">
        <f t="shared" si="99"/>
        <v>8</v>
      </c>
      <c r="Q619">
        <f t="shared" si="108"/>
        <v>7.52</v>
      </c>
      <c r="R619">
        <f t="shared" si="116"/>
        <v>30</v>
      </c>
      <c r="S619" s="49">
        <f t="shared" si="100"/>
        <v>30</v>
      </c>
      <c r="T619">
        <f t="shared" si="109"/>
        <v>7.86</v>
      </c>
      <c r="U619">
        <f t="shared" si="117"/>
        <v>8</v>
      </c>
      <c r="V619">
        <f t="shared" si="101"/>
        <v>8</v>
      </c>
      <c r="W619">
        <f t="shared" si="110"/>
        <v>7.67</v>
      </c>
      <c r="X619">
        <f t="shared" si="118"/>
        <v>20</v>
      </c>
      <c r="Y619">
        <f t="shared" si="102"/>
        <v>20</v>
      </c>
      <c r="Z619">
        <f t="shared" si="111"/>
        <v>7.7</v>
      </c>
      <c r="AA619">
        <f t="shared" si="119"/>
        <v>20</v>
      </c>
      <c r="AB619">
        <f t="shared" si="103"/>
        <v>20</v>
      </c>
      <c r="AC619">
        <f t="shared" si="120"/>
        <v>7.7</v>
      </c>
      <c r="AD619" cm="1">
        <f t="array" ref="AD619">1+SUMPRODUCT((D$469:D$776=D619)*(AC$469:AC$776&gt;AC619))</f>
        <v>13</v>
      </c>
      <c r="AE619">
        <f t="shared" si="121"/>
        <v>13</v>
      </c>
      <c r="AF619">
        <f t="shared" si="122"/>
        <v>6.75</v>
      </c>
      <c r="AG619" cm="1">
        <f t="array" ref="AG619">1+SUMPRODUCT((D$469:D$776=D619)*(AF$469:AF$776&gt;AF619))</f>
        <v>42</v>
      </c>
      <c r="AH619">
        <f t="shared" si="123"/>
        <v>42</v>
      </c>
      <c r="AI619">
        <f t="shared" si="124"/>
        <v>7.21</v>
      </c>
      <c r="AJ619" cm="1">
        <f t="array" ref="AJ619">1+SUMPRODUCT((D$469:D$776=D619)*(AI$469:AI$776&gt;AI619))</f>
        <v>41</v>
      </c>
      <c r="AK619">
        <f t="shared" si="125"/>
        <v>41</v>
      </c>
      <c r="AL619" t="str">
        <f t="shared" si="126"/>
        <v>x</v>
      </c>
      <c r="AM619" cm="1">
        <f t="array" ref="AM619">1+SUMPRODUCT((D$469:D$776=D619)*(AL$469:AL$776&gt;AL619))</f>
        <v>1</v>
      </c>
      <c r="AN619">
        <f t="shared" si="127"/>
        <v>9999</v>
      </c>
    </row>
    <row r="620" spans="2:40" x14ac:dyDescent="0.3">
      <c r="B620" t="s">
        <v>166</v>
      </c>
      <c r="C620" t="str">
        <f>VLOOKUP(B620,class!A$1:B$357,2,FALSE)</f>
        <v>Shire district</v>
      </c>
      <c r="D620" t="str">
        <f>VLOOKUP(B620,classifications!E$3:F$335,2,FALSE)</f>
        <v xml:space="preserve">Largely Rural (rural including hub towns 50-79%) </v>
      </c>
      <c r="E620" s="7">
        <f t="shared" si="104"/>
        <v>7.46</v>
      </c>
      <c r="F620" s="49">
        <f t="shared" si="112"/>
        <v>23</v>
      </c>
      <c r="G620" s="49">
        <f t="shared" si="96"/>
        <v>23</v>
      </c>
      <c r="H620">
        <f t="shared" si="105"/>
        <v>7.38</v>
      </c>
      <c r="I620" s="49">
        <f t="shared" si="113"/>
        <v>26</v>
      </c>
      <c r="J620" s="49">
        <f t="shared" si="97"/>
        <v>26</v>
      </c>
      <c r="K620">
        <f t="shared" si="106"/>
        <v>7.93</v>
      </c>
      <c r="L620">
        <f t="shared" si="114"/>
        <v>2</v>
      </c>
      <c r="M620" s="49">
        <f t="shared" si="98"/>
        <v>2</v>
      </c>
      <c r="N620">
        <f t="shared" si="107"/>
        <v>7.55</v>
      </c>
      <c r="O620">
        <f t="shared" si="115"/>
        <v>26</v>
      </c>
      <c r="P620" s="49">
        <f t="shared" si="99"/>
        <v>26</v>
      </c>
      <c r="Q620">
        <f t="shared" si="108"/>
        <v>7.79</v>
      </c>
      <c r="R620">
        <f t="shared" si="116"/>
        <v>8</v>
      </c>
      <c r="S620" s="49">
        <f t="shared" si="100"/>
        <v>8</v>
      </c>
      <c r="T620">
        <f t="shared" si="109"/>
        <v>7.59</v>
      </c>
      <c r="U620">
        <f t="shared" si="117"/>
        <v>26</v>
      </c>
      <c r="V620">
        <f t="shared" si="101"/>
        <v>26</v>
      </c>
      <c r="W620">
        <f t="shared" si="110"/>
        <v>7.76</v>
      </c>
      <c r="X620">
        <f t="shared" si="118"/>
        <v>4</v>
      </c>
      <c r="Y620">
        <f t="shared" si="102"/>
        <v>4</v>
      </c>
      <c r="Z620">
        <f t="shared" si="111"/>
        <v>7.44</v>
      </c>
      <c r="AA620">
        <f t="shared" si="119"/>
        <v>34</v>
      </c>
      <c r="AB620">
        <f t="shared" si="103"/>
        <v>34</v>
      </c>
      <c r="AC620">
        <f t="shared" si="120"/>
        <v>7.17</v>
      </c>
      <c r="AD620" cm="1">
        <f t="array" ref="AD620">1+SUMPRODUCT((D$469:D$776=D620)*(AC$469:AC$776&gt;AC620))</f>
        <v>40</v>
      </c>
      <c r="AE620">
        <f t="shared" si="121"/>
        <v>40</v>
      </c>
      <c r="AF620">
        <f t="shared" si="122"/>
        <v>7.67</v>
      </c>
      <c r="AG620" cm="1">
        <f t="array" ref="AG620">1+SUMPRODUCT((D$469:D$776=D620)*(AF$469:AF$776&gt;AF620))</f>
        <v>4</v>
      </c>
      <c r="AH620">
        <f t="shared" si="123"/>
        <v>4</v>
      </c>
      <c r="AI620">
        <f t="shared" si="124"/>
        <v>7.13</v>
      </c>
      <c r="AJ620" cm="1">
        <f t="array" ref="AJ620">1+SUMPRODUCT((D$469:D$776=D620)*(AI$469:AI$776&gt;AI620))</f>
        <v>41</v>
      </c>
      <c r="AK620">
        <f t="shared" si="125"/>
        <v>41</v>
      </c>
      <c r="AL620">
        <f t="shared" si="126"/>
        <v>8.06</v>
      </c>
      <c r="AM620" cm="1">
        <f t="array" ref="AM620">1+SUMPRODUCT((D$469:D$776=D620)*(AL$469:AL$776&gt;AL620))</f>
        <v>1</v>
      </c>
      <c r="AN620">
        <f t="shared" si="127"/>
        <v>1</v>
      </c>
    </row>
    <row r="621" spans="2:40" x14ac:dyDescent="0.3">
      <c r="B621" t="s">
        <v>167</v>
      </c>
      <c r="C621" t="str">
        <f>VLOOKUP(B621,class!A$1:B$357,2,FALSE)</f>
        <v>Metropolitan district</v>
      </c>
      <c r="D621" t="str">
        <f>VLOOKUP(B621,classifications!E$3:F$335,2,FALSE)</f>
        <v>Urban with Major Conurbation</v>
      </c>
      <c r="E621" s="7">
        <f t="shared" si="104"/>
        <v>6.98</v>
      </c>
      <c r="F621" s="49">
        <f t="shared" si="112"/>
        <v>71</v>
      </c>
      <c r="G621" s="49">
        <f t="shared" si="96"/>
        <v>71</v>
      </c>
      <c r="H621">
        <f t="shared" si="105"/>
        <v>7.08</v>
      </c>
      <c r="I621" s="49">
        <f t="shared" si="113"/>
        <v>58</v>
      </c>
      <c r="J621" s="49">
        <f t="shared" si="97"/>
        <v>58</v>
      </c>
      <c r="K621">
        <f t="shared" si="106"/>
        <v>7.11</v>
      </c>
      <c r="L621">
        <f t="shared" si="114"/>
        <v>70</v>
      </c>
      <c r="M621" s="49">
        <f t="shared" si="98"/>
        <v>70</v>
      </c>
      <c r="N621">
        <f t="shared" si="107"/>
        <v>7.32</v>
      </c>
      <c r="O621">
        <f t="shared" si="115"/>
        <v>42</v>
      </c>
      <c r="P621" s="49">
        <f t="shared" si="99"/>
        <v>42</v>
      </c>
      <c r="Q621">
        <f t="shared" si="108"/>
        <v>7.13</v>
      </c>
      <c r="R621">
        <f t="shared" si="116"/>
        <v>69</v>
      </c>
      <c r="S621" s="49">
        <f t="shared" si="100"/>
        <v>69</v>
      </c>
      <c r="T621">
        <f t="shared" si="109"/>
        <v>7.2</v>
      </c>
      <c r="U621">
        <f t="shared" si="117"/>
        <v>69</v>
      </c>
      <c r="V621">
        <f t="shared" si="101"/>
        <v>69</v>
      </c>
      <c r="W621">
        <f t="shared" si="110"/>
        <v>7.41</v>
      </c>
      <c r="X621">
        <f t="shared" si="118"/>
        <v>45</v>
      </c>
      <c r="Y621">
        <f t="shared" si="102"/>
        <v>45</v>
      </c>
      <c r="Z621">
        <f t="shared" si="111"/>
        <v>7.38</v>
      </c>
      <c r="AA621">
        <f t="shared" si="119"/>
        <v>59</v>
      </c>
      <c r="AB621">
        <f t="shared" si="103"/>
        <v>59</v>
      </c>
      <c r="AC621">
        <f t="shared" si="120"/>
        <v>7.44</v>
      </c>
      <c r="AD621" cm="1">
        <f t="array" ref="AD621">1+SUMPRODUCT((D$469:D$776=D621)*(AC$469:AC$776&gt;AC621))</f>
        <v>34</v>
      </c>
      <c r="AE621">
        <f t="shared" si="121"/>
        <v>34</v>
      </c>
      <c r="AF621">
        <f t="shared" si="122"/>
        <v>7.12</v>
      </c>
      <c r="AG621" cm="1">
        <f t="array" ref="AG621">1+SUMPRODUCT((D$469:D$776=D621)*(AF$469:AF$776&gt;AF621))</f>
        <v>57</v>
      </c>
      <c r="AH621">
        <f t="shared" si="123"/>
        <v>57</v>
      </c>
      <c r="AI621">
        <f t="shared" si="124"/>
        <v>7.26</v>
      </c>
      <c r="AJ621" cm="1">
        <f t="array" ref="AJ621">1+SUMPRODUCT((D$469:D$776=D621)*(AI$469:AI$776&gt;AI621))</f>
        <v>58</v>
      </c>
      <c r="AK621">
        <f t="shared" si="125"/>
        <v>58</v>
      </c>
      <c r="AL621">
        <f t="shared" si="126"/>
        <v>6.85</v>
      </c>
      <c r="AM621" cm="1">
        <f t="array" ref="AM621">1+SUMPRODUCT((D$469:D$776=D621)*(AL$469:AL$776&gt;AL621))</f>
        <v>74</v>
      </c>
      <c r="AN621">
        <f t="shared" si="127"/>
        <v>74</v>
      </c>
    </row>
    <row r="622" spans="2:40" x14ac:dyDescent="0.3">
      <c r="B622" t="s">
        <v>168</v>
      </c>
      <c r="C622" t="str">
        <f>VLOOKUP(B622,class!A$1:B$357,2,FALSE)</f>
        <v>Shire district</v>
      </c>
      <c r="D622" t="str">
        <f>VLOOKUP(B622,classifications!E$3:F$335,2,FALSE)</f>
        <v>Urban with City and Town</v>
      </c>
      <c r="E622" s="7">
        <f t="shared" si="104"/>
        <v>6.8</v>
      </c>
      <c r="F622" s="49">
        <f t="shared" si="112"/>
        <v>90</v>
      </c>
      <c r="G622" s="49">
        <f t="shared" si="96"/>
        <v>90</v>
      </c>
      <c r="H622">
        <f t="shared" si="105"/>
        <v>7.22</v>
      </c>
      <c r="I622" s="49">
        <f t="shared" si="113"/>
        <v>56</v>
      </c>
      <c r="J622" s="49">
        <f t="shared" si="97"/>
        <v>56</v>
      </c>
      <c r="K622">
        <f t="shared" si="106"/>
        <v>7.28</v>
      </c>
      <c r="L622">
        <f t="shared" si="114"/>
        <v>60</v>
      </c>
      <c r="M622" s="49">
        <f t="shared" si="98"/>
        <v>60</v>
      </c>
      <c r="N622">
        <f t="shared" si="107"/>
        <v>7.51</v>
      </c>
      <c r="O622">
        <f t="shared" si="115"/>
        <v>36</v>
      </c>
      <c r="P622" s="49">
        <f t="shared" si="99"/>
        <v>36</v>
      </c>
      <c r="Q622">
        <f t="shared" si="108"/>
        <v>7.4</v>
      </c>
      <c r="R622">
        <f t="shared" si="116"/>
        <v>60</v>
      </c>
      <c r="S622" s="49">
        <f t="shared" si="100"/>
        <v>60</v>
      </c>
      <c r="T622">
        <f t="shared" si="109"/>
        <v>7.57</v>
      </c>
      <c r="U622">
        <f t="shared" si="117"/>
        <v>34</v>
      </c>
      <c r="V622">
        <f t="shared" si="101"/>
        <v>34</v>
      </c>
      <c r="W622">
        <f t="shared" si="110"/>
        <v>7.73</v>
      </c>
      <c r="X622">
        <f t="shared" si="118"/>
        <v>21</v>
      </c>
      <c r="Y622">
        <f t="shared" si="102"/>
        <v>21</v>
      </c>
      <c r="Z622">
        <f t="shared" si="111"/>
        <v>7.32</v>
      </c>
      <c r="AA622">
        <f t="shared" si="119"/>
        <v>77</v>
      </c>
      <c r="AB622">
        <f t="shared" si="103"/>
        <v>77</v>
      </c>
      <c r="AC622">
        <f t="shared" si="120"/>
        <v>7.39</v>
      </c>
      <c r="AD622" cm="1">
        <f t="array" ref="AD622">1+SUMPRODUCT((D$469:D$776=D622)*(AC$469:AC$776&gt;AC622))</f>
        <v>59</v>
      </c>
      <c r="AE622">
        <f t="shared" si="121"/>
        <v>59</v>
      </c>
      <c r="AF622">
        <f t="shared" si="122"/>
        <v>7.71</v>
      </c>
      <c r="AG622" cm="1">
        <f t="array" ref="AG622">1+SUMPRODUCT((D$469:D$776=D622)*(AF$469:AF$776&gt;AF622))</f>
        <v>5</v>
      </c>
      <c r="AH622">
        <f t="shared" si="123"/>
        <v>5</v>
      </c>
      <c r="AI622">
        <f t="shared" si="124"/>
        <v>7.01</v>
      </c>
      <c r="AJ622" cm="1">
        <f t="array" ref="AJ622">1+SUMPRODUCT((D$469:D$776=D622)*(AI$469:AI$776&gt;AI622))</f>
        <v>88</v>
      </c>
      <c r="AK622">
        <f t="shared" si="125"/>
        <v>88</v>
      </c>
      <c r="AL622">
        <f t="shared" si="126"/>
        <v>7.4</v>
      </c>
      <c r="AM622" cm="1">
        <f t="array" ref="AM622">1+SUMPRODUCT((D$469:D$776=D622)*(AL$469:AL$776&gt;AL622))</f>
        <v>43</v>
      </c>
      <c r="AN622">
        <f t="shared" si="127"/>
        <v>43</v>
      </c>
    </row>
    <row r="623" spans="2:40" x14ac:dyDescent="0.3">
      <c r="B623" t="s">
        <v>169</v>
      </c>
      <c r="C623" t="str">
        <f>VLOOKUP(B623,class!A$1:B$357,2,FALSE)</f>
        <v>Unitary authority</v>
      </c>
      <c r="D623" t="str">
        <f>VLOOKUP(B623,classifications!E$3:F$335,2,FALSE)</f>
        <v>Urban with City and Town</v>
      </c>
      <c r="E623" s="7">
        <f t="shared" si="104"/>
        <v>7.35</v>
      </c>
      <c r="F623" s="49">
        <f t="shared" si="112"/>
        <v>27</v>
      </c>
      <c r="G623" s="49">
        <f t="shared" si="96"/>
        <v>27</v>
      </c>
      <c r="H623">
        <f t="shared" si="105"/>
        <v>7.15</v>
      </c>
      <c r="I623" s="49">
        <f t="shared" si="113"/>
        <v>65</v>
      </c>
      <c r="J623" s="49">
        <f t="shared" si="97"/>
        <v>65</v>
      </c>
      <c r="K623">
        <f t="shared" si="106"/>
        <v>7.37</v>
      </c>
      <c r="L623">
        <f t="shared" si="114"/>
        <v>43</v>
      </c>
      <c r="M623" s="49">
        <f t="shared" si="98"/>
        <v>43</v>
      </c>
      <c r="N623">
        <f t="shared" si="107"/>
        <v>7.29</v>
      </c>
      <c r="O623">
        <f t="shared" si="115"/>
        <v>75</v>
      </c>
      <c r="P623" s="49">
        <f t="shared" si="99"/>
        <v>75</v>
      </c>
      <c r="Q623">
        <f t="shared" si="108"/>
        <v>7.39</v>
      </c>
      <c r="R623">
        <f t="shared" si="116"/>
        <v>62</v>
      </c>
      <c r="S623" s="49">
        <f t="shared" si="100"/>
        <v>62</v>
      </c>
      <c r="T623">
        <f t="shared" si="109"/>
        <v>7.34</v>
      </c>
      <c r="U623">
        <f t="shared" si="117"/>
        <v>75</v>
      </c>
      <c r="V623">
        <f t="shared" si="101"/>
        <v>75</v>
      </c>
      <c r="W623">
        <f t="shared" si="110"/>
        <v>7.45</v>
      </c>
      <c r="X623">
        <f t="shared" si="118"/>
        <v>61</v>
      </c>
      <c r="Y623">
        <f t="shared" si="102"/>
        <v>61</v>
      </c>
      <c r="Z623">
        <f t="shared" si="111"/>
        <v>7.45</v>
      </c>
      <c r="AA623">
        <f t="shared" si="119"/>
        <v>64</v>
      </c>
      <c r="AB623">
        <f t="shared" si="103"/>
        <v>64</v>
      </c>
      <c r="AC623">
        <f t="shared" si="120"/>
        <v>7.55</v>
      </c>
      <c r="AD623" cm="1">
        <f t="array" ref="AD623">1+SUMPRODUCT((D$469:D$776=D623)*(AC$469:AC$776&gt;AC623))</f>
        <v>34</v>
      </c>
      <c r="AE623">
        <f t="shared" si="121"/>
        <v>34</v>
      </c>
      <c r="AF623">
        <f t="shared" si="122"/>
        <v>7.31</v>
      </c>
      <c r="AG623" cm="1">
        <f t="array" ref="AG623">1+SUMPRODUCT((D$469:D$776=D623)*(AF$469:AF$776&gt;AF623))</f>
        <v>46</v>
      </c>
      <c r="AH623">
        <f t="shared" si="123"/>
        <v>46</v>
      </c>
      <c r="AI623">
        <f t="shared" si="124"/>
        <v>7.37</v>
      </c>
      <c r="AJ623" cm="1">
        <f t="array" ref="AJ623">1+SUMPRODUCT((D$469:D$776=D623)*(AI$469:AI$776&gt;AI623))</f>
        <v>59</v>
      </c>
      <c r="AK623">
        <f t="shared" si="125"/>
        <v>59</v>
      </c>
      <c r="AL623">
        <f t="shared" si="126"/>
        <v>7.29</v>
      </c>
      <c r="AM623" cm="1">
        <f t="array" ref="AM623">1+SUMPRODUCT((D$469:D$776=D623)*(AL$469:AL$776&gt;AL623))</f>
        <v>59</v>
      </c>
      <c r="AN623">
        <f t="shared" si="127"/>
        <v>59</v>
      </c>
    </row>
    <row r="624" spans="2:40" x14ac:dyDescent="0.3">
      <c r="B624" t="s">
        <v>170</v>
      </c>
      <c r="C624" t="str">
        <f>VLOOKUP(B624,class!A$1:B$357,2,FALSE)</f>
        <v>Shire district</v>
      </c>
      <c r="D624" t="str">
        <f>VLOOKUP(B624,classifications!E$3:F$335,2,FALSE)</f>
        <v xml:space="preserve">Mainly Rural (rural including hub towns &gt;=80%) </v>
      </c>
      <c r="E624" s="7">
        <f t="shared" si="104"/>
        <v>7.29</v>
      </c>
      <c r="F624" s="49">
        <f t="shared" si="112"/>
        <v>30</v>
      </c>
      <c r="G624" s="49">
        <f t="shared" si="96"/>
        <v>30</v>
      </c>
      <c r="H624">
        <f t="shared" si="105"/>
        <v>7.66</v>
      </c>
      <c r="I624" s="49">
        <f t="shared" si="113"/>
        <v>4</v>
      </c>
      <c r="J624" s="49">
        <f t="shared" si="97"/>
        <v>4</v>
      </c>
      <c r="K624">
        <f t="shared" si="106"/>
        <v>7.68</v>
      </c>
      <c r="L624">
        <f t="shared" si="114"/>
        <v>15</v>
      </c>
      <c r="M624" s="49">
        <f t="shared" si="98"/>
        <v>15</v>
      </c>
      <c r="N624">
        <f t="shared" si="107"/>
        <v>7.71</v>
      </c>
      <c r="O624">
        <f t="shared" si="115"/>
        <v>16</v>
      </c>
      <c r="P624" s="49">
        <f t="shared" si="99"/>
        <v>16</v>
      </c>
      <c r="Q624">
        <f t="shared" si="108"/>
        <v>7.72</v>
      </c>
      <c r="R624">
        <f t="shared" si="116"/>
        <v>14</v>
      </c>
      <c r="S624" s="49">
        <f t="shared" si="100"/>
        <v>14</v>
      </c>
      <c r="T624">
        <f t="shared" si="109"/>
        <v>7.63</v>
      </c>
      <c r="U624">
        <f t="shared" si="117"/>
        <v>27</v>
      </c>
      <c r="V624">
        <f t="shared" si="101"/>
        <v>27</v>
      </c>
      <c r="W624">
        <f t="shared" si="110"/>
        <v>7.51</v>
      </c>
      <c r="X624">
        <f t="shared" si="118"/>
        <v>34</v>
      </c>
      <c r="Y624">
        <f t="shared" si="102"/>
        <v>34</v>
      </c>
      <c r="Z624">
        <f t="shared" si="111"/>
        <v>7.69</v>
      </c>
      <c r="AA624">
        <f t="shared" si="119"/>
        <v>22</v>
      </c>
      <c r="AB624">
        <f t="shared" si="103"/>
        <v>22</v>
      </c>
      <c r="AC624">
        <f t="shared" si="120"/>
        <v>8.0299999999999994</v>
      </c>
      <c r="AD624" cm="1">
        <f t="array" ref="AD624">1+SUMPRODUCT((D$469:D$776=D624)*(AC$469:AC$776&gt;AC624))</f>
        <v>2</v>
      </c>
      <c r="AE624">
        <f t="shared" si="121"/>
        <v>2</v>
      </c>
      <c r="AF624">
        <f t="shared" si="122"/>
        <v>7.74</v>
      </c>
      <c r="AG624" cm="1">
        <f t="array" ref="AG624">1+SUMPRODUCT((D$469:D$776=D624)*(AF$469:AF$776&gt;AF624))</f>
        <v>6</v>
      </c>
      <c r="AH624">
        <f t="shared" si="123"/>
        <v>6</v>
      </c>
      <c r="AI624">
        <f t="shared" si="124"/>
        <v>7.22</v>
      </c>
      <c r="AJ624" cm="1">
        <f t="array" ref="AJ624">1+SUMPRODUCT((D$469:D$776=D624)*(AI$469:AI$776&gt;AI624))</f>
        <v>40</v>
      </c>
      <c r="AK624">
        <f t="shared" si="125"/>
        <v>40</v>
      </c>
      <c r="AL624">
        <f t="shared" si="126"/>
        <v>7.65</v>
      </c>
      <c r="AM624" cm="1">
        <f t="array" ref="AM624">1+SUMPRODUCT((D$469:D$776=D624)*(AL$469:AL$776&gt;AL624))</f>
        <v>14</v>
      </c>
      <c r="AN624">
        <f t="shared" si="127"/>
        <v>14</v>
      </c>
    </row>
    <row r="625" spans="2:40" x14ac:dyDescent="0.3">
      <c r="B625" t="s">
        <v>171</v>
      </c>
      <c r="C625" t="str">
        <f>VLOOKUP(B625,class!A$1:B$357,2,FALSE)</f>
        <v>Shire district</v>
      </c>
      <c r="D625" t="str">
        <f>VLOOKUP(B625,classifications!E$3:F$335,2,FALSE)</f>
        <v xml:space="preserve">Mainly Rural (rural including hub towns &gt;=80%) </v>
      </c>
      <c r="E625" s="7">
        <f t="shared" si="104"/>
        <v>7.29</v>
      </c>
      <c r="F625" s="49">
        <f t="shared" si="112"/>
        <v>30</v>
      </c>
      <c r="G625" s="49">
        <f t="shared" si="96"/>
        <v>30</v>
      </c>
      <c r="H625">
        <f t="shared" si="105"/>
        <v>7.39</v>
      </c>
      <c r="I625" s="49">
        <f t="shared" si="113"/>
        <v>21</v>
      </c>
      <c r="J625" s="49">
        <f t="shared" si="97"/>
        <v>21</v>
      </c>
      <c r="K625">
        <f t="shared" si="106"/>
        <v>7.61</v>
      </c>
      <c r="L625">
        <f t="shared" si="114"/>
        <v>19</v>
      </c>
      <c r="M625" s="49">
        <f t="shared" si="98"/>
        <v>19</v>
      </c>
      <c r="N625">
        <f t="shared" si="107"/>
        <v>7.65</v>
      </c>
      <c r="O625">
        <f t="shared" si="115"/>
        <v>20</v>
      </c>
      <c r="P625" s="49">
        <f t="shared" si="99"/>
        <v>20</v>
      </c>
      <c r="Q625">
        <f t="shared" si="108"/>
        <v>7.38</v>
      </c>
      <c r="R625">
        <f t="shared" si="116"/>
        <v>38</v>
      </c>
      <c r="S625" s="49">
        <f t="shared" si="100"/>
        <v>38</v>
      </c>
      <c r="T625">
        <f t="shared" si="109"/>
        <v>7.48</v>
      </c>
      <c r="U625">
        <f t="shared" si="117"/>
        <v>38</v>
      </c>
      <c r="V625">
        <f t="shared" si="101"/>
        <v>38</v>
      </c>
      <c r="W625">
        <f t="shared" si="110"/>
        <v>7.42</v>
      </c>
      <c r="X625">
        <f t="shared" si="118"/>
        <v>40</v>
      </c>
      <c r="Y625">
        <f t="shared" si="102"/>
        <v>40</v>
      </c>
      <c r="Z625">
        <f t="shared" si="111"/>
        <v>7.62</v>
      </c>
      <c r="AA625">
        <f t="shared" si="119"/>
        <v>27</v>
      </c>
      <c r="AB625">
        <f t="shared" si="103"/>
        <v>27</v>
      </c>
      <c r="AC625">
        <f t="shared" si="120"/>
        <v>7.35</v>
      </c>
      <c r="AD625" cm="1">
        <f t="array" ref="AD625">1+SUMPRODUCT((D$469:D$776=D625)*(AC$469:AC$776&gt;AC625))</f>
        <v>35</v>
      </c>
      <c r="AE625">
        <f t="shared" si="121"/>
        <v>35</v>
      </c>
      <c r="AF625">
        <f t="shared" si="122"/>
        <v>7.42</v>
      </c>
      <c r="AG625" cm="1">
        <f t="array" ref="AG625">1+SUMPRODUCT((D$469:D$776=D625)*(AF$469:AF$776&gt;AF625))</f>
        <v>30</v>
      </c>
      <c r="AH625">
        <f t="shared" si="123"/>
        <v>30</v>
      </c>
      <c r="AI625">
        <f t="shared" si="124"/>
        <v>7.51</v>
      </c>
      <c r="AJ625" cm="1">
        <f t="array" ref="AJ625">1+SUMPRODUCT((D$469:D$776=D625)*(AI$469:AI$776&gt;AI625))</f>
        <v>29</v>
      </c>
      <c r="AK625">
        <f t="shared" si="125"/>
        <v>29</v>
      </c>
      <c r="AL625">
        <f t="shared" si="126"/>
        <v>7.59</v>
      </c>
      <c r="AM625" cm="1">
        <f t="array" ref="AM625">1+SUMPRODUCT((D$469:D$776=D625)*(AL$469:AL$776&gt;AL625))</f>
        <v>22</v>
      </c>
      <c r="AN625">
        <f t="shared" si="127"/>
        <v>22</v>
      </c>
    </row>
    <row r="626" spans="2:40" x14ac:dyDescent="0.3">
      <c r="B626" t="s">
        <v>172</v>
      </c>
      <c r="C626" t="str">
        <f>VLOOKUP(B626,class!A$1:B$357,2,FALSE)</f>
        <v>London borough</v>
      </c>
      <c r="D626" t="str">
        <f>VLOOKUP(B626,classifications!E$3:F$335,2,FALSE)</f>
        <v>Urban with Major Conurbation</v>
      </c>
      <c r="E626" s="7">
        <f t="shared" si="104"/>
        <v>7</v>
      </c>
      <c r="F626" s="49">
        <f t="shared" si="112"/>
        <v>69</v>
      </c>
      <c r="G626" s="49">
        <f t="shared" si="96"/>
        <v>69</v>
      </c>
      <c r="H626">
        <f t="shared" si="105"/>
        <v>7.14</v>
      </c>
      <c r="I626" s="49">
        <f t="shared" si="113"/>
        <v>51</v>
      </c>
      <c r="J626" s="49">
        <f t="shared" si="97"/>
        <v>51</v>
      </c>
      <c r="K626">
        <f t="shared" si="106"/>
        <v>7.22</v>
      </c>
      <c r="L626">
        <f t="shared" si="114"/>
        <v>52</v>
      </c>
      <c r="M626" s="49">
        <f t="shared" si="98"/>
        <v>52</v>
      </c>
      <c r="N626">
        <f t="shared" si="107"/>
        <v>7.51</v>
      </c>
      <c r="O626">
        <f t="shared" si="115"/>
        <v>8</v>
      </c>
      <c r="P626" s="49">
        <f t="shared" si="99"/>
        <v>8</v>
      </c>
      <c r="Q626">
        <f t="shared" si="108"/>
        <v>7.5</v>
      </c>
      <c r="R626">
        <f t="shared" si="116"/>
        <v>23</v>
      </c>
      <c r="S626" s="49">
        <f t="shared" si="100"/>
        <v>23</v>
      </c>
      <c r="T626">
        <f t="shared" si="109"/>
        <v>7.66</v>
      </c>
      <c r="U626">
        <f t="shared" si="117"/>
        <v>7</v>
      </c>
      <c r="V626">
        <f t="shared" si="101"/>
        <v>7</v>
      </c>
      <c r="W626">
        <f t="shared" si="110"/>
        <v>7.68</v>
      </c>
      <c r="X626">
        <f t="shared" si="118"/>
        <v>12</v>
      </c>
      <c r="Y626">
        <f t="shared" si="102"/>
        <v>12</v>
      </c>
      <c r="Z626">
        <f t="shared" si="111"/>
        <v>7.57</v>
      </c>
      <c r="AA626">
        <f t="shared" si="119"/>
        <v>27</v>
      </c>
      <c r="AB626">
        <f t="shared" si="103"/>
        <v>27</v>
      </c>
      <c r="AC626">
        <f t="shared" si="120"/>
        <v>7.61</v>
      </c>
      <c r="AD626" cm="1">
        <f t="array" ref="AD626">1+SUMPRODUCT((D$469:D$776=D626)*(AC$469:AC$776&gt;AC626))</f>
        <v>11</v>
      </c>
      <c r="AE626">
        <f t="shared" si="121"/>
        <v>11</v>
      </c>
      <c r="AF626">
        <f t="shared" si="122"/>
        <v>7.22</v>
      </c>
      <c r="AG626" cm="1">
        <f t="array" ref="AG626">1+SUMPRODUCT((D$469:D$776=D626)*(AF$469:AF$776&gt;AF626))</f>
        <v>43</v>
      </c>
      <c r="AH626">
        <f t="shared" si="123"/>
        <v>43</v>
      </c>
      <c r="AI626">
        <f t="shared" si="124"/>
        <v>7.55</v>
      </c>
      <c r="AJ626" cm="1">
        <f t="array" ref="AJ626">1+SUMPRODUCT((D$469:D$776=D626)*(AI$469:AI$776&gt;AI626))</f>
        <v>14</v>
      </c>
      <c r="AK626">
        <f t="shared" si="125"/>
        <v>14</v>
      </c>
      <c r="AL626">
        <f t="shared" si="126"/>
        <v>7.39</v>
      </c>
      <c r="AM626" cm="1">
        <f t="array" ref="AM626">1+SUMPRODUCT((D$469:D$776=D626)*(AL$469:AL$776&gt;AL626))</f>
        <v>29</v>
      </c>
      <c r="AN626">
        <f t="shared" si="127"/>
        <v>29</v>
      </c>
    </row>
    <row r="627" spans="2:40" x14ac:dyDescent="0.3">
      <c r="B627" t="s">
        <v>173</v>
      </c>
      <c r="C627" t="str">
        <f>VLOOKUP(B627,class!A$1:B$357,2,FALSE)</f>
        <v>Shire district</v>
      </c>
      <c r="D627" t="str">
        <f>VLOOKUP(B627,classifications!E$3:F$335,2,FALSE)</f>
        <v xml:space="preserve">Mainly Rural (rural including hub towns &gt;=80%) </v>
      </c>
      <c r="E627" s="7">
        <f t="shared" si="104"/>
        <v>7.21</v>
      </c>
      <c r="F627" s="49">
        <f t="shared" si="112"/>
        <v>38</v>
      </c>
      <c r="G627" s="49">
        <f t="shared" si="96"/>
        <v>38</v>
      </c>
      <c r="H627">
        <f t="shared" si="105"/>
        <v>7.23</v>
      </c>
      <c r="I627" s="49">
        <f t="shared" si="113"/>
        <v>32</v>
      </c>
      <c r="J627" s="49">
        <f t="shared" si="97"/>
        <v>32</v>
      </c>
      <c r="K627">
        <f t="shared" si="106"/>
        <v>7.4</v>
      </c>
      <c r="L627">
        <f t="shared" si="114"/>
        <v>35</v>
      </c>
      <c r="M627" s="49">
        <f t="shared" si="98"/>
        <v>35</v>
      </c>
      <c r="N627">
        <f t="shared" si="107"/>
        <v>7.69</v>
      </c>
      <c r="O627">
        <f t="shared" si="115"/>
        <v>17</v>
      </c>
      <c r="P627" s="49">
        <f t="shared" si="99"/>
        <v>17</v>
      </c>
      <c r="Q627">
        <f t="shared" si="108"/>
        <v>7.8</v>
      </c>
      <c r="R627">
        <f t="shared" si="116"/>
        <v>10</v>
      </c>
      <c r="S627" s="49">
        <f t="shared" si="100"/>
        <v>10</v>
      </c>
      <c r="T627">
        <f t="shared" si="109"/>
        <v>7.65</v>
      </c>
      <c r="U627">
        <f t="shared" si="117"/>
        <v>24</v>
      </c>
      <c r="V627">
        <f t="shared" si="101"/>
        <v>24</v>
      </c>
      <c r="W627">
        <f t="shared" si="110"/>
        <v>7.75</v>
      </c>
      <c r="X627">
        <f t="shared" si="118"/>
        <v>12</v>
      </c>
      <c r="Y627">
        <f t="shared" si="102"/>
        <v>12</v>
      </c>
      <c r="Z627">
        <f t="shared" si="111"/>
        <v>7.84</v>
      </c>
      <c r="AA627">
        <f t="shared" si="119"/>
        <v>7</v>
      </c>
      <c r="AB627">
        <f t="shared" si="103"/>
        <v>7</v>
      </c>
      <c r="AC627">
        <f t="shared" si="120"/>
        <v>7.15</v>
      </c>
      <c r="AD627" cm="1">
        <f t="array" ref="AD627">1+SUMPRODUCT((D$469:D$776=D627)*(AC$469:AC$776&gt;AC627))</f>
        <v>41</v>
      </c>
      <c r="AE627">
        <f t="shared" si="121"/>
        <v>41</v>
      </c>
      <c r="AF627">
        <f t="shared" si="122"/>
        <v>7.83</v>
      </c>
      <c r="AG627" cm="1">
        <f t="array" ref="AG627">1+SUMPRODUCT((D$469:D$776=D627)*(AF$469:AF$776&gt;AF627))</f>
        <v>3</v>
      </c>
      <c r="AH627">
        <f t="shared" si="123"/>
        <v>3</v>
      </c>
      <c r="AI627">
        <f t="shared" si="124"/>
        <v>7.57</v>
      </c>
      <c r="AJ627" cm="1">
        <f t="array" ref="AJ627">1+SUMPRODUCT((D$469:D$776=D627)*(AI$469:AI$776&gt;AI627))</f>
        <v>27</v>
      </c>
      <c r="AK627">
        <f t="shared" si="125"/>
        <v>27</v>
      </c>
      <c r="AL627">
        <f t="shared" si="126"/>
        <v>7.25</v>
      </c>
      <c r="AM627" cm="1">
        <f t="array" ref="AM627">1+SUMPRODUCT((D$469:D$776=D627)*(AL$469:AL$776&gt;AL627))</f>
        <v>34</v>
      </c>
      <c r="AN627">
        <f t="shared" si="127"/>
        <v>34</v>
      </c>
    </row>
    <row r="628" spans="2:40" x14ac:dyDescent="0.3">
      <c r="B628" t="s">
        <v>174</v>
      </c>
      <c r="C628" t="str">
        <f>VLOOKUP(B628,class!A$1:B$357,2,FALSE)</f>
        <v>Shire district</v>
      </c>
      <c r="D628" t="str">
        <f>VLOOKUP(B628,classifications!E$3:F$335,2,FALSE)</f>
        <v xml:space="preserve">Mainly Rural (rural including hub towns &gt;=80%) </v>
      </c>
      <c r="E628" s="7">
        <f t="shared" ref="E628:E644" si="128">VLOOKUP($B628,$B$7:$G$431,2,FALSE)</f>
        <v>7.41</v>
      </c>
      <c r="F628" s="49">
        <f t="shared" si="112"/>
        <v>22</v>
      </c>
      <c r="G628" s="49">
        <f t="shared" si="96"/>
        <v>22</v>
      </c>
      <c r="H628">
        <f t="shared" ref="H628:H644" si="129">VLOOKUP($B628,$B$7:$G$431,3,FALSE)</f>
        <v>7.39</v>
      </c>
      <c r="I628" s="49">
        <f t="shared" si="113"/>
        <v>21</v>
      </c>
      <c r="J628" s="49">
        <f t="shared" si="97"/>
        <v>21</v>
      </c>
      <c r="K628">
        <f t="shared" ref="K628:K644" si="130">VLOOKUP($B628,$B$7:$G$431,4,FALSE)</f>
        <v>7.63</v>
      </c>
      <c r="L628">
        <f t="shared" si="114"/>
        <v>17</v>
      </c>
      <c r="M628" s="49">
        <f t="shared" si="98"/>
        <v>17</v>
      </c>
      <c r="N628">
        <f t="shared" ref="N628:N644" si="131">VLOOKUP($B628,$B$7:$G$431,5,FALSE)</f>
        <v>7.55</v>
      </c>
      <c r="O628">
        <f t="shared" si="115"/>
        <v>27</v>
      </c>
      <c r="P628" s="49">
        <f t="shared" si="99"/>
        <v>27</v>
      </c>
      <c r="Q628">
        <f t="shared" ref="Q628:Q644" si="132">VLOOKUP($B628,$B$7:$G$431,6,FALSE)</f>
        <v>7.86</v>
      </c>
      <c r="R628">
        <f t="shared" si="116"/>
        <v>4</v>
      </c>
      <c r="S628" s="49">
        <f t="shared" si="100"/>
        <v>4</v>
      </c>
      <c r="T628">
        <f t="shared" ref="T628:T644" si="133">VLOOKUP($B628,$B$7:$H$431,7,FALSE)</f>
        <v>8.19</v>
      </c>
      <c r="U628">
        <f t="shared" si="117"/>
        <v>2</v>
      </c>
      <c r="V628">
        <f t="shared" si="101"/>
        <v>2</v>
      </c>
      <c r="W628">
        <f t="shared" ref="W628:W644" si="134">VLOOKUP($B628,$B$7:$I$431,8,FALSE)</f>
        <v>7.66</v>
      </c>
      <c r="X628">
        <f t="shared" si="118"/>
        <v>21</v>
      </c>
      <c r="Y628">
        <f t="shared" si="102"/>
        <v>21</v>
      </c>
      <c r="Z628">
        <f t="shared" ref="Z628:Z644" si="135">VLOOKUP($B628,$B$7:$J$431,9,FALSE)</f>
        <v>7.54</v>
      </c>
      <c r="AA628">
        <f t="shared" si="119"/>
        <v>32</v>
      </c>
      <c r="AB628">
        <f t="shared" si="103"/>
        <v>32</v>
      </c>
      <c r="AC628">
        <f t="shared" si="120"/>
        <v>7.53</v>
      </c>
      <c r="AD628" cm="1">
        <f t="array" ref="AD628">1+SUMPRODUCT((D$469:D$776=D628)*(AC$469:AC$776&gt;AC628))</f>
        <v>25</v>
      </c>
      <c r="AE628">
        <f t="shared" si="121"/>
        <v>25</v>
      </c>
      <c r="AF628">
        <f t="shared" si="122"/>
        <v>7.54</v>
      </c>
      <c r="AG628" cm="1">
        <f t="array" ref="AG628">1+SUMPRODUCT((D$469:D$776=D628)*(AF$469:AF$776&gt;AF628))</f>
        <v>19</v>
      </c>
      <c r="AH628">
        <f t="shared" si="123"/>
        <v>19</v>
      </c>
      <c r="AI628">
        <f t="shared" si="124"/>
        <v>7.76</v>
      </c>
      <c r="AJ628" cm="1">
        <f t="array" ref="AJ628">1+SUMPRODUCT((D$469:D$776=D628)*(AI$469:AI$776&gt;AI628))</f>
        <v>12</v>
      </c>
      <c r="AK628">
        <f t="shared" si="125"/>
        <v>12</v>
      </c>
      <c r="AL628">
        <f t="shared" si="126"/>
        <v>7.71</v>
      </c>
      <c r="AM628" cm="1">
        <f t="array" ref="AM628">1+SUMPRODUCT((D$469:D$776=D628)*(AL$469:AL$776&gt;AL628))</f>
        <v>11</v>
      </c>
      <c r="AN628">
        <f t="shared" si="127"/>
        <v>11</v>
      </c>
    </row>
    <row r="629" spans="2:40" x14ac:dyDescent="0.3">
      <c r="B629" t="s">
        <v>175</v>
      </c>
      <c r="C629" t="str">
        <f>VLOOKUP(B629,class!A$1:B$357,2,FALSE)</f>
        <v>Shire district</v>
      </c>
      <c r="D629" t="str">
        <f>VLOOKUP(B629,classifications!E$3:F$335,2,FALSE)</f>
        <v>Urban with City and Town</v>
      </c>
      <c r="E629" s="7">
        <f t="shared" si="128"/>
        <v>7.69</v>
      </c>
      <c r="F629" s="49">
        <f t="shared" ref="F629:F644" si="136">1+SUMPRODUCT((D$469:D$776=D629)*(E$469:E$776&gt;E629))</f>
        <v>5</v>
      </c>
      <c r="G629" s="49">
        <f t="shared" si="96"/>
        <v>5</v>
      </c>
      <c r="H629">
        <f t="shared" si="129"/>
        <v>7.47</v>
      </c>
      <c r="I629" s="49">
        <f t="shared" ref="I629:I644" si="137">1+SUMPRODUCT((D$469:D$776=D629)*(H$469:H$776&gt;H629))</f>
        <v>13</v>
      </c>
      <c r="J629" s="49">
        <f t="shared" si="97"/>
        <v>13</v>
      </c>
      <c r="K629">
        <f t="shared" si="130"/>
        <v>7.84</v>
      </c>
      <c r="L629">
        <f t="shared" ref="L629:L644" si="138">1+SUMPRODUCT((D$469:D$776=D629)*(K$469:K$776&gt;K629))</f>
        <v>4</v>
      </c>
      <c r="M629" s="49">
        <f t="shared" si="98"/>
        <v>4</v>
      </c>
      <c r="N629">
        <f t="shared" si="131"/>
        <v>7.61</v>
      </c>
      <c r="O629">
        <f t="shared" ref="O629:O644" si="139">1+SUMPRODUCT((D$469:D$776=D629)*(N$469:N$776&gt;N629))</f>
        <v>19</v>
      </c>
      <c r="P629" s="49">
        <f t="shared" si="99"/>
        <v>19</v>
      </c>
      <c r="Q629">
        <f t="shared" si="132"/>
        <v>7.76</v>
      </c>
      <c r="R629">
        <f t="shared" ref="R629:R644" si="140">1+SUMPRODUCT((D$469:D$776=D629)*(Q$469:Q$776&gt;Q629))</f>
        <v>12</v>
      </c>
      <c r="S629" s="49">
        <f t="shared" si="100"/>
        <v>12</v>
      </c>
      <c r="T629">
        <f t="shared" si="133"/>
        <v>7.87</v>
      </c>
      <c r="U629">
        <f t="shared" ref="U629:U644" si="141">1+SUMPRODUCT((D$469:D$776=D629)*(T$469:T$776&gt;T629))</f>
        <v>2</v>
      </c>
      <c r="V629">
        <f t="shared" si="101"/>
        <v>2</v>
      </c>
      <c r="W629">
        <f t="shared" si="134"/>
        <v>7.74</v>
      </c>
      <c r="X629">
        <f t="shared" ref="X629:X644" si="142">1+SUMPRODUCT((D$469:D$776=D629)*(W$469:W$776&gt;W629))</f>
        <v>19</v>
      </c>
      <c r="Y629">
        <f t="shared" si="102"/>
        <v>19</v>
      </c>
      <c r="Z629">
        <f t="shared" si="135"/>
        <v>7.55</v>
      </c>
      <c r="AA629">
        <f t="shared" ref="AA629:AA644" si="143">1+SUMPRODUCT((D$469:D$776=D629)*(Z$469:Z$776&gt;Z629))</f>
        <v>50</v>
      </c>
      <c r="AB629">
        <f t="shared" si="103"/>
        <v>50</v>
      </c>
      <c r="AC629">
        <f t="shared" si="120"/>
        <v>7.64</v>
      </c>
      <c r="AD629" cm="1">
        <f t="array" ref="AD629">1+SUMPRODUCT((D$469:D$776=D629)*(AC$469:AC$776&gt;AC629))</f>
        <v>23</v>
      </c>
      <c r="AE629">
        <f t="shared" si="121"/>
        <v>23</v>
      </c>
      <c r="AF629">
        <f t="shared" si="122"/>
        <v>7.4</v>
      </c>
      <c r="AG629" cm="1">
        <f t="array" ref="AG629">1+SUMPRODUCT((D$469:D$776=D629)*(AF$469:AF$776&gt;AF629))</f>
        <v>23</v>
      </c>
      <c r="AH629">
        <f t="shared" si="123"/>
        <v>23</v>
      </c>
      <c r="AI629">
        <f t="shared" si="124"/>
        <v>7</v>
      </c>
      <c r="AJ629" cm="1">
        <f t="array" ref="AJ629">1+SUMPRODUCT((D$469:D$776=D629)*(AI$469:AI$776&gt;AI629))</f>
        <v>89</v>
      </c>
      <c r="AK629">
        <f t="shared" si="125"/>
        <v>89</v>
      </c>
      <c r="AL629">
        <f t="shared" si="126"/>
        <v>7.96</v>
      </c>
      <c r="AM629" cm="1">
        <f t="array" ref="AM629">1+SUMPRODUCT((D$469:D$776=D629)*(AL$469:AL$776&gt;AL629))</f>
        <v>4</v>
      </c>
      <c r="AN629">
        <f t="shared" si="127"/>
        <v>4</v>
      </c>
    </row>
    <row r="630" spans="2:40" x14ac:dyDescent="0.3">
      <c r="B630" t="s">
        <v>176</v>
      </c>
      <c r="C630" t="str">
        <f>VLOOKUP(B630,class!A$1:B$357,2,FALSE)</f>
        <v>Unitary authority</v>
      </c>
      <c r="D630" t="str">
        <f>VLOOKUP(B630,classifications!E$3:F$335,2,FALSE)</f>
        <v>Urban with City and Town</v>
      </c>
      <c r="E630" s="7">
        <f t="shared" si="128"/>
        <v>7.14</v>
      </c>
      <c r="F630" s="49">
        <f t="shared" si="136"/>
        <v>71</v>
      </c>
      <c r="G630" s="49">
        <f t="shared" si="96"/>
        <v>71</v>
      </c>
      <c r="H630">
        <f t="shared" si="129"/>
        <v>7.27</v>
      </c>
      <c r="I630" s="49">
        <f t="shared" si="137"/>
        <v>45</v>
      </c>
      <c r="J630" s="49">
        <f t="shared" si="97"/>
        <v>45</v>
      </c>
      <c r="K630">
        <f t="shared" si="130"/>
        <v>7.24</v>
      </c>
      <c r="L630">
        <f t="shared" si="138"/>
        <v>69</v>
      </c>
      <c r="M630" s="49">
        <f t="shared" si="98"/>
        <v>69</v>
      </c>
      <c r="N630">
        <f t="shared" si="131"/>
        <v>7.32</v>
      </c>
      <c r="O630">
        <f t="shared" si="139"/>
        <v>67</v>
      </c>
      <c r="P630" s="49">
        <f t="shared" si="99"/>
        <v>67</v>
      </c>
      <c r="Q630">
        <f t="shared" si="132"/>
        <v>7.5</v>
      </c>
      <c r="R630">
        <f t="shared" si="140"/>
        <v>39</v>
      </c>
      <c r="S630" s="49">
        <f t="shared" si="100"/>
        <v>39</v>
      </c>
      <c r="T630">
        <f t="shared" si="133"/>
        <v>7.53</v>
      </c>
      <c r="U630">
        <f t="shared" si="141"/>
        <v>41</v>
      </c>
      <c r="V630">
        <f t="shared" si="101"/>
        <v>41</v>
      </c>
      <c r="W630">
        <f t="shared" si="134"/>
        <v>7.39</v>
      </c>
      <c r="X630">
        <f t="shared" si="142"/>
        <v>68</v>
      </c>
      <c r="Y630">
        <f t="shared" si="102"/>
        <v>68</v>
      </c>
      <c r="Z630">
        <f t="shared" si="135"/>
        <v>7.43</v>
      </c>
      <c r="AA630">
        <f t="shared" si="143"/>
        <v>66</v>
      </c>
      <c r="AB630">
        <f t="shared" si="103"/>
        <v>66</v>
      </c>
      <c r="AC630">
        <f t="shared" si="120"/>
        <v>7.21</v>
      </c>
      <c r="AD630" cm="1">
        <f t="array" ref="AD630">1+SUMPRODUCT((D$469:D$776=D630)*(AC$469:AC$776&gt;AC630))</f>
        <v>81</v>
      </c>
      <c r="AE630">
        <f t="shared" si="121"/>
        <v>81</v>
      </c>
      <c r="AF630">
        <f t="shared" si="122"/>
        <v>7.26</v>
      </c>
      <c r="AG630" cm="1">
        <f t="array" ref="AG630">1+SUMPRODUCT((D$469:D$776=D630)*(AF$469:AF$776&gt;AF630))</f>
        <v>55</v>
      </c>
      <c r="AH630">
        <f t="shared" si="123"/>
        <v>55</v>
      </c>
      <c r="AI630">
        <f t="shared" si="124"/>
        <v>7.41</v>
      </c>
      <c r="AJ630" cm="1">
        <f t="array" ref="AJ630">1+SUMPRODUCT((D$469:D$776=D630)*(AI$469:AI$776&gt;AI630))</f>
        <v>45</v>
      </c>
      <c r="AK630">
        <f t="shared" si="125"/>
        <v>45</v>
      </c>
      <c r="AL630">
        <f t="shared" si="126"/>
        <v>7.05</v>
      </c>
      <c r="AM630" cm="1">
        <f t="array" ref="AM630">1+SUMPRODUCT((D$469:D$776=D630)*(AL$469:AL$776&gt;AL630))</f>
        <v>79</v>
      </c>
      <c r="AN630">
        <f t="shared" si="127"/>
        <v>79</v>
      </c>
    </row>
    <row r="631" spans="2:40" x14ac:dyDescent="0.3">
      <c r="B631" t="s">
        <v>177</v>
      </c>
      <c r="C631" t="str">
        <f>VLOOKUP(B631,class!A$1:B$357,2,FALSE)</f>
        <v>Unitary authority</v>
      </c>
      <c r="D631" t="str">
        <f>VLOOKUP(B631,classifications!E$3:F$335,2,FALSE)</f>
        <v>Urban with City and Town</v>
      </c>
      <c r="E631" s="7">
        <f t="shared" si="128"/>
        <v>7.2</v>
      </c>
      <c r="F631" s="49">
        <f t="shared" si="136"/>
        <v>61</v>
      </c>
      <c r="G631" s="49">
        <f t="shared" si="96"/>
        <v>61</v>
      </c>
      <c r="H631">
        <f t="shared" si="129"/>
        <v>7.11</v>
      </c>
      <c r="I631" s="49">
        <f t="shared" si="137"/>
        <v>77</v>
      </c>
      <c r="J631" s="49">
        <f t="shared" si="97"/>
        <v>77</v>
      </c>
      <c r="K631">
        <f t="shared" si="130"/>
        <v>7.35</v>
      </c>
      <c r="L631">
        <f t="shared" si="138"/>
        <v>48</v>
      </c>
      <c r="M631" s="49">
        <f t="shared" si="98"/>
        <v>48</v>
      </c>
      <c r="N631">
        <f t="shared" si="131"/>
        <v>7.53</v>
      </c>
      <c r="O631">
        <f t="shared" si="139"/>
        <v>29</v>
      </c>
      <c r="P631" s="49">
        <f t="shared" si="99"/>
        <v>29</v>
      </c>
      <c r="Q631">
        <f t="shared" si="132"/>
        <v>7.47</v>
      </c>
      <c r="R631">
        <f t="shared" si="140"/>
        <v>49</v>
      </c>
      <c r="S631" s="49">
        <f t="shared" si="100"/>
        <v>49</v>
      </c>
      <c r="T631">
        <f t="shared" si="133"/>
        <v>7.67</v>
      </c>
      <c r="U631">
        <f t="shared" si="141"/>
        <v>20</v>
      </c>
      <c r="V631">
        <f t="shared" si="101"/>
        <v>20</v>
      </c>
      <c r="W631">
        <f t="shared" si="134"/>
        <v>7.64</v>
      </c>
      <c r="X631">
        <f t="shared" si="142"/>
        <v>26</v>
      </c>
      <c r="Y631">
        <f t="shared" si="102"/>
        <v>26</v>
      </c>
      <c r="Z631">
        <f t="shared" si="135"/>
        <v>7.62</v>
      </c>
      <c r="AA631">
        <f t="shared" si="143"/>
        <v>36</v>
      </c>
      <c r="AB631">
        <f t="shared" si="103"/>
        <v>36</v>
      </c>
      <c r="AC631">
        <f t="shared" si="120"/>
        <v>7.31</v>
      </c>
      <c r="AD631" cm="1">
        <f t="array" ref="AD631">1+SUMPRODUCT((D$469:D$776=D631)*(AC$469:AC$776&gt;AC631))</f>
        <v>71</v>
      </c>
      <c r="AE631">
        <f t="shared" si="121"/>
        <v>71</v>
      </c>
      <c r="AF631">
        <f t="shared" si="122"/>
        <v>7.22</v>
      </c>
      <c r="AG631" cm="1">
        <f t="array" ref="AG631">1+SUMPRODUCT((D$469:D$776=D631)*(AF$469:AF$776&gt;AF631))</f>
        <v>61</v>
      </c>
      <c r="AH631">
        <f t="shared" si="123"/>
        <v>61</v>
      </c>
      <c r="AI631">
        <f t="shared" si="124"/>
        <v>7.4</v>
      </c>
      <c r="AJ631" cm="1">
        <f t="array" ref="AJ631">1+SUMPRODUCT((D$469:D$776=D631)*(AI$469:AI$776&gt;AI631))</f>
        <v>50</v>
      </c>
      <c r="AK631">
        <f t="shared" si="125"/>
        <v>50</v>
      </c>
      <c r="AL631">
        <f t="shared" si="126"/>
        <v>7.4</v>
      </c>
      <c r="AM631" cm="1">
        <f t="array" ref="AM631">1+SUMPRODUCT((D$469:D$776=D631)*(AL$469:AL$776&gt;AL631))</f>
        <v>43</v>
      </c>
      <c r="AN631">
        <f t="shared" si="127"/>
        <v>43</v>
      </c>
    </row>
    <row r="632" spans="2:40" x14ac:dyDescent="0.3">
      <c r="B632" t="s">
        <v>178</v>
      </c>
      <c r="C632" t="str">
        <f>VLOOKUP(B632,class!A$1:B$357,2,FALSE)</f>
        <v>Shire district</v>
      </c>
      <c r="D632" t="str">
        <f>VLOOKUP(B632,classifications!E$3:F$335,2,FALSE)</f>
        <v>Urban with Significant Rural (rural including hub towns 26-49%)</v>
      </c>
      <c r="E632" s="7">
        <f t="shared" si="128"/>
        <v>7.75</v>
      </c>
      <c r="F632" s="49">
        <f t="shared" si="136"/>
        <v>1</v>
      </c>
      <c r="G632" s="49">
        <f t="shared" si="96"/>
        <v>1</v>
      </c>
      <c r="H632">
        <f t="shared" si="129"/>
        <v>7.34</v>
      </c>
      <c r="I632" s="49">
        <f t="shared" si="137"/>
        <v>27</v>
      </c>
      <c r="J632" s="49">
        <f t="shared" si="97"/>
        <v>27</v>
      </c>
      <c r="K632">
        <f t="shared" si="130"/>
        <v>7.61</v>
      </c>
      <c r="L632">
        <f t="shared" si="138"/>
        <v>14</v>
      </c>
      <c r="M632" s="49">
        <f t="shared" si="98"/>
        <v>14</v>
      </c>
      <c r="N632">
        <f t="shared" si="131"/>
        <v>7.9</v>
      </c>
      <c r="O632">
        <f t="shared" si="139"/>
        <v>3</v>
      </c>
      <c r="P632" s="49">
        <f t="shared" si="99"/>
        <v>3</v>
      </c>
      <c r="Q632">
        <f t="shared" si="132"/>
        <v>7.57</v>
      </c>
      <c r="R632">
        <f t="shared" si="140"/>
        <v>11</v>
      </c>
      <c r="S632" s="49">
        <f t="shared" si="100"/>
        <v>11</v>
      </c>
      <c r="T632">
        <f t="shared" si="133"/>
        <v>7.92</v>
      </c>
      <c r="U632">
        <f t="shared" si="141"/>
        <v>3</v>
      </c>
      <c r="V632">
        <f t="shared" si="101"/>
        <v>3</v>
      </c>
      <c r="W632">
        <f t="shared" si="134"/>
        <v>7.39</v>
      </c>
      <c r="X632">
        <f t="shared" si="142"/>
        <v>38</v>
      </c>
      <c r="Y632">
        <f t="shared" si="102"/>
        <v>38</v>
      </c>
      <c r="Z632">
        <f t="shared" si="135"/>
        <v>7.57</v>
      </c>
      <c r="AA632">
        <f t="shared" si="143"/>
        <v>36</v>
      </c>
      <c r="AB632">
        <f t="shared" si="103"/>
        <v>36</v>
      </c>
      <c r="AC632">
        <f t="shared" si="120"/>
        <v>7.72</v>
      </c>
      <c r="AD632" cm="1">
        <f t="array" ref="AD632">1+SUMPRODUCT((D$469:D$776=D632)*(AC$469:AC$776&gt;AC632))</f>
        <v>4</v>
      </c>
      <c r="AE632">
        <f t="shared" si="121"/>
        <v>4</v>
      </c>
      <c r="AF632">
        <f t="shared" si="122"/>
        <v>7.39</v>
      </c>
      <c r="AG632" cm="1">
        <f t="array" ref="AG632">1+SUMPRODUCT((D$469:D$776=D632)*(AF$469:AF$776&gt;AF632))</f>
        <v>26</v>
      </c>
      <c r="AH632">
        <f t="shared" si="123"/>
        <v>26</v>
      </c>
      <c r="AI632">
        <f t="shared" si="124"/>
        <v>7.85</v>
      </c>
      <c r="AJ632" cm="1">
        <f t="array" ref="AJ632">1+SUMPRODUCT((D$469:D$776=D632)*(AI$469:AI$776&gt;AI632))</f>
        <v>3</v>
      </c>
      <c r="AK632">
        <f t="shared" si="125"/>
        <v>3</v>
      </c>
      <c r="AL632">
        <f t="shared" si="126"/>
        <v>7.74</v>
      </c>
      <c r="AM632" cm="1">
        <f t="array" ref="AM632">1+SUMPRODUCT((D$469:D$776=D632)*(AL$469:AL$776&gt;AL632))</f>
        <v>7</v>
      </c>
      <c r="AN632">
        <f t="shared" si="127"/>
        <v>7</v>
      </c>
    </row>
    <row r="633" spans="2:40" x14ac:dyDescent="0.3">
      <c r="B633" t="s">
        <v>179</v>
      </c>
      <c r="C633" t="str">
        <f>VLOOKUP(B633,class!A$1:B$357,2,FALSE)</f>
        <v>Shire district</v>
      </c>
      <c r="D633" t="str">
        <f>VLOOKUP(B633,classifications!E$3:F$335,2,FALSE)</f>
        <v>Urban with Significant Rural (rural including hub towns 26-49%)</v>
      </c>
      <c r="E633" s="7">
        <f t="shared" si="128"/>
        <v>7.65</v>
      </c>
      <c r="F633" s="49">
        <f t="shared" si="136"/>
        <v>4</v>
      </c>
      <c r="G633" s="49">
        <f t="shared" si="96"/>
        <v>4</v>
      </c>
      <c r="H633">
        <f t="shared" si="129"/>
        <v>7.58</v>
      </c>
      <c r="I633" s="49">
        <f t="shared" si="137"/>
        <v>4</v>
      </c>
      <c r="J633" s="49">
        <f t="shared" si="97"/>
        <v>4</v>
      </c>
      <c r="K633">
        <f t="shared" si="130"/>
        <v>7.77</v>
      </c>
      <c r="L633">
        <f t="shared" si="138"/>
        <v>4</v>
      </c>
      <c r="M633" s="49">
        <f t="shared" si="98"/>
        <v>4</v>
      </c>
      <c r="N633">
        <f t="shared" si="131"/>
        <v>7.94</v>
      </c>
      <c r="O633">
        <f t="shared" si="139"/>
        <v>1</v>
      </c>
      <c r="P633" s="49">
        <f t="shared" si="99"/>
        <v>1</v>
      </c>
      <c r="Q633">
        <f t="shared" si="132"/>
        <v>7.46</v>
      </c>
      <c r="R633">
        <f t="shared" si="140"/>
        <v>25</v>
      </c>
      <c r="S633" s="49">
        <f t="shared" si="100"/>
        <v>25</v>
      </c>
      <c r="T633">
        <f t="shared" si="133"/>
        <v>7.51</v>
      </c>
      <c r="U633">
        <f t="shared" si="141"/>
        <v>28</v>
      </c>
      <c r="V633">
        <f t="shared" si="101"/>
        <v>28</v>
      </c>
      <c r="W633">
        <f t="shared" si="134"/>
        <v>7.51</v>
      </c>
      <c r="X633">
        <f t="shared" si="142"/>
        <v>29</v>
      </c>
      <c r="Y633">
        <f t="shared" si="102"/>
        <v>29</v>
      </c>
      <c r="Z633">
        <f t="shared" si="135"/>
        <v>7.62</v>
      </c>
      <c r="AA633">
        <f t="shared" si="143"/>
        <v>26</v>
      </c>
      <c r="AB633">
        <f t="shared" si="103"/>
        <v>26</v>
      </c>
      <c r="AC633">
        <f t="shared" si="120"/>
        <v>7.49</v>
      </c>
      <c r="AD633" cm="1">
        <f t="array" ref="AD633">1+SUMPRODUCT((D$469:D$776=D633)*(AC$469:AC$776&gt;AC633))</f>
        <v>32</v>
      </c>
      <c r="AE633">
        <f t="shared" si="121"/>
        <v>32</v>
      </c>
      <c r="AF633">
        <f t="shared" si="122"/>
        <v>7.24</v>
      </c>
      <c r="AG633" cm="1">
        <f t="array" ref="AG633">1+SUMPRODUCT((D$469:D$776=D633)*(AF$469:AF$776&gt;AF633))</f>
        <v>35</v>
      </c>
      <c r="AH633">
        <f t="shared" si="123"/>
        <v>35</v>
      </c>
      <c r="AI633">
        <f t="shared" si="124"/>
        <v>7.62</v>
      </c>
      <c r="AJ633" cm="1">
        <f t="array" ref="AJ633">1+SUMPRODUCT((D$469:D$776=D633)*(AI$469:AI$776&gt;AI633))</f>
        <v>10</v>
      </c>
      <c r="AK633">
        <f t="shared" si="125"/>
        <v>10</v>
      </c>
      <c r="AL633">
        <f t="shared" si="126"/>
        <v>7.49</v>
      </c>
      <c r="AM633" cm="1">
        <f t="array" ref="AM633">1+SUMPRODUCT((D$469:D$776=D633)*(AL$469:AL$776&gt;AL633))</f>
        <v>29</v>
      </c>
      <c r="AN633">
        <f t="shared" si="127"/>
        <v>29</v>
      </c>
    </row>
    <row r="634" spans="2:40" x14ac:dyDescent="0.3">
      <c r="B634" t="s">
        <v>180</v>
      </c>
      <c r="C634" t="str">
        <f>VLOOKUP(B634,class!A$1:B$357,2,FALSE)</f>
        <v>Shire district</v>
      </c>
      <c r="D634" t="str">
        <f>VLOOKUP(B634,classifications!E$3:F$335,2,FALSE)</f>
        <v xml:space="preserve">Largely Rural (rural including hub towns 50-79%) </v>
      </c>
      <c r="E634" s="7">
        <f t="shared" si="128"/>
        <v>7.07</v>
      </c>
      <c r="F634" s="49">
        <f t="shared" si="136"/>
        <v>40</v>
      </c>
      <c r="G634" s="49">
        <f t="shared" si="96"/>
        <v>40</v>
      </c>
      <c r="H634">
        <f t="shared" si="129"/>
        <v>7.33</v>
      </c>
      <c r="I634" s="49">
        <f t="shared" si="137"/>
        <v>32</v>
      </c>
      <c r="J634" s="49">
        <f t="shared" si="97"/>
        <v>32</v>
      </c>
      <c r="K634">
        <f t="shared" si="130"/>
        <v>7.3</v>
      </c>
      <c r="L634">
        <f t="shared" si="138"/>
        <v>37</v>
      </c>
      <c r="M634" s="49">
        <f t="shared" si="98"/>
        <v>37</v>
      </c>
      <c r="N634">
        <f t="shared" si="131"/>
        <v>7.41</v>
      </c>
      <c r="O634">
        <f t="shared" si="139"/>
        <v>36</v>
      </c>
      <c r="P634" s="49">
        <f t="shared" si="99"/>
        <v>36</v>
      </c>
      <c r="Q634">
        <f t="shared" si="132"/>
        <v>8.11</v>
      </c>
      <c r="R634">
        <f t="shared" si="140"/>
        <v>1</v>
      </c>
      <c r="S634" s="49">
        <f t="shared" si="100"/>
        <v>1</v>
      </c>
      <c r="T634">
        <f t="shared" si="133"/>
        <v>7.74</v>
      </c>
      <c r="U634">
        <f t="shared" si="141"/>
        <v>9</v>
      </c>
      <c r="V634">
        <f t="shared" si="101"/>
        <v>9</v>
      </c>
      <c r="W634">
        <f t="shared" si="134"/>
        <v>7.71</v>
      </c>
      <c r="X634">
        <f t="shared" si="142"/>
        <v>13</v>
      </c>
      <c r="Y634">
        <f t="shared" si="102"/>
        <v>13</v>
      </c>
      <c r="Z634">
        <f t="shared" si="135"/>
        <v>7.61</v>
      </c>
      <c r="AA634">
        <f t="shared" si="143"/>
        <v>26</v>
      </c>
      <c r="AB634">
        <f t="shared" si="103"/>
        <v>26</v>
      </c>
      <c r="AC634">
        <f t="shared" si="120"/>
        <v>7.66</v>
      </c>
      <c r="AD634" cm="1">
        <f t="array" ref="AD634">1+SUMPRODUCT((D$469:D$776=D634)*(AC$469:AC$776&gt;AC634))</f>
        <v>15</v>
      </c>
      <c r="AE634">
        <f t="shared" si="121"/>
        <v>15</v>
      </c>
      <c r="AF634">
        <f t="shared" si="122"/>
        <v>7.32</v>
      </c>
      <c r="AG634" cm="1">
        <f t="array" ref="AG634">1+SUMPRODUCT((D$469:D$776=D634)*(AF$469:AF$776&gt;AF634))</f>
        <v>31</v>
      </c>
      <c r="AH634">
        <f t="shared" si="123"/>
        <v>31</v>
      </c>
      <c r="AI634">
        <f t="shared" si="124"/>
        <v>7.23</v>
      </c>
      <c r="AJ634" cm="1">
        <f t="array" ref="AJ634">1+SUMPRODUCT((D$469:D$776=D634)*(AI$469:AI$776&gt;AI634))</f>
        <v>40</v>
      </c>
      <c r="AK634">
        <f t="shared" si="125"/>
        <v>40</v>
      </c>
      <c r="AL634">
        <f t="shared" si="126"/>
        <v>7.55</v>
      </c>
      <c r="AM634" cm="1">
        <f t="array" ref="AM634">1+SUMPRODUCT((D$469:D$776=D634)*(AL$469:AL$776&gt;AL634))</f>
        <v>19</v>
      </c>
      <c r="AN634">
        <f t="shared" si="127"/>
        <v>19</v>
      </c>
    </row>
    <row r="635" spans="2:40" x14ac:dyDescent="0.3">
      <c r="B635" t="s">
        <v>181</v>
      </c>
      <c r="C635" t="str">
        <f>VLOOKUP(B635,class!A$1:B$357,2,FALSE)</f>
        <v>Metropolitan district</v>
      </c>
      <c r="D635" t="str">
        <f>VLOOKUP(B635,classifications!E$3:F$335,2,FALSE)</f>
        <v>Urban with Major Conurbation</v>
      </c>
      <c r="E635" s="7">
        <f t="shared" si="128"/>
        <v>7.31</v>
      </c>
      <c r="F635" s="49">
        <f t="shared" si="136"/>
        <v>15</v>
      </c>
      <c r="G635" s="49">
        <f t="shared" si="96"/>
        <v>15</v>
      </c>
      <c r="H635">
        <f t="shared" si="129"/>
        <v>7.2</v>
      </c>
      <c r="I635" s="49">
        <f t="shared" si="137"/>
        <v>40</v>
      </c>
      <c r="J635" s="49">
        <f t="shared" si="97"/>
        <v>40</v>
      </c>
      <c r="K635">
        <f t="shared" si="130"/>
        <v>7.19</v>
      </c>
      <c r="L635">
        <f t="shared" si="138"/>
        <v>56</v>
      </c>
      <c r="M635" s="49">
        <f t="shared" si="98"/>
        <v>56</v>
      </c>
      <c r="N635">
        <f t="shared" si="131"/>
        <v>7.21</v>
      </c>
      <c r="O635">
        <f t="shared" si="139"/>
        <v>62</v>
      </c>
      <c r="P635" s="49">
        <f t="shared" si="99"/>
        <v>62</v>
      </c>
      <c r="Q635">
        <f t="shared" si="132"/>
        <v>7.16</v>
      </c>
      <c r="R635">
        <f t="shared" si="140"/>
        <v>67</v>
      </c>
      <c r="S635" s="49">
        <f t="shared" si="100"/>
        <v>67</v>
      </c>
      <c r="T635">
        <f t="shared" si="133"/>
        <v>7.25</v>
      </c>
      <c r="U635">
        <f t="shared" si="141"/>
        <v>60</v>
      </c>
      <c r="V635">
        <f t="shared" si="101"/>
        <v>60</v>
      </c>
      <c r="W635">
        <f t="shared" si="134"/>
        <v>7.35</v>
      </c>
      <c r="X635">
        <f t="shared" si="142"/>
        <v>56</v>
      </c>
      <c r="Y635">
        <f t="shared" si="102"/>
        <v>56</v>
      </c>
      <c r="Z635">
        <f t="shared" si="135"/>
        <v>7.39</v>
      </c>
      <c r="AA635">
        <f t="shared" si="143"/>
        <v>57</v>
      </c>
      <c r="AB635">
        <f t="shared" si="103"/>
        <v>57</v>
      </c>
      <c r="AC635">
        <f t="shared" si="120"/>
        <v>7.1</v>
      </c>
      <c r="AD635" cm="1">
        <f t="array" ref="AD635">1+SUMPRODUCT((D$469:D$776=D635)*(AC$469:AC$776&gt;AC635))</f>
        <v>72</v>
      </c>
      <c r="AE635">
        <f t="shared" si="121"/>
        <v>72</v>
      </c>
      <c r="AF635">
        <f t="shared" si="122"/>
        <v>7.3</v>
      </c>
      <c r="AG635" cm="1">
        <f t="array" ref="AG635">1+SUMPRODUCT((D$469:D$776=D635)*(AF$469:AF$776&gt;AF635))</f>
        <v>28</v>
      </c>
      <c r="AH635">
        <f t="shared" si="123"/>
        <v>28</v>
      </c>
      <c r="AI635">
        <f t="shared" si="124"/>
        <v>7.49</v>
      </c>
      <c r="AJ635" cm="1">
        <f t="array" ref="AJ635">1+SUMPRODUCT((D$469:D$776=D635)*(AI$469:AI$776&gt;AI635))</f>
        <v>23</v>
      </c>
      <c r="AK635">
        <f t="shared" si="125"/>
        <v>23</v>
      </c>
      <c r="AL635">
        <f t="shared" si="126"/>
        <v>7.28</v>
      </c>
      <c r="AM635" cm="1">
        <f t="array" ref="AM635">1+SUMPRODUCT((D$469:D$776=D635)*(AL$469:AL$776&gt;AL635))</f>
        <v>42</v>
      </c>
      <c r="AN635">
        <f t="shared" si="127"/>
        <v>42</v>
      </c>
    </row>
    <row r="636" spans="2:40" x14ac:dyDescent="0.3">
      <c r="B636" t="s">
        <v>182</v>
      </c>
      <c r="C636" t="str">
        <f>VLOOKUP(B636,class!A$1:B$357,2,FALSE)</f>
        <v>Shire district</v>
      </c>
      <c r="D636" t="str">
        <f>VLOOKUP(B636,classifications!E$3:F$335,2,FALSE)</f>
        <v>Urban with City and Town</v>
      </c>
      <c r="E636" s="7">
        <f t="shared" si="128"/>
        <v>7.16</v>
      </c>
      <c r="F636" s="49">
        <f t="shared" si="136"/>
        <v>66</v>
      </c>
      <c r="G636" s="49">
        <f t="shared" si="96"/>
        <v>66</v>
      </c>
      <c r="H636">
        <f t="shared" si="129"/>
        <v>7.13</v>
      </c>
      <c r="I636" s="49">
        <f t="shared" si="137"/>
        <v>72</v>
      </c>
      <c r="J636" s="49">
        <f t="shared" si="97"/>
        <v>72</v>
      </c>
      <c r="K636">
        <f t="shared" si="130"/>
        <v>7.39</v>
      </c>
      <c r="L636">
        <f t="shared" si="138"/>
        <v>39</v>
      </c>
      <c r="M636" s="49">
        <f t="shared" si="98"/>
        <v>39</v>
      </c>
      <c r="N636">
        <f t="shared" si="131"/>
        <v>7.17</v>
      </c>
      <c r="O636">
        <f t="shared" si="139"/>
        <v>86</v>
      </c>
      <c r="P636" s="49">
        <f t="shared" si="99"/>
        <v>86</v>
      </c>
      <c r="Q636">
        <f t="shared" si="132"/>
        <v>7.3</v>
      </c>
      <c r="R636">
        <f t="shared" si="140"/>
        <v>76</v>
      </c>
      <c r="S636" s="49">
        <f t="shared" si="100"/>
        <v>76</v>
      </c>
      <c r="T636">
        <f t="shared" si="133"/>
        <v>7.53</v>
      </c>
      <c r="U636">
        <f t="shared" si="141"/>
        <v>41</v>
      </c>
      <c r="V636">
        <f t="shared" si="101"/>
        <v>41</v>
      </c>
      <c r="W636">
        <f t="shared" si="134"/>
        <v>7.36</v>
      </c>
      <c r="X636">
        <f t="shared" si="142"/>
        <v>72</v>
      </c>
      <c r="Y636">
        <f t="shared" si="102"/>
        <v>72</v>
      </c>
      <c r="Z636">
        <f t="shared" si="135"/>
        <v>7.81</v>
      </c>
      <c r="AA636">
        <f t="shared" si="143"/>
        <v>9</v>
      </c>
      <c r="AB636">
        <f t="shared" si="103"/>
        <v>9</v>
      </c>
      <c r="AC636">
        <f t="shared" si="120"/>
        <v>7.8</v>
      </c>
      <c r="AD636" cm="1">
        <f t="array" ref="AD636">1+SUMPRODUCT((D$469:D$776=D636)*(AC$469:AC$776&gt;AC636))</f>
        <v>12</v>
      </c>
      <c r="AE636">
        <f t="shared" si="121"/>
        <v>12</v>
      </c>
      <c r="AF636">
        <f t="shared" si="122"/>
        <v>7.91</v>
      </c>
      <c r="AG636" cm="1">
        <f t="array" ref="AG636">1+SUMPRODUCT((D$469:D$776=D636)*(AF$469:AF$776&gt;AF636))</f>
        <v>3</v>
      </c>
      <c r="AH636">
        <f t="shared" si="123"/>
        <v>3</v>
      </c>
      <c r="AI636">
        <f t="shared" si="124"/>
        <v>7.87</v>
      </c>
      <c r="AJ636" cm="1">
        <f t="array" ref="AJ636">1+SUMPRODUCT((D$469:D$776=D636)*(AI$469:AI$776&gt;AI636))</f>
        <v>8</v>
      </c>
      <c r="AK636">
        <f t="shared" si="125"/>
        <v>8</v>
      </c>
      <c r="AL636">
        <f t="shared" si="126"/>
        <v>7.27</v>
      </c>
      <c r="AM636" cm="1">
        <f t="array" ref="AM636">1+SUMPRODUCT((D$469:D$776=D636)*(AL$469:AL$776&gt;AL636))</f>
        <v>66</v>
      </c>
      <c r="AN636">
        <f t="shared" si="127"/>
        <v>66</v>
      </c>
    </row>
    <row r="637" spans="2:40" x14ac:dyDescent="0.3">
      <c r="B637" t="s">
        <v>183</v>
      </c>
      <c r="C637" t="str">
        <f>VLOOKUP(B637,class!A$1:B$357,2,FALSE)</f>
        <v>London borough</v>
      </c>
      <c r="D637" t="str">
        <f>VLOOKUP(B637,classifications!E$3:F$335,2,FALSE)</f>
        <v>Urban with Major Conurbation</v>
      </c>
      <c r="E637" s="7">
        <f t="shared" si="128"/>
        <v>7.05</v>
      </c>
      <c r="F637" s="49">
        <f t="shared" si="136"/>
        <v>63</v>
      </c>
      <c r="G637" s="49">
        <f t="shared" si="96"/>
        <v>63</v>
      </c>
      <c r="H637">
        <f t="shared" si="129"/>
        <v>7.32</v>
      </c>
      <c r="I637" s="49">
        <f t="shared" si="137"/>
        <v>25</v>
      </c>
      <c r="J637" s="49">
        <f t="shared" si="97"/>
        <v>25</v>
      </c>
      <c r="K637">
        <f t="shared" si="130"/>
        <v>7.37</v>
      </c>
      <c r="L637">
        <f t="shared" si="138"/>
        <v>28</v>
      </c>
      <c r="M637" s="49">
        <f t="shared" si="98"/>
        <v>28</v>
      </c>
      <c r="N637">
        <f t="shared" si="131"/>
        <v>7.51</v>
      </c>
      <c r="O637">
        <f t="shared" si="139"/>
        <v>8</v>
      </c>
      <c r="P637" s="49">
        <f t="shared" si="99"/>
        <v>8</v>
      </c>
      <c r="Q637">
        <f t="shared" si="132"/>
        <v>7.62</v>
      </c>
      <c r="R637">
        <f t="shared" si="140"/>
        <v>12</v>
      </c>
      <c r="S637" s="49">
        <f t="shared" si="100"/>
        <v>12</v>
      </c>
      <c r="T637">
        <f t="shared" si="133"/>
        <v>7.54</v>
      </c>
      <c r="U637">
        <f t="shared" si="141"/>
        <v>22</v>
      </c>
      <c r="V637">
        <f t="shared" si="101"/>
        <v>22</v>
      </c>
      <c r="W637">
        <f t="shared" si="134"/>
        <v>7.37</v>
      </c>
      <c r="X637">
        <f t="shared" si="142"/>
        <v>54</v>
      </c>
      <c r="Y637">
        <f t="shared" si="102"/>
        <v>54</v>
      </c>
      <c r="Z637">
        <f t="shared" si="135"/>
        <v>7.54</v>
      </c>
      <c r="AA637">
        <f t="shared" si="143"/>
        <v>33</v>
      </c>
      <c r="AB637">
        <f t="shared" si="103"/>
        <v>33</v>
      </c>
      <c r="AC637">
        <f t="shared" si="120"/>
        <v>7.59</v>
      </c>
      <c r="AD637" cm="1">
        <f t="array" ref="AD637">1+SUMPRODUCT((D$469:D$776=D637)*(AC$469:AC$776&gt;AC637))</f>
        <v>14</v>
      </c>
      <c r="AE637">
        <f t="shared" si="121"/>
        <v>14</v>
      </c>
      <c r="AF637">
        <f t="shared" si="122"/>
        <v>7.5</v>
      </c>
      <c r="AG637" cm="1">
        <f t="array" ref="AG637">1+SUMPRODUCT((D$469:D$776=D637)*(AF$469:AF$776&gt;AF637))</f>
        <v>11</v>
      </c>
      <c r="AH637">
        <f t="shared" si="123"/>
        <v>11</v>
      </c>
      <c r="AI637">
        <f t="shared" si="124"/>
        <v>7.71</v>
      </c>
      <c r="AJ637" cm="1">
        <f t="array" ref="AJ637">1+SUMPRODUCT((D$469:D$776=D637)*(AI$469:AI$776&gt;AI637))</f>
        <v>6</v>
      </c>
      <c r="AK637">
        <f t="shared" si="125"/>
        <v>6</v>
      </c>
      <c r="AL637">
        <f t="shared" si="126"/>
        <v>8</v>
      </c>
      <c r="AM637" cm="1">
        <f t="array" ref="AM637">1+SUMPRODUCT((D$469:D$776=D637)*(AL$469:AL$776&gt;AL637))</f>
        <v>4</v>
      </c>
      <c r="AN637">
        <f t="shared" si="127"/>
        <v>4</v>
      </c>
    </row>
    <row r="638" spans="2:40" x14ac:dyDescent="0.3">
      <c r="B638" t="s">
        <v>184</v>
      </c>
      <c r="C638" t="str">
        <f>VLOOKUP(B638,class!A$1:B$357,2,FALSE)</f>
        <v>Shire district</v>
      </c>
      <c r="D638" t="str">
        <f>VLOOKUP(B638,classifications!E$3:F$335,2,FALSE)</f>
        <v xml:space="preserve">Largely Rural (rural including hub towns 50-79%) </v>
      </c>
      <c r="E638" s="7">
        <f t="shared" si="128"/>
        <v>7.53</v>
      </c>
      <c r="F638" s="49">
        <f t="shared" si="136"/>
        <v>16</v>
      </c>
      <c r="G638" s="49">
        <f t="shared" si="96"/>
        <v>16</v>
      </c>
      <c r="H638">
        <f t="shared" si="129"/>
        <v>7.58</v>
      </c>
      <c r="I638" s="49">
        <f t="shared" si="137"/>
        <v>6</v>
      </c>
      <c r="J638" s="49">
        <f t="shared" si="97"/>
        <v>6</v>
      </c>
      <c r="K638">
        <f t="shared" si="130"/>
        <v>7.41</v>
      </c>
      <c r="L638">
        <f t="shared" si="138"/>
        <v>27</v>
      </c>
      <c r="M638" s="49">
        <f t="shared" si="98"/>
        <v>27</v>
      </c>
      <c r="N638">
        <f t="shared" si="131"/>
        <v>7.89</v>
      </c>
      <c r="O638">
        <f t="shared" si="139"/>
        <v>3</v>
      </c>
      <c r="P638" s="49">
        <f t="shared" si="99"/>
        <v>3</v>
      </c>
      <c r="Q638">
        <f t="shared" si="132"/>
        <v>7.81</v>
      </c>
      <c r="R638">
        <f t="shared" si="140"/>
        <v>6</v>
      </c>
      <c r="S638" s="49">
        <f t="shared" si="100"/>
        <v>6</v>
      </c>
      <c r="T638">
        <f t="shared" si="133"/>
        <v>7.81</v>
      </c>
      <c r="U638">
        <f t="shared" si="141"/>
        <v>7</v>
      </c>
      <c r="V638">
        <f t="shared" si="101"/>
        <v>7</v>
      </c>
      <c r="W638">
        <f t="shared" si="134"/>
        <v>7.73</v>
      </c>
      <c r="X638">
        <f t="shared" si="142"/>
        <v>9</v>
      </c>
      <c r="Y638">
        <f t="shared" si="102"/>
        <v>9</v>
      </c>
      <c r="Z638">
        <f t="shared" si="135"/>
        <v>7.99</v>
      </c>
      <c r="AA638">
        <f t="shared" si="143"/>
        <v>3</v>
      </c>
      <c r="AB638">
        <f t="shared" si="103"/>
        <v>3</v>
      </c>
      <c r="AC638">
        <f t="shared" si="120"/>
        <v>7.58</v>
      </c>
      <c r="AD638" cm="1">
        <f t="array" ref="AD638">1+SUMPRODUCT((D$469:D$776=D638)*(AC$469:AC$776&gt;AC638))</f>
        <v>21</v>
      </c>
      <c r="AE638">
        <f t="shared" si="121"/>
        <v>21</v>
      </c>
      <c r="AF638">
        <f t="shared" si="122"/>
        <v>7.6</v>
      </c>
      <c r="AG638" cm="1">
        <f t="array" ref="AG638">1+SUMPRODUCT((D$469:D$776=D638)*(AF$469:AF$776&gt;AF638))</f>
        <v>10</v>
      </c>
      <c r="AH638">
        <f t="shared" si="123"/>
        <v>10</v>
      </c>
      <c r="AI638">
        <f t="shared" si="124"/>
        <v>7.64</v>
      </c>
      <c r="AJ638" cm="1">
        <f t="array" ref="AJ638">1+SUMPRODUCT((D$469:D$776=D638)*(AI$469:AI$776&gt;AI638))</f>
        <v>13</v>
      </c>
      <c r="AK638">
        <f t="shared" si="125"/>
        <v>13</v>
      </c>
      <c r="AL638">
        <f t="shared" si="126"/>
        <v>7.56</v>
      </c>
      <c r="AM638" cm="1">
        <f t="array" ref="AM638">1+SUMPRODUCT((D$469:D$776=D638)*(AL$469:AL$776&gt;AL638))</f>
        <v>17</v>
      </c>
      <c r="AN638">
        <f t="shared" si="127"/>
        <v>17</v>
      </c>
    </row>
    <row r="639" spans="2:40" x14ac:dyDescent="0.3">
      <c r="B639" t="s">
        <v>186</v>
      </c>
      <c r="C639" t="str">
        <f>VLOOKUP(B639,class!A$1:B$357,2,FALSE)</f>
        <v>Shire district</v>
      </c>
      <c r="D639" t="str">
        <f>VLOOKUP(B639,classifications!E$3:F$335,2,FALSE)</f>
        <v>Urban with City and Town</v>
      </c>
      <c r="E639" s="7">
        <f t="shared" si="128"/>
        <v>7.45</v>
      </c>
      <c r="F639" s="49">
        <f t="shared" si="136"/>
        <v>15</v>
      </c>
      <c r="G639" s="49">
        <f t="shared" si="96"/>
        <v>15</v>
      </c>
      <c r="H639">
        <f t="shared" si="129"/>
        <v>7.49</v>
      </c>
      <c r="I639" s="49">
        <f t="shared" si="137"/>
        <v>8</v>
      </c>
      <c r="J639" s="49">
        <f t="shared" si="97"/>
        <v>8</v>
      </c>
      <c r="K639">
        <f t="shared" si="130"/>
        <v>7.55</v>
      </c>
      <c r="L639">
        <f t="shared" si="138"/>
        <v>19</v>
      </c>
      <c r="M639" s="49">
        <f t="shared" si="98"/>
        <v>19</v>
      </c>
      <c r="N639">
        <f t="shared" si="131"/>
        <v>7.26</v>
      </c>
      <c r="O639">
        <f t="shared" si="139"/>
        <v>80</v>
      </c>
      <c r="P639" s="49">
        <f t="shared" si="99"/>
        <v>80</v>
      </c>
      <c r="Q639">
        <f t="shared" si="132"/>
        <v>7.31</v>
      </c>
      <c r="R639">
        <f t="shared" si="140"/>
        <v>75</v>
      </c>
      <c r="S639" s="49">
        <f t="shared" si="100"/>
        <v>75</v>
      </c>
      <c r="T639">
        <f t="shared" si="133"/>
        <v>7.73</v>
      </c>
      <c r="U639">
        <f t="shared" si="141"/>
        <v>11</v>
      </c>
      <c r="V639">
        <f t="shared" si="101"/>
        <v>11</v>
      </c>
      <c r="W639">
        <f t="shared" si="134"/>
        <v>7.55</v>
      </c>
      <c r="X639">
        <f t="shared" si="142"/>
        <v>42</v>
      </c>
      <c r="Y639">
        <f t="shared" si="102"/>
        <v>42</v>
      </c>
      <c r="Z639">
        <f t="shared" si="135"/>
        <v>7.87</v>
      </c>
      <c r="AA639">
        <f t="shared" si="143"/>
        <v>7</v>
      </c>
      <c r="AB639">
        <f t="shared" si="103"/>
        <v>7</v>
      </c>
      <c r="AC639">
        <f t="shared" si="120"/>
        <v>7.86</v>
      </c>
      <c r="AD639" cm="1">
        <f t="array" ref="AD639">1+SUMPRODUCT((D$469:D$776=D639)*(AC$469:AC$776&gt;AC639))</f>
        <v>8</v>
      </c>
      <c r="AE639">
        <f t="shared" si="121"/>
        <v>8</v>
      </c>
      <c r="AF639">
        <f t="shared" si="122"/>
        <v>7.18</v>
      </c>
      <c r="AG639" cm="1">
        <f t="array" ref="AG639">1+SUMPRODUCT((D$469:D$776=D639)*(AF$469:AF$776&gt;AF639))</f>
        <v>72</v>
      </c>
      <c r="AH639">
        <f t="shared" si="123"/>
        <v>72</v>
      </c>
      <c r="AI639">
        <f t="shared" si="124"/>
        <v>7.58</v>
      </c>
      <c r="AJ639" cm="1">
        <f t="array" ref="AJ639">1+SUMPRODUCT((D$469:D$776=D639)*(AI$469:AI$776&gt;AI639))</f>
        <v>22</v>
      </c>
      <c r="AK639">
        <f t="shared" si="125"/>
        <v>22</v>
      </c>
      <c r="AL639">
        <f t="shared" si="126"/>
        <v>7.61</v>
      </c>
      <c r="AM639" cm="1">
        <f t="array" ref="AM639">1+SUMPRODUCT((D$469:D$776=D639)*(AL$469:AL$776&gt;AL639))</f>
        <v>21</v>
      </c>
      <c r="AN639">
        <f t="shared" si="127"/>
        <v>21</v>
      </c>
    </row>
    <row r="640" spans="2:40" x14ac:dyDescent="0.3">
      <c r="B640" t="s">
        <v>187</v>
      </c>
      <c r="C640" t="str">
        <f>VLOOKUP(B640,class!A$1:B$357,2,FALSE)</f>
        <v>Unitary authority</v>
      </c>
      <c r="D640" t="str">
        <f>VLOOKUP(B640,classifications!E$3:F$335,2,FALSE)</f>
        <v>Urban with City and Town</v>
      </c>
      <c r="E640" s="7">
        <f t="shared" si="128"/>
        <v>7.35</v>
      </c>
      <c r="F640" s="49">
        <f t="shared" si="136"/>
        <v>27</v>
      </c>
      <c r="G640" s="49">
        <f t="shared" si="96"/>
        <v>27</v>
      </c>
      <c r="H640">
        <f t="shared" si="129"/>
        <v>7.14</v>
      </c>
      <c r="I640" s="49">
        <f t="shared" si="137"/>
        <v>70</v>
      </c>
      <c r="J640" s="49">
        <f t="shared" si="97"/>
        <v>70</v>
      </c>
      <c r="K640">
        <f t="shared" si="130"/>
        <v>7.37</v>
      </c>
      <c r="L640">
        <f t="shared" si="138"/>
        <v>43</v>
      </c>
      <c r="M640" s="49">
        <f t="shared" si="98"/>
        <v>43</v>
      </c>
      <c r="N640">
        <f t="shared" si="131"/>
        <v>7.12</v>
      </c>
      <c r="O640">
        <f t="shared" si="139"/>
        <v>89</v>
      </c>
      <c r="P640" s="49">
        <f t="shared" si="99"/>
        <v>89</v>
      </c>
      <c r="Q640">
        <f t="shared" si="132"/>
        <v>7.5</v>
      </c>
      <c r="R640">
        <f t="shared" si="140"/>
        <v>39</v>
      </c>
      <c r="S640" s="49">
        <f t="shared" si="100"/>
        <v>39</v>
      </c>
      <c r="T640">
        <f t="shared" si="133"/>
        <v>7.51</v>
      </c>
      <c r="U640">
        <f t="shared" si="141"/>
        <v>46</v>
      </c>
      <c r="V640">
        <f t="shared" si="101"/>
        <v>46</v>
      </c>
      <c r="W640">
        <f t="shared" si="134"/>
        <v>7.49</v>
      </c>
      <c r="X640">
        <f t="shared" si="142"/>
        <v>53</v>
      </c>
      <c r="Y640">
        <f t="shared" si="102"/>
        <v>53</v>
      </c>
      <c r="Z640">
        <f t="shared" si="135"/>
        <v>7.52</v>
      </c>
      <c r="AA640">
        <f t="shared" si="143"/>
        <v>51</v>
      </c>
      <c r="AB640">
        <f t="shared" si="103"/>
        <v>51</v>
      </c>
      <c r="AC640">
        <f t="shared" si="120"/>
        <v>7.59</v>
      </c>
      <c r="AD640" cm="1">
        <f t="array" ref="AD640">1+SUMPRODUCT((D$469:D$776=D640)*(AC$469:AC$776&gt;AC640))</f>
        <v>27</v>
      </c>
      <c r="AE640">
        <f t="shared" si="121"/>
        <v>27</v>
      </c>
      <c r="AF640">
        <f t="shared" si="122"/>
        <v>7.4</v>
      </c>
      <c r="AG640" cm="1">
        <f t="array" ref="AG640">1+SUMPRODUCT((D$469:D$776=D640)*(AF$469:AF$776&gt;AF640))</f>
        <v>23</v>
      </c>
      <c r="AH640">
        <f t="shared" si="123"/>
        <v>23</v>
      </c>
      <c r="AI640">
        <f t="shared" si="124"/>
        <v>7.54</v>
      </c>
      <c r="AJ640" cm="1">
        <f t="array" ref="AJ640">1+SUMPRODUCT((D$469:D$776=D640)*(AI$469:AI$776&gt;AI640))</f>
        <v>27</v>
      </c>
      <c r="AK640">
        <f t="shared" si="125"/>
        <v>27</v>
      </c>
      <c r="AL640">
        <f t="shared" si="126"/>
        <v>7.82</v>
      </c>
      <c r="AM640" cm="1">
        <f t="array" ref="AM640">1+SUMPRODUCT((D$469:D$776=D640)*(AL$469:AL$776&gt;AL640))</f>
        <v>7</v>
      </c>
      <c r="AN640">
        <f t="shared" si="127"/>
        <v>7</v>
      </c>
    </row>
    <row r="641" spans="2:40" x14ac:dyDescent="0.3">
      <c r="B641" t="s">
        <v>188</v>
      </c>
      <c r="C641" t="str">
        <f>VLOOKUP(B641,class!A$1:B$357,2,FALSE)</f>
        <v>Shire district</v>
      </c>
      <c r="D641" t="str">
        <f>VLOOKUP(B641,classifications!E$3:F$335,2,FALSE)</f>
        <v>Urban with Significant Rural (rural including hub towns 26-49%)</v>
      </c>
      <c r="E641" s="7">
        <f t="shared" si="128"/>
        <v>7.66</v>
      </c>
      <c r="F641" s="49">
        <f t="shared" si="136"/>
        <v>3</v>
      </c>
      <c r="G641" s="49">
        <f t="shared" si="96"/>
        <v>3</v>
      </c>
      <c r="H641">
        <f t="shared" si="129"/>
        <v>7.53</v>
      </c>
      <c r="I641" s="49">
        <f t="shared" si="137"/>
        <v>9</v>
      </c>
      <c r="J641" s="49">
        <f t="shared" si="97"/>
        <v>9</v>
      </c>
      <c r="K641">
        <f t="shared" si="130"/>
        <v>7.62</v>
      </c>
      <c r="L641">
        <f t="shared" si="138"/>
        <v>12</v>
      </c>
      <c r="M641" s="49">
        <f t="shared" si="98"/>
        <v>12</v>
      </c>
      <c r="N641">
        <f t="shared" si="131"/>
        <v>7.53</v>
      </c>
      <c r="O641">
        <f t="shared" si="139"/>
        <v>26</v>
      </c>
      <c r="P641" s="49">
        <f t="shared" si="99"/>
        <v>26</v>
      </c>
      <c r="Q641">
        <f t="shared" si="132"/>
        <v>7.61</v>
      </c>
      <c r="R641">
        <f t="shared" si="140"/>
        <v>10</v>
      </c>
      <c r="S641" s="49">
        <f t="shared" si="100"/>
        <v>10</v>
      </c>
      <c r="T641">
        <f t="shared" si="133"/>
        <v>7.66</v>
      </c>
      <c r="U641">
        <f t="shared" si="141"/>
        <v>15</v>
      </c>
      <c r="V641">
        <f t="shared" si="101"/>
        <v>15</v>
      </c>
      <c r="W641">
        <f t="shared" si="134"/>
        <v>7.7</v>
      </c>
      <c r="X641">
        <f t="shared" si="142"/>
        <v>10</v>
      </c>
      <c r="Y641">
        <f t="shared" si="102"/>
        <v>10</v>
      </c>
      <c r="Z641">
        <f t="shared" si="135"/>
        <v>7.31</v>
      </c>
      <c r="AA641">
        <f t="shared" si="143"/>
        <v>46</v>
      </c>
      <c r="AB641">
        <f t="shared" si="103"/>
        <v>46</v>
      </c>
      <c r="AC641">
        <f t="shared" si="120"/>
        <v>7.56</v>
      </c>
      <c r="AD641" cm="1">
        <f t="array" ref="AD641">1+SUMPRODUCT((D$469:D$776=D641)*(AC$469:AC$776&gt;AC641))</f>
        <v>23</v>
      </c>
      <c r="AE641">
        <f t="shared" si="121"/>
        <v>23</v>
      </c>
      <c r="AF641">
        <f t="shared" si="122"/>
        <v>7.35</v>
      </c>
      <c r="AG641" cm="1">
        <f t="array" ref="AG641">1+SUMPRODUCT((D$469:D$776=D641)*(AF$469:AF$776&gt;AF641))</f>
        <v>31</v>
      </c>
      <c r="AH641">
        <f t="shared" si="123"/>
        <v>31</v>
      </c>
      <c r="AI641">
        <f t="shared" si="124"/>
        <v>7.8</v>
      </c>
      <c r="AJ641" cm="1">
        <f t="array" ref="AJ641">1+SUMPRODUCT((D$469:D$776=D641)*(AI$469:AI$776&gt;AI641))</f>
        <v>7</v>
      </c>
      <c r="AK641">
        <f t="shared" si="125"/>
        <v>7</v>
      </c>
      <c r="AL641">
        <f t="shared" si="126"/>
        <v>7.59</v>
      </c>
      <c r="AM641" cm="1">
        <f t="array" ref="AM641">1+SUMPRODUCT((D$469:D$776=D641)*(AL$469:AL$776&gt;AL641))</f>
        <v>17</v>
      </c>
      <c r="AN641">
        <f t="shared" si="127"/>
        <v>17</v>
      </c>
    </row>
    <row r="642" spans="2:40" x14ac:dyDescent="0.3">
      <c r="B642" t="s">
        <v>189</v>
      </c>
      <c r="C642" t="str">
        <f>VLOOKUP(B642,class!A$1:B$357,2,FALSE)</f>
        <v>Shire district</v>
      </c>
      <c r="D642" t="str">
        <f>VLOOKUP(B642,classifications!E$3:F$335,2,FALSE)</f>
        <v xml:space="preserve">Mainly Rural (rural including hub towns &gt;=80%) </v>
      </c>
      <c r="E642" s="7">
        <f t="shared" si="128"/>
        <v>7.49</v>
      </c>
      <c r="F642" s="49">
        <f t="shared" si="136"/>
        <v>18</v>
      </c>
      <c r="G642" s="49">
        <f t="shared" si="96"/>
        <v>18</v>
      </c>
      <c r="H642">
        <f t="shared" si="129"/>
        <v>7.8</v>
      </c>
      <c r="I642" s="49">
        <f t="shared" si="137"/>
        <v>1</v>
      </c>
      <c r="J642" s="49">
        <f t="shared" si="97"/>
        <v>1</v>
      </c>
      <c r="K642">
        <f t="shared" si="130"/>
        <v>7.51</v>
      </c>
      <c r="L642">
        <f t="shared" si="138"/>
        <v>29</v>
      </c>
      <c r="M642" s="49">
        <f t="shared" si="98"/>
        <v>29</v>
      </c>
      <c r="N642">
        <f t="shared" si="131"/>
        <v>7.76</v>
      </c>
      <c r="O642">
        <f t="shared" si="139"/>
        <v>11</v>
      </c>
      <c r="P642" s="49">
        <f t="shared" si="99"/>
        <v>11</v>
      </c>
      <c r="Q642">
        <f t="shared" si="132"/>
        <v>7.83</v>
      </c>
      <c r="R642">
        <f t="shared" si="140"/>
        <v>6</v>
      </c>
      <c r="S642" s="49">
        <f t="shared" si="100"/>
        <v>6</v>
      </c>
      <c r="T642">
        <f t="shared" si="133"/>
        <v>7.8</v>
      </c>
      <c r="U642">
        <f t="shared" si="141"/>
        <v>10</v>
      </c>
      <c r="V642">
        <f t="shared" si="101"/>
        <v>10</v>
      </c>
      <c r="W642">
        <f t="shared" si="134"/>
        <v>7.71</v>
      </c>
      <c r="X642">
        <f t="shared" si="142"/>
        <v>15</v>
      </c>
      <c r="Y642">
        <f t="shared" si="102"/>
        <v>15</v>
      </c>
      <c r="Z642">
        <f t="shared" si="135"/>
        <v>7.51</v>
      </c>
      <c r="AA642">
        <f t="shared" si="143"/>
        <v>34</v>
      </c>
      <c r="AB642">
        <f t="shared" si="103"/>
        <v>34</v>
      </c>
      <c r="AC642">
        <f t="shared" si="120"/>
        <v>7.64</v>
      </c>
      <c r="AD642" cm="1">
        <f t="array" ref="AD642">1+SUMPRODUCT((D$469:D$776=D642)*(AC$469:AC$776&gt;AC642))</f>
        <v>18</v>
      </c>
      <c r="AE642">
        <f t="shared" si="121"/>
        <v>18</v>
      </c>
      <c r="AF642">
        <f t="shared" si="122"/>
        <v>7.57</v>
      </c>
      <c r="AG642" cm="1">
        <f t="array" ref="AG642">1+SUMPRODUCT((D$469:D$776=D642)*(AF$469:AF$776&gt;AF642))</f>
        <v>17</v>
      </c>
      <c r="AH642">
        <f t="shared" si="123"/>
        <v>17</v>
      </c>
      <c r="AI642">
        <f t="shared" si="124"/>
        <v>7.63</v>
      </c>
      <c r="AJ642" cm="1">
        <f t="array" ref="AJ642">1+SUMPRODUCT((D$469:D$776=D642)*(AI$469:AI$776&gt;AI642))</f>
        <v>19</v>
      </c>
      <c r="AK642">
        <f t="shared" si="125"/>
        <v>19</v>
      </c>
      <c r="AL642">
        <f t="shared" si="126"/>
        <v>8.09</v>
      </c>
      <c r="AM642" cm="1">
        <f t="array" ref="AM642">1+SUMPRODUCT((D$469:D$776=D642)*(AL$469:AL$776&gt;AL642))</f>
        <v>4</v>
      </c>
      <c r="AN642">
        <f t="shared" si="127"/>
        <v>4</v>
      </c>
    </row>
    <row r="643" spans="2:40" x14ac:dyDescent="0.3">
      <c r="B643" t="s">
        <v>190</v>
      </c>
      <c r="C643" t="str">
        <f>VLOOKUP(B643,class!A$1:B$357,2,FALSE)</f>
        <v>Unitary authority</v>
      </c>
      <c r="D643" t="str">
        <f>VLOOKUP(B643,classifications!E$3:F$335,2,FALSE)</f>
        <v>Urban with Significant Rural (rural including hub towns 26-49%)</v>
      </c>
      <c r="E643" s="7">
        <f t="shared" si="128"/>
        <v>7.4</v>
      </c>
      <c r="F643" s="49">
        <f t="shared" si="136"/>
        <v>24</v>
      </c>
      <c r="G643" s="49">
        <f t="shared" si="96"/>
        <v>24</v>
      </c>
      <c r="H643">
        <f t="shared" si="129"/>
        <v>7.46</v>
      </c>
      <c r="I643" s="49">
        <f t="shared" si="137"/>
        <v>12</v>
      </c>
      <c r="J643" s="49">
        <f t="shared" si="97"/>
        <v>12</v>
      </c>
      <c r="K643">
        <f t="shared" si="130"/>
        <v>7.51</v>
      </c>
      <c r="L643">
        <f t="shared" si="138"/>
        <v>19</v>
      </c>
      <c r="M643" s="49">
        <f t="shared" si="98"/>
        <v>19</v>
      </c>
      <c r="N643">
        <f t="shared" si="131"/>
        <v>7.7</v>
      </c>
      <c r="O643">
        <f t="shared" si="139"/>
        <v>10</v>
      </c>
      <c r="P643" s="49">
        <f t="shared" si="99"/>
        <v>10</v>
      </c>
      <c r="Q643">
        <f t="shared" si="132"/>
        <v>7.41</v>
      </c>
      <c r="R643">
        <f t="shared" si="140"/>
        <v>33</v>
      </c>
      <c r="S643" s="49">
        <f t="shared" si="100"/>
        <v>33</v>
      </c>
      <c r="T643">
        <f t="shared" si="133"/>
        <v>7.54</v>
      </c>
      <c r="U643">
        <f t="shared" si="141"/>
        <v>27</v>
      </c>
      <c r="V643">
        <f t="shared" si="101"/>
        <v>27</v>
      </c>
      <c r="W643">
        <f t="shared" si="134"/>
        <v>7.56</v>
      </c>
      <c r="X643">
        <f t="shared" si="142"/>
        <v>22</v>
      </c>
      <c r="Y643">
        <f t="shared" si="102"/>
        <v>22</v>
      </c>
      <c r="Z643">
        <f t="shared" si="135"/>
        <v>7.41</v>
      </c>
      <c r="AA643">
        <f t="shared" si="143"/>
        <v>44</v>
      </c>
      <c r="AB643">
        <f t="shared" si="103"/>
        <v>44</v>
      </c>
      <c r="AC643">
        <f t="shared" si="120"/>
        <v>7.48</v>
      </c>
      <c r="AD643" cm="1">
        <f t="array" ref="AD643">1+SUMPRODUCT((D$469:D$776=D643)*(AC$469:AC$776&gt;AC643))</f>
        <v>34</v>
      </c>
      <c r="AE643">
        <f t="shared" si="121"/>
        <v>34</v>
      </c>
      <c r="AF643">
        <f t="shared" si="122"/>
        <v>7.45</v>
      </c>
      <c r="AG643" cm="1">
        <f t="array" ref="AG643">1+SUMPRODUCT((D$469:D$776=D643)*(AF$469:AF$776&gt;AF643))</f>
        <v>18</v>
      </c>
      <c r="AH643">
        <f t="shared" si="123"/>
        <v>18</v>
      </c>
      <c r="AI643">
        <f t="shared" si="124"/>
        <v>7.57</v>
      </c>
      <c r="AJ643" cm="1">
        <f t="array" ref="AJ643">1+SUMPRODUCT((D$469:D$776=D643)*(AI$469:AI$776&gt;AI643))</f>
        <v>18</v>
      </c>
      <c r="AK643">
        <f t="shared" si="125"/>
        <v>18</v>
      </c>
      <c r="AL643">
        <f t="shared" si="126"/>
        <v>7.55</v>
      </c>
      <c r="AM643" cm="1">
        <f t="array" ref="AM643">1+SUMPRODUCT((D$469:D$776=D643)*(AL$469:AL$776&gt;AL643))</f>
        <v>26</v>
      </c>
      <c r="AN643">
        <f t="shared" si="127"/>
        <v>26</v>
      </c>
    </row>
    <row r="644" spans="2:40" x14ac:dyDescent="0.3">
      <c r="B644" t="s">
        <v>191</v>
      </c>
      <c r="C644" t="str">
        <f>VLOOKUP(B644,class!A$1:B$357,2,FALSE)</f>
        <v>Shire district</v>
      </c>
      <c r="D644" t="str">
        <f>VLOOKUP(B644,classifications!E$3:F$335,2,FALSE)</f>
        <v xml:space="preserve">Mainly Rural (rural including hub towns &gt;=80%) </v>
      </c>
      <c r="E644" s="7">
        <f t="shared" si="128"/>
        <v>7.68</v>
      </c>
      <c r="F644" s="49">
        <f t="shared" si="136"/>
        <v>12</v>
      </c>
      <c r="G644" s="49">
        <f t="shared" si="96"/>
        <v>12</v>
      </c>
      <c r="H644">
        <f t="shared" si="129"/>
        <v>7.54</v>
      </c>
      <c r="I644" s="49">
        <f t="shared" si="137"/>
        <v>11</v>
      </c>
      <c r="J644" s="49">
        <f t="shared" si="97"/>
        <v>11</v>
      </c>
      <c r="K644">
        <f t="shared" si="130"/>
        <v>7.48</v>
      </c>
      <c r="L644">
        <f t="shared" si="138"/>
        <v>32</v>
      </c>
      <c r="M644" s="49">
        <f t="shared" si="98"/>
        <v>32</v>
      </c>
      <c r="N644">
        <f t="shared" si="131"/>
        <v>7.43</v>
      </c>
      <c r="O644">
        <f t="shared" si="139"/>
        <v>38</v>
      </c>
      <c r="P644" s="49">
        <f t="shared" si="99"/>
        <v>38</v>
      </c>
      <c r="Q644">
        <f t="shared" si="132"/>
        <v>7.42</v>
      </c>
      <c r="R644">
        <f t="shared" si="140"/>
        <v>36</v>
      </c>
      <c r="S644" s="49">
        <f t="shared" si="100"/>
        <v>36</v>
      </c>
      <c r="T644">
        <f t="shared" si="133"/>
        <v>7.53</v>
      </c>
      <c r="U644">
        <f t="shared" si="141"/>
        <v>35</v>
      </c>
      <c r="V644">
        <f t="shared" si="101"/>
        <v>35</v>
      </c>
      <c r="W644">
        <f t="shared" si="134"/>
        <v>7.8</v>
      </c>
      <c r="X644">
        <f t="shared" si="142"/>
        <v>7</v>
      </c>
      <c r="Y644">
        <f t="shared" si="102"/>
        <v>7</v>
      </c>
      <c r="Z644">
        <f t="shared" si="135"/>
        <v>7.75</v>
      </c>
      <c r="AA644">
        <f t="shared" si="143"/>
        <v>14</v>
      </c>
      <c r="AB644">
        <f t="shared" si="103"/>
        <v>14</v>
      </c>
      <c r="AC644">
        <f t="shared" si="120"/>
        <v>7.62</v>
      </c>
      <c r="AD644" cm="1">
        <f t="array" ref="AD644">1+SUMPRODUCT((D$469:D$776=D644)*(AC$469:AC$776&gt;AC644))</f>
        <v>20</v>
      </c>
      <c r="AE644">
        <f t="shared" si="121"/>
        <v>20</v>
      </c>
      <c r="AF644">
        <f t="shared" si="122"/>
        <v>7.65</v>
      </c>
      <c r="AG644" cm="1">
        <f t="array" ref="AG644">1+SUMPRODUCT((D$469:D$776=D644)*(AF$469:AF$776&gt;AF644))</f>
        <v>14</v>
      </c>
      <c r="AH644">
        <f t="shared" si="123"/>
        <v>14</v>
      </c>
      <c r="AI644">
        <f t="shared" si="124"/>
        <v>7.35</v>
      </c>
      <c r="AJ644" cm="1">
        <f t="array" ref="AJ644">1+SUMPRODUCT((D$469:D$776=D644)*(AI$469:AI$776&gt;AI644))</f>
        <v>35</v>
      </c>
      <c r="AK644">
        <f t="shared" si="125"/>
        <v>35</v>
      </c>
      <c r="AL644">
        <f t="shared" si="126"/>
        <v>7.21</v>
      </c>
      <c r="AM644" cm="1">
        <f t="array" ref="AM644">1+SUMPRODUCT((D$469:D$776=D644)*(AL$469:AL$776&gt;AL644))</f>
        <v>37</v>
      </c>
      <c r="AN644">
        <f t="shared" si="127"/>
        <v>37</v>
      </c>
    </row>
    <row r="645" spans="2:40" x14ac:dyDescent="0.3">
      <c r="B645" t="s">
        <v>1031</v>
      </c>
      <c r="C645" t="str">
        <f>VLOOKUP(B645,class!A$1:B$357,2,FALSE)</f>
        <v>Unitary authority</v>
      </c>
      <c r="D645" t="str">
        <f>VLOOKUP(B645,classifications!E$3:F$335,2,FALSE)</f>
        <v>Urban with Significant Rural (rural including hub towns 26-49%)</v>
      </c>
      <c r="E645" s="7"/>
      <c r="F645" s="49"/>
      <c r="G645" s="49"/>
      <c r="I645" s="49"/>
      <c r="J645" s="49"/>
      <c r="M645" s="49"/>
      <c r="P645" s="49"/>
      <c r="S645" s="49"/>
      <c r="AC645">
        <f t="shared" si="120"/>
        <v>7.57</v>
      </c>
      <c r="AD645" cm="1">
        <f t="array" ref="AD645">1+SUMPRODUCT((D$469:D$776=D645)*(AC$469:AC$776&gt;AC645))</f>
        <v>21</v>
      </c>
      <c r="AE645">
        <f t="shared" si="121"/>
        <v>21</v>
      </c>
      <c r="AF645">
        <f t="shared" si="122"/>
        <v>7.47</v>
      </c>
      <c r="AG645" cm="1">
        <f t="array" ref="AG645">1+SUMPRODUCT((D$469:D$776=D645)*(AF$469:AF$776&gt;AF645))</f>
        <v>17</v>
      </c>
      <c r="AH645">
        <f t="shared" si="123"/>
        <v>17</v>
      </c>
      <c r="AI645">
        <f t="shared" si="124"/>
        <v>7.62</v>
      </c>
      <c r="AJ645" cm="1">
        <f t="array" ref="AJ645">1+SUMPRODUCT((D$469:D$776=D645)*(AI$469:AI$776&gt;AI645))</f>
        <v>10</v>
      </c>
      <c r="AK645">
        <f t="shared" si="125"/>
        <v>10</v>
      </c>
      <c r="AL645">
        <f t="shared" si="126"/>
        <v>7.09</v>
      </c>
      <c r="AM645" cm="1">
        <f t="array" ref="AM645">1+SUMPRODUCT((D$469:D$776=D645)*(AL$469:AL$776&gt;AL645))</f>
        <v>47</v>
      </c>
      <c r="AN645">
        <f t="shared" si="127"/>
        <v>47</v>
      </c>
    </row>
    <row r="646" spans="2:40" x14ac:dyDescent="0.3">
      <c r="B646" t="s">
        <v>192</v>
      </c>
      <c r="C646" t="str">
        <f>VLOOKUP(B646,class!A$1:B$357,2,FALSE)</f>
        <v>Unitary authority</v>
      </c>
      <c r="D646" t="str">
        <f>VLOOKUP(B646,classifications!E$3:F$335,2,FALSE)</f>
        <v>Urban with Significant Rural (rural including hub towns 26-49%)</v>
      </c>
      <c r="E646" s="7">
        <f t="shared" ref="E646:E675" si="144">VLOOKUP($B646,$B$7:$G$431,2,FALSE)</f>
        <v>7.42</v>
      </c>
      <c r="F646" s="49">
        <f t="shared" ref="F646:F677" si="145">1+SUMPRODUCT((D$469:D$776=D646)*(E$469:E$776&gt;E646))</f>
        <v>22</v>
      </c>
      <c r="G646" s="49">
        <f t="shared" si="96"/>
        <v>22</v>
      </c>
      <c r="H646">
        <f t="shared" ref="H646:H675" si="146">VLOOKUP($B646,$B$7:$G$431,3,FALSE)</f>
        <v>7.36</v>
      </c>
      <c r="I646" s="49">
        <f t="shared" ref="I646:I677" si="147">1+SUMPRODUCT((D$469:D$776=D646)*(H$469:H$776&gt;H646))</f>
        <v>23</v>
      </c>
      <c r="J646" s="49">
        <f t="shared" si="97"/>
        <v>23</v>
      </c>
      <c r="K646">
        <f t="shared" ref="K646:K675" si="148">VLOOKUP($B646,$B$7:$G$431,4,FALSE)</f>
        <v>7.45</v>
      </c>
      <c r="L646">
        <f t="shared" ref="L646:L677" si="149">1+SUMPRODUCT((D$469:D$776=D646)*(K$469:K$776&gt;K646))</f>
        <v>24</v>
      </c>
      <c r="M646" s="49">
        <f t="shared" si="98"/>
        <v>24</v>
      </c>
      <c r="N646">
        <f t="shared" ref="N646:N675" si="150">VLOOKUP($B646,$B$7:$G$431,5,FALSE)</f>
        <v>7.4</v>
      </c>
      <c r="O646">
        <f t="shared" ref="O646:O677" si="151">1+SUMPRODUCT((D$469:D$776=D646)*(N$469:N$776&gt;N646))</f>
        <v>38</v>
      </c>
      <c r="P646" s="49">
        <f t="shared" si="99"/>
        <v>38</v>
      </c>
      <c r="Q646">
        <f t="shared" ref="Q646:Q675" si="152">VLOOKUP($B646,$B$7:$G$431,6,FALSE)</f>
        <v>7.54</v>
      </c>
      <c r="R646">
        <f t="shared" ref="R646:R677" si="153">1+SUMPRODUCT((D$469:D$776=D646)*(Q$469:Q$776&gt;Q646))</f>
        <v>17</v>
      </c>
      <c r="S646" s="49">
        <f t="shared" si="100"/>
        <v>17</v>
      </c>
      <c r="T646">
        <f t="shared" ref="T646:T675" si="154">VLOOKUP($B646,$B$7:$H$431,7,FALSE)</f>
        <v>7.57</v>
      </c>
      <c r="U646">
        <f t="shared" ref="U646:U677" si="155">1+SUMPRODUCT((D$469:D$776=D646)*(T$469:T$776&gt;T646))</f>
        <v>25</v>
      </c>
      <c r="V646">
        <f t="shared" si="101"/>
        <v>25</v>
      </c>
      <c r="W646">
        <f t="shared" ref="W646:W675" si="156">VLOOKUP($B646,$B$7:$I$431,8,FALSE)</f>
        <v>7.43</v>
      </c>
      <c r="X646">
        <f t="shared" ref="X646:X677" si="157">1+SUMPRODUCT((D$469:D$776=D646)*(W$469:W$776&gt;W646))</f>
        <v>34</v>
      </c>
      <c r="Y646">
        <f t="shared" si="102"/>
        <v>34</v>
      </c>
      <c r="Z646">
        <f t="shared" ref="Z646:Z675" si="158">VLOOKUP($B646,$B$7:$J$431,9,FALSE)</f>
        <v>7.71</v>
      </c>
      <c r="AA646">
        <f t="shared" ref="AA646:AA677" si="159">1+SUMPRODUCT((D$469:D$776=D646)*(Z$469:Z$776&gt;Z646))</f>
        <v>16</v>
      </c>
      <c r="AB646">
        <f t="shared" si="103"/>
        <v>16</v>
      </c>
      <c r="AC646">
        <f t="shared" si="120"/>
        <v>7.53</v>
      </c>
      <c r="AD646" cm="1">
        <f t="array" ref="AD646">1+SUMPRODUCT((D$469:D$776=D646)*(AC$469:AC$776&gt;AC646))</f>
        <v>25</v>
      </c>
      <c r="AE646">
        <f t="shared" si="121"/>
        <v>25</v>
      </c>
      <c r="AF646">
        <f t="shared" si="122"/>
        <v>7.24</v>
      </c>
      <c r="AG646" cm="1">
        <f t="array" ref="AG646">1+SUMPRODUCT((D$469:D$776=D646)*(AF$469:AF$776&gt;AF646))</f>
        <v>35</v>
      </c>
      <c r="AH646">
        <f t="shared" si="123"/>
        <v>35</v>
      </c>
      <c r="AI646">
        <f t="shared" si="124"/>
        <v>7.53</v>
      </c>
      <c r="AJ646" cm="1">
        <f t="array" ref="AJ646">1+SUMPRODUCT((D$469:D$776=D646)*(AI$469:AI$776&gt;AI646))</f>
        <v>23</v>
      </c>
      <c r="AK646">
        <f t="shared" si="125"/>
        <v>23</v>
      </c>
      <c r="AL646">
        <f t="shared" si="126"/>
        <v>7.6</v>
      </c>
      <c r="AM646" cm="1">
        <f t="array" ref="AM646">1+SUMPRODUCT((D$469:D$776=D646)*(AL$469:AL$776&gt;AL646))</f>
        <v>16</v>
      </c>
      <c r="AN646">
        <f t="shared" si="127"/>
        <v>16</v>
      </c>
    </row>
    <row r="647" spans="2:40" x14ac:dyDescent="0.3">
      <c r="B647" t="s">
        <v>193</v>
      </c>
      <c r="C647" t="str">
        <f>VLOOKUP(B647,class!A$1:B$357,2,FALSE)</f>
        <v>Metropolitan district</v>
      </c>
      <c r="D647" t="str">
        <f>VLOOKUP(B647,classifications!E$3:F$335,2,FALSE)</f>
        <v>Urban with Major Conurbation</v>
      </c>
      <c r="E647" s="7">
        <f t="shared" si="144"/>
        <v>7.27</v>
      </c>
      <c r="F647" s="49">
        <f t="shared" si="145"/>
        <v>21</v>
      </c>
      <c r="G647" s="49">
        <f t="shared" si="96"/>
        <v>21</v>
      </c>
      <c r="H647">
        <f t="shared" si="146"/>
        <v>7.29</v>
      </c>
      <c r="I647" s="49">
        <f t="shared" si="147"/>
        <v>30</v>
      </c>
      <c r="J647" s="49">
        <f t="shared" si="97"/>
        <v>30</v>
      </c>
      <c r="K647">
        <f t="shared" si="148"/>
        <v>7.4</v>
      </c>
      <c r="L647">
        <f t="shared" si="149"/>
        <v>25</v>
      </c>
      <c r="M647" s="49">
        <f t="shared" si="98"/>
        <v>25</v>
      </c>
      <c r="N647">
        <f t="shared" si="150"/>
        <v>7.26</v>
      </c>
      <c r="O647">
        <f t="shared" si="151"/>
        <v>56</v>
      </c>
      <c r="P647" s="49">
        <f t="shared" si="99"/>
        <v>56</v>
      </c>
      <c r="Q647">
        <f t="shared" si="152"/>
        <v>7.31</v>
      </c>
      <c r="R647">
        <f t="shared" si="153"/>
        <v>51</v>
      </c>
      <c r="S647" s="49">
        <f t="shared" si="100"/>
        <v>51</v>
      </c>
      <c r="T647">
        <f t="shared" si="154"/>
        <v>7.25</v>
      </c>
      <c r="U647">
        <f t="shared" si="155"/>
        <v>60</v>
      </c>
      <c r="V647">
        <f t="shared" si="101"/>
        <v>60</v>
      </c>
      <c r="W647">
        <f t="shared" si="156"/>
        <v>7.49</v>
      </c>
      <c r="X647">
        <f t="shared" si="157"/>
        <v>31</v>
      </c>
      <c r="Y647">
        <f t="shared" si="102"/>
        <v>31</v>
      </c>
      <c r="Z647">
        <f t="shared" si="158"/>
        <v>7.7</v>
      </c>
      <c r="AA647">
        <f t="shared" si="159"/>
        <v>13</v>
      </c>
      <c r="AB647">
        <f t="shared" si="103"/>
        <v>13</v>
      </c>
      <c r="AC647">
        <f t="shared" si="120"/>
        <v>7.48</v>
      </c>
      <c r="AD647" cm="1">
        <f t="array" ref="AD647">1+SUMPRODUCT((D$469:D$776=D647)*(AC$469:AC$776&gt;AC647))</f>
        <v>26</v>
      </c>
      <c r="AE647">
        <f t="shared" si="121"/>
        <v>26</v>
      </c>
      <c r="AF647">
        <f t="shared" si="122"/>
        <v>7.25</v>
      </c>
      <c r="AG647" cm="1">
        <f t="array" ref="AG647">1+SUMPRODUCT((D$469:D$776=D647)*(AF$469:AF$776&gt;AF647))</f>
        <v>37</v>
      </c>
      <c r="AH647">
        <f t="shared" si="123"/>
        <v>37</v>
      </c>
      <c r="AI647">
        <f t="shared" si="124"/>
        <v>7.16</v>
      </c>
      <c r="AJ647" cm="1">
        <f t="array" ref="AJ647">1+SUMPRODUCT((D$469:D$776=D647)*(AI$469:AI$776&gt;AI647))</f>
        <v>68</v>
      </c>
      <c r="AK647">
        <f t="shared" si="125"/>
        <v>68</v>
      </c>
      <c r="AL647">
        <f t="shared" si="126"/>
        <v>7.47</v>
      </c>
      <c r="AM647" cm="1">
        <f t="array" ref="AM647">1+SUMPRODUCT((D$469:D$776=D647)*(AL$469:AL$776&gt;AL647))</f>
        <v>22</v>
      </c>
      <c r="AN647">
        <f t="shared" si="127"/>
        <v>22</v>
      </c>
    </row>
    <row r="648" spans="2:40" x14ac:dyDescent="0.3">
      <c r="B648" t="s">
        <v>194</v>
      </c>
      <c r="C648" t="str">
        <f>VLOOKUP(B648,class!A$1:B$357,2,FALSE)</f>
        <v>Shire district</v>
      </c>
      <c r="D648" t="str">
        <f>VLOOKUP(B648,classifications!E$3:F$335,2,FALSE)</f>
        <v xml:space="preserve">Mainly Rural (rural including hub towns &gt;=80%) </v>
      </c>
      <c r="E648" s="7">
        <f t="shared" si="144"/>
        <v>6.77</v>
      </c>
      <c r="F648" s="49">
        <f t="shared" si="145"/>
        <v>42</v>
      </c>
      <c r="G648" s="49">
        <f t="shared" si="96"/>
        <v>42</v>
      </c>
      <c r="H648">
        <f t="shared" si="146"/>
        <v>7.29</v>
      </c>
      <c r="I648" s="49">
        <f t="shared" si="147"/>
        <v>29</v>
      </c>
      <c r="J648" s="49">
        <f t="shared" si="97"/>
        <v>29</v>
      </c>
      <c r="K648">
        <f t="shared" si="148"/>
        <v>7.37</v>
      </c>
      <c r="L648">
        <f t="shared" si="149"/>
        <v>37</v>
      </c>
      <c r="M648" s="49">
        <f t="shared" si="98"/>
        <v>37</v>
      </c>
      <c r="N648">
        <f t="shared" si="150"/>
        <v>7.2</v>
      </c>
      <c r="O648">
        <f t="shared" si="151"/>
        <v>40</v>
      </c>
      <c r="P648" s="49">
        <f t="shared" si="99"/>
        <v>40</v>
      </c>
      <c r="Q648">
        <f t="shared" si="152"/>
        <v>7.83</v>
      </c>
      <c r="R648">
        <f t="shared" si="153"/>
        <v>6</v>
      </c>
      <c r="S648" s="49">
        <f t="shared" si="100"/>
        <v>6</v>
      </c>
      <c r="T648">
        <f t="shared" si="154"/>
        <v>8.09</v>
      </c>
      <c r="U648">
        <f t="shared" si="155"/>
        <v>3</v>
      </c>
      <c r="V648">
        <f t="shared" si="101"/>
        <v>3</v>
      </c>
      <c r="W648">
        <f t="shared" si="156"/>
        <v>7.79</v>
      </c>
      <c r="X648">
        <f t="shared" si="157"/>
        <v>8</v>
      </c>
      <c r="Y648">
        <f t="shared" si="102"/>
        <v>8</v>
      </c>
      <c r="Z648">
        <f t="shared" si="158"/>
        <v>7.79</v>
      </c>
      <c r="AA648">
        <f t="shared" si="159"/>
        <v>11</v>
      </c>
      <c r="AB648">
        <f t="shared" si="103"/>
        <v>11</v>
      </c>
      <c r="AC648">
        <f t="shared" si="120"/>
        <v>7.63</v>
      </c>
      <c r="AD648" cm="1">
        <f t="array" ref="AD648">1+SUMPRODUCT((D$469:D$776=D648)*(AC$469:AC$776&gt;AC648))</f>
        <v>19</v>
      </c>
      <c r="AE648">
        <f t="shared" si="121"/>
        <v>19</v>
      </c>
      <c r="AF648">
        <f t="shared" si="122"/>
        <v>7.43</v>
      </c>
      <c r="AG648" cm="1">
        <f t="array" ref="AG648">1+SUMPRODUCT((D$469:D$776=D648)*(AF$469:AF$776&gt;AF648))</f>
        <v>28</v>
      </c>
      <c r="AH648">
        <f t="shared" si="123"/>
        <v>28</v>
      </c>
      <c r="AI648">
        <f t="shared" si="124"/>
        <v>7.62</v>
      </c>
      <c r="AJ648" cm="1">
        <f t="array" ref="AJ648">1+SUMPRODUCT((D$469:D$776=D648)*(AI$469:AI$776&gt;AI648))</f>
        <v>22</v>
      </c>
      <c r="AK648">
        <f t="shared" si="125"/>
        <v>22</v>
      </c>
      <c r="AL648">
        <f t="shared" si="126"/>
        <v>7.62</v>
      </c>
      <c r="AM648" cm="1">
        <f t="array" ref="AM648">1+SUMPRODUCT((D$469:D$776=D648)*(AL$469:AL$776&gt;AL648))</f>
        <v>19</v>
      </c>
      <c r="AN648">
        <f t="shared" si="127"/>
        <v>19</v>
      </c>
    </row>
    <row r="649" spans="2:40" x14ac:dyDescent="0.3">
      <c r="B649" t="s">
        <v>195</v>
      </c>
      <c r="C649" t="str">
        <f>VLOOKUP(B649,class!A$1:B$357,2,FALSE)</f>
        <v>Shire district</v>
      </c>
      <c r="D649" t="str">
        <f>VLOOKUP(B649,classifications!E$3:F$335,2,FALSE)</f>
        <v xml:space="preserve">Largely Rural (rural including hub towns 50-79%) </v>
      </c>
      <c r="E649" s="7">
        <f t="shared" si="144"/>
        <v>7.53</v>
      </c>
      <c r="F649" s="49">
        <f t="shared" si="145"/>
        <v>16</v>
      </c>
      <c r="G649" s="49">
        <f t="shared" si="96"/>
        <v>16</v>
      </c>
      <c r="H649">
        <f t="shared" si="146"/>
        <v>7.71</v>
      </c>
      <c r="I649" s="49">
        <f t="shared" si="147"/>
        <v>4</v>
      </c>
      <c r="J649" s="49">
        <f t="shared" si="97"/>
        <v>4</v>
      </c>
      <c r="K649">
        <f t="shared" si="148"/>
        <v>7.57</v>
      </c>
      <c r="L649">
        <f t="shared" si="149"/>
        <v>11</v>
      </c>
      <c r="M649" s="49">
        <f t="shared" si="98"/>
        <v>11</v>
      </c>
      <c r="N649">
        <f t="shared" si="150"/>
        <v>7.46</v>
      </c>
      <c r="O649">
        <f t="shared" si="151"/>
        <v>34</v>
      </c>
      <c r="P649" s="49">
        <f t="shared" si="99"/>
        <v>34</v>
      </c>
      <c r="Q649">
        <f t="shared" si="152"/>
        <v>7.61</v>
      </c>
      <c r="R649">
        <f t="shared" si="153"/>
        <v>25</v>
      </c>
      <c r="S649" s="49">
        <f t="shared" si="100"/>
        <v>25</v>
      </c>
      <c r="T649">
        <f t="shared" si="154"/>
        <v>7.5</v>
      </c>
      <c r="U649">
        <f t="shared" si="155"/>
        <v>31</v>
      </c>
      <c r="V649">
        <f t="shared" si="101"/>
        <v>31</v>
      </c>
      <c r="W649">
        <f t="shared" si="156"/>
        <v>7.36</v>
      </c>
      <c r="X649">
        <f t="shared" si="157"/>
        <v>36</v>
      </c>
      <c r="Y649">
        <f t="shared" si="102"/>
        <v>36</v>
      </c>
      <c r="Z649">
        <f t="shared" si="158"/>
        <v>7.86</v>
      </c>
      <c r="AA649">
        <f t="shared" si="159"/>
        <v>7</v>
      </c>
      <c r="AB649">
        <f t="shared" si="103"/>
        <v>7</v>
      </c>
      <c r="AC649">
        <f t="shared" si="120"/>
        <v>7.58</v>
      </c>
      <c r="AD649" cm="1">
        <f t="array" ref="AD649">1+SUMPRODUCT((D$469:D$776=D649)*(AC$469:AC$776&gt;AC649))</f>
        <v>21</v>
      </c>
      <c r="AE649">
        <f t="shared" si="121"/>
        <v>21</v>
      </c>
      <c r="AF649">
        <f t="shared" si="122"/>
        <v>7.66</v>
      </c>
      <c r="AG649" cm="1">
        <f t="array" ref="AG649">1+SUMPRODUCT((D$469:D$776=D649)*(AF$469:AF$776&gt;AF649))</f>
        <v>5</v>
      </c>
      <c r="AH649">
        <f t="shared" si="123"/>
        <v>5</v>
      </c>
      <c r="AI649">
        <f t="shared" si="124"/>
        <v>7.48</v>
      </c>
      <c r="AJ649" cm="1">
        <f t="array" ref="AJ649">1+SUMPRODUCT((D$469:D$776=D649)*(AI$469:AI$776&gt;AI649))</f>
        <v>26</v>
      </c>
      <c r="AK649">
        <f t="shared" si="125"/>
        <v>26</v>
      </c>
      <c r="AL649">
        <f t="shared" si="126"/>
        <v>6.98</v>
      </c>
      <c r="AM649" cm="1">
        <f t="array" ref="AM649">1+SUMPRODUCT((D$469:D$776=D649)*(AL$469:AL$776&gt;AL649))</f>
        <v>41</v>
      </c>
      <c r="AN649">
        <f t="shared" si="127"/>
        <v>41</v>
      </c>
    </row>
    <row r="650" spans="2:40" x14ac:dyDescent="0.3">
      <c r="B650" t="s">
        <v>197</v>
      </c>
      <c r="C650" t="str">
        <f>VLOOKUP(B650,class!A$1:B$357,2,FALSE)</f>
        <v>Unitary authority</v>
      </c>
      <c r="D650" t="str">
        <f>VLOOKUP(B650,classifications!E$3:F$335,2,FALSE)</f>
        <v xml:space="preserve">Largely Rural (rural including hub towns 50-79%) </v>
      </c>
      <c r="E650" s="7">
        <f t="shared" si="144"/>
        <v>7.24</v>
      </c>
      <c r="F650" s="49">
        <f t="shared" si="145"/>
        <v>36</v>
      </c>
      <c r="G650" s="49">
        <f t="shared" si="96"/>
        <v>36</v>
      </c>
      <c r="H650">
        <f t="shared" si="146"/>
        <v>7.44</v>
      </c>
      <c r="I650" s="49">
        <f t="shared" si="147"/>
        <v>20</v>
      </c>
      <c r="J650" s="49">
        <f t="shared" si="97"/>
        <v>20</v>
      </c>
      <c r="K650">
        <f t="shared" si="148"/>
        <v>7.45</v>
      </c>
      <c r="L650">
        <f t="shared" si="149"/>
        <v>23</v>
      </c>
      <c r="M650" s="49">
        <f t="shared" si="98"/>
        <v>23</v>
      </c>
      <c r="N650">
        <f t="shared" si="150"/>
        <v>7.44</v>
      </c>
      <c r="O650">
        <f t="shared" si="151"/>
        <v>35</v>
      </c>
      <c r="P650" s="49">
        <f t="shared" si="99"/>
        <v>35</v>
      </c>
      <c r="Q650">
        <f t="shared" si="152"/>
        <v>7.58</v>
      </c>
      <c r="R650">
        <f t="shared" si="153"/>
        <v>30</v>
      </c>
      <c r="S650" s="49">
        <f t="shared" si="100"/>
        <v>30</v>
      </c>
      <c r="T650">
        <f t="shared" si="154"/>
        <v>7.51</v>
      </c>
      <c r="U650">
        <f t="shared" si="155"/>
        <v>30</v>
      </c>
      <c r="V650">
        <f t="shared" si="101"/>
        <v>30</v>
      </c>
      <c r="W650">
        <f t="shared" si="156"/>
        <v>7.47</v>
      </c>
      <c r="X650">
        <f t="shared" si="157"/>
        <v>32</v>
      </c>
      <c r="Y650">
        <f t="shared" si="102"/>
        <v>32</v>
      </c>
      <c r="Z650">
        <f t="shared" si="158"/>
        <v>7.47</v>
      </c>
      <c r="AA650">
        <f t="shared" si="159"/>
        <v>33</v>
      </c>
      <c r="AB650">
        <f t="shared" si="103"/>
        <v>33</v>
      </c>
      <c r="AC650">
        <f t="shared" si="120"/>
        <v>7.36</v>
      </c>
      <c r="AD650" cm="1">
        <f t="array" ref="AD650">1+SUMPRODUCT((D$469:D$776=D650)*(AC$469:AC$776&gt;AC650))</f>
        <v>34</v>
      </c>
      <c r="AE650">
        <f t="shared" si="121"/>
        <v>34</v>
      </c>
      <c r="AF650">
        <f t="shared" si="122"/>
        <v>7.28</v>
      </c>
      <c r="AG650" cm="1">
        <f t="array" ref="AG650">1+SUMPRODUCT((D$469:D$776=D650)*(AF$469:AF$776&gt;AF650))</f>
        <v>35</v>
      </c>
      <c r="AH650">
        <f t="shared" si="123"/>
        <v>35</v>
      </c>
      <c r="AI650">
        <f t="shared" si="124"/>
        <v>7.48</v>
      </c>
      <c r="AJ650" cm="1">
        <f t="array" ref="AJ650">1+SUMPRODUCT((D$469:D$776=D650)*(AI$469:AI$776&gt;AI650))</f>
        <v>26</v>
      </c>
      <c r="AK650">
        <f t="shared" si="125"/>
        <v>26</v>
      </c>
      <c r="AL650">
        <f t="shared" si="126"/>
        <v>7.56</v>
      </c>
      <c r="AM650" cm="1">
        <f t="array" ref="AM650">1+SUMPRODUCT((D$469:D$776=D650)*(AL$469:AL$776&gt;AL650))</f>
        <v>17</v>
      </c>
      <c r="AN650">
        <f t="shared" si="127"/>
        <v>17</v>
      </c>
    </row>
    <row r="651" spans="2:40" x14ac:dyDescent="0.3">
      <c r="B651" t="s">
        <v>198</v>
      </c>
      <c r="C651" t="str">
        <f>VLOOKUP(B651,class!A$1:B$357,2,FALSE)</f>
        <v>Shire district</v>
      </c>
      <c r="D651" t="str">
        <f>VLOOKUP(B651,classifications!E$3:F$335,2,FALSE)</f>
        <v>Urban with City and Town</v>
      </c>
      <c r="E651" s="7">
        <f t="shared" si="144"/>
        <v>7.23</v>
      </c>
      <c r="F651" s="49">
        <f t="shared" si="145"/>
        <v>50</v>
      </c>
      <c r="G651" s="49">
        <f t="shared" si="96"/>
        <v>50</v>
      </c>
      <c r="H651">
        <f t="shared" si="146"/>
        <v>7.32</v>
      </c>
      <c r="I651" s="49">
        <f t="shared" si="147"/>
        <v>36</v>
      </c>
      <c r="J651" s="49">
        <f t="shared" si="97"/>
        <v>36</v>
      </c>
      <c r="K651">
        <f t="shared" si="148"/>
        <v>7.54</v>
      </c>
      <c r="L651">
        <f t="shared" si="149"/>
        <v>21</v>
      </c>
      <c r="M651" s="49">
        <f t="shared" si="98"/>
        <v>21</v>
      </c>
      <c r="N651">
        <f t="shared" si="150"/>
        <v>7.51</v>
      </c>
      <c r="O651">
        <f t="shared" si="151"/>
        <v>36</v>
      </c>
      <c r="P651" s="49">
        <f t="shared" si="99"/>
        <v>36</v>
      </c>
      <c r="Q651">
        <f t="shared" si="152"/>
        <v>7.26</v>
      </c>
      <c r="R651">
        <f t="shared" si="153"/>
        <v>81</v>
      </c>
      <c r="S651" s="49">
        <f t="shared" si="100"/>
        <v>81</v>
      </c>
      <c r="T651">
        <f t="shared" si="154"/>
        <v>7.75</v>
      </c>
      <c r="U651">
        <f t="shared" si="155"/>
        <v>10</v>
      </c>
      <c r="V651">
        <f t="shared" si="101"/>
        <v>10</v>
      </c>
      <c r="W651">
        <f t="shared" si="156"/>
        <v>7.21</v>
      </c>
      <c r="X651">
        <f t="shared" si="157"/>
        <v>89</v>
      </c>
      <c r="Y651">
        <f t="shared" si="102"/>
        <v>89</v>
      </c>
      <c r="Z651">
        <f t="shared" si="158"/>
        <v>7.15</v>
      </c>
      <c r="AA651">
        <f t="shared" si="159"/>
        <v>87</v>
      </c>
      <c r="AB651">
        <f t="shared" si="103"/>
        <v>87</v>
      </c>
      <c r="AC651">
        <f t="shared" si="120"/>
        <v>7.38</v>
      </c>
      <c r="AD651" cm="1">
        <f t="array" ref="AD651">1+SUMPRODUCT((D$469:D$776=D651)*(AC$469:AC$776&gt;AC651))</f>
        <v>63</v>
      </c>
      <c r="AE651">
        <f t="shared" si="121"/>
        <v>63</v>
      </c>
      <c r="AF651">
        <f t="shared" si="122"/>
        <v>7.09</v>
      </c>
      <c r="AG651" cm="1">
        <f t="array" ref="AG651">1+SUMPRODUCT((D$469:D$776=D651)*(AF$469:AF$776&gt;AF651))</f>
        <v>80</v>
      </c>
      <c r="AH651">
        <f t="shared" si="123"/>
        <v>80</v>
      </c>
      <c r="AI651">
        <f t="shared" si="124"/>
        <v>6.88</v>
      </c>
      <c r="AJ651" cm="1">
        <f t="array" ref="AJ651">1+SUMPRODUCT((D$469:D$776=D651)*(AI$469:AI$776&gt;AI651))</f>
        <v>90</v>
      </c>
      <c r="AK651">
        <f t="shared" si="125"/>
        <v>90</v>
      </c>
      <c r="AL651">
        <f t="shared" si="126"/>
        <v>7.07</v>
      </c>
      <c r="AM651" cm="1">
        <f t="array" ref="AM651">1+SUMPRODUCT((D$469:D$776=D651)*(AL$469:AL$776&gt;AL651))</f>
        <v>76</v>
      </c>
      <c r="AN651">
        <f t="shared" si="127"/>
        <v>76</v>
      </c>
    </row>
    <row r="652" spans="2:40" x14ac:dyDescent="0.3">
      <c r="B652" t="s">
        <v>199</v>
      </c>
      <c r="C652" t="str">
        <f>VLOOKUP(B652,class!A$1:B$357,2,FALSE)</f>
        <v>Unitary authority</v>
      </c>
      <c r="D652" t="str">
        <f>VLOOKUP(B652,classifications!E$3:F$335,2,FALSE)</f>
        <v>Urban with Minor Conurbation</v>
      </c>
      <c r="E652" s="7">
        <f t="shared" si="144"/>
        <v>7.28</v>
      </c>
      <c r="F652" s="49">
        <f t="shared" si="145"/>
        <v>4</v>
      </c>
      <c r="G652" s="49">
        <f t="shared" si="96"/>
        <v>4</v>
      </c>
      <c r="H652">
        <f t="shared" si="146"/>
        <v>7.26</v>
      </c>
      <c r="I652" s="49">
        <f t="shared" si="147"/>
        <v>7</v>
      </c>
      <c r="J652" s="49">
        <f t="shared" si="97"/>
        <v>7</v>
      </c>
      <c r="K652">
        <f t="shared" si="148"/>
        <v>7.19</v>
      </c>
      <c r="L652">
        <f t="shared" si="149"/>
        <v>9</v>
      </c>
      <c r="M652" s="49">
        <f t="shared" si="98"/>
        <v>9</v>
      </c>
      <c r="N652">
        <f t="shared" si="150"/>
        <v>7.24</v>
      </c>
      <c r="O652">
        <f t="shared" si="151"/>
        <v>8</v>
      </c>
      <c r="P652" s="49">
        <f t="shared" si="99"/>
        <v>8</v>
      </c>
      <c r="Q652">
        <f t="shared" si="152"/>
        <v>7.36</v>
      </c>
      <c r="R652">
        <f t="shared" si="153"/>
        <v>8</v>
      </c>
      <c r="S652" s="49">
        <f t="shared" si="100"/>
        <v>8</v>
      </c>
      <c r="T652">
        <f t="shared" si="154"/>
        <v>7.2</v>
      </c>
      <c r="U652">
        <f t="shared" si="155"/>
        <v>9</v>
      </c>
      <c r="V652">
        <f t="shared" si="101"/>
        <v>9</v>
      </c>
      <c r="W652">
        <f t="shared" si="156"/>
        <v>7.21</v>
      </c>
      <c r="X652">
        <f t="shared" si="157"/>
        <v>8</v>
      </c>
      <c r="Y652">
        <f t="shared" si="102"/>
        <v>8</v>
      </c>
      <c r="Z652">
        <f t="shared" si="158"/>
        <v>7.36</v>
      </c>
      <c r="AA652">
        <f t="shared" si="159"/>
        <v>8</v>
      </c>
      <c r="AB652">
        <f t="shared" si="103"/>
        <v>8</v>
      </c>
      <c r="AC652">
        <f t="shared" si="120"/>
        <v>7.07</v>
      </c>
      <c r="AD652" cm="1">
        <f t="array" ref="AD652">1+SUMPRODUCT((D$469:D$776=D652)*(AC$469:AC$776&gt;AC652))</f>
        <v>9</v>
      </c>
      <c r="AE652">
        <f t="shared" si="121"/>
        <v>9</v>
      </c>
      <c r="AF652">
        <f t="shared" si="122"/>
        <v>7.13</v>
      </c>
      <c r="AG652" cm="1">
        <f t="array" ref="AG652">1+SUMPRODUCT((D$469:D$776=D652)*(AF$469:AF$776&gt;AF652))</f>
        <v>7</v>
      </c>
      <c r="AH652">
        <f t="shared" si="123"/>
        <v>7</v>
      </c>
      <c r="AI652">
        <f t="shared" si="124"/>
        <v>7.2</v>
      </c>
      <c r="AJ652" cm="1">
        <f t="array" ref="AJ652">1+SUMPRODUCT((D$469:D$776=D652)*(AI$469:AI$776&gt;AI652))</f>
        <v>9</v>
      </c>
      <c r="AK652">
        <f t="shared" si="125"/>
        <v>9</v>
      </c>
      <c r="AL652">
        <f t="shared" si="126"/>
        <v>7.24</v>
      </c>
      <c r="AM652" cm="1">
        <f t="array" ref="AM652">1+SUMPRODUCT((D$469:D$776=D652)*(AL$469:AL$776&gt;AL652))</f>
        <v>8</v>
      </c>
      <c r="AN652">
        <f t="shared" si="127"/>
        <v>8</v>
      </c>
    </row>
    <row r="653" spans="2:40" x14ac:dyDescent="0.3">
      <c r="B653" t="s">
        <v>200</v>
      </c>
      <c r="C653" t="str">
        <f>VLOOKUP(B653,class!A$1:B$357,2,FALSE)</f>
        <v>Shire district</v>
      </c>
      <c r="D653" t="str">
        <f>VLOOKUP(B653,classifications!E$3:F$335,2,FALSE)</f>
        <v>Urban with City and Town</v>
      </c>
      <c r="E653" s="7">
        <f t="shared" si="144"/>
        <v>7.18</v>
      </c>
      <c r="F653" s="49">
        <f t="shared" si="145"/>
        <v>65</v>
      </c>
      <c r="G653" s="49">
        <f t="shared" si="96"/>
        <v>65</v>
      </c>
      <c r="H653">
        <f t="shared" si="146"/>
        <v>7.26</v>
      </c>
      <c r="I653" s="49">
        <f t="shared" si="147"/>
        <v>50</v>
      </c>
      <c r="J653" s="49">
        <f t="shared" si="97"/>
        <v>50</v>
      </c>
      <c r="K653">
        <f t="shared" si="148"/>
        <v>7.04</v>
      </c>
      <c r="L653">
        <f t="shared" si="149"/>
        <v>88</v>
      </c>
      <c r="M653" s="49">
        <f t="shared" si="98"/>
        <v>88</v>
      </c>
      <c r="N653">
        <f t="shared" si="150"/>
        <v>7.66</v>
      </c>
      <c r="O653">
        <f t="shared" si="151"/>
        <v>10</v>
      </c>
      <c r="P653" s="49">
        <f t="shared" si="99"/>
        <v>10</v>
      </c>
      <c r="Q653">
        <f t="shared" si="152"/>
        <v>7.62</v>
      </c>
      <c r="R653">
        <f t="shared" si="153"/>
        <v>23</v>
      </c>
      <c r="S653" s="49">
        <f t="shared" si="100"/>
        <v>23</v>
      </c>
      <c r="T653">
        <f t="shared" si="154"/>
        <v>7.33</v>
      </c>
      <c r="U653">
        <f t="shared" si="155"/>
        <v>77</v>
      </c>
      <c r="V653">
        <f t="shared" si="101"/>
        <v>77</v>
      </c>
      <c r="W653">
        <f t="shared" si="156"/>
        <v>7.59</v>
      </c>
      <c r="X653">
        <f t="shared" si="157"/>
        <v>33</v>
      </c>
      <c r="Y653">
        <f t="shared" si="102"/>
        <v>33</v>
      </c>
      <c r="Z653">
        <f t="shared" si="158"/>
        <v>7.71</v>
      </c>
      <c r="AA653">
        <f t="shared" si="159"/>
        <v>19</v>
      </c>
      <c r="AB653">
        <f t="shared" si="103"/>
        <v>19</v>
      </c>
      <c r="AC653">
        <f t="shared" si="120"/>
        <v>7.21</v>
      </c>
      <c r="AD653" cm="1">
        <f t="array" ref="AD653">1+SUMPRODUCT((D$469:D$776=D653)*(AC$469:AC$776&gt;AC653))</f>
        <v>81</v>
      </c>
      <c r="AE653">
        <f t="shared" si="121"/>
        <v>81</v>
      </c>
      <c r="AF653">
        <f t="shared" si="122"/>
        <v>7.61</v>
      </c>
      <c r="AG653" cm="1">
        <f t="array" ref="AG653">1+SUMPRODUCT((D$469:D$776=D653)*(AF$469:AF$776&gt;AF653))</f>
        <v>7</v>
      </c>
      <c r="AH653">
        <f t="shared" si="123"/>
        <v>7</v>
      </c>
      <c r="AI653">
        <f t="shared" si="124"/>
        <v>7.4</v>
      </c>
      <c r="AJ653" cm="1">
        <f t="array" ref="AJ653">1+SUMPRODUCT((D$469:D$776=D653)*(AI$469:AI$776&gt;AI653))</f>
        <v>50</v>
      </c>
      <c r="AK653">
        <f t="shared" si="125"/>
        <v>50</v>
      </c>
      <c r="AL653">
        <f t="shared" si="126"/>
        <v>7.01</v>
      </c>
      <c r="AM653" cm="1">
        <f t="array" ref="AM653">1+SUMPRODUCT((D$469:D$776=D653)*(AL$469:AL$776&gt;AL653))</f>
        <v>84</v>
      </c>
      <c r="AN653">
        <f t="shared" si="127"/>
        <v>84</v>
      </c>
    </row>
    <row r="654" spans="2:40" x14ac:dyDescent="0.3">
      <c r="B654" t="s">
        <v>201</v>
      </c>
      <c r="C654" t="str">
        <f>VLOOKUP(B654,class!A$1:B$357,2,FALSE)</f>
        <v>Shire district</v>
      </c>
      <c r="D654" t="str">
        <f>VLOOKUP(B654,classifications!E$3:F$335,2,FALSE)</f>
        <v>Urban with City and Town</v>
      </c>
      <c r="E654" s="7">
        <f t="shared" si="144"/>
        <v>6.81</v>
      </c>
      <c r="F654" s="49">
        <f t="shared" si="145"/>
        <v>89</v>
      </c>
      <c r="G654" s="49">
        <f t="shared" si="96"/>
        <v>89</v>
      </c>
      <c r="H654">
        <f t="shared" si="146"/>
        <v>7.33</v>
      </c>
      <c r="I654" s="49">
        <f t="shared" si="147"/>
        <v>31</v>
      </c>
      <c r="J654" s="49">
        <f t="shared" si="97"/>
        <v>31</v>
      </c>
      <c r="K654">
        <f t="shared" si="148"/>
        <v>7.79</v>
      </c>
      <c r="L654">
        <f t="shared" si="149"/>
        <v>6</v>
      </c>
      <c r="M654" s="49">
        <f t="shared" si="98"/>
        <v>6</v>
      </c>
      <c r="N654">
        <f t="shared" si="150"/>
        <v>7.39</v>
      </c>
      <c r="O654">
        <f t="shared" si="151"/>
        <v>57</v>
      </c>
      <c r="P654" s="49">
        <f t="shared" si="99"/>
        <v>57</v>
      </c>
      <c r="Q654">
        <f t="shared" si="152"/>
        <v>7.81</v>
      </c>
      <c r="R654">
        <f t="shared" si="153"/>
        <v>9</v>
      </c>
      <c r="S654" s="49">
        <f t="shared" si="100"/>
        <v>9</v>
      </c>
      <c r="T654">
        <f t="shared" si="154"/>
        <v>8.15</v>
      </c>
      <c r="U654">
        <f t="shared" si="155"/>
        <v>1</v>
      </c>
      <c r="V654">
        <f t="shared" si="101"/>
        <v>1</v>
      </c>
      <c r="W654">
        <f t="shared" si="156"/>
        <v>7.8</v>
      </c>
      <c r="X654">
        <f t="shared" si="157"/>
        <v>10</v>
      </c>
      <c r="Y654">
        <f t="shared" si="102"/>
        <v>10</v>
      </c>
      <c r="Z654" t="str">
        <f t="shared" si="158"/>
        <v>x</v>
      </c>
      <c r="AA654">
        <f t="shared" si="159"/>
        <v>1</v>
      </c>
      <c r="AB654">
        <f t="shared" si="103"/>
        <v>9999</v>
      </c>
      <c r="AC654">
        <f t="shared" si="120"/>
        <v>7.01</v>
      </c>
      <c r="AD654" cm="1">
        <f t="array" ref="AD654">1+SUMPRODUCT((D$469:D$776=D654)*(AC$469:AC$776&gt;AC654))</f>
        <v>90</v>
      </c>
      <c r="AE654">
        <f t="shared" si="121"/>
        <v>90</v>
      </c>
      <c r="AF654" t="str">
        <f t="shared" si="122"/>
        <v>x</v>
      </c>
      <c r="AG654" cm="1">
        <f t="array" ref="AG654">1+SUMPRODUCT((D$469:D$776=D654)*(AF$469:AF$776&gt;AF654))</f>
        <v>1</v>
      </c>
      <c r="AH654">
        <f t="shared" si="123"/>
        <v>9999</v>
      </c>
      <c r="AI654" t="str">
        <f t="shared" si="124"/>
        <v>x</v>
      </c>
      <c r="AJ654" cm="1">
        <f t="array" ref="AJ654">1+SUMPRODUCT((D$469:D$776=D654)*(AI$469:AI$776&gt;AI654))</f>
        <v>1</v>
      </c>
      <c r="AK654">
        <f t="shared" si="125"/>
        <v>9999</v>
      </c>
      <c r="AL654">
        <f t="shared" si="126"/>
        <v>7.54</v>
      </c>
      <c r="AM654" cm="1">
        <f t="array" ref="AM654">1+SUMPRODUCT((D$469:D$776=D654)*(AL$469:AL$776&gt;AL654))</f>
        <v>28</v>
      </c>
      <c r="AN654">
        <f t="shared" si="127"/>
        <v>28</v>
      </c>
    </row>
    <row r="655" spans="2:40" x14ac:dyDescent="0.3">
      <c r="B655" t="s">
        <v>202</v>
      </c>
      <c r="C655" t="str">
        <f>VLOOKUP(B655,class!A$1:B$357,2,FALSE)</f>
        <v>Metropolitan district</v>
      </c>
      <c r="D655" t="str">
        <f>VLOOKUP(B655,classifications!E$3:F$335,2,FALSE)</f>
        <v>Urban with Major Conurbation</v>
      </c>
      <c r="E655" s="7">
        <f t="shared" si="144"/>
        <v>7.08</v>
      </c>
      <c r="F655" s="49">
        <f t="shared" si="145"/>
        <v>57</v>
      </c>
      <c r="G655" s="49">
        <f t="shared" si="96"/>
        <v>57</v>
      </c>
      <c r="H655">
        <f t="shared" si="146"/>
        <v>7.13</v>
      </c>
      <c r="I655" s="49">
        <f t="shared" si="147"/>
        <v>52</v>
      </c>
      <c r="J655" s="49">
        <f t="shared" si="97"/>
        <v>52</v>
      </c>
      <c r="K655">
        <f t="shared" si="148"/>
        <v>7.14</v>
      </c>
      <c r="L655">
        <f t="shared" si="149"/>
        <v>65</v>
      </c>
      <c r="M655" s="49">
        <f t="shared" si="98"/>
        <v>65</v>
      </c>
      <c r="N655">
        <f t="shared" si="150"/>
        <v>7.21</v>
      </c>
      <c r="O655">
        <f t="shared" si="151"/>
        <v>62</v>
      </c>
      <c r="P655" s="49">
        <f t="shared" si="99"/>
        <v>62</v>
      </c>
      <c r="Q655">
        <f t="shared" si="152"/>
        <v>7.23</v>
      </c>
      <c r="R655">
        <f t="shared" si="153"/>
        <v>64</v>
      </c>
      <c r="S655" s="49">
        <f t="shared" si="100"/>
        <v>64</v>
      </c>
      <c r="T655">
        <f t="shared" si="154"/>
        <v>7.4</v>
      </c>
      <c r="U655">
        <f t="shared" si="155"/>
        <v>41</v>
      </c>
      <c r="V655">
        <f t="shared" si="101"/>
        <v>41</v>
      </c>
      <c r="W655">
        <f t="shared" si="156"/>
        <v>7.41</v>
      </c>
      <c r="X655">
        <f t="shared" si="157"/>
        <v>45</v>
      </c>
      <c r="Y655">
        <f t="shared" si="102"/>
        <v>45</v>
      </c>
      <c r="Z655">
        <f t="shared" si="158"/>
        <v>7.45</v>
      </c>
      <c r="AA655">
        <f t="shared" si="159"/>
        <v>47</v>
      </c>
      <c r="AB655">
        <f t="shared" si="103"/>
        <v>47</v>
      </c>
      <c r="AC655">
        <f t="shared" si="120"/>
        <v>7.33</v>
      </c>
      <c r="AD655" cm="1">
        <f t="array" ref="AD655">1+SUMPRODUCT((D$469:D$776=D655)*(AC$469:AC$776&gt;AC655))</f>
        <v>47</v>
      </c>
      <c r="AE655">
        <f t="shared" si="121"/>
        <v>47</v>
      </c>
      <c r="AF655">
        <f t="shared" si="122"/>
        <v>7.33</v>
      </c>
      <c r="AG655" cm="1">
        <f t="array" ref="AG655">1+SUMPRODUCT((D$469:D$776=D655)*(AF$469:AF$776&gt;AF655))</f>
        <v>21</v>
      </c>
      <c r="AH655">
        <f t="shared" si="123"/>
        <v>21</v>
      </c>
      <c r="AI655">
        <f t="shared" si="124"/>
        <v>7.46</v>
      </c>
      <c r="AJ655" cm="1">
        <f t="array" ref="AJ655">1+SUMPRODUCT((D$469:D$776=D655)*(AI$469:AI$776&gt;AI655))</f>
        <v>30</v>
      </c>
      <c r="AK655">
        <f t="shared" si="125"/>
        <v>30</v>
      </c>
      <c r="AL655">
        <f t="shared" si="126"/>
        <v>7.31</v>
      </c>
      <c r="AM655" cm="1">
        <f t="array" ref="AM655">1+SUMPRODUCT((D$469:D$776=D655)*(AL$469:AL$776&gt;AL655))</f>
        <v>38</v>
      </c>
      <c r="AN655">
        <f t="shared" si="127"/>
        <v>38</v>
      </c>
    </row>
    <row r="656" spans="2:40" x14ac:dyDescent="0.3">
      <c r="B656" t="s">
        <v>203</v>
      </c>
      <c r="C656" t="str">
        <f>VLOOKUP(B656,class!A$1:B$357,2,FALSE)</f>
        <v>Shire district</v>
      </c>
      <c r="D656" t="str">
        <f>VLOOKUP(B656,classifications!E$3:F$335,2,FALSE)</f>
        <v>Urban with City and Town</v>
      </c>
      <c r="E656" s="7">
        <f t="shared" si="144"/>
        <v>7.1</v>
      </c>
      <c r="F656" s="49">
        <f t="shared" si="145"/>
        <v>76</v>
      </c>
      <c r="G656" s="49">
        <f t="shared" ref="G656:G716" si="160">IF(E656="x",9999,F656)</f>
        <v>76</v>
      </c>
      <c r="H656">
        <f t="shared" si="146"/>
        <v>7.11</v>
      </c>
      <c r="I656" s="49">
        <f t="shared" si="147"/>
        <v>77</v>
      </c>
      <c r="J656" s="49">
        <f t="shared" ref="J656:J716" si="161">IF(H656="x",9999,I656)</f>
        <v>77</v>
      </c>
      <c r="K656">
        <f t="shared" si="148"/>
        <v>7.23</v>
      </c>
      <c r="L656">
        <f t="shared" si="149"/>
        <v>72</v>
      </c>
      <c r="M656" s="49">
        <f t="shared" ref="M656:M716" si="162">IF(K656="x",9999,L656)</f>
        <v>72</v>
      </c>
      <c r="N656">
        <f t="shared" si="150"/>
        <v>7.5</v>
      </c>
      <c r="O656">
        <f t="shared" si="151"/>
        <v>40</v>
      </c>
      <c r="P656" s="49">
        <f t="shared" ref="P656:P716" si="163">IF(N656="x",9999,O656)</f>
        <v>40</v>
      </c>
      <c r="Q656">
        <f t="shared" si="152"/>
        <v>7.54</v>
      </c>
      <c r="R656">
        <f t="shared" si="153"/>
        <v>37</v>
      </c>
      <c r="S656" s="49">
        <f t="shared" ref="S656:S716" si="164">IF(Q656="x",9999,R656)</f>
        <v>37</v>
      </c>
      <c r="T656">
        <f t="shared" si="154"/>
        <v>7.35</v>
      </c>
      <c r="U656">
        <f t="shared" si="155"/>
        <v>73</v>
      </c>
      <c r="V656">
        <f t="shared" ref="V656:V716" si="165">IF(T656="x",9999,U656)</f>
        <v>73</v>
      </c>
      <c r="W656">
        <f t="shared" si="156"/>
        <v>7.76</v>
      </c>
      <c r="X656">
        <f t="shared" si="157"/>
        <v>17</v>
      </c>
      <c r="Y656">
        <f t="shared" ref="Y656:Y716" si="166">IF(W656="x",9999,X656)</f>
        <v>17</v>
      </c>
      <c r="Z656">
        <f t="shared" si="158"/>
        <v>7.7</v>
      </c>
      <c r="AA656">
        <f t="shared" si="159"/>
        <v>20</v>
      </c>
      <c r="AB656">
        <f t="shared" ref="AB656:AB716" si="167">IF(Z656="x",9999,AA656)</f>
        <v>20</v>
      </c>
      <c r="AC656">
        <f t="shared" si="120"/>
        <v>7.4</v>
      </c>
      <c r="AD656" cm="1">
        <f t="array" ref="AD656">1+SUMPRODUCT((D$469:D$776=D656)*(AC$469:AC$776&gt;AC656))</f>
        <v>57</v>
      </c>
      <c r="AE656">
        <f t="shared" si="121"/>
        <v>57</v>
      </c>
      <c r="AF656">
        <f t="shared" si="122"/>
        <v>7.2</v>
      </c>
      <c r="AG656" cm="1">
        <f t="array" ref="AG656">1+SUMPRODUCT((D$469:D$776=D656)*(AF$469:AF$776&gt;AF656))</f>
        <v>65</v>
      </c>
      <c r="AH656">
        <f t="shared" si="123"/>
        <v>65</v>
      </c>
      <c r="AI656">
        <f t="shared" si="124"/>
        <v>7.71</v>
      </c>
      <c r="AJ656" cm="1">
        <f t="array" ref="AJ656">1+SUMPRODUCT((D$469:D$776=D656)*(AI$469:AI$776&gt;AI656))</f>
        <v>14</v>
      </c>
      <c r="AK656">
        <f t="shared" si="125"/>
        <v>14</v>
      </c>
      <c r="AL656">
        <f t="shared" si="126"/>
        <v>7.56</v>
      </c>
      <c r="AM656" cm="1">
        <f t="array" ref="AM656">1+SUMPRODUCT((D$469:D$776=D656)*(AL$469:AL$776&gt;AL656))</f>
        <v>26</v>
      </c>
      <c r="AN656">
        <f t="shared" si="127"/>
        <v>26</v>
      </c>
    </row>
    <row r="657" spans="2:40" x14ac:dyDescent="0.3">
      <c r="B657" t="s">
        <v>204</v>
      </c>
      <c r="C657" t="str">
        <f>VLOOKUP(B657,class!A$1:B$357,2,FALSE)</f>
        <v>Shire district</v>
      </c>
      <c r="D657" t="str">
        <f>VLOOKUP(B657,classifications!E$3:F$335,2,FALSE)</f>
        <v>Urban with City and Town</v>
      </c>
      <c r="E657" s="7">
        <f t="shared" si="144"/>
        <v>7.72</v>
      </c>
      <c r="F657" s="49">
        <f t="shared" si="145"/>
        <v>4</v>
      </c>
      <c r="G657" s="49">
        <f t="shared" si="160"/>
        <v>4</v>
      </c>
      <c r="H657">
        <f t="shared" si="146"/>
        <v>7.17</v>
      </c>
      <c r="I657" s="49">
        <f t="shared" si="147"/>
        <v>62</v>
      </c>
      <c r="J657" s="49">
        <f t="shared" si="161"/>
        <v>62</v>
      </c>
      <c r="K657">
        <f t="shared" si="148"/>
        <v>6.95</v>
      </c>
      <c r="L657">
        <f t="shared" si="149"/>
        <v>90</v>
      </c>
      <c r="M657" s="49">
        <f t="shared" si="162"/>
        <v>90</v>
      </c>
      <c r="N657">
        <f t="shared" si="150"/>
        <v>7.75</v>
      </c>
      <c r="O657">
        <f t="shared" si="151"/>
        <v>5</v>
      </c>
      <c r="P657" s="49">
        <f t="shared" si="163"/>
        <v>5</v>
      </c>
      <c r="Q657">
        <f t="shared" si="152"/>
        <v>7.82</v>
      </c>
      <c r="R657">
        <f t="shared" si="153"/>
        <v>7</v>
      </c>
      <c r="S657" s="49">
        <f t="shared" si="164"/>
        <v>7</v>
      </c>
      <c r="T657">
        <f t="shared" si="154"/>
        <v>7.49</v>
      </c>
      <c r="U657">
        <f t="shared" si="155"/>
        <v>47</v>
      </c>
      <c r="V657">
        <f t="shared" si="165"/>
        <v>47</v>
      </c>
      <c r="W657">
        <f t="shared" si="156"/>
        <v>7.3</v>
      </c>
      <c r="X657">
        <f t="shared" si="157"/>
        <v>80</v>
      </c>
      <c r="Y657">
        <f t="shared" si="166"/>
        <v>80</v>
      </c>
      <c r="Z657">
        <f t="shared" si="158"/>
        <v>7.28</v>
      </c>
      <c r="AA657">
        <f t="shared" si="159"/>
        <v>82</v>
      </c>
      <c r="AB657">
        <f t="shared" si="167"/>
        <v>82</v>
      </c>
      <c r="AC657">
        <f t="shared" si="120"/>
        <v>7.92</v>
      </c>
      <c r="AD657" cm="1">
        <f t="array" ref="AD657">1+SUMPRODUCT((D$469:D$776=D657)*(AC$469:AC$776&gt;AC657))</f>
        <v>5</v>
      </c>
      <c r="AE657">
        <f t="shared" si="121"/>
        <v>5</v>
      </c>
      <c r="AF657">
        <f t="shared" si="122"/>
        <v>7.09</v>
      </c>
      <c r="AG657" cm="1">
        <f t="array" ref="AG657">1+SUMPRODUCT((D$469:D$776=D657)*(AF$469:AF$776&gt;AF657))</f>
        <v>80</v>
      </c>
      <c r="AH657">
        <f t="shared" si="123"/>
        <v>80</v>
      </c>
      <c r="AI657">
        <f t="shared" si="124"/>
        <v>8.1</v>
      </c>
      <c r="AJ657" cm="1">
        <f t="array" ref="AJ657">1+SUMPRODUCT((D$469:D$776=D657)*(AI$469:AI$776&gt;AI657))</f>
        <v>2</v>
      </c>
      <c r="AK657">
        <f t="shared" si="125"/>
        <v>2</v>
      </c>
      <c r="AL657">
        <f t="shared" si="126"/>
        <v>8.06</v>
      </c>
      <c r="AM657" cm="1">
        <f t="array" ref="AM657">1+SUMPRODUCT((D$469:D$776=D657)*(AL$469:AL$776&gt;AL657))</f>
        <v>3</v>
      </c>
      <c r="AN657">
        <f t="shared" si="127"/>
        <v>3</v>
      </c>
    </row>
    <row r="658" spans="2:40" x14ac:dyDescent="0.3">
      <c r="B658" t="s">
        <v>205</v>
      </c>
      <c r="C658" t="str">
        <f>VLOOKUP(B658,class!A$1:B$357,2,FALSE)</f>
        <v>Unitary authority</v>
      </c>
      <c r="D658" t="str">
        <f>VLOOKUP(B658,classifications!E$3:F$335,2,FALSE)</f>
        <v>Urban with City and Town</v>
      </c>
      <c r="E658" s="7">
        <f t="shared" si="144"/>
        <v>7.21</v>
      </c>
      <c r="F658" s="49">
        <f t="shared" si="145"/>
        <v>57</v>
      </c>
      <c r="G658" s="49">
        <f t="shared" si="160"/>
        <v>57</v>
      </c>
      <c r="H658">
        <f t="shared" si="146"/>
        <v>7.29</v>
      </c>
      <c r="I658" s="49">
        <f t="shared" si="147"/>
        <v>42</v>
      </c>
      <c r="J658" s="49">
        <f t="shared" si="161"/>
        <v>42</v>
      </c>
      <c r="K658">
        <f t="shared" si="148"/>
        <v>7.17</v>
      </c>
      <c r="L658">
        <f t="shared" si="149"/>
        <v>80</v>
      </c>
      <c r="M658" s="49">
        <f t="shared" si="162"/>
        <v>80</v>
      </c>
      <c r="N658">
        <f t="shared" si="150"/>
        <v>7.5</v>
      </c>
      <c r="O658">
        <f t="shared" si="151"/>
        <v>40</v>
      </c>
      <c r="P658" s="49">
        <f t="shared" si="163"/>
        <v>40</v>
      </c>
      <c r="Q658">
        <f t="shared" si="152"/>
        <v>7.47</v>
      </c>
      <c r="R658">
        <f t="shared" si="153"/>
        <v>49</v>
      </c>
      <c r="S658" s="49">
        <f t="shared" si="164"/>
        <v>49</v>
      </c>
      <c r="T658">
        <f t="shared" si="154"/>
        <v>7.61</v>
      </c>
      <c r="U658">
        <f t="shared" si="155"/>
        <v>28</v>
      </c>
      <c r="V658">
        <f t="shared" si="165"/>
        <v>28</v>
      </c>
      <c r="W658">
        <f t="shared" si="156"/>
        <v>7.48</v>
      </c>
      <c r="X658">
        <f t="shared" si="157"/>
        <v>55</v>
      </c>
      <c r="Y658">
        <f t="shared" si="166"/>
        <v>55</v>
      </c>
      <c r="Z658">
        <f t="shared" si="158"/>
        <v>7.59</v>
      </c>
      <c r="AA658">
        <f t="shared" si="159"/>
        <v>43</v>
      </c>
      <c r="AB658">
        <f t="shared" si="167"/>
        <v>43</v>
      </c>
      <c r="AC658">
        <f t="shared" si="120"/>
        <v>7.51</v>
      </c>
      <c r="AD658" cm="1">
        <f t="array" ref="AD658">1+SUMPRODUCT((D$469:D$776=D658)*(AC$469:AC$776&gt;AC658))</f>
        <v>43</v>
      </c>
      <c r="AE658">
        <f t="shared" si="121"/>
        <v>43</v>
      </c>
      <c r="AF658">
        <f t="shared" si="122"/>
        <v>7.29</v>
      </c>
      <c r="AG658" cm="1">
        <f t="array" ref="AG658">1+SUMPRODUCT((D$469:D$776=D658)*(AF$469:AF$776&gt;AF658))</f>
        <v>51</v>
      </c>
      <c r="AH658">
        <f t="shared" si="123"/>
        <v>51</v>
      </c>
      <c r="AI658">
        <f t="shared" si="124"/>
        <v>7.26</v>
      </c>
      <c r="AJ658" cm="1">
        <f t="array" ref="AJ658">1+SUMPRODUCT((D$469:D$776=D658)*(AI$469:AI$776&gt;AI658))</f>
        <v>73</v>
      </c>
      <c r="AK658">
        <f t="shared" si="125"/>
        <v>73</v>
      </c>
      <c r="AL658">
        <f t="shared" si="126"/>
        <v>7.14</v>
      </c>
      <c r="AM658" cm="1">
        <f t="array" ref="AM658">1+SUMPRODUCT((D$469:D$776=D658)*(AL$469:AL$776&gt;AL658))</f>
        <v>74</v>
      </c>
      <c r="AN658">
        <f t="shared" si="127"/>
        <v>74</v>
      </c>
    </row>
    <row r="659" spans="2:40" x14ac:dyDescent="0.3">
      <c r="B659" t="s">
        <v>206</v>
      </c>
      <c r="C659" t="str">
        <f>VLOOKUP(B659,class!A$1:B$357,2,FALSE)</f>
        <v>Unitary authority</v>
      </c>
      <c r="D659" t="str">
        <f>VLOOKUP(B659,classifications!E$3:F$335,2,FALSE)</f>
        <v>Urban with City and Town</v>
      </c>
      <c r="E659" s="7">
        <f t="shared" si="144"/>
        <v>7.29</v>
      </c>
      <c r="F659" s="49">
        <f t="shared" si="145"/>
        <v>41</v>
      </c>
      <c r="G659" s="49">
        <f t="shared" si="160"/>
        <v>41</v>
      </c>
      <c r="H659">
        <f t="shared" si="146"/>
        <v>7.3</v>
      </c>
      <c r="I659" s="49">
        <f t="shared" si="147"/>
        <v>40</v>
      </c>
      <c r="J659" s="49">
        <f t="shared" si="161"/>
        <v>40</v>
      </c>
      <c r="K659">
        <f t="shared" si="148"/>
        <v>7.37</v>
      </c>
      <c r="L659">
        <f t="shared" si="149"/>
        <v>43</v>
      </c>
      <c r="M659" s="49">
        <f t="shared" si="162"/>
        <v>43</v>
      </c>
      <c r="N659">
        <f t="shared" si="150"/>
        <v>7.25</v>
      </c>
      <c r="O659">
        <f t="shared" si="151"/>
        <v>81</v>
      </c>
      <c r="P659" s="49">
        <f t="shared" si="163"/>
        <v>81</v>
      </c>
      <c r="Q659">
        <f t="shared" si="152"/>
        <v>7.5</v>
      </c>
      <c r="R659">
        <f t="shared" si="153"/>
        <v>39</v>
      </c>
      <c r="S659" s="49">
        <f t="shared" si="164"/>
        <v>39</v>
      </c>
      <c r="T659">
        <f t="shared" si="154"/>
        <v>7.45</v>
      </c>
      <c r="U659">
        <f t="shared" si="155"/>
        <v>55</v>
      </c>
      <c r="V659">
        <f t="shared" si="165"/>
        <v>55</v>
      </c>
      <c r="W659">
        <f t="shared" si="156"/>
        <v>7.56</v>
      </c>
      <c r="X659">
        <f t="shared" si="157"/>
        <v>39</v>
      </c>
      <c r="Y659">
        <f t="shared" si="166"/>
        <v>39</v>
      </c>
      <c r="Z659">
        <f t="shared" si="158"/>
        <v>7.51</v>
      </c>
      <c r="AA659">
        <f t="shared" si="159"/>
        <v>53</v>
      </c>
      <c r="AB659">
        <f t="shared" si="167"/>
        <v>53</v>
      </c>
      <c r="AC659">
        <f t="shared" si="120"/>
        <v>7.56</v>
      </c>
      <c r="AD659" cm="1">
        <f t="array" ref="AD659">1+SUMPRODUCT((D$469:D$776=D659)*(AC$469:AC$776&gt;AC659))</f>
        <v>32</v>
      </c>
      <c r="AE659">
        <f t="shared" si="121"/>
        <v>32</v>
      </c>
      <c r="AF659">
        <f t="shared" si="122"/>
        <v>7.44</v>
      </c>
      <c r="AG659" cm="1">
        <f t="array" ref="AG659">1+SUMPRODUCT((D$469:D$776=D659)*(AF$469:AF$776&gt;AF659))</f>
        <v>19</v>
      </c>
      <c r="AH659">
        <f t="shared" si="123"/>
        <v>19</v>
      </c>
      <c r="AI659">
        <f t="shared" si="124"/>
        <v>7.53</v>
      </c>
      <c r="AJ659" cm="1">
        <f t="array" ref="AJ659">1+SUMPRODUCT((D$469:D$776=D659)*(AI$469:AI$776&gt;AI659))</f>
        <v>30</v>
      </c>
      <c r="AK659">
        <f t="shared" si="125"/>
        <v>30</v>
      </c>
      <c r="AL659">
        <f t="shared" si="126"/>
        <v>7.71</v>
      </c>
      <c r="AM659" cm="1">
        <f t="array" ref="AM659">1+SUMPRODUCT((D$469:D$776=D659)*(AL$469:AL$776&gt;AL659))</f>
        <v>13</v>
      </c>
      <c r="AN659">
        <f t="shared" si="127"/>
        <v>13</v>
      </c>
    </row>
    <row r="660" spans="2:40" x14ac:dyDescent="0.3">
      <c r="B660" t="s">
        <v>208</v>
      </c>
      <c r="C660" t="str">
        <f>VLOOKUP(B660,class!A$1:B$357,2,FALSE)</f>
        <v>Unitary authority</v>
      </c>
      <c r="D660" t="str">
        <f>VLOOKUP(B660,classifications!E$3:F$335,2,FALSE)</f>
        <v>Urban with City and Town</v>
      </c>
      <c r="E660" s="7">
        <f t="shared" si="144"/>
        <v>7.23</v>
      </c>
      <c r="F660" s="49">
        <f t="shared" si="145"/>
        <v>50</v>
      </c>
      <c r="G660" s="49">
        <f t="shared" si="160"/>
        <v>50</v>
      </c>
      <c r="H660">
        <f t="shared" si="146"/>
        <v>7.09</v>
      </c>
      <c r="I660" s="49">
        <f t="shared" si="147"/>
        <v>81</v>
      </c>
      <c r="J660" s="49">
        <f t="shared" si="161"/>
        <v>81</v>
      </c>
      <c r="K660">
        <f t="shared" si="148"/>
        <v>7.46</v>
      </c>
      <c r="L660">
        <f t="shared" si="149"/>
        <v>29</v>
      </c>
      <c r="M660" s="49">
        <f t="shared" si="162"/>
        <v>29</v>
      </c>
      <c r="N660">
        <f t="shared" si="150"/>
        <v>7.56</v>
      </c>
      <c r="O660">
        <f t="shared" si="151"/>
        <v>23</v>
      </c>
      <c r="P660" s="49">
        <f t="shared" si="163"/>
        <v>23</v>
      </c>
      <c r="Q660">
        <f t="shared" si="152"/>
        <v>7.64</v>
      </c>
      <c r="R660">
        <f t="shared" si="153"/>
        <v>19</v>
      </c>
      <c r="S660" s="49">
        <f t="shared" si="164"/>
        <v>19</v>
      </c>
      <c r="T660">
        <f t="shared" si="154"/>
        <v>7.68</v>
      </c>
      <c r="U660">
        <f t="shared" si="155"/>
        <v>17</v>
      </c>
      <c r="V660">
        <f t="shared" si="165"/>
        <v>17</v>
      </c>
      <c r="W660">
        <f t="shared" si="156"/>
        <v>7.53</v>
      </c>
      <c r="X660">
        <f t="shared" si="157"/>
        <v>51</v>
      </c>
      <c r="Y660">
        <f t="shared" si="166"/>
        <v>51</v>
      </c>
      <c r="Z660">
        <f t="shared" si="158"/>
        <v>7.64</v>
      </c>
      <c r="AA660">
        <f t="shared" si="159"/>
        <v>34</v>
      </c>
      <c r="AB660">
        <f t="shared" si="167"/>
        <v>34</v>
      </c>
      <c r="AC660">
        <f t="shared" si="120"/>
        <v>7.55</v>
      </c>
      <c r="AD660" cm="1">
        <f t="array" ref="AD660">1+SUMPRODUCT((D$469:D$776=D660)*(AC$469:AC$776&gt;AC660))</f>
        <v>34</v>
      </c>
      <c r="AE660">
        <f t="shared" si="121"/>
        <v>34</v>
      </c>
      <c r="AF660">
        <f t="shared" si="122"/>
        <v>7.51</v>
      </c>
      <c r="AG660" cm="1">
        <f t="array" ref="AG660">1+SUMPRODUCT((D$469:D$776=D660)*(AF$469:AF$776&gt;AF660))</f>
        <v>11</v>
      </c>
      <c r="AH660">
        <f t="shared" si="123"/>
        <v>11</v>
      </c>
      <c r="AI660">
        <f t="shared" si="124"/>
        <v>7.33</v>
      </c>
      <c r="AJ660" cm="1">
        <f t="array" ref="AJ660">1+SUMPRODUCT((D$469:D$776=D660)*(AI$469:AI$776&gt;AI660))</f>
        <v>66</v>
      </c>
      <c r="AK660">
        <f t="shared" si="125"/>
        <v>66</v>
      </c>
      <c r="AL660">
        <f t="shared" si="126"/>
        <v>7.37</v>
      </c>
      <c r="AM660" cm="1">
        <f t="array" ref="AM660">1+SUMPRODUCT((D$469:D$776=D660)*(AL$469:AL$776&gt;AL660))</f>
        <v>48</v>
      </c>
      <c r="AN660">
        <f t="shared" si="127"/>
        <v>48</v>
      </c>
    </row>
    <row r="661" spans="2:40" x14ac:dyDescent="0.3">
      <c r="B661" t="s">
        <v>209</v>
      </c>
      <c r="C661" t="str">
        <f>VLOOKUP(B661,class!A$1:B$357,2,FALSE)</f>
        <v>Shire district</v>
      </c>
      <c r="D661" t="str">
        <f>VLOOKUP(B661,classifications!E$3:F$335,2,FALSE)</f>
        <v>Urban with City and Town</v>
      </c>
      <c r="E661" s="7">
        <f t="shared" si="144"/>
        <v>7.23</v>
      </c>
      <c r="F661" s="49">
        <f t="shared" si="145"/>
        <v>50</v>
      </c>
      <c r="G661" s="49">
        <f t="shared" si="160"/>
        <v>50</v>
      </c>
      <c r="H661">
        <f t="shared" si="146"/>
        <v>7.53</v>
      </c>
      <c r="I661" s="49">
        <f t="shared" si="147"/>
        <v>5</v>
      </c>
      <c r="J661" s="49">
        <f t="shared" si="161"/>
        <v>5</v>
      </c>
      <c r="K661">
        <f t="shared" si="148"/>
        <v>7.1</v>
      </c>
      <c r="L661">
        <f t="shared" si="149"/>
        <v>84</v>
      </c>
      <c r="M661" s="49">
        <f t="shared" si="162"/>
        <v>84</v>
      </c>
      <c r="N661">
        <f t="shared" si="150"/>
        <v>7.12</v>
      </c>
      <c r="O661">
        <f t="shared" si="151"/>
        <v>89</v>
      </c>
      <c r="P661" s="49">
        <f t="shared" si="163"/>
        <v>89</v>
      </c>
      <c r="Q661">
        <f t="shared" si="152"/>
        <v>7.1</v>
      </c>
      <c r="R661">
        <f t="shared" si="153"/>
        <v>89</v>
      </c>
      <c r="S661" s="49">
        <f t="shared" si="164"/>
        <v>89</v>
      </c>
      <c r="T661">
        <f t="shared" si="154"/>
        <v>7.23</v>
      </c>
      <c r="U661">
        <f t="shared" si="155"/>
        <v>85</v>
      </c>
      <c r="V661">
        <f t="shared" si="165"/>
        <v>85</v>
      </c>
      <c r="W661">
        <f t="shared" si="156"/>
        <v>7.33</v>
      </c>
      <c r="X661">
        <f t="shared" si="157"/>
        <v>78</v>
      </c>
      <c r="Y661">
        <f t="shared" si="166"/>
        <v>78</v>
      </c>
      <c r="Z661">
        <f t="shared" si="158"/>
        <v>7.77</v>
      </c>
      <c r="AA661">
        <f t="shared" si="159"/>
        <v>13</v>
      </c>
      <c r="AB661">
        <f t="shared" si="167"/>
        <v>13</v>
      </c>
      <c r="AC661">
        <f t="shared" si="120"/>
        <v>7.65</v>
      </c>
      <c r="AD661" cm="1">
        <f t="array" ref="AD661">1+SUMPRODUCT((D$469:D$776=D661)*(AC$469:AC$776&gt;AC661))</f>
        <v>21</v>
      </c>
      <c r="AE661">
        <f t="shared" si="121"/>
        <v>21</v>
      </c>
      <c r="AF661">
        <f t="shared" si="122"/>
        <v>7.71</v>
      </c>
      <c r="AG661" cm="1">
        <f t="array" ref="AG661">1+SUMPRODUCT((D$469:D$776=D661)*(AF$469:AF$776&gt;AF661))</f>
        <v>5</v>
      </c>
      <c r="AH661">
        <f t="shared" si="123"/>
        <v>5</v>
      </c>
      <c r="AI661">
        <f t="shared" si="124"/>
        <v>7.52</v>
      </c>
      <c r="AJ661" cm="1">
        <f t="array" ref="AJ661">1+SUMPRODUCT((D$469:D$776=D661)*(AI$469:AI$776&gt;AI661))</f>
        <v>31</v>
      </c>
      <c r="AK661">
        <f t="shared" si="125"/>
        <v>31</v>
      </c>
      <c r="AL661">
        <f t="shared" si="126"/>
        <v>7.79</v>
      </c>
      <c r="AM661" cm="1">
        <f t="array" ref="AM661">1+SUMPRODUCT((D$469:D$776=D661)*(AL$469:AL$776&gt;AL661))</f>
        <v>8</v>
      </c>
      <c r="AN661">
        <f t="shared" si="127"/>
        <v>8</v>
      </c>
    </row>
    <row r="662" spans="2:40" x14ac:dyDescent="0.3">
      <c r="B662" t="s">
        <v>211</v>
      </c>
      <c r="C662" t="str">
        <f>VLOOKUP(B662,class!A$1:B$357,2,FALSE)</f>
        <v>Unitary authority</v>
      </c>
      <c r="D662" t="str">
        <f>VLOOKUP(B662,classifications!E$3:F$335,2,FALSE)</f>
        <v>Urban with City and Town</v>
      </c>
      <c r="E662" s="7">
        <f t="shared" si="144"/>
        <v>7.24</v>
      </c>
      <c r="F662" s="49">
        <f t="shared" si="145"/>
        <v>47</v>
      </c>
      <c r="G662" s="49">
        <f t="shared" si="160"/>
        <v>47</v>
      </c>
      <c r="H662">
        <f t="shared" si="146"/>
        <v>7.38</v>
      </c>
      <c r="I662" s="49">
        <f t="shared" si="147"/>
        <v>21</v>
      </c>
      <c r="J662" s="49">
        <f t="shared" si="161"/>
        <v>21</v>
      </c>
      <c r="K662">
        <f t="shared" si="148"/>
        <v>7.47</v>
      </c>
      <c r="L662">
        <f t="shared" si="149"/>
        <v>26</v>
      </c>
      <c r="M662" s="49">
        <f t="shared" si="162"/>
        <v>26</v>
      </c>
      <c r="N662">
        <f t="shared" si="150"/>
        <v>7.54</v>
      </c>
      <c r="O662">
        <f t="shared" si="151"/>
        <v>26</v>
      </c>
      <c r="P662" s="49">
        <f t="shared" si="163"/>
        <v>26</v>
      </c>
      <c r="Q662">
        <f t="shared" si="152"/>
        <v>7.57</v>
      </c>
      <c r="R662">
        <f t="shared" si="153"/>
        <v>30</v>
      </c>
      <c r="S662" s="49">
        <f t="shared" si="164"/>
        <v>30</v>
      </c>
      <c r="T662">
        <f t="shared" si="154"/>
        <v>7.45</v>
      </c>
      <c r="U662">
        <f t="shared" si="155"/>
        <v>55</v>
      </c>
      <c r="V662">
        <f t="shared" si="165"/>
        <v>55</v>
      </c>
      <c r="W662">
        <f t="shared" si="156"/>
        <v>7.6</v>
      </c>
      <c r="X662">
        <f t="shared" si="157"/>
        <v>30</v>
      </c>
      <c r="Y662">
        <f t="shared" si="166"/>
        <v>30</v>
      </c>
      <c r="Z662">
        <f t="shared" si="158"/>
        <v>7.58</v>
      </c>
      <c r="AA662">
        <f t="shared" si="159"/>
        <v>45</v>
      </c>
      <c r="AB662">
        <f t="shared" si="167"/>
        <v>45</v>
      </c>
      <c r="AC662">
        <f t="shared" ref="AC662:AC725" si="168">VLOOKUP($B662,$B$7:$Z$431,10,FALSE)</f>
        <v>7.63</v>
      </c>
      <c r="AD662" cm="1">
        <f t="array" ref="AD662">1+SUMPRODUCT((D$469:D$776=D662)*(AC$469:AC$776&gt;AC662))</f>
        <v>24</v>
      </c>
      <c r="AE662">
        <f t="shared" ref="AE662:AE725" si="169">IF(AC662="x",9999,AD662)</f>
        <v>24</v>
      </c>
      <c r="AF662">
        <f t="shared" ref="AF662:AF725" si="170">VLOOKUP($B662,$B$7:$Z$431,11,FALSE)</f>
        <v>7.16</v>
      </c>
      <c r="AG662" cm="1">
        <f t="array" ref="AG662">1+SUMPRODUCT((D$469:D$776=D662)*(AF$469:AF$776&gt;AF662))</f>
        <v>73</v>
      </c>
      <c r="AH662">
        <f t="shared" ref="AH662:AH725" si="171">IF(AF662="x",9999,AG662)</f>
        <v>73</v>
      </c>
      <c r="AI662">
        <f t="shared" ref="AI662:AI725" si="172">VLOOKUP($B662,$B$7:$Z$431,12,FALSE)</f>
        <v>7.41</v>
      </c>
      <c r="AJ662" cm="1">
        <f t="array" ref="AJ662">1+SUMPRODUCT((D$469:D$776=D662)*(AI$469:AI$776&gt;AI662))</f>
        <v>45</v>
      </c>
      <c r="AK662">
        <f t="shared" ref="AK662:AK725" si="173">IF(AI662="x",9999,AJ662)</f>
        <v>45</v>
      </c>
      <c r="AL662">
        <f t="shared" ref="AL662:AL725" si="174">VLOOKUP($B662,$B$7:$Z$431,13,FALSE)</f>
        <v>7.42</v>
      </c>
      <c r="AM662" cm="1">
        <f t="array" ref="AM662">1+SUMPRODUCT((D$469:D$776=D662)*(AL$469:AL$776&gt;AL662))</f>
        <v>40</v>
      </c>
      <c r="AN662">
        <f t="shared" ref="AN662:AN725" si="175">IF(AL662="x",9999,AM662)</f>
        <v>40</v>
      </c>
    </row>
    <row r="663" spans="2:40" x14ac:dyDescent="0.3">
      <c r="B663" t="s">
        <v>212</v>
      </c>
      <c r="C663" t="str">
        <f>VLOOKUP(B663,class!A$1:B$357,2,FALSE)</f>
        <v>London borough</v>
      </c>
      <c r="D663" t="str">
        <f>VLOOKUP(B663,classifications!E$3:F$335,2,FALSE)</f>
        <v>Urban with Major Conurbation</v>
      </c>
      <c r="E663" s="7">
        <f t="shared" si="144"/>
        <v>7.44</v>
      </c>
      <c r="F663" s="49">
        <f t="shared" si="145"/>
        <v>6</v>
      </c>
      <c r="G663" s="49">
        <f t="shared" si="160"/>
        <v>6</v>
      </c>
      <c r="H663">
        <f t="shared" si="146"/>
        <v>7.37</v>
      </c>
      <c r="I663" s="49">
        <f t="shared" si="147"/>
        <v>19</v>
      </c>
      <c r="J663" s="49">
        <f t="shared" si="161"/>
        <v>19</v>
      </c>
      <c r="K663">
        <f t="shared" si="148"/>
        <v>7.25</v>
      </c>
      <c r="L663">
        <f t="shared" si="149"/>
        <v>50</v>
      </c>
      <c r="M663" s="49">
        <f t="shared" si="162"/>
        <v>50</v>
      </c>
      <c r="N663">
        <f t="shared" si="150"/>
        <v>7.44</v>
      </c>
      <c r="O663">
        <f t="shared" si="151"/>
        <v>20</v>
      </c>
      <c r="P663" s="49">
        <f t="shared" si="163"/>
        <v>20</v>
      </c>
      <c r="Q663">
        <f t="shared" si="152"/>
        <v>7.67</v>
      </c>
      <c r="R663">
        <f t="shared" si="153"/>
        <v>5</v>
      </c>
      <c r="S663" s="49">
        <f t="shared" si="164"/>
        <v>5</v>
      </c>
      <c r="T663">
        <f t="shared" si="154"/>
        <v>7.53</v>
      </c>
      <c r="U663">
        <f t="shared" si="155"/>
        <v>26</v>
      </c>
      <c r="V663">
        <f t="shared" si="165"/>
        <v>26</v>
      </c>
      <c r="W663">
        <f t="shared" si="156"/>
        <v>7.45</v>
      </c>
      <c r="X663">
        <f t="shared" si="157"/>
        <v>37</v>
      </c>
      <c r="Y663">
        <f t="shared" si="166"/>
        <v>37</v>
      </c>
      <c r="Z663">
        <f t="shared" si="158"/>
        <v>7.45</v>
      </c>
      <c r="AA663">
        <f t="shared" si="159"/>
        <v>47</v>
      </c>
      <c r="AB663">
        <f t="shared" si="167"/>
        <v>47</v>
      </c>
      <c r="AC663">
        <f t="shared" si="168"/>
        <v>7.51</v>
      </c>
      <c r="AD663" cm="1">
        <f t="array" ref="AD663">1+SUMPRODUCT((D$469:D$776=D663)*(AC$469:AC$776&gt;AC663))</f>
        <v>23</v>
      </c>
      <c r="AE663">
        <f t="shared" si="169"/>
        <v>23</v>
      </c>
      <c r="AF663">
        <f t="shared" si="170"/>
        <v>7.21</v>
      </c>
      <c r="AG663" cm="1">
        <f t="array" ref="AG663">1+SUMPRODUCT((D$469:D$776=D663)*(AF$469:AF$776&gt;AF663))</f>
        <v>44</v>
      </c>
      <c r="AH663">
        <f t="shared" si="171"/>
        <v>44</v>
      </c>
      <c r="AI663">
        <f t="shared" si="172"/>
        <v>7.29</v>
      </c>
      <c r="AJ663" cm="1">
        <f t="array" ref="AJ663">1+SUMPRODUCT((D$469:D$776=D663)*(AI$469:AI$776&gt;AI663))</f>
        <v>57</v>
      </c>
      <c r="AK663">
        <f t="shared" si="173"/>
        <v>57</v>
      </c>
      <c r="AL663">
        <f t="shared" si="174"/>
        <v>7.63</v>
      </c>
      <c r="AM663" cm="1">
        <f t="array" ref="AM663">1+SUMPRODUCT((D$469:D$776=D663)*(AL$469:AL$776&gt;AL663))</f>
        <v>9</v>
      </c>
      <c r="AN663">
        <f t="shared" si="175"/>
        <v>9</v>
      </c>
    </row>
    <row r="664" spans="2:40" x14ac:dyDescent="0.3">
      <c r="B664" t="s">
        <v>213</v>
      </c>
      <c r="C664" t="str">
        <f>VLOOKUP(B664,class!A$1:B$357,2,FALSE)</f>
        <v>Unitary authority</v>
      </c>
      <c r="D664" t="str">
        <f>VLOOKUP(B664,classifications!E$3:F$335,2,FALSE)</f>
        <v>Urban with Significant Rural (rural including hub towns 26-49%)</v>
      </c>
      <c r="E664" s="7">
        <f t="shared" si="144"/>
        <v>7.26</v>
      </c>
      <c r="F664" s="49">
        <f t="shared" si="145"/>
        <v>41</v>
      </c>
      <c r="G664" s="49">
        <f t="shared" si="160"/>
        <v>41</v>
      </c>
      <c r="H664">
        <f t="shared" si="146"/>
        <v>7.25</v>
      </c>
      <c r="I664" s="49">
        <f t="shared" si="147"/>
        <v>35</v>
      </c>
      <c r="J664" s="49">
        <f t="shared" si="161"/>
        <v>35</v>
      </c>
      <c r="K664">
        <f t="shared" si="148"/>
        <v>7.43</v>
      </c>
      <c r="L664">
        <f t="shared" si="149"/>
        <v>28</v>
      </c>
      <c r="M664" s="49">
        <f t="shared" si="162"/>
        <v>28</v>
      </c>
      <c r="N664">
        <f t="shared" si="150"/>
        <v>7.47</v>
      </c>
      <c r="O664">
        <f t="shared" si="151"/>
        <v>31</v>
      </c>
      <c r="P664" s="49">
        <f t="shared" si="163"/>
        <v>31</v>
      </c>
      <c r="Q664">
        <f t="shared" si="152"/>
        <v>7.46</v>
      </c>
      <c r="R664">
        <f t="shared" si="153"/>
        <v>25</v>
      </c>
      <c r="S664" s="49">
        <f t="shared" si="164"/>
        <v>25</v>
      </c>
      <c r="T664">
        <f t="shared" si="154"/>
        <v>7.4</v>
      </c>
      <c r="U664">
        <f t="shared" si="155"/>
        <v>37</v>
      </c>
      <c r="V664">
        <f t="shared" si="165"/>
        <v>37</v>
      </c>
      <c r="W664">
        <f t="shared" si="156"/>
        <v>7.6</v>
      </c>
      <c r="X664">
        <f t="shared" si="157"/>
        <v>19</v>
      </c>
      <c r="Y664">
        <f t="shared" si="166"/>
        <v>19</v>
      </c>
      <c r="Z664">
        <f t="shared" si="158"/>
        <v>7.59</v>
      </c>
      <c r="AA664">
        <f t="shared" si="159"/>
        <v>32</v>
      </c>
      <c r="AB664">
        <f t="shared" si="167"/>
        <v>32</v>
      </c>
      <c r="AC664">
        <f t="shared" si="168"/>
        <v>7.49</v>
      </c>
      <c r="AD664" cm="1">
        <f t="array" ref="AD664">1+SUMPRODUCT((D$469:D$776=D664)*(AC$469:AC$776&gt;AC664))</f>
        <v>32</v>
      </c>
      <c r="AE664">
        <f t="shared" si="169"/>
        <v>32</v>
      </c>
      <c r="AF664">
        <f t="shared" si="170"/>
        <v>7.49</v>
      </c>
      <c r="AG664" cm="1">
        <f t="array" ref="AG664">1+SUMPRODUCT((D$469:D$776=D664)*(AF$469:AF$776&gt;AF664))</f>
        <v>16</v>
      </c>
      <c r="AH664">
        <f t="shared" si="171"/>
        <v>16</v>
      </c>
      <c r="AI664">
        <f t="shared" si="172"/>
        <v>7.46</v>
      </c>
      <c r="AJ664" cm="1">
        <f t="array" ref="AJ664">1+SUMPRODUCT((D$469:D$776=D664)*(AI$469:AI$776&gt;AI664))</f>
        <v>33</v>
      </c>
      <c r="AK664">
        <f t="shared" si="173"/>
        <v>33</v>
      </c>
      <c r="AL664">
        <f t="shared" si="174"/>
        <v>7.49</v>
      </c>
      <c r="AM664" cm="1">
        <f t="array" ref="AM664">1+SUMPRODUCT((D$469:D$776=D664)*(AL$469:AL$776&gt;AL664))</f>
        <v>29</v>
      </c>
      <c r="AN664">
        <f t="shared" si="175"/>
        <v>29</v>
      </c>
    </row>
    <row r="665" spans="2:40" x14ac:dyDescent="0.3">
      <c r="B665" t="s">
        <v>214</v>
      </c>
      <c r="C665" t="str">
        <f>VLOOKUP(B665,class!A$1:B$357,2,FALSE)</f>
        <v>Shire district</v>
      </c>
      <c r="D665" t="str">
        <f>VLOOKUP(B665,classifications!E$3:F$335,2,FALSE)</f>
        <v>Urban with City and Town</v>
      </c>
      <c r="E665" s="7">
        <f t="shared" si="144"/>
        <v>6.99</v>
      </c>
      <c r="F665" s="49">
        <f t="shared" si="145"/>
        <v>85</v>
      </c>
      <c r="G665" s="49">
        <f t="shared" si="160"/>
        <v>85</v>
      </c>
      <c r="H665">
        <f t="shared" si="146"/>
        <v>7.56</v>
      </c>
      <c r="I665" s="49">
        <f t="shared" si="147"/>
        <v>2</v>
      </c>
      <c r="J665" s="49">
        <f t="shared" si="161"/>
        <v>2</v>
      </c>
      <c r="K665">
        <f t="shared" si="148"/>
        <v>7.42</v>
      </c>
      <c r="L665">
        <f t="shared" si="149"/>
        <v>35</v>
      </c>
      <c r="M665" s="49">
        <f t="shared" si="162"/>
        <v>35</v>
      </c>
      <c r="N665">
        <f t="shared" si="150"/>
        <v>7.76</v>
      </c>
      <c r="O665">
        <f t="shared" si="151"/>
        <v>4</v>
      </c>
      <c r="P665" s="49">
        <f t="shared" si="163"/>
        <v>4</v>
      </c>
      <c r="Q665">
        <f t="shared" si="152"/>
        <v>7.49</v>
      </c>
      <c r="R665">
        <f t="shared" si="153"/>
        <v>43</v>
      </c>
      <c r="S665" s="49">
        <f t="shared" si="164"/>
        <v>43</v>
      </c>
      <c r="T665">
        <f t="shared" si="154"/>
        <v>7.71</v>
      </c>
      <c r="U665">
        <f t="shared" si="155"/>
        <v>13</v>
      </c>
      <c r="V665">
        <f t="shared" si="165"/>
        <v>13</v>
      </c>
      <c r="W665">
        <f t="shared" si="156"/>
        <v>7.25</v>
      </c>
      <c r="X665">
        <f t="shared" si="157"/>
        <v>87</v>
      </c>
      <c r="Y665">
        <f t="shared" si="166"/>
        <v>87</v>
      </c>
      <c r="Z665">
        <f t="shared" si="158"/>
        <v>7.8</v>
      </c>
      <c r="AA665">
        <f t="shared" si="159"/>
        <v>10</v>
      </c>
      <c r="AB665">
        <f t="shared" si="167"/>
        <v>10</v>
      </c>
      <c r="AC665">
        <f t="shared" si="168"/>
        <v>7.41</v>
      </c>
      <c r="AD665" cm="1">
        <f t="array" ref="AD665">1+SUMPRODUCT((D$469:D$776=D665)*(AC$469:AC$776&gt;AC665))</f>
        <v>56</v>
      </c>
      <c r="AE665">
        <f t="shared" si="169"/>
        <v>56</v>
      </c>
      <c r="AF665">
        <f t="shared" si="170"/>
        <v>7.31</v>
      </c>
      <c r="AG665" cm="1">
        <f t="array" ref="AG665">1+SUMPRODUCT((D$469:D$776=D665)*(AF$469:AF$776&gt;AF665))</f>
        <v>46</v>
      </c>
      <c r="AH665">
        <f t="shared" si="171"/>
        <v>46</v>
      </c>
      <c r="AI665">
        <f t="shared" si="172"/>
        <v>6.84</v>
      </c>
      <c r="AJ665" cm="1">
        <f t="array" ref="AJ665">1+SUMPRODUCT((D$469:D$776=D665)*(AI$469:AI$776&gt;AI665))</f>
        <v>91</v>
      </c>
      <c r="AK665">
        <f t="shared" si="173"/>
        <v>91</v>
      </c>
      <c r="AL665">
        <f t="shared" si="174"/>
        <v>7.55</v>
      </c>
      <c r="AM665" cm="1">
        <f t="array" ref="AM665">1+SUMPRODUCT((D$469:D$776=D665)*(AL$469:AL$776&gt;AL665))</f>
        <v>27</v>
      </c>
      <c r="AN665">
        <f t="shared" si="175"/>
        <v>27</v>
      </c>
    </row>
    <row r="666" spans="2:40" x14ac:dyDescent="0.3">
      <c r="B666" t="s">
        <v>215</v>
      </c>
      <c r="C666" t="str">
        <f>VLOOKUP(B666,class!A$1:B$357,2,FALSE)</f>
        <v>Shire district</v>
      </c>
      <c r="D666" t="str">
        <f>VLOOKUP(B666,classifications!E$3:F$335,2,FALSE)</f>
        <v>Urban with City and Town</v>
      </c>
      <c r="E666" s="7">
        <f t="shared" si="144"/>
        <v>7.62</v>
      </c>
      <c r="F666" s="49">
        <f t="shared" si="145"/>
        <v>6</v>
      </c>
      <c r="G666" s="49">
        <f t="shared" si="160"/>
        <v>6</v>
      </c>
      <c r="H666">
        <f t="shared" si="146"/>
        <v>7.55</v>
      </c>
      <c r="I666" s="49">
        <f t="shared" si="147"/>
        <v>3</v>
      </c>
      <c r="J666" s="49">
        <f t="shared" si="161"/>
        <v>3</v>
      </c>
      <c r="K666">
        <f t="shared" si="148"/>
        <v>7.47</v>
      </c>
      <c r="L666">
        <f t="shared" si="149"/>
        <v>26</v>
      </c>
      <c r="M666" s="49">
        <f t="shared" si="162"/>
        <v>26</v>
      </c>
      <c r="N666">
        <f t="shared" si="150"/>
        <v>7.58</v>
      </c>
      <c r="O666">
        <f t="shared" si="151"/>
        <v>21</v>
      </c>
      <c r="P666" s="49">
        <f t="shared" si="163"/>
        <v>21</v>
      </c>
      <c r="Q666">
        <f t="shared" si="152"/>
        <v>7.77</v>
      </c>
      <c r="R666">
        <f t="shared" si="153"/>
        <v>11</v>
      </c>
      <c r="S666" s="49">
        <f t="shared" si="164"/>
        <v>11</v>
      </c>
      <c r="T666">
        <f t="shared" si="154"/>
        <v>7.14</v>
      </c>
      <c r="U666">
        <f t="shared" si="155"/>
        <v>88</v>
      </c>
      <c r="V666">
        <f t="shared" si="165"/>
        <v>88</v>
      </c>
      <c r="W666">
        <f t="shared" si="156"/>
        <v>7.39</v>
      </c>
      <c r="X666">
        <f t="shared" si="157"/>
        <v>68</v>
      </c>
      <c r="Y666">
        <f t="shared" si="166"/>
        <v>68</v>
      </c>
      <c r="Z666">
        <f t="shared" si="158"/>
        <v>7.69</v>
      </c>
      <c r="AA666">
        <f t="shared" si="159"/>
        <v>22</v>
      </c>
      <c r="AB666">
        <f t="shared" si="167"/>
        <v>22</v>
      </c>
      <c r="AC666">
        <f t="shared" si="168"/>
        <v>7.51</v>
      </c>
      <c r="AD666" cm="1">
        <f t="array" ref="AD666">1+SUMPRODUCT((D$469:D$776=D666)*(AC$469:AC$776&gt;AC666))</f>
        <v>43</v>
      </c>
      <c r="AE666">
        <f t="shared" si="169"/>
        <v>43</v>
      </c>
      <c r="AF666">
        <f t="shared" si="170"/>
        <v>7.23</v>
      </c>
      <c r="AG666" cm="1">
        <f t="array" ref="AG666">1+SUMPRODUCT((D$469:D$776=D666)*(AF$469:AF$776&gt;AF666))</f>
        <v>59</v>
      </c>
      <c r="AH666">
        <f t="shared" si="171"/>
        <v>59</v>
      </c>
      <c r="AI666">
        <f t="shared" si="172"/>
        <v>7.18</v>
      </c>
      <c r="AJ666" cm="1">
        <f t="array" ref="AJ666">1+SUMPRODUCT((D$469:D$776=D666)*(AI$469:AI$776&gt;AI666))</f>
        <v>83</v>
      </c>
      <c r="AK666">
        <f t="shared" si="173"/>
        <v>83</v>
      </c>
      <c r="AL666">
        <f t="shared" si="174"/>
        <v>7.07</v>
      </c>
      <c r="AM666" cm="1">
        <f t="array" ref="AM666">1+SUMPRODUCT((D$469:D$776=D666)*(AL$469:AL$776&gt;AL666))</f>
        <v>76</v>
      </c>
      <c r="AN666">
        <f t="shared" si="175"/>
        <v>76</v>
      </c>
    </row>
    <row r="667" spans="2:40" x14ac:dyDescent="0.3">
      <c r="B667" t="s">
        <v>216</v>
      </c>
      <c r="C667" t="str">
        <f>VLOOKUP(B667,class!A$1:B$357,2,FALSE)</f>
        <v>Shire district</v>
      </c>
      <c r="D667" t="str">
        <f>VLOOKUP(B667,classifications!E$3:F$335,2,FALSE)</f>
        <v xml:space="preserve">Mainly Rural (rural including hub towns &gt;=80%) </v>
      </c>
      <c r="E667" s="7">
        <f t="shared" si="144"/>
        <v>7.72</v>
      </c>
      <c r="F667" s="49">
        <f t="shared" si="145"/>
        <v>10</v>
      </c>
      <c r="G667" s="49">
        <f t="shared" si="160"/>
        <v>10</v>
      </c>
      <c r="H667">
        <f t="shared" si="146"/>
        <v>7.09</v>
      </c>
      <c r="I667" s="49">
        <f t="shared" si="147"/>
        <v>39</v>
      </c>
      <c r="J667" s="49">
        <f t="shared" si="161"/>
        <v>39</v>
      </c>
      <c r="K667">
        <f t="shared" si="148"/>
        <v>7.82</v>
      </c>
      <c r="L667">
        <f t="shared" si="149"/>
        <v>7</v>
      </c>
      <c r="M667" s="49">
        <f t="shared" si="162"/>
        <v>7</v>
      </c>
      <c r="N667">
        <f t="shared" si="150"/>
        <v>8.2200000000000006</v>
      </c>
      <c r="O667">
        <f t="shared" si="151"/>
        <v>1</v>
      </c>
      <c r="P667" s="49">
        <f t="shared" si="163"/>
        <v>1</v>
      </c>
      <c r="Q667">
        <f t="shared" si="152"/>
        <v>7.22</v>
      </c>
      <c r="R667">
        <f t="shared" si="153"/>
        <v>42</v>
      </c>
      <c r="S667" s="49">
        <f t="shared" si="164"/>
        <v>42</v>
      </c>
      <c r="T667">
        <f t="shared" si="154"/>
        <v>7.77</v>
      </c>
      <c r="U667">
        <f t="shared" si="155"/>
        <v>12</v>
      </c>
      <c r="V667">
        <f t="shared" si="165"/>
        <v>12</v>
      </c>
      <c r="W667">
        <f t="shared" si="156"/>
        <v>8.06</v>
      </c>
      <c r="X667">
        <f t="shared" si="157"/>
        <v>3</v>
      </c>
      <c r="Y667">
        <f t="shared" si="166"/>
        <v>3</v>
      </c>
      <c r="Z667">
        <f t="shared" si="158"/>
        <v>8.3000000000000007</v>
      </c>
      <c r="AA667">
        <f t="shared" si="159"/>
        <v>1</v>
      </c>
      <c r="AB667">
        <f t="shared" si="167"/>
        <v>1</v>
      </c>
      <c r="AC667">
        <f t="shared" si="168"/>
        <v>7.76</v>
      </c>
      <c r="AD667" cm="1">
        <f t="array" ref="AD667">1+SUMPRODUCT((D$469:D$776=D667)*(AC$469:AC$776&gt;AC667))</f>
        <v>9</v>
      </c>
      <c r="AE667">
        <f t="shared" si="169"/>
        <v>9</v>
      </c>
      <c r="AF667">
        <f t="shared" si="170"/>
        <v>7.58</v>
      </c>
      <c r="AG667" cm="1">
        <f t="array" ref="AG667">1+SUMPRODUCT((D$469:D$776=D667)*(AF$469:AF$776&gt;AF667))</f>
        <v>16</v>
      </c>
      <c r="AH667">
        <f t="shared" si="171"/>
        <v>16</v>
      </c>
      <c r="AI667">
        <f t="shared" si="172"/>
        <v>7.62</v>
      </c>
      <c r="AJ667" cm="1">
        <f t="array" ref="AJ667">1+SUMPRODUCT((D$469:D$776=D667)*(AI$469:AI$776&gt;AI667))</f>
        <v>22</v>
      </c>
      <c r="AK667">
        <f t="shared" si="173"/>
        <v>22</v>
      </c>
      <c r="AL667">
        <f t="shared" si="174"/>
        <v>7.59</v>
      </c>
      <c r="AM667" cm="1">
        <f t="array" ref="AM667">1+SUMPRODUCT((D$469:D$776=D667)*(AL$469:AL$776&gt;AL667))</f>
        <v>22</v>
      </c>
      <c r="AN667">
        <f t="shared" si="175"/>
        <v>22</v>
      </c>
    </row>
    <row r="668" spans="2:40" x14ac:dyDescent="0.3">
      <c r="B668" t="s">
        <v>217</v>
      </c>
      <c r="C668" t="str">
        <f>VLOOKUP(B668,class!A$1:B$357,2,FALSE)</f>
        <v>London borough</v>
      </c>
      <c r="D668" t="str">
        <f>VLOOKUP(B668,classifications!E$3:F$335,2,FALSE)</f>
        <v>Urban with Major Conurbation</v>
      </c>
      <c r="E668" s="7">
        <f t="shared" si="144"/>
        <v>7.21</v>
      </c>
      <c r="F668" s="49">
        <f t="shared" si="145"/>
        <v>33</v>
      </c>
      <c r="G668" s="49">
        <f t="shared" si="160"/>
        <v>33</v>
      </c>
      <c r="H668">
        <f t="shared" si="146"/>
        <v>7.35</v>
      </c>
      <c r="I668" s="49">
        <f t="shared" si="147"/>
        <v>20</v>
      </c>
      <c r="J668" s="49">
        <f t="shared" si="161"/>
        <v>20</v>
      </c>
      <c r="K668">
        <f t="shared" si="148"/>
        <v>7.54</v>
      </c>
      <c r="L668">
        <f t="shared" si="149"/>
        <v>13</v>
      </c>
      <c r="M668" s="49">
        <f t="shared" si="162"/>
        <v>13</v>
      </c>
      <c r="N668">
        <f t="shared" si="150"/>
        <v>7.49</v>
      </c>
      <c r="O668">
        <f t="shared" si="151"/>
        <v>10</v>
      </c>
      <c r="P668" s="49">
        <f t="shared" si="163"/>
        <v>10</v>
      </c>
      <c r="Q668">
        <f t="shared" si="152"/>
        <v>7.65</v>
      </c>
      <c r="R668">
        <f t="shared" si="153"/>
        <v>7</v>
      </c>
      <c r="S668" s="49">
        <f t="shared" si="164"/>
        <v>7</v>
      </c>
      <c r="T668">
        <f t="shared" si="154"/>
        <v>7.58</v>
      </c>
      <c r="U668">
        <f t="shared" si="155"/>
        <v>14</v>
      </c>
      <c r="V668">
        <f t="shared" si="165"/>
        <v>14</v>
      </c>
      <c r="W668">
        <f t="shared" si="156"/>
        <v>7.57</v>
      </c>
      <c r="X668">
        <f t="shared" si="157"/>
        <v>23</v>
      </c>
      <c r="Y668">
        <f t="shared" si="166"/>
        <v>23</v>
      </c>
      <c r="Z668">
        <f t="shared" si="158"/>
        <v>7.48</v>
      </c>
      <c r="AA668">
        <f t="shared" si="159"/>
        <v>42</v>
      </c>
      <c r="AB668">
        <f t="shared" si="167"/>
        <v>42</v>
      </c>
      <c r="AC668">
        <f t="shared" si="168"/>
        <v>7.57</v>
      </c>
      <c r="AD668" cm="1">
        <f t="array" ref="AD668">1+SUMPRODUCT((D$469:D$776=D668)*(AC$469:AC$776&gt;AC668))</f>
        <v>17</v>
      </c>
      <c r="AE668">
        <f t="shared" si="169"/>
        <v>17</v>
      </c>
      <c r="AF668">
        <f t="shared" si="170"/>
        <v>7.17</v>
      </c>
      <c r="AG668" cm="1">
        <f t="array" ref="AG668">1+SUMPRODUCT((D$469:D$776=D668)*(AF$469:AF$776&gt;AF668))</f>
        <v>49</v>
      </c>
      <c r="AH668">
        <f t="shared" si="171"/>
        <v>49</v>
      </c>
      <c r="AI668">
        <f t="shared" si="172"/>
        <v>7.3</v>
      </c>
      <c r="AJ668" cm="1">
        <f t="array" ref="AJ668">1+SUMPRODUCT((D$469:D$776=D668)*(AI$469:AI$776&gt;AI668))</f>
        <v>53</v>
      </c>
      <c r="AK668">
        <f t="shared" si="173"/>
        <v>53</v>
      </c>
      <c r="AL668">
        <f t="shared" si="174"/>
        <v>7.21</v>
      </c>
      <c r="AM668" cm="1">
        <f t="array" ref="AM668">1+SUMPRODUCT((D$469:D$776=D668)*(AL$469:AL$776&gt;AL668))</f>
        <v>58</v>
      </c>
      <c r="AN668">
        <f t="shared" si="175"/>
        <v>58</v>
      </c>
    </row>
    <row r="669" spans="2:40" x14ac:dyDescent="0.3">
      <c r="B669" t="s">
        <v>218</v>
      </c>
      <c r="C669" t="str">
        <f>VLOOKUP(B669,class!A$1:B$357,2,FALSE)</f>
        <v>Shire district</v>
      </c>
      <c r="D669" t="str">
        <f>VLOOKUP(B669,classifications!E$3:F$335,2,FALSE)</f>
        <v xml:space="preserve">Mainly Rural (rural including hub towns &gt;=80%) </v>
      </c>
      <c r="E669" s="7">
        <f t="shared" si="144"/>
        <v>7.26</v>
      </c>
      <c r="F669" s="49">
        <f t="shared" si="145"/>
        <v>35</v>
      </c>
      <c r="G669" s="49">
        <f t="shared" si="160"/>
        <v>35</v>
      </c>
      <c r="H669">
        <f t="shared" si="146"/>
        <v>7.54</v>
      </c>
      <c r="I669" s="49">
        <f t="shared" si="147"/>
        <v>11</v>
      </c>
      <c r="J669" s="49">
        <f t="shared" si="161"/>
        <v>11</v>
      </c>
      <c r="K669">
        <f t="shared" si="148"/>
        <v>7.96</v>
      </c>
      <c r="L669">
        <f t="shared" si="149"/>
        <v>4</v>
      </c>
      <c r="M669" s="49">
        <f t="shared" si="162"/>
        <v>4</v>
      </c>
      <c r="N669">
        <f t="shared" si="150"/>
        <v>7.15</v>
      </c>
      <c r="O669">
        <f t="shared" si="151"/>
        <v>42</v>
      </c>
      <c r="P669" s="49">
        <f t="shared" si="163"/>
        <v>42</v>
      </c>
      <c r="Q669">
        <f t="shared" si="152"/>
        <v>7.95</v>
      </c>
      <c r="R669">
        <f t="shared" si="153"/>
        <v>2</v>
      </c>
      <c r="S669" s="49">
        <f t="shared" si="164"/>
        <v>2</v>
      </c>
      <c r="T669">
        <f t="shared" si="154"/>
        <v>8.09</v>
      </c>
      <c r="U669">
        <f t="shared" si="155"/>
        <v>3</v>
      </c>
      <c r="V669">
        <f t="shared" si="165"/>
        <v>3</v>
      </c>
      <c r="W669" t="str">
        <f t="shared" si="156"/>
        <v>x</v>
      </c>
      <c r="X669">
        <f t="shared" si="157"/>
        <v>1</v>
      </c>
      <c r="Y669">
        <f t="shared" si="166"/>
        <v>9999</v>
      </c>
      <c r="Z669">
        <f t="shared" si="158"/>
        <v>7.26</v>
      </c>
      <c r="AA669">
        <f t="shared" si="159"/>
        <v>41</v>
      </c>
      <c r="AB669">
        <f t="shared" si="167"/>
        <v>41</v>
      </c>
      <c r="AC669">
        <f t="shared" si="168"/>
        <v>8.27</v>
      </c>
      <c r="AD669" cm="1">
        <f t="array" ref="AD669">1+SUMPRODUCT((D$469:D$776=D669)*(AC$469:AC$776&gt;AC669))</f>
        <v>1</v>
      </c>
      <c r="AE669">
        <f t="shared" si="169"/>
        <v>1</v>
      </c>
      <c r="AF669">
        <f t="shared" si="170"/>
        <v>7.26</v>
      </c>
      <c r="AG669" cm="1">
        <f t="array" ref="AG669">1+SUMPRODUCT((D$469:D$776=D669)*(AF$469:AF$776&gt;AF669))</f>
        <v>36</v>
      </c>
      <c r="AH669">
        <f t="shared" si="171"/>
        <v>36</v>
      </c>
      <c r="AI669">
        <f t="shared" si="172"/>
        <v>7.99</v>
      </c>
      <c r="AJ669" cm="1">
        <f t="array" ref="AJ669">1+SUMPRODUCT((D$469:D$776=D669)*(AI$469:AI$776&gt;AI669))</f>
        <v>4</v>
      </c>
      <c r="AK669">
        <f t="shared" si="173"/>
        <v>4</v>
      </c>
      <c r="AL669" t="str">
        <f t="shared" si="174"/>
        <v>x</v>
      </c>
      <c r="AM669" cm="1">
        <f t="array" ref="AM669">1+SUMPRODUCT((D$469:D$776=D669)*(AL$469:AL$776&gt;AL669))</f>
        <v>1</v>
      </c>
      <c r="AN669">
        <f t="shared" si="175"/>
        <v>9999</v>
      </c>
    </row>
    <row r="670" spans="2:40" x14ac:dyDescent="0.3">
      <c r="B670" t="s">
        <v>219</v>
      </c>
      <c r="C670" t="str">
        <f>VLOOKUP(B670,class!A$1:B$357,2,FALSE)</f>
        <v>Metropolitan district</v>
      </c>
      <c r="D670" t="str">
        <f>VLOOKUP(B670,classifications!E$3:F$335,2,FALSE)</f>
        <v>Urban with Major Conurbation</v>
      </c>
      <c r="E670" s="7">
        <f t="shared" si="144"/>
        <v>7.09</v>
      </c>
      <c r="F670" s="49">
        <f t="shared" si="145"/>
        <v>53</v>
      </c>
      <c r="G670" s="49">
        <f t="shared" si="160"/>
        <v>53</v>
      </c>
      <c r="H670">
        <f t="shared" si="146"/>
        <v>7.17</v>
      </c>
      <c r="I670" s="49">
        <f t="shared" si="147"/>
        <v>45</v>
      </c>
      <c r="J670" s="49">
        <f t="shared" si="161"/>
        <v>45</v>
      </c>
      <c r="K670">
        <f t="shared" si="148"/>
        <v>7.1</v>
      </c>
      <c r="L670">
        <f t="shared" si="149"/>
        <v>72</v>
      </c>
      <c r="M670" s="49">
        <f t="shared" si="162"/>
        <v>72</v>
      </c>
      <c r="N670">
        <f t="shared" si="150"/>
        <v>7.31</v>
      </c>
      <c r="O670">
        <f t="shared" si="151"/>
        <v>47</v>
      </c>
      <c r="P670" s="49">
        <f t="shared" si="163"/>
        <v>47</v>
      </c>
      <c r="Q670">
        <f t="shared" si="152"/>
        <v>7.39</v>
      </c>
      <c r="R670">
        <f t="shared" si="153"/>
        <v>36</v>
      </c>
      <c r="S670" s="49">
        <f t="shared" si="164"/>
        <v>36</v>
      </c>
      <c r="T670">
        <f t="shared" si="154"/>
        <v>7.44</v>
      </c>
      <c r="U670">
        <f t="shared" si="155"/>
        <v>35</v>
      </c>
      <c r="V670">
        <f t="shared" si="165"/>
        <v>35</v>
      </c>
      <c r="W670">
        <f t="shared" si="156"/>
        <v>7.48</v>
      </c>
      <c r="X670">
        <f t="shared" si="157"/>
        <v>32</v>
      </c>
      <c r="Y670">
        <f t="shared" si="166"/>
        <v>32</v>
      </c>
      <c r="Z670">
        <f t="shared" si="158"/>
        <v>7.39</v>
      </c>
      <c r="AA670">
        <f t="shared" si="159"/>
        <v>57</v>
      </c>
      <c r="AB670">
        <f t="shared" si="167"/>
        <v>57</v>
      </c>
      <c r="AC670">
        <f t="shared" si="168"/>
        <v>7.42</v>
      </c>
      <c r="AD670" cm="1">
        <f t="array" ref="AD670">1+SUMPRODUCT((D$469:D$776=D670)*(AC$469:AC$776&gt;AC670))</f>
        <v>36</v>
      </c>
      <c r="AE670">
        <f t="shared" si="169"/>
        <v>36</v>
      </c>
      <c r="AF670">
        <f t="shared" si="170"/>
        <v>7.03</v>
      </c>
      <c r="AG670" cm="1">
        <f t="array" ref="AG670">1+SUMPRODUCT((D$469:D$776=D670)*(AF$469:AF$776&gt;AF670))</f>
        <v>67</v>
      </c>
      <c r="AH670">
        <f t="shared" si="171"/>
        <v>67</v>
      </c>
      <c r="AI670">
        <f t="shared" si="172"/>
        <v>7.3</v>
      </c>
      <c r="AJ670" cm="1">
        <f t="array" ref="AJ670">1+SUMPRODUCT((D$469:D$776=D670)*(AI$469:AI$776&gt;AI670))</f>
        <v>53</v>
      </c>
      <c r="AK670">
        <f t="shared" si="173"/>
        <v>53</v>
      </c>
      <c r="AL670">
        <f t="shared" si="174"/>
        <v>7.45</v>
      </c>
      <c r="AM670" cm="1">
        <f t="array" ref="AM670">1+SUMPRODUCT((D$469:D$776=D670)*(AL$469:AL$776&gt;AL670))</f>
        <v>23</v>
      </c>
      <c r="AN670">
        <f t="shared" si="175"/>
        <v>23</v>
      </c>
    </row>
    <row r="671" spans="2:40" x14ac:dyDescent="0.3">
      <c r="B671" t="s">
        <v>220</v>
      </c>
      <c r="C671" t="str">
        <f>VLOOKUP(B671,class!A$1:B$357,2,FALSE)</f>
        <v>Shire district</v>
      </c>
      <c r="D671" t="str">
        <f>VLOOKUP(B671,classifications!E$3:F$335,2,FALSE)</f>
        <v>Urban with City and Town</v>
      </c>
      <c r="E671" s="7">
        <f t="shared" si="144"/>
        <v>7.87</v>
      </c>
      <c r="F671" s="49">
        <f t="shared" si="145"/>
        <v>1</v>
      </c>
      <c r="G671" s="49">
        <f t="shared" si="160"/>
        <v>1</v>
      </c>
      <c r="H671">
        <f t="shared" si="146"/>
        <v>7.05</v>
      </c>
      <c r="I671" s="49">
        <f t="shared" si="147"/>
        <v>87</v>
      </c>
      <c r="J671" s="49">
        <f t="shared" si="161"/>
        <v>87</v>
      </c>
      <c r="K671">
        <f t="shared" si="148"/>
        <v>7.38</v>
      </c>
      <c r="L671">
        <f t="shared" si="149"/>
        <v>42</v>
      </c>
      <c r="M671" s="49">
        <f t="shared" si="162"/>
        <v>42</v>
      </c>
      <c r="N671">
        <f t="shared" si="150"/>
        <v>7.57</v>
      </c>
      <c r="O671">
        <f t="shared" si="151"/>
        <v>22</v>
      </c>
      <c r="P671" s="49">
        <f t="shared" si="163"/>
        <v>22</v>
      </c>
      <c r="Q671">
        <f t="shared" si="152"/>
        <v>7.49</v>
      </c>
      <c r="R671">
        <f t="shared" si="153"/>
        <v>43</v>
      </c>
      <c r="S671" s="49">
        <f t="shared" si="164"/>
        <v>43</v>
      </c>
      <c r="T671">
        <f t="shared" si="154"/>
        <v>7.07</v>
      </c>
      <c r="U671">
        <f t="shared" si="155"/>
        <v>91</v>
      </c>
      <c r="V671">
        <f t="shared" si="165"/>
        <v>91</v>
      </c>
      <c r="W671">
        <f t="shared" si="156"/>
        <v>8.0399999999999991</v>
      </c>
      <c r="X671">
        <f t="shared" si="157"/>
        <v>3</v>
      </c>
      <c r="Y671">
        <f t="shared" si="166"/>
        <v>3</v>
      </c>
      <c r="Z671">
        <f t="shared" si="158"/>
        <v>7.59</v>
      </c>
      <c r="AA671">
        <f t="shared" si="159"/>
        <v>43</v>
      </c>
      <c r="AB671">
        <f t="shared" si="167"/>
        <v>43</v>
      </c>
      <c r="AC671">
        <f t="shared" si="168"/>
        <v>7.8</v>
      </c>
      <c r="AD671" cm="1">
        <f t="array" ref="AD671">1+SUMPRODUCT((D$469:D$776=D671)*(AC$469:AC$776&gt;AC671))</f>
        <v>12</v>
      </c>
      <c r="AE671">
        <f t="shared" si="169"/>
        <v>12</v>
      </c>
      <c r="AF671">
        <f t="shared" si="170"/>
        <v>7.26</v>
      </c>
      <c r="AG671" cm="1">
        <f t="array" ref="AG671">1+SUMPRODUCT((D$469:D$776=D671)*(AF$469:AF$776&gt;AF671))</f>
        <v>55</v>
      </c>
      <c r="AH671">
        <f t="shared" si="171"/>
        <v>55</v>
      </c>
      <c r="AI671">
        <f t="shared" si="172"/>
        <v>7.97</v>
      </c>
      <c r="AJ671" cm="1">
        <f t="array" ref="AJ671">1+SUMPRODUCT((D$469:D$776=D671)*(AI$469:AI$776&gt;AI671))</f>
        <v>5</v>
      </c>
      <c r="AK671">
        <f t="shared" si="173"/>
        <v>5</v>
      </c>
      <c r="AL671">
        <f t="shared" si="174"/>
        <v>7.28</v>
      </c>
      <c r="AM671" cm="1">
        <f t="array" ref="AM671">1+SUMPRODUCT((D$469:D$776=D671)*(AL$469:AL$776&gt;AL671))</f>
        <v>63</v>
      </c>
      <c r="AN671">
        <f t="shared" si="175"/>
        <v>63</v>
      </c>
    </row>
    <row r="672" spans="2:40" x14ac:dyDescent="0.3">
      <c r="B672" t="s">
        <v>221</v>
      </c>
      <c r="C672" t="str">
        <f>VLOOKUP(B672,class!A$1:B$357,2,FALSE)</f>
        <v>Shire district</v>
      </c>
      <c r="D672" t="str">
        <f>VLOOKUP(B672,classifications!E$3:F$335,2,FALSE)</f>
        <v>Urban with City and Town</v>
      </c>
      <c r="E672" s="7">
        <f t="shared" si="144"/>
        <v>7.36</v>
      </c>
      <c r="F672" s="49">
        <f t="shared" si="145"/>
        <v>24</v>
      </c>
      <c r="G672" s="49">
        <f t="shared" si="160"/>
        <v>24</v>
      </c>
      <c r="H672">
        <f t="shared" si="146"/>
        <v>7.13</v>
      </c>
      <c r="I672" s="49">
        <f t="shared" si="147"/>
        <v>72</v>
      </c>
      <c r="J672" s="49">
        <f t="shared" si="161"/>
        <v>72</v>
      </c>
      <c r="K672">
        <f t="shared" si="148"/>
        <v>7.87</v>
      </c>
      <c r="L672">
        <f t="shared" si="149"/>
        <v>2</v>
      </c>
      <c r="M672" s="49">
        <f t="shared" si="162"/>
        <v>2</v>
      </c>
      <c r="N672">
        <f t="shared" si="150"/>
        <v>7.19</v>
      </c>
      <c r="O672">
        <f t="shared" si="151"/>
        <v>85</v>
      </c>
      <c r="P672" s="49">
        <f t="shared" si="163"/>
        <v>85</v>
      </c>
      <c r="Q672">
        <f t="shared" si="152"/>
        <v>7.9</v>
      </c>
      <c r="R672">
        <f t="shared" si="153"/>
        <v>4</v>
      </c>
      <c r="S672" s="49">
        <f t="shared" si="164"/>
        <v>4</v>
      </c>
      <c r="T672">
        <f t="shared" si="154"/>
        <v>7.53</v>
      </c>
      <c r="U672">
        <f t="shared" si="155"/>
        <v>41</v>
      </c>
      <c r="V672">
        <f t="shared" si="165"/>
        <v>41</v>
      </c>
      <c r="W672">
        <f t="shared" si="156"/>
        <v>7.57</v>
      </c>
      <c r="X672">
        <f t="shared" si="157"/>
        <v>37</v>
      </c>
      <c r="Y672">
        <f t="shared" si="166"/>
        <v>37</v>
      </c>
      <c r="Z672">
        <f t="shared" si="158"/>
        <v>7.58</v>
      </c>
      <c r="AA672">
        <f t="shared" si="159"/>
        <v>45</v>
      </c>
      <c r="AB672">
        <f t="shared" si="167"/>
        <v>45</v>
      </c>
      <c r="AC672">
        <f t="shared" si="168"/>
        <v>7.16</v>
      </c>
      <c r="AD672" cm="1">
        <f t="array" ref="AD672">1+SUMPRODUCT((D$469:D$776=D672)*(AC$469:AC$776&gt;AC672))</f>
        <v>87</v>
      </c>
      <c r="AE672">
        <f t="shared" si="169"/>
        <v>87</v>
      </c>
      <c r="AF672">
        <f t="shared" si="170"/>
        <v>7.34</v>
      </c>
      <c r="AG672" cm="1">
        <f t="array" ref="AG672">1+SUMPRODUCT((D$469:D$776=D672)*(AF$469:AF$776&gt;AF672))</f>
        <v>39</v>
      </c>
      <c r="AH672">
        <f t="shared" si="171"/>
        <v>39</v>
      </c>
      <c r="AI672">
        <f t="shared" si="172"/>
        <v>7.22</v>
      </c>
      <c r="AJ672" cm="1">
        <f t="array" ref="AJ672">1+SUMPRODUCT((D$469:D$776=D672)*(AI$469:AI$776&gt;AI672))</f>
        <v>79</v>
      </c>
      <c r="AK672">
        <f t="shared" si="173"/>
        <v>79</v>
      </c>
      <c r="AL672">
        <f t="shared" si="174"/>
        <v>7.09</v>
      </c>
      <c r="AM672" cm="1">
        <f t="array" ref="AM672">1+SUMPRODUCT((D$469:D$776=D672)*(AL$469:AL$776&gt;AL672))</f>
        <v>75</v>
      </c>
      <c r="AN672">
        <f t="shared" si="175"/>
        <v>75</v>
      </c>
    </row>
    <row r="673" spans="2:40" x14ac:dyDescent="0.3">
      <c r="B673" t="s">
        <v>222</v>
      </c>
      <c r="C673" t="str">
        <f>VLOOKUP(B673,class!A$1:B$357,2,FALSE)</f>
        <v>Shire district</v>
      </c>
      <c r="D673" t="str">
        <f>VLOOKUP(B673,classifications!E$3:F$335,2,FALSE)</f>
        <v xml:space="preserve">Largely Rural (rural including hub towns 50-79%) </v>
      </c>
      <c r="E673" s="7">
        <f t="shared" si="144"/>
        <v>7.57</v>
      </c>
      <c r="F673" s="49">
        <f t="shared" si="145"/>
        <v>10</v>
      </c>
      <c r="G673" s="49">
        <f t="shared" si="160"/>
        <v>10</v>
      </c>
      <c r="H673">
        <f t="shared" si="146"/>
        <v>7.48</v>
      </c>
      <c r="I673" s="49">
        <f t="shared" si="147"/>
        <v>13</v>
      </c>
      <c r="J673" s="49">
        <f t="shared" si="161"/>
        <v>13</v>
      </c>
      <c r="K673">
        <f t="shared" si="148"/>
        <v>7.57</v>
      </c>
      <c r="L673">
        <f t="shared" si="149"/>
        <v>11</v>
      </c>
      <c r="M673" s="49">
        <f t="shared" si="162"/>
        <v>11</v>
      </c>
      <c r="N673">
        <f t="shared" si="150"/>
        <v>7.71</v>
      </c>
      <c r="O673">
        <f t="shared" si="151"/>
        <v>12</v>
      </c>
      <c r="P673" s="49">
        <f t="shared" si="163"/>
        <v>12</v>
      </c>
      <c r="Q673">
        <f t="shared" si="152"/>
        <v>7.67</v>
      </c>
      <c r="R673">
        <f t="shared" si="153"/>
        <v>22</v>
      </c>
      <c r="S673" s="49">
        <f t="shared" si="164"/>
        <v>22</v>
      </c>
      <c r="T673">
        <f t="shared" si="154"/>
        <v>7.69</v>
      </c>
      <c r="U673">
        <f t="shared" si="155"/>
        <v>18</v>
      </c>
      <c r="V673">
        <f t="shared" si="165"/>
        <v>18</v>
      </c>
      <c r="W673">
        <f t="shared" si="156"/>
        <v>7.64</v>
      </c>
      <c r="X673">
        <f t="shared" si="157"/>
        <v>19</v>
      </c>
      <c r="Y673">
        <f t="shared" si="166"/>
        <v>19</v>
      </c>
      <c r="Z673">
        <f t="shared" si="158"/>
        <v>7.82</v>
      </c>
      <c r="AA673">
        <f t="shared" si="159"/>
        <v>11</v>
      </c>
      <c r="AB673">
        <f t="shared" si="167"/>
        <v>11</v>
      </c>
      <c r="AC673">
        <f t="shared" si="168"/>
        <v>7.55</v>
      </c>
      <c r="AD673" cm="1">
        <f t="array" ref="AD673">1+SUMPRODUCT((D$469:D$776=D673)*(AC$469:AC$776&gt;AC673))</f>
        <v>25</v>
      </c>
      <c r="AE673">
        <f t="shared" si="169"/>
        <v>25</v>
      </c>
      <c r="AF673">
        <f t="shared" si="170"/>
        <v>7.39</v>
      </c>
      <c r="AG673" cm="1">
        <f t="array" ref="AG673">1+SUMPRODUCT((D$469:D$776=D673)*(AF$469:AF$776&gt;AF673))</f>
        <v>24</v>
      </c>
      <c r="AH673">
        <f t="shared" si="171"/>
        <v>24</v>
      </c>
      <c r="AI673">
        <f t="shared" si="172"/>
        <v>7.68</v>
      </c>
      <c r="AJ673" cm="1">
        <f t="array" ref="AJ673">1+SUMPRODUCT((D$469:D$776=D673)*(AI$469:AI$776&gt;AI673))</f>
        <v>10</v>
      </c>
      <c r="AK673">
        <f t="shared" si="173"/>
        <v>10</v>
      </c>
      <c r="AL673">
        <f t="shared" si="174"/>
        <v>7.29</v>
      </c>
      <c r="AM673" cm="1">
        <f t="array" ref="AM673">1+SUMPRODUCT((D$469:D$776=D673)*(AL$469:AL$776&gt;AL673))</f>
        <v>34</v>
      </c>
      <c r="AN673">
        <f t="shared" si="175"/>
        <v>34</v>
      </c>
    </row>
    <row r="674" spans="2:40" x14ac:dyDescent="0.3">
      <c r="B674" t="s">
        <v>223</v>
      </c>
      <c r="C674" t="str">
        <f>VLOOKUP(B674,class!A$1:B$357,2,FALSE)</f>
        <v>Metropolitan district</v>
      </c>
      <c r="D674" t="str">
        <f>VLOOKUP(B674,classifications!E$3:F$335,2,FALSE)</f>
        <v>Urban with Minor Conurbation</v>
      </c>
      <c r="E674" s="7">
        <f t="shared" si="144"/>
        <v>7.12</v>
      </c>
      <c r="F674" s="49">
        <f t="shared" si="145"/>
        <v>7</v>
      </c>
      <c r="G674" s="49">
        <f t="shared" si="160"/>
        <v>7</v>
      </c>
      <c r="H674">
        <f t="shared" si="146"/>
        <v>7.35</v>
      </c>
      <c r="I674" s="49">
        <f t="shared" si="147"/>
        <v>5</v>
      </c>
      <c r="J674" s="49">
        <f t="shared" si="161"/>
        <v>5</v>
      </c>
      <c r="K674">
        <f t="shared" si="148"/>
        <v>7.38</v>
      </c>
      <c r="L674">
        <f t="shared" si="149"/>
        <v>2</v>
      </c>
      <c r="M674" s="49">
        <f t="shared" si="162"/>
        <v>2</v>
      </c>
      <c r="N674">
        <f t="shared" si="150"/>
        <v>7.22</v>
      </c>
      <c r="O674">
        <f t="shared" si="151"/>
        <v>9</v>
      </c>
      <c r="P674" s="49">
        <f t="shared" si="163"/>
        <v>9</v>
      </c>
      <c r="Q674">
        <f t="shared" si="152"/>
        <v>7.36</v>
      </c>
      <c r="R674">
        <f t="shared" si="153"/>
        <v>8</v>
      </c>
      <c r="S674" s="49">
        <f t="shared" si="164"/>
        <v>8</v>
      </c>
      <c r="T674">
        <f t="shared" si="154"/>
        <v>7.51</v>
      </c>
      <c r="U674">
        <f t="shared" si="155"/>
        <v>3</v>
      </c>
      <c r="V674">
        <f t="shared" si="165"/>
        <v>3</v>
      </c>
      <c r="W674">
        <f t="shared" si="156"/>
        <v>7.38</v>
      </c>
      <c r="X674">
        <f t="shared" si="157"/>
        <v>4</v>
      </c>
      <c r="Y674">
        <f t="shared" si="166"/>
        <v>4</v>
      </c>
      <c r="Z674">
        <f t="shared" si="158"/>
        <v>7.35</v>
      </c>
      <c r="AA674">
        <f t="shared" si="159"/>
        <v>9</v>
      </c>
      <c r="AB674">
        <f t="shared" si="167"/>
        <v>9</v>
      </c>
      <c r="AC674">
        <f t="shared" si="168"/>
        <v>7.41</v>
      </c>
      <c r="AD674" cm="1">
        <f t="array" ref="AD674">1+SUMPRODUCT((D$469:D$776=D674)*(AC$469:AC$776&gt;AC674))</f>
        <v>5</v>
      </c>
      <c r="AE674">
        <f t="shared" si="169"/>
        <v>5</v>
      </c>
      <c r="AF674">
        <f t="shared" si="170"/>
        <v>7.26</v>
      </c>
      <c r="AG674" cm="1">
        <f t="array" ref="AG674">1+SUMPRODUCT((D$469:D$776=D674)*(AF$469:AF$776&gt;AF674))</f>
        <v>5</v>
      </c>
      <c r="AH674">
        <f t="shared" si="171"/>
        <v>5</v>
      </c>
      <c r="AI674">
        <f t="shared" si="172"/>
        <v>7.5</v>
      </c>
      <c r="AJ674" cm="1">
        <f t="array" ref="AJ674">1+SUMPRODUCT((D$469:D$776=D674)*(AI$469:AI$776&gt;AI674))</f>
        <v>3</v>
      </c>
      <c r="AK674">
        <f t="shared" si="173"/>
        <v>3</v>
      </c>
      <c r="AL674">
        <f t="shared" si="174"/>
        <v>7.26</v>
      </c>
      <c r="AM674" cm="1">
        <f t="array" ref="AM674">1+SUMPRODUCT((D$469:D$776=D674)*(AL$469:AL$776&gt;AL674))</f>
        <v>7</v>
      </c>
      <c r="AN674">
        <f t="shared" si="175"/>
        <v>7</v>
      </c>
    </row>
    <row r="675" spans="2:40" x14ac:dyDescent="0.3">
      <c r="B675" t="s">
        <v>224</v>
      </c>
      <c r="C675" t="str">
        <f>VLOOKUP(B675,class!A$1:B$357,2,FALSE)</f>
        <v>Shire district</v>
      </c>
      <c r="D675" t="str">
        <f>VLOOKUP(B675,classifications!E$3:F$335,2,FALSE)</f>
        <v>Urban with City and Town</v>
      </c>
      <c r="E675" s="7">
        <f t="shared" si="144"/>
        <v>7.21</v>
      </c>
      <c r="F675" s="49">
        <f t="shared" si="145"/>
        <v>57</v>
      </c>
      <c r="G675" s="49">
        <f t="shared" si="160"/>
        <v>57</v>
      </c>
      <c r="H675">
        <f t="shared" si="146"/>
        <v>7.48</v>
      </c>
      <c r="I675" s="49">
        <f t="shared" si="147"/>
        <v>10</v>
      </c>
      <c r="J675" s="49">
        <f t="shared" si="161"/>
        <v>10</v>
      </c>
      <c r="K675">
        <f t="shared" si="148"/>
        <v>7.55</v>
      </c>
      <c r="L675">
        <f t="shared" si="149"/>
        <v>19</v>
      </c>
      <c r="M675" s="49">
        <f t="shared" si="162"/>
        <v>19</v>
      </c>
      <c r="N675">
        <f t="shared" si="150"/>
        <v>7.64</v>
      </c>
      <c r="O675">
        <f t="shared" si="151"/>
        <v>12</v>
      </c>
      <c r="P675" s="49">
        <f t="shared" si="163"/>
        <v>12</v>
      </c>
      <c r="Q675">
        <f t="shared" si="152"/>
        <v>7.59</v>
      </c>
      <c r="R675">
        <f t="shared" si="153"/>
        <v>27</v>
      </c>
      <c r="S675" s="49">
        <f t="shared" si="164"/>
        <v>27</v>
      </c>
      <c r="T675">
        <f t="shared" si="154"/>
        <v>7.68</v>
      </c>
      <c r="U675">
        <f t="shared" si="155"/>
        <v>17</v>
      </c>
      <c r="V675">
        <f t="shared" si="165"/>
        <v>17</v>
      </c>
      <c r="W675">
        <f t="shared" si="156"/>
        <v>7.77</v>
      </c>
      <c r="X675">
        <f t="shared" si="157"/>
        <v>15</v>
      </c>
      <c r="Y675">
        <f t="shared" si="166"/>
        <v>15</v>
      </c>
      <c r="Z675">
        <f t="shared" si="158"/>
        <v>8.02</v>
      </c>
      <c r="AA675">
        <f t="shared" si="159"/>
        <v>4</v>
      </c>
      <c r="AB675">
        <f t="shared" si="167"/>
        <v>4</v>
      </c>
      <c r="AC675">
        <f t="shared" si="168"/>
        <v>7.58</v>
      </c>
      <c r="AD675" cm="1">
        <f t="array" ref="AD675">1+SUMPRODUCT((D$469:D$776=D675)*(AC$469:AC$776&gt;AC675))</f>
        <v>29</v>
      </c>
      <c r="AE675">
        <f t="shared" si="169"/>
        <v>29</v>
      </c>
      <c r="AF675">
        <f t="shared" si="170"/>
        <v>7.31</v>
      </c>
      <c r="AG675" cm="1">
        <f t="array" ref="AG675">1+SUMPRODUCT((D$469:D$776=D675)*(AF$469:AF$776&gt;AF675))</f>
        <v>46</v>
      </c>
      <c r="AH675">
        <f t="shared" si="171"/>
        <v>46</v>
      </c>
      <c r="AI675">
        <f t="shared" si="172"/>
        <v>7.39</v>
      </c>
      <c r="AJ675" cm="1">
        <f t="array" ref="AJ675">1+SUMPRODUCT((D$469:D$776=D675)*(AI$469:AI$776&gt;AI675))</f>
        <v>54</v>
      </c>
      <c r="AK675">
        <f t="shared" si="173"/>
        <v>54</v>
      </c>
      <c r="AL675">
        <f t="shared" si="174"/>
        <v>7.28</v>
      </c>
      <c r="AM675" cm="1">
        <f t="array" ref="AM675">1+SUMPRODUCT((D$469:D$776=D675)*(AL$469:AL$776&gt;AL675))</f>
        <v>63</v>
      </c>
      <c r="AN675">
        <f t="shared" si="175"/>
        <v>63</v>
      </c>
    </row>
    <row r="676" spans="2:40" x14ac:dyDescent="0.3">
      <c r="B676" t="s">
        <v>225</v>
      </c>
      <c r="C676" t="str">
        <f>VLOOKUP(B676,class!A$1:B$357,2,FALSE)</f>
        <v>Shire district</v>
      </c>
      <c r="D676" t="str">
        <f>VLOOKUP(B676,classifications!E$3:F$335,2,FALSE)</f>
        <v>Urban with Major Conurbation</v>
      </c>
      <c r="E676" s="7">
        <f t="shared" ref="E676:E707" si="176">VLOOKUP($B676,$B$7:$G$431,2,FALSE)</f>
        <v>7.13</v>
      </c>
      <c r="F676" s="49">
        <f t="shared" si="145"/>
        <v>48</v>
      </c>
      <c r="G676" s="49">
        <f t="shared" si="160"/>
        <v>48</v>
      </c>
      <c r="H676">
        <f t="shared" ref="H676:H707" si="177">VLOOKUP($B676,$B$7:$G$431,3,FALSE)</f>
        <v>7.16</v>
      </c>
      <c r="I676" s="49">
        <f t="shared" si="147"/>
        <v>47</v>
      </c>
      <c r="J676" s="49">
        <f t="shared" si="161"/>
        <v>47</v>
      </c>
      <c r="K676">
        <f t="shared" ref="K676:K707" si="178">VLOOKUP($B676,$B$7:$G$431,4,FALSE)</f>
        <v>7.63</v>
      </c>
      <c r="L676">
        <f t="shared" si="149"/>
        <v>4</v>
      </c>
      <c r="M676" s="49">
        <f t="shared" si="162"/>
        <v>4</v>
      </c>
      <c r="N676">
        <f t="shared" ref="N676:N707" si="179">VLOOKUP($B676,$B$7:$G$431,5,FALSE)</f>
        <v>7</v>
      </c>
      <c r="O676">
        <f t="shared" si="151"/>
        <v>75</v>
      </c>
      <c r="P676" s="49">
        <f t="shared" si="163"/>
        <v>75</v>
      </c>
      <c r="Q676">
        <f t="shared" ref="Q676:Q707" si="180">VLOOKUP($B676,$B$7:$G$431,6,FALSE)</f>
        <v>7.27</v>
      </c>
      <c r="R676">
        <f t="shared" si="153"/>
        <v>58</v>
      </c>
      <c r="S676" s="49">
        <f t="shared" si="164"/>
        <v>58</v>
      </c>
      <c r="T676">
        <f t="shared" ref="T676:T707" si="181">VLOOKUP($B676,$B$7:$H$431,7,FALSE)</f>
        <v>7.64</v>
      </c>
      <c r="U676">
        <f t="shared" si="155"/>
        <v>8</v>
      </c>
      <c r="V676">
        <f t="shared" si="165"/>
        <v>8</v>
      </c>
      <c r="W676">
        <f t="shared" ref="W676:W707" si="182">VLOOKUP($B676,$B$7:$I$431,8,FALSE)</f>
        <v>7.31</v>
      </c>
      <c r="X676">
        <f t="shared" si="157"/>
        <v>61</v>
      </c>
      <c r="Y676">
        <f t="shared" si="166"/>
        <v>61</v>
      </c>
      <c r="Z676">
        <f t="shared" ref="Z676:Z707" si="183">VLOOKUP($B676,$B$7:$J$431,9,FALSE)</f>
        <v>7.88</v>
      </c>
      <c r="AA676">
        <f t="shared" si="159"/>
        <v>6</v>
      </c>
      <c r="AB676">
        <f t="shared" si="167"/>
        <v>6</v>
      </c>
      <c r="AC676">
        <f t="shared" si="168"/>
        <v>7.75</v>
      </c>
      <c r="AD676" cm="1">
        <f t="array" ref="AD676">1+SUMPRODUCT((D$469:D$776=D676)*(AC$469:AC$776&gt;AC676))</f>
        <v>8</v>
      </c>
      <c r="AE676">
        <f t="shared" si="169"/>
        <v>8</v>
      </c>
      <c r="AF676">
        <f t="shared" si="170"/>
        <v>7.75</v>
      </c>
      <c r="AG676" cm="1">
        <f t="array" ref="AG676">1+SUMPRODUCT((D$469:D$776=D676)*(AF$469:AF$776&gt;AF676))</f>
        <v>4</v>
      </c>
      <c r="AH676">
        <f t="shared" si="171"/>
        <v>4</v>
      </c>
      <c r="AI676">
        <f t="shared" si="172"/>
        <v>7.46</v>
      </c>
      <c r="AJ676" cm="1">
        <f t="array" ref="AJ676">1+SUMPRODUCT((D$469:D$776=D676)*(AI$469:AI$776&gt;AI676))</f>
        <v>30</v>
      </c>
      <c r="AK676">
        <f t="shared" si="173"/>
        <v>30</v>
      </c>
      <c r="AL676" t="str">
        <f t="shared" si="174"/>
        <v>x</v>
      </c>
      <c r="AM676" cm="1">
        <f t="array" ref="AM676">1+SUMPRODUCT((D$469:D$776=D676)*(AL$469:AL$776&gt;AL676))</f>
        <v>1</v>
      </c>
      <c r="AN676">
        <f t="shared" si="175"/>
        <v>9999</v>
      </c>
    </row>
    <row r="677" spans="2:40" x14ac:dyDescent="0.3">
      <c r="B677" t="s">
        <v>226</v>
      </c>
      <c r="C677" t="str">
        <f>VLOOKUP(B677,class!A$1:B$357,2,FALSE)</f>
        <v>Shire district</v>
      </c>
      <c r="D677" t="str">
        <f>VLOOKUP(B677,classifications!E$3:F$335,2,FALSE)</f>
        <v xml:space="preserve">Largely Rural (rural including hub towns 50-79%) </v>
      </c>
      <c r="E677" s="7">
        <f t="shared" si="176"/>
        <v>7.35</v>
      </c>
      <c r="F677" s="49">
        <f t="shared" si="145"/>
        <v>28</v>
      </c>
      <c r="G677" s="49">
        <f t="shared" si="160"/>
        <v>28</v>
      </c>
      <c r="H677">
        <f t="shared" si="177"/>
        <v>7.53</v>
      </c>
      <c r="I677" s="49">
        <f t="shared" si="147"/>
        <v>10</v>
      </c>
      <c r="J677" s="49">
        <f t="shared" si="161"/>
        <v>10</v>
      </c>
      <c r="K677">
        <f t="shared" si="178"/>
        <v>7.46</v>
      </c>
      <c r="L677">
        <f t="shared" si="149"/>
        <v>22</v>
      </c>
      <c r="M677" s="49">
        <f t="shared" si="162"/>
        <v>22</v>
      </c>
      <c r="N677">
        <f t="shared" si="179"/>
        <v>7.63</v>
      </c>
      <c r="O677">
        <f t="shared" si="151"/>
        <v>19</v>
      </c>
      <c r="P677" s="49">
        <f t="shared" si="163"/>
        <v>19</v>
      </c>
      <c r="Q677">
        <f t="shared" si="180"/>
        <v>7.7</v>
      </c>
      <c r="R677">
        <f t="shared" si="153"/>
        <v>16</v>
      </c>
      <c r="S677" s="49">
        <f t="shared" si="164"/>
        <v>16</v>
      </c>
      <c r="T677">
        <f t="shared" si="181"/>
        <v>7.5</v>
      </c>
      <c r="U677">
        <f t="shared" si="155"/>
        <v>31</v>
      </c>
      <c r="V677">
        <f t="shared" si="165"/>
        <v>31</v>
      </c>
      <c r="W677">
        <f t="shared" si="182"/>
        <v>7.76</v>
      </c>
      <c r="X677">
        <f t="shared" si="157"/>
        <v>4</v>
      </c>
      <c r="Y677">
        <f t="shared" si="166"/>
        <v>4</v>
      </c>
      <c r="Z677">
        <f t="shared" si="183"/>
        <v>7.42</v>
      </c>
      <c r="AA677">
        <f t="shared" si="159"/>
        <v>36</v>
      </c>
      <c r="AB677">
        <f t="shared" si="167"/>
        <v>36</v>
      </c>
      <c r="AC677">
        <f t="shared" si="168"/>
        <v>7.55</v>
      </c>
      <c r="AD677" cm="1">
        <f t="array" ref="AD677">1+SUMPRODUCT((D$469:D$776=D677)*(AC$469:AC$776&gt;AC677))</f>
        <v>25</v>
      </c>
      <c r="AE677">
        <f t="shared" si="169"/>
        <v>25</v>
      </c>
      <c r="AF677">
        <f t="shared" si="170"/>
        <v>7.17</v>
      </c>
      <c r="AG677" cm="1">
        <f t="array" ref="AG677">1+SUMPRODUCT((D$469:D$776=D677)*(AF$469:AF$776&gt;AF677))</f>
        <v>38</v>
      </c>
      <c r="AH677">
        <f t="shared" si="171"/>
        <v>38</v>
      </c>
      <c r="AI677">
        <f t="shared" si="172"/>
        <v>7.52</v>
      </c>
      <c r="AJ677" cm="1">
        <f t="array" ref="AJ677">1+SUMPRODUCT((D$469:D$776=D677)*(AI$469:AI$776&gt;AI677))</f>
        <v>22</v>
      </c>
      <c r="AK677">
        <f t="shared" si="173"/>
        <v>22</v>
      </c>
      <c r="AL677">
        <f t="shared" si="174"/>
        <v>7.39</v>
      </c>
      <c r="AM677" cm="1">
        <f t="array" ref="AM677">1+SUMPRODUCT((D$469:D$776=D677)*(AL$469:AL$776&gt;AL677))</f>
        <v>27</v>
      </c>
      <c r="AN677">
        <f t="shared" si="175"/>
        <v>27</v>
      </c>
    </row>
    <row r="678" spans="2:40" x14ac:dyDescent="0.3">
      <c r="B678" t="s">
        <v>227</v>
      </c>
      <c r="C678" t="str">
        <f>VLOOKUP(B678,class!A$1:B$357,2,FALSE)</f>
        <v>Shire district</v>
      </c>
      <c r="D678" t="str">
        <f>VLOOKUP(B678,classifications!E$3:F$335,2,FALSE)</f>
        <v>Urban with City and Town</v>
      </c>
      <c r="E678" s="7">
        <f t="shared" si="176"/>
        <v>7.44</v>
      </c>
      <c r="F678" s="49">
        <f t="shared" ref="F678:F709" si="184">1+SUMPRODUCT((D$469:D$776=D678)*(E$469:E$776&gt;E678))</f>
        <v>16</v>
      </c>
      <c r="G678" s="49">
        <f t="shared" si="160"/>
        <v>16</v>
      </c>
      <c r="H678">
        <f t="shared" si="177"/>
        <v>7.4</v>
      </c>
      <c r="I678" s="49">
        <f t="shared" ref="I678:I709" si="185">1+SUMPRODUCT((D$469:D$776=D678)*(H$469:H$776&gt;H678))</f>
        <v>18</v>
      </c>
      <c r="J678" s="49">
        <f t="shared" si="161"/>
        <v>18</v>
      </c>
      <c r="K678">
        <f t="shared" si="178"/>
        <v>7.6</v>
      </c>
      <c r="L678">
        <f t="shared" ref="L678:L709" si="186">1+SUMPRODUCT((D$469:D$776=D678)*(K$469:K$776&gt;K678))</f>
        <v>15</v>
      </c>
      <c r="M678" s="49">
        <f t="shared" si="162"/>
        <v>15</v>
      </c>
      <c r="N678">
        <f t="shared" si="179"/>
        <v>7.53</v>
      </c>
      <c r="O678">
        <f t="shared" ref="O678:O709" si="187">1+SUMPRODUCT((D$469:D$776=D678)*(N$469:N$776&gt;N678))</f>
        <v>29</v>
      </c>
      <c r="P678" s="49">
        <f t="shared" si="163"/>
        <v>29</v>
      </c>
      <c r="Q678">
        <f t="shared" si="180"/>
        <v>7.23</v>
      </c>
      <c r="R678">
        <f t="shared" ref="R678:R709" si="188">1+SUMPRODUCT((D$469:D$776=D678)*(Q$469:Q$776&gt;Q678))</f>
        <v>85</v>
      </c>
      <c r="S678" s="49">
        <f t="shared" si="164"/>
        <v>85</v>
      </c>
      <c r="T678">
        <f t="shared" si="181"/>
        <v>7.79</v>
      </c>
      <c r="U678">
        <f t="shared" ref="U678:U709" si="189">1+SUMPRODUCT((D$469:D$776=D678)*(T$469:T$776&gt;T678))</f>
        <v>6</v>
      </c>
      <c r="V678">
        <f t="shared" si="165"/>
        <v>6</v>
      </c>
      <c r="W678">
        <f t="shared" si="182"/>
        <v>8.34</v>
      </c>
      <c r="X678">
        <f t="shared" ref="X678:X709" si="190">1+SUMPRODUCT((D$469:D$776=D678)*(W$469:W$776&gt;W678))</f>
        <v>1</v>
      </c>
      <c r="Y678">
        <f t="shared" si="166"/>
        <v>1</v>
      </c>
      <c r="Z678">
        <f t="shared" si="183"/>
        <v>7.69</v>
      </c>
      <c r="AA678">
        <f t="shared" ref="AA678:AA709" si="191">1+SUMPRODUCT((D$469:D$776=D678)*(Z$469:Z$776&gt;Z678))</f>
        <v>22</v>
      </c>
      <c r="AB678">
        <f t="shared" si="167"/>
        <v>22</v>
      </c>
      <c r="AC678">
        <f t="shared" si="168"/>
        <v>7.77</v>
      </c>
      <c r="AD678" cm="1">
        <f t="array" ref="AD678">1+SUMPRODUCT((D$469:D$776=D678)*(AC$469:AC$776&gt;AC678))</f>
        <v>14</v>
      </c>
      <c r="AE678">
        <f t="shared" si="169"/>
        <v>14</v>
      </c>
      <c r="AF678">
        <f t="shared" si="170"/>
        <v>7.48</v>
      </c>
      <c r="AG678" cm="1">
        <f t="array" ref="AG678">1+SUMPRODUCT((D$469:D$776=D678)*(AF$469:AF$776&gt;AF678))</f>
        <v>16</v>
      </c>
      <c r="AH678">
        <f t="shared" si="171"/>
        <v>16</v>
      </c>
      <c r="AI678">
        <f t="shared" si="172"/>
        <v>7.52</v>
      </c>
      <c r="AJ678" cm="1">
        <f t="array" ref="AJ678">1+SUMPRODUCT((D$469:D$776=D678)*(AI$469:AI$776&gt;AI678))</f>
        <v>31</v>
      </c>
      <c r="AK678">
        <f t="shared" si="173"/>
        <v>31</v>
      </c>
      <c r="AL678">
        <f t="shared" si="174"/>
        <v>6.98</v>
      </c>
      <c r="AM678" cm="1">
        <f t="array" ref="AM678">1+SUMPRODUCT((D$469:D$776=D678)*(AL$469:AL$776&gt;AL678))</f>
        <v>85</v>
      </c>
      <c r="AN678">
        <f t="shared" si="175"/>
        <v>85</v>
      </c>
    </row>
    <row r="679" spans="2:40" x14ac:dyDescent="0.3">
      <c r="B679" t="s">
        <v>228</v>
      </c>
      <c r="C679" t="str">
        <f>VLOOKUP(B679,class!A$1:B$357,2,FALSE)</f>
        <v>Unitary authority</v>
      </c>
      <c r="D679" t="str">
        <f>VLOOKUP(B679,classifications!E$3:F$335,2,FALSE)</f>
        <v xml:space="preserve">Mainly Rural (rural including hub towns &gt;=80%) </v>
      </c>
      <c r="E679" s="7">
        <f t="shared" si="176"/>
        <v>7.79</v>
      </c>
      <c r="F679" s="49">
        <f t="shared" si="184"/>
        <v>5</v>
      </c>
      <c r="G679" s="49">
        <f t="shared" si="160"/>
        <v>5</v>
      </c>
      <c r="H679">
        <f t="shared" si="177"/>
        <v>7.51</v>
      </c>
      <c r="I679" s="49">
        <f t="shared" si="185"/>
        <v>14</v>
      </c>
      <c r="J679" s="49">
        <f t="shared" si="161"/>
        <v>14</v>
      </c>
      <c r="K679">
        <f t="shared" si="178"/>
        <v>7.6</v>
      </c>
      <c r="L679">
        <f t="shared" si="186"/>
        <v>20</v>
      </c>
      <c r="M679" s="49">
        <f t="shared" si="162"/>
        <v>20</v>
      </c>
      <c r="N679">
        <f t="shared" si="179"/>
        <v>7.68</v>
      </c>
      <c r="O679">
        <f t="shared" si="187"/>
        <v>18</v>
      </c>
      <c r="P679" s="49">
        <f t="shared" si="163"/>
        <v>18</v>
      </c>
      <c r="Q679">
        <f t="shared" si="180"/>
        <v>7.57</v>
      </c>
      <c r="R679">
        <f t="shared" si="188"/>
        <v>25</v>
      </c>
      <c r="S679" s="49">
        <f t="shared" si="164"/>
        <v>25</v>
      </c>
      <c r="T679">
        <f t="shared" si="181"/>
        <v>7.68</v>
      </c>
      <c r="U679">
        <f t="shared" si="189"/>
        <v>20</v>
      </c>
      <c r="V679">
        <f t="shared" si="165"/>
        <v>20</v>
      </c>
      <c r="W679">
        <f t="shared" si="182"/>
        <v>7.68</v>
      </c>
      <c r="X679">
        <f t="shared" si="190"/>
        <v>19</v>
      </c>
      <c r="Y679">
        <f t="shared" si="166"/>
        <v>19</v>
      </c>
      <c r="Z679">
        <f t="shared" si="183"/>
        <v>7.77</v>
      </c>
      <c r="AA679">
        <f t="shared" si="191"/>
        <v>13</v>
      </c>
      <c r="AB679">
        <f t="shared" si="167"/>
        <v>13</v>
      </c>
      <c r="AC679">
        <f t="shared" si="168"/>
        <v>7.65</v>
      </c>
      <c r="AD679" cm="1">
        <f t="array" ref="AD679">1+SUMPRODUCT((D$469:D$776=D679)*(AC$469:AC$776&gt;AC679))</f>
        <v>17</v>
      </c>
      <c r="AE679">
        <f t="shared" si="169"/>
        <v>17</v>
      </c>
      <c r="AF679">
        <f t="shared" si="170"/>
        <v>7.68</v>
      </c>
      <c r="AG679" cm="1">
        <f t="array" ref="AG679">1+SUMPRODUCT((D$469:D$776=D679)*(AF$469:AF$776&gt;AF679))</f>
        <v>13</v>
      </c>
      <c r="AH679">
        <f t="shared" si="171"/>
        <v>13</v>
      </c>
      <c r="AI679">
        <f t="shared" si="172"/>
        <v>7.78</v>
      </c>
      <c r="AJ679" cm="1">
        <f t="array" ref="AJ679">1+SUMPRODUCT((D$469:D$776=D679)*(AI$469:AI$776&gt;AI679))</f>
        <v>9</v>
      </c>
      <c r="AK679">
        <f t="shared" si="173"/>
        <v>9</v>
      </c>
      <c r="AL679">
        <f t="shared" si="174"/>
        <v>7.7</v>
      </c>
      <c r="AM679" cm="1">
        <f t="array" ref="AM679">1+SUMPRODUCT((D$469:D$776=D679)*(AL$469:AL$776&gt;AL679))</f>
        <v>12</v>
      </c>
      <c r="AN679">
        <f t="shared" si="175"/>
        <v>12</v>
      </c>
    </row>
    <row r="680" spans="2:40" x14ac:dyDescent="0.3">
      <c r="B680" t="s">
        <v>229</v>
      </c>
      <c r="C680" t="str">
        <f>VLOOKUP(B680,class!A$1:B$357,2,FALSE)</f>
        <v>Shire district</v>
      </c>
      <c r="D680" t="str">
        <f>VLOOKUP(B680,classifications!E$3:F$335,2,FALSE)</f>
        <v xml:space="preserve">Mainly Rural (rural including hub towns &gt;=80%) </v>
      </c>
      <c r="E680" s="7">
        <f t="shared" si="176"/>
        <v>7.74</v>
      </c>
      <c r="F680" s="49">
        <f t="shared" si="184"/>
        <v>8</v>
      </c>
      <c r="G680" s="49">
        <f t="shared" si="160"/>
        <v>8</v>
      </c>
      <c r="H680">
        <f t="shared" si="177"/>
        <v>7.5</v>
      </c>
      <c r="I680" s="49">
        <f t="shared" si="185"/>
        <v>15</v>
      </c>
      <c r="J680" s="49">
        <f t="shared" si="161"/>
        <v>15</v>
      </c>
      <c r="K680">
        <f t="shared" si="178"/>
        <v>7.95</v>
      </c>
      <c r="L680">
        <f t="shared" si="186"/>
        <v>5</v>
      </c>
      <c r="M680" s="49">
        <f t="shared" si="162"/>
        <v>5</v>
      </c>
      <c r="N680">
        <f t="shared" si="179"/>
        <v>7.45</v>
      </c>
      <c r="O680">
        <f t="shared" si="187"/>
        <v>37</v>
      </c>
      <c r="P680" s="49">
        <f t="shared" si="163"/>
        <v>37</v>
      </c>
      <c r="Q680">
        <f t="shared" si="180"/>
        <v>7.73</v>
      </c>
      <c r="R680">
        <f t="shared" si="188"/>
        <v>12</v>
      </c>
      <c r="S680" s="49">
        <f t="shared" si="164"/>
        <v>12</v>
      </c>
      <c r="T680">
        <f t="shared" si="181"/>
        <v>7.55</v>
      </c>
      <c r="U680">
        <f t="shared" si="189"/>
        <v>33</v>
      </c>
      <c r="V680">
        <f t="shared" si="165"/>
        <v>33</v>
      </c>
      <c r="W680">
        <f t="shared" si="182"/>
        <v>7.49</v>
      </c>
      <c r="X680">
        <f t="shared" si="190"/>
        <v>36</v>
      </c>
      <c r="Y680">
        <f t="shared" si="166"/>
        <v>36</v>
      </c>
      <c r="Z680">
        <f t="shared" si="183"/>
        <v>7.45</v>
      </c>
      <c r="AA680">
        <f t="shared" si="191"/>
        <v>38</v>
      </c>
      <c r="AB680">
        <f t="shared" si="167"/>
        <v>38</v>
      </c>
      <c r="AC680">
        <f t="shared" si="168"/>
        <v>7.72</v>
      </c>
      <c r="AD680" cm="1">
        <f t="array" ref="AD680">1+SUMPRODUCT((D$469:D$776=D680)*(AC$469:AC$776&gt;AC680))</f>
        <v>11</v>
      </c>
      <c r="AE680">
        <f t="shared" si="169"/>
        <v>11</v>
      </c>
      <c r="AF680">
        <f t="shared" si="170"/>
        <v>7.72</v>
      </c>
      <c r="AG680" cm="1">
        <f t="array" ref="AG680">1+SUMPRODUCT((D$469:D$776=D680)*(AF$469:AF$776&gt;AF680))</f>
        <v>8</v>
      </c>
      <c r="AH680">
        <f t="shared" si="171"/>
        <v>8</v>
      </c>
      <c r="AI680">
        <f t="shared" si="172"/>
        <v>8.0299999999999994</v>
      </c>
      <c r="AJ680" cm="1">
        <f t="array" ref="AJ680">1+SUMPRODUCT((D$469:D$776=D680)*(AI$469:AI$776&gt;AI680))</f>
        <v>3</v>
      </c>
      <c r="AK680">
        <f t="shared" si="173"/>
        <v>3</v>
      </c>
      <c r="AL680">
        <f t="shared" si="174"/>
        <v>7.89</v>
      </c>
      <c r="AM680" cm="1">
        <f t="array" ref="AM680">1+SUMPRODUCT((D$469:D$776=D680)*(AL$469:AL$776&gt;AL680))</f>
        <v>6</v>
      </c>
      <c r="AN680">
        <f t="shared" si="175"/>
        <v>6</v>
      </c>
    </row>
    <row r="681" spans="2:40" x14ac:dyDescent="0.3">
      <c r="B681" t="s">
        <v>230</v>
      </c>
      <c r="C681" t="str">
        <f>VLOOKUP(B681,class!A$1:B$357,2,FALSE)</f>
        <v>Metropolitan district</v>
      </c>
      <c r="D681" t="str">
        <f>VLOOKUP(B681,classifications!E$3:F$335,2,FALSE)</f>
        <v>Urban with Major Conurbation</v>
      </c>
      <c r="E681" s="7">
        <f t="shared" si="176"/>
        <v>6.99</v>
      </c>
      <c r="F681" s="49">
        <f t="shared" si="184"/>
        <v>70</v>
      </c>
      <c r="G681" s="49">
        <f t="shared" si="160"/>
        <v>70</v>
      </c>
      <c r="H681">
        <f t="shared" si="177"/>
        <v>7.04</v>
      </c>
      <c r="I681" s="49">
        <f t="shared" si="185"/>
        <v>65</v>
      </c>
      <c r="J681" s="49">
        <f t="shared" si="161"/>
        <v>65</v>
      </c>
      <c r="K681">
        <f t="shared" si="178"/>
        <v>7.18</v>
      </c>
      <c r="L681">
        <f t="shared" si="186"/>
        <v>58</v>
      </c>
      <c r="M681" s="49">
        <f t="shared" si="162"/>
        <v>58</v>
      </c>
      <c r="N681">
        <f t="shared" si="179"/>
        <v>7.27</v>
      </c>
      <c r="O681">
        <f t="shared" si="187"/>
        <v>54</v>
      </c>
      <c r="P681" s="49">
        <f t="shared" si="163"/>
        <v>54</v>
      </c>
      <c r="Q681">
        <f t="shared" si="180"/>
        <v>7.34</v>
      </c>
      <c r="R681">
        <f t="shared" si="188"/>
        <v>45</v>
      </c>
      <c r="S681" s="49">
        <f t="shared" si="164"/>
        <v>45</v>
      </c>
      <c r="T681">
        <f t="shared" si="181"/>
        <v>7.32</v>
      </c>
      <c r="U681">
        <f t="shared" si="189"/>
        <v>55</v>
      </c>
      <c r="V681">
        <f t="shared" si="165"/>
        <v>55</v>
      </c>
      <c r="W681">
        <f t="shared" si="182"/>
        <v>7.38</v>
      </c>
      <c r="X681">
        <f t="shared" si="190"/>
        <v>50</v>
      </c>
      <c r="Y681">
        <f t="shared" si="166"/>
        <v>50</v>
      </c>
      <c r="Z681">
        <f t="shared" si="183"/>
        <v>7.3</v>
      </c>
      <c r="AA681">
        <f t="shared" si="191"/>
        <v>69</v>
      </c>
      <c r="AB681">
        <f t="shared" si="167"/>
        <v>69</v>
      </c>
      <c r="AC681">
        <f t="shared" si="168"/>
        <v>7.32</v>
      </c>
      <c r="AD681" cm="1">
        <f t="array" ref="AD681">1+SUMPRODUCT((D$469:D$776=D681)*(AC$469:AC$776&gt;AC681))</f>
        <v>51</v>
      </c>
      <c r="AE681">
        <f t="shared" si="169"/>
        <v>51</v>
      </c>
      <c r="AF681">
        <f t="shared" si="170"/>
        <v>7.3</v>
      </c>
      <c r="AG681" cm="1">
        <f t="array" ref="AG681">1+SUMPRODUCT((D$469:D$776=D681)*(AF$469:AF$776&gt;AF681))</f>
        <v>28</v>
      </c>
      <c r="AH681">
        <f t="shared" si="171"/>
        <v>28</v>
      </c>
      <c r="AI681">
        <f t="shared" si="172"/>
        <v>7.3</v>
      </c>
      <c r="AJ681" cm="1">
        <f t="array" ref="AJ681">1+SUMPRODUCT((D$469:D$776=D681)*(AI$469:AI$776&gt;AI681))</f>
        <v>53</v>
      </c>
      <c r="AK681">
        <f t="shared" si="173"/>
        <v>53</v>
      </c>
      <c r="AL681">
        <f t="shared" si="174"/>
        <v>7.22</v>
      </c>
      <c r="AM681" cm="1">
        <f t="array" ref="AM681">1+SUMPRODUCT((D$469:D$776=D681)*(AL$469:AL$776&gt;AL681))</f>
        <v>56</v>
      </c>
      <c r="AN681">
        <f t="shared" si="175"/>
        <v>56</v>
      </c>
    </row>
    <row r="682" spans="2:40" x14ac:dyDescent="0.3">
      <c r="B682" t="s">
        <v>231</v>
      </c>
      <c r="C682" t="str">
        <f>VLOOKUP(B682,class!A$1:B$357,2,FALSE)</f>
        <v>Metropolitan district</v>
      </c>
      <c r="D682" t="str">
        <f>VLOOKUP(B682,classifications!E$3:F$335,2,FALSE)</f>
        <v>Urban with Major Conurbation</v>
      </c>
      <c r="E682" s="7">
        <f t="shared" si="176"/>
        <v>7.2</v>
      </c>
      <c r="F682" s="49">
        <f t="shared" si="184"/>
        <v>37</v>
      </c>
      <c r="G682" s="49">
        <f t="shared" si="160"/>
        <v>37</v>
      </c>
      <c r="H682">
        <f t="shared" si="177"/>
        <v>7.31</v>
      </c>
      <c r="I682" s="49">
        <f t="shared" si="185"/>
        <v>28</v>
      </c>
      <c r="J682" s="49">
        <f t="shared" si="161"/>
        <v>28</v>
      </c>
      <c r="K682">
        <f t="shared" si="178"/>
        <v>7.37</v>
      </c>
      <c r="L682">
        <f t="shared" si="186"/>
        <v>28</v>
      </c>
      <c r="M682" s="49">
        <f t="shared" si="162"/>
        <v>28</v>
      </c>
      <c r="N682">
        <f t="shared" si="179"/>
        <v>7.12</v>
      </c>
      <c r="O682">
        <f t="shared" si="187"/>
        <v>69</v>
      </c>
      <c r="P682" s="49">
        <f t="shared" si="163"/>
        <v>69</v>
      </c>
      <c r="Q682">
        <f t="shared" si="180"/>
        <v>7.32</v>
      </c>
      <c r="R682">
        <f t="shared" si="188"/>
        <v>49</v>
      </c>
      <c r="S682" s="49">
        <f t="shared" si="164"/>
        <v>49</v>
      </c>
      <c r="T682">
        <f t="shared" si="181"/>
        <v>7.25</v>
      </c>
      <c r="U682">
        <f t="shared" si="189"/>
        <v>60</v>
      </c>
      <c r="V682">
        <f t="shared" si="165"/>
        <v>60</v>
      </c>
      <c r="W682">
        <f t="shared" si="182"/>
        <v>7.37</v>
      </c>
      <c r="X682">
        <f t="shared" si="190"/>
        <v>54</v>
      </c>
      <c r="Y682">
        <f t="shared" si="166"/>
        <v>54</v>
      </c>
      <c r="Z682">
        <f t="shared" si="183"/>
        <v>7.3</v>
      </c>
      <c r="AA682">
        <f t="shared" si="191"/>
        <v>69</v>
      </c>
      <c r="AB682">
        <f t="shared" si="167"/>
        <v>69</v>
      </c>
      <c r="AC682">
        <f t="shared" si="168"/>
        <v>7.27</v>
      </c>
      <c r="AD682" cm="1">
        <f t="array" ref="AD682">1+SUMPRODUCT((D$469:D$776=D682)*(AC$469:AC$776&gt;AC682))</f>
        <v>58</v>
      </c>
      <c r="AE682">
        <f t="shared" si="169"/>
        <v>58</v>
      </c>
      <c r="AF682">
        <f t="shared" si="170"/>
        <v>7.07</v>
      </c>
      <c r="AG682" cm="1">
        <f t="array" ref="AG682">1+SUMPRODUCT((D$469:D$776=D682)*(AF$469:AF$776&gt;AF682))</f>
        <v>62</v>
      </c>
      <c r="AH682">
        <f t="shared" si="171"/>
        <v>62</v>
      </c>
      <c r="AI682">
        <f t="shared" si="172"/>
        <v>7.25</v>
      </c>
      <c r="AJ682" cm="1">
        <f t="array" ref="AJ682">1+SUMPRODUCT((D$469:D$776=D682)*(AI$469:AI$776&gt;AI682))</f>
        <v>60</v>
      </c>
      <c r="AK682">
        <f t="shared" si="173"/>
        <v>60</v>
      </c>
      <c r="AL682">
        <f t="shared" si="174"/>
        <v>7.52</v>
      </c>
      <c r="AM682" cm="1">
        <f t="array" ref="AM682">1+SUMPRODUCT((D$469:D$776=D682)*(AL$469:AL$776&gt;AL682))</f>
        <v>14</v>
      </c>
      <c r="AN682">
        <f t="shared" si="175"/>
        <v>14</v>
      </c>
    </row>
    <row r="683" spans="2:40" x14ac:dyDescent="0.3">
      <c r="B683" t="s">
        <v>232</v>
      </c>
      <c r="C683" t="str">
        <f>VLOOKUP(B683,class!A$1:B$357,2,FALSE)</f>
        <v>Shire district</v>
      </c>
      <c r="D683" t="str">
        <f>VLOOKUP(B683,classifications!E$3:F$335,2,FALSE)</f>
        <v>Urban with Significant Rural (rural including hub towns 26-49%)</v>
      </c>
      <c r="E683" s="7">
        <f t="shared" si="176"/>
        <v>7.44</v>
      </c>
      <c r="F683" s="49">
        <f t="shared" si="184"/>
        <v>17</v>
      </c>
      <c r="G683" s="49">
        <f t="shared" si="160"/>
        <v>17</v>
      </c>
      <c r="H683">
        <f t="shared" si="177"/>
        <v>7.23</v>
      </c>
      <c r="I683" s="49">
        <f t="shared" si="185"/>
        <v>38</v>
      </c>
      <c r="J683" s="49">
        <f t="shared" si="161"/>
        <v>38</v>
      </c>
      <c r="K683">
        <f t="shared" si="178"/>
        <v>7.28</v>
      </c>
      <c r="L683">
        <f t="shared" si="186"/>
        <v>40</v>
      </c>
      <c r="M683" s="49">
        <f t="shared" si="162"/>
        <v>40</v>
      </c>
      <c r="N683">
        <f t="shared" si="179"/>
        <v>7.53</v>
      </c>
      <c r="O683">
        <f t="shared" si="187"/>
        <v>26</v>
      </c>
      <c r="P683" s="49">
        <f t="shared" si="163"/>
        <v>26</v>
      </c>
      <c r="Q683">
        <f t="shared" si="180"/>
        <v>7.2</v>
      </c>
      <c r="R683">
        <f t="shared" si="188"/>
        <v>46</v>
      </c>
      <c r="S683" s="49">
        <f t="shared" si="164"/>
        <v>46</v>
      </c>
      <c r="T683">
        <f t="shared" si="181"/>
        <v>7.59</v>
      </c>
      <c r="U683">
        <f t="shared" si="189"/>
        <v>20</v>
      </c>
      <c r="V683">
        <f t="shared" si="165"/>
        <v>20</v>
      </c>
      <c r="W683">
        <f t="shared" si="182"/>
        <v>7.16</v>
      </c>
      <c r="X683">
        <f t="shared" si="190"/>
        <v>45</v>
      </c>
      <c r="Y683">
        <f t="shared" si="166"/>
        <v>45</v>
      </c>
      <c r="Z683">
        <f t="shared" si="183"/>
        <v>7.61</v>
      </c>
      <c r="AA683">
        <f t="shared" si="191"/>
        <v>27</v>
      </c>
      <c r="AB683">
        <f t="shared" si="167"/>
        <v>27</v>
      </c>
      <c r="AC683">
        <f t="shared" si="168"/>
        <v>7.53</v>
      </c>
      <c r="AD683" cm="1">
        <f t="array" ref="AD683">1+SUMPRODUCT((D$469:D$776=D683)*(AC$469:AC$776&gt;AC683))</f>
        <v>25</v>
      </c>
      <c r="AE683">
        <f t="shared" si="169"/>
        <v>25</v>
      </c>
      <c r="AF683">
        <f t="shared" si="170"/>
        <v>7.16</v>
      </c>
      <c r="AG683" cm="1">
        <f t="array" ref="AG683">1+SUMPRODUCT((D$469:D$776=D683)*(AF$469:AF$776&gt;AF683))</f>
        <v>42</v>
      </c>
      <c r="AH683">
        <f t="shared" si="171"/>
        <v>42</v>
      </c>
      <c r="AI683">
        <f t="shared" si="172"/>
        <v>7.28</v>
      </c>
      <c r="AJ683" cm="1">
        <f t="array" ref="AJ683">1+SUMPRODUCT((D$469:D$776=D683)*(AI$469:AI$776&gt;AI683))</f>
        <v>43</v>
      </c>
      <c r="AK683">
        <f t="shared" si="173"/>
        <v>43</v>
      </c>
      <c r="AL683">
        <f t="shared" si="174"/>
        <v>7.7</v>
      </c>
      <c r="AM683" cm="1">
        <f t="array" ref="AM683">1+SUMPRODUCT((D$469:D$776=D683)*(AL$469:AL$776&gt;AL683))</f>
        <v>13</v>
      </c>
      <c r="AN683">
        <f t="shared" si="175"/>
        <v>13</v>
      </c>
    </row>
    <row r="684" spans="2:40" x14ac:dyDescent="0.3">
      <c r="B684" t="s">
        <v>233</v>
      </c>
      <c r="C684" t="str">
        <f>VLOOKUP(B684,class!A$1:B$357,2,FALSE)</f>
        <v>Shire district</v>
      </c>
      <c r="D684" t="str">
        <f>VLOOKUP(B684,classifications!E$3:F$335,2,FALSE)</f>
        <v xml:space="preserve">Largely Rural (rural including hub towns 50-79%) </v>
      </c>
      <c r="E684" s="7">
        <f t="shared" si="176"/>
        <v>7.59</v>
      </c>
      <c r="F684" s="49">
        <f t="shared" si="184"/>
        <v>9</v>
      </c>
      <c r="G684" s="49">
        <f t="shared" si="160"/>
        <v>9</v>
      </c>
      <c r="H684">
        <f t="shared" si="177"/>
        <v>7.04</v>
      </c>
      <c r="I684" s="49">
        <f t="shared" si="185"/>
        <v>41</v>
      </c>
      <c r="J684" s="49">
        <f t="shared" si="161"/>
        <v>41</v>
      </c>
      <c r="K684">
        <f t="shared" si="178"/>
        <v>7.36</v>
      </c>
      <c r="L684">
        <f t="shared" si="186"/>
        <v>33</v>
      </c>
      <c r="M684" s="49">
        <f t="shared" si="162"/>
        <v>33</v>
      </c>
      <c r="N684">
        <f t="shared" si="179"/>
        <v>7.68</v>
      </c>
      <c r="O684">
        <f t="shared" si="187"/>
        <v>13</v>
      </c>
      <c r="P684" s="49">
        <f t="shared" si="163"/>
        <v>13</v>
      </c>
      <c r="Q684">
        <f t="shared" si="180"/>
        <v>7.84</v>
      </c>
      <c r="R684">
        <f t="shared" si="188"/>
        <v>3</v>
      </c>
      <c r="S684" s="49">
        <f t="shared" si="164"/>
        <v>3</v>
      </c>
      <c r="T684">
        <f t="shared" si="181"/>
        <v>7.72</v>
      </c>
      <c r="U684">
        <f t="shared" si="189"/>
        <v>15</v>
      </c>
      <c r="V684">
        <f t="shared" si="165"/>
        <v>15</v>
      </c>
      <c r="W684">
        <f t="shared" si="182"/>
        <v>7.85</v>
      </c>
      <c r="X684">
        <f t="shared" si="190"/>
        <v>2</v>
      </c>
      <c r="Y684">
        <f t="shared" si="166"/>
        <v>2</v>
      </c>
      <c r="Z684">
        <f t="shared" si="183"/>
        <v>7.65</v>
      </c>
      <c r="AA684">
        <f t="shared" si="191"/>
        <v>22</v>
      </c>
      <c r="AB684">
        <f t="shared" si="167"/>
        <v>22</v>
      </c>
      <c r="AC684">
        <f t="shared" si="168"/>
        <v>7.73</v>
      </c>
      <c r="AD684" cm="1">
        <f t="array" ref="AD684">1+SUMPRODUCT((D$469:D$776=D684)*(AC$469:AC$776&gt;AC684))</f>
        <v>6</v>
      </c>
      <c r="AE684">
        <f t="shared" si="169"/>
        <v>6</v>
      </c>
      <c r="AF684">
        <f t="shared" si="170"/>
        <v>7.39</v>
      </c>
      <c r="AG684" cm="1">
        <f t="array" ref="AG684">1+SUMPRODUCT((D$469:D$776=D684)*(AF$469:AF$776&gt;AF684))</f>
        <v>24</v>
      </c>
      <c r="AH684">
        <f t="shared" si="171"/>
        <v>24</v>
      </c>
      <c r="AI684">
        <f t="shared" si="172"/>
        <v>7.6</v>
      </c>
      <c r="AJ684" cm="1">
        <f t="array" ref="AJ684">1+SUMPRODUCT((D$469:D$776=D684)*(AI$469:AI$776&gt;AI684))</f>
        <v>16</v>
      </c>
      <c r="AK684">
        <f t="shared" si="173"/>
        <v>16</v>
      </c>
      <c r="AL684">
        <f t="shared" si="174"/>
        <v>7.3</v>
      </c>
      <c r="AM684" cm="1">
        <f t="array" ref="AM684">1+SUMPRODUCT((D$469:D$776=D684)*(AL$469:AL$776&gt;AL684))</f>
        <v>32</v>
      </c>
      <c r="AN684">
        <f t="shared" si="175"/>
        <v>32</v>
      </c>
    </row>
    <row r="685" spans="2:40" x14ac:dyDescent="0.3">
      <c r="B685" t="s">
        <v>234</v>
      </c>
      <c r="C685" t="str">
        <f>VLOOKUP(B685,class!A$1:B$357,2,FALSE)</f>
        <v>Metropolitan district</v>
      </c>
      <c r="D685" t="str">
        <f>VLOOKUP(B685,classifications!E$3:F$335,2,FALSE)</f>
        <v>Urban with Major Conurbation</v>
      </c>
      <c r="E685" s="7">
        <f t="shared" si="176"/>
        <v>7.39</v>
      </c>
      <c r="F685" s="49">
        <f t="shared" si="184"/>
        <v>8</v>
      </c>
      <c r="G685" s="49">
        <f t="shared" si="160"/>
        <v>8</v>
      </c>
      <c r="H685">
        <f t="shared" si="177"/>
        <v>7.23</v>
      </c>
      <c r="I685" s="49">
        <f t="shared" si="185"/>
        <v>36</v>
      </c>
      <c r="J685" s="49">
        <f t="shared" si="161"/>
        <v>36</v>
      </c>
      <c r="K685">
        <f t="shared" si="178"/>
        <v>7.32</v>
      </c>
      <c r="L685">
        <f t="shared" si="186"/>
        <v>36</v>
      </c>
      <c r="M685" s="49">
        <f t="shared" si="162"/>
        <v>36</v>
      </c>
      <c r="N685">
        <f t="shared" si="179"/>
        <v>7.32</v>
      </c>
      <c r="O685">
        <f t="shared" si="187"/>
        <v>42</v>
      </c>
      <c r="P685" s="49">
        <f t="shared" si="163"/>
        <v>42</v>
      </c>
      <c r="Q685">
        <f t="shared" si="180"/>
        <v>7.31</v>
      </c>
      <c r="R685">
        <f t="shared" si="188"/>
        <v>51</v>
      </c>
      <c r="S685" s="49">
        <f t="shared" si="164"/>
        <v>51</v>
      </c>
      <c r="T685">
        <f t="shared" si="181"/>
        <v>7.18</v>
      </c>
      <c r="U685">
        <f t="shared" si="189"/>
        <v>70</v>
      </c>
      <c r="V685">
        <f t="shared" si="165"/>
        <v>70</v>
      </c>
      <c r="W685">
        <f t="shared" si="182"/>
        <v>7.3</v>
      </c>
      <c r="X685">
        <f t="shared" si="190"/>
        <v>64</v>
      </c>
      <c r="Y685">
        <f t="shared" si="166"/>
        <v>64</v>
      </c>
      <c r="Z685">
        <f t="shared" si="183"/>
        <v>7.4</v>
      </c>
      <c r="AA685">
        <f t="shared" si="191"/>
        <v>54</v>
      </c>
      <c r="AB685">
        <f t="shared" si="167"/>
        <v>54</v>
      </c>
      <c r="AC685">
        <f t="shared" si="168"/>
        <v>7.71</v>
      </c>
      <c r="AD685" cm="1">
        <f t="array" ref="AD685">1+SUMPRODUCT((D$469:D$776=D685)*(AC$469:AC$776&gt;AC685))</f>
        <v>9</v>
      </c>
      <c r="AE685">
        <f t="shared" si="169"/>
        <v>9</v>
      </c>
      <c r="AF685">
        <f t="shared" si="170"/>
        <v>7.23</v>
      </c>
      <c r="AG685" cm="1">
        <f t="array" ref="AG685">1+SUMPRODUCT((D$469:D$776=D685)*(AF$469:AF$776&gt;AF685))</f>
        <v>40</v>
      </c>
      <c r="AH685">
        <f t="shared" si="171"/>
        <v>40</v>
      </c>
      <c r="AI685">
        <f t="shared" si="172"/>
        <v>7.62</v>
      </c>
      <c r="AJ685" cm="1">
        <f t="array" ref="AJ685">1+SUMPRODUCT((D$469:D$776=D685)*(AI$469:AI$776&gt;AI685))</f>
        <v>9</v>
      </c>
      <c r="AK685">
        <f t="shared" si="173"/>
        <v>9</v>
      </c>
      <c r="AL685">
        <f t="shared" si="174"/>
        <v>7.42</v>
      </c>
      <c r="AM685" cm="1">
        <f t="array" ref="AM685">1+SUMPRODUCT((D$469:D$776=D685)*(AL$469:AL$776&gt;AL685))</f>
        <v>24</v>
      </c>
      <c r="AN685">
        <f t="shared" si="175"/>
        <v>24</v>
      </c>
    </row>
    <row r="686" spans="2:40" x14ac:dyDescent="0.3">
      <c r="B686" t="s">
        <v>235</v>
      </c>
      <c r="C686" t="str">
        <f>VLOOKUP(B686,class!A$1:B$357,2,FALSE)</f>
        <v>Shire district</v>
      </c>
      <c r="D686" t="str">
        <f>VLOOKUP(B686,classifications!E$3:F$335,2,FALSE)</f>
        <v xml:space="preserve">Mainly Rural (rural including hub towns &gt;=80%) </v>
      </c>
      <c r="E686" s="7">
        <f t="shared" si="176"/>
        <v>7.76</v>
      </c>
      <c r="F686" s="49">
        <f t="shared" si="184"/>
        <v>6</v>
      </c>
      <c r="G686" s="49">
        <f t="shared" si="160"/>
        <v>6</v>
      </c>
      <c r="H686">
        <f t="shared" si="177"/>
        <v>7.27</v>
      </c>
      <c r="I686" s="49">
        <f t="shared" si="185"/>
        <v>31</v>
      </c>
      <c r="J686" s="49">
        <f t="shared" si="161"/>
        <v>31</v>
      </c>
      <c r="K686">
        <f t="shared" si="178"/>
        <v>7.59</v>
      </c>
      <c r="L686">
        <f t="shared" si="186"/>
        <v>22</v>
      </c>
      <c r="M686" s="49">
        <f t="shared" si="162"/>
        <v>22</v>
      </c>
      <c r="N686">
        <f t="shared" si="179"/>
        <v>7.6</v>
      </c>
      <c r="O686">
        <f t="shared" si="187"/>
        <v>26</v>
      </c>
      <c r="P686" s="49">
        <f t="shared" si="163"/>
        <v>26</v>
      </c>
      <c r="Q686">
        <f t="shared" si="180"/>
        <v>7.42</v>
      </c>
      <c r="R686">
        <f t="shared" si="188"/>
        <v>36</v>
      </c>
      <c r="S686" s="49">
        <f t="shared" si="164"/>
        <v>36</v>
      </c>
      <c r="T686">
        <f t="shared" si="181"/>
        <v>7.54</v>
      </c>
      <c r="U686">
        <f t="shared" si="189"/>
        <v>34</v>
      </c>
      <c r="V686">
        <f t="shared" si="165"/>
        <v>34</v>
      </c>
      <c r="W686">
        <f t="shared" si="182"/>
        <v>7.18</v>
      </c>
      <c r="X686">
        <f t="shared" si="190"/>
        <v>41</v>
      </c>
      <c r="Y686">
        <f t="shared" si="166"/>
        <v>41</v>
      </c>
      <c r="Z686">
        <f t="shared" si="183"/>
        <v>7.74</v>
      </c>
      <c r="AA686">
        <f t="shared" si="191"/>
        <v>16</v>
      </c>
      <c r="AB686">
        <f t="shared" si="167"/>
        <v>16</v>
      </c>
      <c r="AC686">
        <f t="shared" si="168"/>
        <v>7.15</v>
      </c>
      <c r="AD686" cm="1">
        <f t="array" ref="AD686">1+SUMPRODUCT((D$469:D$776=D686)*(AC$469:AC$776&gt;AC686))</f>
        <v>41</v>
      </c>
      <c r="AE686">
        <f t="shared" si="169"/>
        <v>41</v>
      </c>
      <c r="AF686">
        <f t="shared" si="170"/>
        <v>7.11</v>
      </c>
      <c r="AG686" cm="1">
        <f t="array" ref="AG686">1+SUMPRODUCT((D$469:D$776=D686)*(AF$469:AF$776&gt;AF686))</f>
        <v>38</v>
      </c>
      <c r="AH686">
        <f t="shared" si="171"/>
        <v>38</v>
      </c>
      <c r="AI686">
        <f t="shared" si="172"/>
        <v>7.63</v>
      </c>
      <c r="AJ686" cm="1">
        <f t="array" ref="AJ686">1+SUMPRODUCT((D$469:D$776=D686)*(AI$469:AI$776&gt;AI686))</f>
        <v>19</v>
      </c>
      <c r="AK686">
        <f t="shared" si="173"/>
        <v>19</v>
      </c>
      <c r="AL686">
        <f t="shared" si="174"/>
        <v>7.62</v>
      </c>
      <c r="AM686" cm="1">
        <f t="array" ref="AM686">1+SUMPRODUCT((D$469:D$776=D686)*(AL$469:AL$776&gt;AL686))</f>
        <v>19</v>
      </c>
      <c r="AN686">
        <f t="shared" si="175"/>
        <v>19</v>
      </c>
    </row>
    <row r="687" spans="2:40" x14ac:dyDescent="0.3">
      <c r="B687" t="s">
        <v>236</v>
      </c>
      <c r="C687" t="str">
        <f>VLOOKUP(B687,class!A$1:B$357,2,FALSE)</f>
        <v>Shire district</v>
      </c>
      <c r="D687" t="str">
        <f>VLOOKUP(B687,classifications!E$3:F$335,2,FALSE)</f>
        <v xml:space="preserve">Largely Rural (rural including hub towns 50-79%) </v>
      </c>
      <c r="E687" s="7">
        <f t="shared" si="176"/>
        <v>7.61</v>
      </c>
      <c r="F687" s="49">
        <f t="shared" si="184"/>
        <v>7</v>
      </c>
      <c r="G687" s="49">
        <f t="shared" si="160"/>
        <v>7</v>
      </c>
      <c r="H687">
        <f t="shared" si="177"/>
        <v>7.38</v>
      </c>
      <c r="I687" s="49">
        <f t="shared" si="185"/>
        <v>26</v>
      </c>
      <c r="J687" s="49">
        <f t="shared" si="161"/>
        <v>26</v>
      </c>
      <c r="K687">
        <f t="shared" si="178"/>
        <v>7.37</v>
      </c>
      <c r="L687">
        <f t="shared" si="186"/>
        <v>31</v>
      </c>
      <c r="M687" s="49">
        <f t="shared" si="162"/>
        <v>31</v>
      </c>
      <c r="N687">
        <f t="shared" si="179"/>
        <v>7.66</v>
      </c>
      <c r="O687">
        <f t="shared" si="187"/>
        <v>17</v>
      </c>
      <c r="P687" s="49">
        <f t="shared" si="163"/>
        <v>17</v>
      </c>
      <c r="Q687">
        <f t="shared" si="180"/>
        <v>7.77</v>
      </c>
      <c r="R687">
        <f t="shared" si="188"/>
        <v>9</v>
      </c>
      <c r="S687" s="49">
        <f t="shared" si="164"/>
        <v>9</v>
      </c>
      <c r="T687">
        <f t="shared" si="181"/>
        <v>7.74</v>
      </c>
      <c r="U687">
        <f t="shared" si="189"/>
        <v>9</v>
      </c>
      <c r="V687">
        <f t="shared" si="165"/>
        <v>9</v>
      </c>
      <c r="W687">
        <f t="shared" si="182"/>
        <v>7.35</v>
      </c>
      <c r="X687">
        <f t="shared" si="190"/>
        <v>37</v>
      </c>
      <c r="Y687">
        <f t="shared" si="166"/>
        <v>37</v>
      </c>
      <c r="Z687">
        <f t="shared" si="183"/>
        <v>7.43</v>
      </c>
      <c r="AA687">
        <f t="shared" si="191"/>
        <v>35</v>
      </c>
      <c r="AB687">
        <f t="shared" si="167"/>
        <v>35</v>
      </c>
      <c r="AC687">
        <f t="shared" si="168"/>
        <v>7.73</v>
      </c>
      <c r="AD687" cm="1">
        <f t="array" ref="AD687">1+SUMPRODUCT((D$469:D$776=D687)*(AC$469:AC$776&gt;AC687))</f>
        <v>6</v>
      </c>
      <c r="AE687">
        <f t="shared" si="169"/>
        <v>6</v>
      </c>
      <c r="AF687">
        <f t="shared" si="170"/>
        <v>7.65</v>
      </c>
      <c r="AG687" cm="1">
        <f t="array" ref="AG687">1+SUMPRODUCT((D$469:D$776=D687)*(AF$469:AF$776&gt;AF687))</f>
        <v>7</v>
      </c>
      <c r="AH687">
        <f t="shared" si="171"/>
        <v>7</v>
      </c>
      <c r="AI687">
        <f t="shared" si="172"/>
        <v>7.92</v>
      </c>
      <c r="AJ687" cm="1">
        <f t="array" ref="AJ687">1+SUMPRODUCT((D$469:D$776=D687)*(AI$469:AI$776&gt;AI687))</f>
        <v>1</v>
      </c>
      <c r="AK687">
        <f t="shared" si="173"/>
        <v>1</v>
      </c>
      <c r="AL687">
        <f t="shared" si="174"/>
        <v>7.89</v>
      </c>
      <c r="AM687" cm="1">
        <f t="array" ref="AM687">1+SUMPRODUCT((D$469:D$776=D687)*(AL$469:AL$776&gt;AL687))</f>
        <v>2</v>
      </c>
      <c r="AN687">
        <f t="shared" si="175"/>
        <v>2</v>
      </c>
    </row>
    <row r="688" spans="2:40" x14ac:dyDescent="0.3">
      <c r="B688" t="s">
        <v>237</v>
      </c>
      <c r="C688" t="str">
        <f>VLOOKUP(B688,class!A$1:B$357,2,FALSE)</f>
        <v>Metropolitan district</v>
      </c>
      <c r="D688" t="str">
        <f>VLOOKUP(B688,classifications!E$3:F$335,2,FALSE)</f>
        <v>Urban with Minor Conurbation</v>
      </c>
      <c r="E688" s="7">
        <f t="shared" si="176"/>
        <v>7.23</v>
      </c>
      <c r="F688" s="49">
        <f t="shared" si="184"/>
        <v>6</v>
      </c>
      <c r="G688" s="49">
        <f t="shared" si="160"/>
        <v>6</v>
      </c>
      <c r="H688">
        <f t="shared" si="177"/>
        <v>7.13</v>
      </c>
      <c r="I688" s="49">
        <f t="shared" si="185"/>
        <v>9</v>
      </c>
      <c r="J688" s="49">
        <f t="shared" si="161"/>
        <v>9</v>
      </c>
      <c r="K688">
        <f t="shared" si="178"/>
        <v>7.27</v>
      </c>
      <c r="L688">
        <f t="shared" si="186"/>
        <v>5</v>
      </c>
      <c r="M688" s="49">
        <f t="shared" si="162"/>
        <v>5</v>
      </c>
      <c r="N688">
        <f t="shared" si="179"/>
        <v>7.39</v>
      </c>
      <c r="O688">
        <f t="shared" si="187"/>
        <v>6</v>
      </c>
      <c r="P688" s="49">
        <f t="shared" si="163"/>
        <v>6</v>
      </c>
      <c r="Q688">
        <f t="shared" si="180"/>
        <v>7.48</v>
      </c>
      <c r="R688">
        <f t="shared" si="188"/>
        <v>7</v>
      </c>
      <c r="S688" s="49">
        <f t="shared" si="164"/>
        <v>7</v>
      </c>
      <c r="T688">
        <f t="shared" si="181"/>
        <v>7.23</v>
      </c>
      <c r="U688">
        <f t="shared" si="189"/>
        <v>8</v>
      </c>
      <c r="V688">
        <f t="shared" si="165"/>
        <v>8</v>
      </c>
      <c r="W688">
        <f t="shared" si="182"/>
        <v>7.33</v>
      </c>
      <c r="X688">
        <f t="shared" si="190"/>
        <v>6</v>
      </c>
      <c r="Y688">
        <f t="shared" si="166"/>
        <v>6</v>
      </c>
      <c r="Z688">
        <f t="shared" si="183"/>
        <v>7.45</v>
      </c>
      <c r="AA688">
        <f t="shared" si="191"/>
        <v>6</v>
      </c>
      <c r="AB688">
        <f t="shared" si="167"/>
        <v>6</v>
      </c>
      <c r="AC688">
        <f t="shared" si="168"/>
        <v>7.38</v>
      </c>
      <c r="AD688" cm="1">
        <f t="array" ref="AD688">1+SUMPRODUCT((D$469:D$776=D688)*(AC$469:AC$776&gt;AC688))</f>
        <v>6</v>
      </c>
      <c r="AE688">
        <f t="shared" si="169"/>
        <v>6</v>
      </c>
      <c r="AF688">
        <f t="shared" si="170"/>
        <v>6.89</v>
      </c>
      <c r="AG688" cm="1">
        <f t="array" ref="AG688">1+SUMPRODUCT((D$469:D$776=D688)*(AF$469:AF$776&gt;AF688))</f>
        <v>8</v>
      </c>
      <c r="AH688">
        <f t="shared" si="171"/>
        <v>8</v>
      </c>
      <c r="AI688">
        <f t="shared" si="172"/>
        <v>7.45</v>
      </c>
      <c r="AJ688" cm="1">
        <f t="array" ref="AJ688">1+SUMPRODUCT((D$469:D$776=D688)*(AI$469:AI$776&gt;AI688))</f>
        <v>5</v>
      </c>
      <c r="AK688">
        <f t="shared" si="173"/>
        <v>5</v>
      </c>
      <c r="AL688">
        <f t="shared" si="174"/>
        <v>7.33</v>
      </c>
      <c r="AM688" cm="1">
        <f t="array" ref="AM688">1+SUMPRODUCT((D$469:D$776=D688)*(AL$469:AL$776&gt;AL688))</f>
        <v>5</v>
      </c>
      <c r="AN688">
        <f t="shared" si="175"/>
        <v>5</v>
      </c>
    </row>
    <row r="689" spans="2:40" x14ac:dyDescent="0.3">
      <c r="B689" t="s">
        <v>1008</v>
      </c>
      <c r="C689" t="str">
        <f>VLOOKUP(B689,class!A$1:B$357,2,FALSE)</f>
        <v>Shire district</v>
      </c>
      <c r="D689" t="str">
        <f>VLOOKUP(B689,classifications!E$3:F$335,2,FALSE)</f>
        <v>Urban with Significant Rural (rural including hub towns 26-49%)</v>
      </c>
      <c r="E689" s="7">
        <f t="shared" si="176"/>
        <v>7.38</v>
      </c>
      <c r="F689" s="49">
        <f t="shared" si="184"/>
        <v>27</v>
      </c>
      <c r="G689" s="49">
        <f t="shared" si="160"/>
        <v>27</v>
      </c>
      <c r="H689">
        <f t="shared" si="177"/>
        <v>7.28</v>
      </c>
      <c r="I689" s="49">
        <f t="shared" si="185"/>
        <v>33</v>
      </c>
      <c r="J689" s="49">
        <f t="shared" si="161"/>
        <v>33</v>
      </c>
      <c r="K689">
        <f t="shared" si="178"/>
        <v>7.66</v>
      </c>
      <c r="L689">
        <f t="shared" si="186"/>
        <v>7</v>
      </c>
      <c r="M689" s="49">
        <f t="shared" si="162"/>
        <v>7</v>
      </c>
      <c r="N689">
        <f t="shared" si="179"/>
        <v>7.59</v>
      </c>
      <c r="O689">
        <f t="shared" si="187"/>
        <v>20</v>
      </c>
      <c r="P689" s="49">
        <f t="shared" si="163"/>
        <v>20</v>
      </c>
      <c r="Q689">
        <f t="shared" si="180"/>
        <v>7.57</v>
      </c>
      <c r="R689">
        <f t="shared" si="188"/>
        <v>11</v>
      </c>
      <c r="S689" s="49">
        <f t="shared" si="164"/>
        <v>11</v>
      </c>
      <c r="T689">
        <f t="shared" si="181"/>
        <v>7.57</v>
      </c>
      <c r="U689">
        <f t="shared" si="189"/>
        <v>25</v>
      </c>
      <c r="V689">
        <f t="shared" si="165"/>
        <v>25</v>
      </c>
      <c r="W689">
        <f t="shared" si="182"/>
        <v>6.84</v>
      </c>
      <c r="X689">
        <f t="shared" si="190"/>
        <v>48</v>
      </c>
      <c r="Y689">
        <f t="shared" si="166"/>
        <v>48</v>
      </c>
      <c r="Z689">
        <f t="shared" si="183"/>
        <v>7.9</v>
      </c>
      <c r="AA689">
        <f t="shared" si="191"/>
        <v>4</v>
      </c>
      <c r="AB689">
        <f t="shared" si="167"/>
        <v>4</v>
      </c>
      <c r="AC689">
        <f t="shared" si="168"/>
        <v>7.75</v>
      </c>
      <c r="AD689" cm="1">
        <f t="array" ref="AD689">1+SUMPRODUCT((D$469:D$776=D689)*(AC$469:AC$776&gt;AC689))</f>
        <v>3</v>
      </c>
      <c r="AE689">
        <f t="shared" si="169"/>
        <v>3</v>
      </c>
      <c r="AF689">
        <f t="shared" si="170"/>
        <v>7.72</v>
      </c>
      <c r="AG689" cm="1">
        <f t="array" ref="AG689">1+SUMPRODUCT((D$469:D$776=D689)*(AF$469:AF$776&gt;AF689))</f>
        <v>6</v>
      </c>
      <c r="AH689">
        <f t="shared" si="171"/>
        <v>6</v>
      </c>
      <c r="AI689">
        <f t="shared" si="172"/>
        <v>7.61</v>
      </c>
      <c r="AJ689" cm="1">
        <f t="array" ref="AJ689">1+SUMPRODUCT((D$469:D$776=D689)*(AI$469:AI$776&gt;AI689))</f>
        <v>13</v>
      </c>
      <c r="AK689">
        <f t="shared" si="173"/>
        <v>13</v>
      </c>
      <c r="AL689">
        <f t="shared" si="174"/>
        <v>7.79</v>
      </c>
      <c r="AM689" cm="1">
        <f t="array" ref="AM689">1+SUMPRODUCT((D$469:D$776=D689)*(AL$469:AL$776&gt;AL689))</f>
        <v>4</v>
      </c>
      <c r="AN689">
        <f t="shared" si="175"/>
        <v>4</v>
      </c>
    </row>
    <row r="690" spans="2:40" x14ac:dyDescent="0.3">
      <c r="B690" t="s">
        <v>238</v>
      </c>
      <c r="C690" t="str">
        <f>VLOOKUP(B690,class!A$1:B$357,2,FALSE)</f>
        <v>Unitary authority</v>
      </c>
      <c r="D690" t="str">
        <f>VLOOKUP(B690,classifications!E$3:F$335,2,FALSE)</f>
        <v xml:space="preserve">Largely Rural (rural including hub towns 50-79%) </v>
      </c>
      <c r="E690" s="7">
        <f t="shared" si="176"/>
        <v>7.53</v>
      </c>
      <c r="F690" s="49">
        <f t="shared" si="184"/>
        <v>16</v>
      </c>
      <c r="G690" s="49">
        <f t="shared" si="160"/>
        <v>16</v>
      </c>
      <c r="H690">
        <f t="shared" si="177"/>
        <v>7.36</v>
      </c>
      <c r="I690" s="49">
        <f t="shared" si="185"/>
        <v>29</v>
      </c>
      <c r="J690" s="49">
        <f t="shared" si="161"/>
        <v>29</v>
      </c>
      <c r="K690">
        <f t="shared" si="178"/>
        <v>7.49</v>
      </c>
      <c r="L690">
        <f t="shared" si="186"/>
        <v>20</v>
      </c>
      <c r="M690" s="49">
        <f t="shared" si="162"/>
        <v>20</v>
      </c>
      <c r="N690">
        <f t="shared" si="179"/>
        <v>7.67</v>
      </c>
      <c r="O690">
        <f t="shared" si="187"/>
        <v>15</v>
      </c>
      <c r="P690" s="49">
        <f t="shared" si="163"/>
        <v>15</v>
      </c>
      <c r="Q690">
        <f t="shared" si="180"/>
        <v>7.66</v>
      </c>
      <c r="R690">
        <f t="shared" si="188"/>
        <v>23</v>
      </c>
      <c r="S690" s="49">
        <f t="shared" si="164"/>
        <v>23</v>
      </c>
      <c r="T690">
        <f t="shared" si="181"/>
        <v>7.66</v>
      </c>
      <c r="U690">
        <f t="shared" si="189"/>
        <v>19</v>
      </c>
      <c r="V690">
        <f t="shared" si="165"/>
        <v>19</v>
      </c>
      <c r="W690">
        <f t="shared" si="182"/>
        <v>7.53</v>
      </c>
      <c r="X690">
        <f t="shared" si="190"/>
        <v>28</v>
      </c>
      <c r="Y690">
        <f t="shared" si="166"/>
        <v>28</v>
      </c>
      <c r="Z690">
        <f t="shared" si="183"/>
        <v>7.68</v>
      </c>
      <c r="AA690">
        <f t="shared" si="191"/>
        <v>20</v>
      </c>
      <c r="AB690">
        <f t="shared" si="167"/>
        <v>20</v>
      </c>
      <c r="AC690">
        <f t="shared" si="168"/>
        <v>7.68</v>
      </c>
      <c r="AD690" cm="1">
        <f t="array" ref="AD690">1+SUMPRODUCT((D$469:D$776=D690)*(AC$469:AC$776&gt;AC690))</f>
        <v>12</v>
      </c>
      <c r="AE690">
        <f t="shared" si="169"/>
        <v>12</v>
      </c>
      <c r="AF690">
        <f t="shared" si="170"/>
        <v>7.48</v>
      </c>
      <c r="AG690" cm="1">
        <f t="array" ref="AG690">1+SUMPRODUCT((D$469:D$776=D690)*(AF$469:AF$776&gt;AF690))</f>
        <v>19</v>
      </c>
      <c r="AH690">
        <f t="shared" si="171"/>
        <v>19</v>
      </c>
      <c r="AI690">
        <f t="shared" si="172"/>
        <v>7.4</v>
      </c>
      <c r="AJ690" cm="1">
        <f t="array" ref="AJ690">1+SUMPRODUCT((D$469:D$776=D690)*(AI$469:AI$776&gt;AI690))</f>
        <v>32</v>
      </c>
      <c r="AK690">
        <f t="shared" si="173"/>
        <v>32</v>
      </c>
      <c r="AL690">
        <f t="shared" si="174"/>
        <v>7.66</v>
      </c>
      <c r="AM690" cm="1">
        <f t="array" ref="AM690">1+SUMPRODUCT((D$469:D$776=D690)*(AL$469:AL$776&gt;AL690))</f>
        <v>6</v>
      </c>
      <c r="AN690">
        <f t="shared" si="175"/>
        <v>6</v>
      </c>
    </row>
    <row r="691" spans="2:40" x14ac:dyDescent="0.3">
      <c r="B691" t="s">
        <v>239</v>
      </c>
      <c r="C691" t="str">
        <f>VLOOKUP(B691,class!A$1:B$357,2,FALSE)</f>
        <v>Unitary authority</v>
      </c>
      <c r="D691" t="str">
        <f>VLOOKUP(B691,classifications!E$3:F$335,2,FALSE)</f>
        <v>Urban with City and Town</v>
      </c>
      <c r="E691" s="7">
        <f t="shared" si="176"/>
        <v>7.29</v>
      </c>
      <c r="F691" s="49">
        <f t="shared" si="184"/>
        <v>41</v>
      </c>
      <c r="G691" s="49">
        <f t="shared" si="160"/>
        <v>41</v>
      </c>
      <c r="H691">
        <f t="shared" si="177"/>
        <v>7.16</v>
      </c>
      <c r="I691" s="49">
        <f t="shared" si="185"/>
        <v>64</v>
      </c>
      <c r="J691" s="49">
        <f t="shared" si="161"/>
        <v>64</v>
      </c>
      <c r="K691">
        <f t="shared" si="178"/>
        <v>7.33</v>
      </c>
      <c r="L691">
        <f t="shared" si="186"/>
        <v>53</v>
      </c>
      <c r="M691" s="49">
        <f t="shared" si="162"/>
        <v>53</v>
      </c>
      <c r="N691">
        <f t="shared" si="179"/>
        <v>7.27</v>
      </c>
      <c r="O691">
        <f t="shared" si="187"/>
        <v>79</v>
      </c>
      <c r="P691" s="49">
        <f t="shared" si="163"/>
        <v>79</v>
      </c>
      <c r="Q691">
        <f t="shared" si="180"/>
        <v>7.28</v>
      </c>
      <c r="R691">
        <f t="shared" si="188"/>
        <v>79</v>
      </c>
      <c r="S691" s="49">
        <f t="shared" si="164"/>
        <v>79</v>
      </c>
      <c r="T691">
        <f t="shared" si="181"/>
        <v>7.59</v>
      </c>
      <c r="U691">
        <f t="shared" si="189"/>
        <v>31</v>
      </c>
      <c r="V691">
        <f t="shared" si="165"/>
        <v>31</v>
      </c>
      <c r="W691">
        <f t="shared" si="182"/>
        <v>7.34</v>
      </c>
      <c r="X691">
        <f t="shared" si="190"/>
        <v>76</v>
      </c>
      <c r="Y691">
        <f t="shared" si="166"/>
        <v>76</v>
      </c>
      <c r="Z691">
        <f t="shared" si="183"/>
        <v>7.42</v>
      </c>
      <c r="AA691">
        <f t="shared" si="191"/>
        <v>67</v>
      </c>
      <c r="AB691">
        <f t="shared" si="167"/>
        <v>67</v>
      </c>
      <c r="AC691">
        <f t="shared" si="168"/>
        <v>7.39</v>
      </c>
      <c r="AD691" cm="1">
        <f t="array" ref="AD691">1+SUMPRODUCT((D$469:D$776=D691)*(AC$469:AC$776&gt;AC691))</f>
        <v>59</v>
      </c>
      <c r="AE691">
        <f t="shared" si="169"/>
        <v>59</v>
      </c>
      <c r="AF691">
        <f t="shared" si="170"/>
        <v>7.19</v>
      </c>
      <c r="AG691" cm="1">
        <f t="array" ref="AG691">1+SUMPRODUCT((D$469:D$776=D691)*(AF$469:AF$776&gt;AF691))</f>
        <v>67</v>
      </c>
      <c r="AH691">
        <f t="shared" si="171"/>
        <v>67</v>
      </c>
      <c r="AI691">
        <f t="shared" si="172"/>
        <v>7.41</v>
      </c>
      <c r="AJ691" cm="1">
        <f t="array" ref="AJ691">1+SUMPRODUCT((D$469:D$776=D691)*(AI$469:AI$776&gt;AI691))</f>
        <v>45</v>
      </c>
      <c r="AK691">
        <f t="shared" si="173"/>
        <v>45</v>
      </c>
      <c r="AL691">
        <f t="shared" si="174"/>
        <v>7.4</v>
      </c>
      <c r="AM691" cm="1">
        <f t="array" ref="AM691">1+SUMPRODUCT((D$469:D$776=D691)*(AL$469:AL$776&gt;AL691))</f>
        <v>43</v>
      </c>
      <c r="AN691">
        <f t="shared" si="175"/>
        <v>43</v>
      </c>
    </row>
    <row r="692" spans="2:40" x14ac:dyDescent="0.3">
      <c r="B692" t="s">
        <v>240</v>
      </c>
      <c r="C692" t="str">
        <f>VLOOKUP(B692,class!A$1:B$357,2,FALSE)</f>
        <v>Metropolitan district</v>
      </c>
      <c r="D692" t="str">
        <f>VLOOKUP(B692,classifications!E$3:F$335,2,FALSE)</f>
        <v>Urban with Major Conurbation</v>
      </c>
      <c r="E692" s="7">
        <f t="shared" si="176"/>
        <v>7.32</v>
      </c>
      <c r="F692" s="49">
        <f t="shared" si="184"/>
        <v>13</v>
      </c>
      <c r="G692" s="49">
        <f t="shared" si="160"/>
        <v>13</v>
      </c>
      <c r="H692">
        <f t="shared" si="177"/>
        <v>7.38</v>
      </c>
      <c r="I692" s="49">
        <f t="shared" si="185"/>
        <v>16</v>
      </c>
      <c r="J692" s="49">
        <f t="shared" si="161"/>
        <v>16</v>
      </c>
      <c r="K692">
        <f t="shared" si="178"/>
        <v>7.33</v>
      </c>
      <c r="L692">
        <f t="shared" si="186"/>
        <v>34</v>
      </c>
      <c r="M692" s="49">
        <f t="shared" si="162"/>
        <v>34</v>
      </c>
      <c r="N692">
        <f t="shared" si="179"/>
        <v>7.48</v>
      </c>
      <c r="O692">
        <f t="shared" si="187"/>
        <v>12</v>
      </c>
      <c r="P692" s="49">
        <f t="shared" si="163"/>
        <v>12</v>
      </c>
      <c r="Q692">
        <f t="shared" si="180"/>
        <v>7.6</v>
      </c>
      <c r="R692">
        <f t="shared" si="188"/>
        <v>14</v>
      </c>
      <c r="S692" s="49">
        <f t="shared" si="164"/>
        <v>14</v>
      </c>
      <c r="T692">
        <f t="shared" si="181"/>
        <v>7.51</v>
      </c>
      <c r="U692">
        <f t="shared" si="189"/>
        <v>30</v>
      </c>
      <c r="V692">
        <f t="shared" si="165"/>
        <v>30</v>
      </c>
      <c r="W692">
        <f t="shared" si="182"/>
        <v>7.71</v>
      </c>
      <c r="X692">
        <f t="shared" si="190"/>
        <v>9</v>
      </c>
      <c r="Y692">
        <f t="shared" si="166"/>
        <v>9</v>
      </c>
      <c r="Z692">
        <f t="shared" si="183"/>
        <v>7.66</v>
      </c>
      <c r="AA692">
        <f t="shared" si="191"/>
        <v>16</v>
      </c>
      <c r="AB692">
        <f t="shared" si="167"/>
        <v>16</v>
      </c>
      <c r="AC692">
        <f t="shared" si="168"/>
        <v>7.57</v>
      </c>
      <c r="AD692" cm="1">
        <f t="array" ref="AD692">1+SUMPRODUCT((D$469:D$776=D692)*(AC$469:AC$776&gt;AC692))</f>
        <v>17</v>
      </c>
      <c r="AE692">
        <f t="shared" si="169"/>
        <v>17</v>
      </c>
      <c r="AF692">
        <f t="shared" si="170"/>
        <v>7.36</v>
      </c>
      <c r="AG692" cm="1">
        <f t="array" ref="AG692">1+SUMPRODUCT((D$469:D$776=D692)*(AF$469:AF$776&gt;AF692))</f>
        <v>19</v>
      </c>
      <c r="AH692">
        <f t="shared" si="171"/>
        <v>19</v>
      </c>
      <c r="AI692">
        <f t="shared" si="172"/>
        <v>7.37</v>
      </c>
      <c r="AJ692" cm="1">
        <f t="array" ref="AJ692">1+SUMPRODUCT((D$469:D$776=D692)*(AI$469:AI$776&gt;AI692))</f>
        <v>44</v>
      </c>
      <c r="AK692">
        <f t="shared" si="173"/>
        <v>44</v>
      </c>
      <c r="AL692">
        <f t="shared" si="174"/>
        <v>7.6</v>
      </c>
      <c r="AM692" cm="1">
        <f t="array" ref="AM692">1+SUMPRODUCT((D$469:D$776=D692)*(AL$469:AL$776&gt;AL692))</f>
        <v>11</v>
      </c>
      <c r="AN692">
        <f t="shared" si="175"/>
        <v>11</v>
      </c>
    </row>
    <row r="693" spans="2:40" x14ac:dyDescent="0.3">
      <c r="B693" t="s">
        <v>242</v>
      </c>
      <c r="C693" t="str">
        <f>VLOOKUP(B693,class!A$1:B$357,2,FALSE)</f>
        <v>Shire district</v>
      </c>
      <c r="D693" t="str">
        <f>VLOOKUP(B693,classifications!E$3:F$335,2,FALSE)</f>
        <v xml:space="preserve">Largely Rural (rural including hub towns 50-79%) </v>
      </c>
      <c r="E693" s="7">
        <f t="shared" si="176"/>
        <v>7.48</v>
      </c>
      <c r="F693" s="49">
        <f t="shared" si="184"/>
        <v>21</v>
      </c>
      <c r="G693" s="49">
        <f t="shared" si="160"/>
        <v>21</v>
      </c>
      <c r="H693">
        <f t="shared" si="177"/>
        <v>7.1</v>
      </c>
      <c r="I693" s="49">
        <f t="shared" si="185"/>
        <v>39</v>
      </c>
      <c r="J693" s="49">
        <f t="shared" si="161"/>
        <v>39</v>
      </c>
      <c r="K693">
        <f t="shared" si="178"/>
        <v>7.32</v>
      </c>
      <c r="L693">
        <f t="shared" si="186"/>
        <v>36</v>
      </c>
      <c r="M693" s="49">
        <f t="shared" si="162"/>
        <v>36</v>
      </c>
      <c r="N693">
        <f t="shared" si="179"/>
        <v>7.79</v>
      </c>
      <c r="O693">
        <f t="shared" si="187"/>
        <v>8</v>
      </c>
      <c r="P693" s="49">
        <f t="shared" si="163"/>
        <v>8</v>
      </c>
      <c r="Q693">
        <f t="shared" si="180"/>
        <v>7.73</v>
      </c>
      <c r="R693">
        <f t="shared" si="188"/>
        <v>10</v>
      </c>
      <c r="S693" s="49">
        <f t="shared" si="164"/>
        <v>10</v>
      </c>
      <c r="T693">
        <f t="shared" si="181"/>
        <v>7.47</v>
      </c>
      <c r="U693">
        <f t="shared" si="189"/>
        <v>35</v>
      </c>
      <c r="V693">
        <f t="shared" si="165"/>
        <v>35</v>
      </c>
      <c r="W693">
        <f t="shared" si="182"/>
        <v>7.63</v>
      </c>
      <c r="X693">
        <f t="shared" si="190"/>
        <v>21</v>
      </c>
      <c r="Y693">
        <f t="shared" si="166"/>
        <v>21</v>
      </c>
      <c r="Z693">
        <f t="shared" si="183"/>
        <v>7.7</v>
      </c>
      <c r="AA693">
        <f t="shared" si="191"/>
        <v>18</v>
      </c>
      <c r="AB693">
        <f t="shared" si="167"/>
        <v>18</v>
      </c>
      <c r="AC693">
        <f t="shared" si="168"/>
        <v>7.26</v>
      </c>
      <c r="AD693" cm="1">
        <f t="array" ref="AD693">1+SUMPRODUCT((D$469:D$776=D693)*(AC$469:AC$776&gt;AC693))</f>
        <v>38</v>
      </c>
      <c r="AE693">
        <f t="shared" si="169"/>
        <v>38</v>
      </c>
      <c r="AF693">
        <f t="shared" si="170"/>
        <v>7.56</v>
      </c>
      <c r="AG693" cm="1">
        <f t="array" ref="AG693">1+SUMPRODUCT((D$469:D$776=D693)*(AF$469:AF$776&gt;AF693))</f>
        <v>11</v>
      </c>
      <c r="AH693">
        <f t="shared" si="171"/>
        <v>11</v>
      </c>
      <c r="AI693">
        <f t="shared" si="172"/>
        <v>7.47</v>
      </c>
      <c r="AJ693" cm="1">
        <f t="array" ref="AJ693">1+SUMPRODUCT((D$469:D$776=D693)*(AI$469:AI$776&gt;AI693))</f>
        <v>28</v>
      </c>
      <c r="AK693">
        <f t="shared" si="173"/>
        <v>28</v>
      </c>
      <c r="AL693">
        <f t="shared" si="174"/>
        <v>7.09</v>
      </c>
      <c r="AM693" cm="1">
        <f t="array" ref="AM693">1+SUMPRODUCT((D$469:D$776=D693)*(AL$469:AL$776&gt;AL693))</f>
        <v>39</v>
      </c>
      <c r="AN693">
        <f t="shared" si="175"/>
        <v>39</v>
      </c>
    </row>
    <row r="694" spans="2:40" x14ac:dyDescent="0.3">
      <c r="B694" t="s">
        <v>243</v>
      </c>
      <c r="C694" t="str">
        <f>VLOOKUP(B694,class!A$1:B$357,2,FALSE)</f>
        <v>Shire district</v>
      </c>
      <c r="D694" t="str">
        <f>VLOOKUP(B694,classifications!E$3:F$335,2,FALSE)</f>
        <v>Urban with Significant Rural (rural including hub towns 26-49%)</v>
      </c>
      <c r="E694" s="7">
        <f t="shared" si="176"/>
        <v>7.45</v>
      </c>
      <c r="F694" s="49">
        <f t="shared" si="184"/>
        <v>16</v>
      </c>
      <c r="G694" s="49">
        <f t="shared" si="160"/>
        <v>16</v>
      </c>
      <c r="H694">
        <f t="shared" si="177"/>
        <v>7.31</v>
      </c>
      <c r="I694" s="49">
        <f t="shared" si="185"/>
        <v>31</v>
      </c>
      <c r="J694" s="49">
        <f t="shared" si="161"/>
        <v>31</v>
      </c>
      <c r="K694">
        <f t="shared" si="178"/>
        <v>7.46</v>
      </c>
      <c r="L694">
        <f t="shared" si="186"/>
        <v>23</v>
      </c>
      <c r="M694" s="49">
        <f t="shared" si="162"/>
        <v>23</v>
      </c>
      <c r="N694">
        <f t="shared" si="179"/>
        <v>7.45</v>
      </c>
      <c r="O694">
        <f t="shared" si="187"/>
        <v>33</v>
      </c>
      <c r="P694" s="49">
        <f t="shared" si="163"/>
        <v>33</v>
      </c>
      <c r="Q694">
        <f t="shared" si="180"/>
        <v>7.55</v>
      </c>
      <c r="R694">
        <f t="shared" si="188"/>
        <v>16</v>
      </c>
      <c r="S694" s="49">
        <f t="shared" si="164"/>
        <v>16</v>
      </c>
      <c r="T694">
        <f t="shared" si="181"/>
        <v>7.36</v>
      </c>
      <c r="U694">
        <f t="shared" si="189"/>
        <v>41</v>
      </c>
      <c r="V694">
        <f t="shared" si="165"/>
        <v>41</v>
      </c>
      <c r="W694">
        <f t="shared" si="182"/>
        <v>7.76</v>
      </c>
      <c r="X694">
        <f t="shared" si="190"/>
        <v>7</v>
      </c>
      <c r="Y694">
        <f t="shared" si="166"/>
        <v>7</v>
      </c>
      <c r="Z694">
        <f t="shared" si="183"/>
        <v>7.85</v>
      </c>
      <c r="AA694">
        <f t="shared" si="191"/>
        <v>6</v>
      </c>
      <c r="AB694">
        <f t="shared" si="167"/>
        <v>6</v>
      </c>
      <c r="AC694">
        <f t="shared" si="168"/>
        <v>7.64</v>
      </c>
      <c r="AD694" cm="1">
        <f t="array" ref="AD694">1+SUMPRODUCT((D$469:D$776=D694)*(AC$469:AC$776&gt;AC694))</f>
        <v>11</v>
      </c>
      <c r="AE694">
        <f t="shared" si="169"/>
        <v>11</v>
      </c>
      <c r="AF694">
        <f t="shared" si="170"/>
        <v>7.39</v>
      </c>
      <c r="AG694" cm="1">
        <f t="array" ref="AG694">1+SUMPRODUCT((D$469:D$776=D694)*(AF$469:AF$776&gt;AF694))</f>
        <v>26</v>
      </c>
      <c r="AH694">
        <f t="shared" si="171"/>
        <v>26</v>
      </c>
      <c r="AI694">
        <f t="shared" si="172"/>
        <v>7.57</v>
      </c>
      <c r="AJ694" cm="1">
        <f t="array" ref="AJ694">1+SUMPRODUCT((D$469:D$776=D694)*(AI$469:AI$776&gt;AI694))</f>
        <v>18</v>
      </c>
      <c r="AK694">
        <f t="shared" si="173"/>
        <v>18</v>
      </c>
      <c r="AL694">
        <f t="shared" si="174"/>
        <v>7.67</v>
      </c>
      <c r="AM694" cm="1">
        <f t="array" ref="AM694">1+SUMPRODUCT((D$469:D$776=D694)*(AL$469:AL$776&gt;AL694))</f>
        <v>14</v>
      </c>
      <c r="AN694">
        <f t="shared" si="175"/>
        <v>14</v>
      </c>
    </row>
    <row r="695" spans="2:40" x14ac:dyDescent="0.3">
      <c r="B695" t="s">
        <v>244</v>
      </c>
      <c r="C695" t="str">
        <f>VLOOKUP(B695,class!A$1:B$357,2,FALSE)</f>
        <v>Unitary authority</v>
      </c>
      <c r="D695" t="str">
        <f>VLOOKUP(B695,classifications!E$3:F$335,2,FALSE)</f>
        <v>Urban with City and Town</v>
      </c>
      <c r="E695" s="7">
        <f t="shared" si="176"/>
        <v>7.21</v>
      </c>
      <c r="F695" s="49">
        <f t="shared" si="184"/>
        <v>57</v>
      </c>
      <c r="G695" s="49">
        <f t="shared" si="160"/>
        <v>57</v>
      </c>
      <c r="H695">
        <f t="shared" si="177"/>
        <v>7.37</v>
      </c>
      <c r="I695" s="49">
        <f t="shared" si="185"/>
        <v>25</v>
      </c>
      <c r="J695" s="49">
        <f t="shared" si="161"/>
        <v>25</v>
      </c>
      <c r="K695">
        <f t="shared" si="178"/>
        <v>7.51</v>
      </c>
      <c r="L695">
        <f t="shared" si="186"/>
        <v>24</v>
      </c>
      <c r="M695" s="49">
        <f t="shared" si="162"/>
        <v>24</v>
      </c>
      <c r="N695">
        <f t="shared" si="179"/>
        <v>7.53</v>
      </c>
      <c r="O695">
        <f t="shared" si="187"/>
        <v>29</v>
      </c>
      <c r="P695" s="49">
        <f t="shared" si="163"/>
        <v>29</v>
      </c>
      <c r="Q695">
        <f t="shared" si="180"/>
        <v>7.6</v>
      </c>
      <c r="R695">
        <f t="shared" si="188"/>
        <v>26</v>
      </c>
      <c r="S695" s="49">
        <f t="shared" si="164"/>
        <v>26</v>
      </c>
      <c r="T695">
        <f t="shared" si="181"/>
        <v>7.44</v>
      </c>
      <c r="U695">
        <f t="shared" si="189"/>
        <v>61</v>
      </c>
      <c r="V695">
        <f t="shared" si="165"/>
        <v>61</v>
      </c>
      <c r="W695">
        <f t="shared" si="182"/>
        <v>7.54</v>
      </c>
      <c r="X695">
        <f t="shared" si="190"/>
        <v>45</v>
      </c>
      <c r="Y695">
        <f t="shared" si="166"/>
        <v>45</v>
      </c>
      <c r="Z695">
        <f t="shared" si="183"/>
        <v>7.51</v>
      </c>
      <c r="AA695">
        <f t="shared" si="191"/>
        <v>53</v>
      </c>
      <c r="AB695">
        <f t="shared" si="167"/>
        <v>53</v>
      </c>
      <c r="AC695">
        <f t="shared" si="168"/>
        <v>7.54</v>
      </c>
      <c r="AD695" cm="1">
        <f t="array" ref="AD695">1+SUMPRODUCT((D$469:D$776=D695)*(AC$469:AC$776&gt;AC695))</f>
        <v>36</v>
      </c>
      <c r="AE695">
        <f t="shared" si="169"/>
        <v>36</v>
      </c>
      <c r="AF695">
        <f t="shared" si="170"/>
        <v>7.3</v>
      </c>
      <c r="AG695" cm="1">
        <f t="array" ref="AG695">1+SUMPRODUCT((D$469:D$776=D695)*(AF$469:AF$776&gt;AF695))</f>
        <v>50</v>
      </c>
      <c r="AH695">
        <f t="shared" si="171"/>
        <v>50</v>
      </c>
      <c r="AI695">
        <f t="shared" si="172"/>
        <v>7.42</v>
      </c>
      <c r="AJ695" cm="1">
        <f t="array" ref="AJ695">1+SUMPRODUCT((D$469:D$776=D695)*(AI$469:AI$776&gt;AI695))</f>
        <v>43</v>
      </c>
      <c r="AK695">
        <f t="shared" si="173"/>
        <v>43</v>
      </c>
      <c r="AL695">
        <f t="shared" si="174"/>
        <v>7.36</v>
      </c>
      <c r="AM695" cm="1">
        <f t="array" ref="AM695">1+SUMPRODUCT((D$469:D$776=D695)*(AL$469:AL$776&gt;AL695))</f>
        <v>51</v>
      </c>
      <c r="AN695">
        <f t="shared" si="175"/>
        <v>51</v>
      </c>
    </row>
    <row r="696" spans="2:40" x14ac:dyDescent="0.3">
      <c r="B696" t="s">
        <v>245</v>
      </c>
      <c r="C696" t="str">
        <f>VLOOKUP(B696,class!A$1:B$357,2,FALSE)</f>
        <v>Shire district</v>
      </c>
      <c r="D696" t="str">
        <f>VLOOKUP(B696,classifications!E$3:F$335,2,FALSE)</f>
        <v xml:space="preserve">Mainly Rural (rural including hub towns &gt;=80%) </v>
      </c>
      <c r="E696" s="7">
        <f t="shared" si="176"/>
        <v>7.96</v>
      </c>
      <c r="F696" s="49">
        <f t="shared" si="184"/>
        <v>2</v>
      </c>
      <c r="G696" s="49">
        <f t="shared" si="160"/>
        <v>2</v>
      </c>
      <c r="H696">
        <f t="shared" si="177"/>
        <v>7.12</v>
      </c>
      <c r="I696" s="49">
        <f t="shared" si="185"/>
        <v>36</v>
      </c>
      <c r="J696" s="49">
        <f t="shared" si="161"/>
        <v>36</v>
      </c>
      <c r="K696">
        <f t="shared" si="178"/>
        <v>7.46</v>
      </c>
      <c r="L696">
        <f t="shared" si="186"/>
        <v>33</v>
      </c>
      <c r="M696" s="49">
        <f t="shared" si="162"/>
        <v>33</v>
      </c>
      <c r="N696">
        <f t="shared" si="179"/>
        <v>7.61</v>
      </c>
      <c r="O696">
        <f t="shared" si="187"/>
        <v>24</v>
      </c>
      <c r="P696" s="49">
        <f t="shared" si="163"/>
        <v>24</v>
      </c>
      <c r="Q696">
        <f t="shared" si="180"/>
        <v>7.83</v>
      </c>
      <c r="R696">
        <f t="shared" si="188"/>
        <v>6</v>
      </c>
      <c r="S696" s="49">
        <f t="shared" si="164"/>
        <v>6</v>
      </c>
      <c r="T696">
        <f t="shared" si="181"/>
        <v>7.61</v>
      </c>
      <c r="U696">
        <f t="shared" si="189"/>
        <v>29</v>
      </c>
      <c r="V696">
        <f t="shared" si="165"/>
        <v>29</v>
      </c>
      <c r="W696">
        <f t="shared" si="182"/>
        <v>7.75</v>
      </c>
      <c r="X696">
        <f t="shared" si="190"/>
        <v>12</v>
      </c>
      <c r="Y696">
        <f t="shared" si="166"/>
        <v>12</v>
      </c>
      <c r="Z696">
        <f t="shared" si="183"/>
        <v>7.75</v>
      </c>
      <c r="AA696">
        <f t="shared" si="191"/>
        <v>14</v>
      </c>
      <c r="AB696">
        <f t="shared" si="167"/>
        <v>14</v>
      </c>
      <c r="AC696">
        <f t="shared" si="168"/>
        <v>8.02</v>
      </c>
      <c r="AD696" cm="1">
        <f t="array" ref="AD696">1+SUMPRODUCT((D$469:D$776=D696)*(AC$469:AC$776&gt;AC696))</f>
        <v>3</v>
      </c>
      <c r="AE696">
        <f t="shared" si="169"/>
        <v>3</v>
      </c>
      <c r="AF696">
        <f t="shared" si="170"/>
        <v>7.56</v>
      </c>
      <c r="AG696" cm="1">
        <f t="array" ref="AG696">1+SUMPRODUCT((D$469:D$776=D696)*(AF$469:AF$776&gt;AF696))</f>
        <v>18</v>
      </c>
      <c r="AH696">
        <f t="shared" si="171"/>
        <v>18</v>
      </c>
      <c r="AI696">
        <f t="shared" si="172"/>
        <v>7.65</v>
      </c>
      <c r="AJ696" cm="1">
        <f t="array" ref="AJ696">1+SUMPRODUCT((D$469:D$776=D696)*(AI$469:AI$776&gt;AI696))</f>
        <v>18</v>
      </c>
      <c r="AK696">
        <f t="shared" si="173"/>
        <v>18</v>
      </c>
      <c r="AL696">
        <f t="shared" si="174"/>
        <v>6.9</v>
      </c>
      <c r="AM696" cm="1">
        <f t="array" ref="AM696">1+SUMPRODUCT((D$469:D$776=D696)*(AL$469:AL$776&gt;AL696))</f>
        <v>42</v>
      </c>
      <c r="AN696">
        <f t="shared" si="175"/>
        <v>42</v>
      </c>
    </row>
    <row r="697" spans="2:40" x14ac:dyDescent="0.3">
      <c r="B697" t="s">
        <v>246</v>
      </c>
      <c r="C697" t="str">
        <f>VLOOKUP(B697,class!A$1:B$357,2,FALSE)</f>
        <v>Shire district</v>
      </c>
      <c r="D697" t="str">
        <f>VLOOKUP(B697,classifications!E$3:F$335,2,FALSE)</f>
        <v xml:space="preserve">Largely Rural (rural including hub towns 50-79%) </v>
      </c>
      <c r="E697" s="7">
        <f t="shared" si="176"/>
        <v>7.26</v>
      </c>
      <c r="F697" s="49">
        <f t="shared" si="184"/>
        <v>35</v>
      </c>
      <c r="G697" s="49">
        <f t="shared" si="160"/>
        <v>35</v>
      </c>
      <c r="H697">
        <f t="shared" si="177"/>
        <v>7.5</v>
      </c>
      <c r="I697" s="49">
        <f t="shared" si="185"/>
        <v>11</v>
      </c>
      <c r="J697" s="49">
        <f t="shared" si="161"/>
        <v>11</v>
      </c>
      <c r="K697">
        <f t="shared" si="178"/>
        <v>7.27</v>
      </c>
      <c r="L697">
        <f t="shared" si="186"/>
        <v>39</v>
      </c>
      <c r="M697" s="49">
        <f t="shared" si="162"/>
        <v>39</v>
      </c>
      <c r="N697">
        <f t="shared" si="179"/>
        <v>7.16</v>
      </c>
      <c r="O697">
        <f t="shared" si="187"/>
        <v>40</v>
      </c>
      <c r="P697" s="49">
        <f t="shared" si="163"/>
        <v>40</v>
      </c>
      <c r="Q697">
        <f t="shared" si="180"/>
        <v>7.36</v>
      </c>
      <c r="R697">
        <f t="shared" si="188"/>
        <v>36</v>
      </c>
      <c r="S697" s="49">
        <f t="shared" si="164"/>
        <v>36</v>
      </c>
      <c r="T697">
        <f t="shared" si="181"/>
        <v>7.03</v>
      </c>
      <c r="U697">
        <f t="shared" si="189"/>
        <v>41</v>
      </c>
      <c r="V697">
        <f t="shared" si="165"/>
        <v>41</v>
      </c>
      <c r="W697">
        <f t="shared" si="182"/>
        <v>6.83</v>
      </c>
      <c r="X697">
        <f t="shared" si="190"/>
        <v>40</v>
      </c>
      <c r="Y697">
        <f t="shared" si="166"/>
        <v>40</v>
      </c>
      <c r="Z697">
        <f t="shared" si="183"/>
        <v>7.56</v>
      </c>
      <c r="AA697">
        <f t="shared" si="191"/>
        <v>30</v>
      </c>
      <c r="AB697">
        <f t="shared" si="167"/>
        <v>30</v>
      </c>
      <c r="AC697">
        <f t="shared" si="168"/>
        <v>7.33</v>
      </c>
      <c r="AD697" cm="1">
        <f t="array" ref="AD697">1+SUMPRODUCT((D$469:D$776=D697)*(AC$469:AC$776&gt;AC697))</f>
        <v>36</v>
      </c>
      <c r="AE697">
        <f t="shared" si="169"/>
        <v>36</v>
      </c>
      <c r="AF697">
        <f t="shared" si="170"/>
        <v>7.46</v>
      </c>
      <c r="AG697" cm="1">
        <f t="array" ref="AG697">1+SUMPRODUCT((D$469:D$776=D697)*(AF$469:AF$776&gt;AF697))</f>
        <v>20</v>
      </c>
      <c r="AH697">
        <f t="shared" si="171"/>
        <v>20</v>
      </c>
      <c r="AI697">
        <f t="shared" si="172"/>
        <v>7.33</v>
      </c>
      <c r="AJ697" cm="1">
        <f t="array" ref="AJ697">1+SUMPRODUCT((D$469:D$776=D697)*(AI$469:AI$776&gt;AI697))</f>
        <v>36</v>
      </c>
      <c r="AK697">
        <f t="shared" si="173"/>
        <v>36</v>
      </c>
      <c r="AL697">
        <f t="shared" si="174"/>
        <v>7.62</v>
      </c>
      <c r="AM697" cm="1">
        <f t="array" ref="AM697">1+SUMPRODUCT((D$469:D$776=D697)*(AL$469:AL$776&gt;AL697))</f>
        <v>10</v>
      </c>
      <c r="AN697">
        <f t="shared" si="175"/>
        <v>10</v>
      </c>
    </row>
    <row r="698" spans="2:40" x14ac:dyDescent="0.3">
      <c r="B698" t="s">
        <v>247</v>
      </c>
      <c r="C698" t="str">
        <f>VLOOKUP(B698,class!A$1:B$357,2,FALSE)</f>
        <v>Shire district</v>
      </c>
      <c r="D698" t="str">
        <f>VLOOKUP(B698,classifications!E$3:F$335,2,FALSE)</f>
        <v xml:space="preserve">Largely Rural (rural including hub towns 50-79%) </v>
      </c>
      <c r="E698" s="7">
        <f t="shared" si="176"/>
        <v>7.22</v>
      </c>
      <c r="F698" s="49">
        <f t="shared" si="184"/>
        <v>37</v>
      </c>
      <c r="G698" s="49">
        <f t="shared" si="160"/>
        <v>37</v>
      </c>
      <c r="H698">
        <f t="shared" si="177"/>
        <v>7.81</v>
      </c>
      <c r="I698" s="49">
        <f t="shared" si="185"/>
        <v>1</v>
      </c>
      <c r="J698" s="49">
        <f t="shared" si="161"/>
        <v>1</v>
      </c>
      <c r="K698">
        <f t="shared" si="178"/>
        <v>7.67</v>
      </c>
      <c r="L698">
        <f t="shared" si="186"/>
        <v>4</v>
      </c>
      <c r="M698" s="49">
        <f t="shared" si="162"/>
        <v>4</v>
      </c>
      <c r="N698">
        <f t="shared" si="179"/>
        <v>7.76</v>
      </c>
      <c r="O698">
        <f t="shared" si="187"/>
        <v>10</v>
      </c>
      <c r="P698" s="49">
        <f t="shared" si="163"/>
        <v>10</v>
      </c>
      <c r="Q698">
        <f t="shared" si="180"/>
        <v>7.69</v>
      </c>
      <c r="R698">
        <f t="shared" si="188"/>
        <v>17</v>
      </c>
      <c r="S698" s="49">
        <f t="shared" si="164"/>
        <v>17</v>
      </c>
      <c r="T698">
        <f t="shared" si="181"/>
        <v>7.7</v>
      </c>
      <c r="U698">
        <f t="shared" si="189"/>
        <v>17</v>
      </c>
      <c r="V698">
        <f t="shared" si="165"/>
        <v>17</v>
      </c>
      <c r="W698">
        <f t="shared" si="182"/>
        <v>7.64</v>
      </c>
      <c r="X698">
        <f t="shared" si="190"/>
        <v>19</v>
      </c>
      <c r="Y698">
        <f t="shared" si="166"/>
        <v>19</v>
      </c>
      <c r="Z698">
        <f t="shared" si="183"/>
        <v>7.62</v>
      </c>
      <c r="AA698">
        <f t="shared" si="191"/>
        <v>24</v>
      </c>
      <c r="AB698">
        <f t="shared" si="167"/>
        <v>24</v>
      </c>
      <c r="AC698">
        <f t="shared" si="168"/>
        <v>7.68</v>
      </c>
      <c r="AD698" cm="1">
        <f t="array" ref="AD698">1+SUMPRODUCT((D$469:D$776=D698)*(AC$469:AC$776&gt;AC698))</f>
        <v>12</v>
      </c>
      <c r="AE698">
        <f t="shared" si="169"/>
        <v>12</v>
      </c>
      <c r="AF698">
        <f t="shared" si="170"/>
        <v>7.75</v>
      </c>
      <c r="AG698" cm="1">
        <f t="array" ref="AG698">1+SUMPRODUCT((D$469:D$776=D698)*(AF$469:AF$776&gt;AF698))</f>
        <v>2</v>
      </c>
      <c r="AH698">
        <f t="shared" si="171"/>
        <v>2</v>
      </c>
      <c r="AI698">
        <f t="shared" si="172"/>
        <v>7.51</v>
      </c>
      <c r="AJ698" cm="1">
        <f t="array" ref="AJ698">1+SUMPRODUCT((D$469:D$776=D698)*(AI$469:AI$776&gt;AI698))</f>
        <v>24</v>
      </c>
      <c r="AK698">
        <f t="shared" si="173"/>
        <v>24</v>
      </c>
      <c r="AL698">
        <f t="shared" si="174"/>
        <v>7.6</v>
      </c>
      <c r="AM698" cm="1">
        <f t="array" ref="AM698">1+SUMPRODUCT((D$469:D$776=D698)*(AL$469:AL$776&gt;AL698))</f>
        <v>11</v>
      </c>
      <c r="AN698">
        <f t="shared" si="175"/>
        <v>11</v>
      </c>
    </row>
    <row r="699" spans="2:40" x14ac:dyDescent="0.3">
      <c r="B699" t="s">
        <v>248</v>
      </c>
      <c r="C699" t="str">
        <f>VLOOKUP(B699,class!A$1:B$357,2,FALSE)</f>
        <v>Shire district</v>
      </c>
      <c r="D699" t="str">
        <f>VLOOKUP(B699,classifications!E$3:F$335,2,FALSE)</f>
        <v xml:space="preserve">Mainly Rural (rural including hub towns &gt;=80%) </v>
      </c>
      <c r="E699" s="7">
        <f t="shared" si="176"/>
        <v>7.24</v>
      </c>
      <c r="F699" s="49">
        <f t="shared" si="184"/>
        <v>36</v>
      </c>
      <c r="G699" s="49">
        <f t="shared" si="160"/>
        <v>36</v>
      </c>
      <c r="H699">
        <f t="shared" si="177"/>
        <v>7.37</v>
      </c>
      <c r="I699" s="49">
        <f t="shared" si="185"/>
        <v>23</v>
      </c>
      <c r="J699" s="49">
        <f t="shared" si="161"/>
        <v>23</v>
      </c>
      <c r="K699">
        <f t="shared" si="178"/>
        <v>7.63</v>
      </c>
      <c r="L699">
        <f t="shared" si="186"/>
        <v>17</v>
      </c>
      <c r="M699" s="49">
        <f t="shared" si="162"/>
        <v>17</v>
      </c>
      <c r="N699">
        <f t="shared" si="179"/>
        <v>7.73</v>
      </c>
      <c r="O699">
        <f t="shared" si="187"/>
        <v>15</v>
      </c>
      <c r="P699" s="49">
        <f t="shared" si="163"/>
        <v>15</v>
      </c>
      <c r="Q699">
        <f t="shared" si="180"/>
        <v>7.66</v>
      </c>
      <c r="R699">
        <f t="shared" si="188"/>
        <v>18</v>
      </c>
      <c r="S699" s="49">
        <f t="shared" si="164"/>
        <v>18</v>
      </c>
      <c r="T699">
        <f t="shared" si="181"/>
        <v>7.7</v>
      </c>
      <c r="U699">
        <f t="shared" si="189"/>
        <v>17</v>
      </c>
      <c r="V699">
        <f t="shared" si="165"/>
        <v>17</v>
      </c>
      <c r="W699">
        <f t="shared" si="182"/>
        <v>7.49</v>
      </c>
      <c r="X699">
        <f t="shared" si="190"/>
        <v>36</v>
      </c>
      <c r="Y699">
        <f t="shared" si="166"/>
        <v>36</v>
      </c>
      <c r="Z699">
        <f t="shared" si="183"/>
        <v>7.36</v>
      </c>
      <c r="AA699">
        <f t="shared" si="191"/>
        <v>40</v>
      </c>
      <c r="AB699">
        <f t="shared" si="167"/>
        <v>40</v>
      </c>
      <c r="AC699">
        <f t="shared" si="168"/>
        <v>7.78</v>
      </c>
      <c r="AD699" cm="1">
        <f t="array" ref="AD699">1+SUMPRODUCT((D$469:D$776=D699)*(AC$469:AC$776&gt;AC699))</f>
        <v>8</v>
      </c>
      <c r="AE699">
        <f t="shared" si="169"/>
        <v>8</v>
      </c>
      <c r="AF699">
        <f t="shared" si="170"/>
        <v>7.72</v>
      </c>
      <c r="AG699" cm="1">
        <f t="array" ref="AG699">1+SUMPRODUCT((D$469:D$776=D699)*(AF$469:AF$776&gt;AF699))</f>
        <v>8</v>
      </c>
      <c r="AH699">
        <f t="shared" si="171"/>
        <v>8</v>
      </c>
      <c r="AI699">
        <f t="shared" si="172"/>
        <v>7.88</v>
      </c>
      <c r="AJ699" cm="1">
        <f t="array" ref="AJ699">1+SUMPRODUCT((D$469:D$776=D699)*(AI$469:AI$776&gt;AI699))</f>
        <v>5</v>
      </c>
      <c r="AK699">
        <f t="shared" si="173"/>
        <v>5</v>
      </c>
      <c r="AL699">
        <f t="shared" si="174"/>
        <v>7.63</v>
      </c>
      <c r="AM699" cm="1">
        <f t="array" ref="AM699">1+SUMPRODUCT((D$469:D$776=D699)*(AL$469:AL$776&gt;AL699))</f>
        <v>17</v>
      </c>
      <c r="AN699">
        <f t="shared" si="175"/>
        <v>17</v>
      </c>
    </row>
    <row r="700" spans="2:40" x14ac:dyDescent="0.3">
      <c r="B700" t="s">
        <v>249</v>
      </c>
      <c r="C700" t="str">
        <f>VLOOKUP(B700,class!A$1:B$357,2,FALSE)</f>
        <v>Shire district</v>
      </c>
      <c r="D700" t="str">
        <f>VLOOKUP(B700,classifications!E$3:F$335,2,FALSE)</f>
        <v xml:space="preserve">Mainly Rural (rural including hub towns &gt;=80%) </v>
      </c>
      <c r="E700" s="7">
        <f t="shared" si="176"/>
        <v>7.29</v>
      </c>
      <c r="F700" s="49">
        <f t="shared" si="184"/>
        <v>30</v>
      </c>
      <c r="G700" s="49">
        <f t="shared" si="160"/>
        <v>30</v>
      </c>
      <c r="H700">
        <f t="shared" si="177"/>
        <v>7.6</v>
      </c>
      <c r="I700" s="49">
        <f t="shared" si="185"/>
        <v>7</v>
      </c>
      <c r="J700" s="49">
        <f t="shared" si="161"/>
        <v>7</v>
      </c>
      <c r="K700">
        <f t="shared" si="178"/>
        <v>7.72</v>
      </c>
      <c r="L700">
        <f t="shared" si="186"/>
        <v>13</v>
      </c>
      <c r="M700" s="49">
        <f t="shared" si="162"/>
        <v>13</v>
      </c>
      <c r="N700">
        <f t="shared" si="179"/>
        <v>7.79</v>
      </c>
      <c r="O700">
        <f t="shared" si="187"/>
        <v>9</v>
      </c>
      <c r="P700" s="49">
        <f t="shared" si="163"/>
        <v>9</v>
      </c>
      <c r="Q700">
        <f t="shared" si="180"/>
        <v>7.24</v>
      </c>
      <c r="R700">
        <f t="shared" si="188"/>
        <v>41</v>
      </c>
      <c r="S700" s="49">
        <f t="shared" si="164"/>
        <v>41</v>
      </c>
      <c r="T700">
        <f t="shared" si="181"/>
        <v>7.75</v>
      </c>
      <c r="U700">
        <f t="shared" si="189"/>
        <v>14</v>
      </c>
      <c r="V700">
        <f t="shared" si="165"/>
        <v>14</v>
      </c>
      <c r="W700">
        <f t="shared" si="182"/>
        <v>7.52</v>
      </c>
      <c r="X700">
        <f t="shared" si="190"/>
        <v>32</v>
      </c>
      <c r="Y700">
        <f t="shared" si="166"/>
        <v>32</v>
      </c>
      <c r="Z700">
        <f t="shared" si="183"/>
        <v>7.49</v>
      </c>
      <c r="AA700">
        <f t="shared" si="191"/>
        <v>35</v>
      </c>
      <c r="AB700">
        <f t="shared" si="167"/>
        <v>35</v>
      </c>
      <c r="AC700">
        <f t="shared" si="168"/>
        <v>7.51</v>
      </c>
      <c r="AD700" cm="1">
        <f t="array" ref="AD700">1+SUMPRODUCT((D$469:D$776=D700)*(AC$469:AC$776&gt;AC700))</f>
        <v>26</v>
      </c>
      <c r="AE700">
        <f t="shared" si="169"/>
        <v>26</v>
      </c>
      <c r="AF700">
        <f t="shared" si="170"/>
        <v>7.27</v>
      </c>
      <c r="AG700" cm="1">
        <f t="array" ref="AG700">1+SUMPRODUCT((D$469:D$776=D700)*(AF$469:AF$776&gt;AF700))</f>
        <v>35</v>
      </c>
      <c r="AH700">
        <f t="shared" si="171"/>
        <v>35</v>
      </c>
      <c r="AI700">
        <f t="shared" si="172"/>
        <v>7.36</v>
      </c>
      <c r="AJ700" cm="1">
        <f t="array" ref="AJ700">1+SUMPRODUCT((D$469:D$776=D700)*(AI$469:AI$776&gt;AI700))</f>
        <v>34</v>
      </c>
      <c r="AK700">
        <f t="shared" si="173"/>
        <v>34</v>
      </c>
      <c r="AL700">
        <f t="shared" si="174"/>
        <v>7.65</v>
      </c>
      <c r="AM700" cm="1">
        <f t="array" ref="AM700">1+SUMPRODUCT((D$469:D$776=D700)*(AL$469:AL$776&gt;AL700))</f>
        <v>14</v>
      </c>
      <c r="AN700">
        <f t="shared" si="175"/>
        <v>14</v>
      </c>
    </row>
    <row r="701" spans="2:40" x14ac:dyDescent="0.3">
      <c r="B701" t="s">
        <v>251</v>
      </c>
      <c r="C701" t="str">
        <f>VLOOKUP(B701,class!A$1:B$357,2,FALSE)</f>
        <v>Shire district</v>
      </c>
      <c r="D701" t="str">
        <f>VLOOKUP(B701,classifications!E$3:F$335,2,FALSE)</f>
        <v xml:space="preserve">Mainly Rural (rural including hub towns &gt;=80%) </v>
      </c>
      <c r="E701" s="7">
        <f t="shared" si="176"/>
        <v>7.35</v>
      </c>
      <c r="F701" s="49">
        <f t="shared" si="184"/>
        <v>25</v>
      </c>
      <c r="G701" s="49">
        <f t="shared" si="160"/>
        <v>25</v>
      </c>
      <c r="H701">
        <f t="shared" si="177"/>
        <v>7.06</v>
      </c>
      <c r="I701" s="49">
        <f t="shared" si="185"/>
        <v>40</v>
      </c>
      <c r="J701" s="49">
        <f t="shared" si="161"/>
        <v>40</v>
      </c>
      <c r="K701">
        <f t="shared" si="178"/>
        <v>7.6</v>
      </c>
      <c r="L701">
        <f t="shared" si="186"/>
        <v>20</v>
      </c>
      <c r="M701" s="49">
        <f t="shared" si="162"/>
        <v>20</v>
      </c>
      <c r="N701">
        <f t="shared" si="179"/>
        <v>8.02</v>
      </c>
      <c r="O701">
        <f t="shared" si="187"/>
        <v>4</v>
      </c>
      <c r="P701" s="49">
        <f t="shared" si="163"/>
        <v>4</v>
      </c>
      <c r="Q701">
        <f t="shared" si="180"/>
        <v>7.51</v>
      </c>
      <c r="R701">
        <f t="shared" si="188"/>
        <v>31</v>
      </c>
      <c r="S701" s="49">
        <f t="shared" si="164"/>
        <v>31</v>
      </c>
      <c r="T701">
        <f t="shared" si="181"/>
        <v>7.76</v>
      </c>
      <c r="U701">
        <f t="shared" si="189"/>
        <v>13</v>
      </c>
      <c r="V701">
        <f t="shared" si="165"/>
        <v>13</v>
      </c>
      <c r="W701">
        <f t="shared" si="182"/>
        <v>7.69</v>
      </c>
      <c r="X701">
        <f t="shared" si="190"/>
        <v>17</v>
      </c>
      <c r="Y701">
        <f t="shared" si="166"/>
        <v>17</v>
      </c>
      <c r="Z701">
        <f t="shared" si="183"/>
        <v>7.66</v>
      </c>
      <c r="AA701">
        <f t="shared" si="191"/>
        <v>25</v>
      </c>
      <c r="AB701">
        <f t="shared" si="167"/>
        <v>25</v>
      </c>
      <c r="AC701">
        <f t="shared" si="168"/>
        <v>7.54</v>
      </c>
      <c r="AD701" cm="1">
        <f t="array" ref="AD701">1+SUMPRODUCT((D$469:D$776=D701)*(AC$469:AC$776&gt;AC701))</f>
        <v>24</v>
      </c>
      <c r="AE701">
        <f t="shared" si="169"/>
        <v>24</v>
      </c>
      <c r="AF701">
        <f t="shared" si="170"/>
        <v>7.52</v>
      </c>
      <c r="AG701" cm="1">
        <f t="array" ref="AG701">1+SUMPRODUCT((D$469:D$776=D701)*(AF$469:AF$776&gt;AF701))</f>
        <v>20</v>
      </c>
      <c r="AH701">
        <f t="shared" si="171"/>
        <v>20</v>
      </c>
      <c r="AI701">
        <f t="shared" si="172"/>
        <v>7.5</v>
      </c>
      <c r="AJ701" cm="1">
        <f t="array" ref="AJ701">1+SUMPRODUCT((D$469:D$776=D701)*(AI$469:AI$776&gt;AI701))</f>
        <v>30</v>
      </c>
      <c r="AK701">
        <f t="shared" si="173"/>
        <v>30</v>
      </c>
      <c r="AL701">
        <f t="shared" si="174"/>
        <v>7.43</v>
      </c>
      <c r="AM701" cm="1">
        <f t="array" ref="AM701">1+SUMPRODUCT((D$469:D$776=D701)*(AL$469:AL$776&gt;AL701))</f>
        <v>28</v>
      </c>
      <c r="AN701">
        <f t="shared" si="175"/>
        <v>28</v>
      </c>
    </row>
    <row r="702" spans="2:40" x14ac:dyDescent="0.3">
      <c r="B702" t="s">
        <v>252</v>
      </c>
      <c r="C702" t="str">
        <f>VLOOKUP(B702,class!A$1:B$357,2,FALSE)</f>
        <v>Shire district</v>
      </c>
      <c r="D702" t="str">
        <f>VLOOKUP(B702,classifications!E$3:F$335,2,FALSE)</f>
        <v>Urban with City and Town</v>
      </c>
      <c r="E702" s="7">
        <f t="shared" si="176"/>
        <v>7.15</v>
      </c>
      <c r="F702" s="49">
        <f t="shared" si="184"/>
        <v>68</v>
      </c>
      <c r="G702" s="49">
        <f t="shared" si="160"/>
        <v>68</v>
      </c>
      <c r="H702">
        <f t="shared" si="177"/>
        <v>7.34</v>
      </c>
      <c r="I702" s="49">
        <f t="shared" si="185"/>
        <v>29</v>
      </c>
      <c r="J702" s="49">
        <f t="shared" si="161"/>
        <v>29</v>
      </c>
      <c r="K702">
        <f t="shared" si="178"/>
        <v>6.82</v>
      </c>
      <c r="L702">
        <f t="shared" si="186"/>
        <v>91</v>
      </c>
      <c r="M702" s="49">
        <f t="shared" si="162"/>
        <v>91</v>
      </c>
      <c r="N702">
        <f t="shared" si="179"/>
        <v>7.75</v>
      </c>
      <c r="O702">
        <f t="shared" si="187"/>
        <v>5</v>
      </c>
      <c r="P702" s="49">
        <f t="shared" si="163"/>
        <v>5</v>
      </c>
      <c r="Q702">
        <f t="shared" si="180"/>
        <v>7.68</v>
      </c>
      <c r="R702">
        <f t="shared" si="188"/>
        <v>14</v>
      </c>
      <c r="S702" s="49">
        <f t="shared" si="164"/>
        <v>14</v>
      </c>
      <c r="T702">
        <f t="shared" si="181"/>
        <v>7.6</v>
      </c>
      <c r="U702">
        <f t="shared" si="189"/>
        <v>29</v>
      </c>
      <c r="V702">
        <f t="shared" si="165"/>
        <v>29</v>
      </c>
      <c r="W702">
        <f t="shared" si="182"/>
        <v>7.68</v>
      </c>
      <c r="X702">
        <f t="shared" si="190"/>
        <v>22</v>
      </c>
      <c r="Y702">
        <f t="shared" si="166"/>
        <v>22</v>
      </c>
      <c r="Z702">
        <f t="shared" si="183"/>
        <v>7.02</v>
      </c>
      <c r="AA702">
        <f t="shared" si="191"/>
        <v>90</v>
      </c>
      <c r="AB702">
        <f t="shared" si="167"/>
        <v>90</v>
      </c>
      <c r="AC702">
        <f t="shared" si="168"/>
        <v>7.43</v>
      </c>
      <c r="AD702" cm="1">
        <f t="array" ref="AD702">1+SUMPRODUCT((D$469:D$776=D702)*(AC$469:AC$776&gt;AC702))</f>
        <v>54</v>
      </c>
      <c r="AE702">
        <f t="shared" si="169"/>
        <v>54</v>
      </c>
      <c r="AF702">
        <f t="shared" si="170"/>
        <v>7.76</v>
      </c>
      <c r="AG702" cm="1">
        <f t="array" ref="AG702">1+SUMPRODUCT((D$469:D$776=D702)*(AF$469:AF$776&gt;AF702))</f>
        <v>4</v>
      </c>
      <c r="AH702">
        <f t="shared" si="171"/>
        <v>4</v>
      </c>
      <c r="AI702">
        <f t="shared" si="172"/>
        <v>7.45</v>
      </c>
      <c r="AJ702" cm="1">
        <f t="array" ref="AJ702">1+SUMPRODUCT((D$469:D$776=D702)*(AI$469:AI$776&gt;AI702))</f>
        <v>38</v>
      </c>
      <c r="AK702">
        <f t="shared" si="173"/>
        <v>38</v>
      </c>
      <c r="AL702">
        <f t="shared" si="174"/>
        <v>7.51</v>
      </c>
      <c r="AM702" cm="1">
        <f t="array" ref="AM702">1+SUMPRODUCT((D$469:D$776=D702)*(AL$469:AL$776&gt;AL702))</f>
        <v>30</v>
      </c>
      <c r="AN702">
        <f t="shared" si="175"/>
        <v>30</v>
      </c>
    </row>
    <row r="703" spans="2:40" x14ac:dyDescent="0.3">
      <c r="B703" t="s">
        <v>253</v>
      </c>
      <c r="C703" t="str">
        <f>VLOOKUP(B703,class!A$1:B$357,2,FALSE)</f>
        <v>Shire district</v>
      </c>
      <c r="D703" t="str">
        <f>VLOOKUP(B703,classifications!E$3:F$335,2,FALSE)</f>
        <v xml:space="preserve">Largely Rural (rural including hub towns 50-79%) </v>
      </c>
      <c r="E703" s="7">
        <f t="shared" si="176"/>
        <v>7.33</v>
      </c>
      <c r="F703" s="49">
        <f t="shared" si="184"/>
        <v>30</v>
      </c>
      <c r="G703" s="49">
        <f t="shared" si="160"/>
        <v>30</v>
      </c>
      <c r="H703">
        <f t="shared" si="177"/>
        <v>7.3</v>
      </c>
      <c r="I703" s="49">
        <f t="shared" si="185"/>
        <v>33</v>
      </c>
      <c r="J703" s="49">
        <f t="shared" si="161"/>
        <v>33</v>
      </c>
      <c r="K703">
        <f t="shared" si="178"/>
        <v>7.52</v>
      </c>
      <c r="L703">
        <f t="shared" si="186"/>
        <v>16</v>
      </c>
      <c r="M703" s="49">
        <f t="shared" si="162"/>
        <v>16</v>
      </c>
      <c r="N703">
        <f t="shared" si="179"/>
        <v>7.41</v>
      </c>
      <c r="O703">
        <f t="shared" si="187"/>
        <v>36</v>
      </c>
      <c r="P703" s="49">
        <f t="shared" si="163"/>
        <v>36</v>
      </c>
      <c r="Q703">
        <f t="shared" si="180"/>
        <v>7.73</v>
      </c>
      <c r="R703">
        <f t="shared" si="188"/>
        <v>10</v>
      </c>
      <c r="S703" s="49">
        <f t="shared" si="164"/>
        <v>10</v>
      </c>
      <c r="T703">
        <f t="shared" si="181"/>
        <v>7.62</v>
      </c>
      <c r="U703">
        <f t="shared" si="189"/>
        <v>21</v>
      </c>
      <c r="V703">
        <f t="shared" si="165"/>
        <v>21</v>
      </c>
      <c r="W703">
        <f t="shared" si="182"/>
        <v>7.4</v>
      </c>
      <c r="X703">
        <f t="shared" si="190"/>
        <v>34</v>
      </c>
      <c r="Y703">
        <f t="shared" si="166"/>
        <v>34</v>
      </c>
      <c r="Z703">
        <f t="shared" si="183"/>
        <v>7.85</v>
      </c>
      <c r="AA703">
        <f t="shared" si="191"/>
        <v>8</v>
      </c>
      <c r="AB703">
        <f t="shared" si="167"/>
        <v>8</v>
      </c>
      <c r="AC703">
        <f t="shared" si="168"/>
        <v>7.58</v>
      </c>
      <c r="AD703" cm="1">
        <f t="array" ref="AD703">1+SUMPRODUCT((D$469:D$776=D703)*(AC$469:AC$776&gt;AC703))</f>
        <v>21</v>
      </c>
      <c r="AE703">
        <f t="shared" si="169"/>
        <v>21</v>
      </c>
      <c r="AF703">
        <f t="shared" si="170"/>
        <v>7.64</v>
      </c>
      <c r="AG703" cm="1">
        <f t="array" ref="AG703">1+SUMPRODUCT((D$469:D$776=D703)*(AF$469:AF$776&gt;AF703))</f>
        <v>8</v>
      </c>
      <c r="AH703">
        <f t="shared" si="171"/>
        <v>8</v>
      </c>
      <c r="AI703">
        <f t="shared" si="172"/>
        <v>7.47</v>
      </c>
      <c r="AJ703" cm="1">
        <f t="array" ref="AJ703">1+SUMPRODUCT((D$469:D$776=D703)*(AI$469:AI$776&gt;AI703))</f>
        <v>28</v>
      </c>
      <c r="AK703">
        <f t="shared" si="173"/>
        <v>28</v>
      </c>
      <c r="AL703">
        <f t="shared" si="174"/>
        <v>7.5</v>
      </c>
      <c r="AM703" cm="1">
        <f t="array" ref="AM703">1+SUMPRODUCT((D$469:D$776=D703)*(AL$469:AL$776&gt;AL703))</f>
        <v>20</v>
      </c>
      <c r="AN703">
        <f t="shared" si="175"/>
        <v>20</v>
      </c>
    </row>
    <row r="704" spans="2:40" x14ac:dyDescent="0.3">
      <c r="B704" t="s">
        <v>254</v>
      </c>
      <c r="C704" t="str">
        <f>VLOOKUP(B704,class!A$1:B$357,2,FALSE)</f>
        <v>Shire district</v>
      </c>
      <c r="D704" t="str">
        <f>VLOOKUP(B704,classifications!E$3:F$335,2,FALSE)</f>
        <v>Urban with Significant Rural (rural including hub towns 26-49%)</v>
      </c>
      <c r="E704" s="7">
        <f t="shared" si="176"/>
        <v>7.41</v>
      </c>
      <c r="F704" s="49">
        <f t="shared" si="184"/>
        <v>23</v>
      </c>
      <c r="G704" s="49">
        <f t="shared" si="160"/>
        <v>23</v>
      </c>
      <c r="H704">
        <f t="shared" si="177"/>
        <v>7.37</v>
      </c>
      <c r="I704" s="49">
        <f t="shared" si="185"/>
        <v>22</v>
      </c>
      <c r="J704" s="49">
        <f t="shared" si="161"/>
        <v>22</v>
      </c>
      <c r="K704">
        <f t="shared" si="178"/>
        <v>7.89</v>
      </c>
      <c r="L704">
        <f t="shared" si="186"/>
        <v>1</v>
      </c>
      <c r="M704" s="49">
        <f t="shared" si="162"/>
        <v>1</v>
      </c>
      <c r="N704">
        <f t="shared" si="179"/>
        <v>7.4</v>
      </c>
      <c r="O704">
        <f t="shared" si="187"/>
        <v>38</v>
      </c>
      <c r="P704" s="49">
        <f t="shared" si="163"/>
        <v>38</v>
      </c>
      <c r="Q704">
        <f t="shared" si="180"/>
        <v>7.67</v>
      </c>
      <c r="R704">
        <f t="shared" si="188"/>
        <v>4</v>
      </c>
      <c r="S704" s="49">
        <f t="shared" si="164"/>
        <v>4</v>
      </c>
      <c r="T704">
        <f t="shared" si="181"/>
        <v>7.45</v>
      </c>
      <c r="U704">
        <f t="shared" si="189"/>
        <v>34</v>
      </c>
      <c r="V704">
        <f t="shared" si="165"/>
        <v>34</v>
      </c>
      <c r="W704">
        <f t="shared" si="182"/>
        <v>7.93</v>
      </c>
      <c r="X704">
        <f t="shared" si="190"/>
        <v>4</v>
      </c>
      <c r="Y704">
        <f t="shared" si="166"/>
        <v>4</v>
      </c>
      <c r="Z704">
        <f t="shared" si="183"/>
        <v>7.65</v>
      </c>
      <c r="AA704">
        <f t="shared" si="191"/>
        <v>23</v>
      </c>
      <c r="AB704">
        <f t="shared" si="167"/>
        <v>23</v>
      </c>
      <c r="AC704">
        <f t="shared" si="168"/>
        <v>7.71</v>
      </c>
      <c r="AD704" cm="1">
        <f t="array" ref="AD704">1+SUMPRODUCT((D$469:D$776=D704)*(AC$469:AC$776&gt;AC704))</f>
        <v>6</v>
      </c>
      <c r="AE704">
        <f t="shared" si="169"/>
        <v>6</v>
      </c>
      <c r="AF704">
        <f t="shared" si="170"/>
        <v>7.3</v>
      </c>
      <c r="AG704" cm="1">
        <f t="array" ref="AG704">1+SUMPRODUCT((D$469:D$776=D704)*(AF$469:AF$776&gt;AF704))</f>
        <v>33</v>
      </c>
      <c r="AH704">
        <f t="shared" si="171"/>
        <v>33</v>
      </c>
      <c r="AI704">
        <f t="shared" si="172"/>
        <v>7.51</v>
      </c>
      <c r="AJ704" cm="1">
        <f t="array" ref="AJ704">1+SUMPRODUCT((D$469:D$776=D704)*(AI$469:AI$776&gt;AI704))</f>
        <v>25</v>
      </c>
      <c r="AK704">
        <f t="shared" si="173"/>
        <v>25</v>
      </c>
      <c r="AL704">
        <f t="shared" si="174"/>
        <v>7.64</v>
      </c>
      <c r="AM704" cm="1">
        <f t="array" ref="AM704">1+SUMPRODUCT((D$469:D$776=D704)*(AL$469:AL$776&gt;AL704))</f>
        <v>15</v>
      </c>
      <c r="AN704">
        <f t="shared" si="175"/>
        <v>15</v>
      </c>
    </row>
    <row r="705" spans="2:40" x14ac:dyDescent="0.3">
      <c r="B705" t="s">
        <v>255</v>
      </c>
      <c r="C705" t="str">
        <f>VLOOKUP(B705,class!A$1:B$357,2,FALSE)</f>
        <v>Metropolitan district</v>
      </c>
      <c r="D705" t="str">
        <f>VLOOKUP(B705,classifications!E$3:F$335,2,FALSE)</f>
        <v>Urban with Major Conurbation</v>
      </c>
      <c r="E705" s="7">
        <f t="shared" si="176"/>
        <v>7.03</v>
      </c>
      <c r="F705" s="49">
        <f t="shared" si="184"/>
        <v>66</v>
      </c>
      <c r="G705" s="49">
        <f t="shared" si="160"/>
        <v>66</v>
      </c>
      <c r="H705">
        <f t="shared" si="177"/>
        <v>6.94</v>
      </c>
      <c r="I705" s="49">
        <f t="shared" si="185"/>
        <v>72</v>
      </c>
      <c r="J705" s="49">
        <f t="shared" si="161"/>
        <v>72</v>
      </c>
      <c r="K705">
        <f t="shared" si="178"/>
        <v>7.12</v>
      </c>
      <c r="L705">
        <f t="shared" si="186"/>
        <v>68</v>
      </c>
      <c r="M705" s="49">
        <f t="shared" si="162"/>
        <v>68</v>
      </c>
      <c r="N705">
        <f t="shared" si="179"/>
        <v>7.21</v>
      </c>
      <c r="O705">
        <f t="shared" si="187"/>
        <v>62</v>
      </c>
      <c r="P705" s="49">
        <f t="shared" si="163"/>
        <v>62</v>
      </c>
      <c r="Q705">
        <f t="shared" si="180"/>
        <v>7.31</v>
      </c>
      <c r="R705">
        <f t="shared" si="188"/>
        <v>51</v>
      </c>
      <c r="S705" s="49">
        <f t="shared" si="164"/>
        <v>51</v>
      </c>
      <c r="T705">
        <f t="shared" si="181"/>
        <v>7.41</v>
      </c>
      <c r="U705">
        <f t="shared" si="189"/>
        <v>39</v>
      </c>
      <c r="V705">
        <f t="shared" si="165"/>
        <v>39</v>
      </c>
      <c r="W705">
        <f t="shared" si="182"/>
        <v>7.3</v>
      </c>
      <c r="X705">
        <f t="shared" si="190"/>
        <v>64</v>
      </c>
      <c r="Y705">
        <f t="shared" si="166"/>
        <v>64</v>
      </c>
      <c r="Z705">
        <f t="shared" si="183"/>
        <v>7.36</v>
      </c>
      <c r="AA705">
        <f t="shared" si="191"/>
        <v>64</v>
      </c>
      <c r="AB705">
        <f t="shared" si="167"/>
        <v>64</v>
      </c>
      <c r="AC705">
        <f t="shared" si="168"/>
        <v>7.21</v>
      </c>
      <c r="AD705" cm="1">
        <f t="array" ref="AD705">1+SUMPRODUCT((D$469:D$776=D705)*(AC$469:AC$776&gt;AC705))</f>
        <v>67</v>
      </c>
      <c r="AE705">
        <f t="shared" si="169"/>
        <v>67</v>
      </c>
      <c r="AF705">
        <f t="shared" si="170"/>
        <v>7.29</v>
      </c>
      <c r="AG705" cm="1">
        <f t="array" ref="AG705">1+SUMPRODUCT((D$469:D$776=D705)*(AF$469:AF$776&gt;AF705))</f>
        <v>32</v>
      </c>
      <c r="AH705">
        <f t="shared" si="171"/>
        <v>32</v>
      </c>
      <c r="AI705">
        <f t="shared" si="172"/>
        <v>7.44</v>
      </c>
      <c r="AJ705" cm="1">
        <f t="array" ref="AJ705">1+SUMPRODUCT((D$469:D$776=D705)*(AI$469:AI$776&gt;AI705))</f>
        <v>34</v>
      </c>
      <c r="AK705">
        <f t="shared" si="173"/>
        <v>34</v>
      </c>
      <c r="AL705">
        <f t="shared" si="174"/>
        <v>7.29</v>
      </c>
      <c r="AM705" cm="1">
        <f t="array" ref="AM705">1+SUMPRODUCT((D$469:D$776=D705)*(AL$469:AL$776&gt;AL705))</f>
        <v>40</v>
      </c>
      <c r="AN705">
        <f t="shared" si="175"/>
        <v>40</v>
      </c>
    </row>
    <row r="706" spans="2:40" x14ac:dyDescent="0.3">
      <c r="B706" t="s">
        <v>256</v>
      </c>
      <c r="C706" t="str">
        <f>VLOOKUP(B706,class!A$1:B$357,2,FALSE)</f>
        <v>Unitary authority</v>
      </c>
      <c r="D706" t="str">
        <f>VLOOKUP(B706,classifications!E$3:F$335,2,FALSE)</f>
        <v>Urban with City and Town</v>
      </c>
      <c r="E706" s="7">
        <f t="shared" si="176"/>
        <v>7.21</v>
      </c>
      <c r="F706" s="49">
        <f t="shared" si="184"/>
        <v>57</v>
      </c>
      <c r="G706" s="49">
        <f t="shared" si="160"/>
        <v>57</v>
      </c>
      <c r="H706">
        <f t="shared" si="177"/>
        <v>7.22</v>
      </c>
      <c r="I706" s="49">
        <f t="shared" si="185"/>
        <v>56</v>
      </c>
      <c r="J706" s="49">
        <f t="shared" si="161"/>
        <v>56</v>
      </c>
      <c r="K706">
        <f t="shared" si="178"/>
        <v>7.24</v>
      </c>
      <c r="L706">
        <f t="shared" si="186"/>
        <v>69</v>
      </c>
      <c r="M706" s="49">
        <f t="shared" si="162"/>
        <v>69</v>
      </c>
      <c r="N706">
        <f t="shared" si="179"/>
        <v>7.62</v>
      </c>
      <c r="O706">
        <f t="shared" si="187"/>
        <v>16</v>
      </c>
      <c r="P706" s="49">
        <f t="shared" si="163"/>
        <v>16</v>
      </c>
      <c r="Q706">
        <f t="shared" si="180"/>
        <v>7.46</v>
      </c>
      <c r="R706">
        <f t="shared" si="188"/>
        <v>52</v>
      </c>
      <c r="S706" s="49">
        <f t="shared" si="164"/>
        <v>52</v>
      </c>
      <c r="T706">
        <f t="shared" si="181"/>
        <v>7.39</v>
      </c>
      <c r="U706">
        <f t="shared" si="189"/>
        <v>69</v>
      </c>
      <c r="V706">
        <f t="shared" si="165"/>
        <v>69</v>
      </c>
      <c r="W706">
        <f t="shared" si="182"/>
        <v>7.44</v>
      </c>
      <c r="X706">
        <f t="shared" si="190"/>
        <v>63</v>
      </c>
      <c r="Y706">
        <f t="shared" si="166"/>
        <v>63</v>
      </c>
      <c r="Z706">
        <f t="shared" si="183"/>
        <v>7.5</v>
      </c>
      <c r="AA706">
        <f t="shared" si="191"/>
        <v>56</v>
      </c>
      <c r="AB706">
        <f t="shared" si="167"/>
        <v>56</v>
      </c>
      <c r="AC706">
        <f t="shared" si="168"/>
        <v>7.36</v>
      </c>
      <c r="AD706" cm="1">
        <f t="array" ref="AD706">1+SUMPRODUCT((D$469:D$776=D706)*(AC$469:AC$776&gt;AC706))</f>
        <v>65</v>
      </c>
      <c r="AE706">
        <f t="shared" si="169"/>
        <v>65</v>
      </c>
      <c r="AF706">
        <f t="shared" si="170"/>
        <v>7.15</v>
      </c>
      <c r="AG706" cm="1">
        <f t="array" ref="AG706">1+SUMPRODUCT((D$469:D$776=D706)*(AF$469:AF$776&gt;AF706))</f>
        <v>75</v>
      </c>
      <c r="AH706">
        <f t="shared" si="171"/>
        <v>75</v>
      </c>
      <c r="AI706">
        <f t="shared" si="172"/>
        <v>7.4</v>
      </c>
      <c r="AJ706" cm="1">
        <f t="array" ref="AJ706">1+SUMPRODUCT((D$469:D$776=D706)*(AI$469:AI$776&gt;AI706))</f>
        <v>50</v>
      </c>
      <c r="AK706">
        <f t="shared" si="173"/>
        <v>50</v>
      </c>
      <c r="AL706">
        <f t="shared" si="174"/>
        <v>7.07</v>
      </c>
      <c r="AM706" cm="1">
        <f t="array" ref="AM706">1+SUMPRODUCT((D$469:D$776=D706)*(AL$469:AL$776&gt;AL706))</f>
        <v>76</v>
      </c>
      <c r="AN706">
        <f t="shared" si="175"/>
        <v>76</v>
      </c>
    </row>
    <row r="707" spans="2:40" x14ac:dyDescent="0.3">
      <c r="B707" t="s">
        <v>257</v>
      </c>
      <c r="C707" t="str">
        <f>VLOOKUP(B707,class!A$1:B$357,2,FALSE)</f>
        <v>Unitary authority</v>
      </c>
      <c r="D707" t="str">
        <f>VLOOKUP(B707,classifications!E$3:F$335,2,FALSE)</f>
        <v>Urban with City and Town</v>
      </c>
      <c r="E707" s="7">
        <f t="shared" si="176"/>
        <v>7.32</v>
      </c>
      <c r="F707" s="49">
        <f t="shared" si="184"/>
        <v>35</v>
      </c>
      <c r="G707" s="49">
        <f t="shared" si="160"/>
        <v>35</v>
      </c>
      <c r="H707">
        <f t="shared" si="177"/>
        <v>7.29</v>
      </c>
      <c r="I707" s="49">
        <f t="shared" si="185"/>
        <v>42</v>
      </c>
      <c r="J707" s="49">
        <f t="shared" si="161"/>
        <v>42</v>
      </c>
      <c r="K707">
        <f t="shared" si="178"/>
        <v>7.39</v>
      </c>
      <c r="L707">
        <f t="shared" si="186"/>
        <v>39</v>
      </c>
      <c r="M707" s="49">
        <f t="shared" si="162"/>
        <v>39</v>
      </c>
      <c r="N707">
        <f t="shared" si="179"/>
        <v>7.51</v>
      </c>
      <c r="O707">
        <f t="shared" si="187"/>
        <v>36</v>
      </c>
      <c r="P707" s="49">
        <f t="shared" si="163"/>
        <v>36</v>
      </c>
      <c r="Q707">
        <f t="shared" si="180"/>
        <v>7.56</v>
      </c>
      <c r="R707">
        <f t="shared" si="188"/>
        <v>31</v>
      </c>
      <c r="S707" s="49">
        <f t="shared" si="164"/>
        <v>31</v>
      </c>
      <c r="T707">
        <f t="shared" si="181"/>
        <v>7.42</v>
      </c>
      <c r="U707">
        <f t="shared" si="189"/>
        <v>64</v>
      </c>
      <c r="V707">
        <f t="shared" si="165"/>
        <v>64</v>
      </c>
      <c r="W707">
        <f t="shared" si="182"/>
        <v>7.54</v>
      </c>
      <c r="X707">
        <f t="shared" si="190"/>
        <v>45</v>
      </c>
      <c r="Y707">
        <f t="shared" si="166"/>
        <v>45</v>
      </c>
      <c r="Z707">
        <f t="shared" si="183"/>
        <v>7.6</v>
      </c>
      <c r="AA707">
        <f t="shared" si="191"/>
        <v>39</v>
      </c>
      <c r="AB707">
        <f t="shared" si="167"/>
        <v>39</v>
      </c>
      <c r="AC707">
        <f t="shared" si="168"/>
        <v>7.49</v>
      </c>
      <c r="AD707" cm="1">
        <f t="array" ref="AD707">1+SUMPRODUCT((D$469:D$776=D707)*(AC$469:AC$776&gt;AC707))</f>
        <v>48</v>
      </c>
      <c r="AE707">
        <f t="shared" si="169"/>
        <v>48</v>
      </c>
      <c r="AF707">
        <f t="shared" si="170"/>
        <v>7.32</v>
      </c>
      <c r="AG707" cm="1">
        <f t="array" ref="AG707">1+SUMPRODUCT((D$469:D$776=D707)*(AF$469:AF$776&gt;AF707))</f>
        <v>42</v>
      </c>
      <c r="AH707">
        <f t="shared" si="171"/>
        <v>42</v>
      </c>
      <c r="AI707">
        <f t="shared" si="172"/>
        <v>7.52</v>
      </c>
      <c r="AJ707" cm="1">
        <f t="array" ref="AJ707">1+SUMPRODUCT((D$469:D$776=D707)*(AI$469:AI$776&gt;AI707))</f>
        <v>31</v>
      </c>
      <c r="AK707">
        <f t="shared" si="173"/>
        <v>31</v>
      </c>
      <c r="AL707">
        <f t="shared" si="174"/>
        <v>7.31</v>
      </c>
      <c r="AM707" cm="1">
        <f t="array" ref="AM707">1+SUMPRODUCT((D$469:D$776=D707)*(AL$469:AL$776&gt;AL707))</f>
        <v>57</v>
      </c>
      <c r="AN707">
        <f t="shared" si="175"/>
        <v>57</v>
      </c>
    </row>
    <row r="708" spans="2:40" x14ac:dyDescent="0.3">
      <c r="B708" t="s">
        <v>258</v>
      </c>
      <c r="C708" t="str">
        <f>VLOOKUP(B708,class!A$1:B$357,2,FALSE)</f>
        <v>London borough</v>
      </c>
      <c r="D708" t="str">
        <f>VLOOKUP(B708,classifications!E$3:F$335,2,FALSE)</f>
        <v>Urban with Major Conurbation</v>
      </c>
      <c r="E708" s="7">
        <f t="shared" ref="E708:E738" si="192">VLOOKUP($B708,$B$7:$G$431,2,FALSE)</f>
        <v>7.25</v>
      </c>
      <c r="F708" s="49">
        <f t="shared" si="184"/>
        <v>26</v>
      </c>
      <c r="G708" s="49">
        <f t="shared" si="160"/>
        <v>26</v>
      </c>
      <c r="H708">
        <f t="shared" ref="H708:H738" si="193">VLOOKUP($B708,$B$7:$G$431,3,FALSE)</f>
        <v>7.15</v>
      </c>
      <c r="I708" s="49">
        <f t="shared" si="185"/>
        <v>48</v>
      </c>
      <c r="J708" s="49">
        <f t="shared" si="161"/>
        <v>48</v>
      </c>
      <c r="K708">
        <f t="shared" ref="K708:K738" si="194">VLOOKUP($B708,$B$7:$G$431,4,FALSE)</f>
        <v>7.29</v>
      </c>
      <c r="L708">
        <f t="shared" si="186"/>
        <v>41</v>
      </c>
      <c r="M708" s="49">
        <f t="shared" si="162"/>
        <v>41</v>
      </c>
      <c r="N708">
        <f t="shared" ref="N708:N738" si="195">VLOOKUP($B708,$B$7:$G$431,5,FALSE)</f>
        <v>7.45</v>
      </c>
      <c r="O708">
        <f t="shared" si="187"/>
        <v>19</v>
      </c>
      <c r="P708" s="49">
        <f t="shared" si="163"/>
        <v>19</v>
      </c>
      <c r="Q708">
        <f t="shared" ref="Q708:Q738" si="196">VLOOKUP($B708,$B$7:$G$431,6,FALSE)</f>
        <v>7.35</v>
      </c>
      <c r="R708">
        <f t="shared" si="188"/>
        <v>43</v>
      </c>
      <c r="S708" s="49">
        <f t="shared" si="164"/>
        <v>43</v>
      </c>
      <c r="T708">
        <f t="shared" ref="T708:T738" si="197">VLOOKUP($B708,$B$7:$H$431,7,FALSE)</f>
        <v>7.33</v>
      </c>
      <c r="U708">
        <f t="shared" si="189"/>
        <v>53</v>
      </c>
      <c r="V708">
        <f t="shared" si="165"/>
        <v>53</v>
      </c>
      <c r="W708">
        <f t="shared" ref="W708:W738" si="198">VLOOKUP($B708,$B$7:$I$431,8,FALSE)</f>
        <v>7.34</v>
      </c>
      <c r="X708">
        <f t="shared" si="190"/>
        <v>58</v>
      </c>
      <c r="Y708">
        <f t="shared" si="166"/>
        <v>58</v>
      </c>
      <c r="Z708">
        <f t="shared" ref="Z708:Z738" si="199">VLOOKUP($B708,$B$7:$J$431,9,FALSE)</f>
        <v>7.28</v>
      </c>
      <c r="AA708">
        <f t="shared" si="191"/>
        <v>73</v>
      </c>
      <c r="AB708">
        <f t="shared" si="167"/>
        <v>73</v>
      </c>
      <c r="AC708">
        <f t="shared" si="168"/>
        <v>7.26</v>
      </c>
      <c r="AD708" cm="1">
        <f t="array" ref="AD708">1+SUMPRODUCT((D$469:D$776=D708)*(AC$469:AC$776&gt;AC708))</f>
        <v>62</v>
      </c>
      <c r="AE708">
        <f t="shared" si="169"/>
        <v>62</v>
      </c>
      <c r="AF708">
        <f t="shared" si="170"/>
        <v>7</v>
      </c>
      <c r="AG708" cm="1">
        <f t="array" ref="AG708">1+SUMPRODUCT((D$469:D$776=D708)*(AF$469:AF$776&gt;AF708))</f>
        <v>68</v>
      </c>
      <c r="AH708">
        <f t="shared" si="171"/>
        <v>68</v>
      </c>
      <c r="AI708">
        <f t="shared" si="172"/>
        <v>7.24</v>
      </c>
      <c r="AJ708" cm="1">
        <f t="array" ref="AJ708">1+SUMPRODUCT((D$469:D$776=D708)*(AI$469:AI$776&gt;AI708))</f>
        <v>61</v>
      </c>
      <c r="AK708">
        <f t="shared" si="173"/>
        <v>61</v>
      </c>
      <c r="AL708">
        <f t="shared" si="174"/>
        <v>7.12</v>
      </c>
      <c r="AM708" cm="1">
        <f t="array" ref="AM708">1+SUMPRODUCT((D$469:D$776=D708)*(AL$469:AL$776&gt;AL708))</f>
        <v>63</v>
      </c>
      <c r="AN708">
        <f t="shared" si="175"/>
        <v>63</v>
      </c>
    </row>
    <row r="709" spans="2:40" x14ac:dyDescent="0.3">
      <c r="B709" t="s">
        <v>259</v>
      </c>
      <c r="C709" t="str">
        <f>VLOOKUP(B709,class!A$1:B$357,2,FALSE)</f>
        <v>Shire district</v>
      </c>
      <c r="D709" t="str">
        <f>VLOOKUP(B709,classifications!E$3:F$335,2,FALSE)</f>
        <v>Urban with Major Conurbation</v>
      </c>
      <c r="E709" s="7">
        <f t="shared" si="192"/>
        <v>6.96</v>
      </c>
      <c r="F709" s="49">
        <f t="shared" si="184"/>
        <v>72</v>
      </c>
      <c r="G709" s="49">
        <f t="shared" si="160"/>
        <v>72</v>
      </c>
      <c r="H709">
        <f t="shared" si="193"/>
        <v>7.57</v>
      </c>
      <c r="I709" s="49">
        <f t="shared" si="185"/>
        <v>6</v>
      </c>
      <c r="J709" s="49">
        <f t="shared" si="161"/>
        <v>6</v>
      </c>
      <c r="K709">
        <f t="shared" si="194"/>
        <v>7.63</v>
      </c>
      <c r="L709">
        <f t="shared" si="186"/>
        <v>4</v>
      </c>
      <c r="M709" s="49">
        <f t="shared" si="162"/>
        <v>4</v>
      </c>
      <c r="N709">
        <f t="shared" si="195"/>
        <v>7.42</v>
      </c>
      <c r="O709">
        <f t="shared" si="187"/>
        <v>25</v>
      </c>
      <c r="P709" s="49">
        <f t="shared" si="163"/>
        <v>25</v>
      </c>
      <c r="Q709">
        <f t="shared" si="196"/>
        <v>7.64</v>
      </c>
      <c r="R709">
        <f t="shared" si="188"/>
        <v>11</v>
      </c>
      <c r="S709" s="49">
        <f t="shared" si="164"/>
        <v>11</v>
      </c>
      <c r="T709">
        <f t="shared" si="197"/>
        <v>7.58</v>
      </c>
      <c r="U709">
        <f t="shared" si="189"/>
        <v>14</v>
      </c>
      <c r="V709">
        <f t="shared" si="165"/>
        <v>14</v>
      </c>
      <c r="W709">
        <f t="shared" si="198"/>
        <v>7.53</v>
      </c>
      <c r="X709">
        <f t="shared" si="190"/>
        <v>27</v>
      </c>
      <c r="Y709">
        <f t="shared" si="166"/>
        <v>27</v>
      </c>
      <c r="Z709">
        <f t="shared" si="199"/>
        <v>7.48</v>
      </c>
      <c r="AA709">
        <f t="shared" si="191"/>
        <v>42</v>
      </c>
      <c r="AB709">
        <f t="shared" si="167"/>
        <v>42</v>
      </c>
      <c r="AC709">
        <f t="shared" si="168"/>
        <v>7.95</v>
      </c>
      <c r="AD709" cm="1">
        <f t="array" ref="AD709">1+SUMPRODUCT((D$469:D$776=D709)*(AC$469:AC$776&gt;AC709))</f>
        <v>2</v>
      </c>
      <c r="AE709">
        <f t="shared" si="169"/>
        <v>2</v>
      </c>
      <c r="AF709">
        <f t="shared" si="170"/>
        <v>7.53</v>
      </c>
      <c r="AG709" cm="1">
        <f t="array" ref="AG709">1+SUMPRODUCT((D$469:D$776=D709)*(AF$469:AF$776&gt;AF709))</f>
        <v>8</v>
      </c>
      <c r="AH709">
        <f t="shared" si="171"/>
        <v>8</v>
      </c>
      <c r="AI709">
        <f t="shared" si="172"/>
        <v>7.4</v>
      </c>
      <c r="AJ709" cm="1">
        <f t="array" ref="AJ709">1+SUMPRODUCT((D$469:D$776=D709)*(AI$469:AI$776&gt;AI709))</f>
        <v>41</v>
      </c>
      <c r="AK709">
        <f t="shared" si="173"/>
        <v>41</v>
      </c>
      <c r="AL709">
        <f t="shared" si="174"/>
        <v>7.36</v>
      </c>
      <c r="AM709" cm="1">
        <f t="array" ref="AM709">1+SUMPRODUCT((D$469:D$776=D709)*(AL$469:AL$776&gt;AL709))</f>
        <v>31</v>
      </c>
      <c r="AN709">
        <f t="shared" si="175"/>
        <v>31</v>
      </c>
    </row>
    <row r="710" spans="2:40" x14ac:dyDescent="0.3">
      <c r="B710" t="s">
        <v>260</v>
      </c>
      <c r="C710" t="str">
        <f>VLOOKUP(B710,class!A$1:B$357,2,FALSE)</f>
        <v>Shire district</v>
      </c>
      <c r="D710" t="str">
        <f>VLOOKUP(B710,classifications!E$3:F$335,2,FALSE)</f>
        <v>Urban with City and Town</v>
      </c>
      <c r="E710" s="7">
        <f t="shared" si="192"/>
        <v>7.74</v>
      </c>
      <c r="F710" s="49">
        <f t="shared" ref="F710:F741" si="200">1+SUMPRODUCT((D$469:D$776=D710)*(E$469:E$776&gt;E710))</f>
        <v>3</v>
      </c>
      <c r="G710" s="49">
        <f t="shared" si="160"/>
        <v>3</v>
      </c>
      <c r="H710">
        <f t="shared" si="193"/>
        <v>7.27</v>
      </c>
      <c r="I710" s="49">
        <f t="shared" ref="I710:I741" si="201">1+SUMPRODUCT((D$469:D$776=D710)*(H$469:H$776&gt;H710))</f>
        <v>45</v>
      </c>
      <c r="J710" s="49">
        <f t="shared" si="161"/>
        <v>45</v>
      </c>
      <c r="K710">
        <f t="shared" si="194"/>
        <v>7.12</v>
      </c>
      <c r="L710">
        <f t="shared" ref="L710:L741" si="202">1+SUMPRODUCT((D$469:D$776=D710)*(K$469:K$776&gt;K710))</f>
        <v>83</v>
      </c>
      <c r="M710" s="49">
        <f t="shared" si="162"/>
        <v>83</v>
      </c>
      <c r="N710">
        <f t="shared" si="195"/>
        <v>7.15</v>
      </c>
      <c r="O710">
        <f t="shared" ref="O710:O741" si="203">1+SUMPRODUCT((D$469:D$776=D710)*(N$469:N$776&gt;N710))</f>
        <v>88</v>
      </c>
      <c r="P710" s="49">
        <f t="shared" si="163"/>
        <v>88</v>
      </c>
      <c r="Q710">
        <f t="shared" si="196"/>
        <v>7.82</v>
      </c>
      <c r="R710">
        <f t="shared" ref="R710:R741" si="204">1+SUMPRODUCT((D$469:D$776=D710)*(Q$469:Q$776&gt;Q710))</f>
        <v>7</v>
      </c>
      <c r="S710" s="49">
        <f t="shared" si="164"/>
        <v>7</v>
      </c>
      <c r="T710">
        <f t="shared" si="197"/>
        <v>7.7</v>
      </c>
      <c r="U710">
        <f t="shared" ref="U710:U741" si="205">1+SUMPRODUCT((D$469:D$776=D710)*(T$469:T$776&gt;T710))</f>
        <v>15</v>
      </c>
      <c r="V710">
        <f t="shared" si="165"/>
        <v>15</v>
      </c>
      <c r="W710">
        <f t="shared" si="198"/>
        <v>7.98</v>
      </c>
      <c r="X710">
        <f t="shared" ref="X710:X741" si="206">1+SUMPRODUCT((D$469:D$776=D710)*(W$469:W$776&gt;W710))</f>
        <v>4</v>
      </c>
      <c r="Y710">
        <f t="shared" si="166"/>
        <v>4</v>
      </c>
      <c r="Z710">
        <f t="shared" si="199"/>
        <v>7.8</v>
      </c>
      <c r="AA710">
        <f t="shared" ref="AA710:AA741" si="207">1+SUMPRODUCT((D$469:D$776=D710)*(Z$469:Z$776&gt;Z710))</f>
        <v>10</v>
      </c>
      <c r="AB710">
        <f t="shared" si="167"/>
        <v>10</v>
      </c>
      <c r="AC710">
        <f t="shared" si="168"/>
        <v>7.9</v>
      </c>
      <c r="AD710" cm="1">
        <f t="array" ref="AD710">1+SUMPRODUCT((D$469:D$776=D710)*(AC$469:AC$776&gt;AC710))</f>
        <v>6</v>
      </c>
      <c r="AE710">
        <f t="shared" si="169"/>
        <v>6</v>
      </c>
      <c r="AF710">
        <f t="shared" si="170"/>
        <v>7.37</v>
      </c>
      <c r="AG710" cm="1">
        <f t="array" ref="AG710">1+SUMPRODUCT((D$469:D$776=D710)*(AF$469:AF$776&gt;AF710))</f>
        <v>30</v>
      </c>
      <c r="AH710">
        <f t="shared" si="171"/>
        <v>30</v>
      </c>
      <c r="AI710">
        <f t="shared" si="172"/>
        <v>7.32</v>
      </c>
      <c r="AJ710" cm="1">
        <f t="array" ref="AJ710">1+SUMPRODUCT((D$469:D$776=D710)*(AI$469:AI$776&gt;AI710))</f>
        <v>69</v>
      </c>
      <c r="AK710">
        <f t="shared" si="173"/>
        <v>69</v>
      </c>
      <c r="AL710">
        <f t="shared" si="174"/>
        <v>7.6</v>
      </c>
      <c r="AM710" cm="1">
        <f t="array" ref="AM710">1+SUMPRODUCT((D$469:D$776=D710)*(AL$469:AL$776&gt;AL710))</f>
        <v>23</v>
      </c>
      <c r="AN710">
        <f t="shared" si="175"/>
        <v>23</v>
      </c>
    </row>
    <row r="711" spans="2:40" x14ac:dyDescent="0.3">
      <c r="B711" t="s">
        <v>1035</v>
      </c>
      <c r="C711" t="str">
        <f>VLOOKUP(B711,class!A$1:B$357,2,FALSE)</f>
        <v>Shire district</v>
      </c>
      <c r="D711" t="str">
        <f>VLOOKUP(B711,classifications!E$3:F$335,2,FALSE)</f>
        <v xml:space="preserve">Largely Rural (rural including hub towns 50-79%) </v>
      </c>
      <c r="E711" s="7">
        <f t="shared" si="192"/>
        <v>7.55</v>
      </c>
      <c r="F711" s="49">
        <f t="shared" si="200"/>
        <v>13</v>
      </c>
      <c r="G711" s="49">
        <f t="shared" si="160"/>
        <v>13</v>
      </c>
      <c r="H711">
        <f t="shared" si="193"/>
        <v>7.3</v>
      </c>
      <c r="I711" s="49">
        <f t="shared" si="201"/>
        <v>33</v>
      </c>
      <c r="J711" s="49">
        <f t="shared" si="161"/>
        <v>33</v>
      </c>
      <c r="K711">
        <f t="shared" si="194"/>
        <v>7.53</v>
      </c>
      <c r="L711">
        <f t="shared" si="202"/>
        <v>15</v>
      </c>
      <c r="M711" s="49">
        <f t="shared" si="162"/>
        <v>15</v>
      </c>
      <c r="N711">
        <f t="shared" si="195"/>
        <v>7.49</v>
      </c>
      <c r="O711">
        <f t="shared" si="203"/>
        <v>30</v>
      </c>
      <c r="P711" s="49">
        <f t="shared" si="163"/>
        <v>30</v>
      </c>
      <c r="Q711">
        <f t="shared" si="196"/>
        <v>7.71</v>
      </c>
      <c r="R711">
        <f t="shared" si="204"/>
        <v>13</v>
      </c>
      <c r="S711" s="49">
        <f t="shared" si="164"/>
        <v>13</v>
      </c>
      <c r="T711">
        <f t="shared" si="197"/>
        <v>8.02</v>
      </c>
      <c r="U711">
        <f t="shared" si="205"/>
        <v>1</v>
      </c>
      <c r="V711">
        <f t="shared" si="165"/>
        <v>1</v>
      </c>
      <c r="W711">
        <f t="shared" si="198"/>
        <v>7.71</v>
      </c>
      <c r="X711">
        <f t="shared" si="206"/>
        <v>13</v>
      </c>
      <c r="Y711">
        <f t="shared" si="166"/>
        <v>13</v>
      </c>
      <c r="Z711">
        <f t="shared" si="199"/>
        <v>7.79</v>
      </c>
      <c r="AA711">
        <f t="shared" si="207"/>
        <v>12</v>
      </c>
      <c r="AB711">
        <f t="shared" si="167"/>
        <v>12</v>
      </c>
      <c r="AC711">
        <f t="shared" si="168"/>
        <v>7.61</v>
      </c>
      <c r="AD711" cm="1">
        <f t="array" ref="AD711">1+SUMPRODUCT((D$469:D$776=D711)*(AC$469:AC$776&gt;AC711))</f>
        <v>17</v>
      </c>
      <c r="AE711">
        <f t="shared" si="169"/>
        <v>17</v>
      </c>
      <c r="AF711">
        <f t="shared" si="170"/>
        <v>7.5</v>
      </c>
      <c r="AG711" cm="1">
        <f t="array" ref="AG711">1+SUMPRODUCT((D$469:D$776=D711)*(AF$469:AF$776&gt;AF711))</f>
        <v>17</v>
      </c>
      <c r="AH711">
        <f t="shared" si="171"/>
        <v>17</v>
      </c>
      <c r="AI711">
        <f t="shared" si="172"/>
        <v>7.8</v>
      </c>
      <c r="AJ711" cm="1">
        <f t="array" ref="AJ711">1+SUMPRODUCT((D$469:D$776=D711)*(AI$469:AI$776&gt;AI711))</f>
        <v>3</v>
      </c>
      <c r="AK711">
        <f t="shared" si="173"/>
        <v>3</v>
      </c>
      <c r="AL711">
        <f t="shared" si="174"/>
        <v>7.86</v>
      </c>
      <c r="AM711" cm="1">
        <f t="array" ref="AM711">1+SUMPRODUCT((D$469:D$776=D711)*(AL$469:AL$776&gt;AL711))</f>
        <v>3</v>
      </c>
      <c r="AN711">
        <f t="shared" si="175"/>
        <v>3</v>
      </c>
    </row>
    <row r="712" spans="2:40" x14ac:dyDescent="0.3">
      <c r="B712" t="s">
        <v>262</v>
      </c>
      <c r="C712" t="str">
        <f>VLOOKUP(B712,class!A$1:B$357,2,FALSE)</f>
        <v>Metropolitan district</v>
      </c>
      <c r="D712" t="str">
        <f>VLOOKUP(B712,classifications!E$3:F$335,2,FALSE)</f>
        <v>Urban with Major Conurbation</v>
      </c>
      <c r="E712" s="7">
        <f t="shared" si="192"/>
        <v>7.35</v>
      </c>
      <c r="F712" s="49">
        <f t="shared" si="200"/>
        <v>10</v>
      </c>
      <c r="G712" s="49">
        <f t="shared" si="160"/>
        <v>10</v>
      </c>
      <c r="H712">
        <f t="shared" si="193"/>
        <v>7.01</v>
      </c>
      <c r="I712" s="49">
        <f t="shared" si="201"/>
        <v>67</v>
      </c>
      <c r="J712" s="49">
        <f t="shared" si="161"/>
        <v>67</v>
      </c>
      <c r="K712">
        <f t="shared" si="194"/>
        <v>7.17</v>
      </c>
      <c r="L712">
        <f t="shared" si="202"/>
        <v>60</v>
      </c>
      <c r="M712" s="49">
        <f t="shared" si="162"/>
        <v>60</v>
      </c>
      <c r="N712">
        <f t="shared" si="195"/>
        <v>7.29</v>
      </c>
      <c r="O712">
        <f t="shared" si="203"/>
        <v>51</v>
      </c>
      <c r="P712" s="49">
        <f t="shared" si="163"/>
        <v>51</v>
      </c>
      <c r="Q712">
        <f t="shared" si="196"/>
        <v>7.25</v>
      </c>
      <c r="R712">
        <f t="shared" si="204"/>
        <v>60</v>
      </c>
      <c r="S712" s="49">
        <f t="shared" si="164"/>
        <v>60</v>
      </c>
      <c r="T712">
        <f t="shared" si="197"/>
        <v>7.23</v>
      </c>
      <c r="U712">
        <f t="shared" si="205"/>
        <v>65</v>
      </c>
      <c r="V712">
        <f t="shared" si="165"/>
        <v>65</v>
      </c>
      <c r="W712">
        <f t="shared" si="198"/>
        <v>7.38</v>
      </c>
      <c r="X712">
        <f t="shared" si="206"/>
        <v>50</v>
      </c>
      <c r="Y712">
        <f t="shared" si="166"/>
        <v>50</v>
      </c>
      <c r="Z712">
        <f t="shared" si="199"/>
        <v>7.45</v>
      </c>
      <c r="AA712">
        <f t="shared" si="207"/>
        <v>47</v>
      </c>
      <c r="AB712">
        <f t="shared" si="167"/>
        <v>47</v>
      </c>
      <c r="AC712">
        <f t="shared" si="168"/>
        <v>7.48</v>
      </c>
      <c r="AD712" cm="1">
        <f t="array" ref="AD712">1+SUMPRODUCT((D$469:D$776=D712)*(AC$469:AC$776&gt;AC712))</f>
        <v>26</v>
      </c>
      <c r="AE712">
        <f t="shared" si="169"/>
        <v>26</v>
      </c>
      <c r="AF712">
        <f t="shared" si="170"/>
        <v>7.05</v>
      </c>
      <c r="AG712" cm="1">
        <f t="array" ref="AG712">1+SUMPRODUCT((D$469:D$776=D712)*(AF$469:AF$776&gt;AF712))</f>
        <v>65</v>
      </c>
      <c r="AH712">
        <f t="shared" si="171"/>
        <v>65</v>
      </c>
      <c r="AI712">
        <f t="shared" si="172"/>
        <v>7.45</v>
      </c>
      <c r="AJ712" cm="1">
        <f t="array" ref="AJ712">1+SUMPRODUCT((D$469:D$776=D712)*(AI$469:AI$776&gt;AI712))</f>
        <v>32</v>
      </c>
      <c r="AK712">
        <f t="shared" si="173"/>
        <v>32</v>
      </c>
      <c r="AL712">
        <f t="shared" si="174"/>
        <v>7.07</v>
      </c>
      <c r="AM712" cm="1">
        <f t="array" ref="AM712">1+SUMPRODUCT((D$469:D$776=D712)*(AL$469:AL$776&gt;AL712))</f>
        <v>66</v>
      </c>
      <c r="AN712">
        <f t="shared" si="175"/>
        <v>66</v>
      </c>
    </row>
    <row r="713" spans="2:40" x14ac:dyDescent="0.3">
      <c r="B713" t="s">
        <v>263</v>
      </c>
      <c r="C713" t="str">
        <f>VLOOKUP(B713,class!A$1:B$357,2,FALSE)</f>
        <v>Shire district</v>
      </c>
      <c r="D713" t="str">
        <f>VLOOKUP(B713,classifications!E$3:F$335,2,FALSE)</f>
        <v>Urban with Significant Rural (rural including hub towns 26-49%)</v>
      </c>
      <c r="E713" s="7">
        <f t="shared" si="192"/>
        <v>7.51</v>
      </c>
      <c r="F713" s="49">
        <f t="shared" si="200"/>
        <v>10</v>
      </c>
      <c r="G713" s="49">
        <f t="shared" si="160"/>
        <v>10</v>
      </c>
      <c r="H713">
        <f t="shared" si="193"/>
        <v>7.39</v>
      </c>
      <c r="I713" s="49">
        <f t="shared" si="201"/>
        <v>19</v>
      </c>
      <c r="J713" s="49">
        <f t="shared" si="161"/>
        <v>19</v>
      </c>
      <c r="K713">
        <f t="shared" si="194"/>
        <v>7.28</v>
      </c>
      <c r="L713">
        <f t="shared" si="202"/>
        <v>40</v>
      </c>
      <c r="M713" s="49">
        <f t="shared" si="162"/>
        <v>40</v>
      </c>
      <c r="N713">
        <f t="shared" si="195"/>
        <v>7.67</v>
      </c>
      <c r="O713">
        <f t="shared" si="203"/>
        <v>12</v>
      </c>
      <c r="P713" s="49">
        <f t="shared" si="163"/>
        <v>12</v>
      </c>
      <c r="Q713">
        <f t="shared" si="196"/>
        <v>7.27</v>
      </c>
      <c r="R713">
        <f t="shared" si="204"/>
        <v>45</v>
      </c>
      <c r="S713" s="49">
        <f t="shared" si="164"/>
        <v>45</v>
      </c>
      <c r="T713">
        <f t="shared" si="197"/>
        <v>7.18</v>
      </c>
      <c r="U713">
        <f t="shared" si="205"/>
        <v>45</v>
      </c>
      <c r="V713">
        <f t="shared" si="165"/>
        <v>45</v>
      </c>
      <c r="W713">
        <f t="shared" si="198"/>
        <v>7.45</v>
      </c>
      <c r="X713">
        <f t="shared" si="206"/>
        <v>31</v>
      </c>
      <c r="Y713">
        <f t="shared" si="166"/>
        <v>31</v>
      </c>
      <c r="Z713">
        <f t="shared" si="199"/>
        <v>7.51</v>
      </c>
      <c r="AA713">
        <f t="shared" si="207"/>
        <v>42</v>
      </c>
      <c r="AB713">
        <f t="shared" si="167"/>
        <v>42</v>
      </c>
      <c r="AC713">
        <f t="shared" si="168"/>
        <v>7.7</v>
      </c>
      <c r="AD713" cm="1">
        <f t="array" ref="AD713">1+SUMPRODUCT((D$469:D$776=D713)*(AC$469:AC$776&gt;AC713))</f>
        <v>7</v>
      </c>
      <c r="AE713">
        <f t="shared" si="169"/>
        <v>7</v>
      </c>
      <c r="AF713">
        <f t="shared" si="170"/>
        <v>7.44</v>
      </c>
      <c r="AG713" cm="1">
        <f t="array" ref="AG713">1+SUMPRODUCT((D$469:D$776=D713)*(AF$469:AF$776&gt;AF713))</f>
        <v>19</v>
      </c>
      <c r="AH713">
        <f t="shared" si="171"/>
        <v>19</v>
      </c>
      <c r="AI713">
        <f t="shared" si="172"/>
        <v>7.24</v>
      </c>
      <c r="AJ713" cm="1">
        <f t="array" ref="AJ713">1+SUMPRODUCT((D$469:D$776=D713)*(AI$469:AI$776&gt;AI713))</f>
        <v>46</v>
      </c>
      <c r="AK713">
        <f t="shared" si="173"/>
        <v>46</v>
      </c>
      <c r="AL713">
        <f t="shared" si="174"/>
        <v>7.08</v>
      </c>
      <c r="AM713" cm="1">
        <f t="array" ref="AM713">1+SUMPRODUCT((D$469:D$776=D713)*(AL$469:AL$776&gt;AL713))</f>
        <v>49</v>
      </c>
      <c r="AN713">
        <f t="shared" si="175"/>
        <v>49</v>
      </c>
    </row>
    <row r="714" spans="2:40" x14ac:dyDescent="0.3">
      <c r="B714" t="s">
        <v>264</v>
      </c>
      <c r="C714" t="str">
        <f>VLOOKUP(B714,class!A$1:B$357,2,FALSE)</f>
        <v>Shire district</v>
      </c>
      <c r="D714" t="str">
        <f>VLOOKUP(B714,classifications!E$3:F$335,2,FALSE)</f>
        <v xml:space="preserve">Largely Rural (rural including hub towns 50-79%) </v>
      </c>
      <c r="E714" s="7">
        <f t="shared" si="192"/>
        <v>7.64</v>
      </c>
      <c r="F714" s="49">
        <f t="shared" si="200"/>
        <v>4</v>
      </c>
      <c r="G714" s="49">
        <f t="shared" si="160"/>
        <v>4</v>
      </c>
      <c r="H714">
        <f t="shared" si="193"/>
        <v>7.58</v>
      </c>
      <c r="I714" s="49">
        <f t="shared" si="201"/>
        <v>6</v>
      </c>
      <c r="J714" s="49">
        <f t="shared" si="161"/>
        <v>6</v>
      </c>
      <c r="K714">
        <f t="shared" si="194"/>
        <v>8.01</v>
      </c>
      <c r="L714">
        <f t="shared" si="202"/>
        <v>1</v>
      </c>
      <c r="M714" s="49">
        <f t="shared" si="162"/>
        <v>1</v>
      </c>
      <c r="N714">
        <f t="shared" si="195"/>
        <v>7.87</v>
      </c>
      <c r="O714">
        <f t="shared" si="203"/>
        <v>4</v>
      </c>
      <c r="P714" s="49">
        <f t="shared" si="163"/>
        <v>4</v>
      </c>
      <c r="Q714">
        <f t="shared" si="196"/>
        <v>7.68</v>
      </c>
      <c r="R714">
        <f t="shared" si="204"/>
        <v>19</v>
      </c>
      <c r="S714" s="49">
        <f t="shared" si="164"/>
        <v>19</v>
      </c>
      <c r="T714">
        <f t="shared" si="197"/>
        <v>7.88</v>
      </c>
      <c r="U714">
        <f t="shared" si="205"/>
        <v>4</v>
      </c>
      <c r="V714">
        <f t="shared" si="165"/>
        <v>4</v>
      </c>
      <c r="W714">
        <f t="shared" si="198"/>
        <v>7.59</v>
      </c>
      <c r="X714">
        <f t="shared" si="206"/>
        <v>22</v>
      </c>
      <c r="Y714">
        <f t="shared" si="166"/>
        <v>22</v>
      </c>
      <c r="Z714">
        <f t="shared" si="199"/>
        <v>7.62</v>
      </c>
      <c r="AA714">
        <f t="shared" si="207"/>
        <v>24</v>
      </c>
      <c r="AB714">
        <f t="shared" si="167"/>
        <v>24</v>
      </c>
      <c r="AC714">
        <f t="shared" si="168"/>
        <v>7.63</v>
      </c>
      <c r="AD714" cm="1">
        <f t="array" ref="AD714">1+SUMPRODUCT((D$469:D$776=D714)*(AC$469:AC$776&gt;AC714))</f>
        <v>16</v>
      </c>
      <c r="AE714">
        <f t="shared" si="169"/>
        <v>16</v>
      </c>
      <c r="AF714">
        <f t="shared" si="170"/>
        <v>7.3</v>
      </c>
      <c r="AG714" cm="1">
        <f t="array" ref="AG714">1+SUMPRODUCT((D$469:D$776=D714)*(AF$469:AF$776&gt;AF714))</f>
        <v>33</v>
      </c>
      <c r="AH714">
        <f t="shared" si="171"/>
        <v>33</v>
      </c>
      <c r="AI714">
        <f t="shared" si="172"/>
        <v>7.72</v>
      </c>
      <c r="AJ714" cm="1">
        <f t="array" ref="AJ714">1+SUMPRODUCT((D$469:D$776=D714)*(AI$469:AI$776&gt;AI714))</f>
        <v>8</v>
      </c>
      <c r="AK714">
        <f t="shared" si="173"/>
        <v>8</v>
      </c>
      <c r="AL714">
        <f t="shared" si="174"/>
        <v>7.28</v>
      </c>
      <c r="AM714" cm="1">
        <f t="array" ref="AM714">1+SUMPRODUCT((D$469:D$776=D714)*(AL$469:AL$776&gt;AL714))</f>
        <v>35</v>
      </c>
      <c r="AN714">
        <f t="shared" si="175"/>
        <v>35</v>
      </c>
    </row>
    <row r="715" spans="2:40" x14ac:dyDescent="0.3">
      <c r="B715" t="s">
        <v>265</v>
      </c>
      <c r="C715" t="str">
        <f>VLOOKUP(B715,class!A$1:B$357,2,FALSE)</f>
        <v>Shire district</v>
      </c>
      <c r="D715" t="str">
        <f>VLOOKUP(B715,classifications!E$3:F$335,2,FALSE)</f>
        <v>Urban with City and Town</v>
      </c>
      <c r="E715" s="7">
        <f t="shared" si="192"/>
        <v>7.6</v>
      </c>
      <c r="F715" s="49">
        <f t="shared" si="200"/>
        <v>7</v>
      </c>
      <c r="G715" s="49">
        <f t="shared" si="160"/>
        <v>7</v>
      </c>
      <c r="H715">
        <f t="shared" si="193"/>
        <v>7.07</v>
      </c>
      <c r="I715" s="49">
        <f t="shared" si="201"/>
        <v>84</v>
      </c>
      <c r="J715" s="49">
        <f t="shared" si="161"/>
        <v>84</v>
      </c>
      <c r="K715">
        <f t="shared" si="194"/>
        <v>7.72</v>
      </c>
      <c r="L715">
        <f t="shared" si="202"/>
        <v>7</v>
      </c>
      <c r="M715" s="49">
        <f t="shared" si="162"/>
        <v>7</v>
      </c>
      <c r="N715">
        <f t="shared" si="195"/>
        <v>7.74</v>
      </c>
      <c r="O715">
        <f t="shared" si="203"/>
        <v>7</v>
      </c>
      <c r="P715" s="49">
        <f t="shared" si="163"/>
        <v>7</v>
      </c>
      <c r="Q715">
        <f t="shared" si="196"/>
        <v>7.55</v>
      </c>
      <c r="R715">
        <f t="shared" si="204"/>
        <v>35</v>
      </c>
      <c r="S715" s="49">
        <f t="shared" si="164"/>
        <v>35</v>
      </c>
      <c r="T715">
        <f t="shared" si="197"/>
        <v>7.32</v>
      </c>
      <c r="U715">
        <f t="shared" si="205"/>
        <v>79</v>
      </c>
      <c r="V715">
        <f t="shared" si="165"/>
        <v>79</v>
      </c>
      <c r="W715">
        <f t="shared" si="198"/>
        <v>7.87</v>
      </c>
      <c r="X715">
        <f t="shared" si="206"/>
        <v>8</v>
      </c>
      <c r="Y715">
        <f t="shared" si="166"/>
        <v>8</v>
      </c>
      <c r="Z715">
        <f t="shared" si="199"/>
        <v>7.3</v>
      </c>
      <c r="AA715">
        <f t="shared" si="207"/>
        <v>79</v>
      </c>
      <c r="AB715">
        <f t="shared" si="167"/>
        <v>79</v>
      </c>
      <c r="AC715">
        <f t="shared" si="168"/>
        <v>7.85</v>
      </c>
      <c r="AD715" cm="1">
        <f t="array" ref="AD715">1+SUMPRODUCT((D$469:D$776=D715)*(AC$469:AC$776&gt;AC715))</f>
        <v>10</v>
      </c>
      <c r="AE715">
        <f t="shared" si="169"/>
        <v>10</v>
      </c>
      <c r="AF715">
        <f t="shared" si="170"/>
        <v>6.58</v>
      </c>
      <c r="AG715" cm="1">
        <f t="array" ref="AG715">1+SUMPRODUCT((D$469:D$776=D715)*(AF$469:AF$776&gt;AF715))</f>
        <v>91</v>
      </c>
      <c r="AH715">
        <f t="shared" si="171"/>
        <v>91</v>
      </c>
      <c r="AI715">
        <f t="shared" si="172"/>
        <v>7.1</v>
      </c>
      <c r="AJ715" cm="1">
        <f t="array" ref="AJ715">1+SUMPRODUCT((D$469:D$776=D715)*(AI$469:AI$776&gt;AI715))</f>
        <v>86</v>
      </c>
      <c r="AK715">
        <f t="shared" si="173"/>
        <v>86</v>
      </c>
      <c r="AL715">
        <f t="shared" si="174"/>
        <v>7.21</v>
      </c>
      <c r="AM715" cm="1">
        <f t="array" ref="AM715">1+SUMPRODUCT((D$469:D$776=D715)*(AL$469:AL$776&gt;AL715))</f>
        <v>68</v>
      </c>
      <c r="AN715">
        <f t="shared" si="175"/>
        <v>68</v>
      </c>
    </row>
    <row r="716" spans="2:40" x14ac:dyDescent="0.3">
      <c r="B716" t="s">
        <v>266</v>
      </c>
      <c r="C716" t="str">
        <f>VLOOKUP(B716,class!A$1:B$357,2,FALSE)</f>
        <v>Metropolitan district</v>
      </c>
      <c r="D716" t="str">
        <f>VLOOKUP(B716,classifications!E$3:F$335,2,FALSE)</f>
        <v>Urban with Major Conurbation</v>
      </c>
      <c r="E716" s="7">
        <f t="shared" si="192"/>
        <v>7.26</v>
      </c>
      <c r="F716" s="49">
        <f t="shared" si="200"/>
        <v>23</v>
      </c>
      <c r="G716" s="49">
        <f t="shared" si="160"/>
        <v>23</v>
      </c>
      <c r="H716">
        <f t="shared" si="193"/>
        <v>7.45</v>
      </c>
      <c r="I716" s="49">
        <f t="shared" si="201"/>
        <v>9</v>
      </c>
      <c r="J716" s="49">
        <f t="shared" si="161"/>
        <v>9</v>
      </c>
      <c r="K716">
        <f t="shared" si="194"/>
        <v>7.33</v>
      </c>
      <c r="L716">
        <f t="shared" si="202"/>
        <v>34</v>
      </c>
      <c r="M716" s="49">
        <f t="shared" si="162"/>
        <v>34</v>
      </c>
      <c r="N716">
        <f t="shared" si="195"/>
        <v>7.41</v>
      </c>
      <c r="O716">
        <f t="shared" si="203"/>
        <v>27</v>
      </c>
      <c r="P716" s="49">
        <f t="shared" si="163"/>
        <v>27</v>
      </c>
      <c r="Q716">
        <f t="shared" si="196"/>
        <v>7.28</v>
      </c>
      <c r="R716">
        <f t="shared" si="204"/>
        <v>56</v>
      </c>
      <c r="S716" s="49">
        <f t="shared" si="164"/>
        <v>56</v>
      </c>
      <c r="T716">
        <f t="shared" si="197"/>
        <v>7.43</v>
      </c>
      <c r="U716">
        <f t="shared" si="205"/>
        <v>37</v>
      </c>
      <c r="V716">
        <f t="shared" si="165"/>
        <v>37</v>
      </c>
      <c r="W716">
        <f t="shared" si="198"/>
        <v>7.55</v>
      </c>
      <c r="X716">
        <f t="shared" si="206"/>
        <v>26</v>
      </c>
      <c r="Y716">
        <f t="shared" si="166"/>
        <v>26</v>
      </c>
      <c r="Z716">
        <f t="shared" si="199"/>
        <v>7.62</v>
      </c>
      <c r="AA716">
        <f t="shared" si="207"/>
        <v>18</v>
      </c>
      <c r="AB716">
        <f t="shared" si="167"/>
        <v>18</v>
      </c>
      <c r="AC716">
        <f t="shared" si="168"/>
        <v>7.34</v>
      </c>
      <c r="AD716" cm="1">
        <f t="array" ref="AD716">1+SUMPRODUCT((D$469:D$776=D716)*(AC$469:AC$776&gt;AC716))</f>
        <v>44</v>
      </c>
      <c r="AE716">
        <f t="shared" si="169"/>
        <v>44</v>
      </c>
      <c r="AF716">
        <f t="shared" si="170"/>
        <v>7.33</v>
      </c>
      <c r="AG716" cm="1">
        <f t="array" ref="AG716">1+SUMPRODUCT((D$469:D$776=D716)*(AF$469:AF$776&gt;AF716))</f>
        <v>21</v>
      </c>
      <c r="AH716">
        <f t="shared" si="171"/>
        <v>21</v>
      </c>
      <c r="AI716">
        <f t="shared" si="172"/>
        <v>7.56</v>
      </c>
      <c r="AJ716" cm="1">
        <f t="array" ref="AJ716">1+SUMPRODUCT((D$469:D$776=D716)*(AI$469:AI$776&gt;AI716))</f>
        <v>13</v>
      </c>
      <c r="AK716">
        <f t="shared" si="173"/>
        <v>13</v>
      </c>
      <c r="AL716">
        <f t="shared" si="174"/>
        <v>7.27</v>
      </c>
      <c r="AM716" cm="1">
        <f t="array" ref="AM716">1+SUMPRODUCT((D$469:D$776=D716)*(AL$469:AL$776&gt;AL716))</f>
        <v>46</v>
      </c>
      <c r="AN716">
        <f t="shared" si="175"/>
        <v>46</v>
      </c>
    </row>
    <row r="717" spans="2:40" x14ac:dyDescent="0.3">
      <c r="B717" t="s">
        <v>267</v>
      </c>
      <c r="C717" t="str">
        <f>VLOOKUP(B717,class!A$1:B$357,2,FALSE)</f>
        <v>Unitary authority</v>
      </c>
      <c r="D717" t="str">
        <f>VLOOKUP(B717,classifications!E$3:F$335,2,FALSE)</f>
        <v>Urban with City and Town</v>
      </c>
      <c r="E717" s="7">
        <f t="shared" si="192"/>
        <v>7.24</v>
      </c>
      <c r="F717" s="49">
        <f t="shared" si="200"/>
        <v>47</v>
      </c>
      <c r="G717" s="49">
        <f t="shared" ref="G717:G775" si="208">IF(E717="x",9999,F717)</f>
        <v>47</v>
      </c>
      <c r="H717">
        <f t="shared" si="193"/>
        <v>7.25</v>
      </c>
      <c r="I717" s="49">
        <f t="shared" si="201"/>
        <v>53</v>
      </c>
      <c r="J717" s="49">
        <f t="shared" ref="J717:J775" si="209">IF(H717="x",9999,I717)</f>
        <v>53</v>
      </c>
      <c r="K717">
        <f t="shared" si="194"/>
        <v>7.46</v>
      </c>
      <c r="L717">
        <f t="shared" si="202"/>
        <v>29</v>
      </c>
      <c r="M717" s="49">
        <f t="shared" ref="M717:M775" si="210">IF(K717="x",9999,L717)</f>
        <v>29</v>
      </c>
      <c r="N717">
        <f t="shared" si="195"/>
        <v>7.56</v>
      </c>
      <c r="O717">
        <f t="shared" si="203"/>
        <v>23</v>
      </c>
      <c r="P717" s="49">
        <f t="shared" ref="P717:P775" si="211">IF(N717="x",9999,O717)</f>
        <v>23</v>
      </c>
      <c r="Q717">
        <f t="shared" si="196"/>
        <v>7.46</v>
      </c>
      <c r="R717">
        <f t="shared" si="204"/>
        <v>52</v>
      </c>
      <c r="S717" s="49">
        <f t="shared" ref="S717:S775" si="212">IF(Q717="x",9999,R717)</f>
        <v>52</v>
      </c>
      <c r="T717">
        <f t="shared" si="197"/>
        <v>7.53</v>
      </c>
      <c r="U717">
        <f t="shared" si="205"/>
        <v>41</v>
      </c>
      <c r="V717">
        <f t="shared" ref="V717:V775" si="213">IF(T717="x",9999,U717)</f>
        <v>41</v>
      </c>
      <c r="W717">
        <f t="shared" si="198"/>
        <v>7.56</v>
      </c>
      <c r="X717">
        <f t="shared" si="206"/>
        <v>39</v>
      </c>
      <c r="Y717">
        <f t="shared" ref="Y717:Y775" si="214">IF(W717="x",9999,X717)</f>
        <v>39</v>
      </c>
      <c r="Z717">
        <f t="shared" si="199"/>
        <v>7.6</v>
      </c>
      <c r="AA717">
        <f t="shared" si="207"/>
        <v>39</v>
      </c>
      <c r="AB717">
        <f t="shared" ref="AB717:AB775" si="215">IF(Z717="x",9999,AA717)</f>
        <v>39</v>
      </c>
      <c r="AC717">
        <f t="shared" si="168"/>
        <v>7.37</v>
      </c>
      <c r="AD717" cm="1">
        <f t="array" ref="AD717">1+SUMPRODUCT((D$469:D$776=D717)*(AC$469:AC$776&gt;AC717))</f>
        <v>64</v>
      </c>
      <c r="AE717">
        <f t="shared" si="169"/>
        <v>64</v>
      </c>
      <c r="AF717">
        <f t="shared" si="170"/>
        <v>7.25</v>
      </c>
      <c r="AG717" cm="1">
        <f t="array" ref="AG717">1+SUMPRODUCT((D$469:D$776=D717)*(AF$469:AF$776&gt;AF717))</f>
        <v>57</v>
      </c>
      <c r="AH717">
        <f t="shared" si="171"/>
        <v>57</v>
      </c>
      <c r="AI717">
        <f t="shared" si="172"/>
        <v>7.23</v>
      </c>
      <c r="AJ717" cm="1">
        <f t="array" ref="AJ717">1+SUMPRODUCT((D$469:D$776=D717)*(AI$469:AI$776&gt;AI717))</f>
        <v>77</v>
      </c>
      <c r="AK717">
        <f t="shared" si="173"/>
        <v>77</v>
      </c>
      <c r="AL717">
        <f t="shared" si="174"/>
        <v>7.29</v>
      </c>
      <c r="AM717" cm="1">
        <f t="array" ref="AM717">1+SUMPRODUCT((D$469:D$776=D717)*(AL$469:AL$776&gt;AL717))</f>
        <v>59</v>
      </c>
      <c r="AN717">
        <f t="shared" si="175"/>
        <v>59</v>
      </c>
    </row>
    <row r="718" spans="2:40" x14ac:dyDescent="0.3">
      <c r="B718" t="s">
        <v>268</v>
      </c>
      <c r="C718" t="str">
        <f>VLOOKUP(B718,class!A$1:B$357,2,FALSE)</f>
        <v>Unitary authority</v>
      </c>
      <c r="D718" t="str">
        <f>VLOOKUP(B718,classifications!E$3:F$335,2,FALSE)</f>
        <v>Urban with City and Town</v>
      </c>
      <c r="E718" s="7">
        <f t="shared" si="192"/>
        <v>7.19</v>
      </c>
      <c r="F718" s="49">
        <f t="shared" si="200"/>
        <v>63</v>
      </c>
      <c r="G718" s="49">
        <f t="shared" si="208"/>
        <v>63</v>
      </c>
      <c r="H718">
        <f t="shared" si="193"/>
        <v>7.02</v>
      </c>
      <c r="I718" s="49">
        <f t="shared" si="201"/>
        <v>88</v>
      </c>
      <c r="J718" s="49">
        <f t="shared" si="209"/>
        <v>88</v>
      </c>
      <c r="K718">
        <f t="shared" si="194"/>
        <v>7.17</v>
      </c>
      <c r="L718">
        <f t="shared" si="202"/>
        <v>80</v>
      </c>
      <c r="M718" s="49">
        <f t="shared" si="210"/>
        <v>80</v>
      </c>
      <c r="N718">
        <f t="shared" si="195"/>
        <v>7.3</v>
      </c>
      <c r="O718">
        <f t="shared" si="203"/>
        <v>72</v>
      </c>
      <c r="P718" s="49">
        <f t="shared" si="211"/>
        <v>72</v>
      </c>
      <c r="Q718">
        <f t="shared" si="196"/>
        <v>7.29</v>
      </c>
      <c r="R718">
        <f t="shared" si="204"/>
        <v>77</v>
      </c>
      <c r="S718" s="49">
        <f t="shared" si="212"/>
        <v>77</v>
      </c>
      <c r="T718">
        <f t="shared" si="197"/>
        <v>7.54</v>
      </c>
      <c r="U718">
        <f t="shared" si="205"/>
        <v>40</v>
      </c>
      <c r="V718">
        <f t="shared" si="213"/>
        <v>40</v>
      </c>
      <c r="W718">
        <f t="shared" si="198"/>
        <v>7.36</v>
      </c>
      <c r="X718">
        <f t="shared" si="206"/>
        <v>72</v>
      </c>
      <c r="Y718">
        <f t="shared" si="214"/>
        <v>72</v>
      </c>
      <c r="Z718">
        <f t="shared" si="199"/>
        <v>7.42</v>
      </c>
      <c r="AA718">
        <f t="shared" si="207"/>
        <v>67</v>
      </c>
      <c r="AB718">
        <f t="shared" si="215"/>
        <v>67</v>
      </c>
      <c r="AC718">
        <f t="shared" si="168"/>
        <v>7.4</v>
      </c>
      <c r="AD718" cm="1">
        <f t="array" ref="AD718">1+SUMPRODUCT((D$469:D$776=D718)*(AC$469:AC$776&gt;AC718))</f>
        <v>57</v>
      </c>
      <c r="AE718">
        <f t="shared" si="169"/>
        <v>57</v>
      </c>
      <c r="AF718">
        <f t="shared" si="170"/>
        <v>7.32</v>
      </c>
      <c r="AG718" cm="1">
        <f t="array" ref="AG718">1+SUMPRODUCT((D$469:D$776=D718)*(AF$469:AF$776&gt;AF718))</f>
        <v>42</v>
      </c>
      <c r="AH718">
        <f t="shared" si="171"/>
        <v>42</v>
      </c>
      <c r="AI718">
        <f t="shared" si="172"/>
        <v>7.59</v>
      </c>
      <c r="AJ718" cm="1">
        <f t="array" ref="AJ718">1+SUMPRODUCT((D$469:D$776=D718)*(AI$469:AI$776&gt;AI718))</f>
        <v>20</v>
      </c>
      <c r="AK718">
        <f t="shared" si="173"/>
        <v>20</v>
      </c>
      <c r="AL718">
        <f t="shared" si="174"/>
        <v>7.32</v>
      </c>
      <c r="AM718" cm="1">
        <f t="array" ref="AM718">1+SUMPRODUCT((D$469:D$776=D718)*(AL$469:AL$776&gt;AL718))</f>
        <v>54</v>
      </c>
      <c r="AN718">
        <f t="shared" si="175"/>
        <v>54</v>
      </c>
    </row>
    <row r="719" spans="2:40" x14ac:dyDescent="0.3">
      <c r="B719" t="s">
        <v>269</v>
      </c>
      <c r="C719" t="str">
        <f>VLOOKUP(B719,class!A$1:B$357,2,FALSE)</f>
        <v>Shire district</v>
      </c>
      <c r="D719" t="str">
        <f>VLOOKUP(B719,classifications!E$3:F$335,2,FALSE)</f>
        <v xml:space="preserve">Mainly Rural (rural including hub towns &gt;=80%) </v>
      </c>
      <c r="E719" s="7">
        <f t="shared" si="192"/>
        <v>7.09</v>
      </c>
      <c r="F719" s="49">
        <f t="shared" si="200"/>
        <v>40</v>
      </c>
      <c r="G719" s="49">
        <f t="shared" si="208"/>
        <v>40</v>
      </c>
      <c r="H719">
        <f t="shared" si="193"/>
        <v>7.48</v>
      </c>
      <c r="I719" s="49">
        <f t="shared" si="201"/>
        <v>16</v>
      </c>
      <c r="J719" s="49">
        <f t="shared" si="209"/>
        <v>16</v>
      </c>
      <c r="K719">
        <f t="shared" si="194"/>
        <v>8.06</v>
      </c>
      <c r="L719">
        <f t="shared" si="202"/>
        <v>2</v>
      </c>
      <c r="M719" s="49">
        <f t="shared" si="210"/>
        <v>2</v>
      </c>
      <c r="N719">
        <f t="shared" si="195"/>
        <v>7.67</v>
      </c>
      <c r="O719">
        <f t="shared" si="203"/>
        <v>19</v>
      </c>
      <c r="P719" s="49">
        <f t="shared" si="211"/>
        <v>19</v>
      </c>
      <c r="Q719">
        <f t="shared" si="196"/>
        <v>7.78</v>
      </c>
      <c r="R719">
        <f t="shared" si="204"/>
        <v>11</v>
      </c>
      <c r="S719" s="49">
        <f t="shared" si="212"/>
        <v>11</v>
      </c>
      <c r="T719">
        <f t="shared" si="197"/>
        <v>7.87</v>
      </c>
      <c r="U719">
        <f t="shared" si="205"/>
        <v>7</v>
      </c>
      <c r="V719">
        <f t="shared" si="213"/>
        <v>7</v>
      </c>
      <c r="W719">
        <f t="shared" si="198"/>
        <v>7.54</v>
      </c>
      <c r="X719">
        <f t="shared" si="206"/>
        <v>28</v>
      </c>
      <c r="Y719">
        <f t="shared" si="214"/>
        <v>28</v>
      </c>
      <c r="Z719">
        <f t="shared" si="199"/>
        <v>7.67</v>
      </c>
      <c r="AA719">
        <f t="shared" si="207"/>
        <v>23</v>
      </c>
      <c r="AB719">
        <f t="shared" si="215"/>
        <v>23</v>
      </c>
      <c r="AC719">
        <f t="shared" si="168"/>
        <v>7.7</v>
      </c>
      <c r="AD719" cm="1">
        <f t="array" ref="AD719">1+SUMPRODUCT((D$469:D$776=D719)*(AC$469:AC$776&gt;AC719))</f>
        <v>13</v>
      </c>
      <c r="AE719">
        <f t="shared" si="169"/>
        <v>13</v>
      </c>
      <c r="AF719">
        <f t="shared" si="170"/>
        <v>7.33</v>
      </c>
      <c r="AG719" cm="1">
        <f t="array" ref="AG719">1+SUMPRODUCT((D$469:D$776=D719)*(AF$469:AF$776&gt;AF719))</f>
        <v>34</v>
      </c>
      <c r="AH719">
        <f t="shared" si="171"/>
        <v>34</v>
      </c>
      <c r="AI719">
        <f t="shared" si="172"/>
        <v>7.61</v>
      </c>
      <c r="AJ719" cm="1">
        <f t="array" ref="AJ719">1+SUMPRODUCT((D$469:D$776=D719)*(AI$469:AI$776&gt;AI719))</f>
        <v>25</v>
      </c>
      <c r="AK719">
        <f t="shared" si="173"/>
        <v>25</v>
      </c>
      <c r="AL719">
        <f t="shared" si="174"/>
        <v>7.62</v>
      </c>
      <c r="AM719" cm="1">
        <f t="array" ref="AM719">1+SUMPRODUCT((D$469:D$776=D719)*(AL$469:AL$776&gt;AL719))</f>
        <v>19</v>
      </c>
      <c r="AN719">
        <f t="shared" si="175"/>
        <v>19</v>
      </c>
    </row>
    <row r="720" spans="2:40" x14ac:dyDescent="0.3">
      <c r="B720" t="s">
        <v>270</v>
      </c>
      <c r="C720" t="str">
        <f>VLOOKUP(B720,class!A$1:B$357,2,FALSE)</f>
        <v>Shire district</v>
      </c>
      <c r="D720" t="str">
        <f>VLOOKUP(B720,classifications!E$3:F$335,2,FALSE)</f>
        <v>Urban with Significant Rural (rural including hub towns 26-49%)</v>
      </c>
      <c r="E720" s="7">
        <f t="shared" si="192"/>
        <v>7.27</v>
      </c>
      <c r="F720" s="49">
        <f t="shared" si="200"/>
        <v>40</v>
      </c>
      <c r="G720" s="49">
        <f t="shared" si="208"/>
        <v>40</v>
      </c>
      <c r="H720">
        <f t="shared" si="193"/>
        <v>7.18</v>
      </c>
      <c r="I720" s="49">
        <f t="shared" si="201"/>
        <v>43</v>
      </c>
      <c r="J720" s="49">
        <f t="shared" si="209"/>
        <v>43</v>
      </c>
      <c r="K720">
        <f t="shared" si="194"/>
        <v>7.3</v>
      </c>
      <c r="L720">
        <f t="shared" si="202"/>
        <v>38</v>
      </c>
      <c r="M720" s="49">
        <f t="shared" si="210"/>
        <v>38</v>
      </c>
      <c r="N720">
        <f t="shared" si="195"/>
        <v>7.47</v>
      </c>
      <c r="O720">
        <f t="shared" si="203"/>
        <v>31</v>
      </c>
      <c r="P720" s="49">
        <f t="shared" si="211"/>
        <v>31</v>
      </c>
      <c r="Q720">
        <f t="shared" si="196"/>
        <v>7.34</v>
      </c>
      <c r="R720">
        <f t="shared" si="204"/>
        <v>44</v>
      </c>
      <c r="S720" s="49">
        <f t="shared" si="212"/>
        <v>44</v>
      </c>
      <c r="T720">
        <f t="shared" si="197"/>
        <v>7.58</v>
      </c>
      <c r="U720">
        <f t="shared" si="205"/>
        <v>21</v>
      </c>
      <c r="V720">
        <f t="shared" si="213"/>
        <v>21</v>
      </c>
      <c r="W720">
        <f t="shared" si="198"/>
        <v>7.25</v>
      </c>
      <c r="X720">
        <f t="shared" si="206"/>
        <v>42</v>
      </c>
      <c r="Y720">
        <f t="shared" si="214"/>
        <v>42</v>
      </c>
      <c r="Z720">
        <f t="shared" si="199"/>
        <v>7.58</v>
      </c>
      <c r="AA720">
        <f t="shared" si="207"/>
        <v>35</v>
      </c>
      <c r="AB720">
        <f t="shared" si="215"/>
        <v>35</v>
      </c>
      <c r="AC720">
        <f t="shared" si="168"/>
        <v>7.72</v>
      </c>
      <c r="AD720" cm="1">
        <f t="array" ref="AD720">1+SUMPRODUCT((D$469:D$776=D720)*(AC$469:AC$776&gt;AC720))</f>
        <v>4</v>
      </c>
      <c r="AE720">
        <f t="shared" si="169"/>
        <v>4</v>
      </c>
      <c r="AF720">
        <f t="shared" si="170"/>
        <v>7.72</v>
      </c>
      <c r="AG720" cm="1">
        <f t="array" ref="AG720">1+SUMPRODUCT((D$469:D$776=D720)*(AF$469:AF$776&gt;AF720))</f>
        <v>6</v>
      </c>
      <c r="AH720">
        <f t="shared" si="171"/>
        <v>6</v>
      </c>
      <c r="AI720">
        <f t="shared" si="172"/>
        <v>7.57</v>
      </c>
      <c r="AJ720" cm="1">
        <f t="array" ref="AJ720">1+SUMPRODUCT((D$469:D$776=D720)*(AI$469:AI$776&gt;AI720))</f>
        <v>18</v>
      </c>
      <c r="AK720">
        <f t="shared" si="173"/>
        <v>18</v>
      </c>
      <c r="AL720">
        <f t="shared" si="174"/>
        <v>7.09</v>
      </c>
      <c r="AM720" cm="1">
        <f t="array" ref="AM720">1+SUMPRODUCT((D$469:D$776=D720)*(AL$469:AL$776&gt;AL720))</f>
        <v>47</v>
      </c>
      <c r="AN720">
        <f t="shared" si="175"/>
        <v>47</v>
      </c>
    </row>
    <row r="721" spans="2:40" x14ac:dyDescent="0.3">
      <c r="B721" t="s">
        <v>272</v>
      </c>
      <c r="C721" t="str">
        <f>VLOOKUP(B721,class!A$1:B$357,2,FALSE)</f>
        <v>Metropolitan district</v>
      </c>
      <c r="D721" t="str">
        <f>VLOOKUP(B721,classifications!E$3:F$335,2,FALSE)</f>
        <v>Urban with Major Conurbation</v>
      </c>
      <c r="E721" s="7">
        <f t="shared" si="192"/>
        <v>7.14</v>
      </c>
      <c r="F721" s="49">
        <f t="shared" si="200"/>
        <v>46</v>
      </c>
      <c r="G721" s="49">
        <f t="shared" si="208"/>
        <v>46</v>
      </c>
      <c r="H721">
        <f t="shared" si="193"/>
        <v>7.07</v>
      </c>
      <c r="I721" s="49">
        <f t="shared" si="201"/>
        <v>60</v>
      </c>
      <c r="J721" s="49">
        <f t="shared" si="209"/>
        <v>60</v>
      </c>
      <c r="K721">
        <f t="shared" si="194"/>
        <v>7.38</v>
      </c>
      <c r="L721">
        <f t="shared" si="202"/>
        <v>27</v>
      </c>
      <c r="M721" s="49">
        <f t="shared" si="210"/>
        <v>27</v>
      </c>
      <c r="N721">
        <f t="shared" si="195"/>
        <v>7.3</v>
      </c>
      <c r="O721">
        <f t="shared" si="203"/>
        <v>49</v>
      </c>
      <c r="P721" s="49">
        <f t="shared" si="211"/>
        <v>49</v>
      </c>
      <c r="Q721">
        <f t="shared" si="196"/>
        <v>7.33</v>
      </c>
      <c r="R721">
        <f t="shared" si="204"/>
        <v>47</v>
      </c>
      <c r="S721" s="49">
        <f t="shared" si="212"/>
        <v>47</v>
      </c>
      <c r="T721">
        <f t="shared" si="197"/>
        <v>7.25</v>
      </c>
      <c r="U721">
        <f t="shared" si="205"/>
        <v>60</v>
      </c>
      <c r="V721">
        <f t="shared" si="213"/>
        <v>60</v>
      </c>
      <c r="W721">
        <f t="shared" si="198"/>
        <v>7.47</v>
      </c>
      <c r="X721">
        <f t="shared" si="206"/>
        <v>33</v>
      </c>
      <c r="Y721">
        <f t="shared" si="214"/>
        <v>33</v>
      </c>
      <c r="Z721">
        <f t="shared" si="199"/>
        <v>7.48</v>
      </c>
      <c r="AA721">
        <f t="shared" si="207"/>
        <v>42</v>
      </c>
      <c r="AB721">
        <f t="shared" si="215"/>
        <v>42</v>
      </c>
      <c r="AC721">
        <f t="shared" si="168"/>
        <v>7.25</v>
      </c>
      <c r="AD721" cm="1">
        <f t="array" ref="AD721">1+SUMPRODUCT((D$469:D$776=D721)*(AC$469:AC$776&gt;AC721))</f>
        <v>63</v>
      </c>
      <c r="AE721">
        <f t="shared" si="169"/>
        <v>63</v>
      </c>
      <c r="AF721">
        <f t="shared" si="170"/>
        <v>7.1</v>
      </c>
      <c r="AG721" cm="1">
        <f t="array" ref="AG721">1+SUMPRODUCT((D$469:D$776=D721)*(AF$469:AF$776&gt;AF721))</f>
        <v>60</v>
      </c>
      <c r="AH721">
        <f t="shared" si="171"/>
        <v>60</v>
      </c>
      <c r="AI721">
        <f t="shared" si="172"/>
        <v>7.1</v>
      </c>
      <c r="AJ721" cm="1">
        <f t="array" ref="AJ721">1+SUMPRODUCT((D$469:D$776=D721)*(AI$469:AI$776&gt;AI721))</f>
        <v>73</v>
      </c>
      <c r="AK721">
        <f t="shared" si="173"/>
        <v>73</v>
      </c>
      <c r="AL721">
        <f t="shared" si="174"/>
        <v>7.33</v>
      </c>
      <c r="AM721" cm="1">
        <f t="array" ref="AM721">1+SUMPRODUCT((D$469:D$776=D721)*(AL$469:AL$776&gt;AL721))</f>
        <v>37</v>
      </c>
      <c r="AN721">
        <f t="shared" si="175"/>
        <v>37</v>
      </c>
    </row>
    <row r="722" spans="2:40" x14ac:dyDescent="0.3">
      <c r="B722" t="s">
        <v>273</v>
      </c>
      <c r="C722" t="str">
        <f>VLOOKUP(B722,class!A$1:B$357,2,FALSE)</f>
        <v>Shire district</v>
      </c>
      <c r="D722" t="str">
        <f>VLOOKUP(B722,classifications!E$3:F$335,2,FALSE)</f>
        <v>Urban with City and Town</v>
      </c>
      <c r="E722" s="7">
        <f t="shared" si="192"/>
        <v>7.24</v>
      </c>
      <c r="F722" s="49">
        <f t="shared" si="200"/>
        <v>47</v>
      </c>
      <c r="G722" s="49">
        <f t="shared" si="208"/>
        <v>47</v>
      </c>
      <c r="H722">
        <f t="shared" si="193"/>
        <v>7.41</v>
      </c>
      <c r="I722" s="49">
        <f t="shared" si="201"/>
        <v>17</v>
      </c>
      <c r="J722" s="49">
        <f t="shared" si="209"/>
        <v>17</v>
      </c>
      <c r="K722">
        <f t="shared" si="194"/>
        <v>7.7</v>
      </c>
      <c r="L722">
        <f t="shared" si="202"/>
        <v>8</v>
      </c>
      <c r="M722" s="49">
        <f t="shared" si="210"/>
        <v>8</v>
      </c>
      <c r="N722">
        <f t="shared" si="195"/>
        <v>7.37</v>
      </c>
      <c r="O722">
        <f t="shared" si="203"/>
        <v>58</v>
      </c>
      <c r="P722" s="49">
        <f t="shared" si="211"/>
        <v>58</v>
      </c>
      <c r="Q722">
        <f t="shared" si="196"/>
        <v>7.39</v>
      </c>
      <c r="R722">
        <f t="shared" si="204"/>
        <v>62</v>
      </c>
      <c r="S722" s="49">
        <f t="shared" si="212"/>
        <v>62</v>
      </c>
      <c r="T722">
        <f t="shared" si="197"/>
        <v>7.65</v>
      </c>
      <c r="U722">
        <f t="shared" si="205"/>
        <v>23</v>
      </c>
      <c r="V722">
        <f t="shared" si="213"/>
        <v>23</v>
      </c>
      <c r="W722">
        <f t="shared" si="198"/>
        <v>7.89</v>
      </c>
      <c r="X722">
        <f t="shared" si="206"/>
        <v>7</v>
      </c>
      <c r="Y722">
        <f t="shared" si="214"/>
        <v>7</v>
      </c>
      <c r="Z722">
        <f t="shared" si="199"/>
        <v>6.71</v>
      </c>
      <c r="AA722">
        <f t="shared" si="207"/>
        <v>91</v>
      </c>
      <c r="AB722">
        <f t="shared" si="215"/>
        <v>91</v>
      </c>
      <c r="AC722">
        <f t="shared" si="168"/>
        <v>7.3</v>
      </c>
      <c r="AD722" cm="1">
        <f t="array" ref="AD722">1+SUMPRODUCT((D$469:D$776=D722)*(AC$469:AC$776&gt;AC722))</f>
        <v>73</v>
      </c>
      <c r="AE722">
        <f t="shared" si="169"/>
        <v>73</v>
      </c>
      <c r="AF722">
        <f t="shared" si="170"/>
        <v>7.19</v>
      </c>
      <c r="AG722" cm="1">
        <f t="array" ref="AG722">1+SUMPRODUCT((D$469:D$776=D722)*(AF$469:AF$776&gt;AF722))</f>
        <v>67</v>
      </c>
      <c r="AH722">
        <f t="shared" si="171"/>
        <v>67</v>
      </c>
      <c r="AI722">
        <f t="shared" si="172"/>
        <v>7.82</v>
      </c>
      <c r="AJ722" cm="1">
        <f t="array" ref="AJ722">1+SUMPRODUCT((D$469:D$776=D722)*(AI$469:AI$776&gt;AI722))</f>
        <v>10</v>
      </c>
      <c r="AK722">
        <f t="shared" si="173"/>
        <v>10</v>
      </c>
      <c r="AL722">
        <f t="shared" si="174"/>
        <v>7.89</v>
      </c>
      <c r="AM722" cm="1">
        <f t="array" ref="AM722">1+SUMPRODUCT((D$469:D$776=D722)*(AL$469:AL$776&gt;AL722))</f>
        <v>5</v>
      </c>
      <c r="AN722">
        <f t="shared" si="175"/>
        <v>5</v>
      </c>
    </row>
    <row r="723" spans="2:40" x14ac:dyDescent="0.3">
      <c r="B723" t="s">
        <v>274</v>
      </c>
      <c r="C723" t="str">
        <f>VLOOKUP(B723,class!A$1:B$357,2,FALSE)</f>
        <v>London borough</v>
      </c>
      <c r="D723" t="str">
        <f>VLOOKUP(B723,classifications!E$3:F$335,2,FALSE)</f>
        <v>Urban with Major Conurbation</v>
      </c>
      <c r="E723" s="7">
        <f t="shared" si="192"/>
        <v>7.13</v>
      </c>
      <c r="F723" s="49">
        <f t="shared" si="200"/>
        <v>48</v>
      </c>
      <c r="G723" s="49">
        <f t="shared" si="208"/>
        <v>48</v>
      </c>
      <c r="H723">
        <f t="shared" si="193"/>
        <v>7.2</v>
      </c>
      <c r="I723" s="49">
        <f t="shared" si="201"/>
        <v>40</v>
      </c>
      <c r="J723" s="49">
        <f t="shared" si="209"/>
        <v>40</v>
      </c>
      <c r="K723">
        <f t="shared" si="194"/>
        <v>7.28</v>
      </c>
      <c r="L723">
        <f t="shared" si="202"/>
        <v>43</v>
      </c>
      <c r="M723" s="49">
        <f t="shared" si="210"/>
        <v>43</v>
      </c>
      <c r="N723">
        <f t="shared" si="195"/>
        <v>7.48</v>
      </c>
      <c r="O723">
        <f t="shared" si="203"/>
        <v>12</v>
      </c>
      <c r="P723" s="49">
        <f t="shared" si="211"/>
        <v>12</v>
      </c>
      <c r="Q723">
        <f t="shared" si="196"/>
        <v>7.28</v>
      </c>
      <c r="R723">
        <f t="shared" si="204"/>
        <v>56</v>
      </c>
      <c r="S723" s="49">
        <f t="shared" si="212"/>
        <v>56</v>
      </c>
      <c r="T723">
        <f t="shared" si="197"/>
        <v>7.54</v>
      </c>
      <c r="U723">
        <f t="shared" si="205"/>
        <v>22</v>
      </c>
      <c r="V723">
        <f t="shared" si="213"/>
        <v>22</v>
      </c>
      <c r="W723">
        <f t="shared" si="198"/>
        <v>7.82</v>
      </c>
      <c r="X723">
        <f t="shared" si="206"/>
        <v>7</v>
      </c>
      <c r="Y723">
        <f t="shared" si="214"/>
        <v>7</v>
      </c>
      <c r="Z723">
        <f t="shared" si="199"/>
        <v>7.79</v>
      </c>
      <c r="AA723">
        <f t="shared" si="207"/>
        <v>8</v>
      </c>
      <c r="AB723">
        <f t="shared" si="215"/>
        <v>8</v>
      </c>
      <c r="AC723">
        <f t="shared" si="168"/>
        <v>7.27</v>
      </c>
      <c r="AD723" cm="1">
        <f t="array" ref="AD723">1+SUMPRODUCT((D$469:D$776=D723)*(AC$469:AC$776&gt;AC723))</f>
        <v>58</v>
      </c>
      <c r="AE723">
        <f t="shared" si="169"/>
        <v>58</v>
      </c>
      <c r="AF723">
        <f t="shared" si="170"/>
        <v>7.32</v>
      </c>
      <c r="AG723" cm="1">
        <f t="array" ref="AG723">1+SUMPRODUCT((D$469:D$776=D723)*(AF$469:AF$776&gt;AF723))</f>
        <v>24</v>
      </c>
      <c r="AH723">
        <f t="shared" si="171"/>
        <v>24</v>
      </c>
      <c r="AI723">
        <f t="shared" si="172"/>
        <v>7.45</v>
      </c>
      <c r="AJ723" cm="1">
        <f t="array" ref="AJ723">1+SUMPRODUCT((D$469:D$776=D723)*(AI$469:AI$776&gt;AI723))</f>
        <v>32</v>
      </c>
      <c r="AK723">
        <f t="shared" si="173"/>
        <v>32</v>
      </c>
      <c r="AL723">
        <f t="shared" si="174"/>
        <v>7.41</v>
      </c>
      <c r="AM723" cm="1">
        <f t="array" ref="AM723">1+SUMPRODUCT((D$469:D$776=D723)*(AL$469:AL$776&gt;AL723))</f>
        <v>26</v>
      </c>
      <c r="AN723">
        <f t="shared" si="175"/>
        <v>26</v>
      </c>
    </row>
    <row r="724" spans="2:40" x14ac:dyDescent="0.3">
      <c r="B724" t="s">
        <v>275</v>
      </c>
      <c r="C724" t="str">
        <f>VLOOKUP(B724,class!A$1:B$357,2,FALSE)</f>
        <v>Shire district</v>
      </c>
      <c r="D724" t="str">
        <f>VLOOKUP(B724,classifications!E$3:F$335,2,FALSE)</f>
        <v xml:space="preserve">Largely Rural (rural including hub towns 50-79%) </v>
      </c>
      <c r="E724" s="7">
        <f t="shared" si="192"/>
        <v>7.63</v>
      </c>
      <c r="F724" s="49">
        <f t="shared" si="200"/>
        <v>5</v>
      </c>
      <c r="G724" s="49">
        <f t="shared" si="208"/>
        <v>5</v>
      </c>
      <c r="H724">
        <f t="shared" si="193"/>
        <v>7.46</v>
      </c>
      <c r="I724" s="49">
        <f t="shared" si="201"/>
        <v>17</v>
      </c>
      <c r="J724" s="49">
        <f t="shared" si="209"/>
        <v>17</v>
      </c>
      <c r="K724">
        <f t="shared" si="194"/>
        <v>7.38</v>
      </c>
      <c r="L724">
        <f t="shared" si="202"/>
        <v>29</v>
      </c>
      <c r="M724" s="49">
        <f t="shared" si="210"/>
        <v>29</v>
      </c>
      <c r="N724">
        <f t="shared" si="195"/>
        <v>7.41</v>
      </c>
      <c r="O724">
        <f t="shared" si="203"/>
        <v>36</v>
      </c>
      <c r="P724" s="49">
        <f t="shared" si="211"/>
        <v>36</v>
      </c>
      <c r="Q724">
        <f t="shared" si="196"/>
        <v>7.36</v>
      </c>
      <c r="R724">
        <f t="shared" si="204"/>
        <v>36</v>
      </c>
      <c r="S724" s="49">
        <f t="shared" si="212"/>
        <v>36</v>
      </c>
      <c r="T724">
        <f t="shared" si="197"/>
        <v>7.58</v>
      </c>
      <c r="U724">
        <f t="shared" si="205"/>
        <v>27</v>
      </c>
      <c r="V724">
        <f t="shared" si="213"/>
        <v>27</v>
      </c>
      <c r="W724">
        <f t="shared" si="198"/>
        <v>7.59</v>
      </c>
      <c r="X724">
        <f t="shared" si="206"/>
        <v>22</v>
      </c>
      <c r="Y724">
        <f t="shared" si="214"/>
        <v>22</v>
      </c>
      <c r="Z724">
        <f t="shared" si="199"/>
        <v>7.35</v>
      </c>
      <c r="AA724">
        <f t="shared" si="207"/>
        <v>40</v>
      </c>
      <c r="AB724">
        <f t="shared" si="215"/>
        <v>40</v>
      </c>
      <c r="AC724">
        <f t="shared" si="168"/>
        <v>7.33</v>
      </c>
      <c r="AD724" cm="1">
        <f t="array" ref="AD724">1+SUMPRODUCT((D$469:D$776=D724)*(AC$469:AC$776&gt;AC724))</f>
        <v>36</v>
      </c>
      <c r="AE724">
        <f t="shared" si="169"/>
        <v>36</v>
      </c>
      <c r="AF724">
        <f t="shared" si="170"/>
        <v>7.35</v>
      </c>
      <c r="AG724" cm="1">
        <f t="array" ref="AG724">1+SUMPRODUCT((D$469:D$776=D724)*(AF$469:AF$776&gt;AF724))</f>
        <v>28</v>
      </c>
      <c r="AH724">
        <f t="shared" si="171"/>
        <v>28</v>
      </c>
      <c r="AI724">
        <f t="shared" si="172"/>
        <v>7.37</v>
      </c>
      <c r="AJ724" cm="1">
        <f t="array" ref="AJ724">1+SUMPRODUCT((D$469:D$776=D724)*(AI$469:AI$776&gt;AI724))</f>
        <v>34</v>
      </c>
      <c r="AK724">
        <f t="shared" si="173"/>
        <v>34</v>
      </c>
      <c r="AL724">
        <f t="shared" si="174"/>
        <v>7.75</v>
      </c>
      <c r="AM724" cm="1">
        <f t="array" ref="AM724">1+SUMPRODUCT((D$469:D$776=D724)*(AL$469:AL$776&gt;AL724))</f>
        <v>4</v>
      </c>
      <c r="AN724">
        <f t="shared" si="175"/>
        <v>4</v>
      </c>
    </row>
    <row r="725" spans="2:40" x14ac:dyDescent="0.3">
      <c r="B725" t="s">
        <v>276</v>
      </c>
      <c r="C725" t="str">
        <f>VLOOKUP(B725,class!A$1:B$357,2,FALSE)</f>
        <v>Unitary authority</v>
      </c>
      <c r="D725" t="str">
        <f>VLOOKUP(B725,classifications!E$3:F$335,2,FALSE)</f>
        <v>Urban with City and Town</v>
      </c>
      <c r="E725" s="7">
        <f t="shared" si="192"/>
        <v>7.33</v>
      </c>
      <c r="F725" s="49">
        <f t="shared" si="200"/>
        <v>33</v>
      </c>
      <c r="G725" s="49">
        <f t="shared" si="208"/>
        <v>33</v>
      </c>
      <c r="H725">
        <f t="shared" si="193"/>
        <v>7.36</v>
      </c>
      <c r="I725" s="49">
        <f t="shared" si="201"/>
        <v>26</v>
      </c>
      <c r="J725" s="49">
        <f t="shared" si="209"/>
        <v>26</v>
      </c>
      <c r="K725">
        <f t="shared" si="194"/>
        <v>7.32</v>
      </c>
      <c r="L725">
        <f t="shared" si="202"/>
        <v>54</v>
      </c>
      <c r="M725" s="49">
        <f t="shared" si="210"/>
        <v>54</v>
      </c>
      <c r="N725">
        <f t="shared" si="195"/>
        <v>7.37</v>
      </c>
      <c r="O725">
        <f t="shared" si="203"/>
        <v>58</v>
      </c>
      <c r="P725" s="49">
        <f t="shared" si="211"/>
        <v>58</v>
      </c>
      <c r="Q725">
        <f t="shared" si="196"/>
        <v>7.45</v>
      </c>
      <c r="R725">
        <f t="shared" si="204"/>
        <v>54</v>
      </c>
      <c r="S725" s="49">
        <f t="shared" si="212"/>
        <v>54</v>
      </c>
      <c r="T725">
        <f t="shared" si="197"/>
        <v>7.41</v>
      </c>
      <c r="U725">
        <f t="shared" si="205"/>
        <v>67</v>
      </c>
      <c r="V725">
        <f t="shared" si="213"/>
        <v>67</v>
      </c>
      <c r="W725">
        <f t="shared" si="198"/>
        <v>7.58</v>
      </c>
      <c r="X725">
        <f t="shared" si="206"/>
        <v>36</v>
      </c>
      <c r="Y725">
        <f t="shared" si="214"/>
        <v>36</v>
      </c>
      <c r="Z725">
        <f t="shared" si="199"/>
        <v>7.51</v>
      </c>
      <c r="AA725">
        <f t="shared" si="207"/>
        <v>53</v>
      </c>
      <c r="AB725">
        <f t="shared" si="215"/>
        <v>53</v>
      </c>
      <c r="AC725">
        <f t="shared" si="168"/>
        <v>7.49</v>
      </c>
      <c r="AD725" cm="1">
        <f t="array" ref="AD725">1+SUMPRODUCT((D$469:D$776=D725)*(AC$469:AC$776&gt;AC725))</f>
        <v>48</v>
      </c>
      <c r="AE725">
        <f t="shared" si="169"/>
        <v>48</v>
      </c>
      <c r="AF725">
        <f t="shared" si="170"/>
        <v>7.21</v>
      </c>
      <c r="AG725" cm="1">
        <f t="array" ref="AG725">1+SUMPRODUCT((D$469:D$776=D725)*(AF$469:AF$776&gt;AF725))</f>
        <v>62</v>
      </c>
      <c r="AH725">
        <f t="shared" si="171"/>
        <v>62</v>
      </c>
      <c r="AI725">
        <f t="shared" si="172"/>
        <v>7.5</v>
      </c>
      <c r="AJ725" cm="1">
        <f t="array" ref="AJ725">1+SUMPRODUCT((D$469:D$776=D725)*(AI$469:AI$776&gt;AI725))</f>
        <v>34</v>
      </c>
      <c r="AK725">
        <f t="shared" si="173"/>
        <v>34</v>
      </c>
      <c r="AL725">
        <f t="shared" si="174"/>
        <v>7.43</v>
      </c>
      <c r="AM725" cm="1">
        <f t="array" ref="AM725">1+SUMPRODUCT((D$469:D$776=D725)*(AL$469:AL$776&gt;AL725))</f>
        <v>36</v>
      </c>
      <c r="AN725">
        <f t="shared" si="175"/>
        <v>36</v>
      </c>
    </row>
    <row r="726" spans="2:40" x14ac:dyDescent="0.3">
      <c r="B726" t="s">
        <v>277</v>
      </c>
      <c r="C726" t="str">
        <f>VLOOKUP(B726,class!A$1:B$357,2,FALSE)</f>
        <v>Metropolitan district</v>
      </c>
      <c r="D726" t="str">
        <f>VLOOKUP(B726,classifications!E$3:F$335,2,FALSE)</f>
        <v>Urban with Major Conurbation</v>
      </c>
      <c r="E726" s="7">
        <f t="shared" si="192"/>
        <v>7.2</v>
      </c>
      <c r="F726" s="49">
        <f t="shared" si="200"/>
        <v>37</v>
      </c>
      <c r="G726" s="49">
        <f t="shared" si="208"/>
        <v>37</v>
      </c>
      <c r="H726">
        <f t="shared" si="193"/>
        <v>7.15</v>
      </c>
      <c r="I726" s="49">
        <f t="shared" si="201"/>
        <v>48</v>
      </c>
      <c r="J726" s="49">
        <f t="shared" si="209"/>
        <v>48</v>
      </c>
      <c r="K726">
        <f t="shared" si="194"/>
        <v>7.28</v>
      </c>
      <c r="L726">
        <f t="shared" si="202"/>
        <v>43</v>
      </c>
      <c r="M726" s="49">
        <f t="shared" si="210"/>
        <v>43</v>
      </c>
      <c r="N726">
        <f t="shared" si="195"/>
        <v>7.26</v>
      </c>
      <c r="O726">
        <f t="shared" si="203"/>
        <v>56</v>
      </c>
      <c r="P726" s="49">
        <f t="shared" si="211"/>
        <v>56</v>
      </c>
      <c r="Q726">
        <f t="shared" si="196"/>
        <v>7.36</v>
      </c>
      <c r="R726">
        <f t="shared" si="204"/>
        <v>40</v>
      </c>
      <c r="S726" s="49">
        <f t="shared" si="212"/>
        <v>40</v>
      </c>
      <c r="T726">
        <f t="shared" si="197"/>
        <v>7.41</v>
      </c>
      <c r="U726">
        <f t="shared" si="205"/>
        <v>39</v>
      </c>
      <c r="V726">
        <f t="shared" si="213"/>
        <v>39</v>
      </c>
      <c r="W726">
        <f t="shared" si="198"/>
        <v>7.45</v>
      </c>
      <c r="X726">
        <f t="shared" si="206"/>
        <v>37</v>
      </c>
      <c r="Y726">
        <f t="shared" si="214"/>
        <v>37</v>
      </c>
      <c r="Z726">
        <f t="shared" si="199"/>
        <v>7.61</v>
      </c>
      <c r="AA726">
        <f t="shared" si="207"/>
        <v>19</v>
      </c>
      <c r="AB726">
        <f t="shared" si="215"/>
        <v>19</v>
      </c>
      <c r="AC726">
        <f t="shared" ref="AC726:AC776" si="216">VLOOKUP($B726,$B$7:$Z$431,10,FALSE)</f>
        <v>7.38</v>
      </c>
      <c r="AD726" cm="1">
        <f t="array" ref="AD726">1+SUMPRODUCT((D$469:D$776=D726)*(AC$469:AC$776&gt;AC726))</f>
        <v>39</v>
      </c>
      <c r="AE726">
        <f t="shared" ref="AE726:AE776" si="217">IF(AC726="x",9999,AD726)</f>
        <v>39</v>
      </c>
      <c r="AF726">
        <f t="shared" ref="AF726:AF776" si="218">VLOOKUP($B726,$B$7:$Z$431,11,FALSE)</f>
        <v>7.13</v>
      </c>
      <c r="AG726" cm="1">
        <f t="array" ref="AG726">1+SUMPRODUCT((D$469:D$776=D726)*(AF$469:AF$776&gt;AF726))</f>
        <v>55</v>
      </c>
      <c r="AH726">
        <f t="shared" ref="AH726:AH776" si="219">IF(AF726="x",9999,AG726)</f>
        <v>55</v>
      </c>
      <c r="AI726">
        <f t="shared" ref="AI726:AI776" si="220">VLOOKUP($B726,$B$7:$Z$431,12,FALSE)</f>
        <v>7.48</v>
      </c>
      <c r="AJ726" cm="1">
        <f t="array" ref="AJ726">1+SUMPRODUCT((D$469:D$776=D726)*(AI$469:AI$776&gt;AI726))</f>
        <v>27</v>
      </c>
      <c r="AK726">
        <f t="shared" ref="AK726:AK776" si="221">IF(AI726="x",9999,AJ726)</f>
        <v>27</v>
      </c>
      <c r="AL726">
        <f t="shared" ref="AL726:AL776" si="222">VLOOKUP($B726,$B$7:$Z$431,13,FALSE)</f>
        <v>7.36</v>
      </c>
      <c r="AM726" cm="1">
        <f t="array" ref="AM726">1+SUMPRODUCT((D$469:D$776=D726)*(AL$469:AL$776&gt;AL726))</f>
        <v>31</v>
      </c>
      <c r="AN726">
        <f t="shared" ref="AN726:AN776" si="223">IF(AL726="x",9999,AM726)</f>
        <v>31</v>
      </c>
    </row>
    <row r="727" spans="2:40" x14ac:dyDescent="0.3">
      <c r="B727" t="s">
        <v>278</v>
      </c>
      <c r="C727" t="str">
        <f>VLOOKUP(B727,class!A$1:B$357,2,FALSE)</f>
        <v>Shire district</v>
      </c>
      <c r="D727" t="str">
        <f>VLOOKUP(B727,classifications!E$3:F$335,2,FALSE)</f>
        <v>Urban with City and Town</v>
      </c>
      <c r="E727" s="7">
        <f t="shared" si="192"/>
        <v>7.22</v>
      </c>
      <c r="F727" s="49">
        <f t="shared" si="200"/>
        <v>53</v>
      </c>
      <c r="G727" s="49">
        <f t="shared" si="208"/>
        <v>53</v>
      </c>
      <c r="H727">
        <f t="shared" si="193"/>
        <v>7.38</v>
      </c>
      <c r="I727" s="49">
        <f t="shared" si="201"/>
        <v>21</v>
      </c>
      <c r="J727" s="49">
        <f t="shared" si="209"/>
        <v>21</v>
      </c>
      <c r="K727">
        <f t="shared" si="194"/>
        <v>7.15</v>
      </c>
      <c r="L727">
        <f t="shared" si="202"/>
        <v>82</v>
      </c>
      <c r="M727" s="49">
        <f t="shared" si="210"/>
        <v>82</v>
      </c>
      <c r="N727">
        <f t="shared" si="195"/>
        <v>7.28</v>
      </c>
      <c r="O727">
        <f t="shared" si="203"/>
        <v>76</v>
      </c>
      <c r="P727" s="49">
        <f t="shared" si="211"/>
        <v>76</v>
      </c>
      <c r="Q727">
        <f t="shared" si="196"/>
        <v>7.68</v>
      </c>
      <c r="R727">
        <f t="shared" si="204"/>
        <v>14</v>
      </c>
      <c r="S727" s="49">
        <f t="shared" si="212"/>
        <v>14</v>
      </c>
      <c r="T727">
        <f t="shared" si="197"/>
        <v>7.32</v>
      </c>
      <c r="U727">
        <f t="shared" si="205"/>
        <v>79</v>
      </c>
      <c r="V727">
        <f t="shared" si="213"/>
        <v>79</v>
      </c>
      <c r="W727">
        <f t="shared" si="198"/>
        <v>7.18</v>
      </c>
      <c r="X727">
        <f t="shared" si="206"/>
        <v>90</v>
      </c>
      <c r="Y727">
        <f t="shared" si="214"/>
        <v>90</v>
      </c>
      <c r="Z727">
        <f t="shared" si="199"/>
        <v>7.49</v>
      </c>
      <c r="AA727">
        <f t="shared" si="207"/>
        <v>58</v>
      </c>
      <c r="AB727">
        <f t="shared" si="215"/>
        <v>58</v>
      </c>
      <c r="AC727">
        <f t="shared" si="216"/>
        <v>7.5</v>
      </c>
      <c r="AD727" cm="1">
        <f t="array" ref="AD727">1+SUMPRODUCT((D$469:D$776=D727)*(AC$469:AC$776&gt;AC727))</f>
        <v>47</v>
      </c>
      <c r="AE727">
        <f t="shared" si="217"/>
        <v>47</v>
      </c>
      <c r="AF727">
        <f t="shared" si="218"/>
        <v>7.36</v>
      </c>
      <c r="AG727" cm="1">
        <f t="array" ref="AG727">1+SUMPRODUCT((D$469:D$776=D727)*(AF$469:AF$776&gt;AF727))</f>
        <v>36</v>
      </c>
      <c r="AH727">
        <f t="shared" si="219"/>
        <v>36</v>
      </c>
      <c r="AI727">
        <f t="shared" si="220"/>
        <v>7.33</v>
      </c>
      <c r="AJ727" cm="1">
        <f t="array" ref="AJ727">1+SUMPRODUCT((D$469:D$776=D727)*(AI$469:AI$776&gt;AI727))</f>
        <v>66</v>
      </c>
      <c r="AK727">
        <f t="shared" si="221"/>
        <v>66</v>
      </c>
      <c r="AL727">
        <f t="shared" si="222"/>
        <v>7.77</v>
      </c>
      <c r="AM727" cm="1">
        <f t="array" ref="AM727">1+SUMPRODUCT((D$469:D$776=D727)*(AL$469:AL$776&gt;AL727))</f>
        <v>10</v>
      </c>
      <c r="AN727">
        <f t="shared" si="223"/>
        <v>10</v>
      </c>
    </row>
    <row r="728" spans="2:40" x14ac:dyDescent="0.3">
      <c r="B728" t="s">
        <v>279</v>
      </c>
      <c r="C728" t="str">
        <f>VLOOKUP(B728,class!A$1:B$357,2,FALSE)</f>
        <v>Shire district</v>
      </c>
      <c r="D728" t="str">
        <f>VLOOKUP(B728,classifications!E$3:F$335,2,FALSE)</f>
        <v>Urban with Significant Rural (rural including hub towns 26-49%)</v>
      </c>
      <c r="E728" s="7">
        <f t="shared" si="192"/>
        <v>7.53</v>
      </c>
      <c r="F728" s="49">
        <f t="shared" si="200"/>
        <v>8</v>
      </c>
      <c r="G728" s="49">
        <f t="shared" si="208"/>
        <v>8</v>
      </c>
      <c r="H728">
        <f t="shared" si="193"/>
        <v>7.22</v>
      </c>
      <c r="I728" s="49">
        <f t="shared" si="201"/>
        <v>40</v>
      </c>
      <c r="J728" s="49">
        <f t="shared" si="209"/>
        <v>40</v>
      </c>
      <c r="K728">
        <f t="shared" si="194"/>
        <v>7.83</v>
      </c>
      <c r="L728">
        <f t="shared" si="202"/>
        <v>3</v>
      </c>
      <c r="M728" s="49">
        <f t="shared" si="210"/>
        <v>3</v>
      </c>
      <c r="N728">
        <f t="shared" si="195"/>
        <v>7.87</v>
      </c>
      <c r="O728">
        <f t="shared" si="203"/>
        <v>4</v>
      </c>
      <c r="P728" s="49">
        <f t="shared" si="211"/>
        <v>4</v>
      </c>
      <c r="Q728">
        <f t="shared" si="196"/>
        <v>7.56</v>
      </c>
      <c r="R728">
        <f t="shared" si="204"/>
        <v>15</v>
      </c>
      <c r="S728" s="49">
        <f t="shared" si="212"/>
        <v>15</v>
      </c>
      <c r="T728">
        <f t="shared" si="197"/>
        <v>7.47</v>
      </c>
      <c r="U728">
        <f t="shared" si="205"/>
        <v>30</v>
      </c>
      <c r="V728">
        <f t="shared" si="213"/>
        <v>30</v>
      </c>
      <c r="W728">
        <f t="shared" si="198"/>
        <v>7.52</v>
      </c>
      <c r="X728">
        <f t="shared" si="206"/>
        <v>26</v>
      </c>
      <c r="Y728">
        <f t="shared" si="214"/>
        <v>26</v>
      </c>
      <c r="Z728">
        <f t="shared" si="199"/>
        <v>7.63</v>
      </c>
      <c r="AA728">
        <f t="shared" si="207"/>
        <v>24</v>
      </c>
      <c r="AB728">
        <f t="shared" si="215"/>
        <v>24</v>
      </c>
      <c r="AC728">
        <f t="shared" si="216"/>
        <v>7.58</v>
      </c>
      <c r="AD728" cm="1">
        <f t="array" ref="AD728">1+SUMPRODUCT((D$469:D$776=D728)*(AC$469:AC$776&gt;AC728))</f>
        <v>18</v>
      </c>
      <c r="AE728">
        <f t="shared" si="217"/>
        <v>18</v>
      </c>
      <c r="AF728">
        <f t="shared" si="218"/>
        <v>7.71</v>
      </c>
      <c r="AG728" cm="1">
        <f t="array" ref="AG728">1+SUMPRODUCT((D$469:D$776=D728)*(AF$469:AF$776&gt;AF728))</f>
        <v>8</v>
      </c>
      <c r="AH728">
        <f t="shared" si="219"/>
        <v>8</v>
      </c>
      <c r="AI728">
        <f t="shared" si="220"/>
        <v>7.44</v>
      </c>
      <c r="AJ728" cm="1">
        <f t="array" ref="AJ728">1+SUMPRODUCT((D$469:D$776=D728)*(AI$469:AI$776&gt;AI728))</f>
        <v>35</v>
      </c>
      <c r="AK728">
        <f t="shared" si="221"/>
        <v>35</v>
      </c>
      <c r="AL728">
        <f t="shared" si="222"/>
        <v>7.24</v>
      </c>
      <c r="AM728" cm="1">
        <f t="array" ref="AM728">1+SUMPRODUCT((D$469:D$776=D728)*(AL$469:AL$776&gt;AL728))</f>
        <v>42</v>
      </c>
      <c r="AN728">
        <f t="shared" si="223"/>
        <v>42</v>
      </c>
    </row>
    <row r="729" spans="2:40" x14ac:dyDescent="0.3">
      <c r="B729" t="s">
        <v>1032</v>
      </c>
      <c r="C729" t="str">
        <f>VLOOKUP(B729,class!A$1:B$357,2,FALSE)</f>
        <v>Shire district</v>
      </c>
      <c r="D729" t="str">
        <f>VLOOKUP(B729,classifications!E$3:F$335,2,FALSE)</f>
        <v xml:space="preserve">Largely Rural (rural including hub towns 50-79%) </v>
      </c>
      <c r="E729" s="7">
        <f t="shared" si="192"/>
        <v>7.27</v>
      </c>
      <c r="F729" s="49">
        <f t="shared" si="200"/>
        <v>34</v>
      </c>
      <c r="G729" s="49">
        <f t="shared" si="208"/>
        <v>34</v>
      </c>
      <c r="H729">
        <f t="shared" si="193"/>
        <v>7.45</v>
      </c>
      <c r="I729" s="49">
        <f t="shared" si="201"/>
        <v>18</v>
      </c>
      <c r="J729" s="49">
        <f t="shared" si="209"/>
        <v>18</v>
      </c>
      <c r="K729">
        <f t="shared" si="194"/>
        <v>7.52</v>
      </c>
      <c r="L729">
        <f t="shared" si="202"/>
        <v>16</v>
      </c>
      <c r="M729" s="49">
        <f t="shared" si="210"/>
        <v>16</v>
      </c>
      <c r="N729">
        <f t="shared" si="195"/>
        <v>7.48</v>
      </c>
      <c r="O729">
        <f t="shared" si="203"/>
        <v>31</v>
      </c>
      <c r="P729" s="49">
        <f t="shared" si="211"/>
        <v>31</v>
      </c>
      <c r="Q729">
        <f t="shared" si="196"/>
        <v>7.61</v>
      </c>
      <c r="R729">
        <f t="shared" si="204"/>
        <v>25</v>
      </c>
      <c r="S729" s="49">
        <f t="shared" si="212"/>
        <v>25</v>
      </c>
      <c r="T729">
        <f t="shared" si="197"/>
        <v>7.46</v>
      </c>
      <c r="U729">
        <f t="shared" si="205"/>
        <v>37</v>
      </c>
      <c r="V729">
        <f t="shared" si="213"/>
        <v>37</v>
      </c>
      <c r="W729">
        <f t="shared" si="198"/>
        <v>7.97</v>
      </c>
      <c r="X729">
        <f t="shared" si="206"/>
        <v>1</v>
      </c>
      <c r="Y729">
        <f t="shared" si="214"/>
        <v>1</v>
      </c>
      <c r="Z729">
        <f t="shared" si="199"/>
        <v>7.75</v>
      </c>
      <c r="AA729">
        <f t="shared" si="207"/>
        <v>14</v>
      </c>
      <c r="AB729">
        <f t="shared" si="215"/>
        <v>14</v>
      </c>
      <c r="AC729">
        <f t="shared" si="216"/>
        <v>7.6</v>
      </c>
      <c r="AD729" cm="1">
        <f t="array" ref="AD729">1+SUMPRODUCT((D$469:D$776=D729)*(AC$469:AC$776&gt;AC729))</f>
        <v>19</v>
      </c>
      <c r="AE729">
        <f t="shared" si="217"/>
        <v>19</v>
      </c>
      <c r="AF729">
        <f t="shared" si="218"/>
        <v>7.49</v>
      </c>
      <c r="AG729" cm="1">
        <f t="array" ref="AG729">1+SUMPRODUCT((D$469:D$776=D729)*(AF$469:AF$776&gt;AF729))</f>
        <v>18</v>
      </c>
      <c r="AH729">
        <f t="shared" si="219"/>
        <v>18</v>
      </c>
      <c r="AI729">
        <f t="shared" si="220"/>
        <v>7.76</v>
      </c>
      <c r="AJ729" cm="1">
        <f t="array" ref="AJ729">1+SUMPRODUCT((D$469:D$776=D729)*(AI$469:AI$776&gt;AI729))</f>
        <v>5</v>
      </c>
      <c r="AK729">
        <f t="shared" si="221"/>
        <v>5</v>
      </c>
      <c r="AL729">
        <f t="shared" si="222"/>
        <v>7.5</v>
      </c>
      <c r="AM729" cm="1">
        <f t="array" ref="AM729">1+SUMPRODUCT((D$469:D$776=D729)*(AL$469:AL$776&gt;AL729))</f>
        <v>20</v>
      </c>
      <c r="AN729">
        <f t="shared" si="223"/>
        <v>20</v>
      </c>
    </row>
    <row r="730" spans="2:40" x14ac:dyDescent="0.3">
      <c r="B730" t="s">
        <v>281</v>
      </c>
      <c r="C730" t="str">
        <f>VLOOKUP(B730,class!A$1:B$357,2,FALSE)</f>
        <v>Shire district</v>
      </c>
      <c r="D730" t="str">
        <f>VLOOKUP(B730,classifications!E$3:F$335,2,FALSE)</f>
        <v xml:space="preserve">Largely Rural (rural including hub towns 50-79%) </v>
      </c>
      <c r="E730" s="7">
        <f t="shared" si="192"/>
        <v>7.46</v>
      </c>
      <c r="F730" s="49">
        <f t="shared" si="200"/>
        <v>23</v>
      </c>
      <c r="G730" s="49">
        <f t="shared" si="208"/>
        <v>23</v>
      </c>
      <c r="H730">
        <f t="shared" si="193"/>
        <v>7.23</v>
      </c>
      <c r="I730" s="49">
        <f t="shared" si="201"/>
        <v>36</v>
      </c>
      <c r="J730" s="49">
        <f t="shared" si="209"/>
        <v>36</v>
      </c>
      <c r="K730">
        <f t="shared" si="194"/>
        <v>7.44</v>
      </c>
      <c r="L730">
        <f t="shared" si="202"/>
        <v>24</v>
      </c>
      <c r="M730" s="49">
        <f t="shared" si="210"/>
        <v>24</v>
      </c>
      <c r="N730">
        <f t="shared" si="195"/>
        <v>7.86</v>
      </c>
      <c r="O730">
        <f t="shared" si="203"/>
        <v>5</v>
      </c>
      <c r="P730" s="49">
        <f t="shared" si="211"/>
        <v>5</v>
      </c>
      <c r="Q730">
        <f t="shared" si="196"/>
        <v>7.68</v>
      </c>
      <c r="R730">
        <f t="shared" si="204"/>
        <v>19</v>
      </c>
      <c r="S730" s="49">
        <f t="shared" si="212"/>
        <v>19</v>
      </c>
      <c r="T730">
        <f t="shared" si="197"/>
        <v>7.64</v>
      </c>
      <c r="U730">
        <f t="shared" si="205"/>
        <v>20</v>
      </c>
      <c r="V730">
        <f t="shared" si="213"/>
        <v>20</v>
      </c>
      <c r="W730">
        <f t="shared" si="198"/>
        <v>7.51</v>
      </c>
      <c r="X730">
        <f t="shared" si="206"/>
        <v>29</v>
      </c>
      <c r="Y730">
        <f t="shared" si="214"/>
        <v>29</v>
      </c>
      <c r="Z730">
        <f t="shared" si="199"/>
        <v>7.6</v>
      </c>
      <c r="AA730">
        <f t="shared" si="207"/>
        <v>27</v>
      </c>
      <c r="AB730">
        <f t="shared" si="215"/>
        <v>27</v>
      </c>
      <c r="AC730">
        <f t="shared" si="216"/>
        <v>7.96</v>
      </c>
      <c r="AD730" cm="1">
        <f t="array" ref="AD730">1+SUMPRODUCT((D$469:D$776=D730)*(AC$469:AC$776&gt;AC730))</f>
        <v>1</v>
      </c>
      <c r="AE730">
        <f t="shared" si="217"/>
        <v>1</v>
      </c>
      <c r="AF730">
        <f t="shared" si="218"/>
        <v>7.74</v>
      </c>
      <c r="AG730" cm="1">
        <f t="array" ref="AG730">1+SUMPRODUCT((D$469:D$776=D730)*(AF$469:AF$776&gt;AF730))</f>
        <v>3</v>
      </c>
      <c r="AH730">
        <f t="shared" si="219"/>
        <v>3</v>
      </c>
      <c r="AI730">
        <f t="shared" si="220"/>
        <v>7.61</v>
      </c>
      <c r="AJ730" cm="1">
        <f t="array" ref="AJ730">1+SUMPRODUCT((D$469:D$776=D730)*(AI$469:AI$776&gt;AI730))</f>
        <v>15</v>
      </c>
      <c r="AK730">
        <f t="shared" si="221"/>
        <v>15</v>
      </c>
      <c r="AL730">
        <f t="shared" si="222"/>
        <v>7.17</v>
      </c>
      <c r="AM730" cm="1">
        <f t="array" ref="AM730">1+SUMPRODUCT((D$469:D$776=D730)*(AL$469:AL$776&gt;AL730))</f>
        <v>38</v>
      </c>
      <c r="AN730">
        <f t="shared" si="223"/>
        <v>38</v>
      </c>
    </row>
    <row r="731" spans="2:40" x14ac:dyDescent="0.3">
      <c r="B731" t="s">
        <v>282</v>
      </c>
      <c r="C731" t="str">
        <f>VLOOKUP(B731,class!A$1:B$357,2,FALSE)</f>
        <v>Unitary authority</v>
      </c>
      <c r="D731" t="str">
        <f>VLOOKUP(B731,classifications!E$3:F$335,2,FALSE)</f>
        <v>Urban with City and Town</v>
      </c>
      <c r="E731" s="7">
        <f t="shared" si="192"/>
        <v>7.38</v>
      </c>
      <c r="F731" s="49">
        <f t="shared" si="200"/>
        <v>22</v>
      </c>
      <c r="G731" s="49">
        <f t="shared" si="208"/>
        <v>22</v>
      </c>
      <c r="H731">
        <f t="shared" si="193"/>
        <v>7.26</v>
      </c>
      <c r="I731" s="49">
        <f t="shared" si="201"/>
        <v>50</v>
      </c>
      <c r="J731" s="49">
        <f t="shared" si="209"/>
        <v>50</v>
      </c>
      <c r="K731">
        <f t="shared" si="194"/>
        <v>7.23</v>
      </c>
      <c r="L731">
        <f t="shared" si="202"/>
        <v>72</v>
      </c>
      <c r="M731" s="49">
        <f t="shared" si="210"/>
        <v>72</v>
      </c>
      <c r="N731">
        <f t="shared" si="195"/>
        <v>7.4</v>
      </c>
      <c r="O731">
        <f t="shared" si="203"/>
        <v>56</v>
      </c>
      <c r="P731" s="49">
        <f t="shared" si="211"/>
        <v>56</v>
      </c>
      <c r="Q731">
        <f t="shared" si="196"/>
        <v>7.37</v>
      </c>
      <c r="R731">
        <f t="shared" si="204"/>
        <v>68</v>
      </c>
      <c r="S731" s="49">
        <f t="shared" si="212"/>
        <v>68</v>
      </c>
      <c r="T731">
        <f t="shared" si="197"/>
        <v>7.6</v>
      </c>
      <c r="U731">
        <f t="shared" si="205"/>
        <v>29</v>
      </c>
      <c r="V731">
        <f t="shared" si="213"/>
        <v>29</v>
      </c>
      <c r="W731">
        <f t="shared" si="198"/>
        <v>7.62</v>
      </c>
      <c r="X731">
        <f t="shared" si="206"/>
        <v>28</v>
      </c>
      <c r="Y731">
        <f t="shared" si="214"/>
        <v>28</v>
      </c>
      <c r="Z731">
        <f t="shared" si="199"/>
        <v>7.42</v>
      </c>
      <c r="AA731">
        <f t="shared" si="207"/>
        <v>67</v>
      </c>
      <c r="AB731">
        <f t="shared" si="215"/>
        <v>67</v>
      </c>
      <c r="AC731">
        <f t="shared" si="216"/>
        <v>7.28</v>
      </c>
      <c r="AD731" cm="1">
        <f t="array" ref="AD731">1+SUMPRODUCT((D$469:D$776=D731)*(AC$469:AC$776&gt;AC731))</f>
        <v>75</v>
      </c>
      <c r="AE731">
        <f t="shared" si="217"/>
        <v>75</v>
      </c>
      <c r="AF731">
        <f t="shared" si="218"/>
        <v>7.37</v>
      </c>
      <c r="AG731" cm="1">
        <f t="array" ref="AG731">1+SUMPRODUCT((D$469:D$776=D731)*(AF$469:AF$776&gt;AF731))</f>
        <v>30</v>
      </c>
      <c r="AH731">
        <f t="shared" si="219"/>
        <v>30</v>
      </c>
      <c r="AI731">
        <f t="shared" si="220"/>
        <v>7.31</v>
      </c>
      <c r="AJ731" cm="1">
        <f t="array" ref="AJ731">1+SUMPRODUCT((D$469:D$776=D731)*(AI$469:AI$776&gt;AI731))</f>
        <v>70</v>
      </c>
      <c r="AK731">
        <f t="shared" si="221"/>
        <v>70</v>
      </c>
      <c r="AL731">
        <f t="shared" si="222"/>
        <v>7.52</v>
      </c>
      <c r="AM731" cm="1">
        <f t="array" ref="AM731">1+SUMPRODUCT((D$469:D$776=D731)*(AL$469:AL$776&gt;AL731))</f>
        <v>29</v>
      </c>
      <c r="AN731">
        <f t="shared" si="223"/>
        <v>29</v>
      </c>
    </row>
    <row r="732" spans="2:40" x14ac:dyDescent="0.3">
      <c r="B732" t="s">
        <v>283</v>
      </c>
      <c r="C732" t="str">
        <f>VLOOKUP(B732,class!A$1:B$357,2,FALSE)</f>
        <v>Shire district</v>
      </c>
      <c r="D732" t="str">
        <f>VLOOKUP(B732,classifications!E$3:F$335,2,FALSE)</f>
        <v xml:space="preserve">Largely Rural (rural including hub towns 50-79%) </v>
      </c>
      <c r="E732" s="7">
        <f t="shared" si="192"/>
        <v>7.52</v>
      </c>
      <c r="F732" s="49">
        <f t="shared" si="200"/>
        <v>19</v>
      </c>
      <c r="G732" s="49">
        <f t="shared" si="208"/>
        <v>19</v>
      </c>
      <c r="H732">
        <f t="shared" si="193"/>
        <v>7.37</v>
      </c>
      <c r="I732" s="49">
        <f t="shared" si="201"/>
        <v>28</v>
      </c>
      <c r="J732" s="49">
        <f t="shared" si="209"/>
        <v>28</v>
      </c>
      <c r="K732">
        <f t="shared" si="194"/>
        <v>7.48</v>
      </c>
      <c r="L732">
        <f t="shared" si="202"/>
        <v>21</v>
      </c>
      <c r="M732" s="49">
        <f t="shared" si="210"/>
        <v>21</v>
      </c>
      <c r="N732">
        <f t="shared" si="195"/>
        <v>7.47</v>
      </c>
      <c r="O732">
        <f t="shared" si="203"/>
        <v>32</v>
      </c>
      <c r="P732" s="49">
        <f t="shared" si="211"/>
        <v>32</v>
      </c>
      <c r="Q732">
        <f t="shared" si="196"/>
        <v>7.15</v>
      </c>
      <c r="R732">
        <f t="shared" si="204"/>
        <v>40</v>
      </c>
      <c r="S732" s="49">
        <f t="shared" si="212"/>
        <v>40</v>
      </c>
      <c r="T732">
        <f t="shared" si="197"/>
        <v>7.27</v>
      </c>
      <c r="U732">
        <f t="shared" si="205"/>
        <v>40</v>
      </c>
      <c r="V732">
        <f t="shared" si="213"/>
        <v>40</v>
      </c>
      <c r="W732">
        <f t="shared" si="198"/>
        <v>7.4</v>
      </c>
      <c r="X732">
        <f t="shared" si="206"/>
        <v>34</v>
      </c>
      <c r="Y732">
        <f t="shared" si="214"/>
        <v>34</v>
      </c>
      <c r="Z732">
        <f t="shared" si="199"/>
        <v>7.49</v>
      </c>
      <c r="AA732">
        <f t="shared" si="207"/>
        <v>32</v>
      </c>
      <c r="AB732">
        <f t="shared" si="215"/>
        <v>32</v>
      </c>
      <c r="AC732">
        <f t="shared" si="216"/>
        <v>7.42</v>
      </c>
      <c r="AD732" cm="1">
        <f t="array" ref="AD732">1+SUMPRODUCT((D$469:D$776=D732)*(AC$469:AC$776&gt;AC732))</f>
        <v>32</v>
      </c>
      <c r="AE732">
        <f t="shared" si="217"/>
        <v>32</v>
      </c>
      <c r="AF732">
        <f t="shared" si="218"/>
        <v>7.27</v>
      </c>
      <c r="AG732" cm="1">
        <f t="array" ref="AG732">1+SUMPRODUCT((D$469:D$776=D732)*(AF$469:AF$776&gt;AF732))</f>
        <v>37</v>
      </c>
      <c r="AH732">
        <f t="shared" si="219"/>
        <v>37</v>
      </c>
      <c r="AI732">
        <f t="shared" si="220"/>
        <v>7.52</v>
      </c>
      <c r="AJ732" cm="1">
        <f t="array" ref="AJ732">1+SUMPRODUCT((D$469:D$776=D732)*(AI$469:AI$776&gt;AI732))</f>
        <v>22</v>
      </c>
      <c r="AK732">
        <f t="shared" si="221"/>
        <v>22</v>
      </c>
      <c r="AL732">
        <f t="shared" si="222"/>
        <v>7.06</v>
      </c>
      <c r="AM732" cm="1">
        <f t="array" ref="AM732">1+SUMPRODUCT((D$469:D$776=D732)*(AL$469:AL$776&gt;AL732))</f>
        <v>40</v>
      </c>
      <c r="AN732">
        <f t="shared" si="223"/>
        <v>40</v>
      </c>
    </row>
    <row r="733" spans="2:40" x14ac:dyDescent="0.3">
      <c r="B733" t="s">
        <v>284</v>
      </c>
      <c r="C733" t="str">
        <f>VLOOKUP(B733,class!A$1:B$357,2,FALSE)</f>
        <v>Shire district</v>
      </c>
      <c r="D733" t="str">
        <f>VLOOKUP(B733,classifications!E$3:F$335,2,FALSE)</f>
        <v>Urban with Significant Rural (rural including hub towns 26-49%)</v>
      </c>
      <c r="E733" s="7">
        <f t="shared" si="192"/>
        <v>7.63</v>
      </c>
      <c r="F733" s="49">
        <f t="shared" si="200"/>
        <v>5</v>
      </c>
      <c r="G733" s="49">
        <f t="shared" si="208"/>
        <v>5</v>
      </c>
      <c r="H733">
        <f t="shared" si="193"/>
        <v>7.56</v>
      </c>
      <c r="I733" s="49">
        <f t="shared" si="201"/>
        <v>5</v>
      </c>
      <c r="J733" s="49">
        <f t="shared" si="209"/>
        <v>5</v>
      </c>
      <c r="K733">
        <f t="shared" si="194"/>
        <v>7.43</v>
      </c>
      <c r="L733">
        <f t="shared" si="202"/>
        <v>28</v>
      </c>
      <c r="M733" s="49">
        <f t="shared" si="210"/>
        <v>28</v>
      </c>
      <c r="N733">
        <f t="shared" si="195"/>
        <v>7.55</v>
      </c>
      <c r="O733">
        <f t="shared" si="203"/>
        <v>25</v>
      </c>
      <c r="P733" s="49">
        <f t="shared" si="211"/>
        <v>25</v>
      </c>
      <c r="Q733">
        <f t="shared" si="196"/>
        <v>7.42</v>
      </c>
      <c r="R733">
        <f t="shared" si="204"/>
        <v>31</v>
      </c>
      <c r="S733" s="49">
        <f t="shared" si="212"/>
        <v>31</v>
      </c>
      <c r="T733">
        <f t="shared" si="197"/>
        <v>7.76</v>
      </c>
      <c r="U733">
        <f t="shared" si="205"/>
        <v>9</v>
      </c>
      <c r="V733">
        <f t="shared" si="213"/>
        <v>9</v>
      </c>
      <c r="W733">
        <f t="shared" si="198"/>
        <v>7.43</v>
      </c>
      <c r="X733">
        <f t="shared" si="206"/>
        <v>34</v>
      </c>
      <c r="Y733">
        <f t="shared" si="214"/>
        <v>34</v>
      </c>
      <c r="Z733">
        <f t="shared" si="199"/>
        <v>7.68</v>
      </c>
      <c r="AA733">
        <f t="shared" si="207"/>
        <v>18</v>
      </c>
      <c r="AB733">
        <f t="shared" si="215"/>
        <v>18</v>
      </c>
      <c r="AC733">
        <f t="shared" si="216"/>
        <v>7.61</v>
      </c>
      <c r="AD733" cm="1">
        <f t="array" ref="AD733">1+SUMPRODUCT((D$469:D$776=D733)*(AC$469:AC$776&gt;AC733))</f>
        <v>13</v>
      </c>
      <c r="AE733">
        <f t="shared" si="217"/>
        <v>13</v>
      </c>
      <c r="AF733">
        <f t="shared" si="218"/>
        <v>6.86</v>
      </c>
      <c r="AG733" cm="1">
        <f t="array" ref="AG733">1+SUMPRODUCT((D$469:D$776=D733)*(AF$469:AF$776&gt;AF733))</f>
        <v>47</v>
      </c>
      <c r="AH733">
        <f t="shared" si="219"/>
        <v>47</v>
      </c>
      <c r="AI733">
        <f t="shared" si="220"/>
        <v>7.69</v>
      </c>
      <c r="AJ733" cm="1">
        <f t="array" ref="AJ733">1+SUMPRODUCT((D$469:D$776=D733)*(AI$469:AI$776&gt;AI733))</f>
        <v>9</v>
      </c>
      <c r="AK733">
        <f t="shared" si="221"/>
        <v>9</v>
      </c>
      <c r="AL733">
        <f t="shared" si="222"/>
        <v>7.47</v>
      </c>
      <c r="AM733" cm="1">
        <f t="array" ref="AM733">1+SUMPRODUCT((D$469:D$776=D733)*(AL$469:AL$776&gt;AL733))</f>
        <v>31</v>
      </c>
      <c r="AN733">
        <f t="shared" si="223"/>
        <v>31</v>
      </c>
    </row>
    <row r="734" spans="2:40" x14ac:dyDescent="0.3">
      <c r="B734" t="s">
        <v>285</v>
      </c>
      <c r="C734" t="str">
        <f>VLOOKUP(B734,class!A$1:B$357,2,FALSE)</f>
        <v>Shire district</v>
      </c>
      <c r="D734" t="str">
        <f>VLOOKUP(B734,classifications!E$3:F$335,2,FALSE)</f>
        <v xml:space="preserve">Largely Rural (rural including hub towns 50-79%) </v>
      </c>
      <c r="E734" s="7">
        <f t="shared" si="192"/>
        <v>7.56</v>
      </c>
      <c r="F734" s="49">
        <f t="shared" si="200"/>
        <v>11</v>
      </c>
      <c r="G734" s="49">
        <f t="shared" si="208"/>
        <v>11</v>
      </c>
      <c r="H734">
        <f t="shared" si="193"/>
        <v>7.41</v>
      </c>
      <c r="I734" s="49">
        <f t="shared" si="201"/>
        <v>22</v>
      </c>
      <c r="J734" s="49">
        <f t="shared" si="209"/>
        <v>22</v>
      </c>
      <c r="K734">
        <f t="shared" si="194"/>
        <v>7.61</v>
      </c>
      <c r="L734">
        <f t="shared" si="202"/>
        <v>7</v>
      </c>
      <c r="M734" s="49">
        <f t="shared" si="210"/>
        <v>7</v>
      </c>
      <c r="N734">
        <f t="shared" si="195"/>
        <v>7.65</v>
      </c>
      <c r="O734">
        <f t="shared" si="203"/>
        <v>18</v>
      </c>
      <c r="P734" s="49">
        <f t="shared" si="211"/>
        <v>18</v>
      </c>
      <c r="Q734">
        <f t="shared" si="196"/>
        <v>7.26</v>
      </c>
      <c r="R734">
        <f t="shared" si="204"/>
        <v>39</v>
      </c>
      <c r="S734" s="49">
        <f t="shared" si="212"/>
        <v>39</v>
      </c>
      <c r="T734">
        <f t="shared" si="197"/>
        <v>7.49</v>
      </c>
      <c r="U734">
        <f t="shared" si="205"/>
        <v>33</v>
      </c>
      <c r="V734">
        <f t="shared" si="213"/>
        <v>33</v>
      </c>
      <c r="W734">
        <f t="shared" si="198"/>
        <v>7.49</v>
      </c>
      <c r="X734">
        <f t="shared" si="206"/>
        <v>30</v>
      </c>
      <c r="Y734">
        <f t="shared" si="214"/>
        <v>30</v>
      </c>
      <c r="Z734">
        <f t="shared" si="199"/>
        <v>7.79</v>
      </c>
      <c r="AA734">
        <f t="shared" si="207"/>
        <v>12</v>
      </c>
      <c r="AB734">
        <f t="shared" si="215"/>
        <v>12</v>
      </c>
      <c r="AC734">
        <f t="shared" si="216"/>
        <v>7.47</v>
      </c>
      <c r="AD734" cm="1">
        <f t="array" ref="AD734">1+SUMPRODUCT((D$469:D$776=D734)*(AC$469:AC$776&gt;AC734))</f>
        <v>31</v>
      </c>
      <c r="AE734">
        <f t="shared" si="217"/>
        <v>31</v>
      </c>
      <c r="AF734">
        <f t="shared" si="218"/>
        <v>7.42</v>
      </c>
      <c r="AG734" cm="1">
        <f t="array" ref="AG734">1+SUMPRODUCT((D$469:D$776=D734)*(AF$469:AF$776&gt;AF734))</f>
        <v>21</v>
      </c>
      <c r="AH734">
        <f t="shared" si="219"/>
        <v>21</v>
      </c>
      <c r="AI734">
        <f t="shared" si="220"/>
        <v>7.56</v>
      </c>
      <c r="AJ734" cm="1">
        <f t="array" ref="AJ734">1+SUMPRODUCT((D$469:D$776=D734)*(AI$469:AI$776&gt;AI734))</f>
        <v>19</v>
      </c>
      <c r="AK734">
        <f t="shared" si="221"/>
        <v>19</v>
      </c>
      <c r="AL734">
        <f t="shared" si="222"/>
        <v>7.37</v>
      </c>
      <c r="AM734" cm="1">
        <f t="array" ref="AM734">1+SUMPRODUCT((D$469:D$776=D734)*(AL$469:AL$776&gt;AL734))</f>
        <v>29</v>
      </c>
      <c r="AN734">
        <f t="shared" si="223"/>
        <v>29</v>
      </c>
    </row>
    <row r="735" spans="2:40" x14ac:dyDescent="0.3">
      <c r="B735" t="s">
        <v>286</v>
      </c>
      <c r="C735" t="str">
        <f>VLOOKUP(B735,class!A$1:B$357,2,FALSE)</f>
        <v>Shire district</v>
      </c>
      <c r="D735" t="str">
        <f>VLOOKUP(B735,classifications!E$3:F$335,2,FALSE)</f>
        <v>Urban with City and Town</v>
      </c>
      <c r="E735" s="7">
        <f t="shared" si="192"/>
        <v>7.53</v>
      </c>
      <c r="F735" s="49">
        <f t="shared" si="200"/>
        <v>8</v>
      </c>
      <c r="G735" s="49">
        <f t="shared" si="208"/>
        <v>8</v>
      </c>
      <c r="H735">
        <f t="shared" si="193"/>
        <v>7.49</v>
      </c>
      <c r="I735" s="49">
        <f t="shared" si="201"/>
        <v>8</v>
      </c>
      <c r="J735" s="49">
        <f t="shared" si="209"/>
        <v>8</v>
      </c>
      <c r="K735">
        <f t="shared" si="194"/>
        <v>7.49</v>
      </c>
      <c r="L735">
        <f t="shared" si="202"/>
        <v>25</v>
      </c>
      <c r="M735" s="49">
        <f t="shared" si="210"/>
        <v>25</v>
      </c>
      <c r="N735">
        <f t="shared" si="195"/>
        <v>7.33</v>
      </c>
      <c r="O735">
        <f t="shared" si="203"/>
        <v>66</v>
      </c>
      <c r="P735" s="49">
        <f t="shared" si="211"/>
        <v>66</v>
      </c>
      <c r="Q735">
        <f t="shared" si="196"/>
        <v>7.36</v>
      </c>
      <c r="R735">
        <f t="shared" si="204"/>
        <v>71</v>
      </c>
      <c r="S735" s="49">
        <f t="shared" si="212"/>
        <v>71</v>
      </c>
      <c r="T735">
        <f t="shared" si="197"/>
        <v>7.49</v>
      </c>
      <c r="U735">
        <f t="shared" si="205"/>
        <v>47</v>
      </c>
      <c r="V735">
        <f t="shared" si="213"/>
        <v>47</v>
      </c>
      <c r="W735">
        <f t="shared" si="198"/>
        <v>7.56</v>
      </c>
      <c r="X735">
        <f t="shared" si="206"/>
        <v>39</v>
      </c>
      <c r="Y735">
        <f t="shared" si="214"/>
        <v>39</v>
      </c>
      <c r="Z735">
        <f t="shared" si="199"/>
        <v>7.32</v>
      </c>
      <c r="AA735">
        <f t="shared" si="207"/>
        <v>77</v>
      </c>
      <c r="AB735">
        <f t="shared" si="215"/>
        <v>77</v>
      </c>
      <c r="AC735">
        <f t="shared" si="216"/>
        <v>7.03</v>
      </c>
      <c r="AD735" cm="1">
        <f t="array" ref="AD735">1+SUMPRODUCT((D$469:D$776=D735)*(AC$469:AC$776&gt;AC735))</f>
        <v>89</v>
      </c>
      <c r="AE735">
        <f t="shared" si="217"/>
        <v>89</v>
      </c>
      <c r="AF735">
        <f t="shared" si="218"/>
        <v>7.19</v>
      </c>
      <c r="AG735" cm="1">
        <f t="array" ref="AG735">1+SUMPRODUCT((D$469:D$776=D735)*(AF$469:AF$776&gt;AF735))</f>
        <v>67</v>
      </c>
      <c r="AH735">
        <f t="shared" si="219"/>
        <v>67</v>
      </c>
      <c r="AI735">
        <f t="shared" si="220"/>
        <v>7.25</v>
      </c>
      <c r="AJ735" cm="1">
        <f t="array" ref="AJ735">1+SUMPRODUCT((D$469:D$776=D735)*(AI$469:AI$776&gt;AI735))</f>
        <v>75</v>
      </c>
      <c r="AK735">
        <f t="shared" si="221"/>
        <v>75</v>
      </c>
      <c r="AL735">
        <f t="shared" si="222"/>
        <v>7.69</v>
      </c>
      <c r="AM735" cm="1">
        <f t="array" ref="AM735">1+SUMPRODUCT((D$469:D$776=D735)*(AL$469:AL$776&gt;AL735))</f>
        <v>14</v>
      </c>
      <c r="AN735">
        <f t="shared" si="223"/>
        <v>14</v>
      </c>
    </row>
    <row r="736" spans="2:40" x14ac:dyDescent="0.3">
      <c r="B736" t="s">
        <v>287</v>
      </c>
      <c r="C736" t="str">
        <f>VLOOKUP(B736,class!A$1:B$357,2,FALSE)</f>
        <v>Shire district</v>
      </c>
      <c r="D736" t="str">
        <f>VLOOKUP(B736,classifications!E$3:F$335,2,FALSE)</f>
        <v>Urban with Major Conurbation</v>
      </c>
      <c r="E736" s="7">
        <f t="shared" si="192"/>
        <v>7.22</v>
      </c>
      <c r="F736" s="49">
        <f t="shared" si="200"/>
        <v>31</v>
      </c>
      <c r="G736" s="49">
        <f t="shared" si="208"/>
        <v>31</v>
      </c>
      <c r="H736">
        <f t="shared" si="193"/>
        <v>7.43</v>
      </c>
      <c r="I736" s="49">
        <f t="shared" si="201"/>
        <v>10</v>
      </c>
      <c r="J736" s="49">
        <f t="shared" si="209"/>
        <v>10</v>
      </c>
      <c r="K736">
        <f t="shared" si="194"/>
        <v>7.69</v>
      </c>
      <c r="L736">
        <f t="shared" si="202"/>
        <v>3</v>
      </c>
      <c r="M736" s="49">
        <f t="shared" si="210"/>
        <v>3</v>
      </c>
      <c r="N736">
        <f t="shared" si="195"/>
        <v>7.58</v>
      </c>
      <c r="O736">
        <f t="shared" si="203"/>
        <v>4</v>
      </c>
      <c r="P736" s="49">
        <f t="shared" si="211"/>
        <v>4</v>
      </c>
      <c r="Q736">
        <f t="shared" si="196"/>
        <v>7.68</v>
      </c>
      <c r="R736">
        <f t="shared" si="204"/>
        <v>4</v>
      </c>
      <c r="S736" s="49">
        <f t="shared" si="212"/>
        <v>4</v>
      </c>
      <c r="T736">
        <f t="shared" si="197"/>
        <v>7.9</v>
      </c>
      <c r="U736">
        <f t="shared" si="205"/>
        <v>4</v>
      </c>
      <c r="V736">
        <f t="shared" si="213"/>
        <v>4</v>
      </c>
      <c r="W736">
        <f t="shared" si="198"/>
        <v>7.9</v>
      </c>
      <c r="X736">
        <f t="shared" si="206"/>
        <v>4</v>
      </c>
      <c r="Y736">
        <f t="shared" si="214"/>
        <v>4</v>
      </c>
      <c r="Z736">
        <f t="shared" si="199"/>
        <v>7.96</v>
      </c>
      <c r="AA736">
        <f t="shared" si="207"/>
        <v>4</v>
      </c>
      <c r="AB736">
        <f t="shared" si="215"/>
        <v>4</v>
      </c>
      <c r="AC736">
        <f t="shared" si="216"/>
        <v>7.76</v>
      </c>
      <c r="AD736" cm="1">
        <f t="array" ref="AD736">1+SUMPRODUCT((D$469:D$776=D736)*(AC$469:AC$776&gt;AC736))</f>
        <v>6</v>
      </c>
      <c r="AE736">
        <f t="shared" si="217"/>
        <v>6</v>
      </c>
      <c r="AF736">
        <f t="shared" si="218"/>
        <v>7.48</v>
      </c>
      <c r="AG736" cm="1">
        <f t="array" ref="AG736">1+SUMPRODUCT((D$469:D$776=D736)*(AF$469:AF$776&gt;AF736))</f>
        <v>12</v>
      </c>
      <c r="AH736">
        <f t="shared" si="219"/>
        <v>12</v>
      </c>
      <c r="AI736">
        <f t="shared" si="220"/>
        <v>7.64</v>
      </c>
      <c r="AJ736" cm="1">
        <f t="array" ref="AJ736">1+SUMPRODUCT((D$469:D$776=D736)*(AI$469:AI$776&gt;AI736))</f>
        <v>7</v>
      </c>
      <c r="AK736">
        <f t="shared" si="221"/>
        <v>7</v>
      </c>
      <c r="AL736">
        <f t="shared" si="222"/>
        <v>7.04</v>
      </c>
      <c r="AM736" cm="1">
        <f t="array" ref="AM736">1+SUMPRODUCT((D$469:D$776=D736)*(AL$469:AL$776&gt;AL736))</f>
        <v>68</v>
      </c>
      <c r="AN736">
        <f t="shared" si="223"/>
        <v>68</v>
      </c>
    </row>
    <row r="737" spans="2:40" x14ac:dyDescent="0.3">
      <c r="B737" t="s">
        <v>288</v>
      </c>
      <c r="C737" t="str">
        <f>VLOOKUP(B737,class!A$1:B$357,2,FALSE)</f>
        <v>Unitary authority</v>
      </c>
      <c r="D737" t="str">
        <f>VLOOKUP(B737,classifications!E$3:F$335,2,FALSE)</f>
        <v>Urban with Major Conurbation</v>
      </c>
      <c r="E737" s="7">
        <f t="shared" si="192"/>
        <v>7.1</v>
      </c>
      <c r="F737" s="49">
        <f t="shared" si="200"/>
        <v>52</v>
      </c>
      <c r="G737" s="49">
        <f t="shared" si="208"/>
        <v>52</v>
      </c>
      <c r="H737">
        <f t="shared" si="193"/>
        <v>7.31</v>
      </c>
      <c r="I737" s="49">
        <f t="shared" si="201"/>
        <v>28</v>
      </c>
      <c r="J737" s="49">
        <f t="shared" si="209"/>
        <v>28</v>
      </c>
      <c r="K737">
        <f t="shared" si="194"/>
        <v>7.28</v>
      </c>
      <c r="L737">
        <f t="shared" si="202"/>
        <v>43</v>
      </c>
      <c r="M737" s="49">
        <f t="shared" si="210"/>
        <v>43</v>
      </c>
      <c r="N737">
        <f t="shared" si="195"/>
        <v>7.3</v>
      </c>
      <c r="O737">
        <f t="shared" si="203"/>
        <v>49</v>
      </c>
      <c r="P737" s="49">
        <f t="shared" si="211"/>
        <v>49</v>
      </c>
      <c r="Q737">
        <f t="shared" si="196"/>
        <v>7.4</v>
      </c>
      <c r="R737">
        <f t="shared" si="204"/>
        <v>34</v>
      </c>
      <c r="S737" s="49">
        <f t="shared" si="212"/>
        <v>34</v>
      </c>
      <c r="T737">
        <f t="shared" si="197"/>
        <v>7.55</v>
      </c>
      <c r="U737">
        <f t="shared" si="205"/>
        <v>19</v>
      </c>
      <c r="V737">
        <f t="shared" si="213"/>
        <v>19</v>
      </c>
      <c r="W737">
        <f t="shared" si="198"/>
        <v>7.53</v>
      </c>
      <c r="X737">
        <f t="shared" si="206"/>
        <v>27</v>
      </c>
      <c r="Y737">
        <f t="shared" si="214"/>
        <v>27</v>
      </c>
      <c r="Z737">
        <f t="shared" si="199"/>
        <v>7.4</v>
      </c>
      <c r="AA737">
        <f t="shared" si="207"/>
        <v>54</v>
      </c>
      <c r="AB737">
        <f t="shared" si="215"/>
        <v>54</v>
      </c>
      <c r="AC737">
        <f t="shared" si="216"/>
        <v>7.38</v>
      </c>
      <c r="AD737" cm="1">
        <f t="array" ref="AD737">1+SUMPRODUCT((D$469:D$776=D737)*(AC$469:AC$776&gt;AC737))</f>
        <v>39</v>
      </c>
      <c r="AE737">
        <f t="shared" si="217"/>
        <v>39</v>
      </c>
      <c r="AF737">
        <f t="shared" si="218"/>
        <v>7.6</v>
      </c>
      <c r="AG737" cm="1">
        <f t="array" ref="AG737">1+SUMPRODUCT((D$469:D$776=D737)*(AF$469:AF$776&gt;AF737))</f>
        <v>5</v>
      </c>
      <c r="AH737">
        <f t="shared" si="219"/>
        <v>5</v>
      </c>
      <c r="AI737">
        <f t="shared" si="220"/>
        <v>7.5</v>
      </c>
      <c r="AJ737" cm="1">
        <f t="array" ref="AJ737">1+SUMPRODUCT((D$469:D$776=D737)*(AI$469:AI$776&gt;AI737))</f>
        <v>21</v>
      </c>
      <c r="AK737">
        <f t="shared" si="221"/>
        <v>21</v>
      </c>
      <c r="AL737">
        <f t="shared" si="222"/>
        <v>7.51</v>
      </c>
      <c r="AM737" cm="1">
        <f t="array" ref="AM737">1+SUMPRODUCT((D$469:D$776=D737)*(AL$469:AL$776&gt;AL737))</f>
        <v>15</v>
      </c>
      <c r="AN737">
        <f t="shared" si="223"/>
        <v>15</v>
      </c>
    </row>
    <row r="738" spans="2:40" x14ac:dyDescent="0.3">
      <c r="B738" t="s">
        <v>289</v>
      </c>
      <c r="C738" t="str">
        <f>VLOOKUP(B738,class!A$1:B$357,2,FALSE)</f>
        <v>Shire district</v>
      </c>
      <c r="D738" t="str">
        <f>VLOOKUP(B738,classifications!E$3:F$335,2,FALSE)</f>
        <v>Urban with Significant Rural (rural including hub towns 26-49%)</v>
      </c>
      <c r="E738" s="7">
        <f t="shared" si="192"/>
        <v>6.95</v>
      </c>
      <c r="F738" s="49">
        <f t="shared" si="200"/>
        <v>48</v>
      </c>
      <c r="G738" s="49">
        <f t="shared" si="208"/>
        <v>48</v>
      </c>
      <c r="H738">
        <f t="shared" si="193"/>
        <v>7.35</v>
      </c>
      <c r="I738" s="49">
        <f t="shared" si="201"/>
        <v>26</v>
      </c>
      <c r="J738" s="49">
        <f t="shared" si="209"/>
        <v>26</v>
      </c>
      <c r="K738">
        <f t="shared" si="194"/>
        <v>7.65</v>
      </c>
      <c r="L738">
        <f t="shared" si="202"/>
        <v>8</v>
      </c>
      <c r="M738" s="49">
        <f t="shared" si="210"/>
        <v>8</v>
      </c>
      <c r="N738">
        <f t="shared" si="195"/>
        <v>7.44</v>
      </c>
      <c r="O738">
        <f t="shared" si="203"/>
        <v>35</v>
      </c>
      <c r="P738" s="49">
        <f t="shared" si="211"/>
        <v>35</v>
      </c>
      <c r="Q738">
        <f t="shared" si="196"/>
        <v>7.71</v>
      </c>
      <c r="R738">
        <f t="shared" si="204"/>
        <v>3</v>
      </c>
      <c r="S738" s="49">
        <f t="shared" si="212"/>
        <v>3</v>
      </c>
      <c r="T738">
        <f t="shared" si="197"/>
        <v>7.92</v>
      </c>
      <c r="U738">
        <f t="shared" si="205"/>
        <v>3</v>
      </c>
      <c r="V738">
        <f t="shared" si="213"/>
        <v>3</v>
      </c>
      <c r="W738">
        <f t="shared" si="198"/>
        <v>7.88</v>
      </c>
      <c r="X738">
        <f t="shared" si="206"/>
        <v>5</v>
      </c>
      <c r="Y738">
        <f t="shared" si="214"/>
        <v>5</v>
      </c>
      <c r="Z738">
        <f t="shared" si="199"/>
        <v>7.79</v>
      </c>
      <c r="AA738">
        <f t="shared" si="207"/>
        <v>10</v>
      </c>
      <c r="AB738">
        <f t="shared" si="215"/>
        <v>10</v>
      </c>
      <c r="AC738">
        <f t="shared" si="216"/>
        <v>7.21</v>
      </c>
      <c r="AD738" cm="1">
        <f t="array" ref="AD738">1+SUMPRODUCT((D$469:D$776=D738)*(AC$469:AC$776&gt;AC738))</f>
        <v>49</v>
      </c>
      <c r="AE738">
        <f t="shared" si="217"/>
        <v>49</v>
      </c>
      <c r="AF738">
        <f t="shared" si="218"/>
        <v>7.55</v>
      </c>
      <c r="AG738" cm="1">
        <f t="array" ref="AG738">1+SUMPRODUCT((D$469:D$776=D738)*(AF$469:AF$776&gt;AF738))</f>
        <v>13</v>
      </c>
      <c r="AH738">
        <f t="shared" si="219"/>
        <v>13</v>
      </c>
      <c r="AI738">
        <f t="shared" si="220"/>
        <v>7.61</v>
      </c>
      <c r="AJ738" cm="1">
        <f t="array" ref="AJ738">1+SUMPRODUCT((D$469:D$776=D738)*(AI$469:AI$776&gt;AI738))</f>
        <v>13</v>
      </c>
      <c r="AK738">
        <f t="shared" si="221"/>
        <v>13</v>
      </c>
      <c r="AL738">
        <f t="shared" si="222"/>
        <v>7.57</v>
      </c>
      <c r="AM738" cm="1">
        <f t="array" ref="AM738">1+SUMPRODUCT((D$469:D$776=D738)*(AL$469:AL$776&gt;AL738))</f>
        <v>21</v>
      </c>
      <c r="AN738">
        <f t="shared" si="223"/>
        <v>21</v>
      </c>
    </row>
    <row r="739" spans="2:40" x14ac:dyDescent="0.3">
      <c r="B739" t="s">
        <v>290</v>
      </c>
      <c r="C739" t="str">
        <f>VLOOKUP(B739,class!A$1:B$357,2,FALSE)</f>
        <v>Unitary authority</v>
      </c>
      <c r="D739" t="str">
        <f>VLOOKUP(B739,classifications!E$3:F$335,2,FALSE)</f>
        <v>Urban with City and Town</v>
      </c>
      <c r="E739" s="7">
        <f t="shared" ref="E739:E759" si="224">VLOOKUP($B739,$B$7:$G$431,2,FALSE)</f>
        <v>7.15</v>
      </c>
      <c r="F739" s="49">
        <f t="shared" si="200"/>
        <v>68</v>
      </c>
      <c r="G739" s="49">
        <f t="shared" si="208"/>
        <v>68</v>
      </c>
      <c r="H739">
        <f t="shared" ref="H739:H759" si="225">VLOOKUP($B739,$B$7:$G$431,3,FALSE)</f>
        <v>7.28</v>
      </c>
      <c r="I739" s="49">
        <f t="shared" si="201"/>
        <v>44</v>
      </c>
      <c r="J739" s="49">
        <f t="shared" si="209"/>
        <v>44</v>
      </c>
      <c r="K739">
        <f t="shared" ref="K739:K759" si="226">VLOOKUP($B739,$B$7:$G$431,4,FALSE)</f>
        <v>7.27</v>
      </c>
      <c r="L739">
        <f t="shared" si="202"/>
        <v>63</v>
      </c>
      <c r="M739" s="49">
        <f t="shared" si="210"/>
        <v>63</v>
      </c>
      <c r="N739">
        <f t="shared" ref="N739:N759" si="227">VLOOKUP($B739,$B$7:$G$431,5,FALSE)</f>
        <v>7.36</v>
      </c>
      <c r="O739">
        <f t="shared" si="203"/>
        <v>60</v>
      </c>
      <c r="P739" s="49">
        <f t="shared" si="211"/>
        <v>60</v>
      </c>
      <c r="Q739">
        <f t="shared" ref="Q739:Q759" si="228">VLOOKUP($B739,$B$7:$G$431,6,FALSE)</f>
        <v>7.54</v>
      </c>
      <c r="R739">
        <f t="shared" si="204"/>
        <v>37</v>
      </c>
      <c r="S739" s="49">
        <f t="shared" si="212"/>
        <v>37</v>
      </c>
      <c r="T739">
        <f t="shared" ref="T739:T759" si="229">VLOOKUP($B739,$B$7:$H$431,7,FALSE)</f>
        <v>7.55</v>
      </c>
      <c r="U739">
        <f t="shared" si="205"/>
        <v>39</v>
      </c>
      <c r="V739">
        <f t="shared" si="213"/>
        <v>39</v>
      </c>
      <c r="W739">
        <f t="shared" ref="W739:W759" si="230">VLOOKUP($B739,$B$7:$I$431,8,FALSE)</f>
        <v>7.46</v>
      </c>
      <c r="X739">
        <f t="shared" si="206"/>
        <v>60</v>
      </c>
      <c r="Y739">
        <f t="shared" si="214"/>
        <v>60</v>
      </c>
      <c r="Z739">
        <f t="shared" ref="Z739:Z759" si="231">VLOOKUP($B739,$B$7:$J$431,9,FALSE)</f>
        <v>7.6</v>
      </c>
      <c r="AA739">
        <f t="shared" si="207"/>
        <v>39</v>
      </c>
      <c r="AB739">
        <f t="shared" si="215"/>
        <v>39</v>
      </c>
      <c r="AC739">
        <f t="shared" si="216"/>
        <v>7.54</v>
      </c>
      <c r="AD739" cm="1">
        <f t="array" ref="AD739">1+SUMPRODUCT((D$469:D$776=D739)*(AC$469:AC$776&gt;AC739))</f>
        <v>36</v>
      </c>
      <c r="AE739">
        <f t="shared" si="217"/>
        <v>36</v>
      </c>
      <c r="AF739">
        <f t="shared" si="218"/>
        <v>7.41</v>
      </c>
      <c r="AG739" cm="1">
        <f t="array" ref="AG739">1+SUMPRODUCT((D$469:D$776=D739)*(AF$469:AF$776&gt;AF739))</f>
        <v>20</v>
      </c>
      <c r="AH739">
        <f t="shared" si="219"/>
        <v>20</v>
      </c>
      <c r="AI739">
        <f t="shared" si="220"/>
        <v>7.42</v>
      </c>
      <c r="AJ739" cm="1">
        <f t="array" ref="AJ739">1+SUMPRODUCT((D$469:D$776=D739)*(AI$469:AI$776&gt;AI739))</f>
        <v>43</v>
      </c>
      <c r="AK739">
        <f t="shared" si="221"/>
        <v>43</v>
      </c>
      <c r="AL739">
        <f t="shared" si="222"/>
        <v>7.39</v>
      </c>
      <c r="AM739" cm="1">
        <f t="array" ref="AM739">1+SUMPRODUCT((D$469:D$776=D739)*(AL$469:AL$776&gt;AL739))</f>
        <v>46</v>
      </c>
      <c r="AN739">
        <f t="shared" si="223"/>
        <v>46</v>
      </c>
    </row>
    <row r="740" spans="2:40" x14ac:dyDescent="0.3">
      <c r="B740" t="s">
        <v>291</v>
      </c>
      <c r="C740" t="str">
        <f>VLOOKUP(B740,class!A$1:B$357,2,FALSE)</f>
        <v>Shire district</v>
      </c>
      <c r="D740" t="str">
        <f>VLOOKUP(B740,classifications!E$3:F$335,2,FALSE)</f>
        <v xml:space="preserve">Mainly Rural (rural including hub towns &gt;=80%) </v>
      </c>
      <c r="E740" s="7">
        <f t="shared" si="224"/>
        <v>7.32</v>
      </c>
      <c r="F740" s="49">
        <f t="shared" si="200"/>
        <v>27</v>
      </c>
      <c r="G740" s="49">
        <f t="shared" si="208"/>
        <v>27</v>
      </c>
      <c r="H740">
        <f t="shared" si="225"/>
        <v>7.63</v>
      </c>
      <c r="I740" s="49">
        <f t="shared" si="201"/>
        <v>5</v>
      </c>
      <c r="J740" s="49">
        <f t="shared" si="209"/>
        <v>5</v>
      </c>
      <c r="K740">
        <f t="shared" si="226"/>
        <v>6.88</v>
      </c>
      <c r="L740">
        <f t="shared" si="202"/>
        <v>41</v>
      </c>
      <c r="M740" s="49">
        <f t="shared" si="210"/>
        <v>41</v>
      </c>
      <c r="N740">
        <f t="shared" si="227"/>
        <v>7.48</v>
      </c>
      <c r="O740">
        <f t="shared" si="203"/>
        <v>35</v>
      </c>
      <c r="P740" s="49">
        <f t="shared" si="211"/>
        <v>35</v>
      </c>
      <c r="Q740">
        <f t="shared" si="228"/>
        <v>7.66</v>
      </c>
      <c r="R740">
        <f t="shared" si="204"/>
        <v>18</v>
      </c>
      <c r="S740" s="49">
        <f t="shared" si="212"/>
        <v>18</v>
      </c>
      <c r="T740">
        <f t="shared" si="229"/>
        <v>7.37</v>
      </c>
      <c r="U740">
        <f t="shared" si="205"/>
        <v>39</v>
      </c>
      <c r="V740">
        <f t="shared" si="213"/>
        <v>39</v>
      </c>
      <c r="W740">
        <f t="shared" si="230"/>
        <v>7.56</v>
      </c>
      <c r="X740">
        <f t="shared" si="206"/>
        <v>26</v>
      </c>
      <c r="Y740">
        <f t="shared" si="214"/>
        <v>26</v>
      </c>
      <c r="Z740">
        <f t="shared" si="231"/>
        <v>7.84</v>
      </c>
      <c r="AA740">
        <f t="shared" si="207"/>
        <v>7</v>
      </c>
      <c r="AB740">
        <f t="shared" si="215"/>
        <v>7</v>
      </c>
      <c r="AC740">
        <f t="shared" si="216"/>
        <v>7.33</v>
      </c>
      <c r="AD740" cm="1">
        <f t="array" ref="AD740">1+SUMPRODUCT((D$469:D$776=D740)*(AC$469:AC$776&gt;AC740))</f>
        <v>37</v>
      </c>
      <c r="AE740">
        <f t="shared" si="217"/>
        <v>37</v>
      </c>
      <c r="AF740">
        <f t="shared" si="218"/>
        <v>8.0399999999999991</v>
      </c>
      <c r="AG740" cm="1">
        <f t="array" ref="AG740">1+SUMPRODUCT((D$469:D$776=D740)*(AF$469:AF$776&gt;AF740))</f>
        <v>1</v>
      </c>
      <c r="AH740">
        <f t="shared" si="219"/>
        <v>1</v>
      </c>
      <c r="AI740">
        <f t="shared" si="220"/>
        <v>8.16</v>
      </c>
      <c r="AJ740" cm="1">
        <f t="array" ref="AJ740">1+SUMPRODUCT((D$469:D$776=D740)*(AI$469:AI$776&gt;AI740))</f>
        <v>1</v>
      </c>
      <c r="AK740">
        <f t="shared" si="221"/>
        <v>1</v>
      </c>
      <c r="AL740">
        <f t="shared" si="222"/>
        <v>8.0500000000000007</v>
      </c>
      <c r="AM740" cm="1">
        <f t="array" ref="AM740">1+SUMPRODUCT((D$469:D$776=D740)*(AL$469:AL$776&gt;AL740))</f>
        <v>5</v>
      </c>
      <c r="AN740">
        <f t="shared" si="223"/>
        <v>5</v>
      </c>
    </row>
    <row r="741" spans="2:40" x14ac:dyDescent="0.3">
      <c r="B741" t="s">
        <v>292</v>
      </c>
      <c r="C741" t="str">
        <f>VLOOKUP(B741,class!A$1:B$357,2,FALSE)</f>
        <v>London borough</v>
      </c>
      <c r="D741" t="str">
        <f>VLOOKUP(B741,classifications!E$3:F$335,2,FALSE)</f>
        <v>Urban with Major Conurbation</v>
      </c>
      <c r="E741" s="7">
        <f t="shared" si="224"/>
        <v>7.03</v>
      </c>
      <c r="F741" s="49">
        <f t="shared" si="200"/>
        <v>66</v>
      </c>
      <c r="G741" s="49">
        <f t="shared" si="208"/>
        <v>66</v>
      </c>
      <c r="H741">
        <f t="shared" si="225"/>
        <v>7.38</v>
      </c>
      <c r="I741" s="49">
        <f t="shared" si="201"/>
        <v>16</v>
      </c>
      <c r="J741" s="49">
        <f t="shared" si="209"/>
        <v>16</v>
      </c>
      <c r="K741">
        <f t="shared" si="226"/>
        <v>7.52</v>
      </c>
      <c r="L741">
        <f t="shared" si="202"/>
        <v>16</v>
      </c>
      <c r="M741" s="49">
        <f t="shared" si="210"/>
        <v>16</v>
      </c>
      <c r="N741">
        <f t="shared" si="227"/>
        <v>7.28</v>
      </c>
      <c r="O741">
        <f t="shared" si="203"/>
        <v>53</v>
      </c>
      <c r="P741" s="49">
        <f t="shared" si="211"/>
        <v>53</v>
      </c>
      <c r="Q741">
        <f t="shared" si="228"/>
        <v>7.58</v>
      </c>
      <c r="R741">
        <f t="shared" si="204"/>
        <v>17</v>
      </c>
      <c r="S741" s="49">
        <f t="shared" si="212"/>
        <v>17</v>
      </c>
      <c r="T741">
        <f t="shared" si="229"/>
        <v>7.55</v>
      </c>
      <c r="U741">
        <f t="shared" si="205"/>
        <v>19</v>
      </c>
      <c r="V741">
        <f t="shared" si="213"/>
        <v>19</v>
      </c>
      <c r="W741">
        <f t="shared" si="230"/>
        <v>7.27</v>
      </c>
      <c r="X741">
        <f t="shared" si="206"/>
        <v>67</v>
      </c>
      <c r="Y741">
        <f t="shared" si="214"/>
        <v>67</v>
      </c>
      <c r="Z741">
        <f t="shared" si="231"/>
        <v>7.73</v>
      </c>
      <c r="AA741">
        <f t="shared" si="207"/>
        <v>10</v>
      </c>
      <c r="AB741">
        <f t="shared" si="215"/>
        <v>10</v>
      </c>
      <c r="AC741">
        <f t="shared" si="216"/>
        <v>7.62</v>
      </c>
      <c r="AD741" cm="1">
        <f t="array" ref="AD741">1+SUMPRODUCT((D$469:D$776=D741)*(AC$469:AC$776&gt;AC741))</f>
        <v>10</v>
      </c>
      <c r="AE741">
        <f t="shared" si="217"/>
        <v>10</v>
      </c>
      <c r="AF741">
        <f t="shared" si="218"/>
        <v>7.14</v>
      </c>
      <c r="AG741" cm="1">
        <f t="array" ref="AG741">1+SUMPRODUCT((D$469:D$776=D741)*(AF$469:AF$776&gt;AF741))</f>
        <v>51</v>
      </c>
      <c r="AH741">
        <f t="shared" si="219"/>
        <v>51</v>
      </c>
      <c r="AI741">
        <f t="shared" si="220"/>
        <v>7.43</v>
      </c>
      <c r="AJ741" cm="1">
        <f t="array" ref="AJ741">1+SUMPRODUCT((D$469:D$776=D741)*(AI$469:AI$776&gt;AI741))</f>
        <v>36</v>
      </c>
      <c r="AK741">
        <f t="shared" si="221"/>
        <v>36</v>
      </c>
      <c r="AL741">
        <f t="shared" si="222"/>
        <v>6.87</v>
      </c>
      <c r="AM741" cm="1">
        <f t="array" ref="AM741">1+SUMPRODUCT((D$469:D$776=D741)*(AL$469:AL$776&gt;AL741))</f>
        <v>73</v>
      </c>
      <c r="AN741">
        <f t="shared" si="223"/>
        <v>73</v>
      </c>
    </row>
    <row r="742" spans="2:40" x14ac:dyDescent="0.3">
      <c r="B742" t="s">
        <v>293</v>
      </c>
      <c r="C742" t="str">
        <f>VLOOKUP(B742,class!A$1:B$357,2,FALSE)</f>
        <v>Metropolitan district</v>
      </c>
      <c r="D742" t="str">
        <f>VLOOKUP(B742,classifications!E$3:F$335,2,FALSE)</f>
        <v>Urban with Major Conurbation</v>
      </c>
      <c r="E742" s="7">
        <f t="shared" si="224"/>
        <v>7.3</v>
      </c>
      <c r="F742" s="49">
        <f t="shared" ref="F742:F759" si="232">1+SUMPRODUCT((D$469:D$776=D742)*(E$469:E$776&gt;E742))</f>
        <v>17</v>
      </c>
      <c r="G742" s="49">
        <f t="shared" si="208"/>
        <v>17</v>
      </c>
      <c r="H742">
        <f t="shared" si="225"/>
        <v>7.35</v>
      </c>
      <c r="I742" s="49">
        <f t="shared" ref="I742:I759" si="233">1+SUMPRODUCT((D$469:D$776=D742)*(H$469:H$776&gt;H742))</f>
        <v>20</v>
      </c>
      <c r="J742" s="49">
        <f t="shared" si="209"/>
        <v>20</v>
      </c>
      <c r="K742">
        <f t="shared" si="226"/>
        <v>7.54</v>
      </c>
      <c r="L742">
        <f t="shared" ref="L742:L759" si="234">1+SUMPRODUCT((D$469:D$776=D742)*(K$469:K$776&gt;K742))</f>
        <v>13</v>
      </c>
      <c r="M742" s="49">
        <f t="shared" si="210"/>
        <v>13</v>
      </c>
      <c r="N742">
        <f t="shared" si="227"/>
        <v>7.44</v>
      </c>
      <c r="O742">
        <f t="shared" ref="O742:O759" si="235">1+SUMPRODUCT((D$469:D$776=D742)*(N$469:N$776&gt;N742))</f>
        <v>20</v>
      </c>
      <c r="P742" s="49">
        <f t="shared" si="211"/>
        <v>20</v>
      </c>
      <c r="Q742">
        <f t="shared" si="228"/>
        <v>7.65</v>
      </c>
      <c r="R742">
        <f t="shared" ref="R742:R759" si="236">1+SUMPRODUCT((D$469:D$776=D742)*(Q$469:Q$776&gt;Q742))</f>
        <v>7</v>
      </c>
      <c r="S742" s="49">
        <f t="shared" si="212"/>
        <v>7</v>
      </c>
      <c r="T742">
        <f t="shared" si="229"/>
        <v>7.52</v>
      </c>
      <c r="U742">
        <f t="shared" ref="U742:U759" si="237">1+SUMPRODUCT((D$469:D$776=D742)*(T$469:T$776&gt;T742))</f>
        <v>28</v>
      </c>
      <c r="V742">
        <f t="shared" si="213"/>
        <v>28</v>
      </c>
      <c r="W742">
        <f t="shared" si="230"/>
        <v>7.6</v>
      </c>
      <c r="X742">
        <f t="shared" ref="X742:X759" si="238">1+SUMPRODUCT((D$469:D$776=D742)*(W$469:W$776&gt;W742))</f>
        <v>19</v>
      </c>
      <c r="Y742">
        <f t="shared" si="214"/>
        <v>19</v>
      </c>
      <c r="Z742">
        <f t="shared" si="231"/>
        <v>7.54</v>
      </c>
      <c r="AA742">
        <f t="shared" ref="AA742:AA759" si="239">1+SUMPRODUCT((D$469:D$776=D742)*(Z$469:Z$776&gt;Z742))</f>
        <v>33</v>
      </c>
      <c r="AB742">
        <f t="shared" si="215"/>
        <v>33</v>
      </c>
      <c r="AC742">
        <f t="shared" si="216"/>
        <v>7.53</v>
      </c>
      <c r="AD742" cm="1">
        <f t="array" ref="AD742">1+SUMPRODUCT((D$469:D$776=D742)*(AC$469:AC$776&gt;AC742))</f>
        <v>20</v>
      </c>
      <c r="AE742">
        <f t="shared" si="217"/>
        <v>20</v>
      </c>
      <c r="AF742">
        <f t="shared" si="218"/>
        <v>7.06</v>
      </c>
      <c r="AG742" cm="1">
        <f t="array" ref="AG742">1+SUMPRODUCT((D$469:D$776=D742)*(AF$469:AF$776&gt;AF742))</f>
        <v>63</v>
      </c>
      <c r="AH742">
        <f t="shared" si="219"/>
        <v>63</v>
      </c>
      <c r="AI742">
        <f t="shared" si="220"/>
        <v>7.43</v>
      </c>
      <c r="AJ742" cm="1">
        <f t="array" ref="AJ742">1+SUMPRODUCT((D$469:D$776=D742)*(AI$469:AI$776&gt;AI742))</f>
        <v>36</v>
      </c>
      <c r="AK742">
        <f t="shared" si="221"/>
        <v>36</v>
      </c>
      <c r="AL742">
        <f t="shared" si="222"/>
        <v>7.28</v>
      </c>
      <c r="AM742" cm="1">
        <f t="array" ref="AM742">1+SUMPRODUCT((D$469:D$776=D742)*(AL$469:AL$776&gt;AL742))</f>
        <v>42</v>
      </c>
      <c r="AN742">
        <f t="shared" si="223"/>
        <v>42</v>
      </c>
    </row>
    <row r="743" spans="2:40" x14ac:dyDescent="0.3">
      <c r="B743" t="s">
        <v>294</v>
      </c>
      <c r="C743" t="str">
        <f>VLOOKUP(B743,class!A$1:B$357,2,FALSE)</f>
        <v>Shire district</v>
      </c>
      <c r="D743" t="str">
        <f>VLOOKUP(B743,classifications!E$3:F$335,2,FALSE)</f>
        <v>Urban with Significant Rural (rural including hub towns 26-49%)</v>
      </c>
      <c r="E743" s="7">
        <f t="shared" si="224"/>
        <v>7.69</v>
      </c>
      <c r="F743" s="49">
        <f t="shared" si="232"/>
        <v>2</v>
      </c>
      <c r="G743" s="49">
        <f t="shared" si="208"/>
        <v>2</v>
      </c>
      <c r="H743">
        <f t="shared" si="225"/>
        <v>7.32</v>
      </c>
      <c r="I743" s="49">
        <f t="shared" si="233"/>
        <v>29</v>
      </c>
      <c r="J743" s="49">
        <f t="shared" si="209"/>
        <v>29</v>
      </c>
      <c r="K743">
        <f t="shared" si="226"/>
        <v>7.14</v>
      </c>
      <c r="L743">
        <f t="shared" si="234"/>
        <v>47</v>
      </c>
      <c r="M743" s="49">
        <f t="shared" si="210"/>
        <v>47</v>
      </c>
      <c r="N743">
        <f t="shared" si="227"/>
        <v>7.66</v>
      </c>
      <c r="O743">
        <f t="shared" si="235"/>
        <v>13</v>
      </c>
      <c r="P743" s="49">
        <f t="shared" si="211"/>
        <v>13</v>
      </c>
      <c r="Q743">
        <f t="shared" si="228"/>
        <v>7.51</v>
      </c>
      <c r="R743">
        <f t="shared" si="236"/>
        <v>21</v>
      </c>
      <c r="S743" s="49">
        <f t="shared" si="212"/>
        <v>21</v>
      </c>
      <c r="T743">
        <f t="shared" si="229"/>
        <v>7.41</v>
      </c>
      <c r="U743">
        <f t="shared" si="237"/>
        <v>35</v>
      </c>
      <c r="V743">
        <f t="shared" si="213"/>
        <v>35</v>
      </c>
      <c r="W743">
        <f t="shared" si="230"/>
        <v>7.61</v>
      </c>
      <c r="X743">
        <f t="shared" si="238"/>
        <v>17</v>
      </c>
      <c r="Y743">
        <f t="shared" si="214"/>
        <v>17</v>
      </c>
      <c r="Z743">
        <f t="shared" si="231"/>
        <v>7.67</v>
      </c>
      <c r="AA743">
        <f t="shared" si="239"/>
        <v>20</v>
      </c>
      <c r="AB743">
        <f t="shared" si="215"/>
        <v>20</v>
      </c>
      <c r="AC743">
        <f t="shared" si="216"/>
        <v>7.26</v>
      </c>
      <c r="AD743" cm="1">
        <f t="array" ref="AD743">1+SUMPRODUCT((D$469:D$776=D743)*(AC$469:AC$776&gt;AC743))</f>
        <v>46</v>
      </c>
      <c r="AE743">
        <f t="shared" si="217"/>
        <v>46</v>
      </c>
      <c r="AF743">
        <f t="shared" si="218"/>
        <v>7.41</v>
      </c>
      <c r="AG743" cm="1">
        <f t="array" ref="AG743">1+SUMPRODUCT((D$469:D$776=D743)*(AF$469:AF$776&gt;AF743))</f>
        <v>22</v>
      </c>
      <c r="AH743">
        <f t="shared" si="219"/>
        <v>22</v>
      </c>
      <c r="AI743">
        <f t="shared" si="220"/>
        <v>6.94</v>
      </c>
      <c r="AJ743" cm="1">
        <f t="array" ref="AJ743">1+SUMPRODUCT((D$469:D$776=D743)*(AI$469:AI$776&gt;AI743))</f>
        <v>49</v>
      </c>
      <c r="AK743">
        <f t="shared" si="221"/>
        <v>49</v>
      </c>
      <c r="AL743">
        <f t="shared" si="222"/>
        <v>7.43</v>
      </c>
      <c r="AM743" cm="1">
        <f t="array" ref="AM743">1+SUMPRODUCT((D$469:D$776=D743)*(AL$469:AL$776&gt;AL743))</f>
        <v>38</v>
      </c>
      <c r="AN743">
        <f t="shared" si="223"/>
        <v>38</v>
      </c>
    </row>
    <row r="744" spans="2:40" x14ac:dyDescent="0.3">
      <c r="B744" t="s">
        <v>295</v>
      </c>
      <c r="C744" t="str">
        <f>VLOOKUP(B744,class!A$1:B$357,2,FALSE)</f>
        <v>Shire district</v>
      </c>
      <c r="D744" t="str">
        <f>VLOOKUP(B744,classifications!E$3:F$335,2,FALSE)</f>
        <v xml:space="preserve">Mainly Rural (rural including hub towns &gt;=80%) </v>
      </c>
      <c r="E744" s="7">
        <f t="shared" si="224"/>
        <v>7.32</v>
      </c>
      <c r="F744" s="49">
        <f t="shared" si="232"/>
        <v>27</v>
      </c>
      <c r="G744" s="49">
        <f t="shared" si="208"/>
        <v>27</v>
      </c>
      <c r="H744">
        <f t="shared" si="225"/>
        <v>7.71</v>
      </c>
      <c r="I744" s="49">
        <f t="shared" si="233"/>
        <v>3</v>
      </c>
      <c r="J744" s="49">
        <f t="shared" si="209"/>
        <v>3</v>
      </c>
      <c r="K744">
        <f t="shared" si="226"/>
        <v>7.85</v>
      </c>
      <c r="L744">
        <f t="shared" si="234"/>
        <v>6</v>
      </c>
      <c r="M744" s="49">
        <f t="shared" si="210"/>
        <v>6</v>
      </c>
      <c r="N744">
        <f t="shared" si="227"/>
        <v>7.53</v>
      </c>
      <c r="O744">
        <f t="shared" si="235"/>
        <v>29</v>
      </c>
      <c r="P744" s="49">
        <f t="shared" si="211"/>
        <v>29</v>
      </c>
      <c r="Q744">
        <f t="shared" si="228"/>
        <v>7.59</v>
      </c>
      <c r="R744">
        <f t="shared" si="236"/>
        <v>23</v>
      </c>
      <c r="S744" s="49">
        <f t="shared" si="212"/>
        <v>23</v>
      </c>
      <c r="T744">
        <f t="shared" si="229"/>
        <v>7.67</v>
      </c>
      <c r="U744">
        <f t="shared" si="237"/>
        <v>23</v>
      </c>
      <c r="V744">
        <f t="shared" si="213"/>
        <v>23</v>
      </c>
      <c r="W744">
        <f t="shared" si="230"/>
        <v>7.62</v>
      </c>
      <c r="X744">
        <f t="shared" si="238"/>
        <v>24</v>
      </c>
      <c r="Y744">
        <f t="shared" si="214"/>
        <v>24</v>
      </c>
      <c r="Z744">
        <f t="shared" si="231"/>
        <v>7.74</v>
      </c>
      <c r="AA744">
        <f t="shared" si="239"/>
        <v>16</v>
      </c>
      <c r="AB744">
        <f t="shared" si="215"/>
        <v>16</v>
      </c>
      <c r="AC744">
        <f t="shared" si="216"/>
        <v>7.7</v>
      </c>
      <c r="AD744" cm="1">
        <f t="array" ref="AD744">1+SUMPRODUCT((D$469:D$776=D744)*(AC$469:AC$776&gt;AC744))</f>
        <v>13</v>
      </c>
      <c r="AE744">
        <f t="shared" si="217"/>
        <v>13</v>
      </c>
      <c r="AF744">
        <f t="shared" si="218"/>
        <v>7.79</v>
      </c>
      <c r="AG744" cm="1">
        <f t="array" ref="AG744">1+SUMPRODUCT((D$469:D$776=D744)*(AF$469:AF$776&gt;AF744))</f>
        <v>4</v>
      </c>
      <c r="AH744">
        <f t="shared" si="219"/>
        <v>4</v>
      </c>
      <c r="AI744">
        <f t="shared" si="220"/>
        <v>7.61</v>
      </c>
      <c r="AJ744" cm="1">
        <f t="array" ref="AJ744">1+SUMPRODUCT((D$469:D$776=D744)*(AI$469:AI$776&gt;AI744))</f>
        <v>25</v>
      </c>
      <c r="AK744">
        <f t="shared" si="221"/>
        <v>25</v>
      </c>
      <c r="AL744">
        <f t="shared" si="222"/>
        <v>7.29</v>
      </c>
      <c r="AM744" cm="1">
        <f t="array" ref="AM744">1+SUMPRODUCT((D$469:D$776=D744)*(AL$469:AL$776&gt;AL744))</f>
        <v>33</v>
      </c>
      <c r="AN744">
        <f t="shared" si="223"/>
        <v>33</v>
      </c>
    </row>
    <row r="745" spans="2:40" x14ac:dyDescent="0.3">
      <c r="B745" t="s">
        <v>296</v>
      </c>
      <c r="C745" t="str">
        <f>VLOOKUP(B745,class!A$1:B$357,2,FALSE)</f>
        <v>Shire district</v>
      </c>
      <c r="D745" t="str">
        <f>VLOOKUP(B745,classifications!E$3:F$335,2,FALSE)</f>
        <v xml:space="preserve">Largely Rural (rural including hub towns 50-79%) </v>
      </c>
      <c r="E745" s="7">
        <f t="shared" si="224"/>
        <v>7.4</v>
      </c>
      <c r="F745" s="49">
        <f t="shared" si="232"/>
        <v>27</v>
      </c>
      <c r="G745" s="49">
        <f t="shared" si="208"/>
        <v>27</v>
      </c>
      <c r="H745">
        <f t="shared" si="225"/>
        <v>7.5</v>
      </c>
      <c r="I745" s="49">
        <f t="shared" si="233"/>
        <v>11</v>
      </c>
      <c r="J745" s="49">
        <f t="shared" si="209"/>
        <v>11</v>
      </c>
      <c r="K745">
        <f t="shared" si="226"/>
        <v>7.06</v>
      </c>
      <c r="L745">
        <f t="shared" si="234"/>
        <v>41</v>
      </c>
      <c r="M745" s="49">
        <f t="shared" si="210"/>
        <v>41</v>
      </c>
      <c r="N745">
        <f t="shared" si="227"/>
        <v>7.67</v>
      </c>
      <c r="O745">
        <f t="shared" si="235"/>
        <v>15</v>
      </c>
      <c r="P745" s="49">
        <f t="shared" si="211"/>
        <v>15</v>
      </c>
      <c r="Q745">
        <f t="shared" si="228"/>
        <v>7.6</v>
      </c>
      <c r="R745">
        <f t="shared" si="236"/>
        <v>28</v>
      </c>
      <c r="S745" s="49">
        <f t="shared" si="212"/>
        <v>28</v>
      </c>
      <c r="T745">
        <f t="shared" si="229"/>
        <v>7.28</v>
      </c>
      <c r="U745">
        <f t="shared" si="237"/>
        <v>39</v>
      </c>
      <c r="V745">
        <f t="shared" si="213"/>
        <v>39</v>
      </c>
      <c r="W745">
        <f t="shared" si="230"/>
        <v>7.48</v>
      </c>
      <c r="X745">
        <f t="shared" si="238"/>
        <v>31</v>
      </c>
      <c r="Y745">
        <f t="shared" si="214"/>
        <v>31</v>
      </c>
      <c r="Z745">
        <f t="shared" si="231"/>
        <v>7.37</v>
      </c>
      <c r="AA745">
        <f t="shared" si="239"/>
        <v>39</v>
      </c>
      <c r="AB745">
        <f t="shared" si="215"/>
        <v>39</v>
      </c>
      <c r="AC745">
        <f t="shared" si="216"/>
        <v>7.68</v>
      </c>
      <c r="AD745" cm="1">
        <f t="array" ref="AD745">1+SUMPRODUCT((D$469:D$776=D745)*(AC$469:AC$776&gt;AC745))</f>
        <v>12</v>
      </c>
      <c r="AE745">
        <f t="shared" si="217"/>
        <v>12</v>
      </c>
      <c r="AF745">
        <f t="shared" si="218"/>
        <v>7.3</v>
      </c>
      <c r="AG745" cm="1">
        <f t="array" ref="AG745">1+SUMPRODUCT((D$469:D$776=D745)*(AF$469:AF$776&gt;AF745))</f>
        <v>33</v>
      </c>
      <c r="AH745">
        <f t="shared" si="219"/>
        <v>33</v>
      </c>
      <c r="AI745">
        <f t="shared" si="220"/>
        <v>7.43</v>
      </c>
      <c r="AJ745" cm="1">
        <f t="array" ref="AJ745">1+SUMPRODUCT((D$469:D$776=D745)*(AI$469:AI$776&gt;AI745))</f>
        <v>31</v>
      </c>
      <c r="AK745">
        <f t="shared" si="221"/>
        <v>31</v>
      </c>
      <c r="AL745">
        <f t="shared" si="222"/>
        <v>7.58</v>
      </c>
      <c r="AM745" cm="1">
        <f t="array" ref="AM745">1+SUMPRODUCT((D$469:D$776=D745)*(AL$469:AL$776&gt;AL745))</f>
        <v>13</v>
      </c>
      <c r="AN745">
        <f t="shared" si="223"/>
        <v>13</v>
      </c>
    </row>
    <row r="746" spans="2:40" x14ac:dyDescent="0.3">
      <c r="B746" t="s">
        <v>297</v>
      </c>
      <c r="C746" t="str">
        <f>VLOOKUP(B746,class!A$1:B$357,2,FALSE)</f>
        <v>Metropolitan district</v>
      </c>
      <c r="D746" t="str">
        <f>VLOOKUP(B746,classifications!E$3:F$335,2,FALSE)</f>
        <v>Urban with City and Town</v>
      </c>
      <c r="E746" s="7">
        <f t="shared" si="224"/>
        <v>7.11</v>
      </c>
      <c r="F746" s="49">
        <f t="shared" si="232"/>
        <v>75</v>
      </c>
      <c r="G746" s="49">
        <f t="shared" si="208"/>
        <v>75</v>
      </c>
      <c r="H746">
        <f t="shared" si="225"/>
        <v>7.2</v>
      </c>
      <c r="I746" s="49">
        <f t="shared" si="233"/>
        <v>58</v>
      </c>
      <c r="J746" s="49">
        <f t="shared" si="209"/>
        <v>58</v>
      </c>
      <c r="K746">
        <f t="shared" si="226"/>
        <v>7.29</v>
      </c>
      <c r="L746">
        <f t="shared" si="234"/>
        <v>59</v>
      </c>
      <c r="M746" s="49">
        <f t="shared" si="210"/>
        <v>59</v>
      </c>
      <c r="N746">
        <f t="shared" si="227"/>
        <v>7.47</v>
      </c>
      <c r="O746">
        <f t="shared" si="235"/>
        <v>49</v>
      </c>
      <c r="P746" s="49">
        <f t="shared" si="211"/>
        <v>49</v>
      </c>
      <c r="Q746">
        <f t="shared" si="228"/>
        <v>7.39</v>
      </c>
      <c r="R746">
        <f t="shared" si="236"/>
        <v>62</v>
      </c>
      <c r="S746" s="49">
        <f t="shared" si="212"/>
        <v>62</v>
      </c>
      <c r="T746">
        <f t="shared" si="229"/>
        <v>7.58</v>
      </c>
      <c r="U746">
        <f t="shared" si="237"/>
        <v>32</v>
      </c>
      <c r="V746">
        <f t="shared" si="213"/>
        <v>32</v>
      </c>
      <c r="W746">
        <f t="shared" si="230"/>
        <v>7.54</v>
      </c>
      <c r="X746">
        <f t="shared" si="238"/>
        <v>45</v>
      </c>
      <c r="Y746">
        <f t="shared" si="214"/>
        <v>45</v>
      </c>
      <c r="Z746">
        <f t="shared" si="231"/>
        <v>7.4</v>
      </c>
      <c r="AA746">
        <f t="shared" si="239"/>
        <v>70</v>
      </c>
      <c r="AB746">
        <f t="shared" si="215"/>
        <v>70</v>
      </c>
      <c r="AC746">
        <f t="shared" si="216"/>
        <v>7.31</v>
      </c>
      <c r="AD746" cm="1">
        <f t="array" ref="AD746">1+SUMPRODUCT((D$469:D$776=D746)*(AC$469:AC$776&gt;AC746))</f>
        <v>71</v>
      </c>
      <c r="AE746">
        <f t="shared" si="217"/>
        <v>71</v>
      </c>
      <c r="AF746">
        <f t="shared" si="218"/>
        <v>7.21</v>
      </c>
      <c r="AG746" cm="1">
        <f t="array" ref="AG746">1+SUMPRODUCT((D$469:D$776=D746)*(AF$469:AF$776&gt;AF746))</f>
        <v>62</v>
      </c>
      <c r="AH746">
        <f t="shared" si="219"/>
        <v>62</v>
      </c>
      <c r="AI746">
        <f t="shared" si="220"/>
        <v>7.54</v>
      </c>
      <c r="AJ746" cm="1">
        <f t="array" ref="AJ746">1+SUMPRODUCT((D$469:D$776=D746)*(AI$469:AI$776&gt;AI746))</f>
        <v>27</v>
      </c>
      <c r="AK746">
        <f t="shared" si="221"/>
        <v>27</v>
      </c>
      <c r="AL746">
        <f t="shared" si="222"/>
        <v>7.17</v>
      </c>
      <c r="AM746" cm="1">
        <f t="array" ref="AM746">1+SUMPRODUCT((D$469:D$776=D746)*(AL$469:AL$776&gt;AL746))</f>
        <v>71</v>
      </c>
      <c r="AN746">
        <f t="shared" si="223"/>
        <v>71</v>
      </c>
    </row>
    <row r="747" spans="2:40" x14ac:dyDescent="0.3">
      <c r="B747" t="s">
        <v>298</v>
      </c>
      <c r="C747" t="str">
        <f>VLOOKUP(B747,class!A$1:B$357,2,FALSE)</f>
        <v>Metropolitan district</v>
      </c>
      <c r="D747" t="str">
        <f>VLOOKUP(B747,classifications!E$3:F$335,2,FALSE)</f>
        <v>Urban with Major Conurbation</v>
      </c>
      <c r="E747" s="7">
        <f t="shared" si="224"/>
        <v>7.34</v>
      </c>
      <c r="F747" s="49">
        <f t="shared" si="232"/>
        <v>11</v>
      </c>
      <c r="G747" s="49">
        <f t="shared" si="208"/>
        <v>11</v>
      </c>
      <c r="H747">
        <f t="shared" si="225"/>
        <v>7.43</v>
      </c>
      <c r="I747" s="49">
        <f t="shared" si="233"/>
        <v>10</v>
      </c>
      <c r="J747" s="49">
        <f t="shared" si="209"/>
        <v>10</v>
      </c>
      <c r="K747">
        <f t="shared" si="226"/>
        <v>7.5</v>
      </c>
      <c r="L747">
        <f t="shared" si="234"/>
        <v>18</v>
      </c>
      <c r="M747" s="49">
        <f t="shared" si="210"/>
        <v>18</v>
      </c>
      <c r="N747">
        <f t="shared" si="227"/>
        <v>7.35</v>
      </c>
      <c r="O747">
        <f t="shared" si="235"/>
        <v>38</v>
      </c>
      <c r="P747" s="49">
        <f t="shared" si="211"/>
        <v>38</v>
      </c>
      <c r="Q747">
        <f t="shared" si="228"/>
        <v>7.43</v>
      </c>
      <c r="R747">
        <f t="shared" si="236"/>
        <v>31</v>
      </c>
      <c r="S747" s="49">
        <f t="shared" si="212"/>
        <v>31</v>
      </c>
      <c r="T747">
        <f t="shared" si="229"/>
        <v>7.51</v>
      </c>
      <c r="U747">
        <f t="shared" si="237"/>
        <v>30</v>
      </c>
      <c r="V747">
        <f t="shared" si="213"/>
        <v>30</v>
      </c>
      <c r="W747">
        <f t="shared" si="230"/>
        <v>7.38</v>
      </c>
      <c r="X747">
        <f t="shared" si="238"/>
        <v>50</v>
      </c>
      <c r="Y747">
        <f t="shared" si="214"/>
        <v>50</v>
      </c>
      <c r="Z747">
        <f t="shared" si="231"/>
        <v>7.3</v>
      </c>
      <c r="AA747">
        <f t="shared" si="239"/>
        <v>69</v>
      </c>
      <c r="AB747">
        <f t="shared" si="215"/>
        <v>69</v>
      </c>
      <c r="AC747">
        <f t="shared" si="216"/>
        <v>7.47</v>
      </c>
      <c r="AD747" cm="1">
        <f t="array" ref="AD747">1+SUMPRODUCT((D$469:D$776=D747)*(AC$469:AC$776&gt;AC747))</f>
        <v>30</v>
      </c>
      <c r="AE747">
        <f t="shared" si="217"/>
        <v>30</v>
      </c>
      <c r="AF747">
        <f t="shared" si="218"/>
        <v>7.3</v>
      </c>
      <c r="AG747" cm="1">
        <f t="array" ref="AG747">1+SUMPRODUCT((D$469:D$776=D747)*(AF$469:AF$776&gt;AF747))</f>
        <v>28</v>
      </c>
      <c r="AH747">
        <f t="shared" si="219"/>
        <v>28</v>
      </c>
      <c r="AI747">
        <f t="shared" si="220"/>
        <v>7.39</v>
      </c>
      <c r="AJ747" cm="1">
        <f t="array" ref="AJ747">1+SUMPRODUCT((D$469:D$776=D747)*(AI$469:AI$776&gt;AI747))</f>
        <v>42</v>
      </c>
      <c r="AK747">
        <f t="shared" si="221"/>
        <v>42</v>
      </c>
      <c r="AL747">
        <f t="shared" si="222"/>
        <v>7.29</v>
      </c>
      <c r="AM747" cm="1">
        <f t="array" ref="AM747">1+SUMPRODUCT((D$469:D$776=D747)*(AL$469:AL$776&gt;AL747))</f>
        <v>40</v>
      </c>
      <c r="AN747">
        <f t="shared" si="223"/>
        <v>40</v>
      </c>
    </row>
    <row r="748" spans="2:40" x14ac:dyDescent="0.3">
      <c r="B748" t="s">
        <v>299</v>
      </c>
      <c r="C748" t="str">
        <f>VLOOKUP(B748,class!A$1:B$357,2,FALSE)</f>
        <v>London borough</v>
      </c>
      <c r="D748" t="str">
        <f>VLOOKUP(B748,classifications!E$3:F$335,2,FALSE)</f>
        <v>Urban with Major Conurbation</v>
      </c>
      <c r="E748" s="7">
        <f t="shared" si="224"/>
        <v>7.16</v>
      </c>
      <c r="F748" s="49">
        <f t="shared" si="232"/>
        <v>42</v>
      </c>
      <c r="G748" s="49">
        <f t="shared" si="208"/>
        <v>42</v>
      </c>
      <c r="H748">
        <f t="shared" si="225"/>
        <v>7.26</v>
      </c>
      <c r="I748" s="49">
        <f t="shared" si="233"/>
        <v>34</v>
      </c>
      <c r="J748" s="49">
        <f t="shared" si="209"/>
        <v>34</v>
      </c>
      <c r="K748">
        <f t="shared" si="226"/>
        <v>7.13</v>
      </c>
      <c r="L748">
        <f t="shared" si="234"/>
        <v>67</v>
      </c>
      <c r="M748" s="49">
        <f t="shared" si="210"/>
        <v>67</v>
      </c>
      <c r="N748">
        <f t="shared" si="227"/>
        <v>7.38</v>
      </c>
      <c r="O748">
        <f t="shared" si="235"/>
        <v>34</v>
      </c>
      <c r="P748" s="49">
        <f t="shared" si="211"/>
        <v>34</v>
      </c>
      <c r="Q748">
        <f t="shared" si="228"/>
        <v>7.51</v>
      </c>
      <c r="R748">
        <f t="shared" si="236"/>
        <v>21</v>
      </c>
      <c r="S748" s="49">
        <f t="shared" si="212"/>
        <v>21</v>
      </c>
      <c r="T748">
        <f t="shared" si="229"/>
        <v>7.61</v>
      </c>
      <c r="U748">
        <f t="shared" si="237"/>
        <v>12</v>
      </c>
      <c r="V748">
        <f t="shared" si="213"/>
        <v>12</v>
      </c>
      <c r="W748">
        <f t="shared" si="230"/>
        <v>7.51</v>
      </c>
      <c r="X748">
        <f t="shared" si="238"/>
        <v>29</v>
      </c>
      <c r="Y748">
        <f t="shared" si="214"/>
        <v>29</v>
      </c>
      <c r="Z748">
        <f t="shared" si="231"/>
        <v>7.51</v>
      </c>
      <c r="AA748">
        <f t="shared" si="239"/>
        <v>39</v>
      </c>
      <c r="AB748">
        <f t="shared" si="215"/>
        <v>39</v>
      </c>
      <c r="AC748">
        <f t="shared" si="216"/>
        <v>7.31</v>
      </c>
      <c r="AD748" cm="1">
        <f t="array" ref="AD748">1+SUMPRODUCT((D$469:D$776=D748)*(AC$469:AC$776&gt;AC748))</f>
        <v>55</v>
      </c>
      <c r="AE748">
        <f t="shared" si="217"/>
        <v>55</v>
      </c>
      <c r="AF748">
        <f t="shared" si="218"/>
        <v>7.31</v>
      </c>
      <c r="AG748" cm="1">
        <f t="array" ref="AG748">1+SUMPRODUCT((D$469:D$776=D748)*(AF$469:AF$776&gt;AF748))</f>
        <v>26</v>
      </c>
      <c r="AH748">
        <f t="shared" si="219"/>
        <v>26</v>
      </c>
      <c r="AI748">
        <f t="shared" si="220"/>
        <v>7.53</v>
      </c>
      <c r="AJ748" cm="1">
        <f t="array" ref="AJ748">1+SUMPRODUCT((D$469:D$776=D748)*(AI$469:AI$776&gt;AI748))</f>
        <v>17</v>
      </c>
      <c r="AK748">
        <f t="shared" si="221"/>
        <v>17</v>
      </c>
      <c r="AL748">
        <f t="shared" si="222"/>
        <v>6.82</v>
      </c>
      <c r="AM748" cm="1">
        <f t="array" ref="AM748">1+SUMPRODUCT((D$469:D$776=D748)*(AL$469:AL$776&gt;AL748))</f>
        <v>75</v>
      </c>
      <c r="AN748">
        <f t="shared" si="223"/>
        <v>75</v>
      </c>
    </row>
    <row r="749" spans="2:40" x14ac:dyDescent="0.3">
      <c r="B749" t="s">
        <v>300</v>
      </c>
      <c r="C749" t="str">
        <f>VLOOKUP(B749,class!A$1:B$357,2,FALSE)</f>
        <v>London borough</v>
      </c>
      <c r="D749" t="str">
        <f>VLOOKUP(B749,classifications!E$3:F$335,2,FALSE)</f>
        <v>Urban with Major Conurbation</v>
      </c>
      <c r="E749" s="7">
        <f t="shared" si="224"/>
        <v>7.33</v>
      </c>
      <c r="F749" s="49">
        <f t="shared" si="232"/>
        <v>12</v>
      </c>
      <c r="G749" s="49">
        <f t="shared" si="208"/>
        <v>12</v>
      </c>
      <c r="H749">
        <f t="shared" si="225"/>
        <v>7.28</v>
      </c>
      <c r="I749" s="49">
        <f t="shared" si="233"/>
        <v>31</v>
      </c>
      <c r="J749" s="49">
        <f t="shared" si="209"/>
        <v>31</v>
      </c>
      <c r="K749">
        <f t="shared" si="226"/>
        <v>7.51</v>
      </c>
      <c r="L749">
        <f t="shared" si="234"/>
        <v>17</v>
      </c>
      <c r="M749" s="49">
        <f t="shared" si="210"/>
        <v>17</v>
      </c>
      <c r="N749">
        <f t="shared" si="227"/>
        <v>7.41</v>
      </c>
      <c r="O749">
        <f t="shared" si="235"/>
        <v>27</v>
      </c>
      <c r="P749" s="49">
        <f t="shared" si="211"/>
        <v>27</v>
      </c>
      <c r="Q749">
        <f t="shared" si="228"/>
        <v>7.44</v>
      </c>
      <c r="R749">
        <f t="shared" si="236"/>
        <v>30</v>
      </c>
      <c r="S749" s="49">
        <f t="shared" si="212"/>
        <v>30</v>
      </c>
      <c r="T749">
        <f t="shared" si="229"/>
        <v>7.55</v>
      </c>
      <c r="U749">
        <f t="shared" si="237"/>
        <v>19</v>
      </c>
      <c r="V749">
        <f t="shared" si="213"/>
        <v>19</v>
      </c>
      <c r="W749">
        <f t="shared" si="230"/>
        <v>7.46</v>
      </c>
      <c r="X749">
        <f t="shared" si="238"/>
        <v>36</v>
      </c>
      <c r="Y749">
        <f t="shared" si="214"/>
        <v>36</v>
      </c>
      <c r="Z749">
        <f t="shared" si="231"/>
        <v>7.5</v>
      </c>
      <c r="AA749">
        <f t="shared" si="239"/>
        <v>40</v>
      </c>
      <c r="AB749">
        <f t="shared" si="215"/>
        <v>40</v>
      </c>
      <c r="AC749">
        <f t="shared" si="216"/>
        <v>7.21</v>
      </c>
      <c r="AD749" cm="1">
        <f t="array" ref="AD749">1+SUMPRODUCT((D$469:D$776=D749)*(AC$469:AC$776&gt;AC749))</f>
        <v>67</v>
      </c>
      <c r="AE749">
        <f t="shared" si="217"/>
        <v>67</v>
      </c>
      <c r="AF749">
        <f t="shared" si="218"/>
        <v>6.97</v>
      </c>
      <c r="AG749" cm="1">
        <f t="array" ref="AG749">1+SUMPRODUCT((D$469:D$776=D749)*(AF$469:AF$776&gt;AF749))</f>
        <v>69</v>
      </c>
      <c r="AH749">
        <f t="shared" si="219"/>
        <v>69</v>
      </c>
      <c r="AI749">
        <f t="shared" si="220"/>
        <v>7.37</v>
      </c>
      <c r="AJ749" cm="1">
        <f t="array" ref="AJ749">1+SUMPRODUCT((D$469:D$776=D749)*(AI$469:AI$776&gt;AI749))</f>
        <v>44</v>
      </c>
      <c r="AK749">
        <f t="shared" si="221"/>
        <v>44</v>
      </c>
      <c r="AL749">
        <f t="shared" si="222"/>
        <v>7.35</v>
      </c>
      <c r="AM749" cm="1">
        <f t="array" ref="AM749">1+SUMPRODUCT((D$469:D$776=D749)*(AL$469:AL$776&gt;AL749))</f>
        <v>34</v>
      </c>
      <c r="AN749">
        <f t="shared" si="223"/>
        <v>34</v>
      </c>
    </row>
    <row r="750" spans="2:40" x14ac:dyDescent="0.3">
      <c r="B750" t="s">
        <v>301</v>
      </c>
      <c r="C750" t="str">
        <f>VLOOKUP(B750,class!A$1:B$357,2,FALSE)</f>
        <v>Unitary authority</v>
      </c>
      <c r="D750" t="str">
        <f>VLOOKUP(B750,classifications!E$3:F$335,2,FALSE)</f>
        <v>Urban with City and Town</v>
      </c>
      <c r="E750" s="7">
        <f t="shared" si="224"/>
        <v>7.27</v>
      </c>
      <c r="F750" s="49">
        <f t="shared" si="232"/>
        <v>45</v>
      </c>
      <c r="G750" s="49">
        <f t="shared" si="208"/>
        <v>45</v>
      </c>
      <c r="H750">
        <f t="shared" si="225"/>
        <v>7.32</v>
      </c>
      <c r="I750" s="49">
        <f t="shared" si="233"/>
        <v>36</v>
      </c>
      <c r="J750" s="49">
        <f t="shared" si="209"/>
        <v>36</v>
      </c>
      <c r="K750">
        <f t="shared" si="226"/>
        <v>7.47</v>
      </c>
      <c r="L750">
        <f t="shared" si="234"/>
        <v>26</v>
      </c>
      <c r="M750" s="49">
        <f t="shared" si="210"/>
        <v>26</v>
      </c>
      <c r="N750">
        <f t="shared" si="227"/>
        <v>7.5</v>
      </c>
      <c r="O750">
        <f t="shared" si="235"/>
        <v>40</v>
      </c>
      <c r="P750" s="49">
        <f t="shared" si="211"/>
        <v>40</v>
      </c>
      <c r="Q750">
        <f t="shared" si="228"/>
        <v>7.5</v>
      </c>
      <c r="R750">
        <f t="shared" si="236"/>
        <v>39</v>
      </c>
      <c r="S750" s="49">
        <f t="shared" si="212"/>
        <v>39</v>
      </c>
      <c r="T750">
        <f t="shared" si="229"/>
        <v>7.62</v>
      </c>
      <c r="U750">
        <f t="shared" si="237"/>
        <v>26</v>
      </c>
      <c r="V750">
        <f t="shared" si="213"/>
        <v>26</v>
      </c>
      <c r="W750">
        <f t="shared" si="230"/>
        <v>7.65</v>
      </c>
      <c r="X750">
        <f t="shared" si="238"/>
        <v>24</v>
      </c>
      <c r="Y750">
        <f t="shared" si="214"/>
        <v>24</v>
      </c>
      <c r="Z750">
        <f t="shared" si="231"/>
        <v>7.69</v>
      </c>
      <c r="AA750">
        <f t="shared" si="239"/>
        <v>22</v>
      </c>
      <c r="AB750">
        <f t="shared" si="215"/>
        <v>22</v>
      </c>
      <c r="AC750">
        <f t="shared" si="216"/>
        <v>7.56</v>
      </c>
      <c r="AD750" cm="1">
        <f t="array" ref="AD750">1+SUMPRODUCT((D$469:D$776=D750)*(AC$469:AC$776&gt;AC750))</f>
        <v>32</v>
      </c>
      <c r="AE750">
        <f t="shared" si="217"/>
        <v>32</v>
      </c>
      <c r="AF750">
        <f t="shared" si="218"/>
        <v>7.14</v>
      </c>
      <c r="AG750" cm="1">
        <f t="array" ref="AG750">1+SUMPRODUCT((D$469:D$776=D750)*(AF$469:AF$776&gt;AF750))</f>
        <v>76</v>
      </c>
      <c r="AH750">
        <f t="shared" si="219"/>
        <v>76</v>
      </c>
      <c r="AI750">
        <f t="shared" si="220"/>
        <v>7.38</v>
      </c>
      <c r="AJ750" cm="1">
        <f t="array" ref="AJ750">1+SUMPRODUCT((D$469:D$776=D750)*(AI$469:AI$776&gt;AI750))</f>
        <v>57</v>
      </c>
      <c r="AK750">
        <f t="shared" si="221"/>
        <v>57</v>
      </c>
      <c r="AL750">
        <f t="shared" si="222"/>
        <v>7.32</v>
      </c>
      <c r="AM750" cm="1">
        <f t="array" ref="AM750">1+SUMPRODUCT((D$469:D$776=D750)*(AL$469:AL$776&gt;AL750))</f>
        <v>54</v>
      </c>
      <c r="AN750">
        <f t="shared" si="223"/>
        <v>54</v>
      </c>
    </row>
    <row r="751" spans="2:40" x14ac:dyDescent="0.3">
      <c r="B751" t="s">
        <v>302</v>
      </c>
      <c r="C751" t="str">
        <f>VLOOKUP(B751,class!A$1:B$357,2,FALSE)</f>
        <v>Shire district</v>
      </c>
      <c r="D751" t="str">
        <f>VLOOKUP(B751,classifications!E$3:F$335,2,FALSE)</f>
        <v>Urban with City and Town</v>
      </c>
      <c r="E751" s="7">
        <f t="shared" si="224"/>
        <v>7.39</v>
      </c>
      <c r="F751" s="49">
        <f t="shared" si="232"/>
        <v>20</v>
      </c>
      <c r="G751" s="49">
        <f t="shared" si="208"/>
        <v>20</v>
      </c>
      <c r="H751">
        <f t="shared" si="225"/>
        <v>7.38</v>
      </c>
      <c r="I751" s="49">
        <f t="shared" si="233"/>
        <v>21</v>
      </c>
      <c r="J751" s="49">
        <f t="shared" si="209"/>
        <v>21</v>
      </c>
      <c r="K751">
        <f t="shared" si="226"/>
        <v>7.69</v>
      </c>
      <c r="L751">
        <f t="shared" si="234"/>
        <v>10</v>
      </c>
      <c r="M751" s="49">
        <f t="shared" si="210"/>
        <v>10</v>
      </c>
      <c r="N751">
        <f t="shared" si="227"/>
        <v>7.55</v>
      </c>
      <c r="O751">
        <f t="shared" si="235"/>
        <v>25</v>
      </c>
      <c r="P751" s="49">
        <f t="shared" si="211"/>
        <v>25</v>
      </c>
      <c r="Q751">
        <f t="shared" si="228"/>
        <v>7.41</v>
      </c>
      <c r="R751">
        <f t="shared" si="236"/>
        <v>59</v>
      </c>
      <c r="S751" s="49">
        <f t="shared" si="212"/>
        <v>59</v>
      </c>
      <c r="T751">
        <f t="shared" si="229"/>
        <v>7.57</v>
      </c>
      <c r="U751">
        <f t="shared" si="237"/>
        <v>34</v>
      </c>
      <c r="V751">
        <f t="shared" si="213"/>
        <v>34</v>
      </c>
      <c r="W751">
        <f t="shared" si="230"/>
        <v>7.8</v>
      </c>
      <c r="X751">
        <f t="shared" si="238"/>
        <v>10</v>
      </c>
      <c r="Y751">
        <f t="shared" si="214"/>
        <v>10</v>
      </c>
      <c r="Z751">
        <f t="shared" si="231"/>
        <v>7.78</v>
      </c>
      <c r="AA751">
        <f t="shared" si="239"/>
        <v>12</v>
      </c>
      <c r="AB751">
        <f t="shared" si="215"/>
        <v>12</v>
      </c>
      <c r="AC751">
        <f t="shared" si="216"/>
        <v>7.83</v>
      </c>
      <c r="AD751" cm="1">
        <f t="array" ref="AD751">1+SUMPRODUCT((D$469:D$776=D751)*(AC$469:AC$776&gt;AC751))</f>
        <v>11</v>
      </c>
      <c r="AE751">
        <f t="shared" si="217"/>
        <v>11</v>
      </c>
      <c r="AF751">
        <f t="shared" si="218"/>
        <v>7.37</v>
      </c>
      <c r="AG751" cm="1">
        <f t="array" ref="AG751">1+SUMPRODUCT((D$469:D$776=D751)*(AF$469:AF$776&gt;AF751))</f>
        <v>30</v>
      </c>
      <c r="AH751">
        <f t="shared" si="219"/>
        <v>30</v>
      </c>
      <c r="AI751">
        <f t="shared" si="220"/>
        <v>7.29</v>
      </c>
      <c r="AJ751" cm="1">
        <f t="array" ref="AJ751">1+SUMPRODUCT((D$469:D$776=D751)*(AI$469:AI$776&gt;AI751))</f>
        <v>71</v>
      </c>
      <c r="AK751">
        <f t="shared" si="221"/>
        <v>71</v>
      </c>
      <c r="AL751">
        <f t="shared" si="222"/>
        <v>7.16</v>
      </c>
      <c r="AM751" cm="1">
        <f t="array" ref="AM751">1+SUMPRODUCT((D$469:D$776=D751)*(AL$469:AL$776&gt;AL751))</f>
        <v>73</v>
      </c>
      <c r="AN751">
        <f t="shared" si="223"/>
        <v>73</v>
      </c>
    </row>
    <row r="752" spans="2:40" x14ac:dyDescent="0.3">
      <c r="B752" t="s">
        <v>303</v>
      </c>
      <c r="C752" t="str">
        <f>VLOOKUP(B752,class!A$1:B$357,2,FALSE)</f>
        <v>Shire district</v>
      </c>
      <c r="D752" t="str">
        <f>VLOOKUP(B752,classifications!E$3:F$335,2,FALSE)</f>
        <v>Urban with Major Conurbation</v>
      </c>
      <c r="E752" s="7">
        <f t="shared" si="224"/>
        <v>7.07</v>
      </c>
      <c r="F752" s="49">
        <f t="shared" si="232"/>
        <v>59</v>
      </c>
      <c r="G752" s="49">
        <f t="shared" si="208"/>
        <v>59</v>
      </c>
      <c r="H752">
        <f t="shared" si="225"/>
        <v>7.32</v>
      </c>
      <c r="I752" s="49">
        <f t="shared" si="233"/>
        <v>25</v>
      </c>
      <c r="J752" s="49">
        <f t="shared" si="209"/>
        <v>25</v>
      </c>
      <c r="K752">
        <f t="shared" si="226"/>
        <v>7.55</v>
      </c>
      <c r="L752">
        <f t="shared" si="234"/>
        <v>12</v>
      </c>
      <c r="M752" s="49">
        <f t="shared" si="210"/>
        <v>12</v>
      </c>
      <c r="N752">
        <f t="shared" si="227"/>
        <v>7.44</v>
      </c>
      <c r="O752">
        <f t="shared" si="235"/>
        <v>20</v>
      </c>
      <c r="P752" s="49">
        <f t="shared" si="211"/>
        <v>20</v>
      </c>
      <c r="Q752">
        <f t="shared" si="228"/>
        <v>7.89</v>
      </c>
      <c r="R752">
        <f t="shared" si="236"/>
        <v>2</v>
      </c>
      <c r="S752" s="49">
        <f t="shared" si="212"/>
        <v>2</v>
      </c>
      <c r="T752">
        <f t="shared" si="229"/>
        <v>7.54</v>
      </c>
      <c r="U752">
        <f t="shared" si="237"/>
        <v>22</v>
      </c>
      <c r="V752">
        <f t="shared" si="213"/>
        <v>22</v>
      </c>
      <c r="W752">
        <f t="shared" si="230"/>
        <v>8.02</v>
      </c>
      <c r="X752">
        <f t="shared" si="238"/>
        <v>2</v>
      </c>
      <c r="Y752">
        <f t="shared" si="214"/>
        <v>2</v>
      </c>
      <c r="Z752">
        <f t="shared" si="231"/>
        <v>8.02</v>
      </c>
      <c r="AA752">
        <f t="shared" si="239"/>
        <v>3</v>
      </c>
      <c r="AB752">
        <f t="shared" si="215"/>
        <v>3</v>
      </c>
      <c r="AC752">
        <f t="shared" si="216"/>
        <v>7.81</v>
      </c>
      <c r="AD752" cm="1">
        <f t="array" ref="AD752">1+SUMPRODUCT((D$469:D$776=D752)*(AC$469:AC$776&gt;AC752))</f>
        <v>4</v>
      </c>
      <c r="AE752">
        <f t="shared" si="217"/>
        <v>4</v>
      </c>
      <c r="AF752">
        <f t="shared" si="218"/>
        <v>6.85</v>
      </c>
      <c r="AG752" cm="1">
        <f t="array" ref="AG752">1+SUMPRODUCT((D$469:D$776=D752)*(AF$469:AF$776&gt;AF752))</f>
        <v>74</v>
      </c>
      <c r="AH752">
        <f t="shared" si="219"/>
        <v>74</v>
      </c>
      <c r="AI752">
        <f t="shared" si="220"/>
        <v>7.55</v>
      </c>
      <c r="AJ752" cm="1">
        <f t="array" ref="AJ752">1+SUMPRODUCT((D$469:D$776=D752)*(AI$469:AI$776&gt;AI752))</f>
        <v>14</v>
      </c>
      <c r="AK752">
        <f t="shared" si="221"/>
        <v>14</v>
      </c>
      <c r="AL752">
        <f t="shared" si="222"/>
        <v>6.93</v>
      </c>
      <c r="AM752" cm="1">
        <f t="array" ref="AM752">1+SUMPRODUCT((D$469:D$776=D752)*(AL$469:AL$776&gt;AL752))</f>
        <v>71</v>
      </c>
      <c r="AN752">
        <f t="shared" si="223"/>
        <v>71</v>
      </c>
    </row>
    <row r="753" spans="2:40" x14ac:dyDescent="0.3">
      <c r="B753" t="s">
        <v>305</v>
      </c>
      <c r="C753" t="str">
        <f>VLOOKUP(B753,class!A$1:B$357,2,FALSE)</f>
        <v>Shire district</v>
      </c>
      <c r="D753" t="str">
        <f>VLOOKUP(B753,classifications!E$3:F$335,2,FALSE)</f>
        <v xml:space="preserve">Largely Rural (rural including hub towns 50-79%) </v>
      </c>
      <c r="E753" s="7">
        <f t="shared" si="224"/>
        <v>7.7</v>
      </c>
      <c r="F753" s="49">
        <f t="shared" si="232"/>
        <v>2</v>
      </c>
      <c r="G753" s="49">
        <f t="shared" si="208"/>
        <v>2</v>
      </c>
      <c r="H753">
        <f t="shared" si="225"/>
        <v>7.77</v>
      </c>
      <c r="I753" s="49">
        <f t="shared" si="233"/>
        <v>3</v>
      </c>
      <c r="J753" s="49">
        <f t="shared" si="209"/>
        <v>3</v>
      </c>
      <c r="K753">
        <f t="shared" si="226"/>
        <v>7.38</v>
      </c>
      <c r="L753">
        <f t="shared" si="234"/>
        <v>29</v>
      </c>
      <c r="M753" s="49">
        <f t="shared" si="210"/>
        <v>29</v>
      </c>
      <c r="N753">
        <f t="shared" si="227"/>
        <v>7.56</v>
      </c>
      <c r="O753">
        <f t="shared" si="235"/>
        <v>25</v>
      </c>
      <c r="P753" s="49">
        <f t="shared" si="211"/>
        <v>25</v>
      </c>
      <c r="Q753">
        <f t="shared" si="228"/>
        <v>7.8</v>
      </c>
      <c r="R753">
        <f t="shared" si="236"/>
        <v>7</v>
      </c>
      <c r="S753" s="49">
        <f t="shared" si="212"/>
        <v>7</v>
      </c>
      <c r="T753">
        <f t="shared" si="229"/>
        <v>8</v>
      </c>
      <c r="U753">
        <f t="shared" si="237"/>
        <v>2</v>
      </c>
      <c r="V753">
        <f t="shared" si="213"/>
        <v>2</v>
      </c>
      <c r="W753">
        <f t="shared" si="230"/>
        <v>7.73</v>
      </c>
      <c r="X753">
        <f t="shared" si="238"/>
        <v>9</v>
      </c>
      <c r="Y753">
        <f t="shared" si="214"/>
        <v>9</v>
      </c>
      <c r="Z753">
        <f t="shared" si="231"/>
        <v>7.38</v>
      </c>
      <c r="AA753">
        <f t="shared" si="239"/>
        <v>38</v>
      </c>
      <c r="AB753">
        <f t="shared" si="215"/>
        <v>38</v>
      </c>
      <c r="AC753">
        <f t="shared" si="216"/>
        <v>7.48</v>
      </c>
      <c r="AD753" cm="1">
        <f t="array" ref="AD753">1+SUMPRODUCT((D$469:D$776=D753)*(AC$469:AC$776&gt;AC753))</f>
        <v>29</v>
      </c>
      <c r="AE753">
        <f t="shared" si="217"/>
        <v>29</v>
      </c>
      <c r="AF753">
        <f t="shared" si="218"/>
        <v>7.14</v>
      </c>
      <c r="AG753" cm="1">
        <f t="array" ref="AG753">1+SUMPRODUCT((D$469:D$776=D753)*(AF$469:AF$776&gt;AF753))</f>
        <v>39</v>
      </c>
      <c r="AH753">
        <f t="shared" si="219"/>
        <v>39</v>
      </c>
      <c r="AI753">
        <f t="shared" si="220"/>
        <v>7.32</v>
      </c>
      <c r="AJ753" cm="1">
        <f t="array" ref="AJ753">1+SUMPRODUCT((D$469:D$776=D753)*(AI$469:AI$776&gt;AI753))</f>
        <v>37</v>
      </c>
      <c r="AK753">
        <f t="shared" si="221"/>
        <v>37</v>
      </c>
      <c r="AL753">
        <f t="shared" si="222"/>
        <v>7.63</v>
      </c>
      <c r="AM753" cm="1">
        <f t="array" ref="AM753">1+SUMPRODUCT((D$469:D$776=D753)*(AL$469:AL$776&gt;AL753))</f>
        <v>8</v>
      </c>
      <c r="AN753">
        <f t="shared" si="223"/>
        <v>8</v>
      </c>
    </row>
    <row r="754" spans="2:40" x14ac:dyDescent="0.3">
      <c r="B754" t="s">
        <v>306</v>
      </c>
      <c r="C754" t="str">
        <f>VLOOKUP(B754,class!A$1:B$357,2,FALSE)</f>
        <v>Shire district</v>
      </c>
      <c r="D754" t="str">
        <f>VLOOKUP(B754,classifications!E$3:F$335,2,FALSE)</f>
        <v xml:space="preserve">Mainly Rural (rural including hub towns &gt;=80%) </v>
      </c>
      <c r="E754" s="7">
        <f t="shared" si="224"/>
        <v>7.35</v>
      </c>
      <c r="F754" s="49">
        <f t="shared" si="232"/>
        <v>25</v>
      </c>
      <c r="G754" s="49">
        <f t="shared" si="208"/>
        <v>25</v>
      </c>
      <c r="H754">
        <f t="shared" si="225"/>
        <v>7.14</v>
      </c>
      <c r="I754" s="49">
        <f t="shared" si="233"/>
        <v>34</v>
      </c>
      <c r="J754" s="49">
        <f t="shared" si="209"/>
        <v>34</v>
      </c>
      <c r="K754">
        <f t="shared" si="226"/>
        <v>7.41</v>
      </c>
      <c r="L754">
        <f t="shared" si="234"/>
        <v>34</v>
      </c>
      <c r="M754" s="49">
        <f t="shared" si="210"/>
        <v>34</v>
      </c>
      <c r="N754">
        <f t="shared" si="227"/>
        <v>7.53</v>
      </c>
      <c r="O754">
        <f t="shared" si="235"/>
        <v>29</v>
      </c>
      <c r="P754" s="49">
        <f t="shared" si="211"/>
        <v>29</v>
      </c>
      <c r="Q754">
        <f t="shared" si="228"/>
        <v>7.49</v>
      </c>
      <c r="R754">
        <f t="shared" si="236"/>
        <v>32</v>
      </c>
      <c r="S754" s="49">
        <f t="shared" si="212"/>
        <v>32</v>
      </c>
      <c r="T754">
        <f t="shared" si="229"/>
        <v>7.51</v>
      </c>
      <c r="U754">
        <f t="shared" si="237"/>
        <v>37</v>
      </c>
      <c r="V754">
        <f t="shared" si="213"/>
        <v>37</v>
      </c>
      <c r="W754">
        <f t="shared" si="230"/>
        <v>7.76</v>
      </c>
      <c r="X754">
        <f t="shared" si="238"/>
        <v>11</v>
      </c>
      <c r="Y754">
        <f t="shared" si="214"/>
        <v>11</v>
      </c>
      <c r="Z754">
        <f t="shared" si="231"/>
        <v>7.82</v>
      </c>
      <c r="AA754">
        <f t="shared" si="239"/>
        <v>9</v>
      </c>
      <c r="AB754">
        <f t="shared" si="215"/>
        <v>9</v>
      </c>
      <c r="AC754">
        <f t="shared" si="216"/>
        <v>7.44</v>
      </c>
      <c r="AD754" cm="1">
        <f t="array" ref="AD754">1+SUMPRODUCT((D$469:D$776=D754)*(AC$469:AC$776&gt;AC754))</f>
        <v>32</v>
      </c>
      <c r="AE754">
        <f t="shared" si="217"/>
        <v>32</v>
      </c>
      <c r="AF754">
        <f t="shared" si="218"/>
        <v>7.44</v>
      </c>
      <c r="AG754" cm="1">
        <f t="array" ref="AG754">1+SUMPRODUCT((D$469:D$776=D754)*(AF$469:AF$776&gt;AF754))</f>
        <v>27</v>
      </c>
      <c r="AH754">
        <f t="shared" si="219"/>
        <v>27</v>
      </c>
      <c r="AI754">
        <f t="shared" si="220"/>
        <v>7.66</v>
      </c>
      <c r="AJ754" cm="1">
        <f t="array" ref="AJ754">1+SUMPRODUCT((D$469:D$776=D754)*(AI$469:AI$776&gt;AI754))</f>
        <v>17</v>
      </c>
      <c r="AK754">
        <f t="shared" si="221"/>
        <v>17</v>
      </c>
      <c r="AL754">
        <f t="shared" si="222"/>
        <v>7.63</v>
      </c>
      <c r="AM754" cm="1">
        <f t="array" ref="AM754">1+SUMPRODUCT((D$469:D$776=D754)*(AL$469:AL$776&gt;AL754))</f>
        <v>17</v>
      </c>
      <c r="AN754">
        <f t="shared" si="223"/>
        <v>17</v>
      </c>
    </row>
    <row r="755" spans="2:40" x14ac:dyDescent="0.3">
      <c r="B755" t="s">
        <v>308</v>
      </c>
      <c r="C755" t="str">
        <f>VLOOKUP(B755,class!A$1:B$357,2,FALSE)</f>
        <v>Shire district</v>
      </c>
      <c r="D755" t="str">
        <f>VLOOKUP(B755,classifications!E$3:F$335,2,FALSE)</f>
        <v>Urban with City and Town</v>
      </c>
      <c r="E755" s="7">
        <f t="shared" si="224"/>
        <v>7.31</v>
      </c>
      <c r="F755" s="49">
        <f t="shared" si="232"/>
        <v>37</v>
      </c>
      <c r="G755" s="49">
        <f t="shared" si="208"/>
        <v>37</v>
      </c>
      <c r="H755">
        <f t="shared" si="225"/>
        <v>7.33</v>
      </c>
      <c r="I755" s="49">
        <f t="shared" si="233"/>
        <v>31</v>
      </c>
      <c r="J755" s="49">
        <f t="shared" si="209"/>
        <v>31</v>
      </c>
      <c r="K755">
        <f t="shared" si="226"/>
        <v>7.02</v>
      </c>
      <c r="L755">
        <f t="shared" si="234"/>
        <v>89</v>
      </c>
      <c r="M755" s="49">
        <f t="shared" si="210"/>
        <v>89</v>
      </c>
      <c r="N755">
        <f t="shared" si="227"/>
        <v>7.48</v>
      </c>
      <c r="O755">
        <f t="shared" si="235"/>
        <v>47</v>
      </c>
      <c r="P755" s="49">
        <f t="shared" si="211"/>
        <v>47</v>
      </c>
      <c r="Q755">
        <f t="shared" si="228"/>
        <v>7.56</v>
      </c>
      <c r="R755">
        <f t="shared" si="236"/>
        <v>31</v>
      </c>
      <c r="S755" s="49">
        <f t="shared" si="212"/>
        <v>31</v>
      </c>
      <c r="T755">
        <f t="shared" si="229"/>
        <v>7.79</v>
      </c>
      <c r="U755">
        <f t="shared" si="237"/>
        <v>6</v>
      </c>
      <c r="V755">
        <f t="shared" si="213"/>
        <v>6</v>
      </c>
      <c r="W755">
        <f t="shared" si="230"/>
        <v>7.34</v>
      </c>
      <c r="X755">
        <f t="shared" si="238"/>
        <v>76</v>
      </c>
      <c r="Y755">
        <f t="shared" si="214"/>
        <v>76</v>
      </c>
      <c r="Z755">
        <f t="shared" si="231"/>
        <v>7.66</v>
      </c>
      <c r="AA755">
        <f t="shared" si="239"/>
        <v>29</v>
      </c>
      <c r="AB755">
        <f t="shared" si="215"/>
        <v>29</v>
      </c>
      <c r="AC755">
        <f t="shared" si="216"/>
        <v>7.34</v>
      </c>
      <c r="AD755" cm="1">
        <f t="array" ref="AD755">1+SUMPRODUCT((D$469:D$776=D755)*(AC$469:AC$776&gt;AC755))</f>
        <v>67</v>
      </c>
      <c r="AE755">
        <f t="shared" si="217"/>
        <v>67</v>
      </c>
      <c r="AF755">
        <f t="shared" si="218"/>
        <v>7.34</v>
      </c>
      <c r="AG755" cm="1">
        <f t="array" ref="AG755">1+SUMPRODUCT((D$469:D$776=D755)*(AF$469:AF$776&gt;AF755))</f>
        <v>39</v>
      </c>
      <c r="AH755">
        <f t="shared" si="219"/>
        <v>39</v>
      </c>
      <c r="AI755">
        <f t="shared" si="220"/>
        <v>7.33</v>
      </c>
      <c r="AJ755" cm="1">
        <f t="array" ref="AJ755">1+SUMPRODUCT((D$469:D$776=D755)*(AI$469:AI$776&gt;AI755))</f>
        <v>66</v>
      </c>
      <c r="AK755">
        <f t="shared" si="221"/>
        <v>66</v>
      </c>
      <c r="AL755">
        <f t="shared" si="222"/>
        <v>7.85</v>
      </c>
      <c r="AM755" cm="1">
        <f t="array" ref="AM755">1+SUMPRODUCT((D$469:D$776=D755)*(AL$469:AL$776&gt;AL755))</f>
        <v>6</v>
      </c>
      <c r="AN755">
        <f t="shared" si="223"/>
        <v>6</v>
      </c>
    </row>
    <row r="756" spans="2:40" x14ac:dyDescent="0.3">
      <c r="B756" t="s">
        <v>309</v>
      </c>
      <c r="C756" t="str">
        <f>VLOOKUP(B756,class!A$1:B$357,2,FALSE)</f>
        <v>Unitary authority</v>
      </c>
      <c r="D756" t="str">
        <f>VLOOKUP(B756,classifications!E$3:F$335,2,FALSE)</f>
        <v>Urban with Significant Rural (rural including hub towns 26-49%)</v>
      </c>
      <c r="E756" s="7">
        <f t="shared" si="224"/>
        <v>7.5</v>
      </c>
      <c r="F756" s="49">
        <f t="shared" si="232"/>
        <v>11</v>
      </c>
      <c r="G756" s="49">
        <f t="shared" si="208"/>
        <v>11</v>
      </c>
      <c r="H756">
        <f t="shared" si="225"/>
        <v>7.46</v>
      </c>
      <c r="I756" s="49">
        <f t="shared" si="233"/>
        <v>12</v>
      </c>
      <c r="J756" s="49">
        <f t="shared" si="209"/>
        <v>12</v>
      </c>
      <c r="K756">
        <f t="shared" si="226"/>
        <v>7.5</v>
      </c>
      <c r="L756">
        <f t="shared" si="234"/>
        <v>21</v>
      </c>
      <c r="M756" s="49">
        <f t="shared" si="210"/>
        <v>21</v>
      </c>
      <c r="N756">
        <f t="shared" si="227"/>
        <v>7.56</v>
      </c>
      <c r="O756">
        <f t="shared" si="235"/>
        <v>24</v>
      </c>
      <c r="P756" s="49">
        <f t="shared" si="211"/>
        <v>24</v>
      </c>
      <c r="Q756">
        <f t="shared" si="228"/>
        <v>7.67</v>
      </c>
      <c r="R756">
        <f t="shared" si="236"/>
        <v>4</v>
      </c>
      <c r="S756" s="49">
        <f t="shared" si="212"/>
        <v>4</v>
      </c>
      <c r="T756">
        <f t="shared" si="229"/>
        <v>7.6</v>
      </c>
      <c r="U756">
        <f t="shared" si="237"/>
        <v>18</v>
      </c>
      <c r="V756">
        <f t="shared" si="213"/>
        <v>18</v>
      </c>
      <c r="W756">
        <f t="shared" si="230"/>
        <v>7.6</v>
      </c>
      <c r="X756">
        <f t="shared" si="238"/>
        <v>19</v>
      </c>
      <c r="Y756">
        <f t="shared" si="214"/>
        <v>19</v>
      </c>
      <c r="Z756">
        <f t="shared" si="231"/>
        <v>7.84</v>
      </c>
      <c r="AA756">
        <f t="shared" si="239"/>
        <v>7</v>
      </c>
      <c r="AB756">
        <f t="shared" si="215"/>
        <v>7</v>
      </c>
      <c r="AC756">
        <f t="shared" si="216"/>
        <v>7.57</v>
      </c>
      <c r="AD756" cm="1">
        <f t="array" ref="AD756">1+SUMPRODUCT((D$469:D$776=D756)*(AC$469:AC$776&gt;AC756))</f>
        <v>21</v>
      </c>
      <c r="AE756">
        <f t="shared" si="217"/>
        <v>21</v>
      </c>
      <c r="AF756">
        <f t="shared" si="218"/>
        <v>7.23</v>
      </c>
      <c r="AG756" cm="1">
        <f t="array" ref="AG756">1+SUMPRODUCT((D$469:D$776=D756)*(AF$469:AF$776&gt;AF756))</f>
        <v>37</v>
      </c>
      <c r="AH756">
        <f t="shared" si="219"/>
        <v>37</v>
      </c>
      <c r="AI756">
        <f t="shared" si="220"/>
        <v>7.47</v>
      </c>
      <c r="AJ756" cm="1">
        <f t="array" ref="AJ756">1+SUMPRODUCT((D$469:D$776=D756)*(AI$469:AI$776&gt;AI756))</f>
        <v>30</v>
      </c>
      <c r="AK756">
        <f t="shared" si="221"/>
        <v>30</v>
      </c>
      <c r="AL756">
        <f t="shared" si="222"/>
        <v>7.44</v>
      </c>
      <c r="AM756" cm="1">
        <f t="array" ref="AM756">1+SUMPRODUCT((D$469:D$776=D756)*(AL$469:AL$776&gt;AL756))</f>
        <v>35</v>
      </c>
      <c r="AN756">
        <f t="shared" si="223"/>
        <v>35</v>
      </c>
    </row>
    <row r="757" spans="2:40" x14ac:dyDescent="0.3">
      <c r="B757" t="s">
        <v>310</v>
      </c>
      <c r="C757" t="str">
        <f>VLOOKUP(B757,class!A$1:B$357,2,FALSE)</f>
        <v>Shire district</v>
      </c>
      <c r="D757" t="str">
        <f>VLOOKUP(B757,classifications!E$3:F$335,2,FALSE)</f>
        <v xml:space="preserve">Mainly Rural (rural including hub towns &gt;=80%) </v>
      </c>
      <c r="E757" s="7">
        <f t="shared" si="224"/>
        <v>7.5</v>
      </c>
      <c r="F757" s="49">
        <f t="shared" si="232"/>
        <v>16</v>
      </c>
      <c r="G757" s="49">
        <f t="shared" si="208"/>
        <v>16</v>
      </c>
      <c r="H757">
        <f t="shared" si="225"/>
        <v>7.14</v>
      </c>
      <c r="I757" s="49">
        <f t="shared" si="233"/>
        <v>34</v>
      </c>
      <c r="J757" s="49">
        <f t="shared" si="209"/>
        <v>34</v>
      </c>
      <c r="K757">
        <f t="shared" si="226"/>
        <v>7.49</v>
      </c>
      <c r="L757">
        <f t="shared" si="234"/>
        <v>30</v>
      </c>
      <c r="M757" s="49">
        <f t="shared" si="210"/>
        <v>30</v>
      </c>
      <c r="N757">
        <f t="shared" si="227"/>
        <v>7.33</v>
      </c>
      <c r="O757">
        <f t="shared" si="235"/>
        <v>39</v>
      </c>
      <c r="P757" s="49">
        <f t="shared" si="211"/>
        <v>39</v>
      </c>
      <c r="Q757">
        <f t="shared" si="228"/>
        <v>7.47</v>
      </c>
      <c r="R757">
        <f t="shared" si="236"/>
        <v>34</v>
      </c>
      <c r="S757" s="49">
        <f t="shared" si="212"/>
        <v>34</v>
      </c>
      <c r="T757">
        <f t="shared" si="229"/>
        <v>7.52</v>
      </c>
      <c r="U757">
        <f t="shared" si="237"/>
        <v>36</v>
      </c>
      <c r="V757">
        <f t="shared" si="213"/>
        <v>36</v>
      </c>
      <c r="W757">
        <f t="shared" si="230"/>
        <v>7.18</v>
      </c>
      <c r="X757">
        <f t="shared" si="238"/>
        <v>41</v>
      </c>
      <c r="Y757">
        <f t="shared" si="214"/>
        <v>41</v>
      </c>
      <c r="Z757">
        <f t="shared" si="231"/>
        <v>8.15</v>
      </c>
      <c r="AA757">
        <f t="shared" si="239"/>
        <v>3</v>
      </c>
      <c r="AB757">
        <f t="shared" si="215"/>
        <v>3</v>
      </c>
      <c r="AC757">
        <f t="shared" si="216"/>
        <v>8.01</v>
      </c>
      <c r="AD757" cm="1">
        <f t="array" ref="AD757">1+SUMPRODUCT((D$469:D$776=D757)*(AC$469:AC$776&gt;AC757))</f>
        <v>4</v>
      </c>
      <c r="AE757">
        <f t="shared" si="217"/>
        <v>4</v>
      </c>
      <c r="AF757">
        <f t="shared" si="218"/>
        <v>8.01</v>
      </c>
      <c r="AG757" cm="1">
        <f t="array" ref="AG757">1+SUMPRODUCT((D$469:D$776=D757)*(AF$469:AF$776&gt;AF757))</f>
        <v>2</v>
      </c>
      <c r="AH757">
        <f t="shared" si="219"/>
        <v>2</v>
      </c>
      <c r="AI757">
        <f t="shared" si="220"/>
        <v>7.83</v>
      </c>
      <c r="AJ757" cm="1">
        <f t="array" ref="AJ757">1+SUMPRODUCT((D$469:D$776=D757)*(AI$469:AI$776&gt;AI757))</f>
        <v>8</v>
      </c>
      <c r="AK757">
        <f t="shared" si="221"/>
        <v>8</v>
      </c>
      <c r="AL757" t="str">
        <f t="shared" si="222"/>
        <v>x</v>
      </c>
      <c r="AM757" cm="1">
        <f t="array" ref="AM757">1+SUMPRODUCT((D$469:D$776=D757)*(AL$469:AL$776&gt;AL757))</f>
        <v>1</v>
      </c>
      <c r="AN757">
        <f t="shared" si="223"/>
        <v>9999</v>
      </c>
    </row>
    <row r="758" spans="2:40" x14ac:dyDescent="0.3">
      <c r="B758" t="s">
        <v>312</v>
      </c>
      <c r="C758" t="str">
        <f>VLOOKUP(B758,class!A$1:B$357,2,FALSE)</f>
        <v>Shire district</v>
      </c>
      <c r="D758" t="str">
        <f>VLOOKUP(B758,classifications!E$3:F$335,2,FALSE)</f>
        <v>Urban with Significant Rural (rural including hub towns 26-49%)</v>
      </c>
      <c r="E758" s="7">
        <f t="shared" si="224"/>
        <v>7.28</v>
      </c>
      <c r="F758" s="49">
        <f t="shared" si="232"/>
        <v>39</v>
      </c>
      <c r="G758" s="49">
        <f t="shared" si="208"/>
        <v>39</v>
      </c>
      <c r="H758">
        <f t="shared" si="225"/>
        <v>7.27</v>
      </c>
      <c r="I758" s="49">
        <f t="shared" si="233"/>
        <v>34</v>
      </c>
      <c r="J758" s="49">
        <f t="shared" si="209"/>
        <v>34</v>
      </c>
      <c r="K758">
        <f t="shared" si="226"/>
        <v>7.63</v>
      </c>
      <c r="L758">
        <f t="shared" si="234"/>
        <v>9</v>
      </c>
      <c r="M758" s="49">
        <f t="shared" si="210"/>
        <v>9</v>
      </c>
      <c r="N758">
        <f t="shared" si="227"/>
        <v>7.11</v>
      </c>
      <c r="O758">
        <f t="shared" si="235"/>
        <v>45</v>
      </c>
      <c r="P758" s="49">
        <f t="shared" si="211"/>
        <v>45</v>
      </c>
      <c r="Q758">
        <f t="shared" si="228"/>
        <v>7.39</v>
      </c>
      <c r="R758">
        <f t="shared" si="236"/>
        <v>35</v>
      </c>
      <c r="S758" s="49">
        <f t="shared" si="212"/>
        <v>35</v>
      </c>
      <c r="T758">
        <f t="shared" si="229"/>
        <v>7.46</v>
      </c>
      <c r="U758">
        <f t="shared" si="237"/>
        <v>33</v>
      </c>
      <c r="V758">
        <f t="shared" si="213"/>
        <v>33</v>
      </c>
      <c r="W758">
        <f t="shared" si="230"/>
        <v>7.15</v>
      </c>
      <c r="X758">
        <f t="shared" si="238"/>
        <v>47</v>
      </c>
      <c r="Y758">
        <f t="shared" si="214"/>
        <v>47</v>
      </c>
      <c r="Z758">
        <f t="shared" si="231"/>
        <v>7.66</v>
      </c>
      <c r="AA758">
        <f t="shared" si="239"/>
        <v>21</v>
      </c>
      <c r="AB758">
        <f t="shared" si="215"/>
        <v>21</v>
      </c>
      <c r="AC758">
        <f t="shared" si="216"/>
        <v>7.43</v>
      </c>
      <c r="AD758" cm="1">
        <f t="array" ref="AD758">1+SUMPRODUCT((D$469:D$776=D758)*(AC$469:AC$776&gt;AC758))</f>
        <v>37</v>
      </c>
      <c r="AE758">
        <f t="shared" si="217"/>
        <v>37</v>
      </c>
      <c r="AF758">
        <f t="shared" si="218"/>
        <v>7.51</v>
      </c>
      <c r="AG758" cm="1">
        <f t="array" ref="AG758">1+SUMPRODUCT((D$469:D$776=D758)*(AF$469:AF$776&gt;AF758))</f>
        <v>14</v>
      </c>
      <c r="AH758">
        <f t="shared" si="219"/>
        <v>14</v>
      </c>
      <c r="AI758">
        <f t="shared" si="220"/>
        <v>7.61</v>
      </c>
      <c r="AJ758" cm="1">
        <f t="array" ref="AJ758">1+SUMPRODUCT((D$469:D$776=D758)*(AI$469:AI$776&gt;AI758))</f>
        <v>13</v>
      </c>
      <c r="AK758">
        <f t="shared" si="221"/>
        <v>13</v>
      </c>
      <c r="AL758">
        <f t="shared" si="222"/>
        <v>7.5</v>
      </c>
      <c r="AM758" cm="1">
        <f t="array" ref="AM758">1+SUMPRODUCT((D$469:D$776=D758)*(AL$469:AL$776&gt;AL758))</f>
        <v>28</v>
      </c>
      <c r="AN758">
        <f t="shared" si="223"/>
        <v>28</v>
      </c>
    </row>
    <row r="759" spans="2:40" x14ac:dyDescent="0.3">
      <c r="B759" t="s">
        <v>313</v>
      </c>
      <c r="C759" t="str">
        <f>VLOOKUP(B759,class!A$1:B$357,2,FALSE)</f>
        <v>Shire district</v>
      </c>
      <c r="D759" t="str">
        <f>VLOOKUP(B759,classifications!E$3:F$335,2,FALSE)</f>
        <v xml:space="preserve">Mainly Rural (rural including hub towns &gt;=80%) </v>
      </c>
      <c r="E759" s="7">
        <f t="shared" si="224"/>
        <v>7.58</v>
      </c>
      <c r="F759" s="49">
        <f t="shared" si="232"/>
        <v>14</v>
      </c>
      <c r="G759" s="49">
        <f t="shared" si="208"/>
        <v>14</v>
      </c>
      <c r="H759">
        <f t="shared" si="225"/>
        <v>7.28</v>
      </c>
      <c r="I759" s="49">
        <f t="shared" si="233"/>
        <v>30</v>
      </c>
      <c r="J759" s="49">
        <f t="shared" si="209"/>
        <v>30</v>
      </c>
      <c r="K759">
        <f t="shared" si="226"/>
        <v>7.64</v>
      </c>
      <c r="L759">
        <f t="shared" si="234"/>
        <v>16</v>
      </c>
      <c r="M759" s="49">
        <f t="shared" si="210"/>
        <v>16</v>
      </c>
      <c r="N759">
        <f t="shared" si="227"/>
        <v>7.78</v>
      </c>
      <c r="O759">
        <f t="shared" si="235"/>
        <v>10</v>
      </c>
      <c r="P759" s="49">
        <f t="shared" si="211"/>
        <v>10</v>
      </c>
      <c r="Q759">
        <f t="shared" si="228"/>
        <v>7.67</v>
      </c>
      <c r="R759">
        <f t="shared" si="236"/>
        <v>17</v>
      </c>
      <c r="S759" s="49">
        <f t="shared" si="212"/>
        <v>17</v>
      </c>
      <c r="T759">
        <f t="shared" si="229"/>
        <v>7.91</v>
      </c>
      <c r="U759">
        <f t="shared" si="237"/>
        <v>6</v>
      </c>
      <c r="V759">
        <f t="shared" si="213"/>
        <v>6</v>
      </c>
      <c r="W759">
        <f t="shared" si="230"/>
        <v>7.93</v>
      </c>
      <c r="X759">
        <f t="shared" si="238"/>
        <v>4</v>
      </c>
      <c r="Y759">
        <f t="shared" si="214"/>
        <v>4</v>
      </c>
      <c r="Z759">
        <f t="shared" si="231"/>
        <v>7.7</v>
      </c>
      <c r="AA759">
        <f t="shared" si="239"/>
        <v>20</v>
      </c>
      <c r="AB759">
        <f t="shared" si="215"/>
        <v>20</v>
      </c>
      <c r="AC759">
        <f t="shared" si="216"/>
        <v>7.7</v>
      </c>
      <c r="AD759" cm="1">
        <f t="array" ref="AD759">1+SUMPRODUCT((D$469:D$776=D759)*(AC$469:AC$776&gt;AC759))</f>
        <v>13</v>
      </c>
      <c r="AE759">
        <f t="shared" si="217"/>
        <v>13</v>
      </c>
      <c r="AF759">
        <f t="shared" si="218"/>
        <v>7.36</v>
      </c>
      <c r="AG759" cm="1">
        <f t="array" ref="AG759">1+SUMPRODUCT((D$469:D$776=D759)*(AF$469:AF$776&gt;AF759))</f>
        <v>32</v>
      </c>
      <c r="AH759">
        <f t="shared" si="219"/>
        <v>32</v>
      </c>
      <c r="AI759">
        <f t="shared" si="220"/>
        <v>7.73</v>
      </c>
      <c r="AJ759" cm="1">
        <f t="array" ref="AJ759">1+SUMPRODUCT((D$469:D$776=D759)*(AI$469:AI$776&gt;AI759))</f>
        <v>15</v>
      </c>
      <c r="AK759">
        <f t="shared" si="221"/>
        <v>15</v>
      </c>
      <c r="AL759">
        <f t="shared" si="222"/>
        <v>7.51</v>
      </c>
      <c r="AM759" cm="1">
        <f t="array" ref="AM759">1+SUMPRODUCT((D$469:D$776=D759)*(AL$469:AL$776&gt;AL759))</f>
        <v>25</v>
      </c>
      <c r="AN759">
        <f t="shared" si="223"/>
        <v>25</v>
      </c>
    </row>
    <row r="760" spans="2:40" x14ac:dyDescent="0.3">
      <c r="B760" t="s">
        <v>1030</v>
      </c>
      <c r="C760" t="str">
        <f>VLOOKUP(B760,class!A$1:B$357,2,FALSE)</f>
        <v>Unitary authority</v>
      </c>
      <c r="D760" t="str">
        <f>VLOOKUP(B760,classifications!E$3:F$335,2,FALSE)</f>
        <v>Urban with Significant Rural (rural including hub towns 26-49%)</v>
      </c>
      <c r="E760" s="7"/>
      <c r="F760" s="49"/>
      <c r="G760" s="49"/>
      <c r="I760" s="49"/>
      <c r="J760" s="49"/>
      <c r="M760" s="49"/>
      <c r="P760" s="49"/>
      <c r="S760" s="49"/>
      <c r="AC760">
        <f t="shared" si="216"/>
        <v>7.65</v>
      </c>
      <c r="AD760" cm="1">
        <f t="array" ref="AD760">1+SUMPRODUCT((D$469:D$776=D760)*(AC$469:AC$776&gt;AC760))</f>
        <v>10</v>
      </c>
      <c r="AE760">
        <f t="shared" si="217"/>
        <v>10</v>
      </c>
      <c r="AF760">
        <f t="shared" si="218"/>
        <v>7.56</v>
      </c>
      <c r="AG760" cm="1">
        <f t="array" ref="AG760">1+SUMPRODUCT((D$469:D$776=D760)*(AF$469:AF$776&gt;AF760))</f>
        <v>12</v>
      </c>
      <c r="AH760">
        <f t="shared" si="219"/>
        <v>12</v>
      </c>
      <c r="AI760">
        <f t="shared" si="220"/>
        <v>7.51</v>
      </c>
      <c r="AJ760" cm="1">
        <f t="array" ref="AJ760">1+SUMPRODUCT((D$469:D$776=D760)*(AI$469:AI$776&gt;AI760))</f>
        <v>25</v>
      </c>
      <c r="AK760">
        <f t="shared" si="221"/>
        <v>25</v>
      </c>
      <c r="AL760">
        <f t="shared" si="222"/>
        <v>7.44</v>
      </c>
      <c r="AM760" cm="1">
        <f t="array" ref="AM760">1+SUMPRODUCT((D$469:D$776=D760)*(AL$469:AL$776&gt;AL760))</f>
        <v>35</v>
      </c>
      <c r="AN760">
        <f t="shared" si="223"/>
        <v>35</v>
      </c>
    </row>
    <row r="761" spans="2:40" x14ac:dyDescent="0.3">
      <c r="B761" t="s">
        <v>314</v>
      </c>
      <c r="C761" t="str">
        <f>VLOOKUP(B761,class!A$1:B$357,2,FALSE)</f>
        <v>Shire district</v>
      </c>
      <c r="D761" t="str">
        <f>VLOOKUP(B761,classifications!E$3:F$335,2,FALSE)</f>
        <v xml:space="preserve">Mainly Rural (rural including hub towns &gt;=80%) </v>
      </c>
      <c r="E761" s="7">
        <f t="shared" ref="E761:E776" si="240">VLOOKUP($B761,$B$7:$G$431,2,FALSE)</f>
        <v>7.01</v>
      </c>
      <c r="F761" s="49">
        <f t="shared" ref="F761:F776" si="241">1+SUMPRODUCT((D$469:D$776=D761)*(E$469:E$776&gt;E761))</f>
        <v>41</v>
      </c>
      <c r="G761" s="49">
        <f t="shared" si="208"/>
        <v>41</v>
      </c>
      <c r="H761">
        <f t="shared" ref="H761:H776" si="242">VLOOKUP($B761,$B$7:$G$431,3,FALSE)</f>
        <v>7.11</v>
      </c>
      <c r="I761" s="49">
        <f t="shared" ref="I761:I776" si="243">1+SUMPRODUCT((D$469:D$776=D761)*(H$469:H$776&gt;H761))</f>
        <v>37</v>
      </c>
      <c r="J761" s="49">
        <f t="shared" si="209"/>
        <v>37</v>
      </c>
      <c r="K761">
        <f t="shared" ref="K761:K776" si="244">VLOOKUP($B761,$B$7:$G$431,4,FALSE)</f>
        <v>7.54</v>
      </c>
      <c r="L761">
        <f t="shared" ref="L761:L776" si="245">1+SUMPRODUCT((D$469:D$776=D761)*(K$469:K$776&gt;K761))</f>
        <v>27</v>
      </c>
      <c r="M761" s="49">
        <f t="shared" si="210"/>
        <v>27</v>
      </c>
      <c r="N761">
        <f t="shared" ref="N761:N776" si="246">VLOOKUP($B761,$B$7:$G$431,5,FALSE)</f>
        <v>7.92</v>
      </c>
      <c r="O761">
        <f t="shared" ref="O761:O776" si="247">1+SUMPRODUCT((D$469:D$776=D761)*(N$469:N$776&gt;N761))</f>
        <v>6</v>
      </c>
      <c r="P761" s="49">
        <f t="shared" si="211"/>
        <v>6</v>
      </c>
      <c r="Q761">
        <f t="shared" ref="Q761:Q776" si="248">VLOOKUP($B761,$B$7:$G$431,6,FALSE)</f>
        <v>7.65</v>
      </c>
      <c r="R761">
        <f t="shared" ref="R761:R776" si="249">1+SUMPRODUCT((D$469:D$776=D761)*(Q$469:Q$776&gt;Q761))</f>
        <v>20</v>
      </c>
      <c r="S761" s="49">
        <f t="shared" si="212"/>
        <v>20</v>
      </c>
      <c r="T761">
        <f t="shared" ref="T761:T776" si="250">VLOOKUP($B761,$B$7:$H$431,7,FALSE)</f>
        <v>7.58</v>
      </c>
      <c r="U761">
        <f t="shared" ref="U761:U776" si="251">1+SUMPRODUCT((D$469:D$776=D761)*(T$469:T$776&gt;T761))</f>
        <v>31</v>
      </c>
      <c r="V761">
        <f t="shared" si="213"/>
        <v>31</v>
      </c>
      <c r="W761">
        <f t="shared" ref="W761:W776" si="252">VLOOKUP($B761,$B$7:$I$431,8,FALSE)</f>
        <v>7.53</v>
      </c>
      <c r="X761">
        <f t="shared" ref="X761:X776" si="253">1+SUMPRODUCT((D$469:D$776=D761)*(W$469:W$776&gt;W761))</f>
        <v>31</v>
      </c>
      <c r="Y761">
        <f t="shared" si="214"/>
        <v>31</v>
      </c>
      <c r="Z761">
        <f t="shared" ref="Z761:Z776" si="254">VLOOKUP($B761,$B$7:$J$431,9,FALSE)</f>
        <v>7.49</v>
      </c>
      <c r="AA761">
        <f t="shared" ref="AA761:AA776" si="255">1+SUMPRODUCT((D$469:D$776=D761)*(Z$469:Z$776&gt;Z761))</f>
        <v>35</v>
      </c>
      <c r="AB761">
        <f t="shared" si="215"/>
        <v>35</v>
      </c>
      <c r="AC761">
        <f t="shared" si="216"/>
        <v>7.61</v>
      </c>
      <c r="AD761" cm="1">
        <f t="array" ref="AD761">1+SUMPRODUCT((D$469:D$776=D761)*(AC$469:AC$776&gt;AC761))</f>
        <v>21</v>
      </c>
      <c r="AE761">
        <f t="shared" si="217"/>
        <v>21</v>
      </c>
      <c r="AF761">
        <f t="shared" si="218"/>
        <v>7.23</v>
      </c>
      <c r="AG761" cm="1">
        <f t="array" ref="AG761">1+SUMPRODUCT((D$469:D$776=D761)*(AF$469:AF$776&gt;AF761))</f>
        <v>37</v>
      </c>
      <c r="AH761">
        <f t="shared" si="219"/>
        <v>37</v>
      </c>
      <c r="AI761">
        <f t="shared" si="220"/>
        <v>7.63</v>
      </c>
      <c r="AJ761" cm="1">
        <f t="array" ref="AJ761">1+SUMPRODUCT((D$469:D$776=D761)*(AI$469:AI$776&gt;AI761))</f>
        <v>19</v>
      </c>
      <c r="AK761">
        <f t="shared" si="221"/>
        <v>19</v>
      </c>
      <c r="AL761">
        <f t="shared" si="222"/>
        <v>7.87</v>
      </c>
      <c r="AM761" cm="1">
        <f t="array" ref="AM761">1+SUMPRODUCT((D$469:D$776=D761)*(AL$469:AL$776&gt;AL761))</f>
        <v>7</v>
      </c>
      <c r="AN761">
        <f t="shared" si="223"/>
        <v>7</v>
      </c>
    </row>
    <row r="762" spans="2:40" x14ac:dyDescent="0.3">
      <c r="B762" t="s">
        <v>316</v>
      </c>
      <c r="C762" t="str">
        <f>VLOOKUP(B762,class!A$1:B$357,2,FALSE)</f>
        <v>London borough</v>
      </c>
      <c r="D762" t="str">
        <f>VLOOKUP(B762,classifications!E$3:F$335,2,FALSE)</f>
        <v>Urban with Major Conurbation</v>
      </c>
      <c r="E762" s="7">
        <f t="shared" si="240"/>
        <v>7.28</v>
      </c>
      <c r="F762" s="49">
        <f t="shared" si="241"/>
        <v>20</v>
      </c>
      <c r="G762" s="49">
        <f t="shared" si="208"/>
        <v>20</v>
      </c>
      <c r="H762">
        <f t="shared" si="242"/>
        <v>7</v>
      </c>
      <c r="I762" s="49">
        <f t="shared" si="243"/>
        <v>68</v>
      </c>
      <c r="J762" s="49">
        <f t="shared" si="209"/>
        <v>68</v>
      </c>
      <c r="K762">
        <f t="shared" si="244"/>
        <v>7.11</v>
      </c>
      <c r="L762">
        <f t="shared" si="245"/>
        <v>70</v>
      </c>
      <c r="M762" s="49">
        <f t="shared" si="210"/>
        <v>70</v>
      </c>
      <c r="N762">
        <f t="shared" si="246"/>
        <v>7.37</v>
      </c>
      <c r="O762">
        <f t="shared" si="247"/>
        <v>36</v>
      </c>
      <c r="P762" s="49">
        <f t="shared" si="211"/>
        <v>36</v>
      </c>
      <c r="Q762">
        <f t="shared" si="248"/>
        <v>7.41</v>
      </c>
      <c r="R762">
        <f t="shared" si="249"/>
        <v>32</v>
      </c>
      <c r="S762" s="49">
        <f t="shared" si="212"/>
        <v>32</v>
      </c>
      <c r="T762">
        <f t="shared" si="250"/>
        <v>7.56</v>
      </c>
      <c r="U762">
        <f t="shared" si="251"/>
        <v>18</v>
      </c>
      <c r="V762">
        <f t="shared" si="213"/>
        <v>18</v>
      </c>
      <c r="W762">
        <f t="shared" si="252"/>
        <v>7.56</v>
      </c>
      <c r="X762">
        <f t="shared" si="253"/>
        <v>25</v>
      </c>
      <c r="Y762">
        <f t="shared" si="214"/>
        <v>25</v>
      </c>
      <c r="Z762">
        <f t="shared" si="254"/>
        <v>7.38</v>
      </c>
      <c r="AA762">
        <f t="shared" si="255"/>
        <v>59</v>
      </c>
      <c r="AB762">
        <f t="shared" si="215"/>
        <v>59</v>
      </c>
      <c r="AC762">
        <f t="shared" si="216"/>
        <v>7.27</v>
      </c>
      <c r="AD762" cm="1">
        <f t="array" ref="AD762">1+SUMPRODUCT((D$469:D$776=D762)*(AC$469:AC$776&gt;AC762))</f>
        <v>58</v>
      </c>
      <c r="AE762">
        <f t="shared" si="217"/>
        <v>58</v>
      </c>
      <c r="AF762">
        <f t="shared" si="218"/>
        <v>7.27</v>
      </c>
      <c r="AG762" cm="1">
        <f t="array" ref="AG762">1+SUMPRODUCT((D$469:D$776=D762)*(AF$469:AF$776&gt;AF762))</f>
        <v>35</v>
      </c>
      <c r="AH762">
        <f t="shared" si="219"/>
        <v>35</v>
      </c>
      <c r="AI762">
        <f t="shared" si="220"/>
        <v>7.38</v>
      </c>
      <c r="AJ762" cm="1">
        <f t="array" ref="AJ762">1+SUMPRODUCT((D$469:D$776=D762)*(AI$469:AI$776&gt;AI762))</f>
        <v>43</v>
      </c>
      <c r="AK762">
        <f t="shared" si="221"/>
        <v>43</v>
      </c>
      <c r="AL762">
        <f t="shared" si="222"/>
        <v>7.01</v>
      </c>
      <c r="AM762" cm="1">
        <f t="array" ref="AM762">1+SUMPRODUCT((D$469:D$776=D762)*(AL$469:AL$776&gt;AL762))</f>
        <v>69</v>
      </c>
      <c r="AN762">
        <f t="shared" si="223"/>
        <v>69</v>
      </c>
    </row>
    <row r="763" spans="2:40" x14ac:dyDescent="0.3">
      <c r="B763" t="s">
        <v>318</v>
      </c>
      <c r="C763" t="str">
        <f>VLOOKUP(B763,class!A$1:B$357,2,FALSE)</f>
        <v>Metropolitan district</v>
      </c>
      <c r="D763" t="str">
        <f>VLOOKUP(B763,classifications!E$3:F$335,2,FALSE)</f>
        <v>Urban with Major Conurbation</v>
      </c>
      <c r="E763" s="7">
        <f t="shared" si="240"/>
        <v>7.29</v>
      </c>
      <c r="F763" s="49">
        <f t="shared" si="241"/>
        <v>18</v>
      </c>
      <c r="G763" s="49">
        <f t="shared" si="208"/>
        <v>18</v>
      </c>
      <c r="H763">
        <f t="shared" si="242"/>
        <v>7.35</v>
      </c>
      <c r="I763" s="49">
        <f t="shared" si="243"/>
        <v>20</v>
      </c>
      <c r="J763" s="49">
        <f t="shared" si="209"/>
        <v>20</v>
      </c>
      <c r="K763">
        <f t="shared" si="244"/>
        <v>7.46</v>
      </c>
      <c r="L763">
        <f t="shared" si="245"/>
        <v>22</v>
      </c>
      <c r="M763" s="49">
        <f t="shared" si="210"/>
        <v>22</v>
      </c>
      <c r="N763">
        <f t="shared" si="246"/>
        <v>7.33</v>
      </c>
      <c r="O763">
        <f t="shared" si="247"/>
        <v>41</v>
      </c>
      <c r="P763" s="49">
        <f t="shared" si="211"/>
        <v>41</v>
      </c>
      <c r="Q763">
        <f t="shared" si="248"/>
        <v>7.65</v>
      </c>
      <c r="R763">
        <f t="shared" si="249"/>
        <v>7</v>
      </c>
      <c r="S763" s="49">
        <f t="shared" si="212"/>
        <v>7</v>
      </c>
      <c r="T763">
        <f t="shared" si="250"/>
        <v>7.62</v>
      </c>
      <c r="U763">
        <f t="shared" si="251"/>
        <v>9</v>
      </c>
      <c r="V763">
        <f t="shared" si="213"/>
        <v>9</v>
      </c>
      <c r="W763">
        <f t="shared" si="252"/>
        <v>7.66</v>
      </c>
      <c r="X763">
        <f t="shared" si="253"/>
        <v>14</v>
      </c>
      <c r="Y763">
        <f t="shared" si="214"/>
        <v>14</v>
      </c>
      <c r="Z763">
        <f t="shared" si="254"/>
        <v>7.63</v>
      </c>
      <c r="AA763">
        <f t="shared" si="255"/>
        <v>17</v>
      </c>
      <c r="AB763">
        <f t="shared" si="215"/>
        <v>17</v>
      </c>
      <c r="AC763">
        <f t="shared" si="216"/>
        <v>7.61</v>
      </c>
      <c r="AD763" cm="1">
        <f t="array" ref="AD763">1+SUMPRODUCT((D$469:D$776=D763)*(AC$469:AC$776&gt;AC763))</f>
        <v>11</v>
      </c>
      <c r="AE763">
        <f t="shared" si="217"/>
        <v>11</v>
      </c>
      <c r="AF763">
        <f t="shared" si="218"/>
        <v>7.23</v>
      </c>
      <c r="AG763" cm="1">
        <f t="array" ref="AG763">1+SUMPRODUCT((D$469:D$776=D763)*(AF$469:AF$776&gt;AF763))</f>
        <v>40</v>
      </c>
      <c r="AH763">
        <f t="shared" si="219"/>
        <v>40</v>
      </c>
      <c r="AI763">
        <f t="shared" si="220"/>
        <v>7.6</v>
      </c>
      <c r="AJ763" cm="1">
        <f t="array" ref="AJ763">1+SUMPRODUCT((D$469:D$776=D763)*(AI$469:AI$776&gt;AI763))</f>
        <v>10</v>
      </c>
      <c r="AK763">
        <f t="shared" si="221"/>
        <v>10</v>
      </c>
      <c r="AL763">
        <f t="shared" si="222"/>
        <v>7.3</v>
      </c>
      <c r="AM763" cm="1">
        <f t="array" ref="AM763">1+SUMPRODUCT((D$469:D$776=D763)*(AL$469:AL$776&gt;AL763))</f>
        <v>39</v>
      </c>
      <c r="AN763">
        <f t="shared" si="223"/>
        <v>39</v>
      </c>
    </row>
    <row r="764" spans="2:40" x14ac:dyDescent="0.3">
      <c r="B764" t="s">
        <v>319</v>
      </c>
      <c r="C764" t="str">
        <f>VLOOKUP(B764,class!A$1:B$357,2,FALSE)</f>
        <v>Unitary authority</v>
      </c>
      <c r="D764" t="str">
        <f>VLOOKUP(B764,classifications!E$3:F$335,2,FALSE)</f>
        <v xml:space="preserve">Largely Rural (rural including hub towns 50-79%) </v>
      </c>
      <c r="E764" s="7">
        <f t="shared" si="240"/>
        <v>7.54</v>
      </c>
      <c r="F764" s="49">
        <f t="shared" si="241"/>
        <v>14</v>
      </c>
      <c r="G764" s="49">
        <f t="shared" si="208"/>
        <v>14</v>
      </c>
      <c r="H764">
        <f t="shared" si="242"/>
        <v>7.48</v>
      </c>
      <c r="I764" s="49">
        <f t="shared" si="243"/>
        <v>13</v>
      </c>
      <c r="J764" s="49">
        <f t="shared" si="209"/>
        <v>13</v>
      </c>
      <c r="K764">
        <f t="shared" si="244"/>
        <v>7.52</v>
      </c>
      <c r="L764">
        <f t="shared" si="245"/>
        <v>16</v>
      </c>
      <c r="M764" s="49">
        <f t="shared" si="210"/>
        <v>16</v>
      </c>
      <c r="N764">
        <f t="shared" si="246"/>
        <v>7.5</v>
      </c>
      <c r="O764">
        <f t="shared" si="247"/>
        <v>29</v>
      </c>
      <c r="P764" s="49">
        <f t="shared" si="211"/>
        <v>29</v>
      </c>
      <c r="Q764">
        <f t="shared" si="248"/>
        <v>7.61</v>
      </c>
      <c r="R764">
        <f t="shared" si="249"/>
        <v>25</v>
      </c>
      <c r="S764" s="49">
        <f t="shared" si="212"/>
        <v>25</v>
      </c>
      <c r="T764">
        <f t="shared" si="250"/>
        <v>7.61</v>
      </c>
      <c r="U764">
        <f t="shared" si="251"/>
        <v>22</v>
      </c>
      <c r="V764">
        <f t="shared" si="213"/>
        <v>22</v>
      </c>
      <c r="W764">
        <f t="shared" si="252"/>
        <v>7.54</v>
      </c>
      <c r="X764">
        <f t="shared" si="253"/>
        <v>27</v>
      </c>
      <c r="Y764">
        <f t="shared" si="214"/>
        <v>27</v>
      </c>
      <c r="Z764">
        <f t="shared" si="254"/>
        <v>7.75</v>
      </c>
      <c r="AA764">
        <f t="shared" si="255"/>
        <v>14</v>
      </c>
      <c r="AB764">
        <f t="shared" si="215"/>
        <v>14</v>
      </c>
      <c r="AC764">
        <f t="shared" si="216"/>
        <v>7.53</v>
      </c>
      <c r="AD764" cm="1">
        <f t="array" ref="AD764">1+SUMPRODUCT((D$469:D$776=D764)*(AC$469:AC$776&gt;AC764))</f>
        <v>28</v>
      </c>
      <c r="AE764">
        <f t="shared" si="217"/>
        <v>28</v>
      </c>
      <c r="AF764">
        <f t="shared" si="218"/>
        <v>7.34</v>
      </c>
      <c r="AG764" cm="1">
        <f t="array" ref="AG764">1+SUMPRODUCT((D$469:D$776=D764)*(AF$469:AF$776&gt;AF764))</f>
        <v>29</v>
      </c>
      <c r="AH764">
        <f t="shared" si="219"/>
        <v>29</v>
      </c>
      <c r="AI764">
        <f t="shared" si="220"/>
        <v>7.51</v>
      </c>
      <c r="AJ764" cm="1">
        <f t="array" ref="AJ764">1+SUMPRODUCT((D$469:D$776=D764)*(AI$469:AI$776&gt;AI764))</f>
        <v>24</v>
      </c>
      <c r="AK764">
        <f t="shared" si="221"/>
        <v>24</v>
      </c>
      <c r="AL764">
        <f t="shared" si="222"/>
        <v>7.35</v>
      </c>
      <c r="AM764" cm="1">
        <f t="array" ref="AM764">1+SUMPRODUCT((D$469:D$776=D764)*(AL$469:AL$776&gt;AL764))</f>
        <v>31</v>
      </c>
      <c r="AN764">
        <f t="shared" si="223"/>
        <v>31</v>
      </c>
    </row>
    <row r="765" spans="2:40" x14ac:dyDescent="0.3">
      <c r="B765" t="s">
        <v>320</v>
      </c>
      <c r="C765" t="str">
        <f>VLOOKUP(B765,class!A$1:B$357,2,FALSE)</f>
        <v>Shire district</v>
      </c>
      <c r="D765" t="str">
        <f>VLOOKUP(B765,classifications!E$3:F$335,2,FALSE)</f>
        <v xml:space="preserve">Largely Rural (rural including hub towns 50-79%) </v>
      </c>
      <c r="E765" s="7">
        <f t="shared" si="240"/>
        <v>7.69</v>
      </c>
      <c r="F765" s="49">
        <f t="shared" si="241"/>
        <v>3</v>
      </c>
      <c r="G765" s="49">
        <f t="shared" si="208"/>
        <v>3</v>
      </c>
      <c r="H765">
        <f t="shared" si="242"/>
        <v>7.67</v>
      </c>
      <c r="I765" s="49">
        <f t="shared" si="243"/>
        <v>5</v>
      </c>
      <c r="J765" s="49">
        <f t="shared" si="209"/>
        <v>5</v>
      </c>
      <c r="K765">
        <f t="shared" si="244"/>
        <v>7.59</v>
      </c>
      <c r="L765">
        <f t="shared" si="245"/>
        <v>9</v>
      </c>
      <c r="M765" s="49">
        <f t="shared" si="210"/>
        <v>9</v>
      </c>
      <c r="N765">
        <f t="shared" si="246"/>
        <v>7.57</v>
      </c>
      <c r="O765">
        <f t="shared" si="247"/>
        <v>22</v>
      </c>
      <c r="P765" s="49">
        <f t="shared" si="211"/>
        <v>22</v>
      </c>
      <c r="Q765">
        <f t="shared" si="248"/>
        <v>8.0399999999999991</v>
      </c>
      <c r="R765">
        <f t="shared" si="249"/>
        <v>2</v>
      </c>
      <c r="S765" s="49">
        <f t="shared" si="212"/>
        <v>2</v>
      </c>
      <c r="T765">
        <f t="shared" si="250"/>
        <v>7.84</v>
      </c>
      <c r="U765">
        <f t="shared" si="251"/>
        <v>5</v>
      </c>
      <c r="V765">
        <f t="shared" si="213"/>
        <v>5</v>
      </c>
      <c r="W765">
        <f t="shared" si="252"/>
        <v>7.75</v>
      </c>
      <c r="X765">
        <f t="shared" si="253"/>
        <v>6</v>
      </c>
      <c r="Y765">
        <f t="shared" si="214"/>
        <v>6</v>
      </c>
      <c r="Z765">
        <f t="shared" si="254"/>
        <v>7.87</v>
      </c>
      <c r="AA765">
        <f t="shared" si="255"/>
        <v>6</v>
      </c>
      <c r="AB765">
        <f t="shared" si="215"/>
        <v>6</v>
      </c>
      <c r="AC765">
        <f t="shared" si="216"/>
        <v>7.03</v>
      </c>
      <c r="AD765" cm="1">
        <f t="array" ref="AD765">1+SUMPRODUCT((D$469:D$776=D765)*(AC$469:AC$776&gt;AC765))</f>
        <v>41</v>
      </c>
      <c r="AE765">
        <f t="shared" si="217"/>
        <v>41</v>
      </c>
      <c r="AF765">
        <f t="shared" si="218"/>
        <v>7.33</v>
      </c>
      <c r="AG765" cm="1">
        <f t="array" ref="AG765">1+SUMPRODUCT((D$469:D$776=D765)*(AF$469:AF$776&gt;AF765))</f>
        <v>30</v>
      </c>
      <c r="AH765">
        <f t="shared" si="219"/>
        <v>30</v>
      </c>
      <c r="AI765">
        <f t="shared" si="220"/>
        <v>7.69</v>
      </c>
      <c r="AJ765" cm="1">
        <f t="array" ref="AJ765">1+SUMPRODUCT((D$469:D$776=D765)*(AI$469:AI$776&gt;AI765))</f>
        <v>9</v>
      </c>
      <c r="AK765">
        <f t="shared" si="221"/>
        <v>9</v>
      </c>
      <c r="AL765">
        <f t="shared" si="222"/>
        <v>7.2</v>
      </c>
      <c r="AM765" cm="1">
        <f t="array" ref="AM765">1+SUMPRODUCT((D$469:D$776=D765)*(AL$469:AL$776&gt;AL765))</f>
        <v>37</v>
      </c>
      <c r="AN765">
        <f t="shared" si="223"/>
        <v>37</v>
      </c>
    </row>
    <row r="766" spans="2:40" x14ac:dyDescent="0.3">
      <c r="B766" t="s">
        <v>321</v>
      </c>
      <c r="C766" t="str">
        <f>VLOOKUP(B766,class!A$1:B$357,2,FALSE)</f>
        <v>Unitary authority</v>
      </c>
      <c r="D766" t="str">
        <f>VLOOKUP(B766,classifications!E$3:F$335,2,FALSE)</f>
        <v>Urban with City and Town</v>
      </c>
      <c r="E766" s="7">
        <f t="shared" si="240"/>
        <v>7.38</v>
      </c>
      <c r="F766" s="49">
        <f t="shared" si="241"/>
        <v>22</v>
      </c>
      <c r="G766" s="49">
        <f t="shared" si="208"/>
        <v>22</v>
      </c>
      <c r="H766">
        <f t="shared" si="242"/>
        <v>7.39</v>
      </c>
      <c r="I766" s="49">
        <f t="shared" si="243"/>
        <v>20</v>
      </c>
      <c r="J766" s="49">
        <f t="shared" si="209"/>
        <v>20</v>
      </c>
      <c r="K766">
        <f t="shared" si="244"/>
        <v>7.56</v>
      </c>
      <c r="L766">
        <f t="shared" si="245"/>
        <v>18</v>
      </c>
      <c r="M766" s="49">
        <f t="shared" si="210"/>
        <v>18</v>
      </c>
      <c r="N766">
        <f t="shared" si="246"/>
        <v>7.53</v>
      </c>
      <c r="O766">
        <f t="shared" si="247"/>
        <v>29</v>
      </c>
      <c r="P766" s="49">
        <f t="shared" si="211"/>
        <v>29</v>
      </c>
      <c r="Q766">
        <f t="shared" si="248"/>
        <v>7.67</v>
      </c>
      <c r="R766">
        <f t="shared" si="249"/>
        <v>16</v>
      </c>
      <c r="S766" s="49">
        <f t="shared" si="212"/>
        <v>16</v>
      </c>
      <c r="T766">
        <f t="shared" si="250"/>
        <v>7.65</v>
      </c>
      <c r="U766">
        <f t="shared" si="251"/>
        <v>23</v>
      </c>
      <c r="V766">
        <f t="shared" si="213"/>
        <v>23</v>
      </c>
      <c r="W766">
        <f t="shared" si="252"/>
        <v>7.51</v>
      </c>
      <c r="X766">
        <f t="shared" si="253"/>
        <v>52</v>
      </c>
      <c r="Y766">
        <f t="shared" si="214"/>
        <v>52</v>
      </c>
      <c r="Z766">
        <f t="shared" si="254"/>
        <v>7.73</v>
      </c>
      <c r="AA766">
        <f t="shared" si="255"/>
        <v>17</v>
      </c>
      <c r="AB766">
        <f t="shared" si="215"/>
        <v>17</v>
      </c>
      <c r="AC766">
        <f t="shared" si="216"/>
        <v>7.72</v>
      </c>
      <c r="AD766" cm="1">
        <f t="array" ref="AD766">1+SUMPRODUCT((D$469:D$776=D766)*(AC$469:AC$776&gt;AC766))</f>
        <v>18</v>
      </c>
      <c r="AE766">
        <f t="shared" si="217"/>
        <v>18</v>
      </c>
      <c r="AF766">
        <f t="shared" si="218"/>
        <v>7.39</v>
      </c>
      <c r="AG766" cm="1">
        <f t="array" ref="AG766">1+SUMPRODUCT((D$469:D$776=D766)*(AF$469:AF$776&gt;AF766))</f>
        <v>28</v>
      </c>
      <c r="AH766">
        <f t="shared" si="219"/>
        <v>28</v>
      </c>
      <c r="AI766">
        <f t="shared" si="220"/>
        <v>7.37</v>
      </c>
      <c r="AJ766" cm="1">
        <f t="array" ref="AJ766">1+SUMPRODUCT((D$469:D$776=D766)*(AI$469:AI$776&gt;AI766))</f>
        <v>59</v>
      </c>
      <c r="AK766">
        <f t="shared" si="221"/>
        <v>59</v>
      </c>
      <c r="AL766">
        <f t="shared" si="222"/>
        <v>7.49</v>
      </c>
      <c r="AM766" cm="1">
        <f t="array" ref="AM766">1+SUMPRODUCT((D$469:D$776=D766)*(AL$469:AL$776&gt;AL766))</f>
        <v>32</v>
      </c>
      <c r="AN766">
        <f t="shared" si="223"/>
        <v>32</v>
      </c>
    </row>
    <row r="767" spans="2:40" x14ac:dyDescent="0.3">
      <c r="B767" t="s">
        <v>322</v>
      </c>
      <c r="C767" t="str">
        <f>VLOOKUP(B767,class!A$1:B$357,2,FALSE)</f>
        <v>Metropolitan district</v>
      </c>
      <c r="D767" t="str">
        <f>VLOOKUP(B767,classifications!E$3:F$335,2,FALSE)</f>
        <v>Urban with Major Conurbation</v>
      </c>
      <c r="E767" s="7">
        <f t="shared" si="240"/>
        <v>7.04</v>
      </c>
      <c r="F767" s="49">
        <f t="shared" si="241"/>
        <v>65</v>
      </c>
      <c r="G767" s="49">
        <f t="shared" si="208"/>
        <v>65</v>
      </c>
      <c r="H767">
        <f t="shared" si="242"/>
        <v>7.17</v>
      </c>
      <c r="I767" s="49">
        <f t="shared" si="243"/>
        <v>45</v>
      </c>
      <c r="J767" s="49">
        <f t="shared" si="209"/>
        <v>45</v>
      </c>
      <c r="K767">
        <f t="shared" si="244"/>
        <v>7.12</v>
      </c>
      <c r="L767">
        <f t="shared" si="245"/>
        <v>68</v>
      </c>
      <c r="M767" s="49">
        <f t="shared" si="210"/>
        <v>68</v>
      </c>
      <c r="N767">
        <f t="shared" si="246"/>
        <v>7.31</v>
      </c>
      <c r="O767">
        <f t="shared" si="247"/>
        <v>47</v>
      </c>
      <c r="P767" s="49">
        <f t="shared" si="211"/>
        <v>47</v>
      </c>
      <c r="Q767">
        <f t="shared" si="248"/>
        <v>7.25</v>
      </c>
      <c r="R767">
        <f t="shared" si="249"/>
        <v>60</v>
      </c>
      <c r="S767" s="49">
        <f t="shared" si="212"/>
        <v>60</v>
      </c>
      <c r="T767">
        <f t="shared" si="250"/>
        <v>7.37</v>
      </c>
      <c r="U767">
        <f t="shared" si="251"/>
        <v>46</v>
      </c>
      <c r="V767">
        <f t="shared" si="213"/>
        <v>46</v>
      </c>
      <c r="W767">
        <f t="shared" si="252"/>
        <v>7.58</v>
      </c>
      <c r="X767">
        <f t="shared" si="253"/>
        <v>21</v>
      </c>
      <c r="Y767">
        <f t="shared" si="214"/>
        <v>21</v>
      </c>
      <c r="Z767">
        <f t="shared" si="254"/>
        <v>7.48</v>
      </c>
      <c r="AA767">
        <f t="shared" si="255"/>
        <v>42</v>
      </c>
      <c r="AB767">
        <f t="shared" si="215"/>
        <v>42</v>
      </c>
      <c r="AC767">
        <f t="shared" si="216"/>
        <v>7.38</v>
      </c>
      <c r="AD767" cm="1">
        <f t="array" ref="AD767">1+SUMPRODUCT((D$469:D$776=D767)*(AC$469:AC$776&gt;AC767))</f>
        <v>39</v>
      </c>
      <c r="AE767">
        <f t="shared" si="217"/>
        <v>39</v>
      </c>
      <c r="AF767">
        <f t="shared" si="218"/>
        <v>6.97</v>
      </c>
      <c r="AG767" cm="1">
        <f t="array" ref="AG767">1+SUMPRODUCT((D$469:D$776=D767)*(AF$469:AF$776&gt;AF767))</f>
        <v>69</v>
      </c>
      <c r="AH767">
        <f t="shared" si="219"/>
        <v>69</v>
      </c>
      <c r="AI767">
        <f t="shared" si="220"/>
        <v>7.31</v>
      </c>
      <c r="AJ767" cm="1">
        <f t="array" ref="AJ767">1+SUMPRODUCT((D$469:D$776=D767)*(AI$469:AI$776&gt;AI767))</f>
        <v>52</v>
      </c>
      <c r="AK767">
        <f t="shared" si="221"/>
        <v>52</v>
      </c>
      <c r="AL767">
        <f t="shared" si="222"/>
        <v>7.25</v>
      </c>
      <c r="AM767" cm="1">
        <f t="array" ref="AM767">1+SUMPRODUCT((D$469:D$776=D767)*(AL$469:AL$776&gt;AL767))</f>
        <v>49</v>
      </c>
      <c r="AN767">
        <f t="shared" si="223"/>
        <v>49</v>
      </c>
    </row>
    <row r="768" spans="2:40" x14ac:dyDescent="0.3">
      <c r="B768" t="s">
        <v>323</v>
      </c>
      <c r="C768" t="str">
        <f>VLOOKUP(B768,class!A$1:B$357,2,FALSE)</f>
        <v>Shire district</v>
      </c>
      <c r="D768" t="str">
        <f>VLOOKUP(B768,classifications!E$3:F$335,2,FALSE)</f>
        <v>Urban with Major Conurbation</v>
      </c>
      <c r="E768" s="7">
        <f t="shared" si="240"/>
        <v>7.17</v>
      </c>
      <c r="F768" s="49">
        <f t="shared" si="241"/>
        <v>40</v>
      </c>
      <c r="G768" s="49">
        <f t="shared" si="208"/>
        <v>40</v>
      </c>
      <c r="H768">
        <f t="shared" si="242"/>
        <v>7.32</v>
      </c>
      <c r="I768" s="49">
        <f t="shared" si="243"/>
        <v>25</v>
      </c>
      <c r="J768" s="49">
        <f t="shared" si="209"/>
        <v>25</v>
      </c>
      <c r="K768">
        <f t="shared" si="244"/>
        <v>7.72</v>
      </c>
      <c r="L768">
        <f t="shared" si="245"/>
        <v>2</v>
      </c>
      <c r="M768" s="49">
        <f t="shared" si="210"/>
        <v>2</v>
      </c>
      <c r="N768">
        <f t="shared" si="246"/>
        <v>7.24</v>
      </c>
      <c r="O768">
        <f t="shared" si="247"/>
        <v>60</v>
      </c>
      <c r="P768" s="49">
        <f t="shared" si="211"/>
        <v>60</v>
      </c>
      <c r="Q768">
        <f t="shared" si="248"/>
        <v>7.36</v>
      </c>
      <c r="R768">
        <f t="shared" si="249"/>
        <v>40</v>
      </c>
      <c r="S768" s="49">
        <f t="shared" si="212"/>
        <v>40</v>
      </c>
      <c r="T768">
        <f t="shared" si="250"/>
        <v>8.0399999999999991</v>
      </c>
      <c r="U768">
        <f t="shared" si="251"/>
        <v>2</v>
      </c>
      <c r="V768">
        <f t="shared" si="213"/>
        <v>2</v>
      </c>
      <c r="W768">
        <f t="shared" si="252"/>
        <v>7.64</v>
      </c>
      <c r="X768">
        <f t="shared" si="253"/>
        <v>15</v>
      </c>
      <c r="Y768">
        <f t="shared" si="214"/>
        <v>15</v>
      </c>
      <c r="Z768">
        <f t="shared" si="254"/>
        <v>8.14</v>
      </c>
      <c r="AA768">
        <f t="shared" si="255"/>
        <v>2</v>
      </c>
      <c r="AB768">
        <f t="shared" si="215"/>
        <v>2</v>
      </c>
      <c r="AC768">
        <f t="shared" si="216"/>
        <v>7.59</v>
      </c>
      <c r="AD768" cm="1">
        <f t="array" ref="AD768">1+SUMPRODUCT((D$469:D$776=D768)*(AC$469:AC$776&gt;AC768))</f>
        <v>14</v>
      </c>
      <c r="AE768">
        <f t="shared" si="217"/>
        <v>14</v>
      </c>
      <c r="AF768">
        <f t="shared" si="218"/>
        <v>8.31</v>
      </c>
      <c r="AG768" cm="1">
        <f t="array" ref="AG768">1+SUMPRODUCT((D$469:D$776=D768)*(AF$469:AF$776&gt;AF768))</f>
        <v>2</v>
      </c>
      <c r="AH768">
        <f t="shared" si="219"/>
        <v>2</v>
      </c>
      <c r="AI768">
        <f t="shared" si="220"/>
        <v>7.3</v>
      </c>
      <c r="AJ768" cm="1">
        <f t="array" ref="AJ768">1+SUMPRODUCT((D$469:D$776=D768)*(AI$469:AI$776&gt;AI768))</f>
        <v>53</v>
      </c>
      <c r="AK768">
        <f t="shared" si="221"/>
        <v>53</v>
      </c>
      <c r="AL768">
        <f t="shared" si="222"/>
        <v>7.8</v>
      </c>
      <c r="AM768" cm="1">
        <f t="array" ref="AM768">1+SUMPRODUCT((D$469:D$776=D768)*(AL$469:AL$776&gt;AL768))</f>
        <v>5</v>
      </c>
      <c r="AN768">
        <f t="shared" si="223"/>
        <v>5</v>
      </c>
    </row>
    <row r="769" spans="2:40" x14ac:dyDescent="0.3">
      <c r="B769" t="s">
        <v>324</v>
      </c>
      <c r="C769" t="str">
        <f>VLOOKUP(B769,class!A$1:B$357,2,FALSE)</f>
        <v>Unitary authority</v>
      </c>
      <c r="D769" t="str">
        <f>VLOOKUP(B769,classifications!E$3:F$335,2,FALSE)</f>
        <v>Urban with City and Town</v>
      </c>
      <c r="E769" s="7">
        <f t="shared" si="240"/>
        <v>7.39</v>
      </c>
      <c r="F769" s="49">
        <f t="shared" si="241"/>
        <v>20</v>
      </c>
      <c r="G769" s="49">
        <f t="shared" si="208"/>
        <v>20</v>
      </c>
      <c r="H769">
        <f t="shared" si="242"/>
        <v>7.53</v>
      </c>
      <c r="I769" s="49">
        <f t="shared" si="243"/>
        <v>5</v>
      </c>
      <c r="J769" s="49">
        <f t="shared" si="209"/>
        <v>5</v>
      </c>
      <c r="K769">
        <f t="shared" si="244"/>
        <v>7.54</v>
      </c>
      <c r="L769">
        <f t="shared" si="245"/>
        <v>21</v>
      </c>
      <c r="M769" s="49">
        <f t="shared" si="210"/>
        <v>21</v>
      </c>
      <c r="N769">
        <f t="shared" si="246"/>
        <v>7.64</v>
      </c>
      <c r="O769">
        <f t="shared" si="247"/>
        <v>12</v>
      </c>
      <c r="P769" s="49">
        <f t="shared" si="211"/>
        <v>12</v>
      </c>
      <c r="Q769">
        <f t="shared" si="248"/>
        <v>7.62</v>
      </c>
      <c r="R769">
        <f t="shared" si="249"/>
        <v>23</v>
      </c>
      <c r="S769" s="49">
        <f t="shared" si="212"/>
        <v>23</v>
      </c>
      <c r="T769">
        <f t="shared" si="250"/>
        <v>7.66</v>
      </c>
      <c r="U769">
        <f t="shared" si="251"/>
        <v>21</v>
      </c>
      <c r="V769">
        <f t="shared" si="213"/>
        <v>21</v>
      </c>
      <c r="W769">
        <f t="shared" si="252"/>
        <v>7.79</v>
      </c>
      <c r="X769">
        <f t="shared" si="253"/>
        <v>13</v>
      </c>
      <c r="Y769">
        <f t="shared" si="214"/>
        <v>13</v>
      </c>
      <c r="Z769">
        <f t="shared" si="254"/>
        <v>7.76</v>
      </c>
      <c r="AA769">
        <f t="shared" si="255"/>
        <v>14</v>
      </c>
      <c r="AB769">
        <f t="shared" si="215"/>
        <v>14</v>
      </c>
      <c r="AC769">
        <f t="shared" si="216"/>
        <v>7.63</v>
      </c>
      <c r="AD769" cm="1">
        <f t="array" ref="AD769">1+SUMPRODUCT((D$469:D$776=D769)*(AC$469:AC$776&gt;AC769))</f>
        <v>24</v>
      </c>
      <c r="AE769">
        <f t="shared" si="217"/>
        <v>24</v>
      </c>
      <c r="AF769">
        <f t="shared" si="218"/>
        <v>7.28</v>
      </c>
      <c r="AG769" cm="1">
        <f t="array" ref="AG769">1+SUMPRODUCT((D$469:D$776=D769)*(AF$469:AF$776&gt;AF769))</f>
        <v>53</v>
      </c>
      <c r="AH769">
        <f t="shared" si="219"/>
        <v>53</v>
      </c>
      <c r="AI769">
        <f t="shared" si="220"/>
        <v>7.44</v>
      </c>
      <c r="AJ769" cm="1">
        <f t="array" ref="AJ769">1+SUMPRODUCT((D$469:D$776=D769)*(AI$469:AI$776&gt;AI769))</f>
        <v>40</v>
      </c>
      <c r="AK769">
        <f t="shared" si="221"/>
        <v>40</v>
      </c>
      <c r="AL769">
        <f t="shared" si="222"/>
        <v>7.42</v>
      </c>
      <c r="AM769" cm="1">
        <f t="array" ref="AM769">1+SUMPRODUCT((D$469:D$776=D769)*(AL$469:AL$776&gt;AL769))</f>
        <v>40</v>
      </c>
      <c r="AN769">
        <f t="shared" si="223"/>
        <v>40</v>
      </c>
    </row>
    <row r="770" spans="2:40" x14ac:dyDescent="0.3">
      <c r="B770" t="s">
        <v>325</v>
      </c>
      <c r="C770" t="str">
        <f>VLOOKUP(B770,class!A$1:B$357,2,FALSE)</f>
        <v>Metropolitan district</v>
      </c>
      <c r="D770" t="str">
        <f>VLOOKUP(B770,classifications!E$3:F$335,2,FALSE)</f>
        <v>Urban with Major Conurbation</v>
      </c>
      <c r="E770" s="7">
        <f t="shared" si="240"/>
        <v>6.74</v>
      </c>
      <c r="F770" s="49">
        <f t="shared" si="241"/>
        <v>75</v>
      </c>
      <c r="G770" s="49">
        <f t="shared" si="208"/>
        <v>75</v>
      </c>
      <c r="H770">
        <f t="shared" si="242"/>
        <v>6.91</v>
      </c>
      <c r="I770" s="49">
        <f t="shared" si="243"/>
        <v>73</v>
      </c>
      <c r="J770" s="49">
        <f t="shared" si="209"/>
        <v>73</v>
      </c>
      <c r="K770">
        <f t="shared" si="244"/>
        <v>7.15</v>
      </c>
      <c r="L770">
        <f t="shared" si="245"/>
        <v>64</v>
      </c>
      <c r="M770" s="49">
        <f t="shared" si="210"/>
        <v>64</v>
      </c>
      <c r="N770">
        <f t="shared" si="246"/>
        <v>7.11</v>
      </c>
      <c r="O770">
        <f t="shared" si="247"/>
        <v>71</v>
      </c>
      <c r="P770" s="49">
        <f t="shared" si="211"/>
        <v>71</v>
      </c>
      <c r="Q770">
        <f t="shared" si="248"/>
        <v>7.08</v>
      </c>
      <c r="R770">
        <f t="shared" si="249"/>
        <v>73</v>
      </c>
      <c r="S770" s="49">
        <f t="shared" si="212"/>
        <v>73</v>
      </c>
      <c r="T770">
        <f t="shared" si="250"/>
        <v>7.09</v>
      </c>
      <c r="U770">
        <f t="shared" si="251"/>
        <v>73</v>
      </c>
      <c r="V770">
        <f t="shared" si="213"/>
        <v>73</v>
      </c>
      <c r="W770">
        <f t="shared" si="252"/>
        <v>7.23</v>
      </c>
      <c r="X770">
        <f t="shared" si="253"/>
        <v>70</v>
      </c>
      <c r="Y770">
        <f t="shared" si="214"/>
        <v>70</v>
      </c>
      <c r="Z770">
        <f t="shared" si="254"/>
        <v>7.34</v>
      </c>
      <c r="AA770">
        <f t="shared" si="255"/>
        <v>67</v>
      </c>
      <c r="AB770">
        <f t="shared" si="215"/>
        <v>67</v>
      </c>
      <c r="AC770">
        <f t="shared" si="216"/>
        <v>7.23</v>
      </c>
      <c r="AD770" cm="1">
        <f t="array" ref="AD770">1+SUMPRODUCT((D$469:D$776=D770)*(AC$469:AC$776&gt;AC770))</f>
        <v>66</v>
      </c>
      <c r="AE770">
        <f t="shared" si="217"/>
        <v>66</v>
      </c>
      <c r="AF770">
        <f t="shared" si="218"/>
        <v>7.29</v>
      </c>
      <c r="AG770" cm="1">
        <f t="array" ref="AG770">1+SUMPRODUCT((D$469:D$776=D770)*(AF$469:AF$776&gt;AF770))</f>
        <v>32</v>
      </c>
      <c r="AH770">
        <f t="shared" si="219"/>
        <v>32</v>
      </c>
      <c r="AI770">
        <f t="shared" si="220"/>
        <v>7.53</v>
      </c>
      <c r="AJ770" cm="1">
        <f t="array" ref="AJ770">1+SUMPRODUCT((D$469:D$776=D770)*(AI$469:AI$776&gt;AI770))</f>
        <v>17</v>
      </c>
      <c r="AK770">
        <f t="shared" si="221"/>
        <v>17</v>
      </c>
      <c r="AL770">
        <f t="shared" si="222"/>
        <v>7.49</v>
      </c>
      <c r="AM770" cm="1">
        <f t="array" ref="AM770">1+SUMPRODUCT((D$469:D$776=D770)*(AL$469:AL$776&gt;AL770))</f>
        <v>18</v>
      </c>
      <c r="AN770">
        <f t="shared" si="223"/>
        <v>18</v>
      </c>
    </row>
    <row r="771" spans="2:40" x14ac:dyDescent="0.3">
      <c r="B771" t="s">
        <v>326</v>
      </c>
      <c r="C771" t="str">
        <f>VLOOKUP(B771,class!A$1:B$357,2,FALSE)</f>
        <v>Shire district</v>
      </c>
      <c r="D771" t="str">
        <f>VLOOKUP(B771,classifications!E$3:F$335,2,FALSE)</f>
        <v>Urban with City and Town</v>
      </c>
      <c r="E771" s="7">
        <f t="shared" si="240"/>
        <v>7.47</v>
      </c>
      <c r="F771" s="49">
        <f t="shared" si="241"/>
        <v>11</v>
      </c>
      <c r="G771" s="49">
        <f t="shared" si="208"/>
        <v>11</v>
      </c>
      <c r="H771">
        <f t="shared" si="242"/>
        <v>7.48</v>
      </c>
      <c r="I771" s="49">
        <f t="shared" si="243"/>
        <v>10</v>
      </c>
      <c r="J771" s="49">
        <f t="shared" si="209"/>
        <v>10</v>
      </c>
      <c r="K771">
        <f t="shared" si="244"/>
        <v>7.43</v>
      </c>
      <c r="L771">
        <f t="shared" si="245"/>
        <v>34</v>
      </c>
      <c r="M771" s="49">
        <f t="shared" si="210"/>
        <v>34</v>
      </c>
      <c r="N771">
        <f t="shared" si="246"/>
        <v>7.28</v>
      </c>
      <c r="O771">
        <f t="shared" si="247"/>
        <v>76</v>
      </c>
      <c r="P771" s="49">
        <f t="shared" si="211"/>
        <v>76</v>
      </c>
      <c r="Q771">
        <f t="shared" si="248"/>
        <v>7.12</v>
      </c>
      <c r="R771">
        <f t="shared" si="249"/>
        <v>87</v>
      </c>
      <c r="S771" s="49">
        <f t="shared" si="212"/>
        <v>87</v>
      </c>
      <c r="T771">
        <f t="shared" si="250"/>
        <v>7.42</v>
      </c>
      <c r="U771">
        <f t="shared" si="251"/>
        <v>64</v>
      </c>
      <c r="V771">
        <f t="shared" si="213"/>
        <v>64</v>
      </c>
      <c r="W771">
        <f t="shared" si="252"/>
        <v>7.48</v>
      </c>
      <c r="X771">
        <f t="shared" si="253"/>
        <v>55</v>
      </c>
      <c r="Y771">
        <f t="shared" si="214"/>
        <v>55</v>
      </c>
      <c r="Z771">
        <f t="shared" si="254"/>
        <v>7.14</v>
      </c>
      <c r="AA771">
        <f t="shared" si="255"/>
        <v>88</v>
      </c>
      <c r="AB771">
        <f t="shared" si="215"/>
        <v>88</v>
      </c>
      <c r="AC771">
        <f t="shared" si="216"/>
        <v>7.58</v>
      </c>
      <c r="AD771" cm="1">
        <f t="array" ref="AD771">1+SUMPRODUCT((D$469:D$776=D771)*(AC$469:AC$776&gt;AC771))</f>
        <v>29</v>
      </c>
      <c r="AE771">
        <f t="shared" si="217"/>
        <v>29</v>
      </c>
      <c r="AF771">
        <f t="shared" si="218"/>
        <v>7.51</v>
      </c>
      <c r="AG771" cm="1">
        <f t="array" ref="AG771">1+SUMPRODUCT((D$469:D$776=D771)*(AF$469:AF$776&gt;AF771))</f>
        <v>11</v>
      </c>
      <c r="AH771">
        <f t="shared" si="219"/>
        <v>11</v>
      </c>
      <c r="AI771">
        <f t="shared" si="220"/>
        <v>7.44</v>
      </c>
      <c r="AJ771" cm="1">
        <f t="array" ref="AJ771">1+SUMPRODUCT((D$469:D$776=D771)*(AI$469:AI$776&gt;AI771))</f>
        <v>40</v>
      </c>
      <c r="AK771">
        <f t="shared" si="221"/>
        <v>40</v>
      </c>
      <c r="AL771">
        <f t="shared" si="222"/>
        <v>7.5</v>
      </c>
      <c r="AM771" cm="1">
        <f t="array" ref="AM771">1+SUMPRODUCT((D$469:D$776=D771)*(AL$469:AL$776&gt;AL771))</f>
        <v>31</v>
      </c>
      <c r="AN771">
        <f t="shared" si="223"/>
        <v>31</v>
      </c>
    </row>
    <row r="772" spans="2:40" x14ac:dyDescent="0.3">
      <c r="B772" t="s">
        <v>327</v>
      </c>
      <c r="C772" t="str">
        <f>VLOOKUP(B772,class!A$1:B$357,2,FALSE)</f>
        <v>Shire district</v>
      </c>
      <c r="D772" t="str">
        <f>VLOOKUP(B772,classifications!E$3:F$335,2,FALSE)</f>
        <v>Urban with City and Town</v>
      </c>
      <c r="E772" s="7">
        <f t="shared" si="240"/>
        <v>7.34</v>
      </c>
      <c r="F772" s="49">
        <f t="shared" si="241"/>
        <v>31</v>
      </c>
      <c r="G772" s="49">
        <f t="shared" si="208"/>
        <v>31</v>
      </c>
      <c r="H772">
        <f t="shared" si="242"/>
        <v>7.13</v>
      </c>
      <c r="I772" s="49">
        <f t="shared" si="243"/>
        <v>72</v>
      </c>
      <c r="J772" s="49">
        <f t="shared" si="209"/>
        <v>72</v>
      </c>
      <c r="K772">
        <f t="shared" si="244"/>
        <v>7.67</v>
      </c>
      <c r="L772">
        <f t="shared" si="245"/>
        <v>11</v>
      </c>
      <c r="M772" s="49">
        <f t="shared" si="210"/>
        <v>11</v>
      </c>
      <c r="N772">
        <f t="shared" si="246"/>
        <v>7.6</v>
      </c>
      <c r="O772">
        <f t="shared" si="247"/>
        <v>20</v>
      </c>
      <c r="P772" s="49">
        <f t="shared" si="211"/>
        <v>20</v>
      </c>
      <c r="Q772">
        <f t="shared" si="248"/>
        <v>7.09</v>
      </c>
      <c r="R772">
        <f t="shared" si="249"/>
        <v>90</v>
      </c>
      <c r="S772" s="49">
        <f t="shared" si="212"/>
        <v>90</v>
      </c>
      <c r="T772">
        <f t="shared" si="250"/>
        <v>7.12</v>
      </c>
      <c r="U772">
        <f t="shared" si="251"/>
        <v>90</v>
      </c>
      <c r="V772">
        <f t="shared" si="213"/>
        <v>90</v>
      </c>
      <c r="W772">
        <f t="shared" si="252"/>
        <v>7.8</v>
      </c>
      <c r="X772">
        <f t="shared" si="253"/>
        <v>10</v>
      </c>
      <c r="Y772">
        <f t="shared" si="214"/>
        <v>10</v>
      </c>
      <c r="Z772">
        <f t="shared" si="254"/>
        <v>7.62</v>
      </c>
      <c r="AA772">
        <f t="shared" si="255"/>
        <v>36</v>
      </c>
      <c r="AB772">
        <f t="shared" si="215"/>
        <v>36</v>
      </c>
      <c r="AC772">
        <f t="shared" si="216"/>
        <v>7.48</v>
      </c>
      <c r="AD772" cm="1">
        <f t="array" ref="AD772">1+SUMPRODUCT((D$469:D$776=D772)*(AC$469:AC$776&gt;AC772))</f>
        <v>51</v>
      </c>
      <c r="AE772">
        <f t="shared" si="217"/>
        <v>51</v>
      </c>
      <c r="AF772">
        <f t="shared" si="218"/>
        <v>6.81</v>
      </c>
      <c r="AG772" cm="1">
        <f t="array" ref="AG772">1+SUMPRODUCT((D$469:D$776=D772)*(AF$469:AF$776&gt;AF772))</f>
        <v>89</v>
      </c>
      <c r="AH772">
        <f t="shared" si="219"/>
        <v>89</v>
      </c>
      <c r="AI772">
        <f t="shared" si="220"/>
        <v>7.48</v>
      </c>
      <c r="AJ772" cm="1">
        <f t="array" ref="AJ772">1+SUMPRODUCT((D$469:D$776=D772)*(AI$469:AI$776&gt;AI772))</f>
        <v>37</v>
      </c>
      <c r="AK772">
        <f t="shared" si="221"/>
        <v>37</v>
      </c>
      <c r="AL772">
        <f t="shared" si="222"/>
        <v>7.02</v>
      </c>
      <c r="AM772" cm="1">
        <f t="array" ref="AM772">1+SUMPRODUCT((D$469:D$776=D772)*(AL$469:AL$776&gt;AL772))</f>
        <v>82</v>
      </c>
      <c r="AN772">
        <f t="shared" si="223"/>
        <v>82</v>
      </c>
    </row>
    <row r="773" spans="2:40" x14ac:dyDescent="0.3">
      <c r="B773" t="s">
        <v>328</v>
      </c>
      <c r="C773" t="str">
        <f>VLOOKUP(B773,class!A$1:B$357,2,FALSE)</f>
        <v>Shire district</v>
      </c>
      <c r="D773" t="str">
        <f>VLOOKUP(B773,classifications!E$3:F$335,2,FALSE)</f>
        <v xml:space="preserve">Mainly Rural (rural including hub towns &gt;=80%) </v>
      </c>
      <c r="E773" s="7">
        <f t="shared" si="240"/>
        <v>7.42</v>
      </c>
      <c r="F773" s="49">
        <f t="shared" si="241"/>
        <v>21</v>
      </c>
      <c r="G773" s="49">
        <f t="shared" si="208"/>
        <v>21</v>
      </c>
      <c r="H773">
        <f t="shared" si="242"/>
        <v>7.31</v>
      </c>
      <c r="I773" s="49">
        <f t="shared" si="243"/>
        <v>27</v>
      </c>
      <c r="J773" s="49">
        <f t="shared" si="209"/>
        <v>27</v>
      </c>
      <c r="K773">
        <f t="shared" si="244"/>
        <v>7.38</v>
      </c>
      <c r="L773">
        <f t="shared" si="245"/>
        <v>36</v>
      </c>
      <c r="M773" s="49">
        <f t="shared" si="210"/>
        <v>36</v>
      </c>
      <c r="N773">
        <f t="shared" si="246"/>
        <v>7.85</v>
      </c>
      <c r="O773">
        <f t="shared" si="247"/>
        <v>7</v>
      </c>
      <c r="P773" s="49">
        <f t="shared" si="211"/>
        <v>7</v>
      </c>
      <c r="Q773">
        <f t="shared" si="248"/>
        <v>7.96</v>
      </c>
      <c r="R773">
        <f t="shared" si="249"/>
        <v>1</v>
      </c>
      <c r="S773" s="49">
        <f t="shared" si="212"/>
        <v>1</v>
      </c>
      <c r="T773">
        <f t="shared" si="250"/>
        <v>7.74</v>
      </c>
      <c r="U773">
        <f t="shared" si="251"/>
        <v>15</v>
      </c>
      <c r="V773">
        <f t="shared" si="213"/>
        <v>15</v>
      </c>
      <c r="W773">
        <f t="shared" si="252"/>
        <v>7.75</v>
      </c>
      <c r="X773">
        <f t="shared" si="253"/>
        <v>12</v>
      </c>
      <c r="Y773">
        <f t="shared" si="214"/>
        <v>12</v>
      </c>
      <c r="Z773">
        <f t="shared" si="254"/>
        <v>7.72</v>
      </c>
      <c r="AA773">
        <f t="shared" si="255"/>
        <v>18</v>
      </c>
      <c r="AB773">
        <f t="shared" si="215"/>
        <v>18</v>
      </c>
      <c r="AC773">
        <f t="shared" si="216"/>
        <v>7.76</v>
      </c>
      <c r="AD773" cm="1">
        <f t="array" ref="AD773">1+SUMPRODUCT((D$469:D$776=D773)*(AC$469:AC$776&gt;AC773))</f>
        <v>9</v>
      </c>
      <c r="AE773">
        <f t="shared" si="217"/>
        <v>9</v>
      </c>
      <c r="AF773">
        <f t="shared" si="218"/>
        <v>7.49</v>
      </c>
      <c r="AG773" cm="1">
        <f t="array" ref="AG773">1+SUMPRODUCT((D$469:D$776=D773)*(AF$469:AF$776&gt;AF773))</f>
        <v>24</v>
      </c>
      <c r="AH773">
        <f t="shared" si="219"/>
        <v>24</v>
      </c>
      <c r="AI773">
        <f t="shared" si="220"/>
        <v>7.62</v>
      </c>
      <c r="AJ773" cm="1">
        <f t="array" ref="AJ773">1+SUMPRODUCT((D$469:D$776=D773)*(AI$469:AI$776&gt;AI773))</f>
        <v>22</v>
      </c>
      <c r="AK773">
        <f t="shared" si="221"/>
        <v>22</v>
      </c>
      <c r="AL773">
        <f t="shared" si="222"/>
        <v>7.24</v>
      </c>
      <c r="AM773" cm="1">
        <f t="array" ref="AM773">1+SUMPRODUCT((D$469:D$776=D773)*(AL$469:AL$776&gt;AL773))</f>
        <v>35</v>
      </c>
      <c r="AN773">
        <f t="shared" si="223"/>
        <v>35</v>
      </c>
    </row>
    <row r="774" spans="2:40" x14ac:dyDescent="0.3">
      <c r="B774" t="s">
        <v>330</v>
      </c>
      <c r="C774" t="str">
        <f>VLOOKUP(B774,class!A$1:B$357,2,FALSE)</f>
        <v>Shire district</v>
      </c>
      <c r="D774" t="str">
        <f>VLOOKUP(B774,classifications!E$3:F$335,2,FALSE)</f>
        <v xml:space="preserve">Largely Rural (rural including hub towns 50-79%) </v>
      </c>
      <c r="E774" s="7">
        <f t="shared" si="240"/>
        <v>7.62</v>
      </c>
      <c r="F774" s="49">
        <f t="shared" si="241"/>
        <v>6</v>
      </c>
      <c r="G774" s="49">
        <f t="shared" si="208"/>
        <v>6</v>
      </c>
      <c r="H774">
        <f t="shared" si="242"/>
        <v>7.35</v>
      </c>
      <c r="I774" s="49">
        <f t="shared" si="243"/>
        <v>30</v>
      </c>
      <c r="J774" s="49">
        <f t="shared" si="209"/>
        <v>30</v>
      </c>
      <c r="K774">
        <f t="shared" si="244"/>
        <v>7.59</v>
      </c>
      <c r="L774">
        <f t="shared" si="245"/>
        <v>9</v>
      </c>
      <c r="M774" s="49">
        <f t="shared" si="210"/>
        <v>9</v>
      </c>
      <c r="N774">
        <f t="shared" si="246"/>
        <v>7.51</v>
      </c>
      <c r="O774">
        <f t="shared" si="247"/>
        <v>28</v>
      </c>
      <c r="P774" s="49">
        <f t="shared" si="211"/>
        <v>28</v>
      </c>
      <c r="Q774">
        <f t="shared" si="248"/>
        <v>7.39</v>
      </c>
      <c r="R774">
        <f t="shared" si="249"/>
        <v>35</v>
      </c>
      <c r="S774" s="49">
        <f t="shared" si="212"/>
        <v>35</v>
      </c>
      <c r="T774">
        <f t="shared" si="250"/>
        <v>7.73</v>
      </c>
      <c r="U774">
        <f t="shared" si="251"/>
        <v>12</v>
      </c>
      <c r="V774">
        <f t="shared" si="213"/>
        <v>12</v>
      </c>
      <c r="W774">
        <f t="shared" si="252"/>
        <v>7.68</v>
      </c>
      <c r="X774">
        <f t="shared" si="253"/>
        <v>15</v>
      </c>
      <c r="Y774">
        <f t="shared" si="214"/>
        <v>15</v>
      </c>
      <c r="Z774">
        <f t="shared" si="254"/>
        <v>7.89</v>
      </c>
      <c r="AA774">
        <f t="shared" si="255"/>
        <v>5</v>
      </c>
      <c r="AB774">
        <f t="shared" si="215"/>
        <v>5</v>
      </c>
      <c r="AC774">
        <f t="shared" si="216"/>
        <v>7.82</v>
      </c>
      <c r="AD774" cm="1">
        <f t="array" ref="AD774">1+SUMPRODUCT((D$469:D$776=D774)*(AC$469:AC$776&gt;AC774))</f>
        <v>3</v>
      </c>
      <c r="AE774">
        <f t="shared" si="217"/>
        <v>3</v>
      </c>
      <c r="AF774">
        <f t="shared" si="218"/>
        <v>7.84</v>
      </c>
      <c r="AG774" cm="1">
        <f t="array" ref="AG774">1+SUMPRODUCT((D$469:D$776=D774)*(AF$469:AF$776&gt;AF774))</f>
        <v>1</v>
      </c>
      <c r="AH774">
        <f t="shared" si="219"/>
        <v>1</v>
      </c>
      <c r="AI774">
        <f t="shared" si="220"/>
        <v>7.55</v>
      </c>
      <c r="AJ774" cm="1">
        <f t="array" ref="AJ774">1+SUMPRODUCT((D$469:D$776=D774)*(AI$469:AI$776&gt;AI774))</f>
        <v>20</v>
      </c>
      <c r="AK774">
        <f t="shared" si="221"/>
        <v>20</v>
      </c>
      <c r="AL774">
        <f t="shared" si="222"/>
        <v>7.49</v>
      </c>
      <c r="AM774" cm="1">
        <f t="array" ref="AM774">1+SUMPRODUCT((D$469:D$776=D774)*(AL$469:AL$776&gt;AL774))</f>
        <v>22</v>
      </c>
      <c r="AN774">
        <f t="shared" si="223"/>
        <v>22</v>
      </c>
    </row>
    <row r="775" spans="2:40" x14ac:dyDescent="0.3">
      <c r="B775" t="s">
        <v>331</v>
      </c>
      <c r="C775" t="str">
        <f>VLOOKUP(B775,class!A$1:B$357,2,FALSE)</f>
        <v>Shire district</v>
      </c>
      <c r="D775" t="str">
        <f>VLOOKUP(B775,classifications!E$3:F$335,2,FALSE)</f>
        <v>Urban with Significant Rural (rural including hub towns 26-49%)</v>
      </c>
      <c r="E775" s="7">
        <f t="shared" si="240"/>
        <v>7.32</v>
      </c>
      <c r="F775" s="49">
        <f t="shared" si="241"/>
        <v>34</v>
      </c>
      <c r="G775" s="49">
        <f t="shared" si="208"/>
        <v>34</v>
      </c>
      <c r="H775">
        <f t="shared" si="242"/>
        <v>7.4</v>
      </c>
      <c r="I775" s="49">
        <f t="shared" si="243"/>
        <v>17</v>
      </c>
      <c r="J775" s="49">
        <f t="shared" si="209"/>
        <v>17</v>
      </c>
      <c r="K775">
        <f t="shared" si="244"/>
        <v>7.52</v>
      </c>
      <c r="L775">
        <f t="shared" si="245"/>
        <v>17</v>
      </c>
      <c r="M775" s="49">
        <f t="shared" si="210"/>
        <v>17</v>
      </c>
      <c r="N775">
        <f t="shared" si="246"/>
        <v>7.36</v>
      </c>
      <c r="O775">
        <f t="shared" si="247"/>
        <v>41</v>
      </c>
      <c r="P775" s="49">
        <f t="shared" si="211"/>
        <v>41</v>
      </c>
      <c r="Q775">
        <f t="shared" si="248"/>
        <v>7.35</v>
      </c>
      <c r="R775">
        <f t="shared" si="249"/>
        <v>40</v>
      </c>
      <c r="S775" s="49">
        <f t="shared" si="212"/>
        <v>40</v>
      </c>
      <c r="T775">
        <f t="shared" si="250"/>
        <v>7.6</v>
      </c>
      <c r="U775">
        <f t="shared" si="251"/>
        <v>18</v>
      </c>
      <c r="V775">
        <f t="shared" si="213"/>
        <v>18</v>
      </c>
      <c r="W775">
        <f t="shared" si="252"/>
        <v>7.55</v>
      </c>
      <c r="X775">
        <f t="shared" si="253"/>
        <v>23</v>
      </c>
      <c r="Y775">
        <f t="shared" si="214"/>
        <v>23</v>
      </c>
      <c r="Z775">
        <f t="shared" si="254"/>
        <v>7.53</v>
      </c>
      <c r="AA775">
        <f t="shared" si="255"/>
        <v>40</v>
      </c>
      <c r="AB775">
        <f t="shared" si="215"/>
        <v>40</v>
      </c>
      <c r="AC775">
        <f t="shared" si="216"/>
        <v>7.82</v>
      </c>
      <c r="AD775" cm="1">
        <f t="array" ref="AD775">1+SUMPRODUCT((D$469:D$776=D775)*(AC$469:AC$776&gt;AC775))</f>
        <v>2</v>
      </c>
      <c r="AE775">
        <f t="shared" si="217"/>
        <v>2</v>
      </c>
      <c r="AF775">
        <f t="shared" si="218"/>
        <v>7.07</v>
      </c>
      <c r="AG775" cm="1">
        <f t="array" ref="AG775">1+SUMPRODUCT((D$469:D$776=D775)*(AF$469:AF$776&gt;AF775))</f>
        <v>43</v>
      </c>
      <c r="AH775">
        <f t="shared" si="219"/>
        <v>43</v>
      </c>
      <c r="AI775">
        <f t="shared" si="220"/>
        <v>7.5</v>
      </c>
      <c r="AJ775" cm="1">
        <f t="array" ref="AJ775">1+SUMPRODUCT((D$469:D$776=D775)*(AI$469:AI$776&gt;AI775))</f>
        <v>28</v>
      </c>
      <c r="AK775">
        <f t="shared" si="221"/>
        <v>28</v>
      </c>
      <c r="AL775">
        <f t="shared" si="222"/>
        <v>7.71</v>
      </c>
      <c r="AM775" cm="1">
        <f t="array" ref="AM775">1+SUMPRODUCT((D$469:D$776=D775)*(AL$469:AL$776&gt;AL775))</f>
        <v>9</v>
      </c>
      <c r="AN775">
        <f t="shared" si="223"/>
        <v>9</v>
      </c>
    </row>
    <row r="776" spans="2:40" x14ac:dyDescent="0.3">
      <c r="B776" t="s">
        <v>332</v>
      </c>
      <c r="C776" t="str">
        <f>VLOOKUP(B776,class!A$1:B$357,2,FALSE)</f>
        <v>Unitary authority</v>
      </c>
      <c r="D776" t="str">
        <f>VLOOKUP(B776,classifications!E$3:F$335,2,FALSE)</f>
        <v>Urban with City and Town</v>
      </c>
      <c r="E776" s="7">
        <f t="shared" si="240"/>
        <v>7.3</v>
      </c>
      <c r="F776" s="49">
        <f t="shared" si="241"/>
        <v>38</v>
      </c>
      <c r="G776" s="49">
        <f t="shared" ref="G776" si="256">IF(E776="x",9999,F776)</f>
        <v>38</v>
      </c>
      <c r="H776">
        <f t="shared" si="242"/>
        <v>7.36</v>
      </c>
      <c r="I776" s="49">
        <f t="shared" si="243"/>
        <v>26</v>
      </c>
      <c r="J776" s="49">
        <f t="shared" ref="J776" si="257">IF(H776="x",9999,I776)</f>
        <v>26</v>
      </c>
      <c r="K776">
        <f t="shared" si="244"/>
        <v>7.32</v>
      </c>
      <c r="L776">
        <f t="shared" si="245"/>
        <v>54</v>
      </c>
      <c r="M776" s="49">
        <f t="shared" ref="M776" si="258">IF(K776="x",9999,L776)</f>
        <v>54</v>
      </c>
      <c r="N776">
        <f t="shared" si="246"/>
        <v>7.36</v>
      </c>
      <c r="O776">
        <f t="shared" si="247"/>
        <v>60</v>
      </c>
      <c r="P776" s="49">
        <f t="shared" ref="P776" si="259">IF(N776="x",9999,O776)</f>
        <v>60</v>
      </c>
      <c r="Q776">
        <f t="shared" si="248"/>
        <v>7.56</v>
      </c>
      <c r="R776">
        <f t="shared" si="249"/>
        <v>31</v>
      </c>
      <c r="S776" s="49">
        <f t="shared" ref="S776" si="260">IF(Q776="x",9999,R776)</f>
        <v>31</v>
      </c>
      <c r="T776">
        <f t="shared" si="250"/>
        <v>7.58</v>
      </c>
      <c r="U776">
        <f t="shared" si="251"/>
        <v>32</v>
      </c>
      <c r="V776">
        <f t="shared" ref="V776" si="261">IF(T776="x",9999,U776)</f>
        <v>32</v>
      </c>
      <c r="W776">
        <f t="shared" si="252"/>
        <v>7.4</v>
      </c>
      <c r="X776">
        <f t="shared" si="253"/>
        <v>67</v>
      </c>
      <c r="Y776">
        <f t="shared" ref="Y776" si="262">IF(W776="x",9999,X776)</f>
        <v>67</v>
      </c>
      <c r="Z776">
        <f t="shared" si="254"/>
        <v>7.36</v>
      </c>
      <c r="AA776">
        <f t="shared" si="255"/>
        <v>73</v>
      </c>
      <c r="AB776">
        <f t="shared" ref="AB776" si="263">IF(Z776="x",9999,AA776)</f>
        <v>73</v>
      </c>
      <c r="AC776">
        <f t="shared" si="216"/>
        <v>7.53</v>
      </c>
      <c r="AD776" cm="1">
        <f t="array" ref="AD776">1+SUMPRODUCT((D$469:D$776=D776)*(AC$469:AC$776&gt;AC776))</f>
        <v>39</v>
      </c>
      <c r="AE776">
        <f t="shared" si="217"/>
        <v>39</v>
      </c>
      <c r="AF776">
        <f t="shared" si="218"/>
        <v>7.39</v>
      </c>
      <c r="AG776" cm="1">
        <f t="array" ref="AG776">1+SUMPRODUCT((D$469:D$776=D776)*(AF$469:AF$776&gt;AF776))</f>
        <v>28</v>
      </c>
      <c r="AH776">
        <f t="shared" si="219"/>
        <v>28</v>
      </c>
      <c r="AI776">
        <f t="shared" si="220"/>
        <v>7.34</v>
      </c>
      <c r="AJ776" cm="1">
        <f t="array" ref="AJ776">1+SUMPRODUCT((D$469:D$776=D776)*(AI$469:AI$776&gt;AI776))</f>
        <v>65</v>
      </c>
      <c r="AK776">
        <f t="shared" si="221"/>
        <v>65</v>
      </c>
      <c r="AL776">
        <f t="shared" si="222"/>
        <v>7.45</v>
      </c>
      <c r="AM776" cm="1">
        <f t="array" ref="AM776">1+SUMPRODUCT((D$469:D$776=D776)*(AL$469:AL$776&gt;AL776))</f>
        <v>33</v>
      </c>
      <c r="AN776">
        <f t="shared" si="223"/>
        <v>33</v>
      </c>
    </row>
    <row r="777" spans="2:40" x14ac:dyDescent="0.3">
      <c r="B777" s="7"/>
      <c r="C777" s="7"/>
      <c r="D777" s="7"/>
      <c r="E777" s="7"/>
      <c r="F777" s="7"/>
      <c r="G777" s="7"/>
    </row>
    <row r="778" spans="2:40" x14ac:dyDescent="0.3">
      <c r="B778" s="7"/>
      <c r="C778" s="7"/>
      <c r="D778" s="7"/>
      <c r="E778" s="7"/>
      <c r="F778" s="7"/>
      <c r="G778" s="7"/>
    </row>
    <row r="779" spans="2:40" x14ac:dyDescent="0.3">
      <c r="B779" s="7"/>
      <c r="C779" s="7"/>
      <c r="D779" s="7"/>
      <c r="E779" s="7"/>
      <c r="F779" s="7"/>
      <c r="G779" s="7"/>
    </row>
    <row r="780" spans="2:40" x14ac:dyDescent="0.3">
      <c r="B780" s="7"/>
      <c r="C780" s="7"/>
      <c r="D780" t="s">
        <v>5</v>
      </c>
      <c r="E780" s="7">
        <f t="shared" ref="E780:E785" si="264">AVERAGEIF($D$469:$D$776,$D780,$E$469:$E$776)</f>
        <v>7.4609523809523814</v>
      </c>
      <c r="F780" s="7"/>
      <c r="G780" t="s">
        <v>5</v>
      </c>
      <c r="H780" s="7">
        <f t="shared" ref="H780:H785" si="265">AVERAGEIF($D$469:$D$776,$D780,$H$469:$H$776)</f>
        <v>7.3859523809523777</v>
      </c>
      <c r="J780" t="s">
        <v>5</v>
      </c>
      <c r="K780" s="7">
        <f t="shared" ref="K780:K785" si="266">AVERAGEIF($D$469:$D$776,$D780,$K$469:$K$776)</f>
        <v>7.5907142857142871</v>
      </c>
      <c r="M780" t="s">
        <v>5</v>
      </c>
      <c r="N780" s="7">
        <f t="shared" ref="N780:N785" si="267">AVERAGEIF($D$469:$D$776,$D780,$N$469:$N$776)</f>
        <v>7.6495238095238092</v>
      </c>
      <c r="P780" t="s">
        <v>5</v>
      </c>
      <c r="Q780" s="7">
        <f t="shared" ref="Q780:Q785" si="268">AVERAGEIF($D$469:$D$776,$D780,$Q$469:$Q$776)</f>
        <v>7.6209523809523816</v>
      </c>
      <c r="S780" t="s">
        <v>5</v>
      </c>
      <c r="T780" s="7">
        <f t="shared" ref="T780:T785" si="269">AVERAGEIF($D$469:$D$776,$D780,$T$469:$T$776)</f>
        <v>7.6902380952380964</v>
      </c>
      <c r="V780" t="s">
        <v>5</v>
      </c>
      <c r="W780" s="7">
        <f t="shared" ref="W780:W785" si="270">AVERAGEIF($D$469:$D$776,$D780,$W$469:$W$776)</f>
        <v>7.6421951219512207</v>
      </c>
      <c r="Y780" t="s">
        <v>5</v>
      </c>
      <c r="Z780" s="7">
        <f t="shared" ref="Z780:Z785" si="271">AVERAGEIF($D$469:$D$776,$D780,$Z$469:$Z$776)</f>
        <v>7.6919047619047616</v>
      </c>
      <c r="AB780" t="s">
        <v>5</v>
      </c>
      <c r="AC780" s="7">
        <f>AVERAGEIF($D$469:$D$776,$D780,AC$469:AC$776)</f>
        <v>7.6023809523809511</v>
      </c>
      <c r="AE780" t="s">
        <v>5</v>
      </c>
      <c r="AF780" s="7">
        <f>AVERAGEIF($D$469:$D$776,$D780,AF$469:AF$776)</f>
        <v>7.5023809523809559</v>
      </c>
      <c r="AH780" t="s">
        <v>5</v>
      </c>
      <c r="AI780" s="7">
        <f>AVERAGEIF($D$469:$D$776,$D780,AI$469:AI$776)</f>
        <v>7.611666666666669</v>
      </c>
      <c r="AK780" t="s">
        <v>5</v>
      </c>
      <c r="AL780" s="7">
        <f>AVERAGEIF($D$469:$D$776,$D780,AL$469:AL$776)</f>
        <v>7.5087179487179494</v>
      </c>
    </row>
    <row r="781" spans="2:40" x14ac:dyDescent="0.3">
      <c r="B781" s="7"/>
      <c r="C781" s="7"/>
      <c r="D781" t="s">
        <v>13</v>
      </c>
      <c r="E781" s="7">
        <f t="shared" si="264"/>
        <v>7.4473170731707325</v>
      </c>
      <c r="F781" s="7"/>
      <c r="G781" t="s">
        <v>13</v>
      </c>
      <c r="H781" s="7">
        <f t="shared" si="265"/>
        <v>7.4256097560975638</v>
      </c>
      <c r="J781" t="s">
        <v>13</v>
      </c>
      <c r="K781" s="7">
        <f t="shared" si="266"/>
        <v>7.4851219512195115</v>
      </c>
      <c r="M781" t="s">
        <v>13</v>
      </c>
      <c r="N781" s="7">
        <f t="shared" si="267"/>
        <v>7.609268292682926</v>
      </c>
      <c r="P781" t="s">
        <v>13</v>
      </c>
      <c r="Q781" s="7">
        <f t="shared" si="268"/>
        <v>7.6282926829268307</v>
      </c>
      <c r="S781" t="s">
        <v>13</v>
      </c>
      <c r="T781" s="7">
        <f t="shared" si="269"/>
        <v>7.6307317073170733</v>
      </c>
      <c r="V781" t="s">
        <v>13</v>
      </c>
      <c r="W781" s="7">
        <f t="shared" si="270"/>
        <v>7.5665853658536602</v>
      </c>
      <c r="Y781" t="s">
        <v>13</v>
      </c>
      <c r="Z781" s="7">
        <f t="shared" si="271"/>
        <v>7.6751219512195137</v>
      </c>
      <c r="AB781" t="s">
        <v>13</v>
      </c>
      <c r="AC781" s="7">
        <f t="shared" ref="AC781:AC785" si="272">AVERAGEIF($D$469:$D$776,$D781,AC$469:AC$776)</f>
        <v>7.5619512195121974</v>
      </c>
      <c r="AE781" t="s">
        <v>13</v>
      </c>
      <c r="AF781" s="7">
        <f t="shared" ref="AF781:AF785" si="273">AVERAGEIF($D$469:$D$776,$D781,AF$469:AF$776)</f>
        <v>7.4448780487804855</v>
      </c>
      <c r="AH781" t="s">
        <v>13</v>
      </c>
      <c r="AI781" s="7">
        <f t="shared" ref="AI781:AI785" si="274">AVERAGEIF($D$469:$D$776,$D781,AI$469:AI$776)</f>
        <v>7.5424390243902426</v>
      </c>
      <c r="AK781" t="s">
        <v>13</v>
      </c>
      <c r="AL781" s="7">
        <f t="shared" ref="AL781:AL785" si="275">AVERAGEIF($D$469:$D$776,$D781,AL$469:AL$776)</f>
        <v>7.4780487804878044</v>
      </c>
    </row>
    <row r="782" spans="2:40" x14ac:dyDescent="0.3">
      <c r="B782" s="7"/>
      <c r="C782" s="7"/>
      <c r="D782" t="s">
        <v>11</v>
      </c>
      <c r="E782" s="7">
        <f t="shared" si="264"/>
        <v>7.3872916666666653</v>
      </c>
      <c r="F782" s="7"/>
      <c r="G782" t="s">
        <v>11</v>
      </c>
      <c r="H782" s="7">
        <f t="shared" si="265"/>
        <v>7.357708333333334</v>
      </c>
      <c r="J782" t="s">
        <v>11</v>
      </c>
      <c r="K782" s="7">
        <f t="shared" si="266"/>
        <v>7.4606249999999976</v>
      </c>
      <c r="M782" t="s">
        <v>11</v>
      </c>
      <c r="N782" s="7">
        <f t="shared" si="267"/>
        <v>7.5300000000000011</v>
      </c>
      <c r="P782" t="s">
        <v>11</v>
      </c>
      <c r="Q782" s="7">
        <f t="shared" si="268"/>
        <v>7.4858333333333311</v>
      </c>
      <c r="S782" t="s">
        <v>11</v>
      </c>
      <c r="T782" s="7">
        <f t="shared" si="269"/>
        <v>7.5495833333333344</v>
      </c>
      <c r="V782" t="s">
        <v>11</v>
      </c>
      <c r="W782" s="7">
        <f t="shared" si="270"/>
        <v>7.5427083333333327</v>
      </c>
      <c r="Y782" t="s">
        <v>11</v>
      </c>
      <c r="Z782" s="7">
        <f t="shared" si="271"/>
        <v>7.6462499999999993</v>
      </c>
      <c r="AB782" t="s">
        <v>11</v>
      </c>
      <c r="AC782" s="7">
        <f t="shared" si="272"/>
        <v>7.5155999999999983</v>
      </c>
      <c r="AE782" t="s">
        <v>11</v>
      </c>
      <c r="AF782" s="7">
        <f t="shared" si="273"/>
        <v>7.363469387755103</v>
      </c>
      <c r="AH782" t="s">
        <v>11</v>
      </c>
      <c r="AI782" s="7">
        <f t="shared" si="274"/>
        <v>7.5092000000000008</v>
      </c>
      <c r="AK782" t="s">
        <v>11</v>
      </c>
      <c r="AL782" s="7">
        <f t="shared" si="275"/>
        <v>7.5085714285714289</v>
      </c>
    </row>
    <row r="783" spans="2:40" x14ac:dyDescent="0.3">
      <c r="B783" s="7"/>
      <c r="C783" s="7"/>
      <c r="D783" t="s">
        <v>3</v>
      </c>
      <c r="E783" s="7">
        <f t="shared" si="264"/>
        <v>7.2705494505494528</v>
      </c>
      <c r="F783" s="7"/>
      <c r="G783" t="s">
        <v>3</v>
      </c>
      <c r="H783" s="7">
        <f t="shared" si="265"/>
        <v>7.2650549450549464</v>
      </c>
      <c r="J783" t="s">
        <v>3</v>
      </c>
      <c r="K783" s="7">
        <f t="shared" si="266"/>
        <v>7.38813186813187</v>
      </c>
      <c r="M783" t="s">
        <v>3</v>
      </c>
      <c r="N783" s="7">
        <f t="shared" si="267"/>
        <v>7.457912087912085</v>
      </c>
      <c r="P783" t="s">
        <v>3</v>
      </c>
      <c r="Q783" s="7">
        <f t="shared" si="268"/>
        <v>7.4987912087912063</v>
      </c>
      <c r="S783" t="s">
        <v>3</v>
      </c>
      <c r="T783" s="7">
        <f t="shared" si="269"/>
        <v>7.5142857142857116</v>
      </c>
      <c r="V783" t="s">
        <v>3</v>
      </c>
      <c r="W783" s="7">
        <f t="shared" si="270"/>
        <v>7.5534065934065895</v>
      </c>
      <c r="Y783" t="s">
        <v>3</v>
      </c>
      <c r="Z783" s="7">
        <f t="shared" si="271"/>
        <v>7.546888888888887</v>
      </c>
      <c r="AB783" t="s">
        <v>3</v>
      </c>
      <c r="AC783" s="7">
        <f t="shared" si="272"/>
        <v>7.4961111111111087</v>
      </c>
      <c r="AE783" t="s">
        <v>3</v>
      </c>
      <c r="AF783" s="7">
        <f t="shared" si="273"/>
        <v>7.305555555555558</v>
      </c>
      <c r="AH783" t="s">
        <v>3</v>
      </c>
      <c r="AI783" s="7">
        <f t="shared" si="274"/>
        <v>7.4500000000000028</v>
      </c>
      <c r="AK783" t="s">
        <v>3</v>
      </c>
      <c r="AL783" s="7">
        <f t="shared" si="275"/>
        <v>7.3624719101123572</v>
      </c>
    </row>
    <row r="784" spans="2:40" x14ac:dyDescent="0.3">
      <c r="B784" s="7"/>
      <c r="C784" s="7"/>
      <c r="D784" t="s">
        <v>7</v>
      </c>
      <c r="E784" s="7">
        <f t="shared" si="264"/>
        <v>7.2966666666666669</v>
      </c>
      <c r="F784" s="7"/>
      <c r="G784" t="s">
        <v>7</v>
      </c>
      <c r="H784" s="7">
        <f t="shared" si="265"/>
        <v>7.3855555555555554</v>
      </c>
      <c r="J784" t="s">
        <v>7</v>
      </c>
      <c r="K784" s="7">
        <f t="shared" si="266"/>
        <v>7.3100000000000005</v>
      </c>
      <c r="M784" t="s">
        <v>7</v>
      </c>
      <c r="N784" s="7">
        <f t="shared" si="267"/>
        <v>7.4511111111111115</v>
      </c>
      <c r="P784" t="s">
        <v>7</v>
      </c>
      <c r="Q784" s="7">
        <f t="shared" si="268"/>
        <v>7.6222222222222218</v>
      </c>
      <c r="S784" t="s">
        <v>7</v>
      </c>
      <c r="T784" s="7">
        <f t="shared" si="269"/>
        <v>7.4455555555555559</v>
      </c>
      <c r="V784" t="s">
        <v>7</v>
      </c>
      <c r="W784" s="7">
        <f t="shared" si="270"/>
        <v>7.3688888888888897</v>
      </c>
      <c r="Y784" t="s">
        <v>7</v>
      </c>
      <c r="Z784" s="7">
        <f t="shared" si="271"/>
        <v>7.4666666666666668</v>
      </c>
      <c r="AB784" t="s">
        <v>7</v>
      </c>
      <c r="AC784" s="7">
        <f t="shared" si="272"/>
        <v>7.4188888888888886</v>
      </c>
      <c r="AE784" t="s">
        <v>7</v>
      </c>
      <c r="AF784" s="7">
        <f t="shared" si="273"/>
        <v>7.1755555555555555</v>
      </c>
      <c r="AH784" t="s">
        <v>7</v>
      </c>
      <c r="AI784" s="7">
        <f t="shared" si="274"/>
        <v>7.4155555555555548</v>
      </c>
      <c r="AK784" t="s">
        <v>7</v>
      </c>
      <c r="AL784" s="7">
        <f t="shared" si="275"/>
        <v>7.3366666666666669</v>
      </c>
    </row>
    <row r="785" spans="2:40" x14ac:dyDescent="0.3">
      <c r="B785" s="7"/>
      <c r="C785" s="7"/>
      <c r="D785" t="s">
        <v>16</v>
      </c>
      <c r="E785" s="7">
        <f t="shared" si="264"/>
        <v>7.1871621621621591</v>
      </c>
      <c r="F785" s="7"/>
      <c r="G785" t="s">
        <v>16</v>
      </c>
      <c r="H785" s="7">
        <f t="shared" si="265"/>
        <v>7.2367567567567566</v>
      </c>
      <c r="J785" t="s">
        <v>16</v>
      </c>
      <c r="K785" s="7">
        <f t="shared" si="266"/>
        <v>7.3270270270270279</v>
      </c>
      <c r="M785" t="s">
        <v>16</v>
      </c>
      <c r="N785" s="7">
        <f t="shared" si="267"/>
        <v>7.3491891891891896</v>
      </c>
      <c r="P785" t="s">
        <v>16</v>
      </c>
      <c r="Q785" s="7">
        <f t="shared" si="268"/>
        <v>7.3986486486486474</v>
      </c>
      <c r="S785" t="s">
        <v>16</v>
      </c>
      <c r="T785" s="7">
        <f t="shared" si="269"/>
        <v>7.4312162162162156</v>
      </c>
      <c r="V785" t="s">
        <v>16</v>
      </c>
      <c r="W785" s="7">
        <f t="shared" si="270"/>
        <v>7.4720270270270266</v>
      </c>
      <c r="Y785" t="s">
        <v>16</v>
      </c>
      <c r="Z785" s="7">
        <f t="shared" si="271"/>
        <v>7.5317567567567574</v>
      </c>
      <c r="AB785" t="s">
        <v>16</v>
      </c>
      <c r="AC785" s="7">
        <f t="shared" si="272"/>
        <v>7.4164864864864857</v>
      </c>
      <c r="AE785" t="s">
        <v>16</v>
      </c>
      <c r="AF785" s="7">
        <f t="shared" si="273"/>
        <v>7.2618918918918922</v>
      </c>
      <c r="AH785" t="s">
        <v>16</v>
      </c>
      <c r="AI785" s="7">
        <f t="shared" si="274"/>
        <v>7.4001369863013684</v>
      </c>
      <c r="AK785" t="s">
        <v>16</v>
      </c>
      <c r="AL785" s="7">
        <f t="shared" si="275"/>
        <v>7.3199999999999994</v>
      </c>
    </row>
    <row r="786" spans="2:40" x14ac:dyDescent="0.3">
      <c r="B786" s="7"/>
      <c r="C786" s="7"/>
      <c r="D786" s="7" t="s">
        <v>907</v>
      </c>
      <c r="E786" s="7">
        <f>(SUMIF(D469:D776,D783,E469:E776)+SUMIF(D469:D776,D784,E469:E776)+SUMIF(D469:D776,D785,E469:E776))/(COUNTIF(D469:D776,D783)+COUNTIF(D469:D776,D784)+COUNTIF(D469:D776,D785))</f>
        <v>7.1950857142857139</v>
      </c>
      <c r="F786" s="7"/>
      <c r="G786" s="7" t="s">
        <v>907</v>
      </c>
      <c r="H786" s="7">
        <f>(SUMIF(D469:D776,G783,H469:H776)+SUMIF(D469:D776,G784,H469:H776)+SUMIF(D469:D776,G785,H469:H776))/(COUNTIF(D469:D776,G783)+COUNTIF(D469:D776,G784)+COUNTIF(D469:D776,G785))</f>
        <v>7.2177714285714289</v>
      </c>
      <c r="J786" s="7" t="s">
        <v>907</v>
      </c>
      <c r="K786" s="7">
        <f>(SUMIF(D469:D776,J783,K469:K776)+SUMIF(D469:D776,J784,K469:K776)+SUMIF(D469:D776,J785,K469:K776))/(COUNTIF(D469:D776,J783)+COUNTIF(D469:D776,J784)+COUNTIF(D469:D776,J785))</f>
        <v>7.3160571428571437</v>
      </c>
      <c r="M786" s="7" t="s">
        <v>907</v>
      </c>
      <c r="N786" s="7">
        <f>(SUMIF(D469:D776,M783,N469:N776)+SUMIF(D469:D776,M784,N469:N776)+SUMIF(D469:D776,M785,N469:N776))/(COUNTIF(D469:D776,M783)+COUNTIF(D469:D776,M784)+COUNTIF(D469:D776,M785))</f>
        <v>7.3689714285714265</v>
      </c>
      <c r="P786" s="7" t="s">
        <v>907</v>
      </c>
      <c r="Q786" s="7">
        <f>(SUMIF(D469:D776,P783,Q469:Q776)+SUMIF(D469:D776,P784,Q469:Q776)+SUMIF(D469:D776,P785,Q469:Q776))/(COUNTIF(D469:D776,P783)+COUNTIF(D469:D776,P784)+COUNTIF(D469:D776,P785))</f>
        <v>7.4199428571428561</v>
      </c>
      <c r="S786" s="7" t="s">
        <v>907</v>
      </c>
      <c r="T786" s="7">
        <f>(SUMIF(D469:D776,S783,T469:T776)+SUMIF(D469:D776,S784,T469:T776)+SUMIF(D469:D776,S785,T469:T776))/(COUNTIF(D469:D776,S783)+COUNTIF(D469:D776,S784)+COUNTIF(D469:D776,S785))</f>
        <v>7.4326857142857135</v>
      </c>
      <c r="V786" s="7" t="s">
        <v>907</v>
      </c>
      <c r="W786" s="7">
        <f>(SUMIF(D469:D776,S783,W469:W776)+SUMIF(D469:D776,S784,W469:W776)+SUMIF(D469:D776,S785,W469:W776))/(COUNTIF(D469:D776,S783)+COUNTIF(D469:D776,S784)+COUNTIF(D469:D776,S785))</f>
        <v>7.4663428571428554</v>
      </c>
      <c r="Y786" s="7" t="s">
        <v>907</v>
      </c>
      <c r="Z786" s="7">
        <f>(SUMIF(D469:D776,V783,Z469:Z776)+SUMIF(D469:D776,V784,Z469:Z776)+SUMIF(D469:D776,V785,Z469:Z776))/(COUNTIF(D469:D776,V783)+COUNTIF(D469:D776,V784)+COUNTIF(D469:D776,V785))</f>
        <v>7.4501142857142852</v>
      </c>
      <c r="AB786" s="7" t="s">
        <v>907</v>
      </c>
      <c r="AC786" s="7">
        <f>(SUMIF($D469:$D776,Y783,AC469:AC776)+SUMIF($D469:$D776,Y784,AC469:AC776)+SUMIF($D469:$D776,Y785,AC469:AC776))/(COUNTIF($D469:$D776,Y783)+COUNTIF($D469:$D776,Y784)+COUNTIF($D469:$D776,Y785))</f>
        <v>7.3727999999999989</v>
      </c>
      <c r="AE786" s="7" t="s">
        <v>907</v>
      </c>
      <c r="AF786" s="7">
        <f>(SUMIF($D469:$D776,AB783,AF469:AF776)+SUMIF($D469:$D776,AB784,AF469:AF776)+SUMIF($D469:$D776,AB785,AF469:AF776))/(COUNTIF($D469:$D776,AB783)+COUNTIF($D469:$D776,AB784)+COUNTIF($D469:$D776,AB785))</f>
        <v>7.1969142857142874</v>
      </c>
      <c r="AH786" s="7" t="s">
        <v>907</v>
      </c>
      <c r="AI786" s="7">
        <f>(SUMIF($D469:$D776,AE783,AI469:AI776)+SUMIF($D469:$D776,AE784,AI469:AI776)+SUMIF($D469:$D776,AE785,AI469:AI776))/(COUNTIF($D469:$D776,AE783)+COUNTIF($D469:$D776,AE784)+COUNTIF($D469:$D776,AE785))</f>
        <v>7.2997142857142876</v>
      </c>
      <c r="AK786" s="7" t="s">
        <v>907</v>
      </c>
      <c r="AL786" s="7">
        <f>(SUMIF($D469:$D776,AH783,AL469:AL776)+SUMIF($D469:$D776,AH784,AL469:AL776)+SUMIF($D469:$D776,AH785,AL469:AL776))/(COUNTIF($D469:$D776,AH783)+COUNTIF($D469:$D776,AH784)+COUNTIF($D469:$D776,AH785))</f>
        <v>7.1333142857142837</v>
      </c>
    </row>
    <row r="787" spans="2:40" x14ac:dyDescent="0.3">
      <c r="B787" s="7"/>
      <c r="C787" s="7"/>
      <c r="D787" s="7" t="s">
        <v>906</v>
      </c>
      <c r="E787" s="7">
        <f>(SUMIF(D469:D776,D780,E469:E776)+SUMIF(D469:D776,D781,E469:E776))/(COUNTIF(D469:D776,D780)+COUNTIF(D469:D776,D781))</f>
        <v>7.4542168674698797</v>
      </c>
      <c r="F787" s="7"/>
      <c r="G787" s="7" t="s">
        <v>906</v>
      </c>
      <c r="H787" s="7">
        <f>(SUMIF(D469:D776,G780,H469:H776)+SUMIF(D469:D776,G781,H469:H776))/(COUNTIF(D469:D776,G780)+COUNTIF(D469:D776,G781))</f>
        <v>7.4055421686746987</v>
      </c>
      <c r="J787" s="7" t="s">
        <v>906</v>
      </c>
      <c r="K787" s="7">
        <f>(SUMIF(D469:D776,J780,K469:K776)+SUMIF(D469:D776,J781,K469:K776))/(COUNTIF(D469:D776,J780)+COUNTIF(D469:D776,J781))</f>
        <v>7.5385542168674702</v>
      </c>
      <c r="M787" s="7" t="s">
        <v>906</v>
      </c>
      <c r="N787" s="7">
        <f>(SUMIF(D469:D776,M780,N469:N776)+SUMIF(D469:D776,M781,N469:N776))/(COUNTIF(D469:D776,M780)+COUNTIF(D469:D776,M781))</f>
        <v>7.629638554216867</v>
      </c>
      <c r="P787" s="7" t="s">
        <v>906</v>
      </c>
      <c r="Q787" s="7">
        <f>(SUMIF(D469:D776,P780,Q469:Q776)+SUMIF(D469:D776,P781,Q469:Q776))/(COUNTIF(D469:D776,P780)+COUNTIF(D469:D776,P781))</f>
        <v>7.6245783132530134</v>
      </c>
      <c r="S787" s="7" t="s">
        <v>906</v>
      </c>
      <c r="T787" s="7">
        <f>(SUMIF(D469:D776,S780,T469:T776)+SUMIF(D469:D776,S781,T469:T776))/(COUNTIF(D469:D776,S780)+COUNTIF(D469:D776,S781))</f>
        <v>7.6608433734939778</v>
      </c>
      <c r="V787" s="7" t="s">
        <v>906</v>
      </c>
      <c r="W787" s="7">
        <f>(SUMIF(D469:D776,S780,W469:W776)+SUMIF(D469:D776,S781,W469:W776))/(COUNTIF(D469:D776,S780)+COUNTIF(D469:D776,S781))</f>
        <v>7.5127710843373512</v>
      </c>
      <c r="Y787" s="7" t="s">
        <v>906</v>
      </c>
      <c r="Z787" s="7">
        <f>(SUMIF(D469:D776,V780,Z469:Z776)+SUMIF(D469:D776,V781,Z469:Z776))/(COUNTIF(D469:D776,V780)+COUNTIF(D469:D776,V781))</f>
        <v>7.6836144578313252</v>
      </c>
      <c r="AB787" s="7" t="s">
        <v>906</v>
      </c>
      <c r="AC787" s="7">
        <f>(SUMIF($D469:$D776,Y780,AC469:AC776)+SUMIF($D469:$D776,Y781,AC469:AC776))/(COUNTIF($D469:$D776,Y780)+COUNTIF($D469:$D776,Y781))</f>
        <v>7.5824096385542177</v>
      </c>
      <c r="AE787" s="7" t="s">
        <v>906</v>
      </c>
      <c r="AF787" s="7">
        <f>(SUMIF($D469:$D776,AB780,AF469:AF776)+SUMIF($D469:$D776,AB781,AF469:AF776))/(COUNTIF($D469:$D776,AB780)+COUNTIF($D469:$D776,AB781))</f>
        <v>7.4739759036144582</v>
      </c>
      <c r="AH787" s="7" t="s">
        <v>906</v>
      </c>
      <c r="AI787" s="7">
        <f>(SUMIF($D469:$D776,AE780,AI469:AI776)+SUMIF($D469:$D776,AE781,AI469:AI776))/(COUNTIF($D469:$D776,AE780)+COUNTIF($D469:$D776,AE781))</f>
        <v>7.5774698795180733</v>
      </c>
      <c r="AK787" s="7" t="s">
        <v>906</v>
      </c>
      <c r="AL787" s="7">
        <f>(SUMIF($D469:$D776,AH780,AL469:AL776)+SUMIF($D469:$D776,AH781,AL469:AL776))/(COUNTIF($D469:$D776,AH780)+COUNTIF($D469:$D776,AH781))</f>
        <v>7.2221686746987954</v>
      </c>
    </row>
    <row r="788" spans="2:40" x14ac:dyDescent="0.3">
      <c r="B788" s="7"/>
      <c r="C788" s="7"/>
      <c r="D788" s="7" t="s">
        <v>1006</v>
      </c>
      <c r="E788" s="7">
        <f>E782</f>
        <v>7.3872916666666653</v>
      </c>
      <c r="F788" s="7"/>
      <c r="G788" s="7" t="s">
        <v>1006</v>
      </c>
      <c r="H788" s="7">
        <f>H782</f>
        <v>7.357708333333334</v>
      </c>
      <c r="J788" s="7" t="s">
        <v>1006</v>
      </c>
      <c r="K788" s="7">
        <f>K782</f>
        <v>7.4606249999999976</v>
      </c>
      <c r="M788" s="7" t="s">
        <v>1006</v>
      </c>
      <c r="N788" s="7">
        <f>N782</f>
        <v>7.5300000000000011</v>
      </c>
      <c r="P788" s="7" t="s">
        <v>1006</v>
      </c>
      <c r="Q788" s="7">
        <f>Q782</f>
        <v>7.4858333333333311</v>
      </c>
      <c r="S788" s="7" t="s">
        <v>1006</v>
      </c>
      <c r="T788" s="7">
        <f>T782</f>
        <v>7.5495833333333344</v>
      </c>
      <c r="V788" s="7" t="s">
        <v>1006</v>
      </c>
      <c r="W788" s="7">
        <f>W782</f>
        <v>7.5427083333333327</v>
      </c>
      <c r="Y788" s="7" t="s">
        <v>1006</v>
      </c>
      <c r="Z788" s="7">
        <f>Z782</f>
        <v>7.6462499999999993</v>
      </c>
      <c r="AB788" s="7" t="s">
        <v>1006</v>
      </c>
      <c r="AC788" s="7">
        <f>AC782</f>
        <v>7.5155999999999983</v>
      </c>
      <c r="AE788" s="7" t="s">
        <v>1006</v>
      </c>
      <c r="AF788" s="7">
        <f>AF782</f>
        <v>7.363469387755103</v>
      </c>
      <c r="AH788" s="7" t="s">
        <v>1006</v>
      </c>
      <c r="AI788" s="7">
        <f>AI782</f>
        <v>7.5092000000000008</v>
      </c>
      <c r="AK788" s="7" t="s">
        <v>1006</v>
      </c>
      <c r="AL788" s="7">
        <f>AL782</f>
        <v>7.5085714285714289</v>
      </c>
    </row>
    <row r="790" spans="2:40" x14ac:dyDescent="0.3">
      <c r="D790" t="str">
        <f>frontsheet!B7</f>
        <v>Shire district</v>
      </c>
      <c r="E790" s="7">
        <f>AVERAGEIF($C$469:$C$815,$D790,E$469:E$815)</f>
        <v>7.3756353591160222</v>
      </c>
      <c r="H790" s="7">
        <f>AVERAGEIF($C$469:$C$815,$D790,H$469:H$815)</f>
        <v>7.3630386740331479</v>
      </c>
      <c r="K790" s="7">
        <f>AVERAGEIF($C$469:$C$815,$D790,K$469:K$815)</f>
        <v>7.4847513812154736</v>
      </c>
      <c r="N790" s="7">
        <f>AVERAGEIF($C$469:$C$815,$D790,N$469:N$815)</f>
        <v>7.5531491712707162</v>
      </c>
      <c r="Q790" s="7">
        <f>AVERAGEIF($C$469:$C$815,$D790,Q$469:Q$815)</f>
        <v>7.5673480662983454</v>
      </c>
      <c r="T790" s="7">
        <f>AVERAGEIF($C$469:$C$815,$D790,T$469:T$815)</f>
        <v>7.586132596685081</v>
      </c>
      <c r="W790" s="7">
        <f>AVERAGEIF($C$469:$C$815,$D790,W$469:W$815)</f>
        <v>7.5862222222222249</v>
      </c>
      <c r="Z790" s="7">
        <f>AVERAGEIF($C$469:$C$815,$D790,Z$469:Z$815)</f>
        <v>7.6435000000000013</v>
      </c>
      <c r="AC790" s="7">
        <f>AVERAGEIF($C$469:$C$815,$D790,AC$469:AC$815)</f>
        <v>7.553722222222218</v>
      </c>
      <c r="AF790" s="7">
        <f>AVERAGEIF($C$469:$C$815,$D790,AF$469:AF$815)</f>
        <v>7.3916201117318368</v>
      </c>
      <c r="AI790" s="7">
        <f>AVERAGEIF($C$469:$C$815,$D790,AI$469:AI$815)</f>
        <v>7.5297206703910584</v>
      </c>
      <c r="AL790" s="7">
        <f>AVERAGEIF($C$469:$C$815,$D790,AL$469:AL$815)</f>
        <v>7.4448554913294789</v>
      </c>
    </row>
    <row r="792" spans="2:40" x14ac:dyDescent="0.3">
      <c r="B792" s="7" t="s">
        <v>883</v>
      </c>
      <c r="C792" t="str">
        <f>VLOOKUP(B792,class!A$1:B$370,2,FALSE)</f>
        <v>Shire county</v>
      </c>
      <c r="E792" s="7">
        <f t="shared" ref="E792:E815" si="276">VLOOKUP($B792,$B$7:$G$431,2,FALSE)</f>
        <v>7.31</v>
      </c>
      <c r="F792" s="49">
        <f t="shared" ref="F792" si="277">1+SUMPRODUCT((D$469:D$776=D792)*(E$469:E$776&gt;E792))</f>
        <v>1</v>
      </c>
      <c r="G792" s="49">
        <f t="shared" ref="G792" si="278">IF(E792="x",9999,F792)</f>
        <v>1</v>
      </c>
      <c r="H792">
        <f t="shared" ref="H792:H815" si="279">VLOOKUP($B792,$B$7:$G$431,3,FALSE)</f>
        <v>7.23</v>
      </c>
      <c r="I792" s="49">
        <f t="shared" ref="I792" si="280">1+SUMPRODUCT((D$469:D$776=D792)*(H$469:H$776&gt;H792))</f>
        <v>1</v>
      </c>
      <c r="J792" s="49">
        <f t="shared" ref="J792" si="281">IF(H792="x",9999,I792)</f>
        <v>1</v>
      </c>
      <c r="K792">
        <f t="shared" ref="K792:K815" si="282">VLOOKUP($B792,$B$7:$G$431,4,FALSE)</f>
        <v>7.5</v>
      </c>
      <c r="L792">
        <f t="shared" ref="L792" si="283">1+SUMPRODUCT((D$469:D$776=D792)*(K$469:K$776&gt;K792))</f>
        <v>1</v>
      </c>
      <c r="M792" s="49">
        <f t="shared" ref="M792" si="284">IF(K792="x",9999,L792)</f>
        <v>1</v>
      </c>
      <c r="N792">
        <f t="shared" ref="N792:N815" si="285">VLOOKUP($B792,$B$7:$G$431,5,FALSE)</f>
        <v>7.56</v>
      </c>
      <c r="O792">
        <f t="shared" ref="O792" si="286">1+SUMPRODUCT((D$469:D$776=D792)*(N$469:N$776&gt;N792))</f>
        <v>1</v>
      </c>
      <c r="P792" s="49">
        <f t="shared" ref="P792" si="287">IF(N792="x",9999,O792)</f>
        <v>1</v>
      </c>
      <c r="Q792">
        <f t="shared" ref="Q792:Q815" si="288">VLOOKUP($B792,$B$7:$G$431,6,FALSE)</f>
        <v>7.44</v>
      </c>
      <c r="R792">
        <f t="shared" ref="R792" si="289">1+SUMPRODUCT((D$469:D$776=D792)*(Q$469:Q$776&gt;Q792))</f>
        <v>1</v>
      </c>
      <c r="S792" s="49">
        <f t="shared" ref="S792" si="290">IF(Q792="x",9999,R792)</f>
        <v>1</v>
      </c>
      <c r="T792">
        <f t="shared" ref="T792:T815" si="291">VLOOKUP($B792,$B$7:$H$431,7,FALSE)</f>
        <v>7.57</v>
      </c>
      <c r="U792">
        <f t="shared" ref="U792" si="292">1+SUMPRODUCT((D$469:D$776=D792)*(T$469:T$776&gt;T792))</f>
        <v>1</v>
      </c>
      <c r="V792">
        <f t="shared" ref="V792" si="293">IF(T792="x",9999,U792)</f>
        <v>1</v>
      </c>
      <c r="W792">
        <f t="shared" ref="W792:W815" si="294">VLOOKUP($B792,$B$7:$I$431,8,FALSE)</f>
        <v>7.35</v>
      </c>
      <c r="X792">
        <f t="shared" ref="X792" si="295">1+SUMPRODUCT((D$469:D$776=D792)*(W$469:W$776&gt;W792))</f>
        <v>1</v>
      </c>
      <c r="Y792">
        <f t="shared" ref="Y792" si="296">IF(W792="x",9999,X792)</f>
        <v>1</v>
      </c>
      <c r="Z792">
        <f t="shared" ref="Z792:Z815" si="297">VLOOKUP($B792,$B$7:$J$431,9,FALSE)</f>
        <v>7.65</v>
      </c>
      <c r="AA792">
        <f t="shared" ref="AA792" si="298">1+SUMPRODUCT((D$469:D$776=D792)*(Z$469:Z$776&gt;Z792))</f>
        <v>1</v>
      </c>
      <c r="AB792">
        <f t="shared" ref="AB792" si="299">IF(Z792="x",9999,AA792)</f>
        <v>1</v>
      </c>
      <c r="AC792">
        <f t="shared" ref="AC792:AC815" si="300">VLOOKUP($B792,$B$7:$Z$431,10,FALSE)</f>
        <v>7.3</v>
      </c>
      <c r="AD792" cm="1">
        <f t="array" ref="AD792">1+SUMPRODUCT((D$469:D$776=D792)*(AC$469:AC$776&gt;AC792))</f>
        <v>1</v>
      </c>
      <c r="AE792">
        <f t="shared" ref="AE792" si="301">IF(AC792="x",9999,AD792)</f>
        <v>1</v>
      </c>
      <c r="AF792">
        <f t="shared" ref="AF792:AF815" si="302">VLOOKUP($B792,$B$7:$Z$431,11,FALSE)</f>
        <v>7.46</v>
      </c>
      <c r="AG792" cm="1">
        <f t="array" ref="AG792">1+SUMPRODUCT((D$469:D$776=D792)*(AF$469:AF$776&gt;AF792))</f>
        <v>1</v>
      </c>
      <c r="AH792">
        <f t="shared" ref="AH792" si="303">IF(AF792="x",9999,AG792)</f>
        <v>1</v>
      </c>
      <c r="AI792">
        <f t="shared" ref="AI792:AI815" si="304">VLOOKUP($B792,$B$7:$Z$431,12,FALSE)</f>
        <v>7.54</v>
      </c>
      <c r="AJ792" cm="1">
        <f t="array" ref="AJ792">1+SUMPRODUCT((D$469:D$776=D792)*(AI$469:AI$776&gt;AI792))</f>
        <v>1</v>
      </c>
      <c r="AK792">
        <f t="shared" ref="AK792" si="305">IF(AI792="x",9999,AJ792)</f>
        <v>1</v>
      </c>
      <c r="AL792">
        <f t="shared" ref="AL792:AL815" si="306">VLOOKUP($B792,$B$7:$Z$431,13,FALSE)</f>
        <v>7.31</v>
      </c>
      <c r="AM792" cm="1">
        <f t="array" ref="AM792">1+SUMPRODUCT((D$469:D$776=D792)*(AL$469:AL$776&gt;AL792))</f>
        <v>1</v>
      </c>
      <c r="AN792">
        <f t="shared" ref="AN792" si="307">IF(AL792="x",9999,AM792)</f>
        <v>1</v>
      </c>
    </row>
    <row r="793" spans="2:40" x14ac:dyDescent="0.3">
      <c r="B793" s="7" t="s">
        <v>333</v>
      </c>
      <c r="C793" t="str">
        <f>VLOOKUP(B793,class!A$1:B$370,2,FALSE)</f>
        <v>Shire county</v>
      </c>
      <c r="E793" s="7">
        <f t="shared" si="276"/>
        <v>7.52</v>
      </c>
      <c r="F793" s="49">
        <f t="shared" ref="F793:F811" si="308">1+SUMPRODUCT((D$469:D$776=D793)*(E$469:E$776&gt;E793))</f>
        <v>1</v>
      </c>
      <c r="G793" s="49">
        <f t="shared" ref="G793:G811" si="309">IF(E793="x",9999,F793)</f>
        <v>1</v>
      </c>
      <c r="H793">
        <f t="shared" si="279"/>
        <v>7.3</v>
      </c>
      <c r="I793" s="49">
        <f t="shared" ref="I793:I811" si="310">1+SUMPRODUCT((D$469:D$776=D793)*(H$469:H$776&gt;H793))</f>
        <v>1</v>
      </c>
      <c r="J793" s="49">
        <f t="shared" ref="J793:J811" si="311">IF(H793="x",9999,I793)</f>
        <v>1</v>
      </c>
      <c r="K793">
        <f t="shared" si="282"/>
        <v>7.46</v>
      </c>
      <c r="L793">
        <f t="shared" ref="L793:L811" si="312">1+SUMPRODUCT((D$469:D$776=D793)*(K$469:K$776&gt;K793))</f>
        <v>1</v>
      </c>
      <c r="M793" s="49">
        <f t="shared" ref="M793:M811" si="313">IF(K793="x",9999,L793)</f>
        <v>1</v>
      </c>
      <c r="N793">
        <f t="shared" si="285"/>
        <v>7.6</v>
      </c>
      <c r="O793">
        <f t="shared" ref="O793:O811" si="314">1+SUMPRODUCT((D$469:D$776=D793)*(N$469:N$776&gt;N793))</f>
        <v>1</v>
      </c>
      <c r="P793" s="49">
        <f t="shared" ref="P793:P811" si="315">IF(N793="x",9999,O793)</f>
        <v>1</v>
      </c>
      <c r="Q793">
        <f t="shared" si="288"/>
        <v>7.55</v>
      </c>
      <c r="R793">
        <f t="shared" ref="R793:R811" si="316">1+SUMPRODUCT((D$469:D$776=D793)*(Q$469:Q$776&gt;Q793))</f>
        <v>1</v>
      </c>
      <c r="S793" s="49">
        <f t="shared" ref="S793:S811" si="317">IF(Q793="x",9999,R793)</f>
        <v>1</v>
      </c>
      <c r="T793">
        <f t="shared" si="291"/>
        <v>7.69</v>
      </c>
      <c r="U793">
        <f t="shared" ref="U793:U811" si="318">1+SUMPRODUCT((D$469:D$776=D793)*(T$469:T$776&gt;T793))</f>
        <v>1</v>
      </c>
      <c r="V793">
        <f t="shared" ref="V793:V811" si="319">IF(T793="x",9999,U793)</f>
        <v>1</v>
      </c>
      <c r="W793">
        <f t="shared" si="294"/>
        <v>7.57</v>
      </c>
      <c r="X793">
        <f t="shared" ref="X793:X811" si="320">1+SUMPRODUCT((D$469:D$776=D793)*(W$469:W$776&gt;W793))</f>
        <v>1</v>
      </c>
      <c r="Y793">
        <f t="shared" ref="Y793:Y811" si="321">IF(W793="x",9999,X793)</f>
        <v>1</v>
      </c>
      <c r="Z793">
        <f t="shared" si="297"/>
        <v>7.54</v>
      </c>
      <c r="AA793">
        <f t="shared" ref="AA793:AA811" si="322">1+SUMPRODUCT((D$469:D$776=D793)*(Z$469:Z$776&gt;Z793))</f>
        <v>1</v>
      </c>
      <c r="AB793">
        <f t="shared" ref="AB793:AB811" si="323">IF(Z793="x",9999,AA793)</f>
        <v>1</v>
      </c>
      <c r="AC793">
        <f t="shared" si="300"/>
        <v>7.53</v>
      </c>
      <c r="AD793" cm="1">
        <f t="array" ref="AD793">1+SUMPRODUCT((D$469:D$776=D793)*(AC$469:AC$776&gt;AC793))</f>
        <v>1</v>
      </c>
      <c r="AE793">
        <f t="shared" ref="AE793:AE811" si="324">IF(AC793="x",9999,AD793)</f>
        <v>1</v>
      </c>
      <c r="AF793">
        <f t="shared" si="302"/>
        <v>7.37</v>
      </c>
      <c r="AG793" cm="1">
        <f t="array" ref="AG793">1+SUMPRODUCT((D$469:D$776=D793)*(AF$469:AF$776&gt;AF793))</f>
        <v>1</v>
      </c>
      <c r="AH793">
        <f t="shared" ref="AH793:AH811" si="325">IF(AF793="x",9999,AG793)</f>
        <v>1</v>
      </c>
      <c r="AI793">
        <f t="shared" si="304"/>
        <v>7.57</v>
      </c>
      <c r="AJ793" cm="1">
        <f t="array" ref="AJ793">1+SUMPRODUCT((D$469:D$776=D793)*(AI$469:AI$776&gt;AI793))</f>
        <v>1</v>
      </c>
      <c r="AK793">
        <f t="shared" ref="AK793:AK811" si="326">IF(AI793="x",9999,AJ793)</f>
        <v>1</v>
      </c>
      <c r="AL793">
        <f t="shared" si="306"/>
        <v>7.52</v>
      </c>
      <c r="AM793" cm="1">
        <f t="array" ref="AM793">1+SUMPRODUCT((D$469:D$776=D793)*(AL$469:AL$776&gt;AL793))</f>
        <v>1</v>
      </c>
      <c r="AN793">
        <f t="shared" ref="AN793:AN811" si="327">IF(AL793="x",9999,AM793)</f>
        <v>1</v>
      </c>
    </row>
    <row r="794" spans="2:40" x14ac:dyDescent="0.3">
      <c r="B794" s="7" t="s">
        <v>334</v>
      </c>
      <c r="C794" t="str">
        <f>VLOOKUP(B794,class!A$1:B$370,2,FALSE)</f>
        <v>Shire county</v>
      </c>
      <c r="E794" s="7">
        <f t="shared" si="276"/>
        <v>7.44</v>
      </c>
      <c r="F794" s="49">
        <f t="shared" si="308"/>
        <v>1</v>
      </c>
      <c r="G794" s="49">
        <f t="shared" si="309"/>
        <v>1</v>
      </c>
      <c r="H794">
        <f t="shared" si="279"/>
        <v>7.37</v>
      </c>
      <c r="I794" s="49">
        <f t="shared" si="310"/>
        <v>1</v>
      </c>
      <c r="J794" s="49">
        <f t="shared" si="311"/>
        <v>1</v>
      </c>
      <c r="K794">
        <f t="shared" si="282"/>
        <v>7.48</v>
      </c>
      <c r="L794">
        <f t="shared" si="312"/>
        <v>1</v>
      </c>
      <c r="M794" s="49">
        <f t="shared" si="313"/>
        <v>1</v>
      </c>
      <c r="N794">
        <f t="shared" si="285"/>
        <v>7.54</v>
      </c>
      <c r="O794">
        <f t="shared" si="314"/>
        <v>1</v>
      </c>
      <c r="P794" s="49">
        <f t="shared" si="315"/>
        <v>1</v>
      </c>
      <c r="Q794">
        <f t="shared" si="288"/>
        <v>7.67</v>
      </c>
      <c r="R794">
        <f t="shared" si="316"/>
        <v>1</v>
      </c>
      <c r="S794" s="49">
        <f t="shared" si="317"/>
        <v>1</v>
      </c>
      <c r="T794">
        <f t="shared" si="291"/>
        <v>7.47</v>
      </c>
      <c r="U794">
        <f t="shared" si="318"/>
        <v>1</v>
      </c>
      <c r="V794">
        <f t="shared" si="319"/>
        <v>1</v>
      </c>
      <c r="W794">
        <f t="shared" si="294"/>
        <v>7.59</v>
      </c>
      <c r="X794">
        <f t="shared" si="320"/>
        <v>1</v>
      </c>
      <c r="Y794">
        <f t="shared" si="321"/>
        <v>1</v>
      </c>
      <c r="Z794">
        <f t="shared" si="297"/>
        <v>7.69</v>
      </c>
      <c r="AA794">
        <f t="shared" si="322"/>
        <v>1</v>
      </c>
      <c r="AB794">
        <f t="shared" si="323"/>
        <v>1</v>
      </c>
      <c r="AC794">
        <f t="shared" si="300"/>
        <v>7.6</v>
      </c>
      <c r="AD794" cm="1">
        <f t="array" ref="AD794">1+SUMPRODUCT((D$469:D$776=D794)*(AC$469:AC$776&gt;AC794))</f>
        <v>1</v>
      </c>
      <c r="AE794">
        <f t="shared" si="324"/>
        <v>1</v>
      </c>
      <c r="AF794">
        <f t="shared" si="302"/>
        <v>7.37</v>
      </c>
      <c r="AG794" cm="1">
        <f t="array" ref="AG794">1+SUMPRODUCT((D$469:D$776=D794)*(AF$469:AF$776&gt;AF794))</f>
        <v>1</v>
      </c>
      <c r="AH794">
        <f t="shared" si="325"/>
        <v>1</v>
      </c>
      <c r="AI794">
        <f t="shared" si="304"/>
        <v>7.48</v>
      </c>
      <c r="AJ794" cm="1">
        <f t="array" ref="AJ794">1+SUMPRODUCT((D$469:D$776=D794)*(AI$469:AI$776&gt;AI794))</f>
        <v>1</v>
      </c>
      <c r="AK794">
        <f t="shared" si="326"/>
        <v>1</v>
      </c>
      <c r="AL794">
        <f t="shared" si="306"/>
        <v>7.47</v>
      </c>
      <c r="AM794" cm="1">
        <f t="array" ref="AM794">1+SUMPRODUCT((D$469:D$776=D794)*(AL$469:AL$776&gt;AL794))</f>
        <v>1</v>
      </c>
      <c r="AN794">
        <f t="shared" si="327"/>
        <v>1</v>
      </c>
    </row>
    <row r="795" spans="2:40" x14ac:dyDescent="0.3">
      <c r="B795" s="7" t="s">
        <v>335</v>
      </c>
      <c r="C795" t="str">
        <f>VLOOKUP(B795,class!A$1:B$370,2,FALSE)</f>
        <v>Shire county</v>
      </c>
      <c r="E795" s="7">
        <f t="shared" si="276"/>
        <v>7.48</v>
      </c>
      <c r="F795" s="49">
        <f t="shared" si="308"/>
        <v>1</v>
      </c>
      <c r="G795" s="49">
        <f t="shared" si="309"/>
        <v>1</v>
      </c>
      <c r="H795">
        <f t="shared" si="279"/>
        <v>7.39</v>
      </c>
      <c r="I795" s="49">
        <f t="shared" si="310"/>
        <v>1</v>
      </c>
      <c r="J795" s="49">
        <f t="shared" si="311"/>
        <v>1</v>
      </c>
      <c r="K795">
        <f t="shared" si="282"/>
        <v>7.47</v>
      </c>
      <c r="L795">
        <f t="shared" si="312"/>
        <v>1</v>
      </c>
      <c r="M795" s="49">
        <f t="shared" si="313"/>
        <v>1</v>
      </c>
      <c r="N795">
        <f t="shared" si="285"/>
        <v>7.71</v>
      </c>
      <c r="O795">
        <f t="shared" si="314"/>
        <v>1</v>
      </c>
      <c r="P795" s="49">
        <f t="shared" si="315"/>
        <v>1</v>
      </c>
      <c r="Q795">
        <f t="shared" si="288"/>
        <v>7.72</v>
      </c>
      <c r="R795">
        <f t="shared" si="316"/>
        <v>1</v>
      </c>
      <c r="S795" s="49">
        <f t="shared" si="317"/>
        <v>1</v>
      </c>
      <c r="T795">
        <f t="shared" si="291"/>
        <v>7.62</v>
      </c>
      <c r="U795">
        <f t="shared" si="318"/>
        <v>1</v>
      </c>
      <c r="V795">
        <f t="shared" si="319"/>
        <v>1</v>
      </c>
      <c r="W795">
        <f t="shared" si="294"/>
        <v>7.63</v>
      </c>
      <c r="X795">
        <f t="shared" si="320"/>
        <v>1</v>
      </c>
      <c r="Y795">
        <f t="shared" si="321"/>
        <v>1</v>
      </c>
      <c r="Z795">
        <f t="shared" si="297"/>
        <v>7.82</v>
      </c>
      <c r="AA795">
        <f t="shared" si="322"/>
        <v>1</v>
      </c>
      <c r="AB795">
        <f t="shared" si="323"/>
        <v>1</v>
      </c>
      <c r="AC795">
        <f t="shared" si="300"/>
        <v>7.72</v>
      </c>
      <c r="AD795" cm="1">
        <f t="array" ref="AD795">1+SUMPRODUCT((D$469:D$776=D795)*(AC$469:AC$776&gt;AC795))</f>
        <v>1</v>
      </c>
      <c r="AE795">
        <f t="shared" si="324"/>
        <v>1</v>
      </c>
      <c r="AF795">
        <f t="shared" si="302"/>
        <v>7.64</v>
      </c>
      <c r="AG795" cm="1">
        <f t="array" ref="AG795">1+SUMPRODUCT((D$469:D$776=D795)*(AF$469:AF$776&gt;AF795))</f>
        <v>1</v>
      </c>
      <c r="AH795">
        <f t="shared" si="325"/>
        <v>1</v>
      </c>
      <c r="AI795">
        <f t="shared" si="304"/>
        <v>7.53</v>
      </c>
      <c r="AJ795" cm="1">
        <f t="array" ref="AJ795">1+SUMPRODUCT((D$469:D$776=D795)*(AI$469:AI$776&gt;AI795))</f>
        <v>1</v>
      </c>
      <c r="AK795">
        <f t="shared" si="326"/>
        <v>1</v>
      </c>
      <c r="AL795">
        <f t="shared" si="306"/>
        <v>7.49</v>
      </c>
      <c r="AM795" cm="1">
        <f t="array" ref="AM795">1+SUMPRODUCT((D$469:D$776=D795)*(AL$469:AL$776&gt;AL795))</f>
        <v>1</v>
      </c>
      <c r="AN795">
        <f t="shared" si="327"/>
        <v>1</v>
      </c>
    </row>
    <row r="796" spans="2:40" x14ac:dyDescent="0.3">
      <c r="B796" s="7" t="s">
        <v>337</v>
      </c>
      <c r="C796" t="str">
        <f>VLOOKUP(B796,class!A$1:B$370,2,FALSE)</f>
        <v>Shire county</v>
      </c>
      <c r="E796" s="7">
        <f t="shared" si="276"/>
        <v>7.32</v>
      </c>
      <c r="F796" s="49">
        <f t="shared" si="308"/>
        <v>1</v>
      </c>
      <c r="G796" s="49">
        <f t="shared" si="309"/>
        <v>1</v>
      </c>
      <c r="H796">
        <f t="shared" si="279"/>
        <v>7.27</v>
      </c>
      <c r="I796" s="49">
        <f t="shared" si="310"/>
        <v>1</v>
      </c>
      <c r="J796" s="49">
        <f t="shared" si="311"/>
        <v>1</v>
      </c>
      <c r="K796">
        <f t="shared" si="282"/>
        <v>7.48</v>
      </c>
      <c r="L796">
        <f t="shared" si="312"/>
        <v>1</v>
      </c>
      <c r="M796" s="49">
        <f t="shared" si="313"/>
        <v>1</v>
      </c>
      <c r="N796">
        <f t="shared" si="285"/>
        <v>7.5</v>
      </c>
      <c r="O796">
        <f t="shared" si="314"/>
        <v>1</v>
      </c>
      <c r="P796" s="49">
        <f t="shared" si="315"/>
        <v>1</v>
      </c>
      <c r="Q796">
        <f t="shared" si="288"/>
        <v>7.48</v>
      </c>
      <c r="R796">
        <f t="shared" si="316"/>
        <v>1</v>
      </c>
      <c r="S796" s="49">
        <f t="shared" si="317"/>
        <v>1</v>
      </c>
      <c r="T796">
        <f t="shared" si="291"/>
        <v>7.47</v>
      </c>
      <c r="U796">
        <f t="shared" si="318"/>
        <v>1</v>
      </c>
      <c r="V796">
        <f t="shared" si="319"/>
        <v>1</v>
      </c>
      <c r="W796">
        <f t="shared" si="294"/>
        <v>7.55</v>
      </c>
      <c r="X796">
        <f t="shared" si="320"/>
        <v>1</v>
      </c>
      <c r="Y796">
        <f t="shared" si="321"/>
        <v>1</v>
      </c>
      <c r="Z796">
        <f t="shared" si="297"/>
        <v>7.58</v>
      </c>
      <c r="AA796">
        <f t="shared" si="322"/>
        <v>1</v>
      </c>
      <c r="AB796">
        <f t="shared" si="323"/>
        <v>1</v>
      </c>
      <c r="AC796">
        <f t="shared" si="300"/>
        <v>7.53</v>
      </c>
      <c r="AD796" cm="1">
        <f t="array" ref="AD796">1+SUMPRODUCT((D$469:D$776=D796)*(AC$469:AC$776&gt;AC796))</f>
        <v>1</v>
      </c>
      <c r="AE796">
        <f t="shared" si="324"/>
        <v>1</v>
      </c>
      <c r="AF796">
        <f t="shared" si="302"/>
        <v>7.4</v>
      </c>
      <c r="AG796" cm="1">
        <f t="array" ref="AG796">1+SUMPRODUCT((D$469:D$776=D796)*(AF$469:AF$776&gt;AF796))</f>
        <v>1</v>
      </c>
      <c r="AH796">
        <f t="shared" si="325"/>
        <v>1</v>
      </c>
      <c r="AI796">
        <f t="shared" si="304"/>
        <v>7.71</v>
      </c>
      <c r="AJ796" cm="1">
        <f t="array" ref="AJ796">1+SUMPRODUCT((D$469:D$776=D796)*(AI$469:AI$776&gt;AI796))</f>
        <v>1</v>
      </c>
      <c r="AK796">
        <f t="shared" si="326"/>
        <v>1</v>
      </c>
      <c r="AL796">
        <f t="shared" si="306"/>
        <v>7.17</v>
      </c>
      <c r="AM796" cm="1">
        <f t="array" ref="AM796">1+SUMPRODUCT((D$469:D$776=D796)*(AL$469:AL$776&gt;AL796))</f>
        <v>1</v>
      </c>
      <c r="AN796">
        <f t="shared" si="327"/>
        <v>1</v>
      </c>
    </row>
    <row r="797" spans="2:40" x14ac:dyDescent="0.3">
      <c r="B797" s="7" t="s">
        <v>338</v>
      </c>
      <c r="C797" t="str">
        <f>VLOOKUP(B797,class!A$1:B$370,2,FALSE)</f>
        <v>Shire county</v>
      </c>
      <c r="E797" s="7">
        <f t="shared" si="276"/>
        <v>7.47</v>
      </c>
      <c r="F797" s="49">
        <f t="shared" si="308"/>
        <v>1</v>
      </c>
      <c r="G797" s="49">
        <f t="shared" si="309"/>
        <v>1</v>
      </c>
      <c r="H797">
        <f t="shared" si="279"/>
        <v>7.25</v>
      </c>
      <c r="I797" s="49">
        <f t="shared" si="310"/>
        <v>1</v>
      </c>
      <c r="J797" s="49">
        <f t="shared" si="311"/>
        <v>1</v>
      </c>
      <c r="K797">
        <f t="shared" si="282"/>
        <v>7.36</v>
      </c>
      <c r="L797">
        <f t="shared" si="312"/>
        <v>1</v>
      </c>
      <c r="M797" s="49">
        <f t="shared" si="313"/>
        <v>1</v>
      </c>
      <c r="N797">
        <f t="shared" si="285"/>
        <v>7.6</v>
      </c>
      <c r="O797">
        <f t="shared" si="314"/>
        <v>1</v>
      </c>
      <c r="P797" s="49">
        <f t="shared" si="315"/>
        <v>1</v>
      </c>
      <c r="Q797">
        <f t="shared" si="288"/>
        <v>7.54</v>
      </c>
      <c r="R797">
        <f t="shared" si="316"/>
        <v>1</v>
      </c>
      <c r="S797" s="49">
        <f t="shared" si="317"/>
        <v>1</v>
      </c>
      <c r="T797">
        <f t="shared" si="291"/>
        <v>7.53</v>
      </c>
      <c r="U797">
        <f t="shared" si="318"/>
        <v>1</v>
      </c>
      <c r="V797">
        <f t="shared" si="319"/>
        <v>1</v>
      </c>
      <c r="W797">
        <f t="shared" si="294"/>
        <v>7.55</v>
      </c>
      <c r="X797">
        <f t="shared" si="320"/>
        <v>1</v>
      </c>
      <c r="Y797">
        <f t="shared" si="321"/>
        <v>1</v>
      </c>
      <c r="Z797">
        <f t="shared" si="297"/>
        <v>7.58</v>
      </c>
      <c r="AA797">
        <f t="shared" si="322"/>
        <v>1</v>
      </c>
      <c r="AB797">
        <f t="shared" si="323"/>
        <v>1</v>
      </c>
      <c r="AC797">
        <f t="shared" si="300"/>
        <v>7.51</v>
      </c>
      <c r="AD797" cm="1">
        <f t="array" ref="AD797">1+SUMPRODUCT((D$469:D$776=D797)*(AC$469:AC$776&gt;AC797))</f>
        <v>1</v>
      </c>
      <c r="AE797">
        <f t="shared" si="324"/>
        <v>1</v>
      </c>
      <c r="AF797">
        <f t="shared" si="302"/>
        <v>7.3</v>
      </c>
      <c r="AG797" cm="1">
        <f t="array" ref="AG797">1+SUMPRODUCT((D$469:D$776=D797)*(AF$469:AF$776&gt;AF797))</f>
        <v>1</v>
      </c>
      <c r="AH797">
        <f t="shared" si="325"/>
        <v>1</v>
      </c>
      <c r="AI797">
        <f t="shared" si="304"/>
        <v>7.51</v>
      </c>
      <c r="AJ797" cm="1">
        <f t="array" ref="AJ797">1+SUMPRODUCT((D$469:D$776=D797)*(AI$469:AI$776&gt;AI797))</f>
        <v>1</v>
      </c>
      <c r="AK797">
        <f t="shared" si="326"/>
        <v>1</v>
      </c>
      <c r="AL797">
        <f t="shared" si="306"/>
        <v>7.47</v>
      </c>
      <c r="AM797" cm="1">
        <f t="array" ref="AM797">1+SUMPRODUCT((D$469:D$776=D797)*(AL$469:AL$776&gt;AL797))</f>
        <v>1</v>
      </c>
      <c r="AN797">
        <f t="shared" si="327"/>
        <v>1</v>
      </c>
    </row>
    <row r="798" spans="2:40" x14ac:dyDescent="0.3">
      <c r="B798" s="7" t="s">
        <v>888</v>
      </c>
      <c r="C798" t="str">
        <f>VLOOKUP(B798,class!A$1:B$370,2,FALSE)</f>
        <v>Shire county</v>
      </c>
      <c r="E798" s="7">
        <f t="shared" si="276"/>
        <v>7.32</v>
      </c>
      <c r="F798" s="49">
        <f t="shared" si="308"/>
        <v>1</v>
      </c>
      <c r="G798" s="49">
        <f t="shared" si="309"/>
        <v>1</v>
      </c>
      <c r="H798">
        <f t="shared" si="279"/>
        <v>7.29</v>
      </c>
      <c r="I798" s="49">
        <f t="shared" si="310"/>
        <v>1</v>
      </c>
      <c r="J798" s="49">
        <f t="shared" si="311"/>
        <v>1</v>
      </c>
      <c r="K798">
        <f t="shared" si="282"/>
        <v>7.49</v>
      </c>
      <c r="L798">
        <f t="shared" si="312"/>
        <v>1</v>
      </c>
      <c r="M798" s="49">
        <f t="shared" si="313"/>
        <v>1</v>
      </c>
      <c r="N798">
        <f t="shared" si="285"/>
        <v>7.48</v>
      </c>
      <c r="O798">
        <f t="shared" si="314"/>
        <v>1</v>
      </c>
      <c r="P798" s="49">
        <f t="shared" si="315"/>
        <v>1</v>
      </c>
      <c r="Q798">
        <f t="shared" si="288"/>
        <v>7.38</v>
      </c>
      <c r="R798">
        <f t="shared" si="316"/>
        <v>1</v>
      </c>
      <c r="S798" s="49">
        <f t="shared" si="317"/>
        <v>1</v>
      </c>
      <c r="T798">
        <f t="shared" si="291"/>
        <v>7.4</v>
      </c>
      <c r="U798">
        <f t="shared" si="318"/>
        <v>1</v>
      </c>
      <c r="V798">
        <f t="shared" si="319"/>
        <v>1</v>
      </c>
      <c r="W798">
        <f t="shared" si="294"/>
        <v>7.43</v>
      </c>
      <c r="X798">
        <f t="shared" si="320"/>
        <v>1</v>
      </c>
      <c r="Y798">
        <f t="shared" si="321"/>
        <v>1</v>
      </c>
      <c r="Z798">
        <f t="shared" si="297"/>
        <v>7.6</v>
      </c>
      <c r="AA798">
        <f t="shared" si="322"/>
        <v>1</v>
      </c>
      <c r="AB798">
        <f t="shared" si="323"/>
        <v>1</v>
      </c>
      <c r="AC798">
        <f t="shared" si="300"/>
        <v>7.56</v>
      </c>
      <c r="AD798" cm="1">
        <f t="array" ref="AD798">1+SUMPRODUCT((D$469:D$776=D798)*(AC$469:AC$776&gt;AC798))</f>
        <v>1</v>
      </c>
      <c r="AE798">
        <f t="shared" si="324"/>
        <v>1</v>
      </c>
      <c r="AF798">
        <f t="shared" si="302"/>
        <v>7.38</v>
      </c>
      <c r="AG798" cm="1">
        <f t="array" ref="AG798">1+SUMPRODUCT((D$469:D$776=D798)*(AF$469:AF$776&gt;AF798))</f>
        <v>1</v>
      </c>
      <c r="AH798">
        <f t="shared" si="325"/>
        <v>1</v>
      </c>
      <c r="AI798">
        <f t="shared" si="304"/>
        <v>7.5</v>
      </c>
      <c r="AJ798" cm="1">
        <f t="array" ref="AJ798">1+SUMPRODUCT((D$469:D$776=D798)*(AI$469:AI$776&gt;AI798))</f>
        <v>1</v>
      </c>
      <c r="AK798">
        <f t="shared" si="326"/>
        <v>1</v>
      </c>
      <c r="AL798">
        <f t="shared" si="306"/>
        <v>7.36</v>
      </c>
      <c r="AM798" cm="1">
        <f t="array" ref="AM798">1+SUMPRODUCT((D$469:D$776=D798)*(AL$469:AL$776&gt;AL798))</f>
        <v>1</v>
      </c>
      <c r="AN798">
        <f t="shared" si="327"/>
        <v>1</v>
      </c>
    </row>
    <row r="799" spans="2:40" x14ac:dyDescent="0.3">
      <c r="B799" s="7" t="s">
        <v>339</v>
      </c>
      <c r="C799" t="str">
        <f>VLOOKUP(B799,class!A$1:B$370,2,FALSE)</f>
        <v>Shire county</v>
      </c>
      <c r="E799" s="7">
        <f t="shared" si="276"/>
        <v>7.4</v>
      </c>
      <c r="F799" s="49">
        <f t="shared" si="308"/>
        <v>1</v>
      </c>
      <c r="G799" s="49">
        <f t="shared" si="309"/>
        <v>1</v>
      </c>
      <c r="H799">
        <f t="shared" si="279"/>
        <v>7.51</v>
      </c>
      <c r="I799" s="49">
        <f t="shared" si="310"/>
        <v>1</v>
      </c>
      <c r="J799" s="49">
        <f t="shared" si="311"/>
        <v>1</v>
      </c>
      <c r="K799">
        <f t="shared" si="282"/>
        <v>7.48</v>
      </c>
      <c r="L799">
        <f t="shared" si="312"/>
        <v>1</v>
      </c>
      <c r="M799" s="49">
        <f t="shared" si="313"/>
        <v>1</v>
      </c>
      <c r="N799">
        <f t="shared" si="285"/>
        <v>7.62</v>
      </c>
      <c r="O799">
        <f t="shared" si="314"/>
        <v>1</v>
      </c>
      <c r="P799" s="49">
        <f t="shared" si="315"/>
        <v>1</v>
      </c>
      <c r="Q799">
        <f t="shared" si="288"/>
        <v>7.57</v>
      </c>
      <c r="R799">
        <f t="shared" si="316"/>
        <v>1</v>
      </c>
      <c r="S799" s="49">
        <f t="shared" si="317"/>
        <v>1</v>
      </c>
      <c r="T799">
        <f t="shared" si="291"/>
        <v>7.73</v>
      </c>
      <c r="U799">
        <f t="shared" si="318"/>
        <v>1</v>
      </c>
      <c r="V799">
        <f t="shared" si="319"/>
        <v>1</v>
      </c>
      <c r="W799">
        <f t="shared" si="294"/>
        <v>7.69</v>
      </c>
      <c r="X799">
        <f t="shared" si="320"/>
        <v>1</v>
      </c>
      <c r="Y799">
        <f t="shared" si="321"/>
        <v>1</v>
      </c>
      <c r="Z799">
        <f t="shared" si="297"/>
        <v>7.71</v>
      </c>
      <c r="AA799">
        <f t="shared" si="322"/>
        <v>1</v>
      </c>
      <c r="AB799">
        <f t="shared" si="323"/>
        <v>1</v>
      </c>
      <c r="AC799">
        <f t="shared" si="300"/>
        <v>7.46</v>
      </c>
      <c r="AD799" cm="1">
        <f t="array" ref="AD799">1+SUMPRODUCT((D$469:D$776=D799)*(AC$469:AC$776&gt;AC799))</f>
        <v>1</v>
      </c>
      <c r="AE799">
        <f t="shared" si="324"/>
        <v>1</v>
      </c>
      <c r="AF799">
        <f t="shared" si="302"/>
        <v>7.4</v>
      </c>
      <c r="AG799" cm="1">
        <f t="array" ref="AG799">1+SUMPRODUCT((D$469:D$776=D799)*(AF$469:AF$776&gt;AF799))</f>
        <v>1</v>
      </c>
      <c r="AH799">
        <f t="shared" si="325"/>
        <v>1</v>
      </c>
      <c r="AI799">
        <f t="shared" si="304"/>
        <v>7.56</v>
      </c>
      <c r="AJ799" cm="1">
        <f t="array" ref="AJ799">1+SUMPRODUCT((D$469:D$776=D799)*(AI$469:AI$776&gt;AI799))</f>
        <v>1</v>
      </c>
      <c r="AK799">
        <f t="shared" si="326"/>
        <v>1</v>
      </c>
      <c r="AL799">
        <f t="shared" si="306"/>
        <v>7.43</v>
      </c>
      <c r="AM799" cm="1">
        <f t="array" ref="AM799">1+SUMPRODUCT((D$469:D$776=D799)*(AL$469:AL$776&gt;AL799))</f>
        <v>1</v>
      </c>
      <c r="AN799">
        <f t="shared" si="327"/>
        <v>1</v>
      </c>
    </row>
    <row r="800" spans="2:40" x14ac:dyDescent="0.3">
      <c r="B800" s="7" t="s">
        <v>884</v>
      </c>
      <c r="C800" t="str">
        <f>VLOOKUP(B800,class!A$1:B$370,2,FALSE)</f>
        <v>Shire county</v>
      </c>
      <c r="E800" s="7">
        <f t="shared" si="276"/>
        <v>7.43</v>
      </c>
      <c r="F800" s="49">
        <f t="shared" si="308"/>
        <v>1</v>
      </c>
      <c r="G800" s="49">
        <f t="shared" si="309"/>
        <v>1</v>
      </c>
      <c r="H800">
        <f t="shared" si="279"/>
        <v>7.46</v>
      </c>
      <c r="I800" s="49">
        <f t="shared" si="310"/>
        <v>1</v>
      </c>
      <c r="J800" s="49">
        <f t="shared" si="311"/>
        <v>1</v>
      </c>
      <c r="K800">
        <f t="shared" si="282"/>
        <v>7.37</v>
      </c>
      <c r="L800">
        <f t="shared" si="312"/>
        <v>1</v>
      </c>
      <c r="M800" s="49">
        <f t="shared" si="313"/>
        <v>1</v>
      </c>
      <c r="N800">
        <f t="shared" si="285"/>
        <v>7.39</v>
      </c>
      <c r="O800">
        <f t="shared" si="314"/>
        <v>1</v>
      </c>
      <c r="P800" s="49">
        <f t="shared" si="315"/>
        <v>1</v>
      </c>
      <c r="Q800">
        <f t="shared" si="288"/>
        <v>7.66</v>
      </c>
      <c r="R800">
        <f t="shared" si="316"/>
        <v>1</v>
      </c>
      <c r="S800" s="49">
        <f t="shared" si="317"/>
        <v>1</v>
      </c>
      <c r="T800">
        <f t="shared" si="291"/>
        <v>7.55</v>
      </c>
      <c r="U800">
        <f t="shared" si="318"/>
        <v>1</v>
      </c>
      <c r="V800">
        <f t="shared" si="319"/>
        <v>1</v>
      </c>
      <c r="W800">
        <f t="shared" si="294"/>
        <v>7.73</v>
      </c>
      <c r="X800">
        <f t="shared" si="320"/>
        <v>1</v>
      </c>
      <c r="Y800">
        <f t="shared" si="321"/>
        <v>1</v>
      </c>
      <c r="Z800">
        <f t="shared" si="297"/>
        <v>7.66</v>
      </c>
      <c r="AA800">
        <f t="shared" si="322"/>
        <v>1</v>
      </c>
      <c r="AB800">
        <f t="shared" si="323"/>
        <v>1</v>
      </c>
      <c r="AC800">
        <f t="shared" si="300"/>
        <v>7.65</v>
      </c>
      <c r="AD800" cm="1">
        <f t="array" ref="AD800">1+SUMPRODUCT((D$469:D$776=D800)*(AC$469:AC$776&gt;AC800))</f>
        <v>1</v>
      </c>
      <c r="AE800">
        <f t="shared" si="324"/>
        <v>1</v>
      </c>
      <c r="AF800">
        <f t="shared" si="302"/>
        <v>7.29</v>
      </c>
      <c r="AG800" cm="1">
        <f t="array" ref="AG800">1+SUMPRODUCT((D$469:D$776=D800)*(AF$469:AF$776&gt;AF800))</f>
        <v>1</v>
      </c>
      <c r="AH800">
        <f t="shared" si="325"/>
        <v>1</v>
      </c>
      <c r="AI800">
        <f t="shared" si="304"/>
        <v>7.52</v>
      </c>
      <c r="AJ800" cm="1">
        <f t="array" ref="AJ800">1+SUMPRODUCT((D$469:D$776=D800)*(AI$469:AI$776&gt;AI800))</f>
        <v>1</v>
      </c>
      <c r="AK800">
        <f t="shared" si="326"/>
        <v>1</v>
      </c>
      <c r="AL800">
        <f t="shared" si="306"/>
        <v>7.37</v>
      </c>
      <c r="AM800" cm="1">
        <f t="array" ref="AM800">1+SUMPRODUCT((D$469:D$776=D800)*(AL$469:AL$776&gt;AL800))</f>
        <v>1</v>
      </c>
      <c r="AN800">
        <f t="shared" si="327"/>
        <v>1</v>
      </c>
    </row>
    <row r="801" spans="2:40" x14ac:dyDescent="0.3">
      <c r="B801" s="7" t="s">
        <v>886</v>
      </c>
      <c r="C801" t="str">
        <f>VLOOKUP(B801,class!A$1:B$370,2,FALSE)</f>
        <v>Shire county</v>
      </c>
      <c r="E801" s="7">
        <f t="shared" si="276"/>
        <v>7.39</v>
      </c>
      <c r="F801" s="49">
        <f t="shared" si="308"/>
        <v>1</v>
      </c>
      <c r="G801" s="49">
        <f t="shared" si="309"/>
        <v>1</v>
      </c>
      <c r="H801">
        <f t="shared" si="279"/>
        <v>7.32</v>
      </c>
      <c r="I801" s="49">
        <f t="shared" si="310"/>
        <v>1</v>
      </c>
      <c r="J801" s="49">
        <f t="shared" si="311"/>
        <v>1</v>
      </c>
      <c r="K801">
        <f t="shared" si="282"/>
        <v>7.43</v>
      </c>
      <c r="L801">
        <f t="shared" si="312"/>
        <v>1</v>
      </c>
      <c r="M801" s="49">
        <f t="shared" si="313"/>
        <v>1</v>
      </c>
      <c r="N801">
        <f t="shared" si="285"/>
        <v>7.48</v>
      </c>
      <c r="O801">
        <f t="shared" si="314"/>
        <v>1</v>
      </c>
      <c r="P801" s="49">
        <f t="shared" si="315"/>
        <v>1</v>
      </c>
      <c r="Q801">
        <f t="shared" si="288"/>
        <v>7.5</v>
      </c>
      <c r="R801">
        <f t="shared" si="316"/>
        <v>1</v>
      </c>
      <c r="S801" s="49">
        <f t="shared" si="317"/>
        <v>1</v>
      </c>
      <c r="T801">
        <f t="shared" si="291"/>
        <v>7.59</v>
      </c>
      <c r="U801">
        <f t="shared" si="318"/>
        <v>1</v>
      </c>
      <c r="V801">
        <f t="shared" si="319"/>
        <v>1</v>
      </c>
      <c r="W801">
        <f t="shared" si="294"/>
        <v>7.5</v>
      </c>
      <c r="X801">
        <f t="shared" si="320"/>
        <v>1</v>
      </c>
      <c r="Y801">
        <f t="shared" si="321"/>
        <v>1</v>
      </c>
      <c r="Z801">
        <f t="shared" si="297"/>
        <v>7.59</v>
      </c>
      <c r="AA801">
        <f t="shared" si="322"/>
        <v>1</v>
      </c>
      <c r="AB801">
        <f t="shared" si="323"/>
        <v>1</v>
      </c>
      <c r="AC801">
        <f t="shared" si="300"/>
        <v>7.47</v>
      </c>
      <c r="AD801" cm="1">
        <f t="array" ref="AD801">1+SUMPRODUCT((D$469:D$776=D801)*(AC$469:AC$776&gt;AC801))</f>
        <v>1</v>
      </c>
      <c r="AE801">
        <f t="shared" si="324"/>
        <v>1</v>
      </c>
      <c r="AF801">
        <f t="shared" si="302"/>
        <v>7.42</v>
      </c>
      <c r="AG801" cm="1">
        <f t="array" ref="AG801">1+SUMPRODUCT((D$469:D$776=D801)*(AF$469:AF$776&gt;AF801))</f>
        <v>1</v>
      </c>
      <c r="AH801">
        <f t="shared" si="325"/>
        <v>1</v>
      </c>
      <c r="AI801">
        <f t="shared" si="304"/>
        <v>7.5</v>
      </c>
      <c r="AJ801" cm="1">
        <f t="array" ref="AJ801">1+SUMPRODUCT((D$469:D$776=D801)*(AI$469:AI$776&gt;AI801))</f>
        <v>1</v>
      </c>
      <c r="AK801">
        <f t="shared" si="326"/>
        <v>1</v>
      </c>
      <c r="AL801">
        <f t="shared" si="306"/>
        <v>7.58</v>
      </c>
      <c r="AM801" cm="1">
        <f t="array" ref="AM801">1+SUMPRODUCT((D$469:D$776=D801)*(AL$469:AL$776&gt;AL801))</f>
        <v>1</v>
      </c>
      <c r="AN801">
        <f t="shared" si="327"/>
        <v>1</v>
      </c>
    </row>
    <row r="802" spans="2:40" x14ac:dyDescent="0.3">
      <c r="B802" s="7" t="s">
        <v>340</v>
      </c>
      <c r="C802" t="str">
        <f>VLOOKUP(B802,class!A$1:B$370,2,FALSE)</f>
        <v>Shire county</v>
      </c>
      <c r="E802" s="7">
        <f t="shared" si="276"/>
        <v>7.35</v>
      </c>
      <c r="F802" s="49">
        <f t="shared" si="308"/>
        <v>1</v>
      </c>
      <c r="G802" s="49">
        <f t="shared" si="309"/>
        <v>1</v>
      </c>
      <c r="H802">
        <f t="shared" si="279"/>
        <v>7.34</v>
      </c>
      <c r="I802" s="49">
        <f t="shared" si="310"/>
        <v>1</v>
      </c>
      <c r="J802" s="49">
        <f t="shared" si="311"/>
        <v>1</v>
      </c>
      <c r="K802">
        <f t="shared" si="282"/>
        <v>7.36</v>
      </c>
      <c r="L802">
        <f t="shared" si="312"/>
        <v>1</v>
      </c>
      <c r="M802" s="49">
        <f t="shared" si="313"/>
        <v>1</v>
      </c>
      <c r="N802">
        <f t="shared" si="285"/>
        <v>7.55</v>
      </c>
      <c r="O802">
        <f t="shared" si="314"/>
        <v>1</v>
      </c>
      <c r="P802" s="49">
        <f t="shared" si="315"/>
        <v>1</v>
      </c>
      <c r="Q802">
        <f t="shared" si="288"/>
        <v>7.46</v>
      </c>
      <c r="R802">
        <f t="shared" si="316"/>
        <v>1</v>
      </c>
      <c r="S802" s="49">
        <f t="shared" si="317"/>
        <v>1</v>
      </c>
      <c r="T802">
        <f t="shared" si="291"/>
        <v>7.56</v>
      </c>
      <c r="U802">
        <f t="shared" si="318"/>
        <v>1</v>
      </c>
      <c r="V802">
        <f t="shared" si="319"/>
        <v>1</v>
      </c>
      <c r="W802">
        <f t="shared" si="294"/>
        <v>7.49</v>
      </c>
      <c r="X802">
        <f t="shared" si="320"/>
        <v>1</v>
      </c>
      <c r="Y802">
        <f t="shared" si="321"/>
        <v>1</v>
      </c>
      <c r="Z802">
        <f t="shared" si="297"/>
        <v>7.67</v>
      </c>
      <c r="AA802">
        <f t="shared" si="322"/>
        <v>1</v>
      </c>
      <c r="AB802">
        <f t="shared" si="323"/>
        <v>1</v>
      </c>
      <c r="AC802">
        <f t="shared" si="300"/>
        <v>7.54</v>
      </c>
      <c r="AD802" cm="1">
        <f t="array" ref="AD802">1+SUMPRODUCT((D$469:D$776=D802)*(AC$469:AC$776&gt;AC802))</f>
        <v>1</v>
      </c>
      <c r="AE802">
        <f t="shared" si="324"/>
        <v>1</v>
      </c>
      <c r="AF802">
        <f t="shared" si="302"/>
        <v>7.51</v>
      </c>
      <c r="AG802" cm="1">
        <f t="array" ref="AG802">1+SUMPRODUCT((D$469:D$776=D802)*(AF$469:AF$776&gt;AF802))</f>
        <v>1</v>
      </c>
      <c r="AH802">
        <f t="shared" si="325"/>
        <v>1</v>
      </c>
      <c r="AI802">
        <f t="shared" si="304"/>
        <v>7.57</v>
      </c>
      <c r="AJ802" cm="1">
        <f t="array" ref="AJ802">1+SUMPRODUCT((D$469:D$776=D802)*(AI$469:AI$776&gt;AI802))</f>
        <v>1</v>
      </c>
      <c r="AK802">
        <f t="shared" si="326"/>
        <v>1</v>
      </c>
      <c r="AL802">
        <f t="shared" si="306"/>
        <v>7.5</v>
      </c>
      <c r="AM802" cm="1">
        <f t="array" ref="AM802">1+SUMPRODUCT((D$469:D$776=D802)*(AL$469:AL$776&gt;AL802))</f>
        <v>1</v>
      </c>
      <c r="AN802">
        <f t="shared" si="327"/>
        <v>1</v>
      </c>
    </row>
    <row r="803" spans="2:40" x14ac:dyDescent="0.3">
      <c r="B803" s="7" t="s">
        <v>341</v>
      </c>
      <c r="C803" t="str">
        <f>VLOOKUP(B803,class!A$1:B$370,2,FALSE)</f>
        <v>Shire county</v>
      </c>
      <c r="E803" s="7">
        <f t="shared" si="276"/>
        <v>7.33</v>
      </c>
      <c r="F803" s="49">
        <f t="shared" si="308"/>
        <v>1</v>
      </c>
      <c r="G803" s="49">
        <f t="shared" si="309"/>
        <v>1</v>
      </c>
      <c r="H803">
        <f t="shared" si="279"/>
        <v>7.42</v>
      </c>
      <c r="I803" s="49">
        <f t="shared" si="310"/>
        <v>1</v>
      </c>
      <c r="J803" s="49">
        <f t="shared" si="311"/>
        <v>1</v>
      </c>
      <c r="K803">
        <f t="shared" si="282"/>
        <v>7.6</v>
      </c>
      <c r="L803">
        <f t="shared" si="312"/>
        <v>1</v>
      </c>
      <c r="M803" s="49">
        <f t="shared" si="313"/>
        <v>1</v>
      </c>
      <c r="N803">
        <f t="shared" si="285"/>
        <v>7.63</v>
      </c>
      <c r="O803">
        <f t="shared" si="314"/>
        <v>1</v>
      </c>
      <c r="P803" s="49">
        <f t="shared" si="315"/>
        <v>1</v>
      </c>
      <c r="Q803">
        <f t="shared" si="288"/>
        <v>7.64</v>
      </c>
      <c r="R803">
        <f t="shared" si="316"/>
        <v>1</v>
      </c>
      <c r="S803" s="49">
        <f t="shared" si="317"/>
        <v>1</v>
      </c>
      <c r="T803">
        <f t="shared" si="291"/>
        <v>7.67</v>
      </c>
      <c r="U803">
        <f t="shared" si="318"/>
        <v>1</v>
      </c>
      <c r="V803">
        <f t="shared" si="319"/>
        <v>1</v>
      </c>
      <c r="W803">
        <f t="shared" si="294"/>
        <v>7.7</v>
      </c>
      <c r="X803">
        <f t="shared" si="320"/>
        <v>1</v>
      </c>
      <c r="Y803">
        <f t="shared" si="321"/>
        <v>1</v>
      </c>
      <c r="Z803">
        <f t="shared" si="297"/>
        <v>7.63</v>
      </c>
      <c r="AA803">
        <f t="shared" si="322"/>
        <v>1</v>
      </c>
      <c r="AB803">
        <f t="shared" si="323"/>
        <v>1</v>
      </c>
      <c r="AC803">
        <f t="shared" si="300"/>
        <v>7.49</v>
      </c>
      <c r="AD803" cm="1">
        <f t="array" ref="AD803">1+SUMPRODUCT((D$469:D$776=D803)*(AC$469:AC$776&gt;AC803))</f>
        <v>1</v>
      </c>
      <c r="AE803">
        <f t="shared" si="324"/>
        <v>1</v>
      </c>
      <c r="AF803">
        <f t="shared" si="302"/>
        <v>7.38</v>
      </c>
      <c r="AG803" cm="1">
        <f t="array" ref="AG803">1+SUMPRODUCT((D$469:D$776=D803)*(AF$469:AF$776&gt;AF803))</f>
        <v>1</v>
      </c>
      <c r="AH803">
        <f t="shared" si="325"/>
        <v>1</v>
      </c>
      <c r="AI803">
        <f t="shared" si="304"/>
        <v>7.61</v>
      </c>
      <c r="AJ803" cm="1">
        <f t="array" ref="AJ803">1+SUMPRODUCT((D$469:D$776=D803)*(AI$469:AI$776&gt;AI803))</f>
        <v>1</v>
      </c>
      <c r="AK803">
        <f t="shared" si="326"/>
        <v>1</v>
      </c>
      <c r="AL803">
        <f t="shared" si="306"/>
        <v>7.26</v>
      </c>
      <c r="AM803" cm="1">
        <f t="array" ref="AM803">1+SUMPRODUCT((D$469:D$776=D803)*(AL$469:AL$776&gt;AL803))</f>
        <v>1</v>
      </c>
      <c r="AN803">
        <f t="shared" si="327"/>
        <v>1</v>
      </c>
    </row>
    <row r="804" spans="2:40" x14ac:dyDescent="0.3">
      <c r="B804" s="7" t="s">
        <v>342</v>
      </c>
      <c r="C804" t="str">
        <f>VLOOKUP(B804,class!A$1:B$370,2,FALSE)</f>
        <v>Shire county</v>
      </c>
      <c r="E804" s="7">
        <f t="shared" si="276"/>
        <v>7.36</v>
      </c>
      <c r="F804" s="49">
        <f t="shared" si="308"/>
        <v>1</v>
      </c>
      <c r="G804" s="49">
        <f t="shared" si="309"/>
        <v>1</v>
      </c>
      <c r="H804">
        <f t="shared" si="279"/>
        <v>7.48</v>
      </c>
      <c r="I804" s="49">
        <f t="shared" si="310"/>
        <v>1</v>
      </c>
      <c r="J804" s="49">
        <f t="shared" si="311"/>
        <v>1</v>
      </c>
      <c r="K804">
        <f t="shared" si="282"/>
        <v>7.45</v>
      </c>
      <c r="L804">
        <f t="shared" si="312"/>
        <v>1</v>
      </c>
      <c r="M804" s="49">
        <f t="shared" si="313"/>
        <v>1</v>
      </c>
      <c r="N804">
        <f t="shared" si="285"/>
        <v>7.54</v>
      </c>
      <c r="O804">
        <f t="shared" si="314"/>
        <v>1</v>
      </c>
      <c r="P804" s="49">
        <f t="shared" si="315"/>
        <v>1</v>
      </c>
      <c r="Q804">
        <f t="shared" si="288"/>
        <v>7.65</v>
      </c>
      <c r="R804">
        <f t="shared" si="316"/>
        <v>1</v>
      </c>
      <c r="S804" s="49">
        <f t="shared" si="317"/>
        <v>1</v>
      </c>
      <c r="T804">
        <f t="shared" si="291"/>
        <v>7.55</v>
      </c>
      <c r="U804">
        <f t="shared" si="318"/>
        <v>1</v>
      </c>
      <c r="V804">
        <f t="shared" si="319"/>
        <v>1</v>
      </c>
      <c r="W804">
        <f t="shared" si="294"/>
        <v>7.54</v>
      </c>
      <c r="X804">
        <f t="shared" si="320"/>
        <v>1</v>
      </c>
      <c r="Y804">
        <f t="shared" si="321"/>
        <v>1</v>
      </c>
      <c r="Z804">
        <f t="shared" si="297"/>
        <v>7.54</v>
      </c>
      <c r="AA804">
        <f t="shared" si="322"/>
        <v>1</v>
      </c>
      <c r="AB804">
        <f t="shared" si="323"/>
        <v>1</v>
      </c>
      <c r="AC804">
        <f t="shared" si="300"/>
        <v>7.5</v>
      </c>
      <c r="AD804" cm="1">
        <f t="array" ref="AD804">1+SUMPRODUCT((D$469:D$776=D804)*(AC$469:AC$776&gt;AC804))</f>
        <v>1</v>
      </c>
      <c r="AE804">
        <f t="shared" si="324"/>
        <v>1</v>
      </c>
      <c r="AF804">
        <f t="shared" si="302"/>
        <v>7.59</v>
      </c>
      <c r="AG804" cm="1">
        <f t="array" ref="AG804">1+SUMPRODUCT((D$469:D$776=D804)*(AF$469:AF$776&gt;AF804))</f>
        <v>1</v>
      </c>
      <c r="AH804">
        <f t="shared" si="325"/>
        <v>1</v>
      </c>
      <c r="AI804">
        <f t="shared" si="304"/>
        <v>7.62</v>
      </c>
      <c r="AJ804" cm="1">
        <f t="array" ref="AJ804">1+SUMPRODUCT((D$469:D$776=D804)*(AI$469:AI$776&gt;AI804))</f>
        <v>1</v>
      </c>
      <c r="AK804">
        <f t="shared" si="326"/>
        <v>1</v>
      </c>
      <c r="AL804">
        <f t="shared" si="306"/>
        <v>7.53</v>
      </c>
      <c r="AM804" cm="1">
        <f t="array" ref="AM804">1+SUMPRODUCT((D$469:D$776=D804)*(AL$469:AL$776&gt;AL804))</f>
        <v>1</v>
      </c>
      <c r="AN804">
        <f t="shared" si="327"/>
        <v>1</v>
      </c>
    </row>
    <row r="805" spans="2:40" x14ac:dyDescent="0.3">
      <c r="B805" s="7" t="s">
        <v>343</v>
      </c>
      <c r="C805" t="str">
        <f>VLOOKUP(B805,class!A$1:B$370,2,FALSE)</f>
        <v>Shire county</v>
      </c>
      <c r="E805" s="7">
        <f t="shared" si="276"/>
        <v>7.26</v>
      </c>
      <c r="F805" s="49">
        <f t="shared" si="308"/>
        <v>1</v>
      </c>
      <c r="G805" s="49">
        <f t="shared" si="309"/>
        <v>1</v>
      </c>
      <c r="H805">
        <f t="shared" si="279"/>
        <v>7.47</v>
      </c>
      <c r="I805" s="49">
        <f t="shared" si="310"/>
        <v>1</v>
      </c>
      <c r="J805" s="49">
        <f t="shared" si="311"/>
        <v>1</v>
      </c>
      <c r="K805">
        <f t="shared" si="282"/>
        <v>7.58</v>
      </c>
      <c r="L805">
        <f t="shared" si="312"/>
        <v>1</v>
      </c>
      <c r="M805" s="49">
        <f t="shared" si="313"/>
        <v>1</v>
      </c>
      <c r="N805">
        <f t="shared" si="285"/>
        <v>7.56</v>
      </c>
      <c r="O805">
        <f t="shared" si="314"/>
        <v>1</v>
      </c>
      <c r="P805" s="49">
        <f t="shared" si="315"/>
        <v>1</v>
      </c>
      <c r="Q805">
        <f t="shared" si="288"/>
        <v>7.49</v>
      </c>
      <c r="R805">
        <f t="shared" si="316"/>
        <v>1</v>
      </c>
      <c r="S805" s="49">
        <f t="shared" si="317"/>
        <v>1</v>
      </c>
      <c r="T805">
        <f t="shared" si="291"/>
        <v>7.51</v>
      </c>
      <c r="U805">
        <f t="shared" si="318"/>
        <v>1</v>
      </c>
      <c r="V805">
        <f t="shared" si="319"/>
        <v>1</v>
      </c>
      <c r="W805">
        <f t="shared" si="294"/>
        <v>7.55</v>
      </c>
      <c r="X805">
        <f t="shared" si="320"/>
        <v>1</v>
      </c>
      <c r="Y805">
        <f t="shared" si="321"/>
        <v>1</v>
      </c>
      <c r="Z805">
        <f t="shared" si="297"/>
        <v>7.53</v>
      </c>
      <c r="AA805">
        <f t="shared" si="322"/>
        <v>1</v>
      </c>
      <c r="AB805">
        <f t="shared" si="323"/>
        <v>1</v>
      </c>
      <c r="AC805">
        <f t="shared" si="300"/>
        <v>7.47</v>
      </c>
      <c r="AD805" cm="1">
        <f t="array" ref="AD805">1+SUMPRODUCT((D$469:D$776=D805)*(AC$469:AC$776&gt;AC805))</f>
        <v>1</v>
      </c>
      <c r="AE805">
        <f t="shared" si="324"/>
        <v>1</v>
      </c>
      <c r="AF805">
        <f t="shared" si="302"/>
        <v>7.45</v>
      </c>
      <c r="AG805" cm="1">
        <f t="array" ref="AG805">1+SUMPRODUCT((D$469:D$776=D805)*(AF$469:AF$776&gt;AF805))</f>
        <v>1</v>
      </c>
      <c r="AH805">
        <f t="shared" si="325"/>
        <v>1</v>
      </c>
      <c r="AI805">
        <f t="shared" si="304"/>
        <v>7.44</v>
      </c>
      <c r="AJ805" cm="1">
        <f t="array" ref="AJ805">1+SUMPRODUCT((D$469:D$776=D805)*(AI$469:AI$776&gt;AI805))</f>
        <v>1</v>
      </c>
      <c r="AK805">
        <f t="shared" si="326"/>
        <v>1</v>
      </c>
      <c r="AL805">
        <f t="shared" si="306"/>
        <v>7.42</v>
      </c>
      <c r="AM805" cm="1">
        <f t="array" ref="AM805">1+SUMPRODUCT((D$469:D$776=D805)*(AL$469:AL$776&gt;AL805))</f>
        <v>1</v>
      </c>
      <c r="AN805">
        <f t="shared" si="327"/>
        <v>1</v>
      </c>
    </row>
    <row r="806" spans="2:40" x14ac:dyDescent="0.3">
      <c r="B806" s="7" t="s">
        <v>344</v>
      </c>
      <c r="C806" t="str">
        <f>VLOOKUP(B806,class!A$1:B$370,2,FALSE)</f>
        <v>Shire county</v>
      </c>
      <c r="E806" s="7">
        <f t="shared" si="276"/>
        <v>7.55</v>
      </c>
      <c r="F806" s="49">
        <f t="shared" si="308"/>
        <v>1</v>
      </c>
      <c r="G806" s="49">
        <f t="shared" si="309"/>
        <v>1</v>
      </c>
      <c r="H806">
        <f t="shared" si="279"/>
        <v>7.39</v>
      </c>
      <c r="I806" s="49">
        <f t="shared" si="310"/>
        <v>1</v>
      </c>
      <c r="J806" s="49">
        <f t="shared" si="311"/>
        <v>1</v>
      </c>
      <c r="K806">
        <f t="shared" si="282"/>
        <v>7.66</v>
      </c>
      <c r="L806">
        <f t="shared" si="312"/>
        <v>1</v>
      </c>
      <c r="M806" s="49">
        <f t="shared" si="313"/>
        <v>1</v>
      </c>
      <c r="N806">
        <f t="shared" si="285"/>
        <v>7.57</v>
      </c>
      <c r="O806">
        <f t="shared" si="314"/>
        <v>1</v>
      </c>
      <c r="P806" s="49">
        <f t="shared" si="315"/>
        <v>1</v>
      </c>
      <c r="Q806">
        <f t="shared" si="288"/>
        <v>7.55</v>
      </c>
      <c r="R806">
        <f t="shared" si="316"/>
        <v>1</v>
      </c>
      <c r="S806" s="49">
        <f t="shared" si="317"/>
        <v>1</v>
      </c>
      <c r="T806">
        <f t="shared" si="291"/>
        <v>7.76</v>
      </c>
      <c r="U806">
        <f t="shared" si="318"/>
        <v>1</v>
      </c>
      <c r="V806">
        <f t="shared" si="319"/>
        <v>1</v>
      </c>
      <c r="W806">
        <f t="shared" si="294"/>
        <v>7.47</v>
      </c>
      <c r="X806">
        <f t="shared" si="320"/>
        <v>1</v>
      </c>
      <c r="Y806">
        <f t="shared" si="321"/>
        <v>1</v>
      </c>
      <c r="Z806">
        <f t="shared" si="297"/>
        <v>7.68</v>
      </c>
      <c r="AA806">
        <f t="shared" si="322"/>
        <v>1</v>
      </c>
      <c r="AB806">
        <f t="shared" si="323"/>
        <v>1</v>
      </c>
      <c r="AC806">
        <f t="shared" si="300"/>
        <v>7.57</v>
      </c>
      <c r="AD806" cm="1">
        <f t="array" ref="AD806">1+SUMPRODUCT((D$469:D$776=D806)*(AC$469:AC$776&gt;AC806))</f>
        <v>1</v>
      </c>
      <c r="AE806">
        <f t="shared" si="324"/>
        <v>1</v>
      </c>
      <c r="AF806">
        <f t="shared" si="302"/>
        <v>7.42</v>
      </c>
      <c r="AG806" cm="1">
        <f t="array" ref="AG806">1+SUMPRODUCT((D$469:D$776=D806)*(AF$469:AF$776&gt;AF806))</f>
        <v>1</v>
      </c>
      <c r="AH806">
        <f t="shared" si="325"/>
        <v>1</v>
      </c>
      <c r="AI806">
        <f t="shared" si="304"/>
        <v>7.69</v>
      </c>
      <c r="AJ806" cm="1">
        <f t="array" ref="AJ806">1+SUMPRODUCT((D$469:D$776=D806)*(AI$469:AI$776&gt;AI806))</f>
        <v>1</v>
      </c>
      <c r="AK806">
        <f t="shared" si="326"/>
        <v>1</v>
      </c>
      <c r="AL806">
        <f t="shared" si="306"/>
        <v>7.57</v>
      </c>
      <c r="AM806" cm="1">
        <f t="array" ref="AM806">1+SUMPRODUCT((D$469:D$776=D806)*(AL$469:AL$776&gt;AL806))</f>
        <v>1</v>
      </c>
      <c r="AN806">
        <f t="shared" si="327"/>
        <v>1</v>
      </c>
    </row>
    <row r="807" spans="2:40" x14ac:dyDescent="0.3">
      <c r="B807" s="7" t="s">
        <v>345</v>
      </c>
      <c r="C807" t="str">
        <f>VLOOKUP(B807,class!A$1:B$370,2,FALSE)</f>
        <v>Shire county</v>
      </c>
      <c r="E807" s="7">
        <f t="shared" si="276"/>
        <v>7.18</v>
      </c>
      <c r="F807" s="49">
        <f t="shared" si="308"/>
        <v>1</v>
      </c>
      <c r="G807" s="49">
        <f t="shared" si="309"/>
        <v>1</v>
      </c>
      <c r="H807">
        <f t="shared" si="279"/>
        <v>7.33</v>
      </c>
      <c r="I807" s="49">
        <f t="shared" si="310"/>
        <v>1</v>
      </c>
      <c r="J807" s="49">
        <f t="shared" si="311"/>
        <v>1</v>
      </c>
      <c r="K807">
        <f t="shared" si="282"/>
        <v>7.37</v>
      </c>
      <c r="L807">
        <f t="shared" si="312"/>
        <v>1</v>
      </c>
      <c r="M807" s="49">
        <f t="shared" si="313"/>
        <v>1</v>
      </c>
      <c r="N807">
        <f t="shared" si="285"/>
        <v>7.57</v>
      </c>
      <c r="O807">
        <f t="shared" si="314"/>
        <v>1</v>
      </c>
      <c r="P807" s="49">
        <f t="shared" si="315"/>
        <v>1</v>
      </c>
      <c r="Q807">
        <f t="shared" si="288"/>
        <v>7.69</v>
      </c>
      <c r="R807">
        <f t="shared" si="316"/>
        <v>1</v>
      </c>
      <c r="S807" s="49">
        <f t="shared" si="317"/>
        <v>1</v>
      </c>
      <c r="T807">
        <f t="shared" si="291"/>
        <v>7.58</v>
      </c>
      <c r="U807">
        <f t="shared" si="318"/>
        <v>1</v>
      </c>
      <c r="V807">
        <f t="shared" si="319"/>
        <v>1</v>
      </c>
      <c r="W807">
        <f t="shared" si="294"/>
        <v>7.58</v>
      </c>
      <c r="X807">
        <f t="shared" si="320"/>
        <v>1</v>
      </c>
      <c r="Y807">
        <f t="shared" si="321"/>
        <v>1</v>
      </c>
      <c r="Z807">
        <f t="shared" si="297"/>
        <v>7.56</v>
      </c>
      <c r="AA807">
        <f t="shared" si="322"/>
        <v>1</v>
      </c>
      <c r="AB807">
        <f t="shared" si="323"/>
        <v>1</v>
      </c>
      <c r="AC807">
        <f t="shared" si="300"/>
        <v>7.55</v>
      </c>
      <c r="AD807" cm="1">
        <f t="array" ref="AD807">1+SUMPRODUCT((D$469:D$776=D807)*(AC$469:AC$776&gt;AC807))</f>
        <v>1</v>
      </c>
      <c r="AE807">
        <f t="shared" si="324"/>
        <v>1</v>
      </c>
      <c r="AF807">
        <f t="shared" si="302"/>
        <v>7.23</v>
      </c>
      <c r="AG807" cm="1">
        <f t="array" ref="AG807">1+SUMPRODUCT((D$469:D$776=D807)*(AF$469:AF$776&gt;AF807))</f>
        <v>1</v>
      </c>
      <c r="AH807">
        <f t="shared" si="325"/>
        <v>1</v>
      </c>
      <c r="AI807">
        <f t="shared" si="304"/>
        <v>7.35</v>
      </c>
      <c r="AJ807" cm="1">
        <f t="array" ref="AJ807">1+SUMPRODUCT((D$469:D$776=D807)*(AI$469:AI$776&gt;AI807))</f>
        <v>1</v>
      </c>
      <c r="AK807">
        <f t="shared" si="326"/>
        <v>1</v>
      </c>
      <c r="AL807">
        <f t="shared" si="306"/>
        <v>7.26</v>
      </c>
      <c r="AM807" cm="1">
        <f t="array" ref="AM807">1+SUMPRODUCT((D$469:D$776=D807)*(AL$469:AL$776&gt;AL807))</f>
        <v>1</v>
      </c>
      <c r="AN807">
        <f t="shared" si="327"/>
        <v>1</v>
      </c>
    </row>
    <row r="808" spans="2:40" x14ac:dyDescent="0.3">
      <c r="B808" s="7" t="s">
        <v>346</v>
      </c>
      <c r="C808" t="str">
        <f>VLOOKUP(B808,class!A$1:B$370,2,FALSE)</f>
        <v>Shire county</v>
      </c>
      <c r="E808" s="7">
        <f t="shared" si="276"/>
        <v>7.25</v>
      </c>
      <c r="F808" s="49">
        <f t="shared" si="308"/>
        <v>1</v>
      </c>
      <c r="G808" s="49">
        <f t="shared" si="309"/>
        <v>1</v>
      </c>
      <c r="H808">
        <f t="shared" si="279"/>
        <v>7.24</v>
      </c>
      <c r="I808" s="49">
        <f t="shared" si="310"/>
        <v>1</v>
      </c>
      <c r="J808" s="49">
        <f t="shared" si="311"/>
        <v>1</v>
      </c>
      <c r="K808">
        <f t="shared" si="282"/>
        <v>7.37</v>
      </c>
      <c r="L808">
        <f t="shared" si="312"/>
        <v>1</v>
      </c>
      <c r="M808" s="49">
        <f t="shared" si="313"/>
        <v>1</v>
      </c>
      <c r="N808">
        <f t="shared" si="285"/>
        <v>7.73</v>
      </c>
      <c r="O808">
        <f t="shared" si="314"/>
        <v>1</v>
      </c>
      <c r="P808" s="49">
        <f t="shared" si="315"/>
        <v>1</v>
      </c>
      <c r="Q808">
        <f t="shared" si="288"/>
        <v>7.55</v>
      </c>
      <c r="R808">
        <f t="shared" si="316"/>
        <v>1</v>
      </c>
      <c r="S808" s="49">
        <f t="shared" si="317"/>
        <v>1</v>
      </c>
      <c r="T808">
        <f t="shared" si="291"/>
        <v>7.48</v>
      </c>
      <c r="U808">
        <f t="shared" si="318"/>
        <v>1</v>
      </c>
      <c r="V808">
        <f t="shared" si="319"/>
        <v>1</v>
      </c>
      <c r="W808">
        <f t="shared" si="294"/>
        <v>7.57</v>
      </c>
      <c r="X808">
        <f t="shared" si="320"/>
        <v>1</v>
      </c>
      <c r="Y808">
        <f t="shared" si="321"/>
        <v>1</v>
      </c>
      <c r="Z808">
        <f t="shared" si="297"/>
        <v>7.64</v>
      </c>
      <c r="AA808">
        <f t="shared" si="322"/>
        <v>1</v>
      </c>
      <c r="AB808">
        <f t="shared" si="323"/>
        <v>1</v>
      </c>
      <c r="AC808">
        <f t="shared" si="300"/>
        <v>7.54</v>
      </c>
      <c r="AD808" cm="1">
        <f t="array" ref="AD808">1+SUMPRODUCT((D$469:D$776=D808)*(AC$469:AC$776&gt;AC808))</f>
        <v>1</v>
      </c>
      <c r="AE808">
        <f t="shared" si="324"/>
        <v>1</v>
      </c>
      <c r="AF808">
        <f t="shared" si="302"/>
        <v>7.34</v>
      </c>
      <c r="AG808" cm="1">
        <f t="array" ref="AG808">1+SUMPRODUCT((D$469:D$776=D808)*(AF$469:AF$776&gt;AF808))</f>
        <v>1</v>
      </c>
      <c r="AH808">
        <f t="shared" si="325"/>
        <v>1</v>
      </c>
      <c r="AI808">
        <f t="shared" si="304"/>
        <v>7.66</v>
      </c>
      <c r="AJ808" cm="1">
        <f t="array" ref="AJ808">1+SUMPRODUCT((D$469:D$776=D808)*(AI$469:AI$776&gt;AI808))</f>
        <v>1</v>
      </c>
      <c r="AK808">
        <f t="shared" si="326"/>
        <v>1</v>
      </c>
      <c r="AL808">
        <f t="shared" si="306"/>
        <v>7.58</v>
      </c>
      <c r="AM808" cm="1">
        <f t="array" ref="AM808">1+SUMPRODUCT((D$469:D$776=D808)*(AL$469:AL$776&gt;AL808))</f>
        <v>1</v>
      </c>
      <c r="AN808">
        <f t="shared" si="327"/>
        <v>1</v>
      </c>
    </row>
    <row r="809" spans="2:40" x14ac:dyDescent="0.3">
      <c r="B809" s="7" t="s">
        <v>347</v>
      </c>
      <c r="C809" t="str">
        <f>VLOOKUP(B809,class!A$1:B$370,2,FALSE)</f>
        <v>Shire county</v>
      </c>
      <c r="E809" s="7">
        <f t="shared" si="276"/>
        <v>7.36</v>
      </c>
      <c r="F809" s="49">
        <f t="shared" si="308"/>
        <v>1</v>
      </c>
      <c r="G809" s="49">
        <f t="shared" si="309"/>
        <v>1</v>
      </c>
      <c r="H809">
        <f t="shared" si="279"/>
        <v>7.3</v>
      </c>
      <c r="I809" s="49">
        <f t="shared" si="310"/>
        <v>1</v>
      </c>
      <c r="J809" s="49">
        <f t="shared" si="311"/>
        <v>1</v>
      </c>
      <c r="K809">
        <f t="shared" si="282"/>
        <v>7.5</v>
      </c>
      <c r="L809">
        <f t="shared" si="312"/>
        <v>1</v>
      </c>
      <c r="M809" s="49">
        <f t="shared" si="313"/>
        <v>1</v>
      </c>
      <c r="N809">
        <f t="shared" si="285"/>
        <v>7.54</v>
      </c>
      <c r="O809">
        <f t="shared" si="314"/>
        <v>1</v>
      </c>
      <c r="P809" s="49">
        <f t="shared" si="315"/>
        <v>1</v>
      </c>
      <c r="Q809">
        <f t="shared" si="288"/>
        <v>7.65</v>
      </c>
      <c r="R809">
        <f t="shared" si="316"/>
        <v>1</v>
      </c>
      <c r="S809" s="49">
        <f t="shared" si="317"/>
        <v>1</v>
      </c>
      <c r="T809">
        <f t="shared" si="291"/>
        <v>7.57</v>
      </c>
      <c r="U809">
        <f t="shared" si="318"/>
        <v>1</v>
      </c>
      <c r="V809">
        <f t="shared" si="319"/>
        <v>1</v>
      </c>
      <c r="W809">
        <f t="shared" si="294"/>
        <v>7.66</v>
      </c>
      <c r="X809">
        <f t="shared" si="320"/>
        <v>1</v>
      </c>
      <c r="Y809">
        <f t="shared" si="321"/>
        <v>1</v>
      </c>
      <c r="Z809">
        <f t="shared" si="297"/>
        <v>7.73</v>
      </c>
      <c r="AA809">
        <f t="shared" si="322"/>
        <v>1</v>
      </c>
      <c r="AB809">
        <f t="shared" si="323"/>
        <v>1</v>
      </c>
      <c r="AC809">
        <f t="shared" si="300"/>
        <v>7.57</v>
      </c>
      <c r="AD809" cm="1">
        <f t="array" ref="AD809">1+SUMPRODUCT((D$469:D$776=D809)*(AC$469:AC$776&gt;AC809))</f>
        <v>1</v>
      </c>
      <c r="AE809">
        <f t="shared" si="324"/>
        <v>1</v>
      </c>
      <c r="AF809">
        <f t="shared" si="302"/>
        <v>7.5</v>
      </c>
      <c r="AG809" cm="1">
        <f t="array" ref="AG809">1+SUMPRODUCT((D$469:D$776=D809)*(AF$469:AF$776&gt;AF809))</f>
        <v>1</v>
      </c>
      <c r="AH809">
        <f t="shared" si="325"/>
        <v>1</v>
      </c>
      <c r="AI809">
        <f t="shared" si="304"/>
        <v>7.59</v>
      </c>
      <c r="AJ809" cm="1">
        <f t="array" ref="AJ809">1+SUMPRODUCT((D$469:D$776=D809)*(AI$469:AI$776&gt;AI809))</f>
        <v>1</v>
      </c>
      <c r="AK809">
        <f t="shared" si="326"/>
        <v>1</v>
      </c>
      <c r="AL809">
        <f t="shared" si="306"/>
        <v>7.48</v>
      </c>
      <c r="AM809" cm="1">
        <f t="array" ref="AM809">1+SUMPRODUCT((D$469:D$776=D809)*(AL$469:AL$776&gt;AL809))</f>
        <v>1</v>
      </c>
      <c r="AN809">
        <f t="shared" si="327"/>
        <v>1</v>
      </c>
    </row>
    <row r="810" spans="2:40" x14ac:dyDescent="0.3">
      <c r="B810" s="7" t="s">
        <v>348</v>
      </c>
      <c r="C810" t="str">
        <f>VLOOKUP(B810,class!A$1:B$370,2,FALSE)</f>
        <v>Shire county</v>
      </c>
      <c r="E810" s="7">
        <f t="shared" si="276"/>
        <v>7.4</v>
      </c>
      <c r="F810" s="49">
        <f t="shared" si="308"/>
        <v>1</v>
      </c>
      <c r="G810" s="49">
        <f t="shared" si="309"/>
        <v>1</v>
      </c>
      <c r="H810">
        <f t="shared" si="279"/>
        <v>7.32</v>
      </c>
      <c r="I810" s="49">
        <f t="shared" si="310"/>
        <v>1</v>
      </c>
      <c r="J810" s="49">
        <f t="shared" si="311"/>
        <v>1</v>
      </c>
      <c r="K810">
        <f t="shared" si="282"/>
        <v>7.56</v>
      </c>
      <c r="L810">
        <f t="shared" si="312"/>
        <v>1</v>
      </c>
      <c r="M810" s="49">
        <f t="shared" si="313"/>
        <v>1</v>
      </c>
      <c r="N810">
        <f t="shared" si="285"/>
        <v>7.47</v>
      </c>
      <c r="O810">
        <f t="shared" si="314"/>
        <v>1</v>
      </c>
      <c r="P810" s="49">
        <f t="shared" si="315"/>
        <v>1</v>
      </c>
      <c r="Q810">
        <f t="shared" si="288"/>
        <v>7.57</v>
      </c>
      <c r="R810">
        <f t="shared" si="316"/>
        <v>1</v>
      </c>
      <c r="S810" s="49">
        <f t="shared" si="317"/>
        <v>1</v>
      </c>
      <c r="T810">
        <f t="shared" si="291"/>
        <v>7.49</v>
      </c>
      <c r="U810">
        <f t="shared" si="318"/>
        <v>1</v>
      </c>
      <c r="V810">
        <f t="shared" si="319"/>
        <v>1</v>
      </c>
      <c r="W810">
        <f t="shared" si="294"/>
        <v>7.59</v>
      </c>
      <c r="X810">
        <f t="shared" si="320"/>
        <v>1</v>
      </c>
      <c r="Y810">
        <f t="shared" si="321"/>
        <v>1</v>
      </c>
      <c r="Z810">
        <f t="shared" si="297"/>
        <v>7.63</v>
      </c>
      <c r="AA810">
        <f t="shared" si="322"/>
        <v>1</v>
      </c>
      <c r="AB810">
        <f t="shared" si="323"/>
        <v>1</v>
      </c>
      <c r="AC810">
        <f t="shared" si="300"/>
        <v>7.66</v>
      </c>
      <c r="AD810" cm="1">
        <f t="array" ref="AD810">1+SUMPRODUCT((D$469:D$776=D810)*(AC$469:AC$776&gt;AC810))</f>
        <v>1</v>
      </c>
      <c r="AE810">
        <f t="shared" si="324"/>
        <v>1</v>
      </c>
      <c r="AF810">
        <f t="shared" si="302"/>
        <v>7.24</v>
      </c>
      <c r="AG810" cm="1">
        <f t="array" ref="AG810">1+SUMPRODUCT((D$469:D$776=D810)*(AF$469:AF$776&gt;AF810))</f>
        <v>1</v>
      </c>
      <c r="AH810">
        <f t="shared" si="325"/>
        <v>1</v>
      </c>
      <c r="AI810">
        <f t="shared" si="304"/>
        <v>7.56</v>
      </c>
      <c r="AJ810" cm="1">
        <f t="array" ref="AJ810">1+SUMPRODUCT((D$469:D$776=D810)*(AI$469:AI$776&gt;AI810))</f>
        <v>1</v>
      </c>
      <c r="AK810">
        <f t="shared" si="326"/>
        <v>1</v>
      </c>
      <c r="AL810">
        <f t="shared" si="306"/>
        <v>7.49</v>
      </c>
      <c r="AM810" cm="1">
        <f t="array" ref="AM810">1+SUMPRODUCT((D$469:D$776=D810)*(AL$469:AL$776&gt;AL810))</f>
        <v>1</v>
      </c>
      <c r="AN810">
        <f t="shared" si="327"/>
        <v>1</v>
      </c>
    </row>
    <row r="811" spans="2:40" x14ac:dyDescent="0.3">
      <c r="B811" s="7" t="s">
        <v>349</v>
      </c>
      <c r="C811" t="str">
        <f>VLOOKUP(B811,class!A$1:B$370,2,FALSE)</f>
        <v>Shire county</v>
      </c>
      <c r="E811" s="7">
        <f t="shared" si="276"/>
        <v>7.51</v>
      </c>
      <c r="F811" s="49">
        <f t="shared" si="308"/>
        <v>1</v>
      </c>
      <c r="G811" s="49">
        <f t="shared" si="309"/>
        <v>1</v>
      </c>
      <c r="H811">
        <f t="shared" si="279"/>
        <v>7.37</v>
      </c>
      <c r="I811" s="49">
        <f t="shared" si="310"/>
        <v>1</v>
      </c>
      <c r="J811" s="49">
        <f t="shared" si="311"/>
        <v>1</v>
      </c>
      <c r="K811">
        <f t="shared" si="282"/>
        <v>7.51</v>
      </c>
      <c r="L811">
        <f t="shared" si="312"/>
        <v>1</v>
      </c>
      <c r="M811" s="49">
        <f t="shared" si="313"/>
        <v>1</v>
      </c>
      <c r="N811">
        <f t="shared" si="285"/>
        <v>7.56</v>
      </c>
      <c r="O811">
        <f t="shared" si="314"/>
        <v>1</v>
      </c>
      <c r="P811" s="49">
        <f t="shared" si="315"/>
        <v>1</v>
      </c>
      <c r="Q811">
        <f t="shared" si="288"/>
        <v>7.55</v>
      </c>
      <c r="R811">
        <f t="shared" si="316"/>
        <v>1</v>
      </c>
      <c r="S811" s="49">
        <f t="shared" si="317"/>
        <v>1</v>
      </c>
      <c r="T811">
        <f t="shared" si="291"/>
        <v>7.82</v>
      </c>
      <c r="U811">
        <f t="shared" si="318"/>
        <v>1</v>
      </c>
      <c r="V811">
        <f t="shared" si="319"/>
        <v>1</v>
      </c>
      <c r="W811">
        <f t="shared" si="294"/>
        <v>7.67</v>
      </c>
      <c r="X811">
        <f t="shared" si="320"/>
        <v>1</v>
      </c>
      <c r="Y811">
        <f t="shared" si="321"/>
        <v>1</v>
      </c>
      <c r="Z811">
        <f t="shared" si="297"/>
        <v>7.72</v>
      </c>
      <c r="AA811">
        <f t="shared" si="322"/>
        <v>1</v>
      </c>
      <c r="AB811">
        <f t="shared" si="323"/>
        <v>1</v>
      </c>
      <c r="AC811">
        <f t="shared" si="300"/>
        <v>7.56</v>
      </c>
      <c r="AD811" cm="1">
        <f t="array" ref="AD811">1+SUMPRODUCT((D$469:D$776=D811)*(AC$469:AC$776&gt;AC811))</f>
        <v>1</v>
      </c>
      <c r="AE811">
        <f t="shared" si="324"/>
        <v>1</v>
      </c>
      <c r="AF811">
        <f t="shared" si="302"/>
        <v>7.38</v>
      </c>
      <c r="AG811" cm="1">
        <f t="array" ref="AG811">1+SUMPRODUCT((D$469:D$776=D811)*(AF$469:AF$776&gt;AF811))</f>
        <v>1</v>
      </c>
      <c r="AH811">
        <f t="shared" si="325"/>
        <v>1</v>
      </c>
      <c r="AI811">
        <f t="shared" si="304"/>
        <v>7.68</v>
      </c>
      <c r="AJ811" cm="1">
        <f t="array" ref="AJ811">1+SUMPRODUCT((D$469:D$776=D811)*(AI$469:AI$776&gt;AI811))</f>
        <v>1</v>
      </c>
      <c r="AK811">
        <f t="shared" si="326"/>
        <v>1</v>
      </c>
      <c r="AL811">
        <f t="shared" si="306"/>
        <v>7.61</v>
      </c>
      <c r="AM811" cm="1">
        <f t="array" ref="AM811">1+SUMPRODUCT((D$469:D$776=D811)*(AL$469:AL$776&gt;AL811))</f>
        <v>1</v>
      </c>
      <c r="AN811">
        <f t="shared" si="327"/>
        <v>1</v>
      </c>
    </row>
    <row r="812" spans="2:40" x14ac:dyDescent="0.3">
      <c r="B812" s="7" t="s">
        <v>887</v>
      </c>
      <c r="C812" t="str">
        <f>VLOOKUP(B812,class!A$1:B$370,2,FALSE)</f>
        <v>Shire county</v>
      </c>
      <c r="E812" s="7">
        <f t="shared" si="276"/>
        <v>7.33</v>
      </c>
      <c r="F812" s="49">
        <f t="shared" ref="F812:F815" si="328">1+SUMPRODUCT((D$469:D$776=D812)*(E$469:E$776&gt;E812))</f>
        <v>1</v>
      </c>
      <c r="G812" s="49">
        <f t="shared" ref="G812:G815" si="329">IF(E812="x",9999,F812)</f>
        <v>1</v>
      </c>
      <c r="H812">
        <f t="shared" si="279"/>
        <v>7.43</v>
      </c>
      <c r="I812" s="49">
        <f t="shared" ref="I812:I815" si="330">1+SUMPRODUCT((D$469:D$776=D812)*(H$469:H$776&gt;H812))</f>
        <v>1</v>
      </c>
      <c r="J812" s="49">
        <f t="shared" ref="J812:J815" si="331">IF(H812="x",9999,I812)</f>
        <v>1</v>
      </c>
      <c r="K812">
        <f t="shared" si="282"/>
        <v>7.55</v>
      </c>
      <c r="L812">
        <f t="shared" ref="L812:L815" si="332">1+SUMPRODUCT((D$469:D$776=D812)*(K$469:K$776&gt;K812))</f>
        <v>1</v>
      </c>
      <c r="M812" s="49">
        <f t="shared" ref="M812:M815" si="333">IF(K812="x",9999,L812)</f>
        <v>1</v>
      </c>
      <c r="N812">
        <f t="shared" si="285"/>
        <v>7.51</v>
      </c>
      <c r="O812">
        <f t="shared" ref="O812:O815" si="334">1+SUMPRODUCT((D$469:D$776=D812)*(N$469:N$776&gt;N812))</f>
        <v>1</v>
      </c>
      <c r="P812" s="49">
        <f t="shared" ref="P812:P815" si="335">IF(N812="x",9999,O812)</f>
        <v>1</v>
      </c>
      <c r="Q812">
        <f t="shared" si="288"/>
        <v>7.6</v>
      </c>
      <c r="R812">
        <f t="shared" ref="R812:R815" si="336">1+SUMPRODUCT((D$469:D$776=D812)*(Q$469:Q$776&gt;Q812))</f>
        <v>1</v>
      </c>
      <c r="S812" s="49">
        <f t="shared" ref="S812:S815" si="337">IF(Q812="x",9999,R812)</f>
        <v>1</v>
      </c>
      <c r="T812">
        <f t="shared" si="291"/>
        <v>7.64</v>
      </c>
      <c r="U812">
        <f t="shared" ref="U812:U815" si="338">1+SUMPRODUCT((D$469:D$776=D812)*(T$469:T$776&gt;T812))</f>
        <v>1</v>
      </c>
      <c r="V812">
        <f t="shared" ref="V812:V815" si="339">IF(T812="x",9999,U812)</f>
        <v>1</v>
      </c>
      <c r="W812">
        <f t="shared" si="294"/>
        <v>7.57</v>
      </c>
      <c r="X812">
        <f t="shared" ref="X812:X815" si="340">1+SUMPRODUCT((D$469:D$776=D812)*(W$469:W$776&gt;W812))</f>
        <v>1</v>
      </c>
      <c r="Y812">
        <f t="shared" ref="Y812:Y815" si="341">IF(W812="x",9999,X812)</f>
        <v>1</v>
      </c>
      <c r="Z812">
        <f t="shared" si="297"/>
        <v>7.62</v>
      </c>
      <c r="AA812">
        <f t="shared" ref="AA812:AA815" si="342">1+SUMPRODUCT((D$469:D$776=D812)*(Z$469:Z$776&gt;Z812))</f>
        <v>1</v>
      </c>
      <c r="AB812">
        <f t="shared" ref="AB812:AB815" si="343">IF(Z812="x",9999,AA812)</f>
        <v>1</v>
      </c>
      <c r="AC812">
        <f t="shared" si="300"/>
        <v>7.61</v>
      </c>
      <c r="AD812" cm="1">
        <f t="array" ref="AD812">1+SUMPRODUCT((D$469:D$776=D812)*(AC$469:AC$776&gt;AC812))</f>
        <v>1</v>
      </c>
      <c r="AE812">
        <f t="shared" ref="AE812:AE815" si="344">IF(AC812="x",9999,AD812)</f>
        <v>1</v>
      </c>
      <c r="AF812">
        <f t="shared" si="302"/>
        <v>7.42</v>
      </c>
      <c r="AG812" cm="1">
        <f t="array" ref="AG812">1+SUMPRODUCT((D$469:D$776=D812)*(AF$469:AF$776&gt;AF812))</f>
        <v>1</v>
      </c>
      <c r="AH812">
        <f t="shared" ref="AH812:AH815" si="345">IF(AF812="x",9999,AG812)</f>
        <v>1</v>
      </c>
      <c r="AI812">
        <f t="shared" si="304"/>
        <v>7.39</v>
      </c>
      <c r="AJ812" cm="1">
        <f t="array" ref="AJ812">1+SUMPRODUCT((D$469:D$776=D812)*(AI$469:AI$776&gt;AI812))</f>
        <v>1</v>
      </c>
      <c r="AK812">
        <f t="shared" ref="AK812:AK815" si="346">IF(AI812="x",9999,AJ812)</f>
        <v>1</v>
      </c>
      <c r="AL812">
        <f t="shared" si="306"/>
        <v>7.48</v>
      </c>
      <c r="AM812" cm="1">
        <f t="array" ref="AM812">1+SUMPRODUCT((D$469:D$776=D812)*(AL$469:AL$776&gt;AL812))</f>
        <v>1</v>
      </c>
      <c r="AN812">
        <f t="shared" ref="AN812:AN815" si="347">IF(AL812="x",9999,AM812)</f>
        <v>1</v>
      </c>
    </row>
    <row r="813" spans="2:40" x14ac:dyDescent="0.3">
      <c r="B813" s="7" t="s">
        <v>350</v>
      </c>
      <c r="C813" t="str">
        <f>VLOOKUP(B813,class!A$1:B$370,2,FALSE)</f>
        <v>Shire county</v>
      </c>
      <c r="E813" s="7">
        <f t="shared" si="276"/>
        <v>7.17</v>
      </c>
      <c r="F813" s="49">
        <f t="shared" si="328"/>
        <v>1</v>
      </c>
      <c r="G813" s="49">
        <f t="shared" si="329"/>
        <v>1</v>
      </c>
      <c r="H813">
        <f t="shared" si="279"/>
        <v>7.38</v>
      </c>
      <c r="I813" s="49">
        <f t="shared" si="330"/>
        <v>1</v>
      </c>
      <c r="J813" s="49">
        <f t="shared" si="331"/>
        <v>1</v>
      </c>
      <c r="K813">
        <f t="shared" si="282"/>
        <v>7.56</v>
      </c>
      <c r="L813">
        <f t="shared" si="332"/>
        <v>1</v>
      </c>
      <c r="M813" s="49">
        <f t="shared" si="333"/>
        <v>1</v>
      </c>
      <c r="N813">
        <f t="shared" si="285"/>
        <v>7.58</v>
      </c>
      <c r="O813">
        <f t="shared" si="334"/>
        <v>1</v>
      </c>
      <c r="P813" s="49">
        <f t="shared" si="335"/>
        <v>1</v>
      </c>
      <c r="Q813">
        <f t="shared" si="288"/>
        <v>7.62</v>
      </c>
      <c r="R813">
        <f t="shared" si="336"/>
        <v>1</v>
      </c>
      <c r="S813" s="49">
        <f t="shared" si="337"/>
        <v>1</v>
      </c>
      <c r="T813">
        <f t="shared" si="291"/>
        <v>7.66</v>
      </c>
      <c r="U813">
        <f t="shared" si="338"/>
        <v>1</v>
      </c>
      <c r="V813">
        <f t="shared" si="339"/>
        <v>1</v>
      </c>
      <c r="W813">
        <f t="shared" si="294"/>
        <v>7.69</v>
      </c>
      <c r="X813">
        <f t="shared" si="340"/>
        <v>1</v>
      </c>
      <c r="Y813">
        <f t="shared" si="341"/>
        <v>1</v>
      </c>
      <c r="Z813">
        <f t="shared" si="297"/>
        <v>7.79</v>
      </c>
      <c r="AA813">
        <f t="shared" si="342"/>
        <v>1</v>
      </c>
      <c r="AB813">
        <f t="shared" si="343"/>
        <v>1</v>
      </c>
      <c r="AC813">
        <f t="shared" si="300"/>
        <v>7.59</v>
      </c>
      <c r="AD813" cm="1">
        <f t="array" ref="AD813">1+SUMPRODUCT((D$469:D$776=D813)*(AC$469:AC$776&gt;AC813))</f>
        <v>1</v>
      </c>
      <c r="AE813">
        <f t="shared" si="344"/>
        <v>1</v>
      </c>
      <c r="AF813">
        <f t="shared" si="302"/>
        <v>7.41</v>
      </c>
      <c r="AG813" cm="1">
        <f t="array" ref="AG813">1+SUMPRODUCT((D$469:D$776=D813)*(AF$469:AF$776&gt;AF813))</f>
        <v>1</v>
      </c>
      <c r="AH813">
        <f t="shared" si="345"/>
        <v>1</v>
      </c>
      <c r="AI813">
        <f t="shared" si="304"/>
        <v>7.44</v>
      </c>
      <c r="AJ813" cm="1">
        <f t="array" ref="AJ813">1+SUMPRODUCT((D$469:D$776=D813)*(AI$469:AI$776&gt;AI813))</f>
        <v>1</v>
      </c>
      <c r="AK813">
        <f t="shared" si="346"/>
        <v>1</v>
      </c>
      <c r="AL813">
        <f t="shared" si="306"/>
        <v>7.31</v>
      </c>
      <c r="AM813" cm="1">
        <f t="array" ref="AM813">1+SUMPRODUCT((D$469:D$776=D813)*(AL$469:AL$776&gt;AL813))</f>
        <v>1</v>
      </c>
      <c r="AN813">
        <f t="shared" si="347"/>
        <v>1</v>
      </c>
    </row>
    <row r="814" spans="2:40" x14ac:dyDescent="0.3">
      <c r="B814" s="7" t="s">
        <v>351</v>
      </c>
      <c r="C814" t="str">
        <f>VLOOKUP(B814,class!A$1:B$370,2,FALSE)</f>
        <v>Shire county</v>
      </c>
      <c r="E814" s="7">
        <f t="shared" si="276"/>
        <v>7.5</v>
      </c>
      <c r="F814" s="49">
        <f t="shared" si="328"/>
        <v>1</v>
      </c>
      <c r="G814" s="49">
        <f t="shared" si="329"/>
        <v>1</v>
      </c>
      <c r="H814">
        <f t="shared" si="279"/>
        <v>7.39</v>
      </c>
      <c r="I814" s="49">
        <f t="shared" si="330"/>
        <v>1</v>
      </c>
      <c r="J814" s="49">
        <f t="shared" si="331"/>
        <v>1</v>
      </c>
      <c r="K814">
        <f t="shared" si="282"/>
        <v>7.63</v>
      </c>
      <c r="L814">
        <f t="shared" si="332"/>
        <v>1</v>
      </c>
      <c r="M814" s="49">
        <f t="shared" si="333"/>
        <v>1</v>
      </c>
      <c r="N814">
        <f t="shared" si="285"/>
        <v>7.65</v>
      </c>
      <c r="O814">
        <f t="shared" si="334"/>
        <v>1</v>
      </c>
      <c r="P814" s="49">
        <f t="shared" si="335"/>
        <v>1</v>
      </c>
      <c r="Q814">
        <f t="shared" si="288"/>
        <v>7.56</v>
      </c>
      <c r="R814">
        <f t="shared" si="336"/>
        <v>1</v>
      </c>
      <c r="S814" s="49">
        <f t="shared" si="337"/>
        <v>1</v>
      </c>
      <c r="T814">
        <f t="shared" si="291"/>
        <v>7.53</v>
      </c>
      <c r="U814">
        <f t="shared" si="338"/>
        <v>1</v>
      </c>
      <c r="V814">
        <f t="shared" si="339"/>
        <v>1</v>
      </c>
      <c r="W814">
        <f t="shared" si="294"/>
        <v>7.65</v>
      </c>
      <c r="X814">
        <f t="shared" si="340"/>
        <v>1</v>
      </c>
      <c r="Y814">
        <f t="shared" si="341"/>
        <v>1</v>
      </c>
      <c r="Z814">
        <f t="shared" si="297"/>
        <v>7.78</v>
      </c>
      <c r="AA814">
        <f t="shared" si="342"/>
        <v>1</v>
      </c>
      <c r="AB814">
        <f t="shared" si="343"/>
        <v>1</v>
      </c>
      <c r="AC814">
        <f t="shared" si="300"/>
        <v>7.7</v>
      </c>
      <c r="AD814" cm="1">
        <f t="array" ref="AD814">1+SUMPRODUCT((D$469:D$776=D814)*(AC$469:AC$776&gt;AC814))</f>
        <v>1</v>
      </c>
      <c r="AE814">
        <f t="shared" si="344"/>
        <v>1</v>
      </c>
      <c r="AF814">
        <f t="shared" si="302"/>
        <v>7.28</v>
      </c>
      <c r="AG814" cm="1">
        <f t="array" ref="AG814">1+SUMPRODUCT((D$469:D$776=D814)*(AF$469:AF$776&gt;AF814))</f>
        <v>1</v>
      </c>
      <c r="AH814">
        <f t="shared" si="345"/>
        <v>1</v>
      </c>
      <c r="AI814">
        <f t="shared" si="304"/>
        <v>7.37</v>
      </c>
      <c r="AJ814" cm="1">
        <f t="array" ref="AJ814">1+SUMPRODUCT((D$469:D$776=D814)*(AI$469:AI$776&gt;AI814))</f>
        <v>1</v>
      </c>
      <c r="AK814">
        <f t="shared" si="346"/>
        <v>1</v>
      </c>
      <c r="AL814">
        <f t="shared" si="306"/>
        <v>7.38</v>
      </c>
      <c r="AM814" cm="1">
        <f t="array" ref="AM814">1+SUMPRODUCT((D$469:D$776=D814)*(AL$469:AL$776&gt;AL814))</f>
        <v>1</v>
      </c>
      <c r="AN814">
        <f t="shared" si="347"/>
        <v>1</v>
      </c>
    </row>
    <row r="815" spans="2:40" x14ac:dyDescent="0.3">
      <c r="B815" s="7" t="s">
        <v>352</v>
      </c>
      <c r="C815" t="str">
        <f>VLOOKUP(B815,class!A$1:B$370,2,FALSE)</f>
        <v>Shire county</v>
      </c>
      <c r="E815" s="7">
        <f t="shared" si="276"/>
        <v>7.31</v>
      </c>
      <c r="F815" s="49">
        <f t="shared" si="328"/>
        <v>1</v>
      </c>
      <c r="G815" s="49">
        <f t="shared" si="329"/>
        <v>1</v>
      </c>
      <c r="H815">
        <f t="shared" si="279"/>
        <v>7.41</v>
      </c>
      <c r="I815" s="49">
        <f t="shared" si="330"/>
        <v>1</v>
      </c>
      <c r="J815" s="49">
        <f t="shared" si="331"/>
        <v>1</v>
      </c>
      <c r="K815">
        <f t="shared" si="282"/>
        <v>7.47</v>
      </c>
      <c r="L815">
        <f t="shared" si="332"/>
        <v>1</v>
      </c>
      <c r="M815" s="49">
        <f t="shared" si="333"/>
        <v>1</v>
      </c>
      <c r="N815">
        <f t="shared" si="285"/>
        <v>7.53</v>
      </c>
      <c r="O815">
        <f t="shared" si="334"/>
        <v>1</v>
      </c>
      <c r="P815" s="49">
        <f t="shared" si="335"/>
        <v>1</v>
      </c>
      <c r="Q815">
        <f t="shared" si="288"/>
        <v>7.52</v>
      </c>
      <c r="R815">
        <f t="shared" si="336"/>
        <v>1</v>
      </c>
      <c r="S815" s="49">
        <f t="shared" si="337"/>
        <v>1</v>
      </c>
      <c r="T815">
        <f t="shared" si="291"/>
        <v>7.63</v>
      </c>
      <c r="U815">
        <f t="shared" si="338"/>
        <v>1</v>
      </c>
      <c r="V815">
        <f t="shared" si="339"/>
        <v>1</v>
      </c>
      <c r="W815">
        <f t="shared" si="294"/>
        <v>7.63</v>
      </c>
      <c r="X815">
        <f t="shared" si="340"/>
        <v>1</v>
      </c>
      <c r="Y815">
        <f t="shared" si="341"/>
        <v>1</v>
      </c>
      <c r="Z815">
        <f t="shared" si="297"/>
        <v>7.59</v>
      </c>
      <c r="AA815">
        <f t="shared" si="342"/>
        <v>1</v>
      </c>
      <c r="AB815">
        <f t="shared" si="343"/>
        <v>1</v>
      </c>
      <c r="AC815">
        <f t="shared" si="300"/>
        <v>7.57</v>
      </c>
      <c r="AD815" cm="1">
        <f t="array" ref="AD815">1+SUMPRODUCT((D$469:D$776=D815)*(AC$469:AC$776&gt;AC815))</f>
        <v>1</v>
      </c>
      <c r="AE815">
        <f t="shared" si="344"/>
        <v>1</v>
      </c>
      <c r="AF815">
        <f t="shared" si="302"/>
        <v>7.34</v>
      </c>
      <c r="AG815" cm="1">
        <f t="array" ref="AG815">1+SUMPRODUCT((D$469:D$776=D815)*(AF$469:AF$776&gt;AF815))</f>
        <v>1</v>
      </c>
      <c r="AH815">
        <f t="shared" si="345"/>
        <v>1</v>
      </c>
      <c r="AI815">
        <f t="shared" si="304"/>
        <v>7.45</v>
      </c>
      <c r="AJ815" cm="1">
        <f t="array" ref="AJ815">1+SUMPRODUCT((D$469:D$776=D815)*(AI$469:AI$776&gt;AI815))</f>
        <v>1</v>
      </c>
      <c r="AK815">
        <f t="shared" si="346"/>
        <v>1</v>
      </c>
      <c r="AL815">
        <f t="shared" si="306"/>
        <v>7.58</v>
      </c>
      <c r="AM815" cm="1">
        <f t="array" ref="AM815">1+SUMPRODUCT((D$469:D$776=D815)*(AL$469:AL$776&gt;AL815))</f>
        <v>1</v>
      </c>
      <c r="AN815">
        <f t="shared" si="347"/>
        <v>1</v>
      </c>
    </row>
  </sheetData>
  <conditionalFormatting sqref="B296 B469:B492 B777:G788">
    <cfRule type="cellIs" priority="43" stopIfTrue="1" operator="equal">
      <formula>"#"</formula>
    </cfRule>
  </conditionalFormatting>
  <conditionalFormatting sqref="B494:B776">
    <cfRule type="cellIs" priority="21" stopIfTrue="1" operator="equal">
      <formula>"#"</formula>
    </cfRule>
  </conditionalFormatting>
  <conditionalFormatting sqref="B792:B815">
    <cfRule type="cellIs" priority="2" stopIfTrue="1" operator="equal">
      <formula>"#"</formula>
    </cfRule>
  </conditionalFormatting>
  <conditionalFormatting sqref="C469:E776">
    <cfRule type="cellIs" priority="20" stopIfTrue="1" operator="equal">
      <formula>"#"</formula>
    </cfRule>
  </conditionalFormatting>
  <conditionalFormatting sqref="D786">
    <cfRule type="cellIs" priority="55" stopIfTrue="1" operator="equal">
      <formula>"#"</formula>
    </cfRule>
  </conditionalFormatting>
  <conditionalFormatting sqref="D788">
    <cfRule type="cellIs" priority="49" stopIfTrue="1" operator="equal">
      <formula>"#"</formula>
    </cfRule>
  </conditionalFormatting>
  <conditionalFormatting sqref="E790">
    <cfRule type="cellIs" priority="34" stopIfTrue="1" operator="equal">
      <formula>"#"</formula>
    </cfRule>
  </conditionalFormatting>
  <conditionalFormatting sqref="E792:E815">
    <cfRule type="cellIs" priority="1" stopIfTrue="1" operator="equal">
      <formula>"#"</formula>
    </cfRule>
  </conditionalFormatting>
  <conditionalFormatting sqref="G786">
    <cfRule type="cellIs" priority="54" stopIfTrue="1" operator="equal">
      <formula>"#"</formula>
    </cfRule>
  </conditionalFormatting>
  <conditionalFormatting sqref="G788">
    <cfRule type="cellIs" priority="48" stopIfTrue="1" operator="equal">
      <formula>"#"</formula>
    </cfRule>
  </conditionalFormatting>
  <conditionalFormatting sqref="H780:H788 J780:K788 M780:N788 P780:Q788 S780:T788">
    <cfRule type="cellIs" priority="61" stopIfTrue="1" operator="equal">
      <formula>"#"</formula>
    </cfRule>
  </conditionalFormatting>
  <conditionalFormatting sqref="H790">
    <cfRule type="cellIs" priority="30" stopIfTrue="1" operator="equal">
      <formula>"#"</formula>
    </cfRule>
  </conditionalFormatting>
  <conditionalFormatting sqref="J786">
    <cfRule type="cellIs" priority="53" stopIfTrue="1" operator="equal">
      <formula>"#"</formula>
    </cfRule>
  </conditionalFormatting>
  <conditionalFormatting sqref="J788">
    <cfRule type="cellIs" priority="47" stopIfTrue="1" operator="equal">
      <formula>"#"</formula>
    </cfRule>
  </conditionalFormatting>
  <conditionalFormatting sqref="K790">
    <cfRule type="cellIs" priority="29" stopIfTrue="1" operator="equal">
      <formula>"#"</formula>
    </cfRule>
  </conditionalFormatting>
  <conditionalFormatting sqref="M786">
    <cfRule type="cellIs" priority="52" stopIfTrue="1" operator="equal">
      <formula>"#"</formula>
    </cfRule>
  </conditionalFormatting>
  <conditionalFormatting sqref="M788">
    <cfRule type="cellIs" priority="46" stopIfTrue="1" operator="equal">
      <formula>"#"</formula>
    </cfRule>
  </conditionalFormatting>
  <conditionalFormatting sqref="N790">
    <cfRule type="cellIs" priority="28" stopIfTrue="1" operator="equal">
      <formula>"#"</formula>
    </cfRule>
  </conditionalFormatting>
  <conditionalFormatting sqref="P786">
    <cfRule type="cellIs" priority="51" stopIfTrue="1" operator="equal">
      <formula>"#"</formula>
    </cfRule>
  </conditionalFormatting>
  <conditionalFormatting sqref="P788">
    <cfRule type="cellIs" priority="45" stopIfTrue="1" operator="equal">
      <formula>"#"</formula>
    </cfRule>
  </conditionalFormatting>
  <conditionalFormatting sqref="Q790">
    <cfRule type="cellIs" priority="27" stopIfTrue="1" operator="equal">
      <formula>"#"</formula>
    </cfRule>
  </conditionalFormatting>
  <conditionalFormatting sqref="S786">
    <cfRule type="cellIs" priority="50" stopIfTrue="1" operator="equal">
      <formula>"#"</formula>
    </cfRule>
  </conditionalFormatting>
  <conditionalFormatting sqref="S788">
    <cfRule type="cellIs" priority="44" stopIfTrue="1" operator="equal">
      <formula>"#"</formula>
    </cfRule>
  </conditionalFormatting>
  <conditionalFormatting sqref="T790">
    <cfRule type="cellIs" priority="26" stopIfTrue="1" operator="equal">
      <formula>"#"</formula>
    </cfRule>
  </conditionalFormatting>
  <conditionalFormatting sqref="V786">
    <cfRule type="cellIs" priority="41" stopIfTrue="1" operator="equal">
      <formula>"#"</formula>
    </cfRule>
  </conditionalFormatting>
  <conditionalFormatting sqref="V788">
    <cfRule type="cellIs" priority="40" stopIfTrue="1" operator="equal">
      <formula>"#"</formula>
    </cfRule>
  </conditionalFormatting>
  <conditionalFormatting sqref="V780:W788">
    <cfRule type="cellIs" priority="42" stopIfTrue="1" operator="equal">
      <formula>"#"</formula>
    </cfRule>
  </conditionalFormatting>
  <conditionalFormatting sqref="W790">
    <cfRule type="cellIs" priority="25" stopIfTrue="1" operator="equal">
      <formula>"#"</formula>
    </cfRule>
  </conditionalFormatting>
  <conditionalFormatting sqref="Y786">
    <cfRule type="cellIs" priority="38" stopIfTrue="1" operator="equal">
      <formula>"#"</formula>
    </cfRule>
  </conditionalFormatting>
  <conditionalFormatting sqref="Y788">
    <cfRule type="cellIs" priority="37" stopIfTrue="1" operator="equal">
      <formula>"#"</formula>
    </cfRule>
  </conditionalFormatting>
  <conditionalFormatting sqref="Y780:Z788">
    <cfRule type="cellIs" priority="39" stopIfTrue="1" operator="equal">
      <formula>"#"</formula>
    </cfRule>
  </conditionalFormatting>
  <conditionalFormatting sqref="Z790">
    <cfRule type="cellIs" priority="24" stopIfTrue="1" operator="equal">
      <formula>"#"</formula>
    </cfRule>
  </conditionalFormatting>
  <conditionalFormatting sqref="AB780:AC788">
    <cfRule type="cellIs" priority="3" stopIfTrue="1" operator="equal">
      <formula>"#"</formula>
    </cfRule>
  </conditionalFormatting>
  <conditionalFormatting sqref="AC790">
    <cfRule type="cellIs" priority="18" stopIfTrue="1" operator="equal">
      <formula>"#"</formula>
    </cfRule>
  </conditionalFormatting>
  <conditionalFormatting sqref="AE786">
    <cfRule type="cellIs" priority="16" stopIfTrue="1" operator="equal">
      <formula>"#"</formula>
    </cfRule>
  </conditionalFormatting>
  <conditionalFormatting sqref="AE788">
    <cfRule type="cellIs" priority="15" stopIfTrue="1" operator="equal">
      <formula>"#"</formula>
    </cfRule>
  </conditionalFormatting>
  <conditionalFormatting sqref="AE780:AF788">
    <cfRule type="cellIs" priority="17" stopIfTrue="1" operator="equal">
      <formula>"#"</formula>
    </cfRule>
  </conditionalFormatting>
  <conditionalFormatting sqref="AF790">
    <cfRule type="cellIs" priority="14" stopIfTrue="1" operator="equal">
      <formula>"#"</formula>
    </cfRule>
  </conditionalFormatting>
  <conditionalFormatting sqref="AH786">
    <cfRule type="cellIs" priority="12" stopIfTrue="1" operator="equal">
      <formula>"#"</formula>
    </cfRule>
  </conditionalFormatting>
  <conditionalFormatting sqref="AH788">
    <cfRule type="cellIs" priority="11" stopIfTrue="1" operator="equal">
      <formula>"#"</formula>
    </cfRule>
  </conditionalFormatting>
  <conditionalFormatting sqref="AH780:AI788">
    <cfRule type="cellIs" priority="13" stopIfTrue="1" operator="equal">
      <formula>"#"</formula>
    </cfRule>
  </conditionalFormatting>
  <conditionalFormatting sqref="AI790">
    <cfRule type="cellIs" priority="10" stopIfTrue="1" operator="equal">
      <formula>"#"</formula>
    </cfRule>
  </conditionalFormatting>
  <conditionalFormatting sqref="AK786">
    <cfRule type="cellIs" priority="8" stopIfTrue="1" operator="equal">
      <formula>"#"</formula>
    </cfRule>
  </conditionalFormatting>
  <conditionalFormatting sqref="AK788">
    <cfRule type="cellIs" priority="7" stopIfTrue="1" operator="equal">
      <formula>"#"</formula>
    </cfRule>
  </conditionalFormatting>
  <conditionalFormatting sqref="AK780:AL788">
    <cfRule type="cellIs" priority="9" stopIfTrue="1" operator="equal">
      <formula>"#"</formula>
    </cfRule>
  </conditionalFormatting>
  <conditionalFormatting sqref="AL790">
    <cfRule type="cellIs" priority="6" stopIfTrue="1" operator="equal">
      <formula>"#"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/>
  <dimension ref="A1:AN815"/>
  <sheetViews>
    <sheetView topLeftCell="A443" workbookViewId="0">
      <selection activeCell="C451" sqref="C451:N451"/>
    </sheetView>
  </sheetViews>
  <sheetFormatPr defaultRowHeight="14.4" x14ac:dyDescent="0.3"/>
  <cols>
    <col min="1" max="1" width="9" customWidth="1"/>
    <col min="2" max="2" width="34.5546875" bestFit="1" customWidth="1"/>
  </cols>
  <sheetData>
    <row r="1" spans="1:15" x14ac:dyDescent="0.3">
      <c r="A1" t="s">
        <v>1014</v>
      </c>
    </row>
    <row r="2" spans="1:15" x14ac:dyDescent="0.3">
      <c r="A2" t="s">
        <v>363</v>
      </c>
      <c r="H2" t="s">
        <v>916</v>
      </c>
    </row>
    <row r="4" spans="1:15" x14ac:dyDescent="0.3">
      <c r="A4" t="s">
        <v>917</v>
      </c>
    </row>
    <row r="5" spans="1:15" x14ac:dyDescent="0.3">
      <c r="C5" t="s">
        <v>918</v>
      </c>
    </row>
    <row r="6" spans="1:15" x14ac:dyDescent="0.3">
      <c r="C6" t="s">
        <v>919</v>
      </c>
      <c r="D6" t="s">
        <v>920</v>
      </c>
      <c r="E6" t="s">
        <v>921</v>
      </c>
      <c r="F6" t="s">
        <v>922</v>
      </c>
      <c r="G6" t="s">
        <v>923</v>
      </c>
      <c r="H6" t="s">
        <v>1007</v>
      </c>
      <c r="I6" t="s">
        <v>1009</v>
      </c>
      <c r="J6" t="s">
        <v>1016</v>
      </c>
      <c r="K6" t="s">
        <v>1026</v>
      </c>
      <c r="L6" t="s">
        <v>1027</v>
      </c>
      <c r="M6" t="s">
        <v>1028</v>
      </c>
      <c r="N6" t="s">
        <v>1029</v>
      </c>
    </row>
    <row r="7" spans="1:15" x14ac:dyDescent="0.3">
      <c r="A7" t="s">
        <v>357</v>
      </c>
      <c r="B7" t="s">
        <v>924</v>
      </c>
    </row>
    <row r="8" spans="1:15" x14ac:dyDescent="0.3">
      <c r="A8" t="s">
        <v>362</v>
      </c>
      <c r="B8" t="s">
        <v>925</v>
      </c>
    </row>
    <row r="10" spans="1:15" x14ac:dyDescent="0.3">
      <c r="A10" t="s">
        <v>364</v>
      </c>
      <c r="B10" t="s">
        <v>926</v>
      </c>
    </row>
    <row r="12" spans="1:15" x14ac:dyDescent="0.3">
      <c r="A12" t="s">
        <v>366</v>
      </c>
      <c r="B12" t="s">
        <v>927</v>
      </c>
    </row>
    <row r="13" spans="1:15" x14ac:dyDescent="0.3">
      <c r="A13" t="s">
        <v>368</v>
      </c>
      <c r="B13" t="s">
        <v>74</v>
      </c>
      <c r="C13">
        <v>7.68</v>
      </c>
      <c r="D13">
        <v>7.65</v>
      </c>
      <c r="E13">
        <v>7.74</v>
      </c>
      <c r="F13">
        <v>7.76</v>
      </c>
      <c r="G13">
        <v>7.8</v>
      </c>
      <c r="H13">
        <v>7.88</v>
      </c>
      <c r="I13">
        <v>8.01</v>
      </c>
      <c r="J13">
        <v>8.07</v>
      </c>
      <c r="K13">
        <v>7.8</v>
      </c>
      <c r="L13">
        <v>7.78</v>
      </c>
      <c r="M13">
        <v>7.68</v>
      </c>
      <c r="N13">
        <v>7.63</v>
      </c>
      <c r="O13" t="s">
        <v>390</v>
      </c>
    </row>
    <row r="14" spans="1:15" x14ac:dyDescent="0.3">
      <c r="A14" t="s">
        <v>369</v>
      </c>
      <c r="B14" t="s">
        <v>80</v>
      </c>
      <c r="C14">
        <v>7.68</v>
      </c>
      <c r="D14">
        <v>7.66</v>
      </c>
      <c r="E14">
        <v>7.83</v>
      </c>
      <c r="F14">
        <v>7.81</v>
      </c>
      <c r="G14">
        <v>7.91</v>
      </c>
      <c r="H14">
        <v>7.77</v>
      </c>
      <c r="I14">
        <v>7.87</v>
      </c>
      <c r="J14">
        <v>7.93</v>
      </c>
      <c r="K14">
        <v>7.91</v>
      </c>
      <c r="L14">
        <v>7.55</v>
      </c>
      <c r="M14">
        <v>7.8</v>
      </c>
      <c r="N14">
        <v>7.63</v>
      </c>
      <c r="O14" t="s">
        <v>390</v>
      </c>
    </row>
    <row r="15" spans="1:15" x14ac:dyDescent="0.3">
      <c r="A15" t="s">
        <v>370</v>
      </c>
      <c r="B15" t="s">
        <v>130</v>
      </c>
      <c r="C15">
        <v>7.53</v>
      </c>
      <c r="D15">
        <v>7.59</v>
      </c>
      <c r="E15">
        <v>7.71</v>
      </c>
      <c r="F15">
        <v>7.85</v>
      </c>
      <c r="G15">
        <v>7.73</v>
      </c>
      <c r="H15">
        <v>7.7</v>
      </c>
      <c r="I15">
        <v>7.81</v>
      </c>
      <c r="J15">
        <v>7.84</v>
      </c>
      <c r="K15">
        <v>7.8</v>
      </c>
      <c r="L15">
        <v>7.68</v>
      </c>
      <c r="M15">
        <v>7.75</v>
      </c>
      <c r="N15">
        <v>7.75</v>
      </c>
      <c r="O15" t="s">
        <v>390</v>
      </c>
    </row>
    <row r="16" spans="1:15" x14ac:dyDescent="0.3">
      <c r="A16" t="s">
        <v>371</v>
      </c>
      <c r="B16" t="s">
        <v>176</v>
      </c>
      <c r="C16">
        <v>7.61</v>
      </c>
      <c r="D16">
        <v>7.7</v>
      </c>
      <c r="E16">
        <v>7.64</v>
      </c>
      <c r="F16">
        <v>7.73</v>
      </c>
      <c r="G16">
        <v>7.89</v>
      </c>
      <c r="H16">
        <v>7.7</v>
      </c>
      <c r="I16">
        <v>7.84</v>
      </c>
      <c r="J16">
        <v>7.92</v>
      </c>
      <c r="K16">
        <v>7.75</v>
      </c>
      <c r="L16">
        <v>7.62</v>
      </c>
      <c r="M16">
        <v>7.65</v>
      </c>
      <c r="N16">
        <v>7.64</v>
      </c>
      <c r="O16" t="s">
        <v>390</v>
      </c>
    </row>
    <row r="17" spans="1:15" x14ac:dyDescent="0.3">
      <c r="A17" t="s">
        <v>372</v>
      </c>
      <c r="B17" t="s">
        <v>197</v>
      </c>
      <c r="C17">
        <v>7.74</v>
      </c>
      <c r="D17">
        <v>7.79</v>
      </c>
      <c r="E17">
        <v>7.8</v>
      </c>
      <c r="F17">
        <v>7.77</v>
      </c>
      <c r="G17">
        <v>7.8</v>
      </c>
      <c r="H17">
        <v>7.67</v>
      </c>
      <c r="I17">
        <v>7.83</v>
      </c>
      <c r="J17">
        <v>7.89</v>
      </c>
      <c r="K17">
        <v>7.81</v>
      </c>
      <c r="L17">
        <v>7.72</v>
      </c>
      <c r="M17">
        <v>7.91</v>
      </c>
      <c r="N17">
        <v>7.95</v>
      </c>
      <c r="O17" t="s">
        <v>390</v>
      </c>
    </row>
    <row r="18" spans="1:15" x14ac:dyDescent="0.3">
      <c r="A18" t="s">
        <v>373</v>
      </c>
      <c r="B18" t="s">
        <v>213</v>
      </c>
      <c r="C18">
        <v>7.76</v>
      </c>
      <c r="D18">
        <v>7.77</v>
      </c>
      <c r="E18">
        <v>7.89</v>
      </c>
      <c r="F18">
        <v>7.88</v>
      </c>
      <c r="G18">
        <v>7.76</v>
      </c>
      <c r="H18">
        <v>7.76</v>
      </c>
      <c r="I18">
        <v>7.91</v>
      </c>
      <c r="J18">
        <v>7.85</v>
      </c>
      <c r="K18">
        <v>7.85</v>
      </c>
      <c r="L18">
        <v>7.76</v>
      </c>
      <c r="M18">
        <v>7.74</v>
      </c>
      <c r="N18">
        <v>7.67</v>
      </c>
      <c r="O18" t="s">
        <v>390</v>
      </c>
    </row>
    <row r="19" spans="1:15" x14ac:dyDescent="0.3">
      <c r="A19" t="s">
        <v>374</v>
      </c>
      <c r="B19" t="s">
        <v>267</v>
      </c>
      <c r="C19">
        <v>7.6</v>
      </c>
      <c r="D19">
        <v>7.74</v>
      </c>
      <c r="E19">
        <v>7.82</v>
      </c>
      <c r="F19">
        <v>7.95</v>
      </c>
      <c r="G19">
        <v>7.87</v>
      </c>
      <c r="H19">
        <v>7.87</v>
      </c>
      <c r="I19">
        <v>7.98</v>
      </c>
      <c r="J19">
        <v>7.82</v>
      </c>
      <c r="K19">
        <v>7.83</v>
      </c>
      <c r="L19">
        <v>7.74</v>
      </c>
      <c r="M19">
        <v>7.45</v>
      </c>
      <c r="N19">
        <v>7.62</v>
      </c>
      <c r="O19" t="s">
        <v>390</v>
      </c>
    </row>
    <row r="20" spans="1:15" x14ac:dyDescent="0.3">
      <c r="A20" t="s">
        <v>375</v>
      </c>
      <c r="B20" t="s">
        <v>112</v>
      </c>
      <c r="C20">
        <v>7.56</v>
      </c>
      <c r="D20">
        <v>7.49</v>
      </c>
      <c r="E20">
        <v>7.62</v>
      </c>
      <c r="F20">
        <v>7.62</v>
      </c>
      <c r="G20">
        <v>7.85</v>
      </c>
      <c r="H20">
        <v>7.9</v>
      </c>
      <c r="I20">
        <v>7.85</v>
      </c>
      <c r="J20">
        <v>7.74</v>
      </c>
      <c r="K20">
        <v>7.75</v>
      </c>
      <c r="L20">
        <v>7.46</v>
      </c>
      <c r="M20">
        <v>7.73</v>
      </c>
      <c r="N20">
        <v>7.69</v>
      </c>
      <c r="O20" t="s">
        <v>390</v>
      </c>
    </row>
    <row r="21" spans="1:15" x14ac:dyDescent="0.3">
      <c r="A21" t="s">
        <v>376</v>
      </c>
      <c r="B21" t="s">
        <v>181</v>
      </c>
      <c r="C21">
        <v>7.63</v>
      </c>
      <c r="D21">
        <v>7.52</v>
      </c>
      <c r="E21">
        <v>7.58</v>
      </c>
      <c r="F21">
        <v>7.5</v>
      </c>
      <c r="G21">
        <v>7.63</v>
      </c>
      <c r="H21">
        <v>7.63</v>
      </c>
      <c r="I21">
        <v>7.64</v>
      </c>
      <c r="J21">
        <v>7.73</v>
      </c>
      <c r="K21">
        <v>7.54</v>
      </c>
      <c r="L21">
        <v>7.63</v>
      </c>
      <c r="M21">
        <v>7.82</v>
      </c>
      <c r="N21">
        <v>7.56</v>
      </c>
      <c r="O21" t="s">
        <v>390</v>
      </c>
    </row>
    <row r="22" spans="1:15" x14ac:dyDescent="0.3">
      <c r="A22" t="s">
        <v>377</v>
      </c>
      <c r="B22" t="s">
        <v>193</v>
      </c>
      <c r="C22">
        <v>7.65</v>
      </c>
      <c r="D22">
        <v>7.69</v>
      </c>
      <c r="E22">
        <v>7.68</v>
      </c>
      <c r="F22">
        <v>7.71</v>
      </c>
      <c r="G22">
        <v>7.75</v>
      </c>
      <c r="H22">
        <v>7.71</v>
      </c>
      <c r="I22">
        <v>7.91</v>
      </c>
      <c r="J22">
        <v>7.9</v>
      </c>
      <c r="K22">
        <v>7.82</v>
      </c>
      <c r="L22">
        <v>7.74</v>
      </c>
      <c r="M22">
        <v>7.75</v>
      </c>
      <c r="N22">
        <v>7.75</v>
      </c>
      <c r="O22" t="s">
        <v>390</v>
      </c>
    </row>
    <row r="23" spans="1:15" x14ac:dyDescent="0.3">
      <c r="A23" t="s">
        <v>378</v>
      </c>
      <c r="B23" t="s">
        <v>255</v>
      </c>
      <c r="C23">
        <v>7.45</v>
      </c>
      <c r="D23">
        <v>7.55</v>
      </c>
      <c r="E23">
        <v>7.57</v>
      </c>
      <c r="F23">
        <v>7.67</v>
      </c>
      <c r="G23">
        <v>7.78</v>
      </c>
      <c r="H23">
        <v>7.83</v>
      </c>
      <c r="I23">
        <v>7.77</v>
      </c>
      <c r="J23">
        <v>7.89</v>
      </c>
      <c r="K23">
        <v>7.7</v>
      </c>
      <c r="L23">
        <v>7.64</v>
      </c>
      <c r="M23">
        <v>7.85</v>
      </c>
      <c r="N23">
        <v>7.53</v>
      </c>
      <c r="O23" t="s">
        <v>390</v>
      </c>
    </row>
    <row r="24" spans="1:15" x14ac:dyDescent="0.3">
      <c r="A24" t="s">
        <v>379</v>
      </c>
      <c r="B24" t="s">
        <v>272</v>
      </c>
      <c r="C24">
        <v>7.61</v>
      </c>
      <c r="D24">
        <v>7.58</v>
      </c>
      <c r="E24">
        <v>7.74</v>
      </c>
      <c r="F24">
        <v>7.82</v>
      </c>
      <c r="G24">
        <v>7.85</v>
      </c>
      <c r="H24">
        <v>7.89</v>
      </c>
      <c r="I24">
        <v>7.95</v>
      </c>
      <c r="J24">
        <v>7.88</v>
      </c>
      <c r="K24">
        <v>7.72</v>
      </c>
      <c r="L24">
        <v>7.6</v>
      </c>
      <c r="M24">
        <v>7.41</v>
      </c>
      <c r="N24">
        <v>7.72</v>
      </c>
      <c r="O24" t="s">
        <v>390</v>
      </c>
    </row>
    <row r="25" spans="1:15" x14ac:dyDescent="0.3">
      <c r="C25" t="s">
        <v>390</v>
      </c>
      <c r="D25" t="s">
        <v>390</v>
      </c>
      <c r="E25" t="s">
        <v>390</v>
      </c>
      <c r="F25" t="s">
        <v>390</v>
      </c>
      <c r="G25" t="s">
        <v>390</v>
      </c>
      <c r="H25" t="s">
        <v>390</v>
      </c>
      <c r="I25" t="s">
        <v>390</v>
      </c>
      <c r="J25" t="s">
        <v>390</v>
      </c>
      <c r="K25" t="s">
        <v>390</v>
      </c>
      <c r="L25" t="s">
        <v>390</v>
      </c>
      <c r="M25" t="s">
        <v>390</v>
      </c>
      <c r="N25" t="s">
        <v>390</v>
      </c>
      <c r="O25" t="s">
        <v>390</v>
      </c>
    </row>
    <row r="26" spans="1:15" x14ac:dyDescent="0.3">
      <c r="A26" t="s">
        <v>380</v>
      </c>
      <c r="B26" t="s">
        <v>1001</v>
      </c>
      <c r="C26" t="s">
        <v>390</v>
      </c>
      <c r="D26" t="s">
        <v>390</v>
      </c>
      <c r="E26" t="s">
        <v>390</v>
      </c>
      <c r="F26" t="s">
        <v>390</v>
      </c>
      <c r="G26" t="s">
        <v>390</v>
      </c>
      <c r="H26" t="s">
        <v>390</v>
      </c>
      <c r="I26" t="s">
        <v>390</v>
      </c>
      <c r="J26" t="s">
        <v>390</v>
      </c>
      <c r="K26" t="s">
        <v>390</v>
      </c>
      <c r="L26" t="s">
        <v>390</v>
      </c>
      <c r="M26" t="s">
        <v>390</v>
      </c>
      <c r="N26" t="s">
        <v>390</v>
      </c>
      <c r="O26" t="s">
        <v>390</v>
      </c>
    </row>
    <row r="27" spans="1:15" x14ac:dyDescent="0.3">
      <c r="A27" t="s">
        <v>382</v>
      </c>
      <c r="B27" t="s">
        <v>28</v>
      </c>
      <c r="C27">
        <v>7.4</v>
      </c>
      <c r="D27">
        <v>7.5</v>
      </c>
      <c r="E27">
        <v>7.65</v>
      </c>
      <c r="F27">
        <v>7.84</v>
      </c>
      <c r="G27">
        <v>7.84</v>
      </c>
      <c r="H27">
        <v>7.78</v>
      </c>
      <c r="I27">
        <v>7.89</v>
      </c>
      <c r="J27">
        <v>7.95</v>
      </c>
      <c r="K27">
        <v>8.01</v>
      </c>
      <c r="L27">
        <v>7.69</v>
      </c>
      <c r="M27">
        <v>7.76</v>
      </c>
      <c r="N27">
        <v>7.8</v>
      </c>
      <c r="O27" t="s">
        <v>390</v>
      </c>
    </row>
    <row r="28" spans="1:15" x14ac:dyDescent="0.3">
      <c r="A28" t="s">
        <v>383</v>
      </c>
      <c r="B28" t="s">
        <v>29</v>
      </c>
      <c r="C28">
        <v>7.45</v>
      </c>
      <c r="D28">
        <v>7.54</v>
      </c>
      <c r="E28">
        <v>7.65</v>
      </c>
      <c r="F28">
        <v>7.62</v>
      </c>
      <c r="G28">
        <v>7.74</v>
      </c>
      <c r="H28">
        <v>7.59</v>
      </c>
      <c r="I28">
        <v>7.73</v>
      </c>
      <c r="J28">
        <v>7.8</v>
      </c>
      <c r="K28">
        <v>7.72</v>
      </c>
      <c r="L28">
        <v>7.45</v>
      </c>
      <c r="M28">
        <v>7.7</v>
      </c>
      <c r="N28">
        <v>7.64</v>
      </c>
      <c r="O28" t="s">
        <v>390</v>
      </c>
    </row>
    <row r="29" spans="1:15" x14ac:dyDescent="0.3">
      <c r="A29" t="s">
        <v>384</v>
      </c>
      <c r="B29" t="s">
        <v>61</v>
      </c>
      <c r="C29">
        <v>7.83</v>
      </c>
      <c r="D29">
        <v>7.84</v>
      </c>
      <c r="E29">
        <v>7.82</v>
      </c>
      <c r="F29">
        <v>8.0399999999999991</v>
      </c>
      <c r="G29">
        <v>8.1</v>
      </c>
      <c r="H29">
        <v>7.87</v>
      </c>
      <c r="I29">
        <v>8.08</v>
      </c>
      <c r="J29">
        <v>7.96</v>
      </c>
      <c r="K29">
        <v>7.91</v>
      </c>
      <c r="L29">
        <v>7.73</v>
      </c>
      <c r="M29">
        <v>7.88</v>
      </c>
      <c r="N29">
        <v>7.82</v>
      </c>
      <c r="O29" t="s">
        <v>390</v>
      </c>
    </row>
    <row r="30" spans="1:15" x14ac:dyDescent="0.3">
      <c r="A30" t="s">
        <v>385</v>
      </c>
      <c r="B30" t="s">
        <v>62</v>
      </c>
      <c r="C30">
        <v>7.79</v>
      </c>
      <c r="D30">
        <v>7.71</v>
      </c>
      <c r="E30">
        <v>7.79</v>
      </c>
      <c r="F30">
        <v>7.93</v>
      </c>
      <c r="G30">
        <v>7.8</v>
      </c>
      <c r="H30">
        <v>7.92</v>
      </c>
      <c r="I30">
        <v>8.07</v>
      </c>
      <c r="J30">
        <v>7.87</v>
      </c>
      <c r="K30">
        <v>7.75</v>
      </c>
      <c r="L30">
        <v>7.73</v>
      </c>
      <c r="M30">
        <v>7.83</v>
      </c>
      <c r="N30">
        <v>7.66</v>
      </c>
      <c r="O30" t="s">
        <v>390</v>
      </c>
    </row>
    <row r="31" spans="1:15" x14ac:dyDescent="0.3">
      <c r="A31" t="s">
        <v>386</v>
      </c>
      <c r="B31" t="s">
        <v>121</v>
      </c>
      <c r="C31">
        <v>7.77</v>
      </c>
      <c r="D31">
        <v>7.7</v>
      </c>
      <c r="E31">
        <v>7.7</v>
      </c>
      <c r="F31">
        <v>7.89</v>
      </c>
      <c r="G31">
        <v>7.83</v>
      </c>
      <c r="H31">
        <v>7.8</v>
      </c>
      <c r="I31">
        <v>7.82</v>
      </c>
      <c r="J31">
        <v>7.87</v>
      </c>
      <c r="K31">
        <v>7.76</v>
      </c>
      <c r="L31">
        <v>7.68</v>
      </c>
      <c r="M31">
        <v>7.68</v>
      </c>
      <c r="N31">
        <v>7.79</v>
      </c>
      <c r="O31" t="s">
        <v>390</v>
      </c>
    </row>
    <row r="32" spans="1:15" x14ac:dyDescent="0.3">
      <c r="A32" t="s">
        <v>387</v>
      </c>
      <c r="B32" t="s">
        <v>301</v>
      </c>
      <c r="C32">
        <v>7.91</v>
      </c>
      <c r="D32">
        <v>7.72</v>
      </c>
      <c r="E32">
        <v>7.8</v>
      </c>
      <c r="F32">
        <v>7.87</v>
      </c>
      <c r="G32">
        <v>7.82</v>
      </c>
      <c r="H32">
        <v>7.96</v>
      </c>
      <c r="I32">
        <v>7.99</v>
      </c>
      <c r="J32">
        <v>7.93</v>
      </c>
      <c r="K32">
        <v>7.93</v>
      </c>
      <c r="L32">
        <v>7.5</v>
      </c>
      <c r="M32">
        <v>7.78</v>
      </c>
      <c r="N32">
        <v>7.69</v>
      </c>
      <c r="O32" t="s">
        <v>390</v>
      </c>
    </row>
    <row r="33" spans="1:15" x14ac:dyDescent="0.3">
      <c r="A33" t="s">
        <v>388</v>
      </c>
      <c r="B33" t="s">
        <v>333</v>
      </c>
      <c r="C33">
        <v>7.85</v>
      </c>
      <c r="D33">
        <v>7.75</v>
      </c>
      <c r="E33">
        <v>7.98</v>
      </c>
      <c r="F33">
        <v>8.02</v>
      </c>
      <c r="G33">
        <v>7.96</v>
      </c>
      <c r="H33">
        <v>8</v>
      </c>
      <c r="I33">
        <v>7.87</v>
      </c>
      <c r="J33">
        <v>7.93</v>
      </c>
      <c r="K33">
        <v>7.87</v>
      </c>
      <c r="L33">
        <v>7.82</v>
      </c>
      <c r="M33">
        <v>7.67</v>
      </c>
      <c r="N33">
        <v>7.94</v>
      </c>
      <c r="O33" t="s">
        <v>390</v>
      </c>
    </row>
    <row r="34" spans="1:15" x14ac:dyDescent="0.3">
      <c r="A34" t="s">
        <v>389</v>
      </c>
      <c r="B34" t="s">
        <v>4</v>
      </c>
      <c r="C34">
        <v>7.95</v>
      </c>
      <c r="D34">
        <v>7.76</v>
      </c>
      <c r="E34">
        <v>8.14</v>
      </c>
      <c r="F34">
        <v>8.33</v>
      </c>
      <c r="G34">
        <v>7.94</v>
      </c>
      <c r="H34">
        <v>7.92</v>
      </c>
      <c r="I34">
        <v>7.92</v>
      </c>
      <c r="J34">
        <v>8.1199999999999992</v>
      </c>
      <c r="K34">
        <v>7.93</v>
      </c>
      <c r="L34">
        <v>8.0500000000000007</v>
      </c>
      <c r="M34">
        <v>7.66</v>
      </c>
      <c r="N34">
        <v>7.47</v>
      </c>
      <c r="O34" t="s">
        <v>390</v>
      </c>
    </row>
    <row r="35" spans="1:15" x14ac:dyDescent="0.3">
      <c r="A35" t="s">
        <v>391</v>
      </c>
      <c r="B35" t="s">
        <v>19</v>
      </c>
      <c r="C35">
        <v>7.51</v>
      </c>
      <c r="D35">
        <v>7.51</v>
      </c>
      <c r="E35">
        <v>7.77</v>
      </c>
      <c r="F35">
        <v>7.48</v>
      </c>
      <c r="G35">
        <v>7.76</v>
      </c>
      <c r="H35">
        <v>7.92</v>
      </c>
      <c r="I35">
        <v>7.73</v>
      </c>
      <c r="J35">
        <v>7.47</v>
      </c>
      <c r="K35">
        <v>7.4</v>
      </c>
      <c r="L35">
        <v>7.18</v>
      </c>
      <c r="M35">
        <v>6.91</v>
      </c>
      <c r="N35">
        <v>7.64</v>
      </c>
      <c r="O35" t="s">
        <v>390</v>
      </c>
    </row>
    <row r="36" spans="1:15" x14ac:dyDescent="0.3">
      <c r="A36" t="s">
        <v>392</v>
      </c>
      <c r="B36" t="s">
        <v>54</v>
      </c>
      <c r="C36">
        <v>7.96</v>
      </c>
      <c r="D36">
        <v>7.96</v>
      </c>
      <c r="E36">
        <v>7.86</v>
      </c>
      <c r="F36">
        <v>7.82</v>
      </c>
      <c r="G36">
        <v>7.96</v>
      </c>
      <c r="H36">
        <v>7.92</v>
      </c>
      <c r="I36">
        <v>7.68</v>
      </c>
      <c r="J36">
        <v>7.96</v>
      </c>
      <c r="K36">
        <v>7.81</v>
      </c>
      <c r="L36">
        <v>7.52</v>
      </c>
      <c r="M36">
        <v>7.7</v>
      </c>
      <c r="N36">
        <v>8.15</v>
      </c>
      <c r="O36" t="s">
        <v>390</v>
      </c>
    </row>
    <row r="37" spans="1:15" x14ac:dyDescent="0.3">
      <c r="A37" t="s">
        <v>393</v>
      </c>
      <c r="B37" t="s">
        <v>70</v>
      </c>
      <c r="C37">
        <v>7.8</v>
      </c>
      <c r="D37">
        <v>7.65</v>
      </c>
      <c r="E37">
        <v>7.96</v>
      </c>
      <c r="F37">
        <v>8.14</v>
      </c>
      <c r="G37">
        <v>7.81</v>
      </c>
      <c r="H37">
        <v>8.07</v>
      </c>
      <c r="I37">
        <v>8.25</v>
      </c>
      <c r="J37">
        <v>8.0500000000000007</v>
      </c>
      <c r="K37">
        <v>8.1300000000000008</v>
      </c>
      <c r="L37">
        <v>7.95</v>
      </c>
      <c r="M37">
        <v>7.75</v>
      </c>
      <c r="N37">
        <v>8.34</v>
      </c>
      <c r="O37" t="s">
        <v>390</v>
      </c>
    </row>
    <row r="38" spans="1:15" x14ac:dyDescent="0.3">
      <c r="A38" t="s">
        <v>394</v>
      </c>
      <c r="B38" t="s">
        <v>100</v>
      </c>
      <c r="C38">
        <v>7.99</v>
      </c>
      <c r="D38">
        <v>7.68</v>
      </c>
      <c r="E38">
        <v>8.16</v>
      </c>
      <c r="F38">
        <v>8.17</v>
      </c>
      <c r="G38">
        <v>8.3800000000000008</v>
      </c>
      <c r="H38">
        <v>7.85</v>
      </c>
      <c r="I38">
        <v>8.1999999999999993</v>
      </c>
      <c r="J38">
        <v>8.11</v>
      </c>
      <c r="K38">
        <v>7.97</v>
      </c>
      <c r="L38">
        <v>8.19</v>
      </c>
      <c r="M38">
        <v>7.63</v>
      </c>
      <c r="N38">
        <v>8.15</v>
      </c>
      <c r="O38" t="s">
        <v>390</v>
      </c>
    </row>
    <row r="39" spans="1:15" x14ac:dyDescent="0.3">
      <c r="A39" t="s">
        <v>395</v>
      </c>
      <c r="B39" t="s">
        <v>248</v>
      </c>
      <c r="C39">
        <v>7.81</v>
      </c>
      <c r="D39">
        <v>7.79</v>
      </c>
      <c r="E39">
        <v>8</v>
      </c>
      <c r="F39">
        <v>8.1199999999999992</v>
      </c>
      <c r="G39">
        <v>7.97</v>
      </c>
      <c r="H39">
        <v>8.23</v>
      </c>
      <c r="I39">
        <v>7.71</v>
      </c>
      <c r="J39">
        <v>7.82</v>
      </c>
      <c r="K39">
        <v>7.95</v>
      </c>
      <c r="L39">
        <v>8.02</v>
      </c>
      <c r="M39">
        <v>8.07</v>
      </c>
      <c r="N39">
        <v>7.99</v>
      </c>
      <c r="O39" t="s">
        <v>390</v>
      </c>
    </row>
    <row r="40" spans="1:15" x14ac:dyDescent="0.3">
      <c r="A40" t="s">
        <v>396</v>
      </c>
      <c r="B40" t="s">
        <v>31</v>
      </c>
      <c r="C40">
        <v>7.62</v>
      </c>
      <c r="D40">
        <v>7.57</v>
      </c>
      <c r="E40">
        <v>7.64</v>
      </c>
      <c r="F40">
        <v>7.87</v>
      </c>
      <c r="G40">
        <v>7.81</v>
      </c>
      <c r="H40">
        <v>7.85</v>
      </c>
      <c r="I40">
        <v>7.98</v>
      </c>
      <c r="J40">
        <v>7.89</v>
      </c>
      <c r="K40">
        <v>7.83</v>
      </c>
      <c r="L40">
        <v>7.64</v>
      </c>
      <c r="M40">
        <v>7.88</v>
      </c>
      <c r="N40">
        <v>7.92</v>
      </c>
      <c r="O40" t="s">
        <v>390</v>
      </c>
    </row>
    <row r="41" spans="1:15" x14ac:dyDescent="0.3">
      <c r="A41" t="s">
        <v>397</v>
      </c>
      <c r="B41" t="s">
        <v>48</v>
      </c>
      <c r="C41">
        <v>7.52</v>
      </c>
      <c r="D41">
        <v>7.72</v>
      </c>
      <c r="E41">
        <v>7.8</v>
      </c>
      <c r="F41">
        <v>7.82</v>
      </c>
      <c r="G41">
        <v>7.74</v>
      </c>
      <c r="H41">
        <v>7.87</v>
      </c>
      <c r="I41">
        <v>7.88</v>
      </c>
      <c r="J41">
        <v>7.87</v>
      </c>
      <c r="K41">
        <v>7.95</v>
      </c>
      <c r="L41">
        <v>7.73</v>
      </c>
      <c r="M41">
        <v>7.74</v>
      </c>
      <c r="N41">
        <v>7.89</v>
      </c>
      <c r="O41" t="s">
        <v>390</v>
      </c>
    </row>
    <row r="42" spans="1:15" x14ac:dyDescent="0.3">
      <c r="A42" t="s">
        <v>398</v>
      </c>
      <c r="B42" t="s">
        <v>167</v>
      </c>
      <c r="C42">
        <v>7.42</v>
      </c>
      <c r="D42">
        <v>7.43</v>
      </c>
      <c r="E42">
        <v>7.44</v>
      </c>
      <c r="F42">
        <v>7.63</v>
      </c>
      <c r="G42">
        <v>7.5</v>
      </c>
      <c r="H42">
        <v>7.63</v>
      </c>
      <c r="I42">
        <v>7.69</v>
      </c>
      <c r="J42">
        <v>7.75</v>
      </c>
      <c r="K42">
        <v>7.73</v>
      </c>
      <c r="L42">
        <v>7.53</v>
      </c>
      <c r="M42">
        <v>7.72</v>
      </c>
      <c r="N42">
        <v>7.29</v>
      </c>
      <c r="O42" t="s">
        <v>390</v>
      </c>
    </row>
    <row r="43" spans="1:15" x14ac:dyDescent="0.3">
      <c r="A43" t="s">
        <v>399</v>
      </c>
      <c r="B43" t="s">
        <v>202</v>
      </c>
      <c r="C43">
        <v>7.44</v>
      </c>
      <c r="D43">
        <v>7.58</v>
      </c>
      <c r="E43">
        <v>7.53</v>
      </c>
      <c r="F43">
        <v>7.48</v>
      </c>
      <c r="G43">
        <v>7.7</v>
      </c>
      <c r="H43">
        <v>7.79</v>
      </c>
      <c r="I43">
        <v>7.82</v>
      </c>
      <c r="J43">
        <v>7.86</v>
      </c>
      <c r="K43">
        <v>7.85</v>
      </c>
      <c r="L43">
        <v>7.72</v>
      </c>
      <c r="M43">
        <v>7.81</v>
      </c>
      <c r="N43">
        <v>7.57</v>
      </c>
      <c r="O43" t="s">
        <v>390</v>
      </c>
    </row>
    <row r="44" spans="1:15" x14ac:dyDescent="0.3">
      <c r="A44" t="s">
        <v>400</v>
      </c>
      <c r="B44" t="s">
        <v>219</v>
      </c>
      <c r="C44">
        <v>7.49</v>
      </c>
      <c r="D44">
        <v>7.53</v>
      </c>
      <c r="E44">
        <v>7.48</v>
      </c>
      <c r="F44">
        <v>7.67</v>
      </c>
      <c r="G44">
        <v>7.73</v>
      </c>
      <c r="H44">
        <v>7.8</v>
      </c>
      <c r="I44">
        <v>7.81</v>
      </c>
      <c r="J44">
        <v>7.8</v>
      </c>
      <c r="K44">
        <v>7.86</v>
      </c>
      <c r="L44">
        <v>7.56</v>
      </c>
      <c r="M44">
        <v>7.74</v>
      </c>
      <c r="N44">
        <v>7.63</v>
      </c>
      <c r="O44" t="s">
        <v>390</v>
      </c>
    </row>
    <row r="45" spans="1:15" x14ac:dyDescent="0.3">
      <c r="A45" t="s">
        <v>401</v>
      </c>
      <c r="B45" t="s">
        <v>230</v>
      </c>
      <c r="C45">
        <v>7.39</v>
      </c>
      <c r="D45">
        <v>7.6</v>
      </c>
      <c r="E45">
        <v>7.52</v>
      </c>
      <c r="F45">
        <v>7.75</v>
      </c>
      <c r="G45">
        <v>7.72</v>
      </c>
      <c r="H45">
        <v>7.67</v>
      </c>
      <c r="I45">
        <v>7.76</v>
      </c>
      <c r="J45">
        <v>7.8</v>
      </c>
      <c r="K45">
        <v>7.72</v>
      </c>
      <c r="L45">
        <v>7.76</v>
      </c>
      <c r="M45">
        <v>7.6</v>
      </c>
      <c r="N45">
        <v>7.69</v>
      </c>
      <c r="O45" t="s">
        <v>390</v>
      </c>
    </row>
    <row r="46" spans="1:15" x14ac:dyDescent="0.3">
      <c r="A46" t="s">
        <v>402</v>
      </c>
      <c r="B46" t="s">
        <v>266</v>
      </c>
      <c r="C46">
        <v>7.77</v>
      </c>
      <c r="D46">
        <v>7.84</v>
      </c>
      <c r="E46">
        <v>7.76</v>
      </c>
      <c r="F46">
        <v>7.85</v>
      </c>
      <c r="G46">
        <v>7.86</v>
      </c>
      <c r="H46">
        <v>7.87</v>
      </c>
      <c r="I46">
        <v>8.01</v>
      </c>
      <c r="J46">
        <v>7.98</v>
      </c>
      <c r="K46">
        <v>7.86</v>
      </c>
      <c r="L46">
        <v>7.78</v>
      </c>
      <c r="M46">
        <v>7.86</v>
      </c>
      <c r="N46">
        <v>7.75</v>
      </c>
      <c r="O46" t="s">
        <v>390</v>
      </c>
    </row>
    <row r="47" spans="1:15" x14ac:dyDescent="0.3">
      <c r="A47" t="s">
        <v>403</v>
      </c>
      <c r="B47" t="s">
        <v>277</v>
      </c>
      <c r="C47">
        <v>7.67</v>
      </c>
      <c r="D47">
        <v>7.6</v>
      </c>
      <c r="E47">
        <v>7.53</v>
      </c>
      <c r="F47">
        <v>7.69</v>
      </c>
      <c r="G47">
        <v>7.74</v>
      </c>
      <c r="H47">
        <v>7.74</v>
      </c>
      <c r="I47">
        <v>7.86</v>
      </c>
      <c r="J47">
        <v>7.97</v>
      </c>
      <c r="K47">
        <v>7.91</v>
      </c>
      <c r="L47">
        <v>7.79</v>
      </c>
      <c r="M47">
        <v>7.85</v>
      </c>
      <c r="N47">
        <v>7.74</v>
      </c>
      <c r="O47" t="s">
        <v>390</v>
      </c>
    </row>
    <row r="48" spans="1:15" x14ac:dyDescent="0.3">
      <c r="A48" t="s">
        <v>404</v>
      </c>
      <c r="B48" t="s">
        <v>293</v>
      </c>
      <c r="C48">
        <v>7.73</v>
      </c>
      <c r="D48">
        <v>7.75</v>
      </c>
      <c r="E48">
        <v>7.85</v>
      </c>
      <c r="F48">
        <v>7.92</v>
      </c>
      <c r="G48">
        <v>8</v>
      </c>
      <c r="H48">
        <v>7.96</v>
      </c>
      <c r="I48">
        <v>7.86</v>
      </c>
      <c r="J48">
        <v>7.86</v>
      </c>
      <c r="K48">
        <v>7.86</v>
      </c>
      <c r="L48">
        <v>7.53</v>
      </c>
      <c r="M48">
        <v>7.82</v>
      </c>
      <c r="N48">
        <v>7.71</v>
      </c>
      <c r="O48" t="s">
        <v>390</v>
      </c>
    </row>
    <row r="49" spans="1:15" x14ac:dyDescent="0.3">
      <c r="A49" t="s">
        <v>405</v>
      </c>
      <c r="B49" t="s">
        <v>318</v>
      </c>
      <c r="C49">
        <v>7.64</v>
      </c>
      <c r="D49">
        <v>7.78</v>
      </c>
      <c r="E49">
        <v>7.72</v>
      </c>
      <c r="F49">
        <v>7.78</v>
      </c>
      <c r="G49">
        <v>7.89</v>
      </c>
      <c r="H49">
        <v>8.0299999999999994</v>
      </c>
      <c r="I49">
        <v>8.0500000000000007</v>
      </c>
      <c r="J49">
        <v>8.09</v>
      </c>
      <c r="K49">
        <v>7.87</v>
      </c>
      <c r="L49">
        <v>7.7</v>
      </c>
      <c r="M49">
        <v>8.0500000000000007</v>
      </c>
      <c r="N49">
        <v>7.78</v>
      </c>
      <c r="O49" t="s">
        <v>390</v>
      </c>
    </row>
    <row r="50" spans="1:15" x14ac:dyDescent="0.3">
      <c r="A50" t="s">
        <v>406</v>
      </c>
      <c r="B50" t="s">
        <v>340</v>
      </c>
      <c r="C50">
        <v>7.78</v>
      </c>
      <c r="D50">
        <v>7.75</v>
      </c>
      <c r="E50">
        <v>7.75</v>
      </c>
      <c r="F50">
        <v>7.92</v>
      </c>
      <c r="G50">
        <v>7.79</v>
      </c>
      <c r="H50">
        <v>7.91</v>
      </c>
      <c r="I50">
        <v>8.0299999999999994</v>
      </c>
      <c r="J50">
        <v>7.95</v>
      </c>
      <c r="K50">
        <v>7.94</v>
      </c>
      <c r="L50">
        <v>7.92</v>
      </c>
      <c r="M50">
        <v>7.79</v>
      </c>
      <c r="N50">
        <v>7.77</v>
      </c>
      <c r="O50" t="s">
        <v>390</v>
      </c>
    </row>
    <row r="51" spans="1:15" x14ac:dyDescent="0.3">
      <c r="A51" t="s">
        <v>407</v>
      </c>
      <c r="B51" t="s">
        <v>47</v>
      </c>
      <c r="C51">
        <v>7.46</v>
      </c>
      <c r="D51">
        <v>7.76</v>
      </c>
      <c r="E51">
        <v>7.69</v>
      </c>
      <c r="F51">
        <v>7.91</v>
      </c>
      <c r="G51">
        <v>7.47</v>
      </c>
      <c r="H51">
        <v>8.09</v>
      </c>
      <c r="I51">
        <v>7.89</v>
      </c>
      <c r="J51">
        <v>7.54</v>
      </c>
      <c r="K51">
        <v>7.82</v>
      </c>
      <c r="L51">
        <v>7.79</v>
      </c>
      <c r="M51">
        <v>7.03</v>
      </c>
      <c r="N51" t="s">
        <v>390</v>
      </c>
      <c r="O51" t="s">
        <v>390</v>
      </c>
    </row>
    <row r="52" spans="1:15" x14ac:dyDescent="0.3">
      <c r="A52" t="s">
        <v>408</v>
      </c>
      <c r="B52" t="s">
        <v>66</v>
      </c>
      <c r="C52">
        <v>7.67</v>
      </c>
      <c r="D52">
        <v>7.99</v>
      </c>
      <c r="E52">
        <v>7.59</v>
      </c>
      <c r="F52">
        <v>7.83</v>
      </c>
      <c r="G52">
        <v>7.99</v>
      </c>
      <c r="H52">
        <v>8.11</v>
      </c>
      <c r="I52">
        <v>8</v>
      </c>
      <c r="J52">
        <v>8.17</v>
      </c>
      <c r="K52">
        <v>8.01</v>
      </c>
      <c r="L52">
        <v>8.2200000000000006</v>
      </c>
      <c r="M52">
        <v>8.16</v>
      </c>
      <c r="N52">
        <v>7.78</v>
      </c>
      <c r="O52" t="s">
        <v>390</v>
      </c>
    </row>
    <row r="53" spans="1:15" x14ac:dyDescent="0.3">
      <c r="A53" t="s">
        <v>409</v>
      </c>
      <c r="B53" t="s">
        <v>111</v>
      </c>
      <c r="C53">
        <v>7.59</v>
      </c>
      <c r="D53">
        <v>7.92</v>
      </c>
      <c r="E53">
        <v>8.52</v>
      </c>
      <c r="F53">
        <v>8.09</v>
      </c>
      <c r="G53">
        <v>8.02</v>
      </c>
      <c r="H53">
        <v>8.09</v>
      </c>
      <c r="I53">
        <v>8.2100000000000009</v>
      </c>
      <c r="J53">
        <v>8.25</v>
      </c>
      <c r="K53">
        <v>8.5399999999999991</v>
      </c>
      <c r="L53">
        <v>7.55</v>
      </c>
      <c r="M53">
        <v>7.93</v>
      </c>
      <c r="N53">
        <v>7.84</v>
      </c>
      <c r="O53" t="s">
        <v>390</v>
      </c>
    </row>
    <row r="54" spans="1:15" x14ac:dyDescent="0.3">
      <c r="A54" t="s">
        <v>410</v>
      </c>
      <c r="B54" t="s">
        <v>142</v>
      </c>
      <c r="C54">
        <v>7.68</v>
      </c>
      <c r="D54">
        <v>7.6</v>
      </c>
      <c r="E54">
        <v>7.84</v>
      </c>
      <c r="F54">
        <v>7.87</v>
      </c>
      <c r="G54">
        <v>7.79</v>
      </c>
      <c r="H54">
        <v>7.81</v>
      </c>
      <c r="I54">
        <v>8.0500000000000007</v>
      </c>
      <c r="J54">
        <v>7.73</v>
      </c>
      <c r="K54">
        <v>7.65</v>
      </c>
      <c r="L54">
        <v>8.06</v>
      </c>
      <c r="M54">
        <v>7.73</v>
      </c>
      <c r="N54">
        <v>7.36</v>
      </c>
      <c r="O54" t="s">
        <v>390</v>
      </c>
    </row>
    <row r="55" spans="1:15" x14ac:dyDescent="0.3">
      <c r="A55" t="s">
        <v>411</v>
      </c>
      <c r="B55" t="s">
        <v>155</v>
      </c>
      <c r="C55">
        <v>7.91</v>
      </c>
      <c r="D55">
        <v>7.66</v>
      </c>
      <c r="E55">
        <v>7.55</v>
      </c>
      <c r="F55">
        <v>7.97</v>
      </c>
      <c r="G55">
        <v>7.75</v>
      </c>
      <c r="H55">
        <v>7.72</v>
      </c>
      <c r="I55">
        <v>7.79</v>
      </c>
      <c r="J55">
        <v>7.82</v>
      </c>
      <c r="K55">
        <v>7.73</v>
      </c>
      <c r="L55">
        <v>7.86</v>
      </c>
      <c r="M55">
        <v>7.92</v>
      </c>
      <c r="N55">
        <v>7.76</v>
      </c>
      <c r="O55" t="s">
        <v>390</v>
      </c>
    </row>
    <row r="56" spans="1:15" x14ac:dyDescent="0.3">
      <c r="A56" t="s">
        <v>412</v>
      </c>
      <c r="B56" t="s">
        <v>204</v>
      </c>
      <c r="C56">
        <v>7.85</v>
      </c>
      <c r="D56">
        <v>7.51</v>
      </c>
      <c r="E56">
        <v>7.64</v>
      </c>
      <c r="F56">
        <v>7.88</v>
      </c>
      <c r="G56">
        <v>8.0500000000000007</v>
      </c>
      <c r="H56">
        <v>7.99</v>
      </c>
      <c r="I56">
        <v>7.86</v>
      </c>
      <c r="J56">
        <v>7.66</v>
      </c>
      <c r="K56">
        <v>8.09</v>
      </c>
      <c r="L56">
        <v>7.56</v>
      </c>
      <c r="M56">
        <v>8.17</v>
      </c>
      <c r="N56">
        <v>8.26</v>
      </c>
      <c r="O56" t="s">
        <v>390</v>
      </c>
    </row>
    <row r="57" spans="1:15" x14ac:dyDescent="0.3">
      <c r="A57" t="s">
        <v>413</v>
      </c>
      <c r="B57" t="s">
        <v>209</v>
      </c>
      <c r="C57">
        <v>7.72</v>
      </c>
      <c r="D57">
        <v>7.82</v>
      </c>
      <c r="E57">
        <v>7.33</v>
      </c>
      <c r="F57">
        <v>7.69</v>
      </c>
      <c r="G57">
        <v>7.43</v>
      </c>
      <c r="H57">
        <v>7.58</v>
      </c>
      <c r="I57">
        <v>8.07</v>
      </c>
      <c r="J57">
        <v>8.25</v>
      </c>
      <c r="K57">
        <v>8.01</v>
      </c>
      <c r="L57">
        <v>8.06</v>
      </c>
      <c r="M57">
        <v>7.24</v>
      </c>
      <c r="N57">
        <v>7.37</v>
      </c>
      <c r="O57" t="s">
        <v>390</v>
      </c>
    </row>
    <row r="58" spans="1:15" x14ac:dyDescent="0.3">
      <c r="A58" t="s">
        <v>414</v>
      </c>
      <c r="B58" t="s">
        <v>216</v>
      </c>
      <c r="C58">
        <v>8.33</v>
      </c>
      <c r="D58">
        <v>7.93</v>
      </c>
      <c r="E58">
        <v>8.06</v>
      </c>
      <c r="F58">
        <v>8.4499999999999993</v>
      </c>
      <c r="G58">
        <v>7.73</v>
      </c>
      <c r="H58">
        <v>8.06</v>
      </c>
      <c r="I58">
        <v>8.43</v>
      </c>
      <c r="J58">
        <v>8.26</v>
      </c>
      <c r="K58">
        <v>8.11</v>
      </c>
      <c r="L58">
        <v>8.26</v>
      </c>
      <c r="M58">
        <v>7.93</v>
      </c>
      <c r="N58">
        <v>7.82</v>
      </c>
      <c r="O58" t="s">
        <v>390</v>
      </c>
    </row>
    <row r="59" spans="1:15" x14ac:dyDescent="0.3">
      <c r="A59" t="s">
        <v>415</v>
      </c>
      <c r="B59" t="s">
        <v>221</v>
      </c>
      <c r="C59">
        <v>7.92</v>
      </c>
      <c r="D59">
        <v>7.55</v>
      </c>
      <c r="E59">
        <v>7.95</v>
      </c>
      <c r="F59">
        <v>7.97</v>
      </c>
      <c r="G59">
        <v>8.01</v>
      </c>
      <c r="H59">
        <v>7.91</v>
      </c>
      <c r="I59">
        <v>8.25</v>
      </c>
      <c r="J59">
        <v>8.15</v>
      </c>
      <c r="K59">
        <v>7.73</v>
      </c>
      <c r="L59">
        <v>7.67</v>
      </c>
      <c r="M59">
        <v>8.02</v>
      </c>
      <c r="N59">
        <v>7.91</v>
      </c>
      <c r="O59" t="s">
        <v>390</v>
      </c>
    </row>
    <row r="60" spans="1:15" x14ac:dyDescent="0.3">
      <c r="A60" t="s">
        <v>416</v>
      </c>
      <c r="B60" t="s">
        <v>252</v>
      </c>
      <c r="C60">
        <v>7.93</v>
      </c>
      <c r="D60">
        <v>7.9</v>
      </c>
      <c r="E60">
        <v>7.6</v>
      </c>
      <c r="F60">
        <v>8.1199999999999992</v>
      </c>
      <c r="G60">
        <v>8.02</v>
      </c>
      <c r="H60">
        <v>7.9</v>
      </c>
      <c r="I60">
        <v>8.1</v>
      </c>
      <c r="J60">
        <v>7.78</v>
      </c>
      <c r="K60">
        <v>7.81</v>
      </c>
      <c r="L60">
        <v>8</v>
      </c>
      <c r="M60">
        <v>7.3</v>
      </c>
      <c r="N60">
        <v>7.99</v>
      </c>
      <c r="O60" t="s">
        <v>390</v>
      </c>
    </row>
    <row r="61" spans="1:15" x14ac:dyDescent="0.3">
      <c r="A61" t="s">
        <v>417</v>
      </c>
      <c r="B61" t="s">
        <v>312</v>
      </c>
      <c r="C61">
        <v>7.58</v>
      </c>
      <c r="D61">
        <v>7.65</v>
      </c>
      <c r="E61">
        <v>7.83</v>
      </c>
      <c r="F61">
        <v>8</v>
      </c>
      <c r="G61">
        <v>7.63</v>
      </c>
      <c r="H61">
        <v>7.82</v>
      </c>
      <c r="I61">
        <v>7.94</v>
      </c>
      <c r="J61">
        <v>7.9</v>
      </c>
      <c r="K61">
        <v>7.99</v>
      </c>
      <c r="L61">
        <v>7.9</v>
      </c>
      <c r="M61">
        <v>8.1300000000000008</v>
      </c>
      <c r="N61">
        <v>7.96</v>
      </c>
      <c r="O61" t="s">
        <v>390</v>
      </c>
    </row>
    <row r="62" spans="1:15" x14ac:dyDescent="0.3">
      <c r="A62" t="s">
        <v>418</v>
      </c>
      <c r="B62" t="s">
        <v>330</v>
      </c>
      <c r="C62">
        <v>7.87</v>
      </c>
      <c r="D62">
        <v>7.72</v>
      </c>
      <c r="E62">
        <v>8.0500000000000007</v>
      </c>
      <c r="F62">
        <v>7.64</v>
      </c>
      <c r="G62">
        <v>7.84</v>
      </c>
      <c r="H62">
        <v>8.09</v>
      </c>
      <c r="I62">
        <v>8.08</v>
      </c>
      <c r="J62">
        <v>7.89</v>
      </c>
      <c r="K62">
        <v>7.91</v>
      </c>
      <c r="L62">
        <v>8</v>
      </c>
      <c r="M62">
        <v>8.0299999999999994</v>
      </c>
      <c r="N62">
        <v>8.02</v>
      </c>
      <c r="O62" t="s">
        <v>390</v>
      </c>
    </row>
    <row r="63" spans="1:15" x14ac:dyDescent="0.3">
      <c r="A63" t="s">
        <v>419</v>
      </c>
      <c r="B63" t="s">
        <v>153</v>
      </c>
      <c r="C63">
        <v>7.7</v>
      </c>
      <c r="D63">
        <v>7.55</v>
      </c>
      <c r="E63">
        <v>7.7</v>
      </c>
      <c r="F63">
        <v>7.55</v>
      </c>
      <c r="G63">
        <v>7.79</v>
      </c>
      <c r="H63">
        <v>7.71</v>
      </c>
      <c r="I63">
        <v>7.71</v>
      </c>
      <c r="J63">
        <v>7.89</v>
      </c>
      <c r="K63">
        <v>7.82</v>
      </c>
      <c r="L63">
        <v>7.65</v>
      </c>
      <c r="M63">
        <v>7.63</v>
      </c>
      <c r="N63">
        <v>7.49</v>
      </c>
      <c r="O63" t="s">
        <v>390</v>
      </c>
    </row>
    <row r="64" spans="1:15" x14ac:dyDescent="0.3">
      <c r="A64" t="s">
        <v>420</v>
      </c>
      <c r="B64" t="s">
        <v>162</v>
      </c>
      <c r="C64">
        <v>7.44</v>
      </c>
      <c r="D64">
        <v>7.59</v>
      </c>
      <c r="E64">
        <v>7.54</v>
      </c>
      <c r="F64">
        <v>7.57</v>
      </c>
      <c r="G64">
        <v>7.69</v>
      </c>
      <c r="H64">
        <v>7.73</v>
      </c>
      <c r="I64">
        <v>7.76</v>
      </c>
      <c r="J64">
        <v>7.72</v>
      </c>
      <c r="K64">
        <v>7.76</v>
      </c>
      <c r="L64">
        <v>7.45</v>
      </c>
      <c r="M64">
        <v>7.74</v>
      </c>
      <c r="N64">
        <v>7.59</v>
      </c>
      <c r="O64" t="s">
        <v>390</v>
      </c>
    </row>
    <row r="65" spans="1:15" x14ac:dyDescent="0.3">
      <c r="A65" t="s">
        <v>421</v>
      </c>
      <c r="B65" t="s">
        <v>234</v>
      </c>
      <c r="C65">
        <v>7.73</v>
      </c>
      <c r="D65">
        <v>7.75</v>
      </c>
      <c r="E65">
        <v>7.74</v>
      </c>
      <c r="F65">
        <v>7.79</v>
      </c>
      <c r="G65">
        <v>7.8</v>
      </c>
      <c r="H65">
        <v>7.67</v>
      </c>
      <c r="I65">
        <v>8.0299999999999994</v>
      </c>
      <c r="J65">
        <v>7.95</v>
      </c>
      <c r="K65">
        <v>7.96</v>
      </c>
      <c r="L65">
        <v>7.73</v>
      </c>
      <c r="M65">
        <v>7.81</v>
      </c>
      <c r="N65">
        <v>7.72</v>
      </c>
      <c r="O65" t="s">
        <v>390</v>
      </c>
    </row>
    <row r="66" spans="1:15" x14ac:dyDescent="0.3">
      <c r="A66" t="s">
        <v>422</v>
      </c>
      <c r="B66" t="s">
        <v>262</v>
      </c>
      <c r="C66">
        <v>7.88</v>
      </c>
      <c r="D66">
        <v>7.72</v>
      </c>
      <c r="E66">
        <v>7.81</v>
      </c>
      <c r="F66">
        <v>7.83</v>
      </c>
      <c r="G66">
        <v>7.79</v>
      </c>
      <c r="H66">
        <v>7.74</v>
      </c>
      <c r="I66">
        <v>7.81</v>
      </c>
      <c r="J66">
        <v>7.86</v>
      </c>
      <c r="K66">
        <v>7.84</v>
      </c>
      <c r="L66">
        <v>7.64</v>
      </c>
      <c r="M66">
        <v>7.97</v>
      </c>
      <c r="N66">
        <v>7.72</v>
      </c>
      <c r="O66" t="s">
        <v>390</v>
      </c>
    </row>
    <row r="67" spans="1:15" x14ac:dyDescent="0.3">
      <c r="A67" t="s">
        <v>423</v>
      </c>
      <c r="B67" t="s">
        <v>322</v>
      </c>
      <c r="C67">
        <v>7.65</v>
      </c>
      <c r="D67">
        <v>7.64</v>
      </c>
      <c r="E67">
        <v>7.73</v>
      </c>
      <c r="F67">
        <v>7.87</v>
      </c>
      <c r="G67">
        <v>7.85</v>
      </c>
      <c r="H67">
        <v>7.82</v>
      </c>
      <c r="I67">
        <v>7.91</v>
      </c>
      <c r="J67">
        <v>7.94</v>
      </c>
      <c r="K67">
        <v>7.79</v>
      </c>
      <c r="L67">
        <v>7.59</v>
      </c>
      <c r="M67">
        <v>7.52</v>
      </c>
      <c r="N67">
        <v>7.62</v>
      </c>
      <c r="O67" t="s">
        <v>390</v>
      </c>
    </row>
    <row r="68" spans="1:15" x14ac:dyDescent="0.3">
      <c r="C68" t="s">
        <v>390</v>
      </c>
      <c r="D68" t="s">
        <v>390</v>
      </c>
      <c r="E68" t="s">
        <v>390</v>
      </c>
      <c r="F68" t="s">
        <v>390</v>
      </c>
      <c r="G68" t="s">
        <v>390</v>
      </c>
      <c r="H68" t="s">
        <v>390</v>
      </c>
      <c r="I68" t="s">
        <v>390</v>
      </c>
      <c r="J68" t="s">
        <v>390</v>
      </c>
      <c r="K68" t="s">
        <v>390</v>
      </c>
      <c r="L68" t="s">
        <v>390</v>
      </c>
      <c r="M68" t="s">
        <v>390</v>
      </c>
      <c r="N68" t="s">
        <v>390</v>
      </c>
      <c r="O68" t="s">
        <v>390</v>
      </c>
    </row>
    <row r="69" spans="1:15" x14ac:dyDescent="0.3">
      <c r="A69" t="s">
        <v>424</v>
      </c>
      <c r="B69" t="s">
        <v>928</v>
      </c>
      <c r="C69" t="s">
        <v>390</v>
      </c>
      <c r="D69" t="s">
        <v>390</v>
      </c>
      <c r="E69" t="s">
        <v>390</v>
      </c>
      <c r="F69" t="s">
        <v>390</v>
      </c>
      <c r="G69" t="s">
        <v>390</v>
      </c>
      <c r="H69" t="s">
        <v>390</v>
      </c>
      <c r="I69" t="s">
        <v>390</v>
      </c>
      <c r="J69" t="s">
        <v>390</v>
      </c>
      <c r="K69" t="s">
        <v>390</v>
      </c>
      <c r="L69" t="s">
        <v>390</v>
      </c>
      <c r="M69" t="s">
        <v>390</v>
      </c>
      <c r="N69" t="s">
        <v>390</v>
      </c>
      <c r="O69" t="s">
        <v>390</v>
      </c>
    </row>
    <row r="70" spans="1:15" x14ac:dyDescent="0.3">
      <c r="A70" t="s">
        <v>426</v>
      </c>
      <c r="B70" t="s">
        <v>96</v>
      </c>
      <c r="C70">
        <v>7.78</v>
      </c>
      <c r="D70">
        <v>7.84</v>
      </c>
      <c r="E70">
        <v>7.9</v>
      </c>
      <c r="F70">
        <v>7.95</v>
      </c>
      <c r="G70">
        <v>8</v>
      </c>
      <c r="H70">
        <v>8.14</v>
      </c>
      <c r="I70">
        <v>7.94</v>
      </c>
      <c r="J70">
        <v>8.1199999999999992</v>
      </c>
      <c r="K70">
        <v>8.06</v>
      </c>
      <c r="L70">
        <v>8.01</v>
      </c>
      <c r="M70">
        <v>7.89</v>
      </c>
      <c r="N70">
        <v>7.69</v>
      </c>
      <c r="O70" t="s">
        <v>390</v>
      </c>
    </row>
    <row r="71" spans="1:15" x14ac:dyDescent="0.3">
      <c r="A71" t="s">
        <v>427</v>
      </c>
      <c r="B71" t="s">
        <v>150</v>
      </c>
      <c r="C71">
        <v>7.64</v>
      </c>
      <c r="D71">
        <v>7.68</v>
      </c>
      <c r="E71">
        <v>7.72</v>
      </c>
      <c r="F71">
        <v>7.69</v>
      </c>
      <c r="G71">
        <v>7.65</v>
      </c>
      <c r="H71">
        <v>7.78</v>
      </c>
      <c r="I71">
        <v>7.8</v>
      </c>
      <c r="J71">
        <v>7.86</v>
      </c>
      <c r="K71">
        <v>7.82</v>
      </c>
      <c r="L71">
        <v>7.44</v>
      </c>
      <c r="M71">
        <v>7.42</v>
      </c>
      <c r="N71">
        <v>7.73</v>
      </c>
      <c r="O71" t="s">
        <v>390</v>
      </c>
    </row>
    <row r="72" spans="1:15" x14ac:dyDescent="0.3">
      <c r="A72" t="s">
        <v>428</v>
      </c>
      <c r="B72" t="s">
        <v>187</v>
      </c>
      <c r="C72">
        <v>7.81</v>
      </c>
      <c r="D72">
        <v>7.78</v>
      </c>
      <c r="E72">
        <v>7.63</v>
      </c>
      <c r="F72">
        <v>7.78</v>
      </c>
      <c r="G72">
        <v>7.9</v>
      </c>
      <c r="H72">
        <v>7.9</v>
      </c>
      <c r="I72">
        <v>8.01</v>
      </c>
      <c r="J72">
        <v>7.95</v>
      </c>
      <c r="K72">
        <v>7.98</v>
      </c>
      <c r="L72">
        <v>7.66</v>
      </c>
      <c r="M72">
        <v>7.9</v>
      </c>
      <c r="N72">
        <v>8.02</v>
      </c>
      <c r="O72" t="s">
        <v>390</v>
      </c>
    </row>
    <row r="73" spans="1:15" x14ac:dyDescent="0.3">
      <c r="A73" t="s">
        <v>429</v>
      </c>
      <c r="B73" t="s">
        <v>190</v>
      </c>
      <c r="C73">
        <v>7.77</v>
      </c>
      <c r="D73">
        <v>7.81</v>
      </c>
      <c r="E73">
        <v>7.92</v>
      </c>
      <c r="F73">
        <v>7.96</v>
      </c>
      <c r="G73">
        <v>7.82</v>
      </c>
      <c r="H73">
        <v>7.93</v>
      </c>
      <c r="I73">
        <v>7.89</v>
      </c>
      <c r="J73">
        <v>7.81</v>
      </c>
      <c r="K73">
        <v>7.88</v>
      </c>
      <c r="L73">
        <v>7.81</v>
      </c>
      <c r="M73">
        <v>7.89</v>
      </c>
      <c r="N73">
        <v>7.94</v>
      </c>
      <c r="O73" t="s">
        <v>390</v>
      </c>
    </row>
    <row r="74" spans="1:15" x14ac:dyDescent="0.3">
      <c r="A74" t="s">
        <v>430</v>
      </c>
      <c r="B74" t="s">
        <v>332</v>
      </c>
      <c r="C74">
        <v>7.71</v>
      </c>
      <c r="D74">
        <v>7.78</v>
      </c>
      <c r="E74">
        <v>7.62</v>
      </c>
      <c r="F74">
        <v>7.82</v>
      </c>
      <c r="G74">
        <v>7.8</v>
      </c>
      <c r="H74">
        <v>7.84</v>
      </c>
      <c r="I74">
        <v>7.74</v>
      </c>
      <c r="J74">
        <v>7.75</v>
      </c>
      <c r="K74">
        <v>7.92</v>
      </c>
      <c r="L74">
        <v>7.62</v>
      </c>
      <c r="M74">
        <v>7.81</v>
      </c>
      <c r="N74">
        <v>7.68</v>
      </c>
      <c r="O74" t="s">
        <v>390</v>
      </c>
    </row>
    <row r="75" spans="1:15" x14ac:dyDescent="0.3">
      <c r="A75" t="s">
        <v>431</v>
      </c>
      <c r="B75" t="s">
        <v>344</v>
      </c>
      <c r="C75">
        <v>7.82</v>
      </c>
      <c r="D75">
        <v>7.86</v>
      </c>
      <c r="E75">
        <v>7.81</v>
      </c>
      <c r="F75">
        <v>7.87</v>
      </c>
      <c r="G75">
        <v>7.95</v>
      </c>
      <c r="H75">
        <v>8.06</v>
      </c>
      <c r="I75">
        <v>8.0399999999999991</v>
      </c>
      <c r="J75">
        <v>7.98</v>
      </c>
      <c r="K75">
        <v>7.91</v>
      </c>
      <c r="L75">
        <v>7.74</v>
      </c>
      <c r="M75">
        <v>7.92</v>
      </c>
      <c r="N75">
        <v>7.85</v>
      </c>
      <c r="O75" t="s">
        <v>390</v>
      </c>
    </row>
    <row r="76" spans="1:15" x14ac:dyDescent="0.3">
      <c r="A76" t="s">
        <v>432</v>
      </c>
      <c r="B76" t="s">
        <v>76</v>
      </c>
      <c r="C76">
        <v>7.74</v>
      </c>
      <c r="D76">
        <v>7.78</v>
      </c>
      <c r="E76">
        <v>8.2200000000000006</v>
      </c>
      <c r="F76">
        <v>7.93</v>
      </c>
      <c r="G76">
        <v>8.02</v>
      </c>
      <c r="H76">
        <v>8.49</v>
      </c>
      <c r="I76">
        <v>8.06</v>
      </c>
      <c r="J76">
        <v>8.01</v>
      </c>
      <c r="K76">
        <v>8.06</v>
      </c>
      <c r="L76">
        <v>8</v>
      </c>
      <c r="M76">
        <v>7.33</v>
      </c>
      <c r="N76">
        <v>7.59</v>
      </c>
      <c r="O76" t="s">
        <v>390</v>
      </c>
    </row>
    <row r="77" spans="1:15" x14ac:dyDescent="0.3">
      <c r="A77" t="s">
        <v>433</v>
      </c>
      <c r="B77" t="s">
        <v>122</v>
      </c>
      <c r="C77">
        <v>7.74</v>
      </c>
      <c r="D77">
        <v>7.88</v>
      </c>
      <c r="E77">
        <v>7.37</v>
      </c>
      <c r="F77">
        <v>7.91</v>
      </c>
      <c r="G77">
        <v>8.2899999999999991</v>
      </c>
      <c r="H77">
        <v>8.02</v>
      </c>
      <c r="I77">
        <v>8.2899999999999991</v>
      </c>
      <c r="J77">
        <v>8.26</v>
      </c>
      <c r="K77">
        <v>7.63</v>
      </c>
      <c r="L77">
        <v>7.48</v>
      </c>
      <c r="M77">
        <v>8.35</v>
      </c>
      <c r="N77">
        <v>7.48</v>
      </c>
      <c r="O77" t="s">
        <v>390</v>
      </c>
    </row>
    <row r="78" spans="1:15" x14ac:dyDescent="0.3">
      <c r="A78" t="s">
        <v>434</v>
      </c>
      <c r="B78" t="s">
        <v>127</v>
      </c>
      <c r="C78">
        <v>7.86</v>
      </c>
      <c r="D78">
        <v>7.96</v>
      </c>
      <c r="E78">
        <v>8.0299999999999994</v>
      </c>
      <c r="F78">
        <v>7.98</v>
      </c>
      <c r="G78">
        <v>7.96</v>
      </c>
      <c r="H78">
        <v>8.02</v>
      </c>
      <c r="I78">
        <v>8.15</v>
      </c>
      <c r="J78">
        <v>7.87</v>
      </c>
      <c r="K78">
        <v>7.9</v>
      </c>
      <c r="L78">
        <v>7.99</v>
      </c>
      <c r="M78">
        <v>8</v>
      </c>
      <c r="N78">
        <v>7.7</v>
      </c>
      <c r="O78" t="s">
        <v>390</v>
      </c>
    </row>
    <row r="79" spans="1:15" x14ac:dyDescent="0.3">
      <c r="A79" t="s">
        <v>435</v>
      </c>
      <c r="B79" t="s">
        <v>218</v>
      </c>
      <c r="C79">
        <v>7.92</v>
      </c>
      <c r="D79">
        <v>7.96</v>
      </c>
      <c r="E79">
        <v>7.81</v>
      </c>
      <c r="F79">
        <v>7.85</v>
      </c>
      <c r="G79">
        <v>7.79</v>
      </c>
      <c r="H79">
        <v>8.6300000000000008</v>
      </c>
      <c r="I79" t="s">
        <v>390</v>
      </c>
      <c r="J79">
        <v>7.52</v>
      </c>
      <c r="K79">
        <v>7.99</v>
      </c>
      <c r="L79">
        <v>7.48</v>
      </c>
      <c r="M79">
        <v>8.26</v>
      </c>
      <c r="N79" t="s">
        <v>390</v>
      </c>
      <c r="O79" t="s">
        <v>390</v>
      </c>
    </row>
    <row r="80" spans="1:15" x14ac:dyDescent="0.3">
      <c r="A80" t="s">
        <v>436</v>
      </c>
      <c r="B80" t="s">
        <v>229</v>
      </c>
      <c r="C80">
        <v>7.8</v>
      </c>
      <c r="D80">
        <v>7.67</v>
      </c>
      <c r="E80">
        <v>7.58</v>
      </c>
      <c r="F80">
        <v>7.79</v>
      </c>
      <c r="G80">
        <v>8.1300000000000008</v>
      </c>
      <c r="H80">
        <v>8.11</v>
      </c>
      <c r="I80">
        <v>7.92</v>
      </c>
      <c r="J80">
        <v>7.92</v>
      </c>
      <c r="K80">
        <v>8.26</v>
      </c>
      <c r="L80">
        <v>7.75</v>
      </c>
      <c r="M80">
        <v>7.7</v>
      </c>
      <c r="N80">
        <v>7.9</v>
      </c>
      <c r="O80" t="s">
        <v>390</v>
      </c>
    </row>
    <row r="81" spans="1:15" x14ac:dyDescent="0.3">
      <c r="A81" t="s">
        <v>437</v>
      </c>
      <c r="B81" t="s">
        <v>232</v>
      </c>
      <c r="C81">
        <v>7.72</v>
      </c>
      <c r="D81">
        <v>7.7</v>
      </c>
      <c r="E81">
        <v>7.64</v>
      </c>
      <c r="F81">
        <v>7.86</v>
      </c>
      <c r="G81">
        <v>7.77</v>
      </c>
      <c r="H81">
        <v>7.73</v>
      </c>
      <c r="I81">
        <v>7.94</v>
      </c>
      <c r="J81">
        <v>8.02</v>
      </c>
      <c r="K81">
        <v>8.0299999999999994</v>
      </c>
      <c r="L81">
        <v>7.68</v>
      </c>
      <c r="M81">
        <v>7.92</v>
      </c>
      <c r="N81">
        <v>8.18</v>
      </c>
      <c r="O81" t="s">
        <v>390</v>
      </c>
    </row>
    <row r="82" spans="1:15" x14ac:dyDescent="0.3">
      <c r="A82" t="s">
        <v>438</v>
      </c>
      <c r="B82" t="s">
        <v>235</v>
      </c>
      <c r="C82">
        <v>8</v>
      </c>
      <c r="D82">
        <v>7.95</v>
      </c>
      <c r="E82">
        <v>7.98</v>
      </c>
      <c r="F82">
        <v>7.65</v>
      </c>
      <c r="G82">
        <v>7.71</v>
      </c>
      <c r="H82">
        <v>7.97</v>
      </c>
      <c r="I82">
        <v>7.79</v>
      </c>
      <c r="J82">
        <v>8.1199999999999992</v>
      </c>
      <c r="K82">
        <v>7.74</v>
      </c>
      <c r="L82">
        <v>7.61</v>
      </c>
      <c r="M82">
        <v>7.7</v>
      </c>
      <c r="N82">
        <v>8</v>
      </c>
      <c r="O82" t="s">
        <v>390</v>
      </c>
    </row>
    <row r="83" spans="1:15" x14ac:dyDescent="0.3">
      <c r="A83" t="s">
        <v>439</v>
      </c>
      <c r="B83" t="s">
        <v>18</v>
      </c>
      <c r="C83">
        <v>7.51</v>
      </c>
      <c r="D83">
        <v>7.57</v>
      </c>
      <c r="E83">
        <v>7.67</v>
      </c>
      <c r="F83">
        <v>7.84</v>
      </c>
      <c r="G83">
        <v>7.78</v>
      </c>
      <c r="H83">
        <v>7.84</v>
      </c>
      <c r="I83">
        <v>7.94</v>
      </c>
      <c r="J83">
        <v>8</v>
      </c>
      <c r="K83">
        <v>7.99</v>
      </c>
      <c r="L83">
        <v>7.83</v>
      </c>
      <c r="M83">
        <v>7.54</v>
      </c>
      <c r="N83">
        <v>7.54</v>
      </c>
      <c r="O83" t="s">
        <v>390</v>
      </c>
    </row>
    <row r="84" spans="1:15" x14ac:dyDescent="0.3">
      <c r="A84" t="s">
        <v>440</v>
      </c>
      <c r="B84" t="s">
        <v>85</v>
      </c>
      <c r="C84">
        <v>7.76</v>
      </c>
      <c r="D84">
        <v>7.75</v>
      </c>
      <c r="E84">
        <v>7.7</v>
      </c>
      <c r="F84">
        <v>7.81</v>
      </c>
      <c r="G84">
        <v>7.9</v>
      </c>
      <c r="H84">
        <v>7.88</v>
      </c>
      <c r="I84">
        <v>7.74</v>
      </c>
      <c r="J84">
        <v>7.79</v>
      </c>
      <c r="K84">
        <v>7.74</v>
      </c>
      <c r="L84">
        <v>7.76</v>
      </c>
      <c r="M84">
        <v>7.69</v>
      </c>
      <c r="N84">
        <v>7.94</v>
      </c>
      <c r="O84" t="s">
        <v>390</v>
      </c>
    </row>
    <row r="85" spans="1:15" x14ac:dyDescent="0.3">
      <c r="A85" t="s">
        <v>441</v>
      </c>
      <c r="B85" t="s">
        <v>223</v>
      </c>
      <c r="C85">
        <v>7.59</v>
      </c>
      <c r="D85">
        <v>7.78</v>
      </c>
      <c r="E85">
        <v>7.73</v>
      </c>
      <c r="F85">
        <v>7.79</v>
      </c>
      <c r="G85">
        <v>7.87</v>
      </c>
      <c r="H85">
        <v>7.9</v>
      </c>
      <c r="I85">
        <v>7.84</v>
      </c>
      <c r="J85">
        <v>7.68</v>
      </c>
      <c r="K85">
        <v>8.0500000000000007</v>
      </c>
      <c r="L85">
        <v>7.96</v>
      </c>
      <c r="M85">
        <v>7.77</v>
      </c>
      <c r="N85">
        <v>7.74</v>
      </c>
      <c r="O85" t="s">
        <v>390</v>
      </c>
    </row>
    <row r="86" spans="1:15" x14ac:dyDescent="0.3">
      <c r="A86" t="s">
        <v>442</v>
      </c>
      <c r="B86" t="s">
        <v>237</v>
      </c>
      <c r="C86">
        <v>7.65</v>
      </c>
      <c r="D86">
        <v>7.61</v>
      </c>
      <c r="E86">
        <v>7.65</v>
      </c>
      <c r="F86">
        <v>7.73</v>
      </c>
      <c r="G86">
        <v>7.73</v>
      </c>
      <c r="H86">
        <v>7.69</v>
      </c>
      <c r="I86">
        <v>7.76</v>
      </c>
      <c r="J86">
        <v>7.87</v>
      </c>
      <c r="K86">
        <v>7.88</v>
      </c>
      <c r="L86">
        <v>7.38</v>
      </c>
      <c r="M86">
        <v>7.89</v>
      </c>
      <c r="N86">
        <v>7.62</v>
      </c>
      <c r="O86" t="s">
        <v>390</v>
      </c>
    </row>
    <row r="87" spans="1:15" x14ac:dyDescent="0.3">
      <c r="A87" t="s">
        <v>443</v>
      </c>
      <c r="B87" t="s">
        <v>35</v>
      </c>
      <c r="C87">
        <v>7.61</v>
      </c>
      <c r="D87">
        <v>7.68</v>
      </c>
      <c r="E87">
        <v>7.78</v>
      </c>
      <c r="F87">
        <v>7.85</v>
      </c>
      <c r="G87">
        <v>7.83</v>
      </c>
      <c r="H87">
        <v>7.89</v>
      </c>
      <c r="I87">
        <v>7.75</v>
      </c>
      <c r="J87">
        <v>7.87</v>
      </c>
      <c r="K87">
        <v>7.73</v>
      </c>
      <c r="L87">
        <v>7.63</v>
      </c>
      <c r="M87">
        <v>7.82</v>
      </c>
      <c r="N87">
        <v>7.64</v>
      </c>
      <c r="O87" t="s">
        <v>390</v>
      </c>
    </row>
    <row r="88" spans="1:15" x14ac:dyDescent="0.3">
      <c r="A88" t="s">
        <v>444</v>
      </c>
      <c r="B88" t="s">
        <v>49</v>
      </c>
      <c r="C88">
        <v>7.71</v>
      </c>
      <c r="D88">
        <v>7.77</v>
      </c>
      <c r="E88">
        <v>7.72</v>
      </c>
      <c r="F88">
        <v>7.95</v>
      </c>
      <c r="G88">
        <v>7.86</v>
      </c>
      <c r="H88">
        <v>7.94</v>
      </c>
      <c r="I88">
        <v>7.91</v>
      </c>
      <c r="J88">
        <v>7.84</v>
      </c>
      <c r="K88">
        <v>7.84</v>
      </c>
      <c r="L88">
        <v>7.75</v>
      </c>
      <c r="M88">
        <v>7.72</v>
      </c>
      <c r="N88">
        <v>7.58</v>
      </c>
      <c r="O88" t="s">
        <v>390</v>
      </c>
    </row>
    <row r="89" spans="1:15" x14ac:dyDescent="0.3">
      <c r="A89" t="s">
        <v>445</v>
      </c>
      <c r="B89" t="s">
        <v>152</v>
      </c>
      <c r="C89">
        <v>7.62</v>
      </c>
      <c r="D89">
        <v>7.6</v>
      </c>
      <c r="E89">
        <v>7.65</v>
      </c>
      <c r="F89">
        <v>7.76</v>
      </c>
      <c r="G89">
        <v>7.87</v>
      </c>
      <c r="H89">
        <v>7.91</v>
      </c>
      <c r="I89">
        <v>7.9</v>
      </c>
      <c r="J89">
        <v>7.8</v>
      </c>
      <c r="K89">
        <v>7.7</v>
      </c>
      <c r="L89">
        <v>7.43</v>
      </c>
      <c r="M89">
        <v>7.92</v>
      </c>
      <c r="N89">
        <v>7.73</v>
      </c>
      <c r="O89" t="s">
        <v>390</v>
      </c>
    </row>
    <row r="90" spans="1:15" x14ac:dyDescent="0.3">
      <c r="A90" t="s">
        <v>446</v>
      </c>
      <c r="B90" t="s">
        <v>156</v>
      </c>
      <c r="C90">
        <v>7.66</v>
      </c>
      <c r="D90">
        <v>7.6</v>
      </c>
      <c r="E90">
        <v>7.69</v>
      </c>
      <c r="F90">
        <v>7.82</v>
      </c>
      <c r="G90">
        <v>7.89</v>
      </c>
      <c r="H90">
        <v>7.88</v>
      </c>
      <c r="I90">
        <v>7.99</v>
      </c>
      <c r="J90">
        <v>7.93</v>
      </c>
      <c r="K90">
        <v>7.73</v>
      </c>
      <c r="L90">
        <v>7.71</v>
      </c>
      <c r="M90">
        <v>7.89</v>
      </c>
      <c r="N90">
        <v>7.68</v>
      </c>
      <c r="O90" t="s">
        <v>390</v>
      </c>
    </row>
    <row r="91" spans="1:15" x14ac:dyDescent="0.3">
      <c r="A91" t="s">
        <v>447</v>
      </c>
      <c r="B91" t="s">
        <v>297</v>
      </c>
      <c r="C91">
        <v>7.7</v>
      </c>
      <c r="D91">
        <v>7.68</v>
      </c>
      <c r="E91">
        <v>7.69</v>
      </c>
      <c r="F91">
        <v>7.82</v>
      </c>
      <c r="G91">
        <v>7.87</v>
      </c>
      <c r="H91">
        <v>7.88</v>
      </c>
      <c r="I91">
        <v>8.01</v>
      </c>
      <c r="J91">
        <v>7.78</v>
      </c>
      <c r="K91">
        <v>7.64</v>
      </c>
      <c r="L91">
        <v>7.62</v>
      </c>
      <c r="M91">
        <v>7.89</v>
      </c>
      <c r="N91">
        <v>7.68</v>
      </c>
      <c r="O91" t="s">
        <v>390</v>
      </c>
    </row>
    <row r="92" spans="1:15" x14ac:dyDescent="0.3">
      <c r="C92" t="s">
        <v>390</v>
      </c>
      <c r="D92" t="s">
        <v>390</v>
      </c>
      <c r="E92" t="s">
        <v>390</v>
      </c>
      <c r="F92" t="s">
        <v>390</v>
      </c>
      <c r="G92" t="s">
        <v>390</v>
      </c>
      <c r="H92" t="s">
        <v>390</v>
      </c>
      <c r="I92" t="s">
        <v>390</v>
      </c>
      <c r="J92" t="s">
        <v>390</v>
      </c>
      <c r="K92" t="s">
        <v>390</v>
      </c>
      <c r="L92" t="s">
        <v>390</v>
      </c>
      <c r="M92" t="s">
        <v>390</v>
      </c>
      <c r="N92" t="s">
        <v>390</v>
      </c>
      <c r="O92" t="s">
        <v>390</v>
      </c>
    </row>
    <row r="93" spans="1:15" x14ac:dyDescent="0.3">
      <c r="A93" t="s">
        <v>448</v>
      </c>
      <c r="B93" t="s">
        <v>929</v>
      </c>
      <c r="C93" t="s">
        <v>390</v>
      </c>
      <c r="D93" t="s">
        <v>390</v>
      </c>
      <c r="E93" t="s">
        <v>390</v>
      </c>
      <c r="F93" t="s">
        <v>390</v>
      </c>
      <c r="G93" t="s">
        <v>390</v>
      </c>
      <c r="H93" t="s">
        <v>390</v>
      </c>
      <c r="I93" t="s">
        <v>390</v>
      </c>
      <c r="J93" t="s">
        <v>390</v>
      </c>
      <c r="K93" t="s">
        <v>390</v>
      </c>
      <c r="L93" t="s">
        <v>390</v>
      </c>
      <c r="M93" t="s">
        <v>390</v>
      </c>
      <c r="N93" t="s">
        <v>390</v>
      </c>
      <c r="O93" t="s">
        <v>390</v>
      </c>
    </row>
    <row r="94" spans="1:15" x14ac:dyDescent="0.3">
      <c r="A94" t="s">
        <v>450</v>
      </c>
      <c r="B94" t="s">
        <v>83</v>
      </c>
      <c r="C94">
        <v>7.62</v>
      </c>
      <c r="D94">
        <v>7.72</v>
      </c>
      <c r="E94">
        <v>7.74</v>
      </c>
      <c r="F94">
        <v>7.72</v>
      </c>
      <c r="G94">
        <v>7.65</v>
      </c>
      <c r="H94">
        <v>7.9</v>
      </c>
      <c r="I94">
        <v>7.89</v>
      </c>
      <c r="J94">
        <v>8.0500000000000007</v>
      </c>
      <c r="K94">
        <v>7.89</v>
      </c>
      <c r="L94">
        <v>7.68</v>
      </c>
      <c r="M94">
        <v>7.77</v>
      </c>
      <c r="N94">
        <v>7.65</v>
      </c>
      <c r="O94" t="s">
        <v>390</v>
      </c>
    </row>
    <row r="95" spans="1:15" x14ac:dyDescent="0.3">
      <c r="A95" t="s">
        <v>451</v>
      </c>
      <c r="B95" t="s">
        <v>157</v>
      </c>
      <c r="C95">
        <v>7.71</v>
      </c>
      <c r="D95">
        <v>7.6</v>
      </c>
      <c r="E95">
        <v>7.45</v>
      </c>
      <c r="F95">
        <v>7.62</v>
      </c>
      <c r="G95">
        <v>7.66</v>
      </c>
      <c r="H95">
        <v>7.68</v>
      </c>
      <c r="I95">
        <v>7.55</v>
      </c>
      <c r="J95">
        <v>7.84</v>
      </c>
      <c r="K95">
        <v>7.84</v>
      </c>
      <c r="L95">
        <v>7.68</v>
      </c>
      <c r="M95">
        <v>7.84</v>
      </c>
      <c r="N95">
        <v>7.59</v>
      </c>
      <c r="O95" t="s">
        <v>390</v>
      </c>
    </row>
    <row r="96" spans="1:15" x14ac:dyDescent="0.3">
      <c r="A96" t="s">
        <v>452</v>
      </c>
      <c r="B96" t="s">
        <v>199</v>
      </c>
      <c r="C96">
        <v>7.63</v>
      </c>
      <c r="D96">
        <v>7.51</v>
      </c>
      <c r="E96">
        <v>7.53</v>
      </c>
      <c r="F96">
        <v>7.56</v>
      </c>
      <c r="G96">
        <v>7.6</v>
      </c>
      <c r="H96">
        <v>7.6</v>
      </c>
      <c r="I96">
        <v>7.64</v>
      </c>
      <c r="J96">
        <v>7.57</v>
      </c>
      <c r="K96">
        <v>7.61</v>
      </c>
      <c r="L96">
        <v>7.66</v>
      </c>
      <c r="M96">
        <v>7.81</v>
      </c>
      <c r="N96">
        <v>7.49</v>
      </c>
      <c r="O96" t="s">
        <v>390</v>
      </c>
    </row>
    <row r="97" spans="1:15" x14ac:dyDescent="0.3">
      <c r="A97" t="s">
        <v>453</v>
      </c>
      <c r="B97" t="s">
        <v>228</v>
      </c>
      <c r="C97">
        <v>8.01</v>
      </c>
      <c r="D97">
        <v>7.9</v>
      </c>
      <c r="E97">
        <v>7.95</v>
      </c>
      <c r="F97">
        <v>8.0399999999999991</v>
      </c>
      <c r="G97">
        <v>7.95</v>
      </c>
      <c r="H97">
        <v>8.06</v>
      </c>
      <c r="I97">
        <v>8.0399999999999991</v>
      </c>
      <c r="J97">
        <v>7.98</v>
      </c>
      <c r="K97">
        <v>8.0399999999999991</v>
      </c>
      <c r="L97">
        <v>7.93</v>
      </c>
      <c r="M97">
        <v>8.1199999999999992</v>
      </c>
      <c r="N97">
        <v>8.2200000000000006</v>
      </c>
      <c r="O97" t="s">
        <v>390</v>
      </c>
    </row>
    <row r="98" spans="1:15" x14ac:dyDescent="0.3">
      <c r="A98" t="s">
        <v>454</v>
      </c>
      <c r="B98" t="s">
        <v>334</v>
      </c>
      <c r="C98">
        <v>7.72</v>
      </c>
      <c r="D98">
        <v>7.78</v>
      </c>
      <c r="E98">
        <v>7.86</v>
      </c>
      <c r="F98">
        <v>7.84</v>
      </c>
      <c r="G98">
        <v>8.02</v>
      </c>
      <c r="H98">
        <v>8</v>
      </c>
      <c r="I98">
        <v>8.0500000000000007</v>
      </c>
      <c r="J98">
        <v>8.0399999999999991</v>
      </c>
      <c r="K98">
        <v>8.07</v>
      </c>
      <c r="L98">
        <v>7.88</v>
      </c>
      <c r="M98">
        <v>7.87</v>
      </c>
      <c r="N98">
        <v>7.83</v>
      </c>
      <c r="O98" t="s">
        <v>390</v>
      </c>
    </row>
    <row r="99" spans="1:15" x14ac:dyDescent="0.3">
      <c r="A99" t="s">
        <v>455</v>
      </c>
      <c r="B99" t="s">
        <v>6</v>
      </c>
      <c r="C99">
        <v>7.98</v>
      </c>
      <c r="D99">
        <v>7.8</v>
      </c>
      <c r="E99">
        <v>7.74</v>
      </c>
      <c r="F99">
        <v>7.87</v>
      </c>
      <c r="G99">
        <v>8.1999999999999993</v>
      </c>
      <c r="H99">
        <v>8.11</v>
      </c>
      <c r="I99">
        <v>7.91</v>
      </c>
      <c r="J99">
        <v>7.98</v>
      </c>
      <c r="K99">
        <v>8.02</v>
      </c>
      <c r="L99">
        <v>7.59</v>
      </c>
      <c r="M99">
        <v>8.1</v>
      </c>
      <c r="N99">
        <v>7.89</v>
      </c>
      <c r="O99" t="s">
        <v>390</v>
      </c>
    </row>
    <row r="100" spans="1:15" x14ac:dyDescent="0.3">
      <c r="A100" t="s">
        <v>456</v>
      </c>
      <c r="B100" t="s">
        <v>30</v>
      </c>
      <c r="C100">
        <v>7.8</v>
      </c>
      <c r="D100">
        <v>7.86</v>
      </c>
      <c r="E100">
        <v>7.79</v>
      </c>
      <c r="F100">
        <v>7.2</v>
      </c>
      <c r="G100">
        <v>7.91</v>
      </c>
      <c r="H100">
        <v>8.02</v>
      </c>
      <c r="I100">
        <v>8.56</v>
      </c>
      <c r="J100">
        <v>8.32</v>
      </c>
      <c r="K100">
        <v>8.14</v>
      </c>
      <c r="L100">
        <v>7.8</v>
      </c>
      <c r="M100">
        <v>7.66</v>
      </c>
      <c r="N100">
        <v>7.7</v>
      </c>
      <c r="O100" t="s">
        <v>390</v>
      </c>
    </row>
    <row r="101" spans="1:15" x14ac:dyDescent="0.3">
      <c r="A101" t="s">
        <v>457</v>
      </c>
      <c r="B101" t="s">
        <v>63</v>
      </c>
      <c r="C101">
        <v>7.8</v>
      </c>
      <c r="D101">
        <v>7.62</v>
      </c>
      <c r="E101">
        <v>7.93</v>
      </c>
      <c r="F101">
        <v>7.88</v>
      </c>
      <c r="G101">
        <v>7.89</v>
      </c>
      <c r="H101">
        <v>7.76</v>
      </c>
      <c r="I101">
        <v>7.98</v>
      </c>
      <c r="J101">
        <v>7.74</v>
      </c>
      <c r="K101">
        <v>7.98</v>
      </c>
      <c r="L101">
        <v>7.89</v>
      </c>
      <c r="M101">
        <v>7.73</v>
      </c>
      <c r="N101">
        <v>7.33</v>
      </c>
      <c r="O101" t="s">
        <v>390</v>
      </c>
    </row>
    <row r="102" spans="1:15" x14ac:dyDescent="0.3">
      <c r="A102" t="s">
        <v>458</v>
      </c>
      <c r="B102" t="s">
        <v>84</v>
      </c>
      <c r="C102">
        <v>7.7</v>
      </c>
      <c r="D102">
        <v>7.67</v>
      </c>
      <c r="E102">
        <v>7.95</v>
      </c>
      <c r="F102">
        <v>7.96</v>
      </c>
      <c r="G102">
        <v>8.1300000000000008</v>
      </c>
      <c r="H102">
        <v>7.78</v>
      </c>
      <c r="I102">
        <v>7.69</v>
      </c>
      <c r="J102">
        <v>7.74</v>
      </c>
      <c r="K102">
        <v>7.75</v>
      </c>
      <c r="L102">
        <v>8.02</v>
      </c>
      <c r="M102">
        <v>7.72</v>
      </c>
      <c r="N102">
        <v>8.14</v>
      </c>
      <c r="O102" t="s">
        <v>390</v>
      </c>
    </row>
    <row r="103" spans="1:15" x14ac:dyDescent="0.3">
      <c r="A103" t="s">
        <v>459</v>
      </c>
      <c r="B103" t="s">
        <v>105</v>
      </c>
      <c r="C103">
        <v>7.49</v>
      </c>
      <c r="D103">
        <v>7.91</v>
      </c>
      <c r="E103">
        <v>7.74</v>
      </c>
      <c r="F103">
        <v>8.0500000000000007</v>
      </c>
      <c r="G103">
        <v>8.0399999999999991</v>
      </c>
      <c r="H103">
        <v>8.3699999999999992</v>
      </c>
      <c r="I103">
        <v>8.0500000000000007</v>
      </c>
      <c r="J103">
        <v>8.0299999999999994</v>
      </c>
      <c r="K103">
        <v>8.1300000000000008</v>
      </c>
      <c r="L103">
        <v>7.94</v>
      </c>
      <c r="M103">
        <v>7.79</v>
      </c>
      <c r="N103">
        <v>7.59</v>
      </c>
      <c r="O103" t="s">
        <v>390</v>
      </c>
    </row>
    <row r="104" spans="1:15" x14ac:dyDescent="0.3">
      <c r="A104" t="s">
        <v>460</v>
      </c>
      <c r="B104" t="s">
        <v>136</v>
      </c>
      <c r="C104">
        <v>7.5</v>
      </c>
      <c r="D104">
        <v>7.72</v>
      </c>
      <c r="E104">
        <v>7.79</v>
      </c>
      <c r="F104">
        <v>7.93</v>
      </c>
      <c r="G104">
        <v>8.08</v>
      </c>
      <c r="H104">
        <v>7.87</v>
      </c>
      <c r="I104">
        <v>7.85</v>
      </c>
      <c r="J104">
        <v>7.95</v>
      </c>
      <c r="K104">
        <v>8.16</v>
      </c>
      <c r="L104">
        <v>8.0299999999999994</v>
      </c>
      <c r="M104">
        <v>8.49</v>
      </c>
      <c r="N104">
        <v>8.31</v>
      </c>
      <c r="O104" t="s">
        <v>390</v>
      </c>
    </row>
    <row r="105" spans="1:15" x14ac:dyDescent="0.3">
      <c r="A105" t="s">
        <v>461</v>
      </c>
      <c r="B105" t="s">
        <v>186</v>
      </c>
      <c r="C105">
        <v>7.76</v>
      </c>
      <c r="D105">
        <v>7.81</v>
      </c>
      <c r="E105">
        <v>8.02</v>
      </c>
      <c r="F105">
        <v>7.59</v>
      </c>
      <c r="G105">
        <v>7.78</v>
      </c>
      <c r="H105">
        <v>7.93</v>
      </c>
      <c r="I105">
        <v>8.17</v>
      </c>
      <c r="J105">
        <v>8.1</v>
      </c>
      <c r="K105">
        <v>8.23</v>
      </c>
      <c r="L105">
        <v>8.0500000000000007</v>
      </c>
      <c r="M105">
        <v>7.65</v>
      </c>
      <c r="N105">
        <v>7.81</v>
      </c>
      <c r="O105" t="s">
        <v>390</v>
      </c>
    </row>
    <row r="106" spans="1:15" x14ac:dyDescent="0.3">
      <c r="A106" t="s">
        <v>462</v>
      </c>
      <c r="B106" t="s">
        <v>243</v>
      </c>
      <c r="C106">
        <v>7.72</v>
      </c>
      <c r="D106">
        <v>7.86</v>
      </c>
      <c r="E106">
        <v>8</v>
      </c>
      <c r="F106">
        <v>8.08</v>
      </c>
      <c r="G106">
        <v>8.07</v>
      </c>
      <c r="H106">
        <v>8</v>
      </c>
      <c r="I106">
        <v>8.2100000000000009</v>
      </c>
      <c r="J106">
        <v>8.4600000000000009</v>
      </c>
      <c r="K106">
        <v>8.08</v>
      </c>
      <c r="L106">
        <v>7.84</v>
      </c>
      <c r="M106">
        <v>7.72</v>
      </c>
      <c r="N106">
        <v>7.91</v>
      </c>
      <c r="O106" t="s">
        <v>390</v>
      </c>
    </row>
    <row r="107" spans="1:15" x14ac:dyDescent="0.3">
      <c r="A107" t="s">
        <v>463</v>
      </c>
      <c r="B107" t="s">
        <v>341</v>
      </c>
      <c r="C107">
        <v>7.73</v>
      </c>
      <c r="D107">
        <v>7.77</v>
      </c>
      <c r="E107">
        <v>7.81</v>
      </c>
      <c r="F107">
        <v>7.93</v>
      </c>
      <c r="G107">
        <v>7.99</v>
      </c>
      <c r="H107">
        <v>8.02</v>
      </c>
      <c r="I107">
        <v>8.0500000000000007</v>
      </c>
      <c r="J107">
        <v>8.1300000000000008</v>
      </c>
      <c r="K107">
        <v>8.0399999999999991</v>
      </c>
      <c r="L107">
        <v>7.83</v>
      </c>
      <c r="M107">
        <v>8.08</v>
      </c>
      <c r="N107">
        <v>7.73</v>
      </c>
      <c r="O107" t="s">
        <v>390</v>
      </c>
    </row>
    <row r="108" spans="1:15" x14ac:dyDescent="0.3">
      <c r="A108" t="s">
        <v>464</v>
      </c>
      <c r="B108" t="s">
        <v>27</v>
      </c>
      <c r="C108">
        <v>7.52</v>
      </c>
      <c r="D108">
        <v>7.59</v>
      </c>
      <c r="E108">
        <v>8.1300000000000008</v>
      </c>
      <c r="F108">
        <v>8.2100000000000009</v>
      </c>
      <c r="G108">
        <v>7.87</v>
      </c>
      <c r="H108">
        <v>7.95</v>
      </c>
      <c r="I108">
        <v>8.19</v>
      </c>
      <c r="J108">
        <v>8.01</v>
      </c>
      <c r="K108">
        <v>8.02</v>
      </c>
      <c r="L108">
        <v>7.57</v>
      </c>
      <c r="M108">
        <v>8.33</v>
      </c>
      <c r="N108">
        <v>7.73</v>
      </c>
      <c r="O108" t="s">
        <v>390</v>
      </c>
    </row>
    <row r="109" spans="1:15" x14ac:dyDescent="0.3">
      <c r="A109" t="s">
        <v>465</v>
      </c>
      <c r="B109" t="s">
        <v>57</v>
      </c>
      <c r="C109">
        <v>7.77</v>
      </c>
      <c r="D109">
        <v>7.51</v>
      </c>
      <c r="E109">
        <v>7.59</v>
      </c>
      <c r="F109">
        <v>7.76</v>
      </c>
      <c r="G109">
        <v>7.98</v>
      </c>
      <c r="H109">
        <v>8.0299999999999994</v>
      </c>
      <c r="I109">
        <v>8.16</v>
      </c>
      <c r="J109">
        <v>8.32</v>
      </c>
      <c r="K109">
        <v>8.2200000000000006</v>
      </c>
      <c r="L109">
        <v>7.92</v>
      </c>
      <c r="M109">
        <v>8.0299999999999994</v>
      </c>
      <c r="N109">
        <v>7.51</v>
      </c>
      <c r="O109" t="s">
        <v>390</v>
      </c>
    </row>
    <row r="110" spans="1:15" x14ac:dyDescent="0.3">
      <c r="A110" t="s">
        <v>466</v>
      </c>
      <c r="B110" t="s">
        <v>124</v>
      </c>
      <c r="C110">
        <v>8.0399999999999991</v>
      </c>
      <c r="D110">
        <v>8.0399999999999991</v>
      </c>
      <c r="E110">
        <v>7.99</v>
      </c>
      <c r="F110">
        <v>7.94</v>
      </c>
      <c r="G110">
        <v>7.92</v>
      </c>
      <c r="H110">
        <v>8.4</v>
      </c>
      <c r="I110">
        <v>7.86</v>
      </c>
      <c r="J110">
        <v>7.87</v>
      </c>
      <c r="K110">
        <v>8.02</v>
      </c>
      <c r="L110">
        <v>7.78</v>
      </c>
      <c r="M110">
        <v>8.16</v>
      </c>
      <c r="N110">
        <v>7.72</v>
      </c>
      <c r="O110" t="s">
        <v>390</v>
      </c>
    </row>
    <row r="111" spans="1:15" x14ac:dyDescent="0.3">
      <c r="A111" t="s">
        <v>467</v>
      </c>
      <c r="B111" t="s">
        <v>138</v>
      </c>
      <c r="C111">
        <v>7.77</v>
      </c>
      <c r="D111">
        <v>7.79</v>
      </c>
      <c r="E111">
        <v>7.82</v>
      </c>
      <c r="F111">
        <v>7.89</v>
      </c>
      <c r="G111">
        <v>7.93</v>
      </c>
      <c r="H111">
        <v>7.78</v>
      </c>
      <c r="I111">
        <v>8</v>
      </c>
      <c r="J111">
        <v>7.85</v>
      </c>
      <c r="K111">
        <v>7.73</v>
      </c>
      <c r="L111">
        <v>7.79</v>
      </c>
      <c r="M111">
        <v>8.07</v>
      </c>
      <c r="N111">
        <v>8.0399999999999991</v>
      </c>
      <c r="O111" t="s">
        <v>390</v>
      </c>
    </row>
    <row r="112" spans="1:15" x14ac:dyDescent="0.3">
      <c r="A112" t="s">
        <v>468</v>
      </c>
      <c r="B112" t="s">
        <v>170</v>
      </c>
      <c r="C112">
        <v>7.57</v>
      </c>
      <c r="D112">
        <v>7.79</v>
      </c>
      <c r="E112">
        <v>7.85</v>
      </c>
      <c r="F112">
        <v>7.94</v>
      </c>
      <c r="G112">
        <v>7.86</v>
      </c>
      <c r="H112">
        <v>8.1</v>
      </c>
      <c r="I112">
        <v>8.02</v>
      </c>
      <c r="J112">
        <v>8.02</v>
      </c>
      <c r="K112">
        <v>8.49</v>
      </c>
      <c r="L112">
        <v>7.81</v>
      </c>
      <c r="M112">
        <v>7.63</v>
      </c>
      <c r="N112">
        <v>8.33</v>
      </c>
      <c r="O112" t="s">
        <v>390</v>
      </c>
    </row>
    <row r="113" spans="1:15" x14ac:dyDescent="0.3">
      <c r="A113" t="s">
        <v>469</v>
      </c>
      <c r="B113" t="s">
        <v>195</v>
      </c>
      <c r="C113">
        <v>7.73</v>
      </c>
      <c r="D113">
        <v>7.93</v>
      </c>
      <c r="E113">
        <v>7.68</v>
      </c>
      <c r="F113">
        <v>7.94</v>
      </c>
      <c r="G113">
        <v>8.19</v>
      </c>
      <c r="H113">
        <v>7.87</v>
      </c>
      <c r="I113">
        <v>8.01</v>
      </c>
      <c r="J113">
        <v>8.39</v>
      </c>
      <c r="K113">
        <v>7.82</v>
      </c>
      <c r="L113">
        <v>7.75</v>
      </c>
      <c r="M113">
        <v>8.27</v>
      </c>
      <c r="N113">
        <v>7.52</v>
      </c>
      <c r="O113" t="s">
        <v>390</v>
      </c>
    </row>
    <row r="114" spans="1:15" x14ac:dyDescent="0.3">
      <c r="A114" t="s">
        <v>470</v>
      </c>
      <c r="B114" t="s">
        <v>201</v>
      </c>
      <c r="C114">
        <v>7.6</v>
      </c>
      <c r="D114">
        <v>8.08</v>
      </c>
      <c r="E114">
        <v>7.87</v>
      </c>
      <c r="F114">
        <v>8.0299999999999994</v>
      </c>
      <c r="G114">
        <v>8.16</v>
      </c>
      <c r="H114">
        <v>8.2200000000000006</v>
      </c>
      <c r="I114">
        <v>7.97</v>
      </c>
      <c r="J114" t="s">
        <v>390</v>
      </c>
      <c r="K114">
        <v>8.1300000000000008</v>
      </c>
      <c r="L114" t="s">
        <v>390</v>
      </c>
      <c r="M114" t="s">
        <v>390</v>
      </c>
      <c r="N114">
        <v>7.7</v>
      </c>
      <c r="O114" t="s">
        <v>390</v>
      </c>
    </row>
    <row r="115" spans="1:15" x14ac:dyDescent="0.3">
      <c r="A115" t="s">
        <v>471</v>
      </c>
      <c r="B115" t="s">
        <v>342</v>
      </c>
      <c r="C115">
        <v>7.75</v>
      </c>
      <c r="D115">
        <v>7.82</v>
      </c>
      <c r="E115">
        <v>7.86</v>
      </c>
      <c r="F115">
        <v>7.83</v>
      </c>
      <c r="G115">
        <v>7.93</v>
      </c>
      <c r="H115">
        <v>8</v>
      </c>
      <c r="I115">
        <v>7.98</v>
      </c>
      <c r="J115">
        <v>7.95</v>
      </c>
      <c r="K115">
        <v>7.99</v>
      </c>
      <c r="L115">
        <v>7.92</v>
      </c>
      <c r="M115">
        <v>7.78</v>
      </c>
      <c r="N115">
        <v>7.91</v>
      </c>
      <c r="O115" t="s">
        <v>390</v>
      </c>
    </row>
    <row r="116" spans="1:15" x14ac:dyDescent="0.3">
      <c r="A116" t="s">
        <v>472</v>
      </c>
      <c r="B116" t="s">
        <v>32</v>
      </c>
      <c r="C116">
        <v>7.52</v>
      </c>
      <c r="D116">
        <v>7.72</v>
      </c>
      <c r="E116">
        <v>7.81</v>
      </c>
      <c r="F116">
        <v>7.44</v>
      </c>
      <c r="G116">
        <v>7.68</v>
      </c>
      <c r="H116">
        <v>8.1300000000000008</v>
      </c>
      <c r="I116">
        <v>7.64</v>
      </c>
      <c r="J116">
        <v>8.27</v>
      </c>
      <c r="K116">
        <v>7.8</v>
      </c>
      <c r="L116" t="s">
        <v>390</v>
      </c>
      <c r="M116">
        <v>7.57</v>
      </c>
      <c r="N116" t="s">
        <v>390</v>
      </c>
      <c r="O116" t="s">
        <v>390</v>
      </c>
    </row>
    <row r="117" spans="1:15" x14ac:dyDescent="0.3">
      <c r="A117" t="s">
        <v>473</v>
      </c>
      <c r="B117" t="s">
        <v>94</v>
      </c>
      <c r="C117">
        <v>7.77</v>
      </c>
      <c r="D117">
        <v>7.71</v>
      </c>
      <c r="E117">
        <v>7.99</v>
      </c>
      <c r="F117">
        <v>7.86</v>
      </c>
      <c r="G117">
        <v>7.97</v>
      </c>
      <c r="H117">
        <v>8.27</v>
      </c>
      <c r="I117">
        <v>7.97</v>
      </c>
      <c r="J117">
        <v>8.1</v>
      </c>
      <c r="K117">
        <v>8.14</v>
      </c>
      <c r="L117">
        <v>8.0299999999999994</v>
      </c>
      <c r="M117">
        <v>7.96</v>
      </c>
      <c r="N117">
        <v>7.95</v>
      </c>
      <c r="O117" t="s">
        <v>390</v>
      </c>
    </row>
    <row r="118" spans="1:15" x14ac:dyDescent="0.3">
      <c r="A118" t="s">
        <v>474</v>
      </c>
      <c r="B118" t="s">
        <v>161</v>
      </c>
      <c r="C118">
        <v>7.33</v>
      </c>
      <c r="D118">
        <v>7.81</v>
      </c>
      <c r="E118">
        <v>7.68</v>
      </c>
      <c r="F118">
        <v>7.46</v>
      </c>
      <c r="G118">
        <v>7.9</v>
      </c>
      <c r="H118">
        <v>7.91</v>
      </c>
      <c r="I118">
        <v>8.16</v>
      </c>
      <c r="J118">
        <v>7.48</v>
      </c>
      <c r="K118">
        <v>7.37</v>
      </c>
      <c r="L118">
        <v>8.02</v>
      </c>
      <c r="M118">
        <v>7.73</v>
      </c>
      <c r="N118">
        <v>7.22</v>
      </c>
      <c r="O118" t="s">
        <v>390</v>
      </c>
    </row>
    <row r="119" spans="1:15" x14ac:dyDescent="0.3">
      <c r="A119" t="s">
        <v>475</v>
      </c>
      <c r="B119" t="s">
        <v>189</v>
      </c>
      <c r="C119">
        <v>7.96</v>
      </c>
      <c r="D119">
        <v>7.9</v>
      </c>
      <c r="E119">
        <v>7.97</v>
      </c>
      <c r="F119">
        <v>8.1</v>
      </c>
      <c r="G119">
        <v>8.34</v>
      </c>
      <c r="H119">
        <v>7.93</v>
      </c>
      <c r="I119">
        <v>8.18</v>
      </c>
      <c r="J119">
        <v>7.79</v>
      </c>
      <c r="K119">
        <v>8.24</v>
      </c>
      <c r="L119">
        <v>7.9</v>
      </c>
      <c r="M119">
        <v>7.91</v>
      </c>
      <c r="N119">
        <v>7.99</v>
      </c>
      <c r="O119" t="s">
        <v>390</v>
      </c>
    </row>
    <row r="120" spans="1:15" x14ac:dyDescent="0.3">
      <c r="A120" t="s">
        <v>476</v>
      </c>
      <c r="B120" t="s">
        <v>246</v>
      </c>
      <c r="C120">
        <v>7.75</v>
      </c>
      <c r="D120">
        <v>7.81</v>
      </c>
      <c r="E120">
        <v>7.64</v>
      </c>
      <c r="F120">
        <v>7.78</v>
      </c>
      <c r="G120">
        <v>8.02</v>
      </c>
      <c r="H120">
        <v>7.71</v>
      </c>
      <c r="I120">
        <v>7.6</v>
      </c>
      <c r="J120">
        <v>7.9</v>
      </c>
      <c r="K120">
        <v>8.1300000000000008</v>
      </c>
      <c r="L120">
        <v>8.2799999999999994</v>
      </c>
      <c r="M120">
        <v>7.5</v>
      </c>
      <c r="N120">
        <v>7.95</v>
      </c>
      <c r="O120" t="s">
        <v>390</v>
      </c>
    </row>
    <row r="121" spans="1:15" x14ac:dyDescent="0.3">
      <c r="A121" t="s">
        <v>477</v>
      </c>
      <c r="B121" t="s">
        <v>247</v>
      </c>
      <c r="C121">
        <v>7.64</v>
      </c>
      <c r="D121">
        <v>8.0299999999999994</v>
      </c>
      <c r="E121">
        <v>7.98</v>
      </c>
      <c r="F121">
        <v>7.97</v>
      </c>
      <c r="G121">
        <v>7.6</v>
      </c>
      <c r="H121">
        <v>8</v>
      </c>
      <c r="I121">
        <v>7.99</v>
      </c>
      <c r="J121">
        <v>8</v>
      </c>
      <c r="K121">
        <v>7.96</v>
      </c>
      <c r="L121">
        <v>7.57</v>
      </c>
      <c r="M121">
        <v>7.68</v>
      </c>
      <c r="N121">
        <v>8.07</v>
      </c>
      <c r="O121" t="s">
        <v>390</v>
      </c>
    </row>
    <row r="122" spans="1:15" x14ac:dyDescent="0.3">
      <c r="A122" t="s">
        <v>478</v>
      </c>
      <c r="B122" t="s">
        <v>313</v>
      </c>
      <c r="C122">
        <v>8.26</v>
      </c>
      <c r="D122">
        <v>7.65</v>
      </c>
      <c r="E122">
        <v>7.77</v>
      </c>
      <c r="F122">
        <v>7.97</v>
      </c>
      <c r="G122">
        <v>8</v>
      </c>
      <c r="H122">
        <v>7.99</v>
      </c>
      <c r="I122">
        <v>8.15</v>
      </c>
      <c r="J122">
        <v>8.1199999999999992</v>
      </c>
      <c r="K122">
        <v>8.17</v>
      </c>
      <c r="L122">
        <v>7.91</v>
      </c>
      <c r="M122">
        <v>7.95</v>
      </c>
      <c r="N122">
        <v>8.08</v>
      </c>
      <c r="O122" t="s">
        <v>390</v>
      </c>
    </row>
    <row r="123" spans="1:15" x14ac:dyDescent="0.3">
      <c r="A123" t="s">
        <v>479</v>
      </c>
      <c r="B123" t="s">
        <v>1031</v>
      </c>
      <c r="C123" t="s">
        <v>390</v>
      </c>
      <c r="D123" t="s">
        <v>390</v>
      </c>
      <c r="E123" t="s">
        <v>390</v>
      </c>
      <c r="F123" t="s">
        <v>390</v>
      </c>
      <c r="G123" t="s">
        <v>390</v>
      </c>
      <c r="H123" t="s">
        <v>390</v>
      </c>
      <c r="I123" t="s">
        <v>390</v>
      </c>
      <c r="J123" t="s">
        <v>390</v>
      </c>
      <c r="K123">
        <v>7.79</v>
      </c>
      <c r="L123">
        <v>7.86</v>
      </c>
      <c r="M123">
        <v>7.67</v>
      </c>
      <c r="N123">
        <v>7.54</v>
      </c>
      <c r="O123" t="s">
        <v>390</v>
      </c>
    </row>
    <row r="124" spans="1:15" x14ac:dyDescent="0.3">
      <c r="A124" t="s">
        <v>481</v>
      </c>
      <c r="B124" t="s">
        <v>1030</v>
      </c>
      <c r="C124" t="s">
        <v>390</v>
      </c>
      <c r="D124" t="s">
        <v>390</v>
      </c>
      <c r="E124" t="s">
        <v>390</v>
      </c>
      <c r="F124" t="s">
        <v>390</v>
      </c>
      <c r="G124" t="s">
        <v>390</v>
      </c>
      <c r="H124" t="s">
        <v>390</v>
      </c>
      <c r="I124" t="s">
        <v>390</v>
      </c>
      <c r="J124" t="s">
        <v>390</v>
      </c>
      <c r="K124">
        <v>7.99</v>
      </c>
      <c r="L124">
        <v>7.89</v>
      </c>
      <c r="M124">
        <v>7.76</v>
      </c>
      <c r="N124">
        <v>7.82</v>
      </c>
      <c r="O124" t="s">
        <v>390</v>
      </c>
    </row>
    <row r="125" spans="1:15" x14ac:dyDescent="0.3">
      <c r="A125" t="s">
        <v>482</v>
      </c>
      <c r="B125" t="s">
        <v>345</v>
      </c>
      <c r="C125">
        <v>7.59</v>
      </c>
      <c r="D125">
        <v>7.75</v>
      </c>
      <c r="E125">
        <v>7.73</v>
      </c>
      <c r="F125">
        <v>7.88</v>
      </c>
      <c r="G125">
        <v>8.0299999999999994</v>
      </c>
      <c r="H125">
        <v>8.0299999999999994</v>
      </c>
      <c r="I125">
        <v>7.95</v>
      </c>
      <c r="J125">
        <v>8.02</v>
      </c>
      <c r="K125">
        <v>7.99</v>
      </c>
      <c r="L125">
        <v>7.72</v>
      </c>
      <c r="M125">
        <v>7.73</v>
      </c>
      <c r="N125">
        <v>7.65</v>
      </c>
      <c r="O125" t="s">
        <v>390</v>
      </c>
    </row>
    <row r="126" spans="1:15" x14ac:dyDescent="0.3">
      <c r="A126" t="s">
        <v>483</v>
      </c>
      <c r="B126" t="s">
        <v>9</v>
      </c>
      <c r="C126">
        <v>7.37</v>
      </c>
      <c r="D126">
        <v>7.18</v>
      </c>
      <c r="E126">
        <v>7.57</v>
      </c>
      <c r="F126">
        <v>7.67</v>
      </c>
      <c r="G126">
        <v>7.83</v>
      </c>
      <c r="H126">
        <v>7.89</v>
      </c>
      <c r="I126">
        <v>7.71</v>
      </c>
      <c r="J126">
        <v>8.09</v>
      </c>
      <c r="K126">
        <v>7.67</v>
      </c>
      <c r="L126">
        <v>7.58</v>
      </c>
      <c r="M126">
        <v>7.65</v>
      </c>
      <c r="N126">
        <v>6.85</v>
      </c>
      <c r="O126" t="s">
        <v>390</v>
      </c>
    </row>
    <row r="127" spans="1:15" x14ac:dyDescent="0.3">
      <c r="A127" t="s">
        <v>484</v>
      </c>
      <c r="B127" t="s">
        <v>22</v>
      </c>
      <c r="C127">
        <v>7.7</v>
      </c>
      <c r="D127">
        <v>7.9</v>
      </c>
      <c r="E127">
        <v>7.92</v>
      </c>
      <c r="F127">
        <v>7.73</v>
      </c>
      <c r="G127">
        <v>8.1</v>
      </c>
      <c r="H127">
        <v>7.96</v>
      </c>
      <c r="I127">
        <v>8.07</v>
      </c>
      <c r="J127">
        <v>8.1300000000000008</v>
      </c>
      <c r="K127">
        <v>8.09</v>
      </c>
      <c r="L127">
        <v>7.67</v>
      </c>
      <c r="M127">
        <v>7.68</v>
      </c>
      <c r="N127">
        <v>7.81</v>
      </c>
      <c r="O127" t="s">
        <v>390</v>
      </c>
    </row>
    <row r="128" spans="1:15" x14ac:dyDescent="0.3">
      <c r="A128" t="s">
        <v>485</v>
      </c>
      <c r="B128" t="s">
        <v>46</v>
      </c>
      <c r="C128">
        <v>7.84</v>
      </c>
      <c r="D128">
        <v>8.08</v>
      </c>
      <c r="E128">
        <v>8.16</v>
      </c>
      <c r="F128">
        <v>7.99</v>
      </c>
      <c r="G128">
        <v>8.33</v>
      </c>
      <c r="H128">
        <v>7.97</v>
      </c>
      <c r="I128">
        <v>7.5</v>
      </c>
      <c r="J128">
        <v>8.08</v>
      </c>
      <c r="K128">
        <v>8.16</v>
      </c>
      <c r="L128">
        <v>7.82</v>
      </c>
      <c r="M128">
        <v>7.99</v>
      </c>
      <c r="N128">
        <v>7.28</v>
      </c>
      <c r="O128" t="s">
        <v>390</v>
      </c>
    </row>
    <row r="129" spans="1:15" x14ac:dyDescent="0.3">
      <c r="A129" t="s">
        <v>486</v>
      </c>
      <c r="B129" t="s">
        <v>113</v>
      </c>
      <c r="C129">
        <v>7.68</v>
      </c>
      <c r="D129">
        <v>7.81</v>
      </c>
      <c r="E129">
        <v>7.61</v>
      </c>
      <c r="F129">
        <v>7.95</v>
      </c>
      <c r="G129">
        <v>7.97</v>
      </c>
      <c r="H129">
        <v>7.94</v>
      </c>
      <c r="I129">
        <v>8.01</v>
      </c>
      <c r="J129">
        <v>8.14</v>
      </c>
      <c r="K129">
        <v>7.96</v>
      </c>
      <c r="L129">
        <v>7.78</v>
      </c>
      <c r="M129">
        <v>7.91</v>
      </c>
      <c r="N129">
        <v>7.52</v>
      </c>
      <c r="O129" t="s">
        <v>390</v>
      </c>
    </row>
    <row r="130" spans="1:15" x14ac:dyDescent="0.3">
      <c r="A130" t="s">
        <v>487</v>
      </c>
      <c r="B130" t="s">
        <v>168</v>
      </c>
      <c r="C130">
        <v>7.31</v>
      </c>
      <c r="D130">
        <v>7.45</v>
      </c>
      <c r="E130">
        <v>7.46</v>
      </c>
      <c r="F130">
        <v>7.76</v>
      </c>
      <c r="G130">
        <v>7.95</v>
      </c>
      <c r="H130">
        <v>8.09</v>
      </c>
      <c r="I130">
        <v>7.88</v>
      </c>
      <c r="J130">
        <v>7.91</v>
      </c>
      <c r="K130">
        <v>8.15</v>
      </c>
      <c r="L130">
        <v>7.9</v>
      </c>
      <c r="M130">
        <v>7.64</v>
      </c>
      <c r="N130">
        <v>8</v>
      </c>
      <c r="O130" t="s">
        <v>390</v>
      </c>
    </row>
    <row r="131" spans="1:15" x14ac:dyDescent="0.3">
      <c r="A131" t="s">
        <v>488</v>
      </c>
      <c r="B131" t="s">
        <v>180</v>
      </c>
      <c r="C131">
        <v>7.48</v>
      </c>
      <c r="D131">
        <v>8.01</v>
      </c>
      <c r="E131">
        <v>7.58</v>
      </c>
      <c r="F131">
        <v>7.94</v>
      </c>
      <c r="G131">
        <v>8.19</v>
      </c>
      <c r="H131">
        <v>8.2899999999999991</v>
      </c>
      <c r="I131">
        <v>8.26</v>
      </c>
      <c r="J131">
        <v>8.15</v>
      </c>
      <c r="K131">
        <v>7.87</v>
      </c>
      <c r="L131">
        <v>7.55</v>
      </c>
      <c r="M131">
        <v>7.56</v>
      </c>
      <c r="N131">
        <v>8.08</v>
      </c>
      <c r="O131" t="s">
        <v>390</v>
      </c>
    </row>
    <row r="132" spans="1:15" x14ac:dyDescent="0.3">
      <c r="A132" t="s">
        <v>489</v>
      </c>
      <c r="B132" t="s">
        <v>226</v>
      </c>
      <c r="C132">
        <v>7.77</v>
      </c>
      <c r="D132">
        <v>7.84</v>
      </c>
      <c r="E132">
        <v>7.78</v>
      </c>
      <c r="F132">
        <v>8.14</v>
      </c>
      <c r="G132">
        <v>7.82</v>
      </c>
      <c r="H132">
        <v>8.07</v>
      </c>
      <c r="I132">
        <v>8.19</v>
      </c>
      <c r="J132">
        <v>7.62</v>
      </c>
      <c r="K132">
        <v>8.0500000000000007</v>
      </c>
      <c r="L132">
        <v>7.77</v>
      </c>
      <c r="M132">
        <v>7.72</v>
      </c>
      <c r="N132">
        <v>8.01</v>
      </c>
      <c r="O132" t="s">
        <v>390</v>
      </c>
    </row>
    <row r="133" spans="1:15" x14ac:dyDescent="0.3">
      <c r="C133" t="s">
        <v>390</v>
      </c>
      <c r="D133" t="s">
        <v>390</v>
      </c>
      <c r="E133" t="s">
        <v>390</v>
      </c>
      <c r="F133" t="s">
        <v>390</v>
      </c>
      <c r="G133" t="s">
        <v>390</v>
      </c>
      <c r="H133" t="s">
        <v>390</v>
      </c>
      <c r="I133" t="s">
        <v>390</v>
      </c>
      <c r="J133" t="s">
        <v>390</v>
      </c>
      <c r="K133" t="s">
        <v>390</v>
      </c>
      <c r="L133" t="s">
        <v>390</v>
      </c>
      <c r="M133" t="s">
        <v>390</v>
      </c>
      <c r="N133" t="s">
        <v>390</v>
      </c>
      <c r="O133" t="s">
        <v>390</v>
      </c>
    </row>
    <row r="134" spans="1:15" x14ac:dyDescent="0.3">
      <c r="A134" t="s">
        <v>490</v>
      </c>
      <c r="B134" t="s">
        <v>930</v>
      </c>
      <c r="C134" t="s">
        <v>390</v>
      </c>
      <c r="D134" t="s">
        <v>390</v>
      </c>
      <c r="E134" t="s">
        <v>390</v>
      </c>
      <c r="F134" t="s">
        <v>390</v>
      </c>
      <c r="G134" t="s">
        <v>390</v>
      </c>
      <c r="H134" t="s">
        <v>390</v>
      </c>
      <c r="I134" t="s">
        <v>390</v>
      </c>
      <c r="J134" t="s">
        <v>390</v>
      </c>
      <c r="K134" t="s">
        <v>390</v>
      </c>
      <c r="L134" t="s">
        <v>390</v>
      </c>
      <c r="M134" t="s">
        <v>390</v>
      </c>
      <c r="N134" t="s">
        <v>390</v>
      </c>
      <c r="O134" t="s">
        <v>390</v>
      </c>
    </row>
    <row r="135" spans="1:15" x14ac:dyDescent="0.3">
      <c r="A135" t="s">
        <v>492</v>
      </c>
      <c r="B135" t="s">
        <v>134</v>
      </c>
      <c r="C135">
        <v>7.72</v>
      </c>
      <c r="D135">
        <v>7.75</v>
      </c>
      <c r="E135">
        <v>7.78</v>
      </c>
      <c r="F135">
        <v>7.81</v>
      </c>
      <c r="G135">
        <v>7.89</v>
      </c>
      <c r="H135">
        <v>7.93</v>
      </c>
      <c r="I135">
        <v>8.0399999999999991</v>
      </c>
      <c r="J135">
        <v>8.01</v>
      </c>
      <c r="K135">
        <v>7.99</v>
      </c>
      <c r="L135">
        <v>7.81</v>
      </c>
      <c r="M135">
        <v>7.82</v>
      </c>
      <c r="N135">
        <v>7.83</v>
      </c>
      <c r="O135" t="s">
        <v>390</v>
      </c>
    </row>
    <row r="136" spans="1:15" x14ac:dyDescent="0.3">
      <c r="A136" t="s">
        <v>493</v>
      </c>
      <c r="B136" t="s">
        <v>238</v>
      </c>
      <c r="C136">
        <v>7.89</v>
      </c>
      <c r="D136">
        <v>7.85</v>
      </c>
      <c r="E136">
        <v>7.75</v>
      </c>
      <c r="F136">
        <v>7.98</v>
      </c>
      <c r="G136">
        <v>8.01</v>
      </c>
      <c r="H136">
        <v>8.02</v>
      </c>
      <c r="I136">
        <v>7.97</v>
      </c>
      <c r="J136">
        <v>7.93</v>
      </c>
      <c r="K136">
        <v>8.11</v>
      </c>
      <c r="L136">
        <v>7.84</v>
      </c>
      <c r="M136">
        <v>7.84</v>
      </c>
      <c r="N136">
        <v>8.07</v>
      </c>
      <c r="O136" t="s">
        <v>390</v>
      </c>
    </row>
    <row r="137" spans="1:15" x14ac:dyDescent="0.3">
      <c r="A137" t="s">
        <v>494</v>
      </c>
      <c r="B137" t="s">
        <v>268</v>
      </c>
      <c r="C137">
        <v>7.55</v>
      </c>
      <c r="D137">
        <v>7.21</v>
      </c>
      <c r="E137">
        <v>7.43</v>
      </c>
      <c r="F137">
        <v>7.61</v>
      </c>
      <c r="G137">
        <v>7.63</v>
      </c>
      <c r="H137">
        <v>7.86</v>
      </c>
      <c r="I137">
        <v>7.75</v>
      </c>
      <c r="J137">
        <v>7.72</v>
      </c>
      <c r="K137">
        <v>7.8</v>
      </c>
      <c r="L137">
        <v>7.71</v>
      </c>
      <c r="M137">
        <v>7.76</v>
      </c>
      <c r="N137">
        <v>7.59</v>
      </c>
      <c r="O137" t="s">
        <v>390</v>
      </c>
    </row>
    <row r="138" spans="1:15" x14ac:dyDescent="0.3">
      <c r="A138" t="s">
        <v>495</v>
      </c>
      <c r="B138" t="s">
        <v>282</v>
      </c>
      <c r="C138">
        <v>7.69</v>
      </c>
      <c r="D138">
        <v>7.71</v>
      </c>
      <c r="E138">
        <v>7.57</v>
      </c>
      <c r="F138">
        <v>7.89</v>
      </c>
      <c r="G138">
        <v>7.87</v>
      </c>
      <c r="H138">
        <v>7.85</v>
      </c>
      <c r="I138">
        <v>7.82</v>
      </c>
      <c r="J138">
        <v>7.98</v>
      </c>
      <c r="K138">
        <v>7.77</v>
      </c>
      <c r="L138">
        <v>7.76</v>
      </c>
      <c r="M138">
        <v>7.64</v>
      </c>
      <c r="N138">
        <v>7.83</v>
      </c>
      <c r="O138" t="s">
        <v>390</v>
      </c>
    </row>
    <row r="139" spans="1:15" x14ac:dyDescent="0.3">
      <c r="A139" t="s">
        <v>496</v>
      </c>
      <c r="B139" t="s">
        <v>348</v>
      </c>
      <c r="C139">
        <v>7.74</v>
      </c>
      <c r="D139">
        <v>7.68</v>
      </c>
      <c r="E139">
        <v>7.88</v>
      </c>
      <c r="F139">
        <v>7.95</v>
      </c>
      <c r="G139">
        <v>7.93</v>
      </c>
      <c r="H139">
        <v>8.02</v>
      </c>
      <c r="I139">
        <v>7.98</v>
      </c>
      <c r="J139">
        <v>7.99</v>
      </c>
      <c r="K139">
        <v>8.0500000000000007</v>
      </c>
      <c r="L139">
        <v>7.71</v>
      </c>
      <c r="M139">
        <v>7.87</v>
      </c>
      <c r="N139">
        <v>7.9</v>
      </c>
      <c r="O139" t="s">
        <v>390</v>
      </c>
    </row>
    <row r="140" spans="1:15" x14ac:dyDescent="0.3">
      <c r="A140" t="s">
        <v>497</v>
      </c>
      <c r="B140" t="s">
        <v>52</v>
      </c>
      <c r="C140">
        <v>7.77</v>
      </c>
      <c r="D140">
        <v>7.83</v>
      </c>
      <c r="E140">
        <v>8.0399999999999991</v>
      </c>
      <c r="F140">
        <v>7.95</v>
      </c>
      <c r="G140">
        <v>7.89</v>
      </c>
      <c r="H140">
        <v>7.94</v>
      </c>
      <c r="I140">
        <v>7.99</v>
      </c>
      <c r="J140">
        <v>7.87</v>
      </c>
      <c r="K140">
        <v>8.25</v>
      </c>
      <c r="L140">
        <v>7.06</v>
      </c>
      <c r="M140">
        <v>7.77</v>
      </c>
      <c r="N140">
        <v>8.2799999999999994</v>
      </c>
      <c r="O140" t="s">
        <v>390</v>
      </c>
    </row>
    <row r="141" spans="1:15" x14ac:dyDescent="0.3">
      <c r="A141" t="s">
        <v>498</v>
      </c>
      <c r="B141" t="s">
        <v>97</v>
      </c>
      <c r="C141">
        <v>7.61</v>
      </c>
      <c r="D141">
        <v>7.49</v>
      </c>
      <c r="E141">
        <v>7.87</v>
      </c>
      <c r="F141">
        <v>7.78</v>
      </c>
      <c r="G141">
        <v>7.86</v>
      </c>
      <c r="H141">
        <v>7.89</v>
      </c>
      <c r="I141">
        <v>7.89</v>
      </c>
      <c r="J141">
        <v>7.86</v>
      </c>
      <c r="K141">
        <v>7.93</v>
      </c>
      <c r="L141">
        <v>7.61</v>
      </c>
      <c r="M141">
        <v>7.77</v>
      </c>
      <c r="N141">
        <v>7.91</v>
      </c>
      <c r="O141" t="s">
        <v>390</v>
      </c>
    </row>
    <row r="142" spans="1:15" x14ac:dyDescent="0.3">
      <c r="A142" t="s">
        <v>499</v>
      </c>
      <c r="B142" t="s">
        <v>160</v>
      </c>
      <c r="C142">
        <v>7.97</v>
      </c>
      <c r="D142">
        <v>7.83</v>
      </c>
      <c r="E142">
        <v>7.89</v>
      </c>
      <c r="F142">
        <v>7.91</v>
      </c>
      <c r="G142">
        <v>8.14</v>
      </c>
      <c r="H142">
        <v>8.1199999999999992</v>
      </c>
      <c r="I142">
        <v>8.25</v>
      </c>
      <c r="J142">
        <v>7.93</v>
      </c>
      <c r="K142">
        <v>8.1999999999999993</v>
      </c>
      <c r="L142">
        <v>7.2</v>
      </c>
      <c r="M142">
        <v>8.17</v>
      </c>
      <c r="N142">
        <v>7.64</v>
      </c>
      <c r="O142" t="s">
        <v>390</v>
      </c>
    </row>
    <row r="143" spans="1:15" x14ac:dyDescent="0.3">
      <c r="A143" t="s">
        <v>500</v>
      </c>
      <c r="B143" t="s">
        <v>182</v>
      </c>
      <c r="C143">
        <v>7.37</v>
      </c>
      <c r="D143">
        <v>7.57</v>
      </c>
      <c r="E143">
        <v>7.65</v>
      </c>
      <c r="F143">
        <v>7.5</v>
      </c>
      <c r="G143">
        <v>7.63</v>
      </c>
      <c r="H143">
        <v>8.01</v>
      </c>
      <c r="I143">
        <v>7.74</v>
      </c>
      <c r="J143">
        <v>8.16</v>
      </c>
      <c r="K143">
        <v>8.1</v>
      </c>
      <c r="L143">
        <v>8.26</v>
      </c>
      <c r="M143">
        <v>7.96</v>
      </c>
      <c r="N143">
        <v>8</v>
      </c>
      <c r="O143" t="s">
        <v>390</v>
      </c>
    </row>
    <row r="144" spans="1:15" x14ac:dyDescent="0.3">
      <c r="A144" t="s">
        <v>501</v>
      </c>
      <c r="B144" t="s">
        <v>254</v>
      </c>
      <c r="C144">
        <v>7.83</v>
      </c>
      <c r="D144">
        <v>7.93</v>
      </c>
      <c r="E144">
        <v>7.98</v>
      </c>
      <c r="F144">
        <v>8.2100000000000009</v>
      </c>
      <c r="G144">
        <v>7.99</v>
      </c>
      <c r="H144">
        <v>8</v>
      </c>
      <c r="I144">
        <v>8.25</v>
      </c>
      <c r="J144">
        <v>8.2899999999999991</v>
      </c>
      <c r="K144">
        <v>8.25</v>
      </c>
      <c r="L144">
        <v>8.07</v>
      </c>
      <c r="M144">
        <v>7.97</v>
      </c>
      <c r="N144">
        <v>8.4600000000000009</v>
      </c>
      <c r="O144" t="s">
        <v>390</v>
      </c>
    </row>
    <row r="145" spans="1:15" x14ac:dyDescent="0.3">
      <c r="A145" t="s">
        <v>502</v>
      </c>
      <c r="B145" t="s">
        <v>263</v>
      </c>
      <c r="C145">
        <v>7.67</v>
      </c>
      <c r="D145">
        <v>7.65</v>
      </c>
      <c r="E145">
        <v>7.84</v>
      </c>
      <c r="F145">
        <v>8.0399999999999991</v>
      </c>
      <c r="G145">
        <v>7.81</v>
      </c>
      <c r="H145">
        <v>7.98</v>
      </c>
      <c r="I145">
        <v>7.97</v>
      </c>
      <c r="J145">
        <v>7.78</v>
      </c>
      <c r="K145">
        <v>7.95</v>
      </c>
      <c r="L145">
        <v>7.47</v>
      </c>
      <c r="M145">
        <v>7.33</v>
      </c>
      <c r="N145">
        <v>7.49</v>
      </c>
      <c r="O145" t="s">
        <v>390</v>
      </c>
    </row>
    <row r="146" spans="1:15" x14ac:dyDescent="0.3">
      <c r="A146" t="s">
        <v>503</v>
      </c>
      <c r="B146" t="s">
        <v>264</v>
      </c>
      <c r="C146">
        <v>8.09</v>
      </c>
      <c r="D146">
        <v>7.73</v>
      </c>
      <c r="E146">
        <v>8.1</v>
      </c>
      <c r="F146">
        <v>8.5399999999999991</v>
      </c>
      <c r="G146">
        <v>8.1</v>
      </c>
      <c r="H146">
        <v>8.19</v>
      </c>
      <c r="I146">
        <v>8.08</v>
      </c>
      <c r="J146">
        <v>8.08</v>
      </c>
      <c r="K146">
        <v>7.8</v>
      </c>
      <c r="L146">
        <v>8.26</v>
      </c>
      <c r="M146">
        <v>8.26</v>
      </c>
      <c r="N146">
        <v>7.61</v>
      </c>
      <c r="O146" t="s">
        <v>390</v>
      </c>
    </row>
    <row r="147" spans="1:15" x14ac:dyDescent="0.3">
      <c r="A147" t="s">
        <v>504</v>
      </c>
      <c r="B147" t="s">
        <v>278</v>
      </c>
      <c r="C147">
        <v>7.74</v>
      </c>
      <c r="D147">
        <v>7.35</v>
      </c>
      <c r="E147">
        <v>7.72</v>
      </c>
      <c r="F147">
        <v>7.68</v>
      </c>
      <c r="G147">
        <v>8.17</v>
      </c>
      <c r="H147">
        <v>8.0500000000000007</v>
      </c>
      <c r="I147">
        <v>7.64</v>
      </c>
      <c r="J147">
        <v>7.98</v>
      </c>
      <c r="K147">
        <v>7.94</v>
      </c>
      <c r="L147">
        <v>7.63</v>
      </c>
      <c r="M147">
        <v>7.85</v>
      </c>
      <c r="N147">
        <v>7.8</v>
      </c>
      <c r="O147" t="s">
        <v>390</v>
      </c>
    </row>
    <row r="148" spans="1:15" x14ac:dyDescent="0.3">
      <c r="A148" t="s">
        <v>505</v>
      </c>
      <c r="B148" t="s">
        <v>350</v>
      </c>
      <c r="C148">
        <v>7.34</v>
      </c>
      <c r="D148">
        <v>7.66</v>
      </c>
      <c r="E148">
        <v>7.89</v>
      </c>
      <c r="F148">
        <v>7.89</v>
      </c>
      <c r="G148">
        <v>7.88</v>
      </c>
      <c r="H148">
        <v>8.08</v>
      </c>
      <c r="I148">
        <v>7.87</v>
      </c>
      <c r="J148">
        <v>7.96</v>
      </c>
      <c r="K148">
        <v>7.98</v>
      </c>
      <c r="L148">
        <v>7.77</v>
      </c>
      <c r="M148">
        <v>7.69</v>
      </c>
      <c r="N148">
        <v>7.61</v>
      </c>
      <c r="O148" t="s">
        <v>390</v>
      </c>
    </row>
    <row r="149" spans="1:15" x14ac:dyDescent="0.3">
      <c r="A149" t="s">
        <v>506</v>
      </c>
      <c r="B149" t="s">
        <v>194</v>
      </c>
      <c r="C149">
        <v>7.26</v>
      </c>
      <c r="D149">
        <v>7.45</v>
      </c>
      <c r="E149">
        <v>7.97</v>
      </c>
      <c r="F149">
        <v>7.63</v>
      </c>
      <c r="G149">
        <v>8.07</v>
      </c>
      <c r="H149">
        <v>8.65</v>
      </c>
      <c r="I149">
        <v>7.97</v>
      </c>
      <c r="J149">
        <v>8.34</v>
      </c>
      <c r="K149">
        <v>7.98</v>
      </c>
      <c r="L149">
        <v>7.88</v>
      </c>
      <c r="M149">
        <v>7.87</v>
      </c>
      <c r="N149">
        <v>7.85</v>
      </c>
      <c r="O149" t="s">
        <v>390</v>
      </c>
    </row>
    <row r="150" spans="1:15" x14ac:dyDescent="0.3">
      <c r="A150" t="s">
        <v>507</v>
      </c>
      <c r="B150" t="s">
        <v>200</v>
      </c>
      <c r="C150">
        <v>7.42</v>
      </c>
      <c r="D150">
        <v>7.64</v>
      </c>
      <c r="E150">
        <v>7.61</v>
      </c>
      <c r="F150">
        <v>7.97</v>
      </c>
      <c r="G150">
        <v>7.92</v>
      </c>
      <c r="H150">
        <v>7.95</v>
      </c>
      <c r="I150">
        <v>7.86</v>
      </c>
      <c r="J150">
        <v>7.9</v>
      </c>
      <c r="K150">
        <v>7.82</v>
      </c>
      <c r="L150">
        <v>7.69</v>
      </c>
      <c r="M150">
        <v>7.84</v>
      </c>
      <c r="N150">
        <v>7.12</v>
      </c>
      <c r="O150" t="s">
        <v>390</v>
      </c>
    </row>
    <row r="151" spans="1:15" x14ac:dyDescent="0.3">
      <c r="A151" t="s">
        <v>508</v>
      </c>
      <c r="B151" t="s">
        <v>224</v>
      </c>
      <c r="C151">
        <v>7.42</v>
      </c>
      <c r="D151">
        <v>7.81</v>
      </c>
      <c r="E151">
        <v>7.84</v>
      </c>
      <c r="F151">
        <v>7.82</v>
      </c>
      <c r="G151">
        <v>7.91</v>
      </c>
      <c r="H151">
        <v>8.11</v>
      </c>
      <c r="I151">
        <v>7.81</v>
      </c>
      <c r="J151">
        <v>8.01</v>
      </c>
      <c r="K151">
        <v>8.27</v>
      </c>
      <c r="L151">
        <v>8.07</v>
      </c>
      <c r="M151">
        <v>7.73</v>
      </c>
      <c r="N151">
        <v>7.78</v>
      </c>
      <c r="O151" t="s">
        <v>390</v>
      </c>
    </row>
    <row r="152" spans="1:15" x14ac:dyDescent="0.3">
      <c r="A152" t="s">
        <v>509</v>
      </c>
      <c r="B152" t="s">
        <v>269</v>
      </c>
      <c r="C152">
        <v>7.16</v>
      </c>
      <c r="D152">
        <v>7.77</v>
      </c>
      <c r="E152">
        <v>8.08</v>
      </c>
      <c r="F152">
        <v>8.1199999999999992</v>
      </c>
      <c r="G152">
        <v>7.85</v>
      </c>
      <c r="H152">
        <v>8.0299999999999994</v>
      </c>
      <c r="I152">
        <v>7.67</v>
      </c>
      <c r="J152">
        <v>7.76</v>
      </c>
      <c r="K152">
        <v>8.0500000000000007</v>
      </c>
      <c r="L152">
        <v>7.64</v>
      </c>
      <c r="M152">
        <v>7.84</v>
      </c>
      <c r="N152">
        <v>7.77</v>
      </c>
      <c r="O152" t="s">
        <v>390</v>
      </c>
    </row>
    <row r="153" spans="1:15" x14ac:dyDescent="0.3">
      <c r="A153" t="s">
        <v>510</v>
      </c>
      <c r="B153" t="s">
        <v>302</v>
      </c>
      <c r="C153">
        <v>7.43</v>
      </c>
      <c r="D153">
        <v>7.58</v>
      </c>
      <c r="E153">
        <v>8</v>
      </c>
      <c r="F153">
        <v>7.78</v>
      </c>
      <c r="G153">
        <v>7.78</v>
      </c>
      <c r="H153">
        <v>7.94</v>
      </c>
      <c r="I153">
        <v>8.06</v>
      </c>
      <c r="J153">
        <v>7.98</v>
      </c>
      <c r="K153">
        <v>7.84</v>
      </c>
      <c r="L153">
        <v>7.69</v>
      </c>
      <c r="M153">
        <v>7.33</v>
      </c>
      <c r="N153">
        <v>7.62</v>
      </c>
      <c r="O153" t="s">
        <v>390</v>
      </c>
    </row>
    <row r="154" spans="1:15" x14ac:dyDescent="0.3">
      <c r="A154" t="s">
        <v>511</v>
      </c>
      <c r="B154" t="s">
        <v>26</v>
      </c>
      <c r="C154">
        <v>7.27</v>
      </c>
      <c r="D154">
        <v>7.45</v>
      </c>
      <c r="E154">
        <v>7.64</v>
      </c>
      <c r="F154">
        <v>7.69</v>
      </c>
      <c r="G154">
        <v>7.68</v>
      </c>
      <c r="H154">
        <v>7.78</v>
      </c>
      <c r="I154">
        <v>7.73</v>
      </c>
      <c r="J154">
        <v>7.72</v>
      </c>
      <c r="K154">
        <v>7.72</v>
      </c>
      <c r="L154">
        <v>7.7</v>
      </c>
      <c r="M154">
        <v>7.71</v>
      </c>
      <c r="N154">
        <v>7.65</v>
      </c>
      <c r="O154" t="s">
        <v>390</v>
      </c>
    </row>
    <row r="155" spans="1:15" x14ac:dyDescent="0.3">
      <c r="A155" t="s">
        <v>512</v>
      </c>
      <c r="B155" t="s">
        <v>75</v>
      </c>
      <c r="C155">
        <v>7.27</v>
      </c>
      <c r="D155">
        <v>7.59</v>
      </c>
      <c r="E155">
        <v>7.67</v>
      </c>
      <c r="F155">
        <v>7.7</v>
      </c>
      <c r="G155">
        <v>7.68</v>
      </c>
      <c r="H155">
        <v>7.83</v>
      </c>
      <c r="I155">
        <v>7.71</v>
      </c>
      <c r="J155">
        <v>7.69</v>
      </c>
      <c r="K155">
        <v>7.7</v>
      </c>
      <c r="L155">
        <v>7.77</v>
      </c>
      <c r="M155">
        <v>7.69</v>
      </c>
      <c r="N155">
        <v>7.61</v>
      </c>
      <c r="O155" t="s">
        <v>390</v>
      </c>
    </row>
    <row r="156" spans="1:15" x14ac:dyDescent="0.3">
      <c r="A156" t="s">
        <v>513</v>
      </c>
      <c r="B156" t="s">
        <v>87</v>
      </c>
      <c r="C156">
        <v>7.71</v>
      </c>
      <c r="D156">
        <v>7.76</v>
      </c>
      <c r="E156">
        <v>7.79</v>
      </c>
      <c r="F156">
        <v>7.73</v>
      </c>
      <c r="G156">
        <v>7.7</v>
      </c>
      <c r="H156">
        <v>7.7</v>
      </c>
      <c r="I156">
        <v>7.54</v>
      </c>
      <c r="J156">
        <v>7.67</v>
      </c>
      <c r="K156">
        <v>7.57</v>
      </c>
      <c r="L156">
        <v>7.69</v>
      </c>
      <c r="M156">
        <v>7.89</v>
      </c>
      <c r="N156">
        <v>7.84</v>
      </c>
      <c r="O156" t="s">
        <v>390</v>
      </c>
    </row>
    <row r="157" spans="1:15" x14ac:dyDescent="0.3">
      <c r="A157" t="s">
        <v>514</v>
      </c>
      <c r="B157" t="s">
        <v>231</v>
      </c>
      <c r="C157">
        <v>7.44</v>
      </c>
      <c r="D157">
        <v>7.64</v>
      </c>
      <c r="E157">
        <v>7.64</v>
      </c>
      <c r="F157">
        <v>7.53</v>
      </c>
      <c r="G157">
        <v>7.59</v>
      </c>
      <c r="H157">
        <v>7.6</v>
      </c>
      <c r="I157">
        <v>7.64</v>
      </c>
      <c r="J157">
        <v>7.74</v>
      </c>
      <c r="K157">
        <v>7.58</v>
      </c>
      <c r="L157">
        <v>7.61</v>
      </c>
      <c r="M157">
        <v>7.58</v>
      </c>
      <c r="N157">
        <v>7.75</v>
      </c>
      <c r="O157" t="s">
        <v>390</v>
      </c>
    </row>
    <row r="158" spans="1:15" x14ac:dyDescent="0.3">
      <c r="A158" t="s">
        <v>515</v>
      </c>
      <c r="B158" t="s">
        <v>240</v>
      </c>
      <c r="C158">
        <v>7.64</v>
      </c>
      <c r="D158">
        <v>7.81</v>
      </c>
      <c r="E158">
        <v>7.71</v>
      </c>
      <c r="F158">
        <v>7.81</v>
      </c>
      <c r="G158">
        <v>7.92</v>
      </c>
      <c r="H158">
        <v>7.75</v>
      </c>
      <c r="I158">
        <v>7.96</v>
      </c>
      <c r="J158">
        <v>7.92</v>
      </c>
      <c r="K158">
        <v>7.95</v>
      </c>
      <c r="L158">
        <v>7.64</v>
      </c>
      <c r="M158">
        <v>7.66</v>
      </c>
      <c r="N158">
        <v>7.8</v>
      </c>
      <c r="O158" t="s">
        <v>390</v>
      </c>
    </row>
    <row r="159" spans="1:15" x14ac:dyDescent="0.3">
      <c r="A159" t="s">
        <v>516</v>
      </c>
      <c r="B159" t="s">
        <v>298</v>
      </c>
      <c r="C159">
        <v>7.66</v>
      </c>
      <c r="D159">
        <v>7.83</v>
      </c>
      <c r="E159">
        <v>7.75</v>
      </c>
      <c r="F159">
        <v>7.68</v>
      </c>
      <c r="G159">
        <v>7.81</v>
      </c>
      <c r="H159">
        <v>7.83</v>
      </c>
      <c r="I159">
        <v>7.8</v>
      </c>
      <c r="J159">
        <v>7.77</v>
      </c>
      <c r="K159">
        <v>7.76</v>
      </c>
      <c r="L159">
        <v>7.71</v>
      </c>
      <c r="M159">
        <v>7.67</v>
      </c>
      <c r="N159">
        <v>7.87</v>
      </c>
      <c r="O159" t="s">
        <v>390</v>
      </c>
    </row>
    <row r="160" spans="1:15" x14ac:dyDescent="0.3">
      <c r="A160" t="s">
        <v>517</v>
      </c>
      <c r="B160" t="s">
        <v>325</v>
      </c>
      <c r="C160">
        <v>7.22</v>
      </c>
      <c r="D160">
        <v>7.31</v>
      </c>
      <c r="E160">
        <v>7.34</v>
      </c>
      <c r="F160">
        <v>7.39</v>
      </c>
      <c r="G160">
        <v>7.43</v>
      </c>
      <c r="H160">
        <v>7.45</v>
      </c>
      <c r="I160">
        <v>7.56</v>
      </c>
      <c r="J160">
        <v>7.49</v>
      </c>
      <c r="K160">
        <v>7.65</v>
      </c>
      <c r="L160">
        <v>7.75</v>
      </c>
      <c r="M160">
        <v>7.75</v>
      </c>
      <c r="N160">
        <v>7.62</v>
      </c>
      <c r="O160" t="s">
        <v>390</v>
      </c>
    </row>
    <row r="161" spans="1:15" x14ac:dyDescent="0.3">
      <c r="A161" t="s">
        <v>518</v>
      </c>
      <c r="B161" t="s">
        <v>352</v>
      </c>
      <c r="C161">
        <v>7.71</v>
      </c>
      <c r="D161">
        <v>7.73</v>
      </c>
      <c r="E161">
        <v>7.73</v>
      </c>
      <c r="F161">
        <v>7.75</v>
      </c>
      <c r="G161">
        <v>7.94</v>
      </c>
      <c r="H161">
        <v>7.9</v>
      </c>
      <c r="I161">
        <v>7.95</v>
      </c>
      <c r="J161">
        <v>7.94</v>
      </c>
      <c r="K161">
        <v>7.9</v>
      </c>
      <c r="L161">
        <v>7.7</v>
      </c>
      <c r="M161">
        <v>7.73</v>
      </c>
      <c r="N161">
        <v>7.92</v>
      </c>
      <c r="O161" t="s">
        <v>390</v>
      </c>
    </row>
    <row r="162" spans="1:15" x14ac:dyDescent="0.3">
      <c r="A162" t="s">
        <v>519</v>
      </c>
      <c r="B162" t="s">
        <v>44</v>
      </c>
      <c r="C162">
        <v>7.72</v>
      </c>
      <c r="D162">
        <v>7.7</v>
      </c>
      <c r="E162">
        <v>7.8</v>
      </c>
      <c r="F162">
        <v>7.67</v>
      </c>
      <c r="G162">
        <v>8.01</v>
      </c>
      <c r="H162">
        <v>8.1300000000000008</v>
      </c>
      <c r="I162">
        <v>8.1199999999999992</v>
      </c>
      <c r="J162">
        <v>8.08</v>
      </c>
      <c r="K162">
        <v>7.64</v>
      </c>
      <c r="L162">
        <v>7.77</v>
      </c>
      <c r="M162">
        <v>8.0299999999999994</v>
      </c>
      <c r="N162">
        <v>7.68</v>
      </c>
      <c r="O162" t="s">
        <v>390</v>
      </c>
    </row>
    <row r="163" spans="1:15" x14ac:dyDescent="0.3">
      <c r="A163" t="s">
        <v>520</v>
      </c>
      <c r="B163" t="s">
        <v>166</v>
      </c>
      <c r="C163">
        <v>7.86</v>
      </c>
      <c r="D163">
        <v>7.89</v>
      </c>
      <c r="E163">
        <v>7.99</v>
      </c>
      <c r="F163">
        <v>7.94</v>
      </c>
      <c r="G163">
        <v>8.23</v>
      </c>
      <c r="H163">
        <v>7.88</v>
      </c>
      <c r="I163">
        <v>7.93</v>
      </c>
      <c r="J163">
        <v>7.83</v>
      </c>
      <c r="K163">
        <v>7.85</v>
      </c>
      <c r="L163">
        <v>7.59</v>
      </c>
      <c r="M163">
        <v>7.72</v>
      </c>
      <c r="N163">
        <v>8.2100000000000009</v>
      </c>
      <c r="O163" t="s">
        <v>390</v>
      </c>
    </row>
    <row r="164" spans="1:15" x14ac:dyDescent="0.3">
      <c r="A164" t="s">
        <v>521</v>
      </c>
      <c r="B164" t="s">
        <v>214</v>
      </c>
      <c r="C164">
        <v>7.58</v>
      </c>
      <c r="D164">
        <v>7.48</v>
      </c>
      <c r="E164">
        <v>7.56</v>
      </c>
      <c r="F164">
        <v>8</v>
      </c>
      <c r="G164">
        <v>7.73</v>
      </c>
      <c r="H164">
        <v>8.09</v>
      </c>
      <c r="I164">
        <v>7.9</v>
      </c>
      <c r="J164">
        <v>7.95</v>
      </c>
      <c r="K164">
        <v>8.1199999999999992</v>
      </c>
      <c r="L164">
        <v>7.4</v>
      </c>
      <c r="M164">
        <v>7.17</v>
      </c>
      <c r="N164">
        <v>7.82</v>
      </c>
      <c r="O164" t="s">
        <v>390</v>
      </c>
    </row>
    <row r="165" spans="1:15" x14ac:dyDescent="0.3">
      <c r="A165" t="s">
        <v>522</v>
      </c>
      <c r="B165" t="s">
        <v>326</v>
      </c>
      <c r="C165">
        <v>7.62</v>
      </c>
      <c r="D165">
        <v>7.67</v>
      </c>
      <c r="E165">
        <v>7.94</v>
      </c>
      <c r="F165">
        <v>7.48</v>
      </c>
      <c r="G165">
        <v>7.86</v>
      </c>
      <c r="H165">
        <v>7.54</v>
      </c>
      <c r="I165">
        <v>7.76</v>
      </c>
      <c r="J165">
        <v>7.69</v>
      </c>
      <c r="K165">
        <v>7.97</v>
      </c>
      <c r="L165">
        <v>7.67</v>
      </c>
      <c r="M165">
        <v>7.5</v>
      </c>
      <c r="N165">
        <v>7.99</v>
      </c>
      <c r="O165" t="s">
        <v>390</v>
      </c>
    </row>
    <row r="166" spans="1:15" x14ac:dyDescent="0.3">
      <c r="A166" t="s">
        <v>523</v>
      </c>
      <c r="B166" t="s">
        <v>328</v>
      </c>
      <c r="C166">
        <v>7.77</v>
      </c>
      <c r="D166">
        <v>7.78</v>
      </c>
      <c r="E166">
        <v>7.53</v>
      </c>
      <c r="F166">
        <v>7.8</v>
      </c>
      <c r="G166">
        <v>8.14</v>
      </c>
      <c r="H166">
        <v>7.97</v>
      </c>
      <c r="I166">
        <v>8.01</v>
      </c>
      <c r="J166">
        <v>8</v>
      </c>
      <c r="K166">
        <v>7.92</v>
      </c>
      <c r="L166">
        <v>7.86</v>
      </c>
      <c r="M166">
        <v>7.87</v>
      </c>
      <c r="N166">
        <v>7.81</v>
      </c>
      <c r="O166" t="s">
        <v>390</v>
      </c>
    </row>
    <row r="167" spans="1:15" x14ac:dyDescent="0.3">
      <c r="A167" t="s">
        <v>524</v>
      </c>
      <c r="B167" t="s">
        <v>331</v>
      </c>
      <c r="C167">
        <v>7.68</v>
      </c>
      <c r="D167">
        <v>7.85</v>
      </c>
      <c r="E167">
        <v>7.62</v>
      </c>
      <c r="F167">
        <v>7.66</v>
      </c>
      <c r="G167">
        <v>7.66</v>
      </c>
      <c r="H167">
        <v>7.85</v>
      </c>
      <c r="I167">
        <v>7.99</v>
      </c>
      <c r="J167">
        <v>8.08</v>
      </c>
      <c r="K167">
        <v>7.92</v>
      </c>
      <c r="L167">
        <v>7.79</v>
      </c>
      <c r="M167">
        <v>7.98</v>
      </c>
      <c r="N167">
        <v>8.08</v>
      </c>
      <c r="O167" t="s">
        <v>390</v>
      </c>
    </row>
    <row r="168" spans="1:15" x14ac:dyDescent="0.3">
      <c r="C168" t="s">
        <v>390</v>
      </c>
      <c r="D168" t="s">
        <v>390</v>
      </c>
      <c r="E168" t="s">
        <v>390</v>
      </c>
      <c r="F168" t="s">
        <v>390</v>
      </c>
      <c r="G168" t="s">
        <v>390</v>
      </c>
      <c r="H168" t="s">
        <v>390</v>
      </c>
      <c r="I168" t="s">
        <v>390</v>
      </c>
      <c r="J168" t="s">
        <v>390</v>
      </c>
      <c r="K168" t="s">
        <v>390</v>
      </c>
      <c r="L168" t="s">
        <v>390</v>
      </c>
      <c r="M168" t="s">
        <v>390</v>
      </c>
      <c r="N168" t="s">
        <v>390</v>
      </c>
      <c r="O168" t="s">
        <v>390</v>
      </c>
    </row>
    <row r="169" spans="1:15" x14ac:dyDescent="0.3">
      <c r="A169" t="s">
        <v>525</v>
      </c>
      <c r="B169" t="s">
        <v>931</v>
      </c>
      <c r="C169" t="s">
        <v>390</v>
      </c>
      <c r="D169" t="s">
        <v>390</v>
      </c>
      <c r="E169" t="s">
        <v>390</v>
      </c>
      <c r="F169" t="s">
        <v>390</v>
      </c>
      <c r="G169" t="s">
        <v>390</v>
      </c>
      <c r="H169" t="s">
        <v>390</v>
      </c>
      <c r="I169" t="s">
        <v>390</v>
      </c>
      <c r="J169" t="s">
        <v>390</v>
      </c>
      <c r="K169" t="s">
        <v>390</v>
      </c>
      <c r="L169" t="s">
        <v>390</v>
      </c>
      <c r="M169" t="s">
        <v>390</v>
      </c>
      <c r="N169" t="s">
        <v>390</v>
      </c>
      <c r="O169" t="s">
        <v>390</v>
      </c>
    </row>
    <row r="170" spans="1:15" x14ac:dyDescent="0.3">
      <c r="A170" t="s">
        <v>527</v>
      </c>
      <c r="B170" t="s">
        <v>24</v>
      </c>
      <c r="C170">
        <v>7.46</v>
      </c>
      <c r="D170">
        <v>7.66</v>
      </c>
      <c r="E170">
        <v>7.8</v>
      </c>
      <c r="F170">
        <v>7.75</v>
      </c>
      <c r="G170">
        <v>7.79</v>
      </c>
      <c r="H170">
        <v>7.87</v>
      </c>
      <c r="I170">
        <v>7.9</v>
      </c>
      <c r="J170">
        <v>7.8</v>
      </c>
      <c r="K170">
        <v>7.84</v>
      </c>
      <c r="L170">
        <v>7.48</v>
      </c>
      <c r="M170">
        <v>8.0500000000000007</v>
      </c>
      <c r="N170">
        <v>7.71</v>
      </c>
      <c r="O170" t="s">
        <v>390</v>
      </c>
    </row>
    <row r="171" spans="1:15" x14ac:dyDescent="0.3">
      <c r="A171" t="s">
        <v>528</v>
      </c>
      <c r="B171" t="s">
        <v>56</v>
      </c>
      <c r="C171">
        <v>7.8</v>
      </c>
      <c r="D171">
        <v>7.7</v>
      </c>
      <c r="E171">
        <v>7.74</v>
      </c>
      <c r="F171">
        <v>7.87</v>
      </c>
      <c r="G171">
        <v>7.86</v>
      </c>
      <c r="H171">
        <v>7.91</v>
      </c>
      <c r="I171">
        <v>7.86</v>
      </c>
      <c r="J171">
        <v>8.02</v>
      </c>
      <c r="K171">
        <v>7.95</v>
      </c>
      <c r="L171">
        <v>7.83</v>
      </c>
      <c r="M171">
        <v>7.79</v>
      </c>
      <c r="N171">
        <v>7.75</v>
      </c>
      <c r="O171" t="s">
        <v>390</v>
      </c>
    </row>
    <row r="172" spans="1:15" x14ac:dyDescent="0.3">
      <c r="A172" t="s">
        <v>529</v>
      </c>
      <c r="B172" t="s">
        <v>163</v>
      </c>
      <c r="C172">
        <v>7.5</v>
      </c>
      <c r="D172">
        <v>7.64</v>
      </c>
      <c r="E172">
        <v>7.61</v>
      </c>
      <c r="F172">
        <v>7.64</v>
      </c>
      <c r="G172">
        <v>7.82</v>
      </c>
      <c r="H172">
        <v>7.85</v>
      </c>
      <c r="I172">
        <v>7.84</v>
      </c>
      <c r="J172">
        <v>7.96</v>
      </c>
      <c r="K172">
        <v>7.99</v>
      </c>
      <c r="L172">
        <v>7.78</v>
      </c>
      <c r="M172">
        <v>7.91</v>
      </c>
      <c r="N172">
        <v>7.95</v>
      </c>
      <c r="O172" t="s">
        <v>390</v>
      </c>
    </row>
    <row r="173" spans="1:15" x14ac:dyDescent="0.3">
      <c r="A173" t="s">
        <v>530</v>
      </c>
      <c r="B173" t="s">
        <v>205</v>
      </c>
      <c r="C173">
        <v>7.66</v>
      </c>
      <c r="D173">
        <v>7.63</v>
      </c>
      <c r="E173">
        <v>7.62</v>
      </c>
      <c r="F173">
        <v>7.74</v>
      </c>
      <c r="G173">
        <v>7.8</v>
      </c>
      <c r="H173">
        <v>7.75</v>
      </c>
      <c r="I173">
        <v>7.8</v>
      </c>
      <c r="J173">
        <v>7.84</v>
      </c>
      <c r="K173">
        <v>7.8</v>
      </c>
      <c r="L173">
        <v>7.69</v>
      </c>
      <c r="M173">
        <v>7.67</v>
      </c>
      <c r="N173">
        <v>7.5</v>
      </c>
      <c r="O173" t="s">
        <v>390</v>
      </c>
    </row>
    <row r="174" spans="1:15" x14ac:dyDescent="0.3">
      <c r="A174" t="s">
        <v>531</v>
      </c>
      <c r="B174" t="s">
        <v>257</v>
      </c>
      <c r="C174">
        <v>7.68</v>
      </c>
      <c r="D174">
        <v>7.66</v>
      </c>
      <c r="E174">
        <v>7.66</v>
      </c>
      <c r="F174">
        <v>7.68</v>
      </c>
      <c r="G174">
        <v>7.77</v>
      </c>
      <c r="H174">
        <v>7.81</v>
      </c>
      <c r="I174">
        <v>7.92</v>
      </c>
      <c r="J174">
        <v>7.88</v>
      </c>
      <c r="K174">
        <v>7.95</v>
      </c>
      <c r="L174">
        <v>7.65</v>
      </c>
      <c r="M174">
        <v>7.84</v>
      </c>
      <c r="N174">
        <v>7.77</v>
      </c>
      <c r="O174" t="s">
        <v>390</v>
      </c>
    </row>
    <row r="175" spans="1:15" x14ac:dyDescent="0.3">
      <c r="A175" t="s">
        <v>532</v>
      </c>
      <c r="B175" t="s">
        <v>288</v>
      </c>
      <c r="C175">
        <v>7.47</v>
      </c>
      <c r="D175">
        <v>7.65</v>
      </c>
      <c r="E175">
        <v>7.71</v>
      </c>
      <c r="F175">
        <v>7.77</v>
      </c>
      <c r="G175">
        <v>7.87</v>
      </c>
      <c r="H175">
        <v>7.88</v>
      </c>
      <c r="I175">
        <v>7.86</v>
      </c>
      <c r="J175">
        <v>7.82</v>
      </c>
      <c r="K175">
        <v>7.93</v>
      </c>
      <c r="L175">
        <v>7.89</v>
      </c>
      <c r="M175">
        <v>7.77</v>
      </c>
      <c r="N175">
        <v>7.81</v>
      </c>
      <c r="O175" t="s">
        <v>390</v>
      </c>
    </row>
    <row r="176" spans="1:15" x14ac:dyDescent="0.3">
      <c r="A176" t="s">
        <v>533</v>
      </c>
      <c r="B176" t="s">
        <v>883</v>
      </c>
      <c r="C176">
        <v>7.58</v>
      </c>
      <c r="D176">
        <v>7.66</v>
      </c>
      <c r="E176">
        <v>7.91</v>
      </c>
      <c r="F176">
        <v>7.92</v>
      </c>
      <c r="G176">
        <v>7.82</v>
      </c>
      <c r="H176">
        <v>7.84</v>
      </c>
      <c r="I176">
        <v>7.86</v>
      </c>
      <c r="J176">
        <v>7.95</v>
      </c>
      <c r="K176">
        <v>7.77</v>
      </c>
      <c r="L176">
        <v>7.84</v>
      </c>
      <c r="M176">
        <v>7.81</v>
      </c>
      <c r="N176">
        <v>7.75</v>
      </c>
      <c r="O176" t="s">
        <v>390</v>
      </c>
    </row>
    <row r="177" spans="1:15" x14ac:dyDescent="0.3">
      <c r="A177" t="s">
        <v>534</v>
      </c>
      <c r="B177" t="s">
        <v>50</v>
      </c>
      <c r="C177">
        <v>7.58</v>
      </c>
      <c r="D177">
        <v>7.77</v>
      </c>
      <c r="E177">
        <v>7.9</v>
      </c>
      <c r="F177">
        <v>7.7</v>
      </c>
      <c r="G177">
        <v>7.52</v>
      </c>
      <c r="H177">
        <v>7.56</v>
      </c>
      <c r="I177">
        <v>7.76</v>
      </c>
      <c r="J177">
        <v>7.89</v>
      </c>
      <c r="K177">
        <v>7.59</v>
      </c>
      <c r="L177">
        <v>8.1300000000000008</v>
      </c>
      <c r="M177">
        <v>7.64</v>
      </c>
      <c r="N177">
        <v>7.41</v>
      </c>
      <c r="O177" t="s">
        <v>390</v>
      </c>
    </row>
    <row r="178" spans="1:15" x14ac:dyDescent="0.3">
      <c r="A178" t="s">
        <v>535</v>
      </c>
      <c r="B178" t="s">
        <v>89</v>
      </c>
      <c r="C178">
        <v>7.35</v>
      </c>
      <c r="D178">
        <v>7.99</v>
      </c>
      <c r="E178">
        <v>7.88</v>
      </c>
      <c r="F178">
        <v>8.2100000000000009</v>
      </c>
      <c r="G178">
        <v>7.95</v>
      </c>
      <c r="H178">
        <v>7.89</v>
      </c>
      <c r="I178">
        <v>7.66</v>
      </c>
      <c r="J178">
        <v>7.87</v>
      </c>
      <c r="K178">
        <v>7.63</v>
      </c>
      <c r="L178">
        <v>8.08</v>
      </c>
      <c r="M178">
        <v>7.89</v>
      </c>
      <c r="N178">
        <v>8.25</v>
      </c>
      <c r="O178" t="s">
        <v>390</v>
      </c>
    </row>
    <row r="179" spans="1:15" x14ac:dyDescent="0.3">
      <c r="A179" t="s">
        <v>536</v>
      </c>
      <c r="B179" t="s">
        <v>108</v>
      </c>
      <c r="C179">
        <v>7.22</v>
      </c>
      <c r="D179">
        <v>7.55</v>
      </c>
      <c r="E179">
        <v>7.92</v>
      </c>
      <c r="F179">
        <v>8.08</v>
      </c>
      <c r="G179">
        <v>7.86</v>
      </c>
      <c r="H179">
        <v>8.26</v>
      </c>
      <c r="I179">
        <v>7.78</v>
      </c>
      <c r="J179">
        <v>8.0500000000000007</v>
      </c>
      <c r="K179">
        <v>8.2200000000000006</v>
      </c>
      <c r="L179">
        <v>7.49</v>
      </c>
      <c r="M179">
        <v>7.64</v>
      </c>
      <c r="N179">
        <v>7.7</v>
      </c>
      <c r="O179" t="s">
        <v>390</v>
      </c>
    </row>
    <row r="180" spans="1:15" x14ac:dyDescent="0.3">
      <c r="A180" t="s">
        <v>537</v>
      </c>
      <c r="B180" t="s">
        <v>141</v>
      </c>
      <c r="C180">
        <v>7.71</v>
      </c>
      <c r="D180">
        <v>7.44</v>
      </c>
      <c r="E180">
        <v>8.08</v>
      </c>
      <c r="F180">
        <v>7.83</v>
      </c>
      <c r="G180">
        <v>7.83</v>
      </c>
      <c r="H180">
        <v>8</v>
      </c>
      <c r="I180">
        <v>7.92</v>
      </c>
      <c r="J180">
        <v>7.98</v>
      </c>
      <c r="K180">
        <v>7.69</v>
      </c>
      <c r="L180">
        <v>7.69</v>
      </c>
      <c r="M180">
        <v>8.01</v>
      </c>
      <c r="N180">
        <v>7.58</v>
      </c>
      <c r="O180" t="s">
        <v>390</v>
      </c>
    </row>
    <row r="181" spans="1:15" x14ac:dyDescent="0.3">
      <c r="A181" t="s">
        <v>538</v>
      </c>
      <c r="B181" t="s">
        <v>242</v>
      </c>
      <c r="C181">
        <v>7.81</v>
      </c>
      <c r="D181">
        <v>7.72</v>
      </c>
      <c r="E181">
        <v>7.75</v>
      </c>
      <c r="F181">
        <v>7.92</v>
      </c>
      <c r="G181">
        <v>7.94</v>
      </c>
      <c r="H181">
        <v>7.6</v>
      </c>
      <c r="I181">
        <v>8.0299999999999994</v>
      </c>
      <c r="J181">
        <v>7.93</v>
      </c>
      <c r="K181">
        <v>7.82</v>
      </c>
      <c r="L181">
        <v>7.88</v>
      </c>
      <c r="M181">
        <v>7.8</v>
      </c>
      <c r="N181">
        <v>7.98</v>
      </c>
      <c r="O181" t="s">
        <v>390</v>
      </c>
    </row>
    <row r="182" spans="1:15" x14ac:dyDescent="0.3">
      <c r="A182" t="s">
        <v>539</v>
      </c>
      <c r="B182" t="s">
        <v>338</v>
      </c>
      <c r="C182">
        <v>7.74</v>
      </c>
      <c r="D182">
        <v>7.68</v>
      </c>
      <c r="E182">
        <v>7.77</v>
      </c>
      <c r="F182">
        <v>7.8</v>
      </c>
      <c r="G182">
        <v>7.92</v>
      </c>
      <c r="H182">
        <v>7.92</v>
      </c>
      <c r="I182">
        <v>7.84</v>
      </c>
      <c r="J182">
        <v>7.86</v>
      </c>
      <c r="K182">
        <v>7.94</v>
      </c>
      <c r="L182">
        <v>7.72</v>
      </c>
      <c r="M182">
        <v>7.87</v>
      </c>
      <c r="N182">
        <v>7.77</v>
      </c>
      <c r="O182" t="s">
        <v>390</v>
      </c>
    </row>
    <row r="183" spans="1:15" x14ac:dyDescent="0.3">
      <c r="A183" t="s">
        <v>540</v>
      </c>
      <c r="B183" t="s">
        <v>20</v>
      </c>
      <c r="C183">
        <v>7.37</v>
      </c>
      <c r="D183">
        <v>7.66</v>
      </c>
      <c r="E183">
        <v>7.63</v>
      </c>
      <c r="F183">
        <v>7.79</v>
      </c>
      <c r="G183">
        <v>7.88</v>
      </c>
      <c r="H183">
        <v>7.87</v>
      </c>
      <c r="I183">
        <v>7.61</v>
      </c>
      <c r="J183">
        <v>7.74</v>
      </c>
      <c r="K183">
        <v>7.92</v>
      </c>
      <c r="L183">
        <v>7.82</v>
      </c>
      <c r="M183">
        <v>7.83</v>
      </c>
      <c r="N183">
        <v>7.9</v>
      </c>
      <c r="O183" t="s">
        <v>390</v>
      </c>
    </row>
    <row r="184" spans="1:15" x14ac:dyDescent="0.3">
      <c r="A184" t="s">
        <v>541</v>
      </c>
      <c r="B184" t="s">
        <v>36</v>
      </c>
      <c r="C184">
        <v>7.89</v>
      </c>
      <c r="D184">
        <v>7.8</v>
      </c>
      <c r="E184">
        <v>7.68</v>
      </c>
      <c r="F184">
        <v>7.87</v>
      </c>
      <c r="G184">
        <v>8.08</v>
      </c>
      <c r="H184">
        <v>7.95</v>
      </c>
      <c r="I184">
        <v>7.88</v>
      </c>
      <c r="J184">
        <v>7.87</v>
      </c>
      <c r="K184">
        <v>7.76</v>
      </c>
      <c r="L184">
        <v>7.47</v>
      </c>
      <c r="M184">
        <v>8.1300000000000008</v>
      </c>
      <c r="N184">
        <v>7.71</v>
      </c>
      <c r="O184" t="s">
        <v>390</v>
      </c>
    </row>
    <row r="185" spans="1:15" x14ac:dyDescent="0.3">
      <c r="A185" t="s">
        <v>542</v>
      </c>
      <c r="B185" t="s">
        <v>39</v>
      </c>
      <c r="C185">
        <v>7.42</v>
      </c>
      <c r="D185">
        <v>7.49</v>
      </c>
      <c r="E185">
        <v>7.9</v>
      </c>
      <c r="F185">
        <v>7.71</v>
      </c>
      <c r="G185">
        <v>7.74</v>
      </c>
      <c r="H185">
        <v>8</v>
      </c>
      <c r="I185">
        <v>8.2200000000000006</v>
      </c>
      <c r="J185">
        <v>8.32</v>
      </c>
      <c r="K185">
        <v>7.72</v>
      </c>
      <c r="L185">
        <v>7.5</v>
      </c>
      <c r="M185">
        <v>7.73</v>
      </c>
      <c r="N185">
        <v>8.1199999999999992</v>
      </c>
      <c r="O185" t="s">
        <v>390</v>
      </c>
    </row>
    <row r="186" spans="1:15" x14ac:dyDescent="0.3">
      <c r="A186" t="s">
        <v>543</v>
      </c>
      <c r="B186" t="s">
        <v>55</v>
      </c>
      <c r="C186">
        <v>8</v>
      </c>
      <c r="D186">
        <v>7.2</v>
      </c>
      <c r="E186">
        <v>7.7</v>
      </c>
      <c r="F186">
        <v>7.92</v>
      </c>
      <c r="G186">
        <v>8.16</v>
      </c>
      <c r="H186">
        <v>7.9</v>
      </c>
      <c r="I186">
        <v>7.96</v>
      </c>
      <c r="J186">
        <v>7.72</v>
      </c>
      <c r="K186">
        <v>8.1999999999999993</v>
      </c>
      <c r="L186">
        <v>7.95</v>
      </c>
      <c r="M186">
        <v>8.16</v>
      </c>
      <c r="N186">
        <v>8.3000000000000007</v>
      </c>
      <c r="O186" t="s">
        <v>390</v>
      </c>
    </row>
    <row r="187" spans="1:15" x14ac:dyDescent="0.3">
      <c r="A187" t="s">
        <v>544</v>
      </c>
      <c r="B187" t="s">
        <v>58</v>
      </c>
      <c r="C187">
        <v>7.58</v>
      </c>
      <c r="D187">
        <v>7.84</v>
      </c>
      <c r="E187">
        <v>8.0299999999999994</v>
      </c>
      <c r="F187">
        <v>8.01</v>
      </c>
      <c r="G187">
        <v>7.78</v>
      </c>
      <c r="H187">
        <v>8.11</v>
      </c>
      <c r="I187">
        <v>7.73</v>
      </c>
      <c r="J187">
        <v>7.83</v>
      </c>
      <c r="K187">
        <v>8.1300000000000008</v>
      </c>
      <c r="L187">
        <v>7.63</v>
      </c>
      <c r="M187">
        <v>7.88</v>
      </c>
      <c r="N187">
        <v>7.66</v>
      </c>
      <c r="O187" t="s">
        <v>390</v>
      </c>
    </row>
    <row r="188" spans="1:15" x14ac:dyDescent="0.3">
      <c r="A188" t="s">
        <v>545</v>
      </c>
      <c r="B188" t="s">
        <v>69</v>
      </c>
      <c r="C188">
        <v>7.7</v>
      </c>
      <c r="D188">
        <v>7.34</v>
      </c>
      <c r="E188">
        <v>7.82</v>
      </c>
      <c r="F188">
        <v>7.9</v>
      </c>
      <c r="G188">
        <v>7.89</v>
      </c>
      <c r="H188">
        <v>7.87</v>
      </c>
      <c r="I188">
        <v>7.73</v>
      </c>
      <c r="J188">
        <v>7.76</v>
      </c>
      <c r="K188">
        <v>7.75</v>
      </c>
      <c r="L188">
        <v>7.76</v>
      </c>
      <c r="M188">
        <v>7.58</v>
      </c>
      <c r="N188">
        <v>7.73</v>
      </c>
      <c r="O188" t="s">
        <v>390</v>
      </c>
    </row>
    <row r="189" spans="1:15" x14ac:dyDescent="0.3">
      <c r="A189" t="s">
        <v>546</v>
      </c>
      <c r="B189" t="s">
        <v>103</v>
      </c>
      <c r="C189">
        <v>7.99</v>
      </c>
      <c r="D189">
        <v>8.06</v>
      </c>
      <c r="E189">
        <v>8.02</v>
      </c>
      <c r="F189">
        <v>7.67</v>
      </c>
      <c r="G189">
        <v>7.99</v>
      </c>
      <c r="H189">
        <v>8.09</v>
      </c>
      <c r="I189">
        <v>7.74</v>
      </c>
      <c r="J189">
        <v>7.74</v>
      </c>
      <c r="K189">
        <v>8.2200000000000006</v>
      </c>
      <c r="L189">
        <v>7.89</v>
      </c>
      <c r="M189">
        <v>7.87</v>
      </c>
      <c r="N189">
        <v>8.1199999999999992</v>
      </c>
      <c r="O189" t="s">
        <v>390</v>
      </c>
    </row>
    <row r="190" spans="1:15" x14ac:dyDescent="0.3">
      <c r="A190" t="s">
        <v>547</v>
      </c>
      <c r="B190" t="s">
        <v>126</v>
      </c>
      <c r="C190">
        <v>7.59</v>
      </c>
      <c r="D190">
        <v>6.92</v>
      </c>
      <c r="E190">
        <v>7.21</v>
      </c>
      <c r="F190">
        <v>7.4</v>
      </c>
      <c r="G190">
        <v>7.93</v>
      </c>
      <c r="H190">
        <v>7.7</v>
      </c>
      <c r="I190">
        <v>7.74</v>
      </c>
      <c r="J190">
        <v>7.96</v>
      </c>
      <c r="K190">
        <v>7.8</v>
      </c>
      <c r="L190">
        <v>7.7</v>
      </c>
      <c r="M190">
        <v>7.75</v>
      </c>
      <c r="N190" t="s">
        <v>390</v>
      </c>
      <c r="O190" t="s">
        <v>390</v>
      </c>
    </row>
    <row r="191" spans="1:15" x14ac:dyDescent="0.3">
      <c r="A191" t="s">
        <v>548</v>
      </c>
      <c r="B191" t="s">
        <v>165</v>
      </c>
      <c r="C191">
        <v>7.93</v>
      </c>
      <c r="D191">
        <v>7.69</v>
      </c>
      <c r="E191">
        <v>7.69</v>
      </c>
      <c r="F191">
        <v>7.69</v>
      </c>
      <c r="G191">
        <v>7.92</v>
      </c>
      <c r="H191">
        <v>7.92</v>
      </c>
      <c r="I191">
        <v>7.76</v>
      </c>
      <c r="J191">
        <v>8.06</v>
      </c>
      <c r="K191">
        <v>7.82</v>
      </c>
      <c r="L191">
        <v>7.55</v>
      </c>
      <c r="M191">
        <v>7.76</v>
      </c>
      <c r="N191" t="s">
        <v>390</v>
      </c>
      <c r="O191" t="s">
        <v>390</v>
      </c>
    </row>
    <row r="192" spans="1:15" x14ac:dyDescent="0.3">
      <c r="A192" t="s">
        <v>549</v>
      </c>
      <c r="B192" t="s">
        <v>220</v>
      </c>
      <c r="C192">
        <v>8</v>
      </c>
      <c r="D192">
        <v>8.0299999999999994</v>
      </c>
      <c r="E192">
        <v>7.78</v>
      </c>
      <c r="F192">
        <v>7.53</v>
      </c>
      <c r="G192">
        <v>8.16</v>
      </c>
      <c r="H192">
        <v>7.7</v>
      </c>
      <c r="I192">
        <v>8.31</v>
      </c>
      <c r="J192">
        <v>8.02</v>
      </c>
      <c r="K192">
        <v>8.09</v>
      </c>
      <c r="L192">
        <v>7.75</v>
      </c>
      <c r="M192">
        <v>8.15</v>
      </c>
      <c r="N192">
        <v>7.5</v>
      </c>
      <c r="O192" t="s">
        <v>390</v>
      </c>
    </row>
    <row r="193" spans="1:15" x14ac:dyDescent="0.3">
      <c r="A193" t="s">
        <v>550</v>
      </c>
      <c r="B193" t="s">
        <v>283</v>
      </c>
      <c r="C193">
        <v>7.75</v>
      </c>
      <c r="D193">
        <v>7.71</v>
      </c>
      <c r="E193">
        <v>7.6</v>
      </c>
      <c r="F193">
        <v>7.84</v>
      </c>
      <c r="G193">
        <v>7.76</v>
      </c>
      <c r="H193">
        <v>7.72</v>
      </c>
      <c r="I193">
        <v>7.81</v>
      </c>
      <c r="J193">
        <v>7.71</v>
      </c>
      <c r="K193">
        <v>7.74</v>
      </c>
      <c r="L193">
        <v>7.52</v>
      </c>
      <c r="M193">
        <v>7.78</v>
      </c>
      <c r="N193">
        <v>7.51</v>
      </c>
      <c r="O193" t="s">
        <v>390</v>
      </c>
    </row>
    <row r="194" spans="1:15" x14ac:dyDescent="0.3">
      <c r="A194" t="s">
        <v>551</v>
      </c>
      <c r="B194" t="s">
        <v>295</v>
      </c>
      <c r="C194">
        <v>7.99</v>
      </c>
      <c r="D194">
        <v>8.35</v>
      </c>
      <c r="E194">
        <v>8.07</v>
      </c>
      <c r="F194">
        <v>7.98</v>
      </c>
      <c r="G194">
        <v>7.82</v>
      </c>
      <c r="H194">
        <v>8.1199999999999992</v>
      </c>
      <c r="I194">
        <v>8.2200000000000006</v>
      </c>
      <c r="J194">
        <v>8.09</v>
      </c>
      <c r="K194">
        <v>8.2200000000000006</v>
      </c>
      <c r="L194">
        <v>8.2899999999999991</v>
      </c>
      <c r="M194">
        <v>7.97</v>
      </c>
      <c r="N194">
        <v>7.46</v>
      </c>
      <c r="O194" t="s">
        <v>390</v>
      </c>
    </row>
    <row r="195" spans="1:15" x14ac:dyDescent="0.3">
      <c r="A195" t="s">
        <v>552</v>
      </c>
      <c r="B195" t="s">
        <v>884</v>
      </c>
      <c r="C195">
        <v>7.85</v>
      </c>
      <c r="D195">
        <v>7.74</v>
      </c>
      <c r="E195">
        <v>7.76</v>
      </c>
      <c r="F195">
        <v>7.9</v>
      </c>
      <c r="G195">
        <v>7.92</v>
      </c>
      <c r="H195">
        <v>8.02</v>
      </c>
      <c r="I195">
        <v>7.98</v>
      </c>
      <c r="J195">
        <v>7.91</v>
      </c>
      <c r="K195">
        <v>7.97</v>
      </c>
      <c r="L195">
        <v>7.69</v>
      </c>
      <c r="M195">
        <v>7.75</v>
      </c>
      <c r="N195">
        <v>7.8</v>
      </c>
      <c r="O195" t="s">
        <v>390</v>
      </c>
    </row>
    <row r="196" spans="1:15" x14ac:dyDescent="0.3">
      <c r="A196" t="s">
        <v>553</v>
      </c>
      <c r="B196" t="s">
        <v>45</v>
      </c>
      <c r="C196">
        <v>7.65</v>
      </c>
      <c r="D196">
        <v>7.77</v>
      </c>
      <c r="E196">
        <v>7.57</v>
      </c>
      <c r="F196">
        <v>7.9</v>
      </c>
      <c r="G196">
        <v>8.0399999999999991</v>
      </c>
      <c r="H196">
        <v>7.79</v>
      </c>
      <c r="I196">
        <v>8.31</v>
      </c>
      <c r="J196">
        <v>8.07</v>
      </c>
      <c r="K196">
        <v>8.11</v>
      </c>
      <c r="L196">
        <v>7.84</v>
      </c>
      <c r="M196">
        <v>7.66</v>
      </c>
      <c r="N196">
        <v>7.75</v>
      </c>
      <c r="O196" t="s">
        <v>390</v>
      </c>
    </row>
    <row r="197" spans="1:15" x14ac:dyDescent="0.3">
      <c r="A197" t="s">
        <v>554</v>
      </c>
      <c r="B197" t="s">
        <v>79</v>
      </c>
      <c r="C197">
        <v>7.67</v>
      </c>
      <c r="D197">
        <v>7.54</v>
      </c>
      <c r="E197">
        <v>7.76</v>
      </c>
      <c r="F197">
        <v>7.98</v>
      </c>
      <c r="G197">
        <v>7.95</v>
      </c>
      <c r="H197">
        <v>7.97</v>
      </c>
      <c r="I197">
        <v>8.06</v>
      </c>
      <c r="J197">
        <v>7.85</v>
      </c>
      <c r="K197">
        <v>7.88</v>
      </c>
      <c r="L197">
        <v>7.78</v>
      </c>
      <c r="M197">
        <v>7.63</v>
      </c>
      <c r="N197">
        <v>7.92</v>
      </c>
      <c r="O197" t="s">
        <v>390</v>
      </c>
    </row>
    <row r="198" spans="1:15" x14ac:dyDescent="0.3">
      <c r="A198" t="s">
        <v>555</v>
      </c>
      <c r="B198" t="s">
        <v>93</v>
      </c>
      <c r="C198">
        <v>7.95</v>
      </c>
      <c r="D198">
        <v>7.87</v>
      </c>
      <c r="E198">
        <v>7.79</v>
      </c>
      <c r="F198">
        <v>7.95</v>
      </c>
      <c r="G198">
        <v>7.96</v>
      </c>
      <c r="H198">
        <v>8.2100000000000009</v>
      </c>
      <c r="I198">
        <v>7.82</v>
      </c>
      <c r="J198">
        <v>8.2100000000000009</v>
      </c>
      <c r="K198">
        <v>8.0399999999999991</v>
      </c>
      <c r="L198">
        <v>7.73</v>
      </c>
      <c r="M198">
        <v>7.81</v>
      </c>
      <c r="N198">
        <v>7.77</v>
      </c>
      <c r="O198" t="s">
        <v>390</v>
      </c>
    </row>
    <row r="199" spans="1:15" x14ac:dyDescent="0.3">
      <c r="A199" t="s">
        <v>556</v>
      </c>
      <c r="B199" t="s">
        <v>135</v>
      </c>
      <c r="C199">
        <v>7.99</v>
      </c>
      <c r="D199">
        <v>8.01</v>
      </c>
      <c r="E199">
        <v>7.71</v>
      </c>
      <c r="F199">
        <v>7.84</v>
      </c>
      <c r="G199">
        <v>7.65</v>
      </c>
      <c r="H199">
        <v>7.87</v>
      </c>
      <c r="I199">
        <v>8.0399999999999991</v>
      </c>
      <c r="J199">
        <v>7.64</v>
      </c>
      <c r="K199">
        <v>8.0299999999999994</v>
      </c>
      <c r="L199">
        <v>8.09</v>
      </c>
      <c r="M199">
        <v>7.6</v>
      </c>
      <c r="N199">
        <v>7.69</v>
      </c>
      <c r="O199" t="s">
        <v>390</v>
      </c>
    </row>
    <row r="200" spans="1:15" x14ac:dyDescent="0.3">
      <c r="A200" t="s">
        <v>557</v>
      </c>
      <c r="B200" t="s">
        <v>188</v>
      </c>
      <c r="C200">
        <v>7.94</v>
      </c>
      <c r="D200">
        <v>7.7</v>
      </c>
      <c r="E200">
        <v>7.97</v>
      </c>
      <c r="F200">
        <v>7.91</v>
      </c>
      <c r="G200">
        <v>7.95</v>
      </c>
      <c r="H200">
        <v>8.18</v>
      </c>
      <c r="I200">
        <v>7.81</v>
      </c>
      <c r="J200">
        <v>7.84</v>
      </c>
      <c r="K200">
        <v>7.74</v>
      </c>
      <c r="L200">
        <v>7.83</v>
      </c>
      <c r="M200">
        <v>8.09</v>
      </c>
      <c r="N200">
        <v>7.82</v>
      </c>
      <c r="O200" t="s">
        <v>390</v>
      </c>
    </row>
    <row r="201" spans="1:15" x14ac:dyDescent="0.3">
      <c r="A201" t="s">
        <v>558</v>
      </c>
      <c r="B201" t="s">
        <v>260</v>
      </c>
      <c r="C201">
        <v>8.01</v>
      </c>
      <c r="D201">
        <v>7.73</v>
      </c>
      <c r="E201">
        <v>7.62</v>
      </c>
      <c r="F201">
        <v>7.92</v>
      </c>
      <c r="G201">
        <v>7.82</v>
      </c>
      <c r="H201">
        <v>8</v>
      </c>
      <c r="I201">
        <v>7.85</v>
      </c>
      <c r="J201">
        <v>7.71</v>
      </c>
      <c r="K201">
        <v>8.19</v>
      </c>
      <c r="L201">
        <v>7.54</v>
      </c>
      <c r="M201">
        <v>7.7</v>
      </c>
      <c r="N201">
        <v>8.02</v>
      </c>
      <c r="O201" t="s">
        <v>390</v>
      </c>
    </row>
    <row r="202" spans="1:15" x14ac:dyDescent="0.3">
      <c r="A202" t="s">
        <v>559</v>
      </c>
      <c r="B202" t="s">
        <v>265</v>
      </c>
      <c r="C202">
        <v>7.8</v>
      </c>
      <c r="D202">
        <v>7.54</v>
      </c>
      <c r="E202">
        <v>7.93</v>
      </c>
      <c r="F202">
        <v>7.79</v>
      </c>
      <c r="G202">
        <v>7.9</v>
      </c>
      <c r="H202">
        <v>7.89</v>
      </c>
      <c r="I202">
        <v>8.0500000000000007</v>
      </c>
      <c r="J202">
        <v>7.99</v>
      </c>
      <c r="K202">
        <v>7.98</v>
      </c>
      <c r="L202">
        <v>7.48</v>
      </c>
      <c r="M202">
        <v>7.56</v>
      </c>
      <c r="N202">
        <v>8.0500000000000007</v>
      </c>
      <c r="O202" t="s">
        <v>390</v>
      </c>
    </row>
    <row r="203" spans="1:15" x14ac:dyDescent="0.3">
      <c r="A203" t="s">
        <v>560</v>
      </c>
      <c r="B203" t="s">
        <v>287</v>
      </c>
      <c r="C203">
        <v>7.91</v>
      </c>
      <c r="D203">
        <v>7.99</v>
      </c>
      <c r="E203">
        <v>7.88</v>
      </c>
      <c r="F203">
        <v>7.83</v>
      </c>
      <c r="G203">
        <v>8.0500000000000007</v>
      </c>
      <c r="H203">
        <v>8.2100000000000009</v>
      </c>
      <c r="I203">
        <v>8.0299999999999994</v>
      </c>
      <c r="J203">
        <v>8.1300000000000008</v>
      </c>
      <c r="K203">
        <v>8.0500000000000007</v>
      </c>
      <c r="L203">
        <v>7.51</v>
      </c>
      <c r="M203">
        <v>8.09</v>
      </c>
      <c r="N203">
        <v>6.95</v>
      </c>
      <c r="O203" t="s">
        <v>390</v>
      </c>
    </row>
    <row r="204" spans="1:15" x14ac:dyDescent="0.3">
      <c r="A204" t="s">
        <v>561</v>
      </c>
      <c r="B204" t="s">
        <v>303</v>
      </c>
      <c r="C204">
        <v>7.65</v>
      </c>
      <c r="D204">
        <v>7.57</v>
      </c>
      <c r="E204">
        <v>7.71</v>
      </c>
      <c r="F204">
        <v>7.83</v>
      </c>
      <c r="G204">
        <v>7.97</v>
      </c>
      <c r="H204">
        <v>7.92</v>
      </c>
      <c r="I204">
        <v>7.89</v>
      </c>
      <c r="J204">
        <v>7.94</v>
      </c>
      <c r="K204">
        <v>7.98</v>
      </c>
      <c r="L204">
        <v>7.44</v>
      </c>
      <c r="M204">
        <v>7.74</v>
      </c>
      <c r="N204">
        <v>7.49</v>
      </c>
      <c r="O204" t="s">
        <v>390</v>
      </c>
    </row>
    <row r="205" spans="1:15" x14ac:dyDescent="0.3">
      <c r="A205" t="s">
        <v>562</v>
      </c>
      <c r="B205" t="s">
        <v>308</v>
      </c>
      <c r="C205">
        <v>7.85</v>
      </c>
      <c r="D205">
        <v>7.74</v>
      </c>
      <c r="E205">
        <v>7.66</v>
      </c>
      <c r="F205">
        <v>7.94</v>
      </c>
      <c r="G205">
        <v>7.88</v>
      </c>
      <c r="H205">
        <v>8.02</v>
      </c>
      <c r="I205">
        <v>8.0500000000000007</v>
      </c>
      <c r="J205">
        <v>7.78</v>
      </c>
      <c r="K205">
        <v>7.73</v>
      </c>
      <c r="L205">
        <v>7.58</v>
      </c>
      <c r="M205">
        <v>7.66</v>
      </c>
      <c r="N205">
        <v>8.3000000000000007</v>
      </c>
      <c r="O205" t="s">
        <v>390</v>
      </c>
    </row>
    <row r="206" spans="1:15" x14ac:dyDescent="0.3">
      <c r="A206" t="s">
        <v>563</v>
      </c>
      <c r="B206" t="s">
        <v>343</v>
      </c>
      <c r="C206">
        <v>7.67</v>
      </c>
      <c r="D206">
        <v>7.79</v>
      </c>
      <c r="E206">
        <v>7.9</v>
      </c>
      <c r="F206">
        <v>7.98</v>
      </c>
      <c r="G206">
        <v>7.98</v>
      </c>
      <c r="H206">
        <v>7.89</v>
      </c>
      <c r="I206">
        <v>7.95</v>
      </c>
      <c r="J206">
        <v>7.85</v>
      </c>
      <c r="K206">
        <v>7.92</v>
      </c>
      <c r="L206">
        <v>7.82</v>
      </c>
      <c r="M206">
        <v>7.87</v>
      </c>
      <c r="N206">
        <v>7.86</v>
      </c>
      <c r="O206" t="s">
        <v>390</v>
      </c>
    </row>
    <row r="207" spans="1:15" x14ac:dyDescent="0.3">
      <c r="A207" t="s">
        <v>564</v>
      </c>
      <c r="B207" t="s">
        <v>37</v>
      </c>
      <c r="C207">
        <v>7.69</v>
      </c>
      <c r="D207">
        <v>7.69</v>
      </c>
      <c r="E207">
        <v>7.98</v>
      </c>
      <c r="F207">
        <v>7.92</v>
      </c>
      <c r="G207">
        <v>8.07</v>
      </c>
      <c r="H207">
        <v>7.84</v>
      </c>
      <c r="I207">
        <v>8.2100000000000009</v>
      </c>
      <c r="J207">
        <v>7.57</v>
      </c>
      <c r="K207">
        <v>7.81</v>
      </c>
      <c r="L207">
        <v>7.95</v>
      </c>
      <c r="M207">
        <v>7.77</v>
      </c>
      <c r="N207">
        <v>7.99</v>
      </c>
      <c r="O207" t="s">
        <v>390</v>
      </c>
    </row>
    <row r="208" spans="1:15" x14ac:dyDescent="0.3">
      <c r="A208" t="s">
        <v>565</v>
      </c>
      <c r="B208" t="s">
        <v>42</v>
      </c>
      <c r="C208">
        <v>7.72</v>
      </c>
      <c r="D208">
        <v>8</v>
      </c>
      <c r="E208">
        <v>8.0500000000000007</v>
      </c>
      <c r="F208">
        <v>8.16</v>
      </c>
      <c r="G208">
        <v>8.07</v>
      </c>
      <c r="H208">
        <v>8.02</v>
      </c>
      <c r="I208">
        <v>8.14</v>
      </c>
      <c r="J208">
        <v>7.94</v>
      </c>
      <c r="K208">
        <v>7.83</v>
      </c>
      <c r="L208">
        <v>7.86</v>
      </c>
      <c r="M208">
        <v>7.86</v>
      </c>
      <c r="N208">
        <v>7.97</v>
      </c>
      <c r="O208" t="s">
        <v>390</v>
      </c>
    </row>
    <row r="209" spans="1:15" x14ac:dyDescent="0.3">
      <c r="A209" t="s">
        <v>566</v>
      </c>
      <c r="B209" t="s">
        <v>117</v>
      </c>
      <c r="C209">
        <v>7.21</v>
      </c>
      <c r="D209">
        <v>7.67</v>
      </c>
      <c r="E209">
        <v>7.7</v>
      </c>
      <c r="F209">
        <v>7.97</v>
      </c>
      <c r="G209">
        <v>8.1</v>
      </c>
      <c r="H209">
        <v>7.81</v>
      </c>
      <c r="I209">
        <v>7.66</v>
      </c>
      <c r="J209">
        <v>8.02</v>
      </c>
      <c r="K209">
        <v>7.98</v>
      </c>
      <c r="L209">
        <v>7.57</v>
      </c>
      <c r="M209">
        <v>8.32</v>
      </c>
      <c r="N209">
        <v>8.16</v>
      </c>
      <c r="O209" t="s">
        <v>390</v>
      </c>
    </row>
    <row r="210" spans="1:15" x14ac:dyDescent="0.3">
      <c r="A210" t="s">
        <v>567</v>
      </c>
      <c r="B210" t="s">
        <v>149</v>
      </c>
      <c r="C210">
        <v>7.58</v>
      </c>
      <c r="D210">
        <v>7.94</v>
      </c>
      <c r="E210">
        <v>7.77</v>
      </c>
      <c r="F210">
        <v>8.14</v>
      </c>
      <c r="G210">
        <v>7.99</v>
      </c>
      <c r="H210">
        <v>7.62</v>
      </c>
      <c r="I210">
        <v>8.07</v>
      </c>
      <c r="J210">
        <v>7.96</v>
      </c>
      <c r="K210">
        <v>7.99</v>
      </c>
      <c r="L210">
        <v>8.0500000000000007</v>
      </c>
      <c r="M210">
        <v>8</v>
      </c>
      <c r="N210">
        <v>7.55</v>
      </c>
      <c r="O210" t="s">
        <v>390</v>
      </c>
    </row>
    <row r="211" spans="1:15" x14ac:dyDescent="0.3">
      <c r="A211" t="s">
        <v>568</v>
      </c>
      <c r="B211" t="s">
        <v>191</v>
      </c>
      <c r="C211">
        <v>8.07</v>
      </c>
      <c r="D211">
        <v>7.87</v>
      </c>
      <c r="E211">
        <v>8.02</v>
      </c>
      <c r="F211">
        <v>7.73</v>
      </c>
      <c r="G211">
        <v>7.72</v>
      </c>
      <c r="H211">
        <v>8.06</v>
      </c>
      <c r="I211">
        <v>7.76</v>
      </c>
      <c r="J211">
        <v>8.11</v>
      </c>
      <c r="K211">
        <v>8.32</v>
      </c>
      <c r="L211">
        <v>7.83</v>
      </c>
      <c r="M211">
        <v>7.93</v>
      </c>
      <c r="N211">
        <v>8.0500000000000007</v>
      </c>
      <c r="O211" t="s">
        <v>390</v>
      </c>
    </row>
    <row r="212" spans="1:15" x14ac:dyDescent="0.3">
      <c r="A212" t="s">
        <v>569</v>
      </c>
      <c r="B212" t="s">
        <v>198</v>
      </c>
      <c r="C212">
        <v>7.46</v>
      </c>
      <c r="D212">
        <v>7.35</v>
      </c>
      <c r="E212">
        <v>7.62</v>
      </c>
      <c r="F212">
        <v>7.84</v>
      </c>
      <c r="G212">
        <v>7.72</v>
      </c>
      <c r="H212">
        <v>7.86</v>
      </c>
      <c r="I212">
        <v>7.66</v>
      </c>
      <c r="J212">
        <v>7.61</v>
      </c>
      <c r="K212">
        <v>7.55</v>
      </c>
      <c r="L212">
        <v>7.59</v>
      </c>
      <c r="M212">
        <v>7.83</v>
      </c>
      <c r="N212">
        <v>7.62</v>
      </c>
      <c r="O212" t="s">
        <v>390</v>
      </c>
    </row>
    <row r="213" spans="1:15" x14ac:dyDescent="0.3">
      <c r="A213" t="s">
        <v>570</v>
      </c>
      <c r="B213" t="s">
        <v>249</v>
      </c>
      <c r="C213">
        <v>7.96</v>
      </c>
      <c r="D213">
        <v>8</v>
      </c>
      <c r="E213">
        <v>8.15</v>
      </c>
      <c r="F213">
        <v>8</v>
      </c>
      <c r="G213">
        <v>8.14</v>
      </c>
      <c r="H213">
        <v>8.08</v>
      </c>
      <c r="I213">
        <v>8.0500000000000007</v>
      </c>
      <c r="J213">
        <v>7.86</v>
      </c>
      <c r="K213">
        <v>8.07</v>
      </c>
      <c r="L213">
        <v>7.78</v>
      </c>
      <c r="M213">
        <v>7.55</v>
      </c>
      <c r="N213">
        <v>7.86</v>
      </c>
      <c r="O213" t="s">
        <v>390</v>
      </c>
    </row>
    <row r="214" spans="1:15" x14ac:dyDescent="0.3">
      <c r="A214" t="s">
        <v>571</v>
      </c>
      <c r="B214" t="s">
        <v>349</v>
      </c>
      <c r="C214">
        <v>7.78</v>
      </c>
      <c r="D214">
        <v>7.83</v>
      </c>
      <c r="E214">
        <v>7.8</v>
      </c>
      <c r="F214">
        <v>7.87</v>
      </c>
      <c r="G214">
        <v>7.9</v>
      </c>
      <c r="H214">
        <v>8.02</v>
      </c>
      <c r="I214">
        <v>7.99</v>
      </c>
      <c r="J214">
        <v>8.1199999999999992</v>
      </c>
      <c r="K214">
        <v>7.91</v>
      </c>
      <c r="L214">
        <v>7.79</v>
      </c>
      <c r="M214">
        <v>7.97</v>
      </c>
      <c r="N214">
        <v>7.95</v>
      </c>
      <c r="O214" t="s">
        <v>390</v>
      </c>
    </row>
    <row r="215" spans="1:15" x14ac:dyDescent="0.3">
      <c r="A215" t="s">
        <v>572</v>
      </c>
      <c r="B215" t="s">
        <v>14</v>
      </c>
      <c r="C215">
        <v>7.99</v>
      </c>
      <c r="D215">
        <v>7.67</v>
      </c>
      <c r="E215">
        <v>8.2799999999999994</v>
      </c>
      <c r="F215">
        <v>7.92</v>
      </c>
      <c r="G215">
        <v>8.01</v>
      </c>
      <c r="H215">
        <v>7.99</v>
      </c>
      <c r="I215">
        <v>7.99</v>
      </c>
      <c r="J215">
        <v>8.06</v>
      </c>
      <c r="K215">
        <v>8.36</v>
      </c>
      <c r="L215">
        <v>8.15</v>
      </c>
      <c r="M215">
        <v>8.18</v>
      </c>
      <c r="N215">
        <v>8.1</v>
      </c>
      <c r="O215" t="s">
        <v>390</v>
      </c>
    </row>
    <row r="216" spans="1:15" x14ac:dyDescent="0.3">
      <c r="A216" t="s">
        <v>573</v>
      </c>
      <c r="B216" t="s">
        <v>1034</v>
      </c>
      <c r="C216">
        <v>7.69</v>
      </c>
      <c r="D216">
        <v>7.86</v>
      </c>
      <c r="E216">
        <v>7.69</v>
      </c>
      <c r="F216">
        <v>7.97</v>
      </c>
      <c r="G216">
        <v>7.78</v>
      </c>
      <c r="H216">
        <v>7.88</v>
      </c>
      <c r="I216">
        <v>8.11</v>
      </c>
      <c r="J216">
        <v>8.1199999999999992</v>
      </c>
      <c r="K216">
        <v>7.85</v>
      </c>
      <c r="L216">
        <v>7.78</v>
      </c>
      <c r="M216">
        <v>7.83</v>
      </c>
      <c r="N216">
        <v>7.63</v>
      </c>
      <c r="O216" t="s">
        <v>390</v>
      </c>
    </row>
    <row r="217" spans="1:15" x14ac:dyDescent="0.3">
      <c r="A217" t="s">
        <v>573</v>
      </c>
      <c r="B217" t="s">
        <v>1035</v>
      </c>
      <c r="C217">
        <v>7.77</v>
      </c>
      <c r="D217">
        <v>7.78</v>
      </c>
      <c r="E217">
        <v>7.88</v>
      </c>
      <c r="F217">
        <v>7.84</v>
      </c>
      <c r="G217">
        <v>7.98</v>
      </c>
      <c r="H217">
        <v>8.16</v>
      </c>
      <c r="I217">
        <v>7.94</v>
      </c>
      <c r="J217">
        <v>8.16</v>
      </c>
      <c r="K217">
        <v>7.92</v>
      </c>
      <c r="L217">
        <v>7.84</v>
      </c>
      <c r="M217">
        <v>7.98</v>
      </c>
      <c r="N217">
        <v>8.11</v>
      </c>
      <c r="O217" t="s">
        <v>390</v>
      </c>
    </row>
    <row r="218" spans="1:15" x14ac:dyDescent="0.3">
      <c r="A218" t="s">
        <v>574</v>
      </c>
      <c r="B218" t="s">
        <v>143</v>
      </c>
      <c r="C218">
        <v>7.61</v>
      </c>
      <c r="D218">
        <v>7.91</v>
      </c>
      <c r="E218">
        <v>7.38</v>
      </c>
      <c r="F218">
        <v>7.62</v>
      </c>
      <c r="G218">
        <v>7.69</v>
      </c>
      <c r="H218">
        <v>8.0399999999999991</v>
      </c>
      <c r="I218">
        <v>8</v>
      </c>
      <c r="J218">
        <v>8.24</v>
      </c>
      <c r="K218">
        <v>7.71</v>
      </c>
      <c r="L218">
        <v>7.55</v>
      </c>
      <c r="M218">
        <v>7.9</v>
      </c>
      <c r="N218">
        <v>7.93</v>
      </c>
      <c r="O218" t="s">
        <v>390</v>
      </c>
    </row>
    <row r="219" spans="1:15" x14ac:dyDescent="0.3">
      <c r="A219" t="s">
        <v>575</v>
      </c>
      <c r="B219" t="s">
        <v>174</v>
      </c>
      <c r="C219">
        <v>7.97</v>
      </c>
      <c r="D219">
        <v>7.95</v>
      </c>
      <c r="E219">
        <v>7.94</v>
      </c>
      <c r="F219">
        <v>8.09</v>
      </c>
      <c r="G219">
        <v>8.07</v>
      </c>
      <c r="H219">
        <v>7.93</v>
      </c>
      <c r="I219">
        <v>7.9</v>
      </c>
      <c r="J219">
        <v>7.89</v>
      </c>
      <c r="K219">
        <v>7.86</v>
      </c>
      <c r="L219">
        <v>7.67</v>
      </c>
      <c r="M219">
        <v>8.09</v>
      </c>
      <c r="N219">
        <v>8.0399999999999991</v>
      </c>
      <c r="O219" t="s">
        <v>390</v>
      </c>
    </row>
    <row r="220" spans="1:15" x14ac:dyDescent="0.3">
      <c r="C220" t="s">
        <v>390</v>
      </c>
      <c r="D220" t="s">
        <v>390</v>
      </c>
      <c r="E220" t="s">
        <v>390</v>
      </c>
      <c r="F220" t="s">
        <v>390</v>
      </c>
      <c r="G220" t="s">
        <v>390</v>
      </c>
      <c r="H220" t="s">
        <v>390</v>
      </c>
      <c r="I220" t="s">
        <v>390</v>
      </c>
      <c r="J220" t="s">
        <v>390</v>
      </c>
      <c r="K220" t="s">
        <v>390</v>
      </c>
      <c r="L220" t="s">
        <v>390</v>
      </c>
      <c r="M220" t="s">
        <v>390</v>
      </c>
      <c r="N220" t="s">
        <v>390</v>
      </c>
      <c r="O220" t="s">
        <v>390</v>
      </c>
    </row>
    <row r="221" spans="1:15" x14ac:dyDescent="0.3">
      <c r="A221" t="s">
        <v>578</v>
      </c>
      <c r="B221" t="s">
        <v>932</v>
      </c>
      <c r="C221" t="s">
        <v>390</v>
      </c>
      <c r="D221" t="s">
        <v>390</v>
      </c>
      <c r="E221" t="s">
        <v>390</v>
      </c>
      <c r="F221" t="s">
        <v>390</v>
      </c>
      <c r="G221" t="s">
        <v>390</v>
      </c>
      <c r="H221" t="s">
        <v>390</v>
      </c>
      <c r="I221" t="s">
        <v>390</v>
      </c>
      <c r="J221" t="s">
        <v>390</v>
      </c>
      <c r="K221" t="s">
        <v>390</v>
      </c>
      <c r="L221" t="s">
        <v>390</v>
      </c>
      <c r="M221" t="s">
        <v>390</v>
      </c>
      <c r="N221" t="s">
        <v>390</v>
      </c>
      <c r="O221" t="s">
        <v>390</v>
      </c>
    </row>
    <row r="222" spans="1:15" x14ac:dyDescent="0.3">
      <c r="A222" t="s">
        <v>580</v>
      </c>
      <c r="B222" t="s">
        <v>51</v>
      </c>
      <c r="C222">
        <v>7.35</v>
      </c>
      <c r="D222">
        <v>7.35</v>
      </c>
      <c r="E222">
        <v>7.41</v>
      </c>
      <c r="F222">
        <v>7.48</v>
      </c>
      <c r="G222">
        <v>7.51</v>
      </c>
      <c r="H222">
        <v>7.71</v>
      </c>
      <c r="I222">
        <v>7.5</v>
      </c>
      <c r="J222">
        <v>7.63</v>
      </c>
      <c r="K222">
        <v>7.47</v>
      </c>
      <c r="L222">
        <v>7.26</v>
      </c>
      <c r="M222">
        <v>7.68</v>
      </c>
      <c r="N222">
        <v>7.46</v>
      </c>
      <c r="O222" t="s">
        <v>390</v>
      </c>
    </row>
    <row r="223" spans="1:15" x14ac:dyDescent="0.3">
      <c r="A223" t="s">
        <v>581</v>
      </c>
      <c r="B223" t="s">
        <v>68</v>
      </c>
      <c r="C223" t="s">
        <v>390</v>
      </c>
      <c r="D223" t="s">
        <v>390</v>
      </c>
      <c r="E223" t="s">
        <v>390</v>
      </c>
      <c r="F223" t="s">
        <v>390</v>
      </c>
      <c r="G223" t="s">
        <v>390</v>
      </c>
      <c r="H223" t="s">
        <v>390</v>
      </c>
      <c r="I223" t="s">
        <v>390</v>
      </c>
      <c r="J223" t="s">
        <v>390</v>
      </c>
      <c r="K223" t="s">
        <v>390</v>
      </c>
      <c r="L223" t="s">
        <v>390</v>
      </c>
      <c r="M223" t="s">
        <v>390</v>
      </c>
      <c r="N223" t="s">
        <v>390</v>
      </c>
      <c r="O223" t="s">
        <v>390</v>
      </c>
    </row>
    <row r="224" spans="1:15" x14ac:dyDescent="0.3">
      <c r="A224" t="s">
        <v>582</v>
      </c>
      <c r="B224" t="s">
        <v>120</v>
      </c>
      <c r="C224">
        <v>7.38</v>
      </c>
      <c r="D224">
        <v>7.38</v>
      </c>
      <c r="E224">
        <v>7.31</v>
      </c>
      <c r="F224">
        <v>7.57</v>
      </c>
      <c r="G224">
        <v>7.4</v>
      </c>
      <c r="H224">
        <v>7.47</v>
      </c>
      <c r="I224">
        <v>7.63</v>
      </c>
      <c r="J224">
        <v>7.68</v>
      </c>
      <c r="K224">
        <v>7.48</v>
      </c>
      <c r="L224">
        <v>7.6</v>
      </c>
      <c r="M224">
        <v>7.4</v>
      </c>
      <c r="N224">
        <v>7.35</v>
      </c>
      <c r="O224" t="s">
        <v>390</v>
      </c>
    </row>
    <row r="225" spans="1:15" x14ac:dyDescent="0.3">
      <c r="A225" t="s">
        <v>583</v>
      </c>
      <c r="B225" t="s">
        <v>123</v>
      </c>
      <c r="C225">
        <v>7.53</v>
      </c>
      <c r="D225">
        <v>7.56</v>
      </c>
      <c r="E225">
        <v>7.56</v>
      </c>
      <c r="F225">
        <v>7.68</v>
      </c>
      <c r="G225">
        <v>7.81</v>
      </c>
      <c r="H225">
        <v>7.78</v>
      </c>
      <c r="I225">
        <v>7.61</v>
      </c>
      <c r="J225">
        <v>7.83</v>
      </c>
      <c r="K225">
        <v>7.7</v>
      </c>
      <c r="L225">
        <v>7.81</v>
      </c>
      <c r="M225">
        <v>7.61</v>
      </c>
      <c r="N225">
        <v>7.82</v>
      </c>
      <c r="O225" t="s">
        <v>390</v>
      </c>
    </row>
    <row r="226" spans="1:15" x14ac:dyDescent="0.3">
      <c r="A226" t="s">
        <v>584</v>
      </c>
      <c r="B226" t="s">
        <v>125</v>
      </c>
      <c r="C226">
        <v>7.37</v>
      </c>
      <c r="D226">
        <v>7.51</v>
      </c>
      <c r="E226">
        <v>7.62</v>
      </c>
      <c r="F226">
        <v>7.63</v>
      </c>
      <c r="G226">
        <v>7.44</v>
      </c>
      <c r="H226">
        <v>7.67</v>
      </c>
      <c r="I226">
        <v>7.72</v>
      </c>
      <c r="J226">
        <v>7.72</v>
      </c>
      <c r="K226">
        <v>7.72</v>
      </c>
      <c r="L226">
        <v>7.58</v>
      </c>
      <c r="M226">
        <v>7.56</v>
      </c>
      <c r="N226">
        <v>7.23</v>
      </c>
      <c r="O226" t="s">
        <v>390</v>
      </c>
    </row>
    <row r="227" spans="1:15" x14ac:dyDescent="0.3">
      <c r="A227" t="s">
        <v>585</v>
      </c>
      <c r="B227" t="s">
        <v>146</v>
      </c>
      <c r="C227">
        <v>7.31</v>
      </c>
      <c r="D227">
        <v>7.27</v>
      </c>
      <c r="E227">
        <v>7.65</v>
      </c>
      <c r="F227">
        <v>7.52</v>
      </c>
      <c r="G227">
        <v>7.38</v>
      </c>
      <c r="H227">
        <v>7.43</v>
      </c>
      <c r="I227">
        <v>7.49</v>
      </c>
      <c r="J227">
        <v>7.59</v>
      </c>
      <c r="K227">
        <v>7.47</v>
      </c>
      <c r="L227">
        <v>7.32</v>
      </c>
      <c r="M227">
        <v>7.58</v>
      </c>
      <c r="N227">
        <v>7.31</v>
      </c>
      <c r="O227" t="s">
        <v>390</v>
      </c>
    </row>
    <row r="228" spans="1:15" x14ac:dyDescent="0.3">
      <c r="A228" t="s">
        <v>586</v>
      </c>
      <c r="B228" t="s">
        <v>147</v>
      </c>
      <c r="C228">
        <v>7.69</v>
      </c>
      <c r="D228">
        <v>7.94</v>
      </c>
      <c r="E228">
        <v>7.91</v>
      </c>
      <c r="F228">
        <v>7.79</v>
      </c>
      <c r="G228">
        <v>7.89</v>
      </c>
      <c r="H228">
        <v>7.74</v>
      </c>
      <c r="I228">
        <v>7.55</v>
      </c>
      <c r="J228">
        <v>7.46</v>
      </c>
      <c r="K228">
        <v>7.57</v>
      </c>
      <c r="L228">
        <v>7.59</v>
      </c>
      <c r="M228">
        <v>7.54</v>
      </c>
      <c r="N228">
        <v>7.68</v>
      </c>
      <c r="O228" t="s">
        <v>390</v>
      </c>
    </row>
    <row r="229" spans="1:15" x14ac:dyDescent="0.3">
      <c r="A229" t="s">
        <v>587</v>
      </c>
      <c r="B229" t="s">
        <v>154</v>
      </c>
      <c r="C229">
        <v>7.44</v>
      </c>
      <c r="D229">
        <v>7.39</v>
      </c>
      <c r="E229">
        <v>7.36</v>
      </c>
      <c r="F229">
        <v>7.55</v>
      </c>
      <c r="G229">
        <v>7.6</v>
      </c>
      <c r="H229">
        <v>7.49</v>
      </c>
      <c r="I229">
        <v>7.62</v>
      </c>
      <c r="J229">
        <v>7.6</v>
      </c>
      <c r="K229">
        <v>7.62</v>
      </c>
      <c r="L229">
        <v>7.51</v>
      </c>
      <c r="M229">
        <v>7.6</v>
      </c>
      <c r="N229">
        <v>7.75</v>
      </c>
      <c r="O229" t="s">
        <v>390</v>
      </c>
    </row>
    <row r="230" spans="1:15" x14ac:dyDescent="0.3">
      <c r="A230" t="s">
        <v>588</v>
      </c>
      <c r="B230" t="s">
        <v>159</v>
      </c>
      <c r="C230">
        <v>7.41</v>
      </c>
      <c r="D230">
        <v>7.69</v>
      </c>
      <c r="E230">
        <v>7.76</v>
      </c>
      <c r="F230">
        <v>7.53</v>
      </c>
      <c r="G230">
        <v>7.65</v>
      </c>
      <c r="H230">
        <v>7.48</v>
      </c>
      <c r="I230">
        <v>7.62</v>
      </c>
      <c r="J230">
        <v>7.81</v>
      </c>
      <c r="K230">
        <v>7.68</v>
      </c>
      <c r="L230">
        <v>7.52</v>
      </c>
      <c r="M230">
        <v>7.63</v>
      </c>
      <c r="N230">
        <v>7.59</v>
      </c>
      <c r="O230" t="s">
        <v>390</v>
      </c>
    </row>
    <row r="231" spans="1:15" x14ac:dyDescent="0.3">
      <c r="A231" t="s">
        <v>589</v>
      </c>
      <c r="B231" t="s">
        <v>183</v>
      </c>
      <c r="C231">
        <v>7.34</v>
      </c>
      <c r="D231">
        <v>7.5</v>
      </c>
      <c r="E231">
        <v>7.62</v>
      </c>
      <c r="F231">
        <v>7.85</v>
      </c>
      <c r="G231">
        <v>7.92</v>
      </c>
      <c r="H231">
        <v>7.64</v>
      </c>
      <c r="I231">
        <v>7.67</v>
      </c>
      <c r="J231">
        <v>7.73</v>
      </c>
      <c r="K231">
        <v>7.63</v>
      </c>
      <c r="L231">
        <v>7.76</v>
      </c>
      <c r="M231">
        <v>7.83</v>
      </c>
      <c r="N231">
        <v>8.08</v>
      </c>
      <c r="O231" t="s">
        <v>390</v>
      </c>
    </row>
    <row r="232" spans="1:15" x14ac:dyDescent="0.3">
      <c r="A232" t="s">
        <v>590</v>
      </c>
      <c r="B232" t="s">
        <v>258</v>
      </c>
      <c r="C232">
        <v>7.56</v>
      </c>
      <c r="D232">
        <v>7.59</v>
      </c>
      <c r="E232">
        <v>7.76</v>
      </c>
      <c r="F232">
        <v>7.7</v>
      </c>
      <c r="G232">
        <v>7.66</v>
      </c>
      <c r="H232">
        <v>7.59</v>
      </c>
      <c r="I232">
        <v>7.65</v>
      </c>
      <c r="J232">
        <v>7.5</v>
      </c>
      <c r="K232">
        <v>7.77</v>
      </c>
      <c r="L232">
        <v>7.34</v>
      </c>
      <c r="M232">
        <v>7.57</v>
      </c>
      <c r="N232">
        <v>7.4</v>
      </c>
      <c r="O232" t="s">
        <v>390</v>
      </c>
    </row>
    <row r="233" spans="1:15" x14ac:dyDescent="0.3">
      <c r="A233" t="s">
        <v>591</v>
      </c>
      <c r="B233" t="s">
        <v>292</v>
      </c>
      <c r="C233">
        <v>7.14</v>
      </c>
      <c r="D233">
        <v>7.55</v>
      </c>
      <c r="E233">
        <v>7.6</v>
      </c>
      <c r="F233">
        <v>7.64</v>
      </c>
      <c r="G233">
        <v>7.71</v>
      </c>
      <c r="H233">
        <v>7.69</v>
      </c>
      <c r="I233">
        <v>7.6</v>
      </c>
      <c r="J233">
        <v>7.78</v>
      </c>
      <c r="K233">
        <v>7.8</v>
      </c>
      <c r="L233">
        <v>7.64</v>
      </c>
      <c r="M233">
        <v>7.64</v>
      </c>
      <c r="N233">
        <v>7.3</v>
      </c>
      <c r="O233" t="s">
        <v>390</v>
      </c>
    </row>
    <row r="234" spans="1:15" x14ac:dyDescent="0.3">
      <c r="A234" t="s">
        <v>592</v>
      </c>
      <c r="B234" t="s">
        <v>300</v>
      </c>
      <c r="C234">
        <v>7.61</v>
      </c>
      <c r="D234">
        <v>7.56</v>
      </c>
      <c r="E234">
        <v>7.72</v>
      </c>
      <c r="F234">
        <v>7.73</v>
      </c>
      <c r="G234">
        <v>7.73</v>
      </c>
      <c r="H234">
        <v>7.88</v>
      </c>
      <c r="I234">
        <v>7.79</v>
      </c>
      <c r="J234">
        <v>7.71</v>
      </c>
      <c r="K234">
        <v>7.7</v>
      </c>
      <c r="L234">
        <v>7.42</v>
      </c>
      <c r="M234">
        <v>7.7</v>
      </c>
      <c r="N234">
        <v>7.4</v>
      </c>
      <c r="O234" t="s">
        <v>390</v>
      </c>
    </row>
    <row r="235" spans="1:15" x14ac:dyDescent="0.3">
      <c r="A235" t="s">
        <v>593</v>
      </c>
      <c r="B235" t="s">
        <v>316</v>
      </c>
      <c r="C235">
        <v>7.59</v>
      </c>
      <c r="D235">
        <v>7.36</v>
      </c>
      <c r="E235">
        <v>7.56</v>
      </c>
      <c r="F235">
        <v>7.7</v>
      </c>
      <c r="G235">
        <v>7.57</v>
      </c>
      <c r="H235">
        <v>7.77</v>
      </c>
      <c r="I235">
        <v>7.77</v>
      </c>
      <c r="J235">
        <v>7.75</v>
      </c>
      <c r="K235">
        <v>7.55</v>
      </c>
      <c r="L235">
        <v>7.58</v>
      </c>
      <c r="M235">
        <v>7.75</v>
      </c>
      <c r="N235">
        <v>7.25</v>
      </c>
      <c r="O235" t="s">
        <v>390</v>
      </c>
    </row>
    <row r="236" spans="1:15" x14ac:dyDescent="0.3">
      <c r="A236" t="s">
        <v>594</v>
      </c>
      <c r="B236" t="s">
        <v>15</v>
      </c>
      <c r="C236">
        <v>7.49</v>
      </c>
      <c r="D236">
        <v>7.6</v>
      </c>
      <c r="E236">
        <v>7.39</v>
      </c>
      <c r="F236">
        <v>7.57</v>
      </c>
      <c r="G236">
        <v>7.81</v>
      </c>
      <c r="H236">
        <v>7.74</v>
      </c>
      <c r="I236">
        <v>7.95</v>
      </c>
      <c r="J236">
        <v>7.88</v>
      </c>
      <c r="K236">
        <v>7.72</v>
      </c>
      <c r="L236">
        <v>7.84</v>
      </c>
      <c r="M236">
        <v>7.82</v>
      </c>
      <c r="N236">
        <v>7.9</v>
      </c>
      <c r="O236" t="s">
        <v>390</v>
      </c>
    </row>
    <row r="237" spans="1:15" x14ac:dyDescent="0.3">
      <c r="A237" t="s">
        <v>595</v>
      </c>
      <c r="B237" t="s">
        <v>17</v>
      </c>
      <c r="C237">
        <v>7.7</v>
      </c>
      <c r="D237">
        <v>7.74</v>
      </c>
      <c r="E237">
        <v>7.7</v>
      </c>
      <c r="F237">
        <v>7.92</v>
      </c>
      <c r="G237">
        <v>7.92</v>
      </c>
      <c r="H237">
        <v>7.83</v>
      </c>
      <c r="I237">
        <v>7.86</v>
      </c>
      <c r="J237">
        <v>7.68</v>
      </c>
      <c r="K237">
        <v>7.84</v>
      </c>
      <c r="L237">
        <v>7.58</v>
      </c>
      <c r="M237">
        <v>7.7</v>
      </c>
      <c r="N237">
        <v>7.44</v>
      </c>
      <c r="O237" t="s">
        <v>390</v>
      </c>
    </row>
    <row r="238" spans="1:15" x14ac:dyDescent="0.3">
      <c r="A238" t="s">
        <v>596</v>
      </c>
      <c r="B238" t="s">
        <v>25</v>
      </c>
      <c r="C238">
        <v>7.68</v>
      </c>
      <c r="D238">
        <v>7.75</v>
      </c>
      <c r="E238">
        <v>7.79</v>
      </c>
      <c r="F238">
        <v>7.8</v>
      </c>
      <c r="G238">
        <v>7.79</v>
      </c>
      <c r="H238">
        <v>7.83</v>
      </c>
      <c r="I238">
        <v>7.79</v>
      </c>
      <c r="J238">
        <v>7.83</v>
      </c>
      <c r="K238">
        <v>7.97</v>
      </c>
      <c r="L238">
        <v>7.81</v>
      </c>
      <c r="M238">
        <v>7.72</v>
      </c>
      <c r="N238">
        <v>7.65</v>
      </c>
      <c r="O238" t="s">
        <v>390</v>
      </c>
    </row>
    <row r="239" spans="1:15" x14ac:dyDescent="0.3">
      <c r="A239" t="s">
        <v>597</v>
      </c>
      <c r="B239" t="s">
        <v>38</v>
      </c>
      <c r="C239">
        <v>7.2</v>
      </c>
      <c r="D239">
        <v>7.35</v>
      </c>
      <c r="E239">
        <v>7.6</v>
      </c>
      <c r="F239">
        <v>7.45</v>
      </c>
      <c r="G239">
        <v>7.61</v>
      </c>
      <c r="H239">
        <v>7.68</v>
      </c>
      <c r="I239">
        <v>7.89</v>
      </c>
      <c r="J239">
        <v>7.84</v>
      </c>
      <c r="K239">
        <v>7.96</v>
      </c>
      <c r="L239">
        <v>7.46</v>
      </c>
      <c r="M239">
        <v>7.59</v>
      </c>
      <c r="N239">
        <v>7.31</v>
      </c>
      <c r="O239" t="s">
        <v>390</v>
      </c>
    </row>
    <row r="240" spans="1:15" x14ac:dyDescent="0.3">
      <c r="A240" t="s">
        <v>598</v>
      </c>
      <c r="B240" t="s">
        <v>43</v>
      </c>
      <c r="C240">
        <v>7.84</v>
      </c>
      <c r="D240">
        <v>7.8</v>
      </c>
      <c r="E240">
        <v>7.74</v>
      </c>
      <c r="F240">
        <v>7.93</v>
      </c>
      <c r="G240">
        <v>7.81</v>
      </c>
      <c r="H240">
        <v>7.66</v>
      </c>
      <c r="I240">
        <v>7.42</v>
      </c>
      <c r="J240">
        <v>7.65</v>
      </c>
      <c r="K240">
        <v>7.79</v>
      </c>
      <c r="L240">
        <v>7.66</v>
      </c>
      <c r="M240">
        <v>7.81</v>
      </c>
      <c r="N240">
        <v>7.55</v>
      </c>
      <c r="O240" t="s">
        <v>390</v>
      </c>
    </row>
    <row r="241" spans="1:15" x14ac:dyDescent="0.3">
      <c r="A241" t="s">
        <v>599</v>
      </c>
      <c r="B241" t="s">
        <v>78</v>
      </c>
      <c r="C241">
        <v>7.57</v>
      </c>
      <c r="D241">
        <v>7.46</v>
      </c>
      <c r="E241">
        <v>7.64</v>
      </c>
      <c r="F241">
        <v>7.71</v>
      </c>
      <c r="G241">
        <v>7.73</v>
      </c>
      <c r="H241">
        <v>7.85</v>
      </c>
      <c r="I241">
        <v>7.58</v>
      </c>
      <c r="J241">
        <v>7.81</v>
      </c>
      <c r="K241">
        <v>7.85</v>
      </c>
      <c r="L241">
        <v>7.6</v>
      </c>
      <c r="M241">
        <v>7.71</v>
      </c>
      <c r="N241">
        <v>7.64</v>
      </c>
      <c r="O241" t="s">
        <v>390</v>
      </c>
    </row>
    <row r="242" spans="1:15" x14ac:dyDescent="0.3">
      <c r="A242" t="s">
        <v>600</v>
      </c>
      <c r="B242" t="s">
        <v>88</v>
      </c>
      <c r="C242">
        <v>7.62</v>
      </c>
      <c r="D242">
        <v>7.47</v>
      </c>
      <c r="E242">
        <v>7.59</v>
      </c>
      <c r="F242">
        <v>7.83</v>
      </c>
      <c r="G242">
        <v>7.84</v>
      </c>
      <c r="H242">
        <v>7.7</v>
      </c>
      <c r="I242">
        <v>7.84</v>
      </c>
      <c r="J242">
        <v>7.97</v>
      </c>
      <c r="K242">
        <v>7.75</v>
      </c>
      <c r="L242">
        <v>7.64</v>
      </c>
      <c r="M242">
        <v>7.93</v>
      </c>
      <c r="N242">
        <v>7.48</v>
      </c>
      <c r="O242" t="s">
        <v>390</v>
      </c>
    </row>
    <row r="243" spans="1:15" x14ac:dyDescent="0.3">
      <c r="A243" t="s">
        <v>601</v>
      </c>
      <c r="B243" t="s">
        <v>102</v>
      </c>
      <c r="C243">
        <v>7.57</v>
      </c>
      <c r="D243">
        <v>7.59</v>
      </c>
      <c r="E243">
        <v>7.53</v>
      </c>
      <c r="F243">
        <v>7.71</v>
      </c>
      <c r="G243">
        <v>7.6</v>
      </c>
      <c r="H243">
        <v>7.81</v>
      </c>
      <c r="I243">
        <v>7.98</v>
      </c>
      <c r="J243">
        <v>7.68</v>
      </c>
      <c r="K243">
        <v>7.6</v>
      </c>
      <c r="L243">
        <v>7.62</v>
      </c>
      <c r="M243">
        <v>7.7</v>
      </c>
      <c r="N243">
        <v>7.8</v>
      </c>
      <c r="O243" t="s">
        <v>390</v>
      </c>
    </row>
    <row r="244" spans="1:15" x14ac:dyDescent="0.3">
      <c r="A244" t="s">
        <v>602</v>
      </c>
      <c r="B244" t="s">
        <v>118</v>
      </c>
      <c r="C244">
        <v>7.36</v>
      </c>
      <c r="D244">
        <v>7.53</v>
      </c>
      <c r="E244">
        <v>7.68</v>
      </c>
      <c r="F244">
        <v>7.67</v>
      </c>
      <c r="G244">
        <v>7.64</v>
      </c>
      <c r="H244">
        <v>7.68</v>
      </c>
      <c r="I244">
        <v>7.73</v>
      </c>
      <c r="J244">
        <v>7.81</v>
      </c>
      <c r="K244">
        <v>7.89</v>
      </c>
      <c r="L244">
        <v>7.64</v>
      </c>
      <c r="M244">
        <v>7.49</v>
      </c>
      <c r="N244">
        <v>7.74</v>
      </c>
      <c r="O244" t="s">
        <v>390</v>
      </c>
    </row>
    <row r="245" spans="1:15" x14ac:dyDescent="0.3">
      <c r="A245" t="s">
        <v>603</v>
      </c>
      <c r="B245" t="s">
        <v>128</v>
      </c>
      <c r="C245">
        <v>7.33</v>
      </c>
      <c r="D245">
        <v>7.54</v>
      </c>
      <c r="E245">
        <v>7.59</v>
      </c>
      <c r="F245">
        <v>7.58</v>
      </c>
      <c r="G245">
        <v>7.79</v>
      </c>
      <c r="H245">
        <v>7.71</v>
      </c>
      <c r="I245">
        <v>7.79</v>
      </c>
      <c r="J245">
        <v>7.72</v>
      </c>
      <c r="K245">
        <v>7.65</v>
      </c>
      <c r="L245">
        <v>7.65</v>
      </c>
      <c r="M245">
        <v>7.89</v>
      </c>
      <c r="N245">
        <v>7.96</v>
      </c>
      <c r="O245" t="s">
        <v>390</v>
      </c>
    </row>
    <row r="246" spans="1:15" x14ac:dyDescent="0.3">
      <c r="A246" t="s">
        <v>604</v>
      </c>
      <c r="B246" t="s">
        <v>133</v>
      </c>
      <c r="C246">
        <v>7.69</v>
      </c>
      <c r="D246">
        <v>7.64</v>
      </c>
      <c r="E246">
        <v>7.72</v>
      </c>
      <c r="F246">
        <v>7.74</v>
      </c>
      <c r="G246">
        <v>7.87</v>
      </c>
      <c r="H246">
        <v>7.9</v>
      </c>
      <c r="I246">
        <v>7.87</v>
      </c>
      <c r="J246">
        <v>7.91</v>
      </c>
      <c r="K246">
        <v>8.02</v>
      </c>
      <c r="L246">
        <v>8</v>
      </c>
      <c r="M246">
        <v>7.75</v>
      </c>
      <c r="N246">
        <v>7.95</v>
      </c>
      <c r="O246" t="s">
        <v>390</v>
      </c>
    </row>
    <row r="247" spans="1:15" x14ac:dyDescent="0.3">
      <c r="A247" t="s">
        <v>605</v>
      </c>
      <c r="B247" t="s">
        <v>137</v>
      </c>
      <c r="C247">
        <v>7.61</v>
      </c>
      <c r="D247">
        <v>7.65</v>
      </c>
      <c r="E247">
        <v>7.85</v>
      </c>
      <c r="F247">
        <v>7.85</v>
      </c>
      <c r="G247">
        <v>7.65</v>
      </c>
      <c r="H247">
        <v>7.94</v>
      </c>
      <c r="I247">
        <v>7.8</v>
      </c>
      <c r="J247">
        <v>7.79</v>
      </c>
      <c r="K247">
        <v>7.85</v>
      </c>
      <c r="L247">
        <v>7.78</v>
      </c>
      <c r="M247">
        <v>7.68</v>
      </c>
      <c r="N247">
        <v>7.82</v>
      </c>
      <c r="O247" t="s">
        <v>390</v>
      </c>
    </row>
    <row r="248" spans="1:15" x14ac:dyDescent="0.3">
      <c r="A248" t="s">
        <v>606</v>
      </c>
      <c r="B248" t="s">
        <v>140</v>
      </c>
      <c r="C248">
        <v>7.49</v>
      </c>
      <c r="D248">
        <v>7.53</v>
      </c>
      <c r="E248">
        <v>7.6</v>
      </c>
      <c r="F248">
        <v>7.78</v>
      </c>
      <c r="G248">
        <v>7.73</v>
      </c>
      <c r="H248">
        <v>8.0399999999999991</v>
      </c>
      <c r="I248">
        <v>7.65</v>
      </c>
      <c r="J248">
        <v>7.99</v>
      </c>
      <c r="K248">
        <v>7.83</v>
      </c>
      <c r="L248">
        <v>7.64</v>
      </c>
      <c r="M248">
        <v>7.81</v>
      </c>
      <c r="N248">
        <v>7.71</v>
      </c>
      <c r="O248" t="s">
        <v>390</v>
      </c>
    </row>
    <row r="249" spans="1:15" x14ac:dyDescent="0.3">
      <c r="A249" t="s">
        <v>607</v>
      </c>
      <c r="B249" t="s">
        <v>151</v>
      </c>
      <c r="C249">
        <v>7.66</v>
      </c>
      <c r="D249">
        <v>7.43</v>
      </c>
      <c r="E249">
        <v>7.74</v>
      </c>
      <c r="F249">
        <v>7.75</v>
      </c>
      <c r="G249">
        <v>7.85</v>
      </c>
      <c r="H249">
        <v>7.9</v>
      </c>
      <c r="I249">
        <v>7.85</v>
      </c>
      <c r="J249">
        <v>7.95</v>
      </c>
      <c r="K249">
        <v>7.62</v>
      </c>
      <c r="L249">
        <v>7.62</v>
      </c>
      <c r="M249">
        <v>7.66</v>
      </c>
      <c r="N249">
        <v>7.52</v>
      </c>
      <c r="O249" t="s">
        <v>390</v>
      </c>
    </row>
    <row r="250" spans="1:15" x14ac:dyDescent="0.3">
      <c r="A250" t="s">
        <v>608</v>
      </c>
      <c r="B250" t="s">
        <v>172</v>
      </c>
      <c r="C250">
        <v>7.51</v>
      </c>
      <c r="D250">
        <v>7.55</v>
      </c>
      <c r="E250">
        <v>7.64</v>
      </c>
      <c r="F250">
        <v>7.86</v>
      </c>
      <c r="G250">
        <v>7.74</v>
      </c>
      <c r="H250">
        <v>7.79</v>
      </c>
      <c r="I250">
        <v>7.79</v>
      </c>
      <c r="J250">
        <v>8.0299999999999994</v>
      </c>
      <c r="K250">
        <v>8.07</v>
      </c>
      <c r="L250">
        <v>7.64</v>
      </c>
      <c r="M250">
        <v>7.67</v>
      </c>
      <c r="N250">
        <v>7.55</v>
      </c>
      <c r="O250" t="s">
        <v>390</v>
      </c>
    </row>
    <row r="251" spans="1:15" x14ac:dyDescent="0.3">
      <c r="A251" t="s">
        <v>609</v>
      </c>
      <c r="B251" t="s">
        <v>212</v>
      </c>
      <c r="C251">
        <v>7.64</v>
      </c>
      <c r="D251">
        <v>7.48</v>
      </c>
      <c r="E251">
        <v>7.69</v>
      </c>
      <c r="F251">
        <v>7.89</v>
      </c>
      <c r="G251">
        <v>8.07</v>
      </c>
      <c r="H251">
        <v>7.85</v>
      </c>
      <c r="I251">
        <v>7.74</v>
      </c>
      <c r="J251">
        <v>7.75</v>
      </c>
      <c r="K251">
        <v>7.74</v>
      </c>
      <c r="L251">
        <v>7.66</v>
      </c>
      <c r="M251">
        <v>7.55</v>
      </c>
      <c r="N251">
        <v>7.89</v>
      </c>
      <c r="O251" t="s">
        <v>390</v>
      </c>
    </row>
    <row r="252" spans="1:15" x14ac:dyDescent="0.3">
      <c r="A252" t="s">
        <v>610</v>
      </c>
      <c r="B252" t="s">
        <v>217</v>
      </c>
      <c r="C252">
        <v>7.72</v>
      </c>
      <c r="D252">
        <v>7.68</v>
      </c>
      <c r="E252">
        <v>7.8</v>
      </c>
      <c r="F252">
        <v>7.83</v>
      </c>
      <c r="G252">
        <v>7.92</v>
      </c>
      <c r="H252">
        <v>7.87</v>
      </c>
      <c r="I252">
        <v>7.76</v>
      </c>
      <c r="J252">
        <v>7.76</v>
      </c>
      <c r="K252">
        <v>7.89</v>
      </c>
      <c r="L252">
        <v>7.49</v>
      </c>
      <c r="M252">
        <v>7.68</v>
      </c>
      <c r="N252">
        <v>7.67</v>
      </c>
      <c r="O252" t="s">
        <v>390</v>
      </c>
    </row>
    <row r="253" spans="1:15" x14ac:dyDescent="0.3">
      <c r="A253" t="s">
        <v>611</v>
      </c>
      <c r="B253" t="s">
        <v>274</v>
      </c>
      <c r="C253">
        <v>7.74</v>
      </c>
      <c r="D253">
        <v>7.58</v>
      </c>
      <c r="E253">
        <v>7.61</v>
      </c>
      <c r="F253">
        <v>7.92</v>
      </c>
      <c r="G253">
        <v>7.78</v>
      </c>
      <c r="H253">
        <v>7.98</v>
      </c>
      <c r="I253">
        <v>7.99</v>
      </c>
      <c r="J253">
        <v>8.0399999999999991</v>
      </c>
      <c r="K253">
        <v>7.85</v>
      </c>
      <c r="L253">
        <v>7.67</v>
      </c>
      <c r="M253">
        <v>7.72</v>
      </c>
      <c r="N253">
        <v>7.79</v>
      </c>
      <c r="O253" t="s">
        <v>390</v>
      </c>
    </row>
    <row r="254" spans="1:15" x14ac:dyDescent="0.3">
      <c r="A254" t="s">
        <v>612</v>
      </c>
      <c r="B254" t="s">
        <v>299</v>
      </c>
      <c r="C254">
        <v>7.35</v>
      </c>
      <c r="D254">
        <v>7.74</v>
      </c>
      <c r="E254">
        <v>7.59</v>
      </c>
      <c r="F254">
        <v>7.86</v>
      </c>
      <c r="G254">
        <v>7.69</v>
      </c>
      <c r="H254">
        <v>7.91</v>
      </c>
      <c r="I254">
        <v>7.89</v>
      </c>
      <c r="J254">
        <v>7.81</v>
      </c>
      <c r="K254">
        <v>7.65</v>
      </c>
      <c r="L254">
        <v>7.7</v>
      </c>
      <c r="M254">
        <v>7.71</v>
      </c>
      <c r="N254">
        <v>7.5</v>
      </c>
      <c r="O254" t="s">
        <v>390</v>
      </c>
    </row>
    <row r="255" spans="1:15" x14ac:dyDescent="0.3">
      <c r="C255" t="s">
        <v>390</v>
      </c>
      <c r="D255" t="s">
        <v>390</v>
      </c>
      <c r="E255" t="s">
        <v>390</v>
      </c>
      <c r="F255" t="s">
        <v>390</v>
      </c>
      <c r="G255" t="s">
        <v>390</v>
      </c>
      <c r="H255" t="s">
        <v>390</v>
      </c>
      <c r="I255" t="s">
        <v>390</v>
      </c>
      <c r="J255" t="s">
        <v>390</v>
      </c>
      <c r="K255" t="s">
        <v>390</v>
      </c>
      <c r="L255" t="s">
        <v>390</v>
      </c>
      <c r="M255" t="s">
        <v>390</v>
      </c>
      <c r="N255" t="s">
        <v>390</v>
      </c>
      <c r="O255" t="s">
        <v>390</v>
      </c>
    </row>
    <row r="256" spans="1:15" x14ac:dyDescent="0.3">
      <c r="A256" t="s">
        <v>613</v>
      </c>
      <c r="B256" t="s">
        <v>933</v>
      </c>
      <c r="C256" t="s">
        <v>390</v>
      </c>
      <c r="D256" t="s">
        <v>390</v>
      </c>
      <c r="E256" t="s">
        <v>390</v>
      </c>
      <c r="F256" t="s">
        <v>390</v>
      </c>
      <c r="G256" t="s">
        <v>390</v>
      </c>
      <c r="H256" t="s">
        <v>390</v>
      </c>
      <c r="I256" t="s">
        <v>390</v>
      </c>
      <c r="J256" t="s">
        <v>390</v>
      </c>
      <c r="K256" t="s">
        <v>390</v>
      </c>
      <c r="L256" t="s">
        <v>390</v>
      </c>
      <c r="M256" t="s">
        <v>390</v>
      </c>
      <c r="N256" t="s">
        <v>390</v>
      </c>
      <c r="O256" t="s">
        <v>390</v>
      </c>
    </row>
    <row r="257" spans="1:15" x14ac:dyDescent="0.3">
      <c r="A257" t="s">
        <v>615</v>
      </c>
      <c r="B257" t="s">
        <v>34</v>
      </c>
      <c r="C257">
        <v>7.66</v>
      </c>
      <c r="D257">
        <v>7.67</v>
      </c>
      <c r="E257">
        <v>7.68</v>
      </c>
      <c r="F257">
        <v>7.7</v>
      </c>
      <c r="G257">
        <v>7.88</v>
      </c>
      <c r="H257">
        <v>7.94</v>
      </c>
      <c r="I257">
        <v>7.91</v>
      </c>
      <c r="J257">
        <v>7.95</v>
      </c>
      <c r="K257">
        <v>7.77</v>
      </c>
      <c r="L257">
        <v>7.68</v>
      </c>
      <c r="M257">
        <v>7.66</v>
      </c>
      <c r="N257">
        <v>7.74</v>
      </c>
      <c r="O257" t="s">
        <v>390</v>
      </c>
    </row>
    <row r="258" spans="1:15" x14ac:dyDescent="0.3">
      <c r="A258" t="s">
        <v>616</v>
      </c>
      <c r="B258" t="s">
        <v>40</v>
      </c>
      <c r="C258">
        <v>7.72</v>
      </c>
      <c r="D258">
        <v>7.63</v>
      </c>
      <c r="E258">
        <v>7.6</v>
      </c>
      <c r="F258">
        <v>7.75</v>
      </c>
      <c r="G258">
        <v>7.59</v>
      </c>
      <c r="H258">
        <v>7.75</v>
      </c>
      <c r="I258">
        <v>7.83</v>
      </c>
      <c r="J258">
        <v>7.57</v>
      </c>
      <c r="K258">
        <v>7.73</v>
      </c>
      <c r="L258">
        <v>7.61</v>
      </c>
      <c r="M258">
        <v>7.71</v>
      </c>
      <c r="N258">
        <v>7.67</v>
      </c>
      <c r="O258" t="s">
        <v>390</v>
      </c>
    </row>
    <row r="259" spans="1:15" x14ac:dyDescent="0.3">
      <c r="A259" t="s">
        <v>617</v>
      </c>
      <c r="B259" t="s">
        <v>144</v>
      </c>
      <c r="C259">
        <v>7.84</v>
      </c>
      <c r="D259">
        <v>7.74</v>
      </c>
      <c r="E259">
        <v>7.98</v>
      </c>
      <c r="F259">
        <v>8.01</v>
      </c>
      <c r="G259">
        <v>7.93</v>
      </c>
      <c r="H259">
        <v>7.99</v>
      </c>
      <c r="I259">
        <v>7.98</v>
      </c>
      <c r="J259">
        <v>8.0299999999999994</v>
      </c>
      <c r="K259">
        <v>7.91</v>
      </c>
      <c r="L259">
        <v>7.72</v>
      </c>
      <c r="M259">
        <v>7.63</v>
      </c>
      <c r="N259">
        <v>7.68</v>
      </c>
      <c r="O259" t="s">
        <v>390</v>
      </c>
    </row>
    <row r="260" spans="1:15" x14ac:dyDescent="0.3">
      <c r="A260" t="s">
        <v>618</v>
      </c>
      <c r="B260" t="s">
        <v>169</v>
      </c>
      <c r="C260">
        <v>7.7</v>
      </c>
      <c r="D260">
        <v>7.58</v>
      </c>
      <c r="E260">
        <v>7.82</v>
      </c>
      <c r="F260">
        <v>7.74</v>
      </c>
      <c r="G260">
        <v>7.7</v>
      </c>
      <c r="H260">
        <v>7.79</v>
      </c>
      <c r="I260">
        <v>7.84</v>
      </c>
      <c r="J260">
        <v>7.82</v>
      </c>
      <c r="K260">
        <v>7.84</v>
      </c>
      <c r="L260">
        <v>7.81</v>
      </c>
      <c r="M260">
        <v>7.66</v>
      </c>
      <c r="N260">
        <v>7.8</v>
      </c>
      <c r="O260" t="s">
        <v>390</v>
      </c>
    </row>
    <row r="261" spans="1:15" x14ac:dyDescent="0.3">
      <c r="A261" t="s">
        <v>619</v>
      </c>
      <c r="B261" t="s">
        <v>177</v>
      </c>
      <c r="C261">
        <v>7.65</v>
      </c>
      <c r="D261">
        <v>7.59</v>
      </c>
      <c r="E261">
        <v>7.67</v>
      </c>
      <c r="F261">
        <v>7.69</v>
      </c>
      <c r="G261">
        <v>7.74</v>
      </c>
      <c r="H261">
        <v>7.86</v>
      </c>
      <c r="I261">
        <v>7.95</v>
      </c>
      <c r="J261">
        <v>7.84</v>
      </c>
      <c r="K261">
        <v>7.79</v>
      </c>
      <c r="L261">
        <v>7.59</v>
      </c>
      <c r="M261">
        <v>7.71</v>
      </c>
      <c r="N261">
        <v>7.7</v>
      </c>
      <c r="O261" t="s">
        <v>390</v>
      </c>
    </row>
    <row r="262" spans="1:15" x14ac:dyDescent="0.3">
      <c r="A262" t="s">
        <v>620</v>
      </c>
      <c r="B262" t="s">
        <v>208</v>
      </c>
      <c r="C262">
        <v>7.51</v>
      </c>
      <c r="D262">
        <v>7.56</v>
      </c>
      <c r="E262">
        <v>7.64</v>
      </c>
      <c r="F262">
        <v>7.8</v>
      </c>
      <c r="G262">
        <v>7.88</v>
      </c>
      <c r="H262">
        <v>7.82</v>
      </c>
      <c r="I262">
        <v>7.89</v>
      </c>
      <c r="J262">
        <v>7.78</v>
      </c>
      <c r="K262">
        <v>7.81</v>
      </c>
      <c r="L262">
        <v>7.61</v>
      </c>
      <c r="M262">
        <v>7.69</v>
      </c>
      <c r="N262">
        <v>7.74</v>
      </c>
      <c r="O262" t="s">
        <v>390</v>
      </c>
    </row>
    <row r="263" spans="1:15" x14ac:dyDescent="0.3">
      <c r="A263" t="s">
        <v>621</v>
      </c>
      <c r="B263" t="s">
        <v>211</v>
      </c>
      <c r="C263">
        <v>7.52</v>
      </c>
      <c r="D263">
        <v>7.53</v>
      </c>
      <c r="E263">
        <v>7.8</v>
      </c>
      <c r="F263">
        <v>7.81</v>
      </c>
      <c r="G263">
        <v>7.75</v>
      </c>
      <c r="H263">
        <v>7.86</v>
      </c>
      <c r="I263">
        <v>7.87</v>
      </c>
      <c r="J263">
        <v>7.7</v>
      </c>
      <c r="K263">
        <v>7.9</v>
      </c>
      <c r="L263">
        <v>7.46</v>
      </c>
      <c r="M263">
        <v>7.54</v>
      </c>
      <c r="N263">
        <v>7.75</v>
      </c>
      <c r="O263" t="s">
        <v>390</v>
      </c>
    </row>
    <row r="264" spans="1:15" x14ac:dyDescent="0.3">
      <c r="A264" t="s">
        <v>622</v>
      </c>
      <c r="B264" t="s">
        <v>239</v>
      </c>
      <c r="C264">
        <v>7.44</v>
      </c>
      <c r="D264">
        <v>7.69</v>
      </c>
      <c r="E264">
        <v>7.61</v>
      </c>
      <c r="F264">
        <v>7.59</v>
      </c>
      <c r="G264">
        <v>7.63</v>
      </c>
      <c r="H264">
        <v>7.84</v>
      </c>
      <c r="I264">
        <v>7.8</v>
      </c>
      <c r="J264">
        <v>7.73</v>
      </c>
      <c r="K264">
        <v>7.83</v>
      </c>
      <c r="L264">
        <v>7.68</v>
      </c>
      <c r="M264">
        <v>7.49</v>
      </c>
      <c r="N264">
        <v>7.64</v>
      </c>
      <c r="O264" t="s">
        <v>390</v>
      </c>
    </row>
    <row r="265" spans="1:15" x14ac:dyDescent="0.3">
      <c r="A265" t="s">
        <v>623</v>
      </c>
      <c r="B265" t="s">
        <v>256</v>
      </c>
      <c r="C265">
        <v>7.61</v>
      </c>
      <c r="D265">
        <v>7.57</v>
      </c>
      <c r="E265">
        <v>7.62</v>
      </c>
      <c r="F265">
        <v>7.84</v>
      </c>
      <c r="G265">
        <v>7.72</v>
      </c>
      <c r="H265">
        <v>7.7</v>
      </c>
      <c r="I265">
        <v>7.71</v>
      </c>
      <c r="J265">
        <v>7.71</v>
      </c>
      <c r="K265">
        <v>7.61</v>
      </c>
      <c r="L265">
        <v>7.65</v>
      </c>
      <c r="M265">
        <v>7.62</v>
      </c>
      <c r="N265">
        <v>7.54</v>
      </c>
      <c r="O265" t="s">
        <v>390</v>
      </c>
    </row>
    <row r="266" spans="1:15" x14ac:dyDescent="0.3">
      <c r="A266" t="s">
        <v>624</v>
      </c>
      <c r="B266" t="s">
        <v>309</v>
      </c>
      <c r="C266">
        <v>7.79</v>
      </c>
      <c r="D266">
        <v>7.79</v>
      </c>
      <c r="E266">
        <v>7.85</v>
      </c>
      <c r="F266">
        <v>7.9</v>
      </c>
      <c r="G266">
        <v>7.97</v>
      </c>
      <c r="H266">
        <v>8.01</v>
      </c>
      <c r="I266">
        <v>8.0299999999999994</v>
      </c>
      <c r="J266">
        <v>8.02</v>
      </c>
      <c r="K266">
        <v>7.97</v>
      </c>
      <c r="L266">
        <v>7.61</v>
      </c>
      <c r="M266">
        <v>7.73</v>
      </c>
      <c r="N266">
        <v>7.65</v>
      </c>
      <c r="O266" t="s">
        <v>390</v>
      </c>
    </row>
    <row r="267" spans="1:15" x14ac:dyDescent="0.3">
      <c r="A267" t="s">
        <v>625</v>
      </c>
      <c r="B267" t="s">
        <v>321</v>
      </c>
      <c r="C267">
        <v>7.79</v>
      </c>
      <c r="D267">
        <v>7.85</v>
      </c>
      <c r="E267">
        <v>7.87</v>
      </c>
      <c r="F267">
        <v>7.84</v>
      </c>
      <c r="G267">
        <v>7.97</v>
      </c>
      <c r="H267">
        <v>7.88</v>
      </c>
      <c r="I267">
        <v>7.9</v>
      </c>
      <c r="J267">
        <v>7.87</v>
      </c>
      <c r="K267">
        <v>7.91</v>
      </c>
      <c r="L267">
        <v>7.74</v>
      </c>
      <c r="M267">
        <v>7.56</v>
      </c>
      <c r="N267">
        <v>7.7</v>
      </c>
      <c r="O267" t="s">
        <v>390</v>
      </c>
    </row>
    <row r="268" spans="1:15" x14ac:dyDescent="0.3">
      <c r="A268" t="s">
        <v>626</v>
      </c>
      <c r="B268" t="s">
        <v>324</v>
      </c>
      <c r="C268">
        <v>7.8</v>
      </c>
      <c r="D268">
        <v>7.85</v>
      </c>
      <c r="E268">
        <v>7.86</v>
      </c>
      <c r="F268">
        <v>7.96</v>
      </c>
      <c r="G268">
        <v>7.85</v>
      </c>
      <c r="H268">
        <v>7.98</v>
      </c>
      <c r="I268">
        <v>8.08</v>
      </c>
      <c r="J268">
        <v>8.02</v>
      </c>
      <c r="K268">
        <v>8.0299999999999994</v>
      </c>
      <c r="L268">
        <v>7.63</v>
      </c>
      <c r="M268">
        <v>7.76</v>
      </c>
      <c r="N268">
        <v>7.73</v>
      </c>
      <c r="O268" t="s">
        <v>390</v>
      </c>
    </row>
    <row r="269" spans="1:15" x14ac:dyDescent="0.3">
      <c r="A269" t="s">
        <v>627</v>
      </c>
      <c r="B269" t="s">
        <v>885</v>
      </c>
      <c r="C269">
        <v>7.76</v>
      </c>
      <c r="D269">
        <v>7.85</v>
      </c>
      <c r="E269">
        <v>7.75</v>
      </c>
      <c r="F269">
        <v>8</v>
      </c>
      <c r="G269">
        <v>7.95</v>
      </c>
      <c r="H269">
        <v>7.99</v>
      </c>
      <c r="I269">
        <v>7.93</v>
      </c>
      <c r="J269">
        <v>8.01</v>
      </c>
      <c r="K269">
        <v>7.95</v>
      </c>
      <c r="L269">
        <v>7.63</v>
      </c>
      <c r="M269">
        <v>8</v>
      </c>
      <c r="N269">
        <v>7.84</v>
      </c>
      <c r="O269" t="s">
        <v>390</v>
      </c>
    </row>
    <row r="270" spans="1:15" x14ac:dyDescent="0.3">
      <c r="A270" t="s">
        <v>628</v>
      </c>
      <c r="B270" t="s">
        <v>337</v>
      </c>
      <c r="C270">
        <v>7.69</v>
      </c>
      <c r="D270">
        <v>7.74</v>
      </c>
      <c r="E270">
        <v>7.85</v>
      </c>
      <c r="F270">
        <v>7.89</v>
      </c>
      <c r="G270">
        <v>7.78</v>
      </c>
      <c r="H270">
        <v>7.88</v>
      </c>
      <c r="I270">
        <v>7.86</v>
      </c>
      <c r="J270">
        <v>7.81</v>
      </c>
      <c r="K270">
        <v>7.92</v>
      </c>
      <c r="L270">
        <v>7.73</v>
      </c>
      <c r="M270">
        <v>7.97</v>
      </c>
      <c r="N270">
        <v>7.71</v>
      </c>
      <c r="O270" t="s">
        <v>390</v>
      </c>
    </row>
    <row r="271" spans="1:15" x14ac:dyDescent="0.3">
      <c r="A271" t="s">
        <v>629</v>
      </c>
      <c r="B271" t="s">
        <v>98</v>
      </c>
      <c r="C271">
        <v>7.36</v>
      </c>
      <c r="D271">
        <v>7.51</v>
      </c>
      <c r="E271">
        <v>7.67</v>
      </c>
      <c r="F271">
        <v>7.83</v>
      </c>
      <c r="G271">
        <v>7.69</v>
      </c>
      <c r="H271">
        <v>7.79</v>
      </c>
      <c r="I271">
        <v>7.82</v>
      </c>
      <c r="J271">
        <v>7.42</v>
      </c>
      <c r="K271">
        <v>7.72</v>
      </c>
      <c r="L271">
        <v>7.64</v>
      </c>
      <c r="M271">
        <v>7.71</v>
      </c>
      <c r="N271">
        <v>7.22</v>
      </c>
      <c r="O271" t="s">
        <v>390</v>
      </c>
    </row>
    <row r="272" spans="1:15" x14ac:dyDescent="0.3">
      <c r="A272" t="s">
        <v>630</v>
      </c>
      <c r="B272" t="s">
        <v>131</v>
      </c>
      <c r="C272">
        <v>7.51</v>
      </c>
      <c r="D272">
        <v>7.65</v>
      </c>
      <c r="E272">
        <v>7.9</v>
      </c>
      <c r="F272">
        <v>7.84</v>
      </c>
      <c r="G272">
        <v>7.65</v>
      </c>
      <c r="H272">
        <v>7.61</v>
      </c>
      <c r="I272">
        <v>7.69</v>
      </c>
      <c r="J272">
        <v>7.9</v>
      </c>
      <c r="K272">
        <v>7.96</v>
      </c>
      <c r="L272">
        <v>7.61</v>
      </c>
      <c r="M272">
        <v>7.9</v>
      </c>
      <c r="N272">
        <v>7.26</v>
      </c>
      <c r="O272" t="s">
        <v>390</v>
      </c>
    </row>
    <row r="273" spans="1:15" x14ac:dyDescent="0.3">
      <c r="A273" t="s">
        <v>631</v>
      </c>
      <c r="B273" t="s">
        <v>158</v>
      </c>
      <c r="C273">
        <v>8.08</v>
      </c>
      <c r="D273">
        <v>8.0399999999999991</v>
      </c>
      <c r="E273">
        <v>8</v>
      </c>
      <c r="F273">
        <v>7.8</v>
      </c>
      <c r="G273">
        <v>7.78</v>
      </c>
      <c r="H273">
        <v>8.01</v>
      </c>
      <c r="I273">
        <v>7.74</v>
      </c>
      <c r="J273">
        <v>7.7</v>
      </c>
      <c r="K273">
        <v>7.87</v>
      </c>
      <c r="L273">
        <v>7.92</v>
      </c>
      <c r="M273">
        <v>8.09</v>
      </c>
      <c r="N273">
        <v>7.88</v>
      </c>
      <c r="O273" t="s">
        <v>390</v>
      </c>
    </row>
    <row r="274" spans="1:15" x14ac:dyDescent="0.3">
      <c r="A274" t="s">
        <v>632</v>
      </c>
      <c r="B274" t="s">
        <v>222</v>
      </c>
      <c r="C274">
        <v>7.72</v>
      </c>
      <c r="D274">
        <v>7.74</v>
      </c>
      <c r="E274">
        <v>8.0399999999999991</v>
      </c>
      <c r="F274">
        <v>8.06</v>
      </c>
      <c r="G274">
        <v>8.01</v>
      </c>
      <c r="H274">
        <v>8.0299999999999994</v>
      </c>
      <c r="I274">
        <v>8.15</v>
      </c>
      <c r="J274">
        <v>8</v>
      </c>
      <c r="K274">
        <v>7.99</v>
      </c>
      <c r="L274">
        <v>7.89</v>
      </c>
      <c r="M274">
        <v>8.17</v>
      </c>
      <c r="N274">
        <v>7.9</v>
      </c>
      <c r="O274" t="s">
        <v>390</v>
      </c>
    </row>
    <row r="275" spans="1:15" x14ac:dyDescent="0.3">
      <c r="A275" t="s">
        <v>633</v>
      </c>
      <c r="B275" t="s">
        <v>306</v>
      </c>
      <c r="C275">
        <v>7.76</v>
      </c>
      <c r="D275">
        <v>7.76</v>
      </c>
      <c r="E275">
        <v>7.73</v>
      </c>
      <c r="F275">
        <v>7.92</v>
      </c>
      <c r="G275">
        <v>7.79</v>
      </c>
      <c r="H275">
        <v>7.9</v>
      </c>
      <c r="I275">
        <v>7.88</v>
      </c>
      <c r="J275">
        <v>7.96</v>
      </c>
      <c r="K275">
        <v>8.0299999999999994</v>
      </c>
      <c r="L275">
        <v>7.65</v>
      </c>
      <c r="M275">
        <v>7.97</v>
      </c>
      <c r="N275">
        <v>8.0500000000000007</v>
      </c>
      <c r="O275" t="s">
        <v>390</v>
      </c>
    </row>
    <row r="276" spans="1:15" x14ac:dyDescent="0.3">
      <c r="A276" t="s">
        <v>634</v>
      </c>
      <c r="B276" t="s">
        <v>339</v>
      </c>
      <c r="C276">
        <v>7.81</v>
      </c>
      <c r="D276">
        <v>7.9</v>
      </c>
      <c r="E276">
        <v>7.85</v>
      </c>
      <c r="F276">
        <v>7.94</v>
      </c>
      <c r="G276">
        <v>7.93</v>
      </c>
      <c r="H276">
        <v>7.99</v>
      </c>
      <c r="I276">
        <v>8.0500000000000007</v>
      </c>
      <c r="J276">
        <v>8.1</v>
      </c>
      <c r="K276">
        <v>7.92</v>
      </c>
      <c r="L276">
        <v>7.68</v>
      </c>
      <c r="M276">
        <v>7.92</v>
      </c>
      <c r="N276">
        <v>7.79</v>
      </c>
      <c r="O276" t="s">
        <v>390</v>
      </c>
    </row>
    <row r="277" spans="1:15" x14ac:dyDescent="0.3">
      <c r="A277" t="s">
        <v>635</v>
      </c>
      <c r="B277" t="s">
        <v>21</v>
      </c>
      <c r="C277">
        <v>7.91</v>
      </c>
      <c r="D277">
        <v>7.78</v>
      </c>
      <c r="E277">
        <v>7.87</v>
      </c>
      <c r="F277">
        <v>7.95</v>
      </c>
      <c r="G277">
        <v>7.97</v>
      </c>
      <c r="H277">
        <v>7.95</v>
      </c>
      <c r="I277">
        <v>8.1999999999999993</v>
      </c>
      <c r="J277">
        <v>7.95</v>
      </c>
      <c r="K277">
        <v>7.93</v>
      </c>
      <c r="L277">
        <v>7.85</v>
      </c>
      <c r="M277">
        <v>7.86</v>
      </c>
      <c r="N277">
        <v>7.62</v>
      </c>
      <c r="O277" t="s">
        <v>390</v>
      </c>
    </row>
    <row r="278" spans="1:15" x14ac:dyDescent="0.3">
      <c r="A278" t="s">
        <v>636</v>
      </c>
      <c r="B278" t="s">
        <v>92</v>
      </c>
      <c r="C278">
        <v>7.86</v>
      </c>
      <c r="D278">
        <v>7.83</v>
      </c>
      <c r="E278">
        <v>7.65</v>
      </c>
      <c r="F278">
        <v>7.97</v>
      </c>
      <c r="G278">
        <v>7.9</v>
      </c>
      <c r="H278">
        <v>7.79</v>
      </c>
      <c r="I278">
        <v>7.93</v>
      </c>
      <c r="J278">
        <v>8.09</v>
      </c>
      <c r="K278">
        <v>8.1</v>
      </c>
      <c r="L278">
        <v>8.09</v>
      </c>
      <c r="M278">
        <v>7.73</v>
      </c>
      <c r="N278">
        <v>7.9</v>
      </c>
      <c r="O278" t="s">
        <v>390</v>
      </c>
    </row>
    <row r="279" spans="1:15" x14ac:dyDescent="0.3">
      <c r="A279" t="s">
        <v>637</v>
      </c>
      <c r="B279" t="s">
        <v>99</v>
      </c>
      <c r="C279">
        <v>7.62</v>
      </c>
      <c r="D279">
        <v>7.77</v>
      </c>
      <c r="E279">
        <v>7.85</v>
      </c>
      <c r="F279">
        <v>8.0299999999999994</v>
      </c>
      <c r="G279">
        <v>7.94</v>
      </c>
      <c r="H279">
        <v>7.88</v>
      </c>
      <c r="I279">
        <v>7.9</v>
      </c>
      <c r="J279">
        <v>7.8</v>
      </c>
      <c r="K279">
        <v>7.88</v>
      </c>
      <c r="L279">
        <v>7.68</v>
      </c>
      <c r="M279">
        <v>7.87</v>
      </c>
      <c r="N279">
        <v>7.72</v>
      </c>
      <c r="O279" t="s">
        <v>390</v>
      </c>
    </row>
    <row r="280" spans="1:15" x14ac:dyDescent="0.3">
      <c r="A280" t="s">
        <v>638</v>
      </c>
      <c r="B280" t="s">
        <v>107</v>
      </c>
      <c r="C280">
        <v>7.85</v>
      </c>
      <c r="D280">
        <v>7.69</v>
      </c>
      <c r="E280">
        <v>7.95</v>
      </c>
      <c r="F280">
        <v>7.81</v>
      </c>
      <c r="G280">
        <v>7.71</v>
      </c>
      <c r="H280">
        <v>8.06</v>
      </c>
      <c r="I280">
        <v>8.23</v>
      </c>
      <c r="J280">
        <v>8.26</v>
      </c>
      <c r="K280">
        <v>7.86</v>
      </c>
      <c r="L280">
        <v>7.73</v>
      </c>
      <c r="M280">
        <v>7.94</v>
      </c>
      <c r="N280">
        <v>7.95</v>
      </c>
      <c r="O280" t="s">
        <v>390</v>
      </c>
    </row>
    <row r="281" spans="1:15" x14ac:dyDescent="0.3">
      <c r="A281" t="s">
        <v>639</v>
      </c>
      <c r="B281" t="s">
        <v>115</v>
      </c>
      <c r="C281">
        <v>7.71</v>
      </c>
      <c r="D281">
        <v>7.99</v>
      </c>
      <c r="E281">
        <v>7.67</v>
      </c>
      <c r="F281">
        <v>7.74</v>
      </c>
      <c r="G281">
        <v>7.9</v>
      </c>
      <c r="H281">
        <v>7.88</v>
      </c>
      <c r="I281">
        <v>7.88</v>
      </c>
      <c r="J281">
        <v>8.1</v>
      </c>
      <c r="K281">
        <v>7.73</v>
      </c>
      <c r="L281">
        <v>7.6</v>
      </c>
      <c r="M281">
        <v>8.0299999999999994</v>
      </c>
      <c r="N281">
        <v>7.86</v>
      </c>
      <c r="O281" t="s">
        <v>390</v>
      </c>
    </row>
    <row r="282" spans="1:15" x14ac:dyDescent="0.3">
      <c r="A282" t="s">
        <v>640</v>
      </c>
      <c r="B282" t="s">
        <v>129</v>
      </c>
      <c r="C282">
        <v>7.5</v>
      </c>
      <c r="D282">
        <v>8.09</v>
      </c>
      <c r="E282">
        <v>7.85</v>
      </c>
      <c r="F282">
        <v>8.23</v>
      </c>
      <c r="G282">
        <v>8.07</v>
      </c>
      <c r="H282">
        <v>8.26</v>
      </c>
      <c r="I282">
        <v>7.94</v>
      </c>
      <c r="J282">
        <v>8.2200000000000006</v>
      </c>
      <c r="K282">
        <v>7.89</v>
      </c>
      <c r="L282">
        <v>7.88</v>
      </c>
      <c r="M282">
        <v>7.81</v>
      </c>
      <c r="N282">
        <v>7.61</v>
      </c>
      <c r="O282" t="s">
        <v>390</v>
      </c>
    </row>
    <row r="283" spans="1:15" x14ac:dyDescent="0.3">
      <c r="A283" t="s">
        <v>641</v>
      </c>
      <c r="B283" t="s">
        <v>132</v>
      </c>
      <c r="C283">
        <v>7.72</v>
      </c>
      <c r="D283">
        <v>7.92</v>
      </c>
      <c r="E283">
        <v>7.49</v>
      </c>
      <c r="F283">
        <v>8</v>
      </c>
      <c r="G283">
        <v>7.78</v>
      </c>
      <c r="H283">
        <v>8.0500000000000007</v>
      </c>
      <c r="I283">
        <v>7.98</v>
      </c>
      <c r="J283">
        <v>8.3699999999999992</v>
      </c>
      <c r="K283">
        <v>8.1300000000000008</v>
      </c>
      <c r="L283">
        <v>7.66</v>
      </c>
      <c r="M283">
        <v>8.1</v>
      </c>
      <c r="N283">
        <v>7.93</v>
      </c>
      <c r="O283" t="s">
        <v>390</v>
      </c>
    </row>
    <row r="284" spans="1:15" x14ac:dyDescent="0.3">
      <c r="A284" t="s">
        <v>642</v>
      </c>
      <c r="B284" t="s">
        <v>179</v>
      </c>
      <c r="C284">
        <v>8.07</v>
      </c>
      <c r="D284">
        <v>8.0500000000000007</v>
      </c>
      <c r="E284">
        <v>8.07</v>
      </c>
      <c r="F284">
        <v>8.01</v>
      </c>
      <c r="G284">
        <v>8.0299999999999994</v>
      </c>
      <c r="H284">
        <v>8.0500000000000007</v>
      </c>
      <c r="I284">
        <v>8.11</v>
      </c>
      <c r="J284">
        <v>8.1199999999999992</v>
      </c>
      <c r="K284">
        <v>8.07</v>
      </c>
      <c r="L284">
        <v>7.62</v>
      </c>
      <c r="M284">
        <v>7.9</v>
      </c>
      <c r="N284">
        <v>7.91</v>
      </c>
      <c r="O284" t="s">
        <v>390</v>
      </c>
    </row>
    <row r="285" spans="1:15" x14ac:dyDescent="0.3">
      <c r="A285" t="s">
        <v>643</v>
      </c>
      <c r="B285" t="s">
        <v>227</v>
      </c>
      <c r="C285">
        <v>7.73</v>
      </c>
      <c r="D285">
        <v>7.82</v>
      </c>
      <c r="E285">
        <v>7.8</v>
      </c>
      <c r="F285">
        <v>7.82</v>
      </c>
      <c r="G285">
        <v>7.6</v>
      </c>
      <c r="H285">
        <v>7.82</v>
      </c>
      <c r="I285">
        <v>8.6999999999999993</v>
      </c>
      <c r="J285">
        <v>8.19</v>
      </c>
      <c r="K285">
        <v>7.85</v>
      </c>
      <c r="L285">
        <v>8.07</v>
      </c>
      <c r="M285">
        <v>7.66</v>
      </c>
      <c r="N285">
        <v>7.22</v>
      </c>
      <c r="O285" t="s">
        <v>390</v>
      </c>
    </row>
    <row r="286" spans="1:15" x14ac:dyDescent="0.3">
      <c r="A286" t="s">
        <v>644</v>
      </c>
      <c r="B286" t="s">
        <v>284</v>
      </c>
      <c r="C286">
        <v>7.77</v>
      </c>
      <c r="D286">
        <v>7.94</v>
      </c>
      <c r="E286">
        <v>7.9</v>
      </c>
      <c r="F286">
        <v>7.85</v>
      </c>
      <c r="G286">
        <v>8</v>
      </c>
      <c r="H286">
        <v>8.09</v>
      </c>
      <c r="I286">
        <v>7.73</v>
      </c>
      <c r="J286">
        <v>7.94</v>
      </c>
      <c r="K286">
        <v>7.69</v>
      </c>
      <c r="L286">
        <v>7.12</v>
      </c>
      <c r="M286">
        <v>8.0500000000000007</v>
      </c>
      <c r="N286">
        <v>7.91</v>
      </c>
      <c r="O286" t="s">
        <v>390</v>
      </c>
    </row>
    <row r="287" spans="1:15" x14ac:dyDescent="0.3">
      <c r="A287" t="s">
        <v>645</v>
      </c>
      <c r="B287" t="s">
        <v>320</v>
      </c>
      <c r="C287">
        <v>7.85</v>
      </c>
      <c r="D287">
        <v>8</v>
      </c>
      <c r="E287">
        <v>8.07</v>
      </c>
      <c r="F287">
        <v>7.8</v>
      </c>
      <c r="G287">
        <v>8.23</v>
      </c>
      <c r="H287">
        <v>8.09</v>
      </c>
      <c r="I287">
        <v>7.97</v>
      </c>
      <c r="J287">
        <v>8.1999999999999993</v>
      </c>
      <c r="K287">
        <v>7.86</v>
      </c>
      <c r="L287">
        <v>7.31</v>
      </c>
      <c r="M287">
        <v>8.11</v>
      </c>
      <c r="N287">
        <v>7.97</v>
      </c>
      <c r="O287" t="s">
        <v>390</v>
      </c>
    </row>
    <row r="288" spans="1:15" x14ac:dyDescent="0.3">
      <c r="A288" t="s">
        <v>646</v>
      </c>
      <c r="B288" t="s">
        <v>886</v>
      </c>
      <c r="C288">
        <v>7.82</v>
      </c>
      <c r="D288">
        <v>7.78</v>
      </c>
      <c r="E288">
        <v>7.81</v>
      </c>
      <c r="F288">
        <v>7.95</v>
      </c>
      <c r="G288">
        <v>7.89</v>
      </c>
      <c r="H288">
        <v>7.92</v>
      </c>
      <c r="I288">
        <v>7.97</v>
      </c>
      <c r="J288">
        <v>7.92</v>
      </c>
      <c r="K288">
        <v>7.84</v>
      </c>
      <c r="L288">
        <v>7.75</v>
      </c>
      <c r="M288">
        <v>7.85</v>
      </c>
      <c r="N288">
        <v>7.87</v>
      </c>
      <c r="O288" t="s">
        <v>390</v>
      </c>
    </row>
    <row r="289" spans="1:15" x14ac:dyDescent="0.3">
      <c r="A289" t="s">
        <v>647</v>
      </c>
      <c r="B289" t="s">
        <v>10</v>
      </c>
      <c r="C289">
        <v>7.9</v>
      </c>
      <c r="D289">
        <v>7.85</v>
      </c>
      <c r="E289">
        <v>7.72</v>
      </c>
      <c r="F289">
        <v>8.06</v>
      </c>
      <c r="G289">
        <v>7.96</v>
      </c>
      <c r="H289">
        <v>8.2200000000000006</v>
      </c>
      <c r="I289">
        <v>7.76</v>
      </c>
      <c r="J289">
        <v>8.06</v>
      </c>
      <c r="K289">
        <v>7.93</v>
      </c>
      <c r="L289">
        <v>7.91</v>
      </c>
      <c r="M289">
        <v>7.99</v>
      </c>
      <c r="N289">
        <v>8.0399999999999991</v>
      </c>
      <c r="O289" t="s">
        <v>390</v>
      </c>
    </row>
    <row r="290" spans="1:15" x14ac:dyDescent="0.3">
      <c r="A290" t="s">
        <v>648</v>
      </c>
      <c r="B290" t="s">
        <v>53</v>
      </c>
      <c r="C290">
        <v>7.67</v>
      </c>
      <c r="D290">
        <v>7.49</v>
      </c>
      <c r="E290">
        <v>7.85</v>
      </c>
      <c r="F290">
        <v>8.15</v>
      </c>
      <c r="G290">
        <v>7.92</v>
      </c>
      <c r="H290">
        <v>7.95</v>
      </c>
      <c r="I290">
        <v>7.92</v>
      </c>
      <c r="J290">
        <v>7.62</v>
      </c>
      <c r="K290">
        <v>7.89</v>
      </c>
      <c r="L290">
        <v>7.93</v>
      </c>
      <c r="M290">
        <v>7.81</v>
      </c>
      <c r="N290">
        <v>7.6</v>
      </c>
      <c r="O290" t="s">
        <v>390</v>
      </c>
    </row>
    <row r="291" spans="1:15" x14ac:dyDescent="0.3">
      <c r="A291" t="s">
        <v>649</v>
      </c>
      <c r="B291" t="s">
        <v>81</v>
      </c>
      <c r="C291">
        <v>7.92</v>
      </c>
      <c r="D291">
        <v>7.9</v>
      </c>
      <c r="E291">
        <v>7.33</v>
      </c>
      <c r="F291">
        <v>7.87</v>
      </c>
      <c r="G291">
        <v>7.82</v>
      </c>
      <c r="H291">
        <v>7.87</v>
      </c>
      <c r="I291">
        <v>7.89</v>
      </c>
      <c r="J291">
        <v>8.2100000000000009</v>
      </c>
      <c r="K291">
        <v>8</v>
      </c>
      <c r="L291">
        <v>7.95</v>
      </c>
      <c r="M291">
        <v>8.6</v>
      </c>
      <c r="N291">
        <v>8.33</v>
      </c>
      <c r="O291" t="s">
        <v>390</v>
      </c>
    </row>
    <row r="292" spans="1:15" x14ac:dyDescent="0.3">
      <c r="A292" t="s">
        <v>650</v>
      </c>
      <c r="B292" t="s">
        <v>86</v>
      </c>
      <c r="C292">
        <v>7.67</v>
      </c>
      <c r="D292">
        <v>7.54</v>
      </c>
      <c r="E292">
        <v>8.07</v>
      </c>
      <c r="F292">
        <v>8.09</v>
      </c>
      <c r="G292">
        <v>7.8</v>
      </c>
      <c r="H292">
        <v>7.68</v>
      </c>
      <c r="I292">
        <v>7.87</v>
      </c>
      <c r="J292">
        <v>8.06</v>
      </c>
      <c r="K292">
        <v>7.91</v>
      </c>
      <c r="L292">
        <v>7.59</v>
      </c>
      <c r="M292">
        <v>7.99</v>
      </c>
      <c r="N292">
        <v>7.58</v>
      </c>
      <c r="O292" t="s">
        <v>390</v>
      </c>
    </row>
    <row r="293" spans="1:15" x14ac:dyDescent="0.3">
      <c r="A293" t="s">
        <v>651</v>
      </c>
      <c r="B293" t="s">
        <v>116</v>
      </c>
      <c r="C293">
        <v>7.66</v>
      </c>
      <c r="D293">
        <v>7.84</v>
      </c>
      <c r="E293">
        <v>7.88</v>
      </c>
      <c r="F293">
        <v>7.88</v>
      </c>
      <c r="G293">
        <v>7.26</v>
      </c>
      <c r="H293">
        <v>7.9</v>
      </c>
      <c r="I293">
        <v>7.98</v>
      </c>
      <c r="J293">
        <v>7.75</v>
      </c>
      <c r="K293">
        <v>7.6</v>
      </c>
      <c r="L293">
        <v>7.49</v>
      </c>
      <c r="M293" t="s">
        <v>390</v>
      </c>
      <c r="N293">
        <v>8.14</v>
      </c>
      <c r="O293" t="s">
        <v>390</v>
      </c>
    </row>
    <row r="294" spans="1:15" x14ac:dyDescent="0.3">
      <c r="A294" t="s">
        <v>652</v>
      </c>
      <c r="B294" t="s">
        <v>164</v>
      </c>
      <c r="C294">
        <v>7.78</v>
      </c>
      <c r="D294">
        <v>7.89</v>
      </c>
      <c r="E294">
        <v>7.89</v>
      </c>
      <c r="F294">
        <v>7.8</v>
      </c>
      <c r="G294">
        <v>7.84</v>
      </c>
      <c r="H294">
        <v>7.84</v>
      </c>
      <c r="I294">
        <v>7.96</v>
      </c>
      <c r="J294">
        <v>7.82</v>
      </c>
      <c r="K294">
        <v>7.93</v>
      </c>
      <c r="L294">
        <v>7.56</v>
      </c>
      <c r="M294">
        <v>7.75</v>
      </c>
      <c r="N294">
        <v>8</v>
      </c>
      <c r="O294" t="s">
        <v>390</v>
      </c>
    </row>
    <row r="295" spans="1:15" x14ac:dyDescent="0.3">
      <c r="A295" t="s">
        <v>653</v>
      </c>
      <c r="B295" t="s">
        <v>236</v>
      </c>
      <c r="C295">
        <v>8.1300000000000008</v>
      </c>
      <c r="D295">
        <v>7.82</v>
      </c>
      <c r="E295">
        <v>7.87</v>
      </c>
      <c r="F295">
        <v>8.07</v>
      </c>
      <c r="G295">
        <v>8.15</v>
      </c>
      <c r="H295">
        <v>7.9</v>
      </c>
      <c r="I295">
        <v>8.01</v>
      </c>
      <c r="J295">
        <v>8.02</v>
      </c>
      <c r="K295">
        <v>7.79</v>
      </c>
      <c r="L295">
        <v>7.77</v>
      </c>
      <c r="M295">
        <v>8.18</v>
      </c>
      <c r="N295">
        <v>8.08</v>
      </c>
      <c r="O295" t="s">
        <v>390</v>
      </c>
    </row>
    <row r="296" spans="1:15" x14ac:dyDescent="0.3">
      <c r="A296" t="s">
        <v>654</v>
      </c>
      <c r="B296" s="23" t="s">
        <v>1008</v>
      </c>
      <c r="C296">
        <v>8.07</v>
      </c>
      <c r="D296">
        <v>7.84</v>
      </c>
      <c r="E296">
        <v>7.93</v>
      </c>
      <c r="F296">
        <v>7.87</v>
      </c>
      <c r="G296">
        <v>7.74</v>
      </c>
      <c r="H296">
        <v>8.0299999999999994</v>
      </c>
      <c r="I296">
        <v>8.0500000000000007</v>
      </c>
      <c r="J296">
        <v>8.24</v>
      </c>
      <c r="K296">
        <v>8.0299999999999994</v>
      </c>
      <c r="L296">
        <v>7.82</v>
      </c>
      <c r="M296">
        <v>7.72</v>
      </c>
      <c r="N296">
        <v>7.8</v>
      </c>
      <c r="O296" t="s">
        <v>390</v>
      </c>
    </row>
    <row r="297" spans="1:15" x14ac:dyDescent="0.3">
      <c r="A297" t="s">
        <v>655</v>
      </c>
      <c r="B297" t="s">
        <v>275</v>
      </c>
      <c r="C297">
        <v>7.88</v>
      </c>
      <c r="D297">
        <v>7.84</v>
      </c>
      <c r="E297">
        <v>7.8</v>
      </c>
      <c r="F297">
        <v>8.07</v>
      </c>
      <c r="G297">
        <v>8.0399999999999991</v>
      </c>
      <c r="H297">
        <v>7.77</v>
      </c>
      <c r="I297">
        <v>8.08</v>
      </c>
      <c r="J297">
        <v>8</v>
      </c>
      <c r="K297">
        <v>7.95</v>
      </c>
      <c r="L297">
        <v>7.63</v>
      </c>
      <c r="M297">
        <v>7.69</v>
      </c>
      <c r="N297">
        <v>7.66</v>
      </c>
      <c r="O297" t="s">
        <v>390</v>
      </c>
    </row>
    <row r="298" spans="1:15" x14ac:dyDescent="0.3">
      <c r="A298" t="s">
        <v>656</v>
      </c>
      <c r="B298" t="s">
        <v>286</v>
      </c>
      <c r="C298">
        <v>7.84</v>
      </c>
      <c r="D298">
        <v>7.8</v>
      </c>
      <c r="E298">
        <v>7.86</v>
      </c>
      <c r="F298">
        <v>7.58</v>
      </c>
      <c r="G298">
        <v>7.79</v>
      </c>
      <c r="H298">
        <v>7.91</v>
      </c>
      <c r="I298">
        <v>8.0500000000000007</v>
      </c>
      <c r="J298">
        <v>7.6</v>
      </c>
      <c r="K298">
        <v>7.39</v>
      </c>
      <c r="L298">
        <v>7.52</v>
      </c>
      <c r="M298">
        <v>7.73</v>
      </c>
      <c r="N298">
        <v>7.86</v>
      </c>
      <c r="O298" t="s">
        <v>390</v>
      </c>
    </row>
    <row r="299" spans="1:15" x14ac:dyDescent="0.3">
      <c r="A299" t="s">
        <v>657</v>
      </c>
      <c r="B299" t="s">
        <v>289</v>
      </c>
      <c r="C299">
        <v>7.46</v>
      </c>
      <c r="D299">
        <v>7.83</v>
      </c>
      <c r="E299">
        <v>7.76</v>
      </c>
      <c r="F299">
        <v>7.87</v>
      </c>
      <c r="G299">
        <v>8.18</v>
      </c>
      <c r="H299">
        <v>7.99</v>
      </c>
      <c r="I299">
        <v>7.96</v>
      </c>
      <c r="J299">
        <v>8.1999999999999993</v>
      </c>
      <c r="K299">
        <v>7.91</v>
      </c>
      <c r="L299">
        <v>7.88</v>
      </c>
      <c r="M299">
        <v>7.51</v>
      </c>
      <c r="N299">
        <v>7.93</v>
      </c>
      <c r="O299" t="s">
        <v>390</v>
      </c>
    </row>
    <row r="300" spans="1:15" x14ac:dyDescent="0.3">
      <c r="A300" t="s">
        <v>658</v>
      </c>
      <c r="B300" t="s">
        <v>294</v>
      </c>
      <c r="C300">
        <v>7.9</v>
      </c>
      <c r="D300">
        <v>7.76</v>
      </c>
      <c r="E300">
        <v>7.6</v>
      </c>
      <c r="F300">
        <v>8.06</v>
      </c>
      <c r="G300">
        <v>8.01</v>
      </c>
      <c r="H300">
        <v>7.98</v>
      </c>
      <c r="I300">
        <v>8.06</v>
      </c>
      <c r="J300">
        <v>7.72</v>
      </c>
      <c r="K300">
        <v>7.79</v>
      </c>
      <c r="L300">
        <v>7.99</v>
      </c>
      <c r="M300">
        <v>7.82</v>
      </c>
      <c r="N300">
        <v>7.57</v>
      </c>
      <c r="O300" t="s">
        <v>390</v>
      </c>
    </row>
    <row r="301" spans="1:15" x14ac:dyDescent="0.3">
      <c r="A301" t="s">
        <v>659</v>
      </c>
      <c r="B301" t="s">
        <v>346</v>
      </c>
      <c r="C301">
        <v>7.64</v>
      </c>
      <c r="D301">
        <v>7.73</v>
      </c>
      <c r="E301">
        <v>7.83</v>
      </c>
      <c r="F301">
        <v>8.0399999999999991</v>
      </c>
      <c r="G301">
        <v>7.99</v>
      </c>
      <c r="H301">
        <v>7.92</v>
      </c>
      <c r="I301">
        <v>8.0399999999999991</v>
      </c>
      <c r="J301">
        <v>7.9</v>
      </c>
      <c r="K301">
        <v>7.97</v>
      </c>
      <c r="L301">
        <v>7.77</v>
      </c>
      <c r="M301">
        <v>7.91</v>
      </c>
      <c r="N301">
        <v>7.95</v>
      </c>
      <c r="O301" t="s">
        <v>390</v>
      </c>
    </row>
    <row r="302" spans="1:15" x14ac:dyDescent="0.3">
      <c r="A302" t="s">
        <v>660</v>
      </c>
      <c r="B302" t="s">
        <v>60</v>
      </c>
      <c r="C302">
        <v>7.57</v>
      </c>
      <c r="D302">
        <v>7.67</v>
      </c>
      <c r="E302">
        <v>7.92</v>
      </c>
      <c r="F302">
        <v>7.94</v>
      </c>
      <c r="G302">
        <v>8.02</v>
      </c>
      <c r="H302">
        <v>7.78</v>
      </c>
      <c r="I302">
        <v>8</v>
      </c>
      <c r="J302">
        <v>8.14</v>
      </c>
      <c r="K302">
        <v>7.81</v>
      </c>
      <c r="L302">
        <v>7.67</v>
      </c>
      <c r="M302">
        <v>7.83</v>
      </c>
      <c r="N302">
        <v>7.84</v>
      </c>
      <c r="O302" t="s">
        <v>390</v>
      </c>
    </row>
    <row r="303" spans="1:15" x14ac:dyDescent="0.3">
      <c r="A303" t="s">
        <v>661</v>
      </c>
      <c r="B303" t="s">
        <v>203</v>
      </c>
      <c r="C303">
        <v>7.52</v>
      </c>
      <c r="D303">
        <v>7.63</v>
      </c>
      <c r="E303">
        <v>7.71</v>
      </c>
      <c r="F303">
        <v>8.11</v>
      </c>
      <c r="G303">
        <v>8.02</v>
      </c>
      <c r="H303">
        <v>7.69</v>
      </c>
      <c r="I303">
        <v>7.98</v>
      </c>
      <c r="J303">
        <v>7.7</v>
      </c>
      <c r="K303">
        <v>7.65</v>
      </c>
      <c r="L303">
        <v>8.09</v>
      </c>
      <c r="M303">
        <v>8.16</v>
      </c>
      <c r="N303">
        <v>8.0299999999999994</v>
      </c>
      <c r="O303" t="s">
        <v>390</v>
      </c>
    </row>
    <row r="304" spans="1:15" x14ac:dyDescent="0.3">
      <c r="A304" t="s">
        <v>662</v>
      </c>
      <c r="B304" t="s">
        <v>251</v>
      </c>
      <c r="C304">
        <v>7.59</v>
      </c>
      <c r="D304">
        <v>7.83</v>
      </c>
      <c r="E304">
        <v>7.91</v>
      </c>
      <c r="F304">
        <v>8.26</v>
      </c>
      <c r="G304">
        <v>7.89</v>
      </c>
      <c r="H304">
        <v>8.1199999999999992</v>
      </c>
      <c r="I304">
        <v>8.16</v>
      </c>
      <c r="J304">
        <v>8.06</v>
      </c>
      <c r="K304">
        <v>8.2100000000000009</v>
      </c>
      <c r="L304">
        <v>7.76</v>
      </c>
      <c r="M304">
        <v>7.82</v>
      </c>
      <c r="N304">
        <v>7.87</v>
      </c>
      <c r="O304" t="s">
        <v>390</v>
      </c>
    </row>
    <row r="305" spans="1:15" x14ac:dyDescent="0.3">
      <c r="A305" t="s">
        <v>663</v>
      </c>
      <c r="B305" t="s">
        <v>296</v>
      </c>
      <c r="C305">
        <v>7.93</v>
      </c>
      <c r="D305">
        <v>7.89</v>
      </c>
      <c r="E305">
        <v>7.63</v>
      </c>
      <c r="F305">
        <v>7.8</v>
      </c>
      <c r="G305">
        <v>7.98</v>
      </c>
      <c r="H305">
        <v>8.06</v>
      </c>
      <c r="I305">
        <v>8.17</v>
      </c>
      <c r="J305">
        <v>7.84</v>
      </c>
      <c r="K305">
        <v>8.33</v>
      </c>
      <c r="L305">
        <v>7.69</v>
      </c>
      <c r="M305">
        <v>7.74</v>
      </c>
      <c r="N305">
        <v>7.95</v>
      </c>
      <c r="O305" t="s">
        <v>390</v>
      </c>
    </row>
    <row r="306" spans="1:15" x14ac:dyDescent="0.3">
      <c r="A306" t="s">
        <v>664</v>
      </c>
      <c r="B306" t="s">
        <v>314</v>
      </c>
      <c r="C306">
        <v>7.61</v>
      </c>
      <c r="D306">
        <v>7.68</v>
      </c>
      <c r="E306">
        <v>7.99</v>
      </c>
      <c r="F306">
        <v>8.0500000000000007</v>
      </c>
      <c r="G306">
        <v>8.06</v>
      </c>
      <c r="H306">
        <v>8.0399999999999991</v>
      </c>
      <c r="I306">
        <v>7.84</v>
      </c>
      <c r="J306">
        <v>7.74</v>
      </c>
      <c r="K306">
        <v>7.92</v>
      </c>
      <c r="L306">
        <v>7.55</v>
      </c>
      <c r="M306">
        <v>7.97</v>
      </c>
      <c r="N306">
        <v>8.09</v>
      </c>
      <c r="O306" t="s">
        <v>390</v>
      </c>
    </row>
    <row r="307" spans="1:15" x14ac:dyDescent="0.3">
      <c r="A307" t="s">
        <v>665</v>
      </c>
      <c r="B307" t="s">
        <v>887</v>
      </c>
      <c r="C307">
        <v>7.79</v>
      </c>
      <c r="D307">
        <v>7.8</v>
      </c>
      <c r="E307">
        <v>7.86</v>
      </c>
      <c r="F307">
        <v>7.87</v>
      </c>
      <c r="G307">
        <v>7.85</v>
      </c>
      <c r="H307">
        <v>7.91</v>
      </c>
      <c r="I307">
        <v>7.95</v>
      </c>
      <c r="J307">
        <v>8.01</v>
      </c>
      <c r="K307">
        <v>7.97</v>
      </c>
      <c r="L307">
        <v>7.77</v>
      </c>
      <c r="M307">
        <v>7.85</v>
      </c>
      <c r="N307">
        <v>7.75</v>
      </c>
      <c r="O307" t="s">
        <v>390</v>
      </c>
    </row>
    <row r="308" spans="1:15" x14ac:dyDescent="0.3">
      <c r="A308" t="s">
        <v>666</v>
      </c>
      <c r="B308" t="s">
        <v>101</v>
      </c>
      <c r="C308">
        <v>7.97</v>
      </c>
      <c r="D308">
        <v>7.62</v>
      </c>
      <c r="E308">
        <v>7.97</v>
      </c>
      <c r="F308">
        <v>7.68</v>
      </c>
      <c r="G308">
        <v>7.66</v>
      </c>
      <c r="H308">
        <v>7.78</v>
      </c>
      <c r="I308">
        <v>7.88</v>
      </c>
      <c r="J308">
        <v>8.2799999999999994</v>
      </c>
      <c r="K308">
        <v>7.85</v>
      </c>
      <c r="L308">
        <v>7.68</v>
      </c>
      <c r="M308">
        <v>7.8</v>
      </c>
      <c r="N308">
        <v>7.63</v>
      </c>
      <c r="O308" t="s">
        <v>390</v>
      </c>
    </row>
    <row r="309" spans="1:15" x14ac:dyDescent="0.3">
      <c r="A309" t="s">
        <v>667</v>
      </c>
      <c r="B309" t="s">
        <v>104</v>
      </c>
      <c r="C309">
        <v>7.6</v>
      </c>
      <c r="D309">
        <v>7.9</v>
      </c>
      <c r="E309">
        <v>7.8</v>
      </c>
      <c r="F309">
        <v>8.2100000000000009</v>
      </c>
      <c r="G309">
        <v>7.89</v>
      </c>
      <c r="H309">
        <v>8.09</v>
      </c>
      <c r="I309">
        <v>8.27</v>
      </c>
      <c r="J309">
        <v>8.09</v>
      </c>
      <c r="K309">
        <v>8.36</v>
      </c>
      <c r="L309">
        <v>7.7</v>
      </c>
      <c r="M309">
        <v>7.52</v>
      </c>
      <c r="N309" t="s">
        <v>390</v>
      </c>
      <c r="O309" t="s">
        <v>390</v>
      </c>
    </row>
    <row r="310" spans="1:15" x14ac:dyDescent="0.3">
      <c r="A310" t="s">
        <v>668</v>
      </c>
      <c r="B310" t="s">
        <v>119</v>
      </c>
      <c r="C310">
        <v>7.59</v>
      </c>
      <c r="D310">
        <v>7.48</v>
      </c>
      <c r="E310">
        <v>7.65</v>
      </c>
      <c r="F310">
        <v>7.96</v>
      </c>
      <c r="G310">
        <v>7.96</v>
      </c>
      <c r="H310">
        <v>7.66</v>
      </c>
      <c r="I310">
        <v>8.06</v>
      </c>
      <c r="J310">
        <v>8.11</v>
      </c>
      <c r="K310">
        <v>7.88</v>
      </c>
      <c r="L310">
        <v>7.67</v>
      </c>
      <c r="M310">
        <v>7.63</v>
      </c>
      <c r="N310">
        <v>7.8</v>
      </c>
      <c r="O310" t="s">
        <v>390</v>
      </c>
    </row>
    <row r="311" spans="1:15" x14ac:dyDescent="0.3">
      <c r="A311" t="s">
        <v>669</v>
      </c>
      <c r="B311" t="s">
        <v>178</v>
      </c>
      <c r="C311">
        <v>8.0399999999999991</v>
      </c>
      <c r="D311">
        <v>7.76</v>
      </c>
      <c r="E311">
        <v>7.86</v>
      </c>
      <c r="F311">
        <v>8.24</v>
      </c>
      <c r="G311">
        <v>8.0299999999999994</v>
      </c>
      <c r="H311">
        <v>7.95</v>
      </c>
      <c r="I311">
        <v>7.64</v>
      </c>
      <c r="J311">
        <v>7.95</v>
      </c>
      <c r="K311">
        <v>8.11</v>
      </c>
      <c r="L311">
        <v>7.73</v>
      </c>
      <c r="M311">
        <v>8.06</v>
      </c>
      <c r="N311">
        <v>8.4600000000000009</v>
      </c>
      <c r="O311" t="s">
        <v>390</v>
      </c>
    </row>
    <row r="312" spans="1:15" x14ac:dyDescent="0.3">
      <c r="A312" t="s">
        <v>670</v>
      </c>
      <c r="B312" t="s">
        <v>215</v>
      </c>
      <c r="C312">
        <v>7.88</v>
      </c>
      <c r="D312">
        <v>7.77</v>
      </c>
      <c r="E312">
        <v>8.1199999999999992</v>
      </c>
      <c r="F312">
        <v>7.56</v>
      </c>
      <c r="G312">
        <v>8.14</v>
      </c>
      <c r="H312">
        <v>7.73</v>
      </c>
      <c r="I312">
        <v>7.69</v>
      </c>
      <c r="J312">
        <v>7.83</v>
      </c>
      <c r="K312">
        <v>7.88</v>
      </c>
      <c r="L312">
        <v>7.79</v>
      </c>
      <c r="M312">
        <v>8.02</v>
      </c>
      <c r="N312">
        <v>8.0299999999999994</v>
      </c>
      <c r="O312" t="s">
        <v>390</v>
      </c>
    </row>
    <row r="313" spans="1:15" x14ac:dyDescent="0.3">
      <c r="A313" t="s">
        <v>671</v>
      </c>
      <c r="B313" t="s">
        <v>225</v>
      </c>
      <c r="C313">
        <v>7.63</v>
      </c>
      <c r="D313">
        <v>7.5</v>
      </c>
      <c r="E313">
        <v>7.76</v>
      </c>
      <c r="F313">
        <v>7.45</v>
      </c>
      <c r="G313">
        <v>7.63</v>
      </c>
      <c r="H313">
        <v>8.19</v>
      </c>
      <c r="I313">
        <v>7.61</v>
      </c>
      <c r="J313">
        <v>7.93</v>
      </c>
      <c r="K313">
        <v>7.99</v>
      </c>
      <c r="L313">
        <v>8.32</v>
      </c>
      <c r="M313">
        <v>7.51</v>
      </c>
      <c r="N313" t="s">
        <v>390</v>
      </c>
      <c r="O313" t="s">
        <v>390</v>
      </c>
    </row>
    <row r="314" spans="1:15" x14ac:dyDescent="0.3">
      <c r="A314" t="s">
        <v>672</v>
      </c>
      <c r="B314" t="s">
        <v>259</v>
      </c>
      <c r="C314">
        <v>7.83</v>
      </c>
      <c r="D314">
        <v>7.86</v>
      </c>
      <c r="E314">
        <v>7.98</v>
      </c>
      <c r="F314">
        <v>8.01</v>
      </c>
      <c r="G314">
        <v>7.82</v>
      </c>
      <c r="H314">
        <v>7.88</v>
      </c>
      <c r="I314">
        <v>7.72</v>
      </c>
      <c r="J314">
        <v>7.8</v>
      </c>
      <c r="K314">
        <v>8.3000000000000007</v>
      </c>
      <c r="L314">
        <v>7.6</v>
      </c>
      <c r="M314">
        <v>7.68</v>
      </c>
      <c r="N314">
        <v>6.61</v>
      </c>
      <c r="O314" t="s">
        <v>390</v>
      </c>
    </row>
    <row r="315" spans="1:15" x14ac:dyDescent="0.3">
      <c r="A315" t="s">
        <v>673</v>
      </c>
      <c r="B315" t="s">
        <v>273</v>
      </c>
      <c r="C315">
        <v>7.46</v>
      </c>
      <c r="D315">
        <v>8.07</v>
      </c>
      <c r="E315">
        <v>7.74</v>
      </c>
      <c r="F315">
        <v>8.1</v>
      </c>
      <c r="G315">
        <v>7.79</v>
      </c>
      <c r="H315">
        <v>7.75</v>
      </c>
      <c r="I315">
        <v>8.24</v>
      </c>
      <c r="J315">
        <v>7.92</v>
      </c>
      <c r="K315">
        <v>7.67</v>
      </c>
      <c r="L315">
        <v>8.0299999999999994</v>
      </c>
      <c r="M315">
        <v>8</v>
      </c>
      <c r="N315">
        <v>7.8</v>
      </c>
      <c r="O315" t="s">
        <v>390</v>
      </c>
    </row>
    <row r="316" spans="1:15" x14ac:dyDescent="0.3">
      <c r="A316" t="s">
        <v>674</v>
      </c>
      <c r="B316" t="s">
        <v>279</v>
      </c>
      <c r="C316">
        <v>7.7</v>
      </c>
      <c r="D316">
        <v>7.83</v>
      </c>
      <c r="E316">
        <v>7.76</v>
      </c>
      <c r="F316">
        <v>7.83</v>
      </c>
      <c r="G316">
        <v>7.79</v>
      </c>
      <c r="H316">
        <v>7.74</v>
      </c>
      <c r="I316">
        <v>8.19</v>
      </c>
      <c r="J316">
        <v>8.0299999999999994</v>
      </c>
      <c r="K316">
        <v>7.78</v>
      </c>
      <c r="L316">
        <v>7.73</v>
      </c>
      <c r="M316">
        <v>8.14</v>
      </c>
      <c r="N316">
        <v>7.69</v>
      </c>
      <c r="O316" t="s">
        <v>390</v>
      </c>
    </row>
    <row r="317" spans="1:15" x14ac:dyDescent="0.3">
      <c r="A317" t="s">
        <v>675</v>
      </c>
      <c r="B317" t="s">
        <v>305</v>
      </c>
      <c r="C317">
        <v>8.11</v>
      </c>
      <c r="D317">
        <v>8.18</v>
      </c>
      <c r="E317">
        <v>7.82</v>
      </c>
      <c r="F317">
        <v>7.98</v>
      </c>
      <c r="G317">
        <v>7.85</v>
      </c>
      <c r="H317">
        <v>8.17</v>
      </c>
      <c r="I317">
        <v>8.1199999999999992</v>
      </c>
      <c r="J317">
        <v>7.87</v>
      </c>
      <c r="K317">
        <v>8.0500000000000007</v>
      </c>
      <c r="L317">
        <v>7.48</v>
      </c>
      <c r="M317">
        <v>8.0399999999999991</v>
      </c>
      <c r="N317">
        <v>8.17</v>
      </c>
      <c r="O317" t="s">
        <v>390</v>
      </c>
    </row>
    <row r="318" spans="1:15" x14ac:dyDescent="0.3">
      <c r="A318" t="s">
        <v>676</v>
      </c>
      <c r="B318" t="s">
        <v>323</v>
      </c>
      <c r="C318">
        <v>7.68</v>
      </c>
      <c r="D318">
        <v>8.0299999999999994</v>
      </c>
      <c r="E318">
        <v>7.85</v>
      </c>
      <c r="F318">
        <v>7.81</v>
      </c>
      <c r="G318">
        <v>7.68</v>
      </c>
      <c r="H318">
        <v>8.33</v>
      </c>
      <c r="I318">
        <v>8.1</v>
      </c>
      <c r="J318">
        <v>8.26</v>
      </c>
      <c r="K318">
        <v>7.98</v>
      </c>
      <c r="L318">
        <v>7.9</v>
      </c>
      <c r="M318">
        <v>7.92</v>
      </c>
      <c r="N318">
        <v>7.89</v>
      </c>
      <c r="O318" t="s">
        <v>390</v>
      </c>
    </row>
    <row r="319" spans="1:15" x14ac:dyDescent="0.3">
      <c r="A319" t="s">
        <v>677</v>
      </c>
      <c r="B319" t="s">
        <v>351</v>
      </c>
      <c r="C319">
        <v>7.91</v>
      </c>
      <c r="D319">
        <v>7.85</v>
      </c>
      <c r="E319">
        <v>7.88</v>
      </c>
      <c r="F319">
        <v>7.96</v>
      </c>
      <c r="G319">
        <v>8</v>
      </c>
      <c r="H319">
        <v>7.9</v>
      </c>
      <c r="I319">
        <v>7.93</v>
      </c>
      <c r="J319">
        <v>8.02</v>
      </c>
      <c r="K319">
        <v>7.94</v>
      </c>
      <c r="L319">
        <v>7.77</v>
      </c>
      <c r="M319">
        <v>7.91</v>
      </c>
      <c r="N319">
        <v>7.9</v>
      </c>
      <c r="O319" t="s">
        <v>390</v>
      </c>
    </row>
    <row r="320" spans="1:15" x14ac:dyDescent="0.3">
      <c r="A320" t="s">
        <v>678</v>
      </c>
      <c r="B320" t="s">
        <v>2</v>
      </c>
      <c r="C320">
        <v>7.32</v>
      </c>
      <c r="D320">
        <v>7.69</v>
      </c>
      <c r="E320">
        <v>7.5</v>
      </c>
      <c r="F320">
        <v>7.73</v>
      </c>
      <c r="G320">
        <v>8.24</v>
      </c>
      <c r="H320">
        <v>7.81</v>
      </c>
      <c r="I320">
        <v>7.93</v>
      </c>
      <c r="J320">
        <v>7.39</v>
      </c>
      <c r="K320" t="s">
        <v>390</v>
      </c>
      <c r="L320">
        <v>7.96</v>
      </c>
      <c r="M320">
        <v>7.79</v>
      </c>
      <c r="N320">
        <v>7.95</v>
      </c>
      <c r="O320" t="s">
        <v>390</v>
      </c>
    </row>
    <row r="321" spans="1:15" x14ac:dyDescent="0.3">
      <c r="A321" t="s">
        <v>679</v>
      </c>
      <c r="B321" t="s">
        <v>8</v>
      </c>
      <c r="C321">
        <v>8.07</v>
      </c>
      <c r="D321">
        <v>7.82</v>
      </c>
      <c r="E321">
        <v>7.85</v>
      </c>
      <c r="F321">
        <v>8.17</v>
      </c>
      <c r="G321">
        <v>8.1300000000000008</v>
      </c>
      <c r="H321">
        <v>7.74</v>
      </c>
      <c r="I321">
        <v>8.0399999999999991</v>
      </c>
      <c r="J321">
        <v>8.16</v>
      </c>
      <c r="K321">
        <v>7.99</v>
      </c>
      <c r="L321">
        <v>8.08</v>
      </c>
      <c r="M321">
        <v>8.0399999999999991</v>
      </c>
      <c r="N321">
        <v>8.1199999999999992</v>
      </c>
      <c r="O321" t="s">
        <v>390</v>
      </c>
    </row>
    <row r="322" spans="1:15" x14ac:dyDescent="0.3">
      <c r="A322" t="s">
        <v>680</v>
      </c>
      <c r="B322" t="s">
        <v>64</v>
      </c>
      <c r="C322">
        <v>8.19</v>
      </c>
      <c r="D322">
        <v>8.01</v>
      </c>
      <c r="E322">
        <v>8.09</v>
      </c>
      <c r="F322">
        <v>8.02</v>
      </c>
      <c r="G322">
        <v>7.82</v>
      </c>
      <c r="H322">
        <v>8.2100000000000009</v>
      </c>
      <c r="I322">
        <v>8.2899999999999991</v>
      </c>
      <c r="J322">
        <v>8.25</v>
      </c>
      <c r="K322">
        <v>7.47</v>
      </c>
      <c r="L322">
        <v>6.81</v>
      </c>
      <c r="M322">
        <v>7.85</v>
      </c>
      <c r="N322">
        <v>7.87</v>
      </c>
      <c r="O322" t="s">
        <v>390</v>
      </c>
    </row>
    <row r="323" spans="1:15" x14ac:dyDescent="0.3">
      <c r="A323" t="s">
        <v>681</v>
      </c>
      <c r="B323" t="s">
        <v>77</v>
      </c>
      <c r="C323">
        <v>7.65</v>
      </c>
      <c r="D323">
        <v>7.74</v>
      </c>
      <c r="E323">
        <v>7.85</v>
      </c>
      <c r="F323">
        <v>7.7</v>
      </c>
      <c r="G323">
        <v>7.83</v>
      </c>
      <c r="H323">
        <v>8.07</v>
      </c>
      <c r="I323">
        <v>8.0299999999999994</v>
      </c>
      <c r="J323">
        <v>8.14</v>
      </c>
      <c r="K323">
        <v>8.1300000000000008</v>
      </c>
      <c r="L323">
        <v>7.7</v>
      </c>
      <c r="M323">
        <v>7.89</v>
      </c>
      <c r="N323">
        <v>8.16</v>
      </c>
      <c r="O323" t="s">
        <v>390</v>
      </c>
    </row>
    <row r="324" spans="1:15" x14ac:dyDescent="0.3">
      <c r="A324" t="s">
        <v>682</v>
      </c>
      <c r="B324" t="s">
        <v>139</v>
      </c>
      <c r="C324">
        <v>7.89</v>
      </c>
      <c r="D324">
        <v>8.06</v>
      </c>
      <c r="E324">
        <v>7.69</v>
      </c>
      <c r="F324">
        <v>8.02</v>
      </c>
      <c r="G324">
        <v>8.23</v>
      </c>
      <c r="H324">
        <v>7.75</v>
      </c>
      <c r="I324">
        <v>7.61</v>
      </c>
      <c r="J324">
        <v>7.97</v>
      </c>
      <c r="K324">
        <v>8.1199999999999992</v>
      </c>
      <c r="L324">
        <v>7.93</v>
      </c>
      <c r="M324">
        <v>7.83</v>
      </c>
      <c r="N324">
        <v>7.79</v>
      </c>
      <c r="O324" t="s">
        <v>390</v>
      </c>
    </row>
    <row r="325" spans="1:15" x14ac:dyDescent="0.3">
      <c r="A325" t="s">
        <v>683</v>
      </c>
      <c r="B325" t="s">
        <v>175</v>
      </c>
      <c r="C325">
        <v>8.0500000000000007</v>
      </c>
      <c r="D325">
        <v>7.84</v>
      </c>
      <c r="E325">
        <v>8.08</v>
      </c>
      <c r="F325">
        <v>7.95</v>
      </c>
      <c r="G325">
        <v>8.0299999999999994</v>
      </c>
      <c r="H325">
        <v>8.07</v>
      </c>
      <c r="I325">
        <v>7.88</v>
      </c>
      <c r="J325">
        <v>7.97</v>
      </c>
      <c r="K325">
        <v>7.9</v>
      </c>
      <c r="L325">
        <v>8.06</v>
      </c>
      <c r="M325">
        <v>7.87</v>
      </c>
      <c r="N325">
        <v>8.1199999999999992</v>
      </c>
      <c r="O325" t="s">
        <v>390</v>
      </c>
    </row>
    <row r="326" spans="1:15" x14ac:dyDescent="0.3">
      <c r="A326" t="s">
        <v>684</v>
      </c>
      <c r="B326" t="s">
        <v>327</v>
      </c>
      <c r="C326">
        <v>7.81</v>
      </c>
      <c r="D326">
        <v>7.68</v>
      </c>
      <c r="E326">
        <v>7.94</v>
      </c>
      <c r="F326">
        <v>7.96</v>
      </c>
      <c r="G326">
        <v>7.71</v>
      </c>
      <c r="H326">
        <v>7.65</v>
      </c>
      <c r="I326">
        <v>7.76</v>
      </c>
      <c r="J326">
        <v>7.94</v>
      </c>
      <c r="K326">
        <v>7.88</v>
      </c>
      <c r="L326">
        <v>7.72</v>
      </c>
      <c r="M326">
        <v>8.0299999999999994</v>
      </c>
      <c r="N326">
        <v>7.2</v>
      </c>
      <c r="O326" t="s">
        <v>390</v>
      </c>
    </row>
    <row r="327" spans="1:15" x14ac:dyDescent="0.3">
      <c r="C327" t="s">
        <v>390</v>
      </c>
      <c r="D327" t="s">
        <v>390</v>
      </c>
      <c r="E327" t="s">
        <v>390</v>
      </c>
      <c r="F327" t="s">
        <v>390</v>
      </c>
      <c r="G327" t="s">
        <v>390</v>
      </c>
      <c r="H327" t="s">
        <v>390</v>
      </c>
      <c r="I327" t="s">
        <v>390</v>
      </c>
      <c r="J327" t="s">
        <v>390</v>
      </c>
      <c r="K327" t="s">
        <v>390</v>
      </c>
      <c r="L327" t="s">
        <v>390</v>
      </c>
      <c r="M327" t="s">
        <v>390</v>
      </c>
      <c r="N327" t="s">
        <v>390</v>
      </c>
      <c r="O327" t="s">
        <v>390</v>
      </c>
    </row>
    <row r="328" spans="1:15" x14ac:dyDescent="0.3">
      <c r="A328" t="s">
        <v>685</v>
      </c>
      <c r="B328" t="s">
        <v>934</v>
      </c>
      <c r="C328" t="s">
        <v>390</v>
      </c>
      <c r="D328" t="s">
        <v>390</v>
      </c>
      <c r="E328" t="s">
        <v>390</v>
      </c>
      <c r="F328" t="s">
        <v>390</v>
      </c>
      <c r="G328" t="s">
        <v>390</v>
      </c>
      <c r="H328" t="s">
        <v>390</v>
      </c>
      <c r="I328" t="s">
        <v>390</v>
      </c>
      <c r="J328" t="s">
        <v>390</v>
      </c>
      <c r="K328" t="s">
        <v>390</v>
      </c>
      <c r="L328" t="s">
        <v>390</v>
      </c>
      <c r="M328" t="s">
        <v>390</v>
      </c>
      <c r="N328" t="s">
        <v>390</v>
      </c>
      <c r="O328" t="s">
        <v>390</v>
      </c>
    </row>
    <row r="329" spans="1:15" x14ac:dyDescent="0.3">
      <c r="A329" t="s">
        <v>687</v>
      </c>
      <c r="B329" t="s">
        <v>23</v>
      </c>
      <c r="C329">
        <v>7.87</v>
      </c>
      <c r="D329">
        <v>7.85</v>
      </c>
      <c r="E329">
        <v>7.71</v>
      </c>
      <c r="F329">
        <v>7.82</v>
      </c>
      <c r="G329">
        <v>7.78</v>
      </c>
      <c r="H329">
        <v>7.82</v>
      </c>
      <c r="I329">
        <v>7.76</v>
      </c>
      <c r="J329">
        <v>7.89</v>
      </c>
      <c r="K329">
        <v>7.72</v>
      </c>
      <c r="L329">
        <v>7.57</v>
      </c>
      <c r="M329">
        <v>7.77</v>
      </c>
      <c r="N329">
        <v>7.66</v>
      </c>
      <c r="O329" t="s">
        <v>390</v>
      </c>
    </row>
    <row r="330" spans="1:15" x14ac:dyDescent="0.3">
      <c r="A330" t="s">
        <v>688</v>
      </c>
      <c r="B330" t="s">
        <v>1033</v>
      </c>
      <c r="C330">
        <v>7.7</v>
      </c>
      <c r="D330">
        <v>7.69</v>
      </c>
      <c r="E330">
        <v>7.58</v>
      </c>
      <c r="F330">
        <v>7.66</v>
      </c>
      <c r="G330">
        <v>7.77</v>
      </c>
      <c r="H330">
        <v>7.79</v>
      </c>
      <c r="I330">
        <v>7.91</v>
      </c>
      <c r="J330">
        <v>7.84</v>
      </c>
      <c r="K330">
        <v>7.96</v>
      </c>
      <c r="L330">
        <v>7.7</v>
      </c>
      <c r="M330">
        <v>7.66</v>
      </c>
      <c r="N330">
        <v>7.73</v>
      </c>
      <c r="O330" t="s">
        <v>390</v>
      </c>
    </row>
    <row r="331" spans="1:15" x14ac:dyDescent="0.3">
      <c r="A331" t="s">
        <v>689</v>
      </c>
      <c r="B331" t="s">
        <v>41</v>
      </c>
      <c r="C331">
        <v>7.46</v>
      </c>
      <c r="D331">
        <v>7.52</v>
      </c>
      <c r="E331">
        <v>7.45</v>
      </c>
      <c r="F331">
        <v>7.61</v>
      </c>
      <c r="G331">
        <v>7.59</v>
      </c>
      <c r="H331">
        <v>7.65</v>
      </c>
      <c r="I331">
        <v>7.58</v>
      </c>
      <c r="J331">
        <v>7.64</v>
      </c>
      <c r="K331">
        <v>7.66</v>
      </c>
      <c r="L331">
        <v>7.47</v>
      </c>
      <c r="M331">
        <v>7.49</v>
      </c>
      <c r="N331">
        <v>7.33</v>
      </c>
      <c r="O331" t="s">
        <v>390</v>
      </c>
    </row>
    <row r="332" spans="1:15" x14ac:dyDescent="0.3">
      <c r="A332" t="s">
        <v>690</v>
      </c>
      <c r="B332" t="s">
        <v>72</v>
      </c>
      <c r="C332">
        <v>7.93</v>
      </c>
      <c r="D332">
        <v>7.88</v>
      </c>
      <c r="E332">
        <v>7.97</v>
      </c>
      <c r="F332">
        <v>7.92</v>
      </c>
      <c r="G332">
        <v>7.96</v>
      </c>
      <c r="H332">
        <v>7.88</v>
      </c>
      <c r="I332">
        <v>8.01</v>
      </c>
      <c r="J332">
        <v>7.95</v>
      </c>
      <c r="K332">
        <v>7.95</v>
      </c>
      <c r="L332">
        <v>7.78</v>
      </c>
      <c r="M332">
        <v>7.77</v>
      </c>
      <c r="N332">
        <v>7.7</v>
      </c>
      <c r="O332" t="s">
        <v>390</v>
      </c>
    </row>
    <row r="333" spans="1:15" x14ac:dyDescent="0.3">
      <c r="A333" t="s">
        <v>691</v>
      </c>
      <c r="B333" t="s">
        <v>192</v>
      </c>
      <c r="C333">
        <v>7.8</v>
      </c>
      <c r="D333">
        <v>7.7</v>
      </c>
      <c r="E333">
        <v>7.76</v>
      </c>
      <c r="F333">
        <v>7.78</v>
      </c>
      <c r="G333">
        <v>7.77</v>
      </c>
      <c r="H333">
        <v>7.8</v>
      </c>
      <c r="I333">
        <v>7.78</v>
      </c>
      <c r="J333">
        <v>8</v>
      </c>
      <c r="K333">
        <v>7.99</v>
      </c>
      <c r="L333">
        <v>7.73</v>
      </c>
      <c r="M333">
        <v>7.94</v>
      </c>
      <c r="N333">
        <v>7.89</v>
      </c>
      <c r="O333" t="s">
        <v>390</v>
      </c>
    </row>
    <row r="334" spans="1:15" x14ac:dyDescent="0.3">
      <c r="A334" t="s">
        <v>692</v>
      </c>
      <c r="B334" t="s">
        <v>206</v>
      </c>
      <c r="C334">
        <v>7.72</v>
      </c>
      <c r="D334">
        <v>7.53</v>
      </c>
      <c r="E334">
        <v>7.71</v>
      </c>
      <c r="F334">
        <v>7.71</v>
      </c>
      <c r="G334">
        <v>7.79</v>
      </c>
      <c r="H334">
        <v>7.91</v>
      </c>
      <c r="I334">
        <v>7.98</v>
      </c>
      <c r="J334">
        <v>7.77</v>
      </c>
      <c r="K334">
        <v>7.74</v>
      </c>
      <c r="L334">
        <v>7.75</v>
      </c>
      <c r="M334">
        <v>7.6</v>
      </c>
      <c r="N334">
        <v>7.72</v>
      </c>
      <c r="O334" t="s">
        <v>390</v>
      </c>
    </row>
    <row r="335" spans="1:15" x14ac:dyDescent="0.3">
      <c r="A335" t="s">
        <v>693</v>
      </c>
      <c r="B335" t="s">
        <v>244</v>
      </c>
      <c r="C335">
        <v>7.67</v>
      </c>
      <c r="D335">
        <v>7.68</v>
      </c>
      <c r="E335">
        <v>7.72</v>
      </c>
      <c r="F335">
        <v>7.87</v>
      </c>
      <c r="G335">
        <v>7.94</v>
      </c>
      <c r="H335">
        <v>7.79</v>
      </c>
      <c r="I335">
        <v>7.85</v>
      </c>
      <c r="J335">
        <v>7.9</v>
      </c>
      <c r="K335">
        <v>7.82</v>
      </c>
      <c r="L335">
        <v>7.67</v>
      </c>
      <c r="M335">
        <v>7.68</v>
      </c>
      <c r="N335">
        <v>7.83</v>
      </c>
      <c r="O335" t="s">
        <v>390</v>
      </c>
    </row>
    <row r="336" spans="1:15" x14ac:dyDescent="0.3">
      <c r="A336" t="s">
        <v>694</v>
      </c>
      <c r="B336" t="s">
        <v>276</v>
      </c>
      <c r="C336">
        <v>7.75</v>
      </c>
      <c r="D336">
        <v>7.83</v>
      </c>
      <c r="E336">
        <v>7.74</v>
      </c>
      <c r="F336">
        <v>7.76</v>
      </c>
      <c r="G336">
        <v>7.86</v>
      </c>
      <c r="H336">
        <v>7.8</v>
      </c>
      <c r="I336">
        <v>7.83</v>
      </c>
      <c r="J336">
        <v>7.89</v>
      </c>
      <c r="K336">
        <v>7.87</v>
      </c>
      <c r="L336">
        <v>7.65</v>
      </c>
      <c r="M336">
        <v>7.85</v>
      </c>
      <c r="N336">
        <v>7.71</v>
      </c>
      <c r="O336" t="s">
        <v>390</v>
      </c>
    </row>
    <row r="337" spans="1:15" x14ac:dyDescent="0.3">
      <c r="A337" t="s">
        <v>695</v>
      </c>
      <c r="B337" t="s">
        <v>290</v>
      </c>
      <c r="C337">
        <v>7.67</v>
      </c>
      <c r="D337">
        <v>7.68</v>
      </c>
      <c r="E337">
        <v>7.66</v>
      </c>
      <c r="F337">
        <v>7.79</v>
      </c>
      <c r="G337">
        <v>7.97</v>
      </c>
      <c r="H337">
        <v>8.01</v>
      </c>
      <c r="I337">
        <v>7.89</v>
      </c>
      <c r="J337">
        <v>8.0500000000000007</v>
      </c>
      <c r="K337">
        <v>7.98</v>
      </c>
      <c r="L337">
        <v>7.69</v>
      </c>
      <c r="M337">
        <v>7.7</v>
      </c>
      <c r="N337">
        <v>7.9</v>
      </c>
      <c r="O337" t="s">
        <v>390</v>
      </c>
    </row>
    <row r="338" spans="1:15" x14ac:dyDescent="0.3">
      <c r="A338" t="s">
        <v>696</v>
      </c>
      <c r="B338" t="s">
        <v>319</v>
      </c>
      <c r="C338">
        <v>7.87</v>
      </c>
      <c r="D338">
        <v>7.86</v>
      </c>
      <c r="E338">
        <v>7.89</v>
      </c>
      <c r="F338">
        <v>7.83</v>
      </c>
      <c r="G338">
        <v>7.96</v>
      </c>
      <c r="H338">
        <v>8.02</v>
      </c>
      <c r="I338">
        <v>7.97</v>
      </c>
      <c r="J338">
        <v>7.93</v>
      </c>
      <c r="K338">
        <v>7.93</v>
      </c>
      <c r="L338">
        <v>7.74</v>
      </c>
      <c r="M338">
        <v>7.74</v>
      </c>
      <c r="N338">
        <v>7.7</v>
      </c>
      <c r="O338" t="s">
        <v>390</v>
      </c>
    </row>
    <row r="339" spans="1:15" x14ac:dyDescent="0.3">
      <c r="A339" t="s">
        <v>697</v>
      </c>
      <c r="B339" t="s">
        <v>335</v>
      </c>
      <c r="C339">
        <v>7.87</v>
      </c>
      <c r="D339">
        <v>7.83</v>
      </c>
      <c r="E339">
        <v>7.8</v>
      </c>
      <c r="F339">
        <v>8.11</v>
      </c>
      <c r="G339">
        <v>8.0500000000000007</v>
      </c>
      <c r="H339">
        <v>7.99</v>
      </c>
      <c r="I339">
        <v>8.0299999999999994</v>
      </c>
      <c r="J339">
        <v>7.99</v>
      </c>
      <c r="K339">
        <v>8.08</v>
      </c>
      <c r="L339">
        <v>7.88</v>
      </c>
      <c r="M339">
        <v>7.87</v>
      </c>
      <c r="N339">
        <v>7.79</v>
      </c>
      <c r="O339" t="s">
        <v>390</v>
      </c>
    </row>
    <row r="340" spans="1:15" x14ac:dyDescent="0.3">
      <c r="A340" t="s">
        <v>698</v>
      </c>
      <c r="B340" t="s">
        <v>90</v>
      </c>
      <c r="C340">
        <v>7.85</v>
      </c>
      <c r="D340">
        <v>7.93</v>
      </c>
      <c r="E340">
        <v>7.98</v>
      </c>
      <c r="F340">
        <v>8.25</v>
      </c>
      <c r="G340">
        <v>8.18</v>
      </c>
      <c r="H340">
        <v>8.14</v>
      </c>
      <c r="I340">
        <v>8.02</v>
      </c>
      <c r="J340">
        <v>8.23</v>
      </c>
      <c r="K340">
        <v>7.86</v>
      </c>
      <c r="L340">
        <v>7.77</v>
      </c>
      <c r="M340">
        <v>7.75</v>
      </c>
      <c r="N340">
        <v>7.84</v>
      </c>
      <c r="O340" t="s">
        <v>390</v>
      </c>
    </row>
    <row r="341" spans="1:15" x14ac:dyDescent="0.3">
      <c r="A341" t="s">
        <v>699</v>
      </c>
      <c r="B341" t="s">
        <v>106</v>
      </c>
      <c r="C341">
        <v>7.62</v>
      </c>
      <c r="D341">
        <v>7.87</v>
      </c>
      <c r="E341">
        <v>7.81</v>
      </c>
      <c r="F341">
        <v>8.09</v>
      </c>
      <c r="G341">
        <v>7.88</v>
      </c>
      <c r="H341">
        <v>7.64</v>
      </c>
      <c r="I341">
        <v>7.94</v>
      </c>
      <c r="J341">
        <v>7.67</v>
      </c>
      <c r="K341">
        <v>8.34</v>
      </c>
      <c r="L341">
        <v>7.29</v>
      </c>
      <c r="M341">
        <v>7.59</v>
      </c>
      <c r="N341">
        <v>8.1</v>
      </c>
      <c r="O341" t="s">
        <v>390</v>
      </c>
    </row>
    <row r="342" spans="1:15" x14ac:dyDescent="0.3">
      <c r="A342" t="s">
        <v>700</v>
      </c>
      <c r="B342" t="s">
        <v>173</v>
      </c>
      <c r="C342">
        <v>7.7</v>
      </c>
      <c r="D342">
        <v>7.73</v>
      </c>
      <c r="E342">
        <v>7.82</v>
      </c>
      <c r="F342">
        <v>8.19</v>
      </c>
      <c r="G342">
        <v>7.88</v>
      </c>
      <c r="H342">
        <v>7.94</v>
      </c>
      <c r="I342">
        <v>8.07</v>
      </c>
      <c r="J342">
        <v>8.06</v>
      </c>
      <c r="K342">
        <v>7.92</v>
      </c>
      <c r="L342">
        <v>7.86</v>
      </c>
      <c r="M342">
        <v>7.94</v>
      </c>
      <c r="N342">
        <v>7.72</v>
      </c>
      <c r="O342" t="s">
        <v>390</v>
      </c>
    </row>
    <row r="343" spans="1:15" x14ac:dyDescent="0.3">
      <c r="A343" t="s">
        <v>701</v>
      </c>
      <c r="B343" t="s">
        <v>184</v>
      </c>
      <c r="C343">
        <v>8.02</v>
      </c>
      <c r="D343">
        <v>8.0500000000000007</v>
      </c>
      <c r="E343">
        <v>7.88</v>
      </c>
      <c r="F343">
        <v>8.1999999999999993</v>
      </c>
      <c r="G343">
        <v>8.11</v>
      </c>
      <c r="H343">
        <v>8.33</v>
      </c>
      <c r="I343">
        <v>8.32</v>
      </c>
      <c r="J343">
        <v>8.15</v>
      </c>
      <c r="K343">
        <v>7.99</v>
      </c>
      <c r="L343">
        <v>7.5</v>
      </c>
      <c r="M343">
        <v>7.97</v>
      </c>
      <c r="N343">
        <v>7.67</v>
      </c>
      <c r="O343" t="s">
        <v>390</v>
      </c>
    </row>
    <row r="344" spans="1:15" x14ac:dyDescent="0.3">
      <c r="A344" t="s">
        <v>702</v>
      </c>
      <c r="B344" t="s">
        <v>245</v>
      </c>
      <c r="C344">
        <v>8.34</v>
      </c>
      <c r="D344">
        <v>7.7</v>
      </c>
      <c r="E344">
        <v>7.84</v>
      </c>
      <c r="F344">
        <v>8.15</v>
      </c>
      <c r="G344">
        <v>8.32</v>
      </c>
      <c r="H344">
        <v>7.92</v>
      </c>
      <c r="I344">
        <v>7.91</v>
      </c>
      <c r="J344">
        <v>7.87</v>
      </c>
      <c r="K344">
        <v>8.2799999999999994</v>
      </c>
      <c r="L344">
        <v>8.26</v>
      </c>
      <c r="M344">
        <v>8.02</v>
      </c>
      <c r="N344">
        <v>7.14</v>
      </c>
      <c r="O344" t="s">
        <v>390</v>
      </c>
    </row>
    <row r="345" spans="1:15" x14ac:dyDescent="0.3">
      <c r="A345" t="s">
        <v>703</v>
      </c>
      <c r="B345" t="s">
        <v>281</v>
      </c>
      <c r="C345">
        <v>7.81</v>
      </c>
      <c r="D345">
        <v>7.83</v>
      </c>
      <c r="E345">
        <v>7.66</v>
      </c>
      <c r="F345">
        <v>8.1</v>
      </c>
      <c r="G345">
        <v>8</v>
      </c>
      <c r="H345">
        <v>8.0299999999999994</v>
      </c>
      <c r="I345">
        <v>8.01</v>
      </c>
      <c r="J345">
        <v>7.69</v>
      </c>
      <c r="K345">
        <v>8.0299999999999994</v>
      </c>
      <c r="L345">
        <v>8.23</v>
      </c>
      <c r="M345">
        <v>7.92</v>
      </c>
      <c r="N345">
        <v>7.56</v>
      </c>
      <c r="O345" t="s">
        <v>390</v>
      </c>
    </row>
    <row r="346" spans="1:15" x14ac:dyDescent="0.3">
      <c r="A346" t="s">
        <v>704</v>
      </c>
      <c r="B346" t="s">
        <v>291</v>
      </c>
      <c r="C346">
        <v>7.86</v>
      </c>
      <c r="D346">
        <v>7.82</v>
      </c>
      <c r="E346">
        <v>7.51</v>
      </c>
      <c r="F346">
        <v>7.75</v>
      </c>
      <c r="G346">
        <v>8.08</v>
      </c>
      <c r="H346">
        <v>7.81</v>
      </c>
      <c r="I346">
        <v>7.99</v>
      </c>
      <c r="J346">
        <v>8.1300000000000008</v>
      </c>
      <c r="K346">
        <v>7.79</v>
      </c>
      <c r="L346">
        <v>8.11</v>
      </c>
      <c r="M346">
        <v>8.25</v>
      </c>
      <c r="N346">
        <v>8.16</v>
      </c>
      <c r="O346" t="s">
        <v>390</v>
      </c>
    </row>
    <row r="347" spans="1:15" x14ac:dyDescent="0.3">
      <c r="A347" t="s">
        <v>705</v>
      </c>
      <c r="B347" t="s">
        <v>310</v>
      </c>
      <c r="C347">
        <v>7.86</v>
      </c>
      <c r="D347">
        <v>7.44</v>
      </c>
      <c r="E347">
        <v>7.77</v>
      </c>
      <c r="F347">
        <v>7.9</v>
      </c>
      <c r="G347">
        <v>7.95</v>
      </c>
      <c r="H347">
        <v>8.19</v>
      </c>
      <c r="I347">
        <v>8</v>
      </c>
      <c r="J347">
        <v>8.43</v>
      </c>
      <c r="K347">
        <v>8.5299999999999994</v>
      </c>
      <c r="L347">
        <v>8.5399999999999991</v>
      </c>
      <c r="M347">
        <v>7.84</v>
      </c>
      <c r="N347" t="s">
        <v>390</v>
      </c>
      <c r="O347" t="s">
        <v>390</v>
      </c>
    </row>
    <row r="348" spans="1:15" x14ac:dyDescent="0.3">
      <c r="A348" t="s">
        <v>706</v>
      </c>
      <c r="B348" t="s">
        <v>336</v>
      </c>
      <c r="C348">
        <v>7.95</v>
      </c>
      <c r="D348">
        <v>7.94</v>
      </c>
      <c r="E348">
        <v>7.98</v>
      </c>
      <c r="F348">
        <v>8.0500000000000007</v>
      </c>
      <c r="G348">
        <v>7.99</v>
      </c>
      <c r="H348">
        <v>7.96</v>
      </c>
      <c r="I348">
        <v>7.89</v>
      </c>
      <c r="J348">
        <v>8.1199999999999992</v>
      </c>
      <c r="K348">
        <v>8.0500000000000007</v>
      </c>
      <c r="L348">
        <v>7.98</v>
      </c>
      <c r="M348">
        <v>7.9</v>
      </c>
      <c r="N348">
        <v>7.88</v>
      </c>
      <c r="O348" t="s">
        <v>390</v>
      </c>
    </row>
    <row r="349" spans="1:15" x14ac:dyDescent="0.3">
      <c r="A349" t="s">
        <v>707</v>
      </c>
      <c r="B349" t="s">
        <v>888</v>
      </c>
      <c r="C349">
        <v>7.75</v>
      </c>
      <c r="D349">
        <v>7.79</v>
      </c>
      <c r="E349">
        <v>7.86</v>
      </c>
      <c r="F349">
        <v>7.81</v>
      </c>
      <c r="G349">
        <v>7.85</v>
      </c>
      <c r="H349">
        <v>7.83</v>
      </c>
      <c r="I349">
        <v>7.88</v>
      </c>
      <c r="J349">
        <v>7.97</v>
      </c>
      <c r="K349">
        <v>7.9</v>
      </c>
      <c r="L349">
        <v>7.74</v>
      </c>
      <c r="M349">
        <v>7.63</v>
      </c>
      <c r="N349">
        <v>7.73</v>
      </c>
      <c r="O349" t="s">
        <v>390</v>
      </c>
    </row>
    <row r="350" spans="1:15" x14ac:dyDescent="0.3">
      <c r="A350" t="s">
        <v>708</v>
      </c>
      <c r="B350" t="s">
        <v>59</v>
      </c>
      <c r="C350">
        <v>7.77</v>
      </c>
      <c r="D350">
        <v>7.97</v>
      </c>
      <c r="E350">
        <v>7.66</v>
      </c>
      <c r="F350">
        <v>7.63</v>
      </c>
      <c r="G350">
        <v>7.93</v>
      </c>
      <c r="H350">
        <v>7.44</v>
      </c>
      <c r="I350">
        <v>7.84</v>
      </c>
      <c r="J350">
        <v>7.68</v>
      </c>
      <c r="K350">
        <v>7.58</v>
      </c>
      <c r="L350">
        <v>7.43</v>
      </c>
      <c r="M350">
        <v>7.33</v>
      </c>
      <c r="N350">
        <v>7.73</v>
      </c>
      <c r="O350" t="s">
        <v>390</v>
      </c>
    </row>
    <row r="351" spans="1:15" x14ac:dyDescent="0.3">
      <c r="A351" t="s">
        <v>709</v>
      </c>
      <c r="B351" t="s">
        <v>73</v>
      </c>
      <c r="C351">
        <v>7.73</v>
      </c>
      <c r="D351">
        <v>8.06</v>
      </c>
      <c r="E351">
        <v>7.87</v>
      </c>
      <c r="F351">
        <v>8.15</v>
      </c>
      <c r="G351">
        <v>7.9</v>
      </c>
      <c r="H351">
        <v>7.79</v>
      </c>
      <c r="I351">
        <v>7.89</v>
      </c>
      <c r="J351">
        <v>8.07</v>
      </c>
      <c r="K351">
        <v>8.0299999999999994</v>
      </c>
      <c r="L351">
        <v>7.94</v>
      </c>
      <c r="M351">
        <v>7.98</v>
      </c>
      <c r="N351">
        <v>7.8</v>
      </c>
      <c r="O351" t="s">
        <v>390</v>
      </c>
    </row>
    <row r="352" spans="1:15" x14ac:dyDescent="0.3">
      <c r="A352" t="s">
        <v>710</v>
      </c>
      <c r="B352" t="s">
        <v>110</v>
      </c>
      <c r="C352">
        <v>7.89</v>
      </c>
      <c r="D352">
        <v>7.64</v>
      </c>
      <c r="E352">
        <v>7.89</v>
      </c>
      <c r="F352">
        <v>7.7</v>
      </c>
      <c r="G352">
        <v>7.79</v>
      </c>
      <c r="H352">
        <v>7.68</v>
      </c>
      <c r="I352">
        <v>7.89</v>
      </c>
      <c r="J352">
        <v>8.26</v>
      </c>
      <c r="K352">
        <v>8.0399999999999991</v>
      </c>
      <c r="L352">
        <v>7.72</v>
      </c>
      <c r="M352">
        <v>7.64</v>
      </c>
      <c r="N352">
        <v>7.87</v>
      </c>
      <c r="O352" t="s">
        <v>390</v>
      </c>
    </row>
    <row r="353" spans="1:15" x14ac:dyDescent="0.3">
      <c r="A353" t="s">
        <v>711</v>
      </c>
      <c r="B353" t="s">
        <v>114</v>
      </c>
      <c r="C353">
        <v>7.72</v>
      </c>
      <c r="D353">
        <v>7.59</v>
      </c>
      <c r="E353">
        <v>7.59</v>
      </c>
      <c r="F353">
        <v>7.7</v>
      </c>
      <c r="G353">
        <v>7.81</v>
      </c>
      <c r="H353">
        <v>7.79</v>
      </c>
      <c r="I353">
        <v>7.77</v>
      </c>
      <c r="J353">
        <v>7.97</v>
      </c>
      <c r="K353">
        <v>7.61</v>
      </c>
      <c r="L353">
        <v>7.56</v>
      </c>
      <c r="M353">
        <v>7.63</v>
      </c>
      <c r="N353">
        <v>7.63</v>
      </c>
      <c r="O353" t="s">
        <v>390</v>
      </c>
    </row>
    <row r="354" spans="1:15" x14ac:dyDescent="0.3">
      <c r="A354" t="s">
        <v>712</v>
      </c>
      <c r="B354" t="s">
        <v>270</v>
      </c>
      <c r="C354">
        <v>7.65</v>
      </c>
      <c r="D354">
        <v>7.83</v>
      </c>
      <c r="E354">
        <v>8.17</v>
      </c>
      <c r="F354">
        <v>7.83</v>
      </c>
      <c r="G354">
        <v>7.87</v>
      </c>
      <c r="H354">
        <v>8.09</v>
      </c>
      <c r="I354">
        <v>7.95</v>
      </c>
      <c r="J354">
        <v>7.96</v>
      </c>
      <c r="K354">
        <v>8.17</v>
      </c>
      <c r="L354">
        <v>8.06</v>
      </c>
      <c r="M354">
        <v>7.75</v>
      </c>
      <c r="N354">
        <v>7.7</v>
      </c>
      <c r="O354" t="s">
        <v>390</v>
      </c>
    </row>
    <row r="355" spans="1:15" x14ac:dyDescent="0.3">
      <c r="A355" t="s">
        <v>713</v>
      </c>
      <c r="B355" t="s">
        <v>285</v>
      </c>
      <c r="C355">
        <v>7.78</v>
      </c>
      <c r="D355">
        <v>7.63</v>
      </c>
      <c r="E355">
        <v>8.0500000000000007</v>
      </c>
      <c r="F355">
        <v>7.97</v>
      </c>
      <c r="G355">
        <v>7.79</v>
      </c>
      <c r="H355">
        <v>8.23</v>
      </c>
      <c r="I355">
        <v>7.98</v>
      </c>
      <c r="J355">
        <v>7.95</v>
      </c>
      <c r="K355">
        <v>8.11</v>
      </c>
      <c r="L355">
        <v>7.79</v>
      </c>
      <c r="M355">
        <v>7.5</v>
      </c>
      <c r="N355">
        <v>7.7</v>
      </c>
      <c r="O355" t="s">
        <v>390</v>
      </c>
    </row>
    <row r="356" spans="1:15" x14ac:dyDescent="0.3">
      <c r="A356" t="s">
        <v>714</v>
      </c>
      <c r="B356" t="s">
        <v>347</v>
      </c>
      <c r="C356">
        <v>7.71</v>
      </c>
      <c r="D356">
        <v>7.7</v>
      </c>
      <c r="E356">
        <v>7.79</v>
      </c>
      <c r="F356">
        <v>7.93</v>
      </c>
      <c r="G356">
        <v>7.94</v>
      </c>
      <c r="H356">
        <v>7.93</v>
      </c>
      <c r="I356">
        <v>8.16</v>
      </c>
      <c r="J356">
        <v>7.95</v>
      </c>
      <c r="K356">
        <v>8</v>
      </c>
      <c r="L356">
        <v>7.93</v>
      </c>
      <c r="M356">
        <v>7.79</v>
      </c>
      <c r="N356">
        <v>7.78</v>
      </c>
      <c r="O356" t="s">
        <v>390</v>
      </c>
    </row>
    <row r="357" spans="1:15" x14ac:dyDescent="0.3">
      <c r="A357" t="s">
        <v>715</v>
      </c>
      <c r="B357" t="s">
        <v>171</v>
      </c>
      <c r="C357">
        <v>7.6</v>
      </c>
      <c r="D357">
        <v>7.48</v>
      </c>
      <c r="E357">
        <v>7.92</v>
      </c>
      <c r="F357">
        <v>8.2200000000000006</v>
      </c>
      <c r="G357">
        <v>7.99</v>
      </c>
      <c r="H357">
        <v>7.77</v>
      </c>
      <c r="I357">
        <v>8.1</v>
      </c>
      <c r="J357">
        <v>8.08</v>
      </c>
      <c r="K357">
        <v>8.07</v>
      </c>
      <c r="L357">
        <v>7.92</v>
      </c>
      <c r="M357">
        <v>7.83</v>
      </c>
      <c r="N357">
        <v>7.86</v>
      </c>
      <c r="O357" t="s">
        <v>390</v>
      </c>
    </row>
    <row r="358" spans="1:15" x14ac:dyDescent="0.3">
      <c r="A358" t="s">
        <v>716</v>
      </c>
      <c r="B358" t="s">
        <v>233</v>
      </c>
      <c r="C358">
        <v>7.86</v>
      </c>
      <c r="D358">
        <v>7.76</v>
      </c>
      <c r="E358">
        <v>7.61</v>
      </c>
      <c r="F358">
        <v>7.79</v>
      </c>
      <c r="G358">
        <v>8.0299999999999994</v>
      </c>
      <c r="H358">
        <v>7.77</v>
      </c>
      <c r="I358">
        <v>8.18</v>
      </c>
      <c r="J358">
        <v>7.83</v>
      </c>
      <c r="K358">
        <v>7.86</v>
      </c>
      <c r="L358">
        <v>7.89</v>
      </c>
      <c r="M358">
        <v>7.74</v>
      </c>
      <c r="N358">
        <v>7.72</v>
      </c>
      <c r="O358" t="s">
        <v>390</v>
      </c>
    </row>
    <row r="359" spans="1:15" x14ac:dyDescent="0.3">
      <c r="A359" t="s">
        <v>717</v>
      </c>
      <c r="B359" t="s">
        <v>253</v>
      </c>
      <c r="C359">
        <v>7.7</v>
      </c>
      <c r="D359">
        <v>7.55</v>
      </c>
      <c r="E359">
        <v>7.81</v>
      </c>
      <c r="F359">
        <v>7.84</v>
      </c>
      <c r="G359">
        <v>8.07</v>
      </c>
      <c r="H359">
        <v>8.11</v>
      </c>
      <c r="I359">
        <v>8.09</v>
      </c>
      <c r="J359">
        <v>7.93</v>
      </c>
      <c r="K359">
        <v>7.98</v>
      </c>
      <c r="L359">
        <v>8.01</v>
      </c>
      <c r="M359">
        <v>7.72</v>
      </c>
      <c r="N359">
        <v>7.62</v>
      </c>
      <c r="O359" t="s">
        <v>390</v>
      </c>
    </row>
    <row r="360" spans="1:15" x14ac:dyDescent="0.3">
      <c r="A360" t="s">
        <v>719</v>
      </c>
      <c r="B360" t="s">
        <v>1032</v>
      </c>
      <c r="C360">
        <v>7.68</v>
      </c>
      <c r="D360">
        <v>7.98</v>
      </c>
      <c r="E360">
        <v>7.8</v>
      </c>
      <c r="F360">
        <v>7.92</v>
      </c>
      <c r="G360">
        <v>7.69</v>
      </c>
      <c r="H360">
        <v>7.99</v>
      </c>
      <c r="I360">
        <v>8.2799999999999994</v>
      </c>
      <c r="J360">
        <v>7.95</v>
      </c>
      <c r="K360">
        <v>8.1</v>
      </c>
      <c r="L360">
        <v>7.87</v>
      </c>
      <c r="M360">
        <v>7.9</v>
      </c>
      <c r="N360">
        <v>7.98</v>
      </c>
      <c r="O360" t="s">
        <v>390</v>
      </c>
    </row>
    <row r="362" spans="1:15" x14ac:dyDescent="0.3">
      <c r="A362" t="s">
        <v>720</v>
      </c>
      <c r="B362" t="s">
        <v>935</v>
      </c>
      <c r="C362">
        <v>7.71</v>
      </c>
      <c r="D362">
        <v>7.7</v>
      </c>
      <c r="E362">
        <v>7.76</v>
      </c>
      <c r="F362">
        <v>7.78</v>
      </c>
      <c r="G362">
        <v>7.83</v>
      </c>
      <c r="H362">
        <v>7.83</v>
      </c>
      <c r="I362">
        <v>7.88</v>
      </c>
      <c r="J362">
        <v>7.88</v>
      </c>
    </row>
    <row r="363" spans="1:15" x14ac:dyDescent="0.3">
      <c r="A363" t="s">
        <v>722</v>
      </c>
      <c r="B363" t="s">
        <v>936</v>
      </c>
      <c r="C363">
        <v>8.0500000000000007</v>
      </c>
      <c r="D363">
        <v>7.95</v>
      </c>
      <c r="E363">
        <v>7.97</v>
      </c>
      <c r="F363">
        <v>7.93</v>
      </c>
      <c r="G363">
        <v>8</v>
      </c>
      <c r="H363">
        <v>8.08</v>
      </c>
      <c r="I363">
        <v>8.0500000000000007</v>
      </c>
      <c r="J363">
        <v>8.08</v>
      </c>
    </row>
    <row r="364" spans="1:15" x14ac:dyDescent="0.3">
      <c r="A364" t="s">
        <v>724</v>
      </c>
      <c r="B364" t="s">
        <v>937</v>
      </c>
      <c r="C364">
        <v>7.82</v>
      </c>
      <c r="D364">
        <v>7.91</v>
      </c>
      <c r="E364">
        <v>7.86</v>
      </c>
      <c r="F364">
        <v>7.79</v>
      </c>
      <c r="G364">
        <v>7.87</v>
      </c>
      <c r="H364">
        <v>7.97</v>
      </c>
      <c r="I364">
        <v>8.07</v>
      </c>
      <c r="J364">
        <v>8.14</v>
      </c>
    </row>
    <row r="365" spans="1:15" x14ac:dyDescent="0.3">
      <c r="A365" t="s">
        <v>726</v>
      </c>
      <c r="B365" t="s">
        <v>938</v>
      </c>
      <c r="C365">
        <v>7.83</v>
      </c>
      <c r="D365">
        <v>7.76</v>
      </c>
      <c r="E365">
        <v>7.83</v>
      </c>
      <c r="F365">
        <v>7.83</v>
      </c>
      <c r="G365">
        <v>7.86</v>
      </c>
      <c r="H365">
        <v>7.87</v>
      </c>
      <c r="I365">
        <v>7.84</v>
      </c>
      <c r="J365">
        <v>8.0399999999999991</v>
      </c>
    </row>
    <row r="366" spans="1:15" x14ac:dyDescent="0.3">
      <c r="A366" t="s">
        <v>728</v>
      </c>
      <c r="B366" t="s">
        <v>939</v>
      </c>
      <c r="C366">
        <v>7.75</v>
      </c>
      <c r="D366">
        <v>7.75</v>
      </c>
      <c r="E366">
        <v>7.73</v>
      </c>
      <c r="F366">
        <v>7.93</v>
      </c>
      <c r="G366">
        <v>7.83</v>
      </c>
      <c r="H366">
        <v>7.92</v>
      </c>
      <c r="I366">
        <v>8.01</v>
      </c>
      <c r="J366">
        <v>7.97</v>
      </c>
    </row>
    <row r="367" spans="1:15" x14ac:dyDescent="0.3">
      <c r="A367" t="s">
        <v>730</v>
      </c>
      <c r="B367" t="s">
        <v>940</v>
      </c>
      <c r="C367">
        <v>7.93</v>
      </c>
      <c r="D367">
        <v>7.88</v>
      </c>
      <c r="E367">
        <v>7.74</v>
      </c>
      <c r="F367">
        <v>7.82</v>
      </c>
      <c r="G367">
        <v>7.86</v>
      </c>
      <c r="H367">
        <v>7.8</v>
      </c>
      <c r="I367">
        <v>7.94</v>
      </c>
      <c r="J367">
        <v>7.88</v>
      </c>
    </row>
    <row r="368" spans="1:15" x14ac:dyDescent="0.3">
      <c r="A368" t="s">
        <v>732</v>
      </c>
      <c r="B368" t="s">
        <v>941</v>
      </c>
      <c r="C368">
        <v>7.83</v>
      </c>
      <c r="D368">
        <v>7.64</v>
      </c>
      <c r="E368">
        <v>7.88</v>
      </c>
      <c r="F368">
        <v>7.74</v>
      </c>
      <c r="G368">
        <v>7.86</v>
      </c>
      <c r="H368">
        <v>7.91</v>
      </c>
      <c r="I368">
        <v>8</v>
      </c>
      <c r="J368">
        <v>8</v>
      </c>
    </row>
    <row r="369" spans="1:10" x14ac:dyDescent="0.3">
      <c r="A369" t="s">
        <v>734</v>
      </c>
      <c r="B369" t="s">
        <v>942</v>
      </c>
      <c r="C369">
        <v>7.93</v>
      </c>
      <c r="D369">
        <v>7.81</v>
      </c>
      <c r="E369">
        <v>7.82</v>
      </c>
      <c r="F369">
        <v>7.81</v>
      </c>
      <c r="G369">
        <v>8.01</v>
      </c>
      <c r="H369">
        <v>8</v>
      </c>
      <c r="I369">
        <v>7.95</v>
      </c>
      <c r="J369">
        <v>8.0500000000000007</v>
      </c>
    </row>
    <row r="370" spans="1:10" x14ac:dyDescent="0.3">
      <c r="A370" t="s">
        <v>736</v>
      </c>
      <c r="B370" t="s">
        <v>943</v>
      </c>
      <c r="C370">
        <v>7.73</v>
      </c>
      <c r="D370">
        <v>7.82</v>
      </c>
      <c r="E370">
        <v>7.78</v>
      </c>
      <c r="F370">
        <v>7.86</v>
      </c>
      <c r="G370">
        <v>7.76</v>
      </c>
      <c r="H370">
        <v>7.85</v>
      </c>
      <c r="I370">
        <v>7.87</v>
      </c>
      <c r="J370">
        <v>7.94</v>
      </c>
    </row>
    <row r="371" spans="1:10" x14ac:dyDescent="0.3">
      <c r="A371" t="s">
        <v>738</v>
      </c>
      <c r="B371" t="s">
        <v>944</v>
      </c>
      <c r="C371">
        <v>7.88</v>
      </c>
      <c r="D371">
        <v>7.75</v>
      </c>
      <c r="E371">
        <v>7.88</v>
      </c>
      <c r="F371">
        <v>7.93</v>
      </c>
      <c r="G371">
        <v>7.94</v>
      </c>
      <c r="H371">
        <v>7.92</v>
      </c>
      <c r="I371">
        <v>7.88</v>
      </c>
      <c r="J371">
        <v>7.97</v>
      </c>
    </row>
    <row r="372" spans="1:10" x14ac:dyDescent="0.3">
      <c r="A372" t="s">
        <v>740</v>
      </c>
      <c r="B372" t="s">
        <v>945</v>
      </c>
      <c r="C372">
        <v>7.62</v>
      </c>
      <c r="D372">
        <v>7.75</v>
      </c>
      <c r="E372">
        <v>7.74</v>
      </c>
      <c r="F372">
        <v>7.73</v>
      </c>
      <c r="G372">
        <v>7.66</v>
      </c>
      <c r="H372">
        <v>7.7</v>
      </c>
      <c r="I372">
        <v>7.88</v>
      </c>
      <c r="J372">
        <v>7.82</v>
      </c>
    </row>
    <row r="373" spans="1:10" x14ac:dyDescent="0.3">
      <c r="A373" t="s">
        <v>742</v>
      </c>
      <c r="B373" t="s">
        <v>946</v>
      </c>
      <c r="C373">
        <v>7.58</v>
      </c>
      <c r="D373">
        <v>7.62</v>
      </c>
      <c r="E373">
        <v>7.76</v>
      </c>
      <c r="F373">
        <v>7.84</v>
      </c>
      <c r="G373">
        <v>7.86</v>
      </c>
      <c r="H373">
        <v>7.68</v>
      </c>
      <c r="I373">
        <v>7.73</v>
      </c>
      <c r="J373">
        <v>7.8</v>
      </c>
    </row>
    <row r="374" spans="1:10" x14ac:dyDescent="0.3">
      <c r="A374" t="s">
        <v>744</v>
      </c>
      <c r="B374" t="s">
        <v>947</v>
      </c>
      <c r="C374">
        <v>7.6</v>
      </c>
      <c r="D374">
        <v>7.69</v>
      </c>
      <c r="E374">
        <v>7.79</v>
      </c>
      <c r="F374">
        <v>7.7</v>
      </c>
      <c r="G374">
        <v>7.84</v>
      </c>
      <c r="H374">
        <v>7.82</v>
      </c>
      <c r="I374">
        <v>7.89</v>
      </c>
      <c r="J374">
        <v>7.89</v>
      </c>
    </row>
    <row r="375" spans="1:10" x14ac:dyDescent="0.3">
      <c r="A375" t="s">
        <v>746</v>
      </c>
      <c r="B375" t="s">
        <v>948</v>
      </c>
      <c r="C375">
        <v>7.73</v>
      </c>
      <c r="D375">
        <v>7.67</v>
      </c>
      <c r="E375">
        <v>7.77</v>
      </c>
      <c r="F375">
        <v>7.82</v>
      </c>
      <c r="G375">
        <v>7.92</v>
      </c>
      <c r="H375">
        <v>7.91</v>
      </c>
      <c r="I375">
        <v>7.81</v>
      </c>
      <c r="J375">
        <v>7.93</v>
      </c>
    </row>
    <row r="376" spans="1:10" x14ac:dyDescent="0.3">
      <c r="A376" t="s">
        <v>748</v>
      </c>
      <c r="B376" t="s">
        <v>949</v>
      </c>
      <c r="C376">
        <v>7.7</v>
      </c>
      <c r="D376">
        <v>7.72</v>
      </c>
      <c r="E376">
        <v>7.74</v>
      </c>
      <c r="F376">
        <v>7.65</v>
      </c>
      <c r="G376">
        <v>8</v>
      </c>
      <c r="H376">
        <v>7.99</v>
      </c>
      <c r="I376">
        <v>8.0399999999999991</v>
      </c>
      <c r="J376">
        <v>8.0500000000000007</v>
      </c>
    </row>
    <row r="377" spans="1:10" x14ac:dyDescent="0.3">
      <c r="A377" t="s">
        <v>750</v>
      </c>
      <c r="B377" t="s">
        <v>950</v>
      </c>
      <c r="C377">
        <v>7.64</v>
      </c>
      <c r="D377">
        <v>7.65</v>
      </c>
      <c r="E377">
        <v>7.75</v>
      </c>
      <c r="F377">
        <v>7.72</v>
      </c>
      <c r="G377">
        <v>7.84</v>
      </c>
      <c r="H377">
        <v>7.64</v>
      </c>
      <c r="I377">
        <v>7.89</v>
      </c>
      <c r="J377">
        <v>7.67</v>
      </c>
    </row>
    <row r="378" spans="1:10" x14ac:dyDescent="0.3">
      <c r="A378" t="s">
        <v>752</v>
      </c>
      <c r="B378" t="s">
        <v>951</v>
      </c>
      <c r="C378">
        <v>7.51</v>
      </c>
      <c r="D378">
        <v>7.61</v>
      </c>
      <c r="E378">
        <v>7.69</v>
      </c>
      <c r="F378">
        <v>7.83</v>
      </c>
      <c r="G378">
        <v>7.71</v>
      </c>
      <c r="H378">
        <v>7.87</v>
      </c>
      <c r="I378">
        <v>7.73</v>
      </c>
      <c r="J378">
        <v>7.58</v>
      </c>
    </row>
    <row r="379" spans="1:10" x14ac:dyDescent="0.3">
      <c r="A379" t="s">
        <v>754</v>
      </c>
      <c r="B379" t="s">
        <v>952</v>
      </c>
      <c r="C379">
        <v>7.64</v>
      </c>
      <c r="D379">
        <v>7.57</v>
      </c>
      <c r="E379">
        <v>7.7</v>
      </c>
      <c r="F379">
        <v>7.74</v>
      </c>
      <c r="G379">
        <v>7.52</v>
      </c>
      <c r="H379">
        <v>7.74</v>
      </c>
      <c r="I379">
        <v>7.83</v>
      </c>
      <c r="J379">
        <v>7.98</v>
      </c>
    </row>
    <row r="380" spans="1:10" x14ac:dyDescent="0.3">
      <c r="A380" t="s">
        <v>756</v>
      </c>
      <c r="B380" t="s">
        <v>953</v>
      </c>
      <c r="C380">
        <v>7.8</v>
      </c>
      <c r="D380">
        <v>7.63</v>
      </c>
      <c r="E380">
        <v>7.69</v>
      </c>
      <c r="F380">
        <v>7.73</v>
      </c>
      <c r="G380">
        <v>7.73</v>
      </c>
      <c r="H380">
        <v>7.67</v>
      </c>
      <c r="I380">
        <v>7.86</v>
      </c>
      <c r="J380">
        <v>7.8</v>
      </c>
    </row>
    <row r="381" spans="1:10" x14ac:dyDescent="0.3">
      <c r="A381" t="s">
        <v>758</v>
      </c>
      <c r="B381" t="s">
        <v>954</v>
      </c>
      <c r="C381">
        <v>7.61</v>
      </c>
      <c r="D381">
        <v>7.64</v>
      </c>
      <c r="E381">
        <v>7.76</v>
      </c>
      <c r="F381">
        <v>7.59</v>
      </c>
      <c r="G381">
        <v>7.78</v>
      </c>
      <c r="H381">
        <v>7.76</v>
      </c>
      <c r="I381">
        <v>7.8</v>
      </c>
      <c r="J381">
        <v>7.99</v>
      </c>
    </row>
    <row r="382" spans="1:10" x14ac:dyDescent="0.3">
      <c r="A382" t="s">
        <v>760</v>
      </c>
      <c r="B382" t="s">
        <v>955</v>
      </c>
      <c r="C382">
        <v>7.46</v>
      </c>
      <c r="D382">
        <v>7.66</v>
      </c>
      <c r="E382">
        <v>7.63</v>
      </c>
      <c r="F382">
        <v>7.7</v>
      </c>
      <c r="G382">
        <v>7.76</v>
      </c>
      <c r="H382">
        <v>7.9</v>
      </c>
      <c r="I382">
        <v>7.91</v>
      </c>
      <c r="J382">
        <v>7.96</v>
      </c>
    </row>
    <row r="383" spans="1:10" x14ac:dyDescent="0.3">
      <c r="A383" t="s">
        <v>762</v>
      </c>
      <c r="B383" t="s">
        <v>956</v>
      </c>
      <c r="C383">
        <v>7.74</v>
      </c>
      <c r="D383">
        <v>7.79</v>
      </c>
      <c r="E383">
        <v>7.72</v>
      </c>
      <c r="F383">
        <v>7.9</v>
      </c>
      <c r="G383">
        <v>7.85</v>
      </c>
      <c r="H383">
        <v>7.94</v>
      </c>
      <c r="I383">
        <v>7.89</v>
      </c>
      <c r="J383">
        <v>8.1</v>
      </c>
    </row>
    <row r="384" spans="1:10" x14ac:dyDescent="0.3">
      <c r="A384" t="s">
        <v>764</v>
      </c>
      <c r="B384" t="s">
        <v>957</v>
      </c>
      <c r="C384">
        <v>7.59</v>
      </c>
      <c r="D384">
        <v>7.46</v>
      </c>
      <c r="E384">
        <v>7.56</v>
      </c>
      <c r="F384">
        <v>7.72</v>
      </c>
      <c r="G384">
        <v>7.71</v>
      </c>
      <c r="H384">
        <v>7.92</v>
      </c>
      <c r="I384">
        <v>7.82</v>
      </c>
      <c r="J384">
        <v>7.91</v>
      </c>
    </row>
    <row r="386" spans="1:10" x14ac:dyDescent="0.3">
      <c r="A386" t="s">
        <v>766</v>
      </c>
      <c r="B386" t="s">
        <v>958</v>
      </c>
      <c r="C386">
        <v>7.68</v>
      </c>
      <c r="D386">
        <v>7.7</v>
      </c>
      <c r="E386">
        <v>7.74</v>
      </c>
      <c r="F386">
        <v>7.84</v>
      </c>
      <c r="G386">
        <v>7.82</v>
      </c>
      <c r="H386">
        <v>7.81</v>
      </c>
      <c r="I386">
        <v>7.88</v>
      </c>
      <c r="J386">
        <v>7.86</v>
      </c>
    </row>
    <row r="387" spans="1:10" x14ac:dyDescent="0.3">
      <c r="A387" t="s">
        <v>768</v>
      </c>
      <c r="B387" t="s">
        <v>959</v>
      </c>
      <c r="C387">
        <v>7.65</v>
      </c>
      <c r="D387">
        <v>7.55</v>
      </c>
      <c r="E387">
        <v>7.77</v>
      </c>
      <c r="F387">
        <v>7.66</v>
      </c>
      <c r="G387">
        <v>7.77</v>
      </c>
      <c r="H387">
        <v>7.56</v>
      </c>
      <c r="I387">
        <v>7.67</v>
      </c>
      <c r="J387">
        <v>7.75</v>
      </c>
    </row>
    <row r="388" spans="1:10" x14ac:dyDescent="0.3">
      <c r="A388" t="s">
        <v>770</v>
      </c>
      <c r="B388" t="s">
        <v>960</v>
      </c>
      <c r="C388">
        <v>7.93</v>
      </c>
      <c r="D388">
        <v>7.83</v>
      </c>
      <c r="E388">
        <v>7.97</v>
      </c>
      <c r="F388">
        <v>7.97</v>
      </c>
      <c r="G388">
        <v>8.01</v>
      </c>
      <c r="H388">
        <v>7.97</v>
      </c>
      <c r="I388">
        <v>8.0500000000000007</v>
      </c>
      <c r="J388">
        <v>8.06</v>
      </c>
    </row>
    <row r="389" spans="1:10" x14ac:dyDescent="0.3">
      <c r="A389" t="s">
        <v>772</v>
      </c>
      <c r="B389" t="s">
        <v>961</v>
      </c>
      <c r="C389">
        <v>7.66</v>
      </c>
      <c r="D389">
        <v>7.67</v>
      </c>
      <c r="E389">
        <v>7.63</v>
      </c>
      <c r="F389">
        <v>7.94</v>
      </c>
      <c r="G389">
        <v>7.66</v>
      </c>
      <c r="H389">
        <v>7.78</v>
      </c>
      <c r="I389">
        <v>7.99</v>
      </c>
      <c r="J389">
        <v>7.85</v>
      </c>
    </row>
    <row r="390" spans="1:10" x14ac:dyDescent="0.3">
      <c r="A390" t="s">
        <v>774</v>
      </c>
      <c r="B390" t="s">
        <v>962</v>
      </c>
      <c r="C390">
        <v>7.95</v>
      </c>
      <c r="D390">
        <v>7.86</v>
      </c>
      <c r="E390">
        <v>7.85</v>
      </c>
      <c r="F390">
        <v>8.11</v>
      </c>
      <c r="G390">
        <v>8.02</v>
      </c>
      <c r="H390">
        <v>8.0299999999999994</v>
      </c>
      <c r="I390">
        <v>7.99</v>
      </c>
      <c r="J390">
        <v>8.01</v>
      </c>
    </row>
    <row r="391" spans="1:10" x14ac:dyDescent="0.3">
      <c r="A391" t="s">
        <v>776</v>
      </c>
      <c r="B391" t="s">
        <v>963</v>
      </c>
      <c r="C391">
        <v>7.68</v>
      </c>
      <c r="D391">
        <v>7.77</v>
      </c>
      <c r="E391">
        <v>7.7</v>
      </c>
      <c r="F391">
        <v>7.7</v>
      </c>
      <c r="G391">
        <v>7.82</v>
      </c>
      <c r="H391">
        <v>7.69</v>
      </c>
      <c r="I391">
        <v>7.8</v>
      </c>
      <c r="J391">
        <v>7.8</v>
      </c>
    </row>
    <row r="392" spans="1:10" x14ac:dyDescent="0.3">
      <c r="A392" t="s">
        <v>778</v>
      </c>
      <c r="B392" t="s">
        <v>964</v>
      </c>
      <c r="C392">
        <v>7.51</v>
      </c>
      <c r="D392">
        <v>7.97</v>
      </c>
      <c r="E392">
        <v>7.62</v>
      </c>
      <c r="F392">
        <v>7.78</v>
      </c>
      <c r="G392">
        <v>7.87</v>
      </c>
      <c r="H392">
        <v>7.9</v>
      </c>
      <c r="I392">
        <v>7.8</v>
      </c>
      <c r="J392">
        <v>7.93</v>
      </c>
    </row>
    <row r="393" spans="1:10" x14ac:dyDescent="0.3">
      <c r="A393" t="s">
        <v>780</v>
      </c>
      <c r="B393" t="s">
        <v>965</v>
      </c>
      <c r="C393">
        <v>7.81</v>
      </c>
      <c r="D393">
        <v>7.89</v>
      </c>
      <c r="E393">
        <v>7.81</v>
      </c>
      <c r="F393">
        <v>8.1</v>
      </c>
      <c r="G393">
        <v>7.95</v>
      </c>
      <c r="H393">
        <v>8.0500000000000007</v>
      </c>
      <c r="I393">
        <v>8.09</v>
      </c>
      <c r="J393">
        <v>8.02</v>
      </c>
    </row>
    <row r="394" spans="1:10" x14ac:dyDescent="0.3">
      <c r="A394" t="s">
        <v>782</v>
      </c>
      <c r="B394" t="s">
        <v>966</v>
      </c>
      <c r="C394">
        <v>7.54</v>
      </c>
      <c r="D394">
        <v>7.45</v>
      </c>
      <c r="E394">
        <v>7.54</v>
      </c>
      <c r="F394">
        <v>7.52</v>
      </c>
      <c r="G394">
        <v>7.52</v>
      </c>
      <c r="H394">
        <v>7.55</v>
      </c>
      <c r="I394">
        <v>7.81</v>
      </c>
      <c r="J394">
        <v>7.82</v>
      </c>
    </row>
    <row r="395" spans="1:10" x14ac:dyDescent="0.3">
      <c r="A395" t="s">
        <v>784</v>
      </c>
      <c r="B395" t="s">
        <v>967</v>
      </c>
      <c r="C395">
        <v>7.54</v>
      </c>
      <c r="D395">
        <v>7.64</v>
      </c>
      <c r="E395">
        <v>7.68</v>
      </c>
      <c r="F395">
        <v>7.74</v>
      </c>
      <c r="G395">
        <v>7.85</v>
      </c>
      <c r="H395">
        <v>7.89</v>
      </c>
      <c r="I395">
        <v>7.98</v>
      </c>
      <c r="J395">
        <v>7.93</v>
      </c>
    </row>
    <row r="396" spans="1:10" x14ac:dyDescent="0.3">
      <c r="A396" t="s">
        <v>786</v>
      </c>
      <c r="B396" t="s">
        <v>968</v>
      </c>
      <c r="C396">
        <v>7.89</v>
      </c>
      <c r="D396">
        <v>7.78</v>
      </c>
      <c r="E396">
        <v>7.89</v>
      </c>
      <c r="F396">
        <v>8.0500000000000007</v>
      </c>
      <c r="G396">
        <v>8.0299999999999994</v>
      </c>
      <c r="H396">
        <v>7.99</v>
      </c>
      <c r="I396">
        <v>7.93</v>
      </c>
      <c r="J396">
        <v>7.88</v>
      </c>
    </row>
    <row r="397" spans="1:10" x14ac:dyDescent="0.3">
      <c r="A397" t="s">
        <v>788</v>
      </c>
      <c r="B397" t="s">
        <v>969</v>
      </c>
      <c r="C397">
        <v>7.69</v>
      </c>
      <c r="D397">
        <v>7.73</v>
      </c>
      <c r="E397">
        <v>7.63</v>
      </c>
      <c r="F397">
        <v>7.81</v>
      </c>
      <c r="G397">
        <v>7.79</v>
      </c>
      <c r="H397">
        <v>7.72</v>
      </c>
      <c r="I397">
        <v>7.91</v>
      </c>
      <c r="J397">
        <v>7.98</v>
      </c>
    </row>
    <row r="398" spans="1:10" x14ac:dyDescent="0.3">
      <c r="A398" t="s">
        <v>790</v>
      </c>
      <c r="B398" t="s">
        <v>970</v>
      </c>
      <c r="C398">
        <v>7.73</v>
      </c>
      <c r="D398">
        <v>7.8</v>
      </c>
      <c r="E398">
        <v>7.79</v>
      </c>
      <c r="F398">
        <v>7.78</v>
      </c>
      <c r="G398">
        <v>7.89</v>
      </c>
      <c r="H398">
        <v>8.0299999999999994</v>
      </c>
      <c r="I398">
        <v>7.96</v>
      </c>
      <c r="J398">
        <v>8.07</v>
      </c>
    </row>
    <row r="399" spans="1:10" x14ac:dyDescent="0.3">
      <c r="A399" t="s">
        <v>792</v>
      </c>
      <c r="B399" t="s">
        <v>971</v>
      </c>
      <c r="C399">
        <v>7.78</v>
      </c>
      <c r="D399">
        <v>7.74</v>
      </c>
      <c r="E399">
        <v>7.79</v>
      </c>
      <c r="F399">
        <v>7.98</v>
      </c>
      <c r="G399">
        <v>7.78</v>
      </c>
      <c r="H399">
        <v>7.91</v>
      </c>
      <c r="I399">
        <v>7.9</v>
      </c>
      <c r="J399">
        <v>7.72</v>
      </c>
    </row>
    <row r="400" spans="1:10" x14ac:dyDescent="0.3">
      <c r="A400" t="s">
        <v>794</v>
      </c>
      <c r="B400" t="s">
        <v>972</v>
      </c>
      <c r="C400">
        <v>7.82</v>
      </c>
      <c r="D400">
        <v>7.7</v>
      </c>
      <c r="E400">
        <v>7.75</v>
      </c>
      <c r="F400">
        <v>7.81</v>
      </c>
      <c r="G400">
        <v>7.76</v>
      </c>
      <c r="H400">
        <v>7.8</v>
      </c>
      <c r="I400">
        <v>7.73</v>
      </c>
      <c r="J400">
        <v>7.74</v>
      </c>
    </row>
    <row r="401" spans="1:10" x14ac:dyDescent="0.3">
      <c r="A401" t="s">
        <v>796</v>
      </c>
      <c r="B401" t="s">
        <v>973</v>
      </c>
      <c r="C401">
        <v>7.37</v>
      </c>
      <c r="D401">
        <v>7.43</v>
      </c>
      <c r="E401">
        <v>7.52</v>
      </c>
      <c r="F401">
        <v>7.71</v>
      </c>
      <c r="G401">
        <v>7.58</v>
      </c>
      <c r="H401">
        <v>7.49</v>
      </c>
      <c r="I401">
        <v>7.65</v>
      </c>
      <c r="J401">
        <v>7.63</v>
      </c>
    </row>
    <row r="402" spans="1:10" x14ac:dyDescent="0.3">
      <c r="A402" t="s">
        <v>798</v>
      </c>
      <c r="B402" t="s">
        <v>974</v>
      </c>
      <c r="C402">
        <v>7.98</v>
      </c>
      <c r="D402">
        <v>8</v>
      </c>
      <c r="E402">
        <v>7.98</v>
      </c>
      <c r="F402">
        <v>8.11</v>
      </c>
      <c r="G402">
        <v>8.08</v>
      </c>
      <c r="H402">
        <v>8.0399999999999991</v>
      </c>
      <c r="I402">
        <v>8.32</v>
      </c>
      <c r="J402">
        <v>8.25</v>
      </c>
    </row>
    <row r="403" spans="1:10" x14ac:dyDescent="0.3">
      <c r="A403" t="s">
        <v>800</v>
      </c>
      <c r="B403" t="s">
        <v>975</v>
      </c>
      <c r="C403">
        <v>7.59</v>
      </c>
      <c r="D403">
        <v>7.69</v>
      </c>
      <c r="E403">
        <v>7.7</v>
      </c>
      <c r="F403">
        <v>7.87</v>
      </c>
      <c r="G403">
        <v>7.7</v>
      </c>
      <c r="H403">
        <v>7.87</v>
      </c>
      <c r="I403">
        <v>7.68</v>
      </c>
      <c r="J403">
        <v>7.77</v>
      </c>
    </row>
    <row r="404" spans="1:10" x14ac:dyDescent="0.3">
      <c r="A404" t="s">
        <v>802</v>
      </c>
      <c r="B404" t="s">
        <v>976</v>
      </c>
      <c r="C404">
        <v>7.89</v>
      </c>
      <c r="D404">
        <v>7.71</v>
      </c>
      <c r="E404">
        <v>7.68</v>
      </c>
      <c r="F404">
        <v>7.93</v>
      </c>
      <c r="G404">
        <v>7.91</v>
      </c>
      <c r="H404">
        <v>7.89</v>
      </c>
      <c r="I404">
        <v>8</v>
      </c>
      <c r="J404">
        <v>8.0399999999999991</v>
      </c>
    </row>
    <row r="405" spans="1:10" x14ac:dyDescent="0.3">
      <c r="A405" t="s">
        <v>804</v>
      </c>
      <c r="B405" t="s">
        <v>977</v>
      </c>
      <c r="C405">
        <v>7.95</v>
      </c>
      <c r="D405">
        <v>7.93</v>
      </c>
      <c r="E405">
        <v>7.83</v>
      </c>
      <c r="F405">
        <v>8</v>
      </c>
      <c r="G405">
        <v>7.64</v>
      </c>
      <c r="H405">
        <v>7.83</v>
      </c>
      <c r="I405">
        <v>7.83</v>
      </c>
      <c r="J405">
        <v>8.0299999999999994</v>
      </c>
    </row>
    <row r="406" spans="1:10" x14ac:dyDescent="0.3">
      <c r="A406" t="s">
        <v>806</v>
      </c>
      <c r="B406" t="s">
        <v>978</v>
      </c>
      <c r="C406">
        <v>8.25</v>
      </c>
      <c r="D406">
        <v>8.1300000000000008</v>
      </c>
      <c r="E406">
        <v>8.01</v>
      </c>
      <c r="F406">
        <v>8.4499999999999993</v>
      </c>
      <c r="G406">
        <v>8.32</v>
      </c>
      <c r="H406">
        <v>8.2799999999999994</v>
      </c>
      <c r="I406">
        <v>8.35</v>
      </c>
      <c r="J406">
        <v>8.2799999999999994</v>
      </c>
    </row>
    <row r="407" spans="1:10" x14ac:dyDescent="0.3">
      <c r="A407" t="s">
        <v>808</v>
      </c>
      <c r="B407" t="s">
        <v>979</v>
      </c>
      <c r="C407">
        <v>7.45</v>
      </c>
      <c r="D407">
        <v>7.48</v>
      </c>
      <c r="E407">
        <v>7.6</v>
      </c>
      <c r="F407">
        <v>7.69</v>
      </c>
      <c r="G407">
        <v>7.78</v>
      </c>
      <c r="H407">
        <v>7.81</v>
      </c>
      <c r="I407">
        <v>7.94</v>
      </c>
      <c r="J407">
        <v>7.73</v>
      </c>
    </row>
    <row r="408" spans="1:10" x14ac:dyDescent="0.3">
      <c r="A408" t="s">
        <v>810</v>
      </c>
      <c r="B408" t="s">
        <v>980</v>
      </c>
      <c r="C408">
        <v>7.61</v>
      </c>
      <c r="D408">
        <v>7.68</v>
      </c>
      <c r="E408">
        <v>7.7</v>
      </c>
      <c r="F408">
        <v>7.74</v>
      </c>
      <c r="G408">
        <v>7.8</v>
      </c>
      <c r="H408">
        <v>7.81</v>
      </c>
      <c r="I408">
        <v>7.94</v>
      </c>
      <c r="J408">
        <v>7.75</v>
      </c>
    </row>
    <row r="409" spans="1:10" x14ac:dyDescent="0.3">
      <c r="A409" t="s">
        <v>812</v>
      </c>
      <c r="B409" t="s">
        <v>981</v>
      </c>
      <c r="C409">
        <v>8.01</v>
      </c>
      <c r="D409">
        <v>8.11</v>
      </c>
      <c r="E409">
        <v>8.19</v>
      </c>
      <c r="F409">
        <v>8.27</v>
      </c>
      <c r="G409">
        <v>8.08</v>
      </c>
      <c r="H409">
        <v>8.27</v>
      </c>
      <c r="I409">
        <v>8.23</v>
      </c>
      <c r="J409">
        <v>8.32</v>
      </c>
    </row>
    <row r="410" spans="1:10" x14ac:dyDescent="0.3">
      <c r="A410" t="s">
        <v>814</v>
      </c>
      <c r="B410" t="s">
        <v>982</v>
      </c>
      <c r="C410">
        <v>7.67</v>
      </c>
      <c r="D410">
        <v>7.82</v>
      </c>
      <c r="E410">
        <v>7.88</v>
      </c>
      <c r="F410">
        <v>7.94</v>
      </c>
      <c r="G410">
        <v>7.91</v>
      </c>
      <c r="H410">
        <v>7.95</v>
      </c>
      <c r="I410">
        <v>7.97</v>
      </c>
      <c r="J410">
        <v>7.95</v>
      </c>
    </row>
    <row r="411" spans="1:10" x14ac:dyDescent="0.3">
      <c r="A411" t="s">
        <v>816</v>
      </c>
      <c r="B411" t="s">
        <v>983</v>
      </c>
      <c r="C411">
        <v>7.54</v>
      </c>
      <c r="D411">
        <v>7.57</v>
      </c>
      <c r="E411">
        <v>7.78</v>
      </c>
      <c r="F411">
        <v>7.74</v>
      </c>
      <c r="G411">
        <v>7.89</v>
      </c>
      <c r="H411">
        <v>7.91</v>
      </c>
      <c r="I411">
        <v>7.83</v>
      </c>
      <c r="J411">
        <v>7.83</v>
      </c>
    </row>
    <row r="412" spans="1:10" x14ac:dyDescent="0.3">
      <c r="A412" t="s">
        <v>818</v>
      </c>
      <c r="B412" t="s">
        <v>984</v>
      </c>
      <c r="C412">
        <v>7.78</v>
      </c>
      <c r="D412">
        <v>7.9</v>
      </c>
      <c r="E412">
        <v>7.92</v>
      </c>
      <c r="F412">
        <v>7.97</v>
      </c>
      <c r="G412">
        <v>7.97</v>
      </c>
      <c r="H412">
        <v>7.99</v>
      </c>
      <c r="I412">
        <v>8.06</v>
      </c>
      <c r="J412">
        <v>7.88</v>
      </c>
    </row>
    <row r="413" spans="1:10" x14ac:dyDescent="0.3">
      <c r="A413" t="s">
        <v>820</v>
      </c>
      <c r="B413" t="s">
        <v>985</v>
      </c>
      <c r="C413">
        <v>8.2899999999999991</v>
      </c>
      <c r="D413">
        <v>8.1199999999999992</v>
      </c>
      <c r="E413">
        <v>8.06</v>
      </c>
      <c r="F413">
        <v>8.1300000000000008</v>
      </c>
      <c r="G413">
        <v>8.14</v>
      </c>
      <c r="H413">
        <v>7.89</v>
      </c>
      <c r="I413">
        <v>8.14</v>
      </c>
      <c r="J413">
        <v>8.1199999999999992</v>
      </c>
    </row>
    <row r="414" spans="1:10" x14ac:dyDescent="0.3">
      <c r="A414" t="s">
        <v>822</v>
      </c>
      <c r="B414" t="s">
        <v>986</v>
      </c>
      <c r="C414">
        <v>7.55</v>
      </c>
      <c r="D414">
        <v>7.55</v>
      </c>
      <c r="E414">
        <v>7.84</v>
      </c>
      <c r="F414">
        <v>7.93</v>
      </c>
      <c r="G414">
        <v>7.88</v>
      </c>
      <c r="H414">
        <v>7.82</v>
      </c>
      <c r="I414">
        <v>7.96</v>
      </c>
      <c r="J414">
        <v>7.85</v>
      </c>
    </row>
    <row r="415" spans="1:10" x14ac:dyDescent="0.3">
      <c r="A415" t="s">
        <v>824</v>
      </c>
      <c r="B415" t="s">
        <v>987</v>
      </c>
      <c r="C415">
        <v>7.55</v>
      </c>
      <c r="D415">
        <v>7.68</v>
      </c>
      <c r="E415">
        <v>7.73</v>
      </c>
      <c r="F415">
        <v>7.85</v>
      </c>
      <c r="G415">
        <v>7.9</v>
      </c>
      <c r="H415">
        <v>7.9</v>
      </c>
      <c r="I415">
        <v>7.81</v>
      </c>
      <c r="J415">
        <v>8.02</v>
      </c>
    </row>
    <row r="416" spans="1:10" x14ac:dyDescent="0.3">
      <c r="A416" t="s">
        <v>826</v>
      </c>
      <c r="B416" t="s">
        <v>988</v>
      </c>
      <c r="C416">
        <v>7.71</v>
      </c>
      <c r="D416">
        <v>7.92</v>
      </c>
      <c r="E416">
        <v>7.78</v>
      </c>
      <c r="F416">
        <v>7.94</v>
      </c>
      <c r="G416">
        <v>7.86</v>
      </c>
      <c r="H416">
        <v>7.84</v>
      </c>
      <c r="I416">
        <v>7.93</v>
      </c>
      <c r="J416">
        <v>7.79</v>
      </c>
    </row>
    <row r="417" spans="1:10" x14ac:dyDescent="0.3">
      <c r="A417" t="s">
        <v>828</v>
      </c>
      <c r="B417" t="s">
        <v>989</v>
      </c>
      <c r="C417">
        <v>7.58</v>
      </c>
      <c r="D417">
        <v>7.59</v>
      </c>
      <c r="E417">
        <v>7.64</v>
      </c>
      <c r="F417">
        <v>7.68</v>
      </c>
      <c r="G417">
        <v>7.68</v>
      </c>
      <c r="H417">
        <v>7.87</v>
      </c>
      <c r="I417">
        <v>7.85</v>
      </c>
      <c r="J417">
        <v>7.83</v>
      </c>
    </row>
    <row r="418" spans="1:10" x14ac:dyDescent="0.3">
      <c r="A418" t="s">
        <v>830</v>
      </c>
      <c r="B418" t="s">
        <v>990</v>
      </c>
      <c r="C418">
        <v>7.83</v>
      </c>
      <c r="D418">
        <v>7.85</v>
      </c>
      <c r="E418">
        <v>7.84</v>
      </c>
      <c r="F418">
        <v>7.91</v>
      </c>
      <c r="G418">
        <v>7.88</v>
      </c>
      <c r="H418">
        <v>7.81</v>
      </c>
      <c r="I418">
        <v>7.86</v>
      </c>
      <c r="J418">
        <v>7.83</v>
      </c>
    </row>
    <row r="420" spans="1:10" x14ac:dyDescent="0.3">
      <c r="A420" t="s">
        <v>832</v>
      </c>
      <c r="B420" t="s">
        <v>1011</v>
      </c>
      <c r="C420">
        <v>7.76</v>
      </c>
      <c r="D420">
        <v>7.86</v>
      </c>
      <c r="E420">
        <v>7.99</v>
      </c>
      <c r="F420">
        <v>8.1</v>
      </c>
      <c r="G420">
        <v>8</v>
      </c>
      <c r="H420">
        <v>8.08</v>
      </c>
      <c r="I420">
        <v>8.07</v>
      </c>
      <c r="J420">
        <v>8.07</v>
      </c>
    </row>
    <row r="421" spans="1:10" x14ac:dyDescent="0.3">
      <c r="A421" t="s">
        <v>834</v>
      </c>
      <c r="B421" t="s">
        <v>835</v>
      </c>
      <c r="C421" t="s">
        <v>390</v>
      </c>
      <c r="D421">
        <v>7.86</v>
      </c>
      <c r="E421">
        <v>8.27</v>
      </c>
      <c r="F421">
        <v>8.36</v>
      </c>
      <c r="G421">
        <v>8.23</v>
      </c>
      <c r="H421">
        <v>7.77</v>
      </c>
      <c r="I421">
        <v>7.92</v>
      </c>
      <c r="J421">
        <v>7.98</v>
      </c>
    </row>
    <row r="422" spans="1:10" x14ac:dyDescent="0.3">
      <c r="A422" t="s">
        <v>854</v>
      </c>
      <c r="B422" t="s">
        <v>991</v>
      </c>
      <c r="C422" t="s">
        <v>390</v>
      </c>
      <c r="D422">
        <v>7.87</v>
      </c>
      <c r="E422">
        <v>7.96</v>
      </c>
      <c r="F422">
        <v>7.59</v>
      </c>
      <c r="G422">
        <v>7.83</v>
      </c>
      <c r="H422">
        <v>8.27</v>
      </c>
      <c r="I422">
        <v>8.1</v>
      </c>
      <c r="J422">
        <v>8.1199999999999992</v>
      </c>
    </row>
    <row r="423" spans="1:10" x14ac:dyDescent="0.3">
      <c r="A423" t="s">
        <v>836</v>
      </c>
      <c r="B423" t="s">
        <v>992</v>
      </c>
      <c r="C423" t="s">
        <v>390</v>
      </c>
      <c r="D423">
        <v>8.06</v>
      </c>
      <c r="E423">
        <v>8</v>
      </c>
      <c r="F423">
        <v>8.17</v>
      </c>
      <c r="G423">
        <v>7.94</v>
      </c>
      <c r="H423">
        <v>8.0399999999999991</v>
      </c>
      <c r="I423">
        <v>8.11</v>
      </c>
      <c r="J423">
        <v>8.1999999999999993</v>
      </c>
    </row>
    <row r="424" spans="1:10" x14ac:dyDescent="0.3">
      <c r="A424" t="s">
        <v>838</v>
      </c>
      <c r="B424" t="s">
        <v>839</v>
      </c>
      <c r="C424" t="s">
        <v>390</v>
      </c>
      <c r="D424">
        <v>7.47</v>
      </c>
      <c r="E424">
        <v>7.79</v>
      </c>
      <c r="F424">
        <v>8.02</v>
      </c>
      <c r="G424">
        <v>7.54</v>
      </c>
      <c r="H424">
        <v>7.85</v>
      </c>
      <c r="I424">
        <v>7.68</v>
      </c>
      <c r="J424">
        <v>7.6</v>
      </c>
    </row>
    <row r="425" spans="1:10" x14ac:dyDescent="0.3">
      <c r="A425" t="s">
        <v>840</v>
      </c>
      <c r="B425" t="s">
        <v>841</v>
      </c>
      <c r="C425" t="s">
        <v>390</v>
      </c>
      <c r="D425">
        <v>7.86</v>
      </c>
      <c r="E425">
        <v>8.2100000000000009</v>
      </c>
      <c r="F425">
        <v>8.1199999999999992</v>
      </c>
      <c r="G425">
        <v>8.26</v>
      </c>
      <c r="H425">
        <v>8.44</v>
      </c>
      <c r="I425">
        <v>8.39</v>
      </c>
      <c r="J425">
        <v>8.25</v>
      </c>
    </row>
    <row r="426" spans="1:10" x14ac:dyDescent="0.3">
      <c r="A426" t="s">
        <v>842</v>
      </c>
      <c r="B426" t="s">
        <v>993</v>
      </c>
      <c r="C426" t="s">
        <v>390</v>
      </c>
      <c r="D426">
        <v>7.51</v>
      </c>
      <c r="E426">
        <v>7.55</v>
      </c>
      <c r="F426">
        <v>7.96</v>
      </c>
      <c r="G426">
        <v>8.07</v>
      </c>
      <c r="H426">
        <v>7.97</v>
      </c>
      <c r="I426">
        <v>8.14</v>
      </c>
      <c r="J426">
        <v>8</v>
      </c>
    </row>
    <row r="427" spans="1:10" x14ac:dyDescent="0.3">
      <c r="A427" t="s">
        <v>844</v>
      </c>
      <c r="B427" t="s">
        <v>845</v>
      </c>
      <c r="C427" t="s">
        <v>390</v>
      </c>
      <c r="D427">
        <v>8.11</v>
      </c>
      <c r="E427">
        <v>8.5299999999999994</v>
      </c>
      <c r="F427">
        <v>8.35</v>
      </c>
      <c r="G427">
        <v>7.8</v>
      </c>
      <c r="H427">
        <v>7.93</v>
      </c>
      <c r="I427">
        <v>8.24</v>
      </c>
      <c r="J427">
        <v>8.26</v>
      </c>
    </row>
    <row r="428" spans="1:10" x14ac:dyDescent="0.3">
      <c r="A428" t="s">
        <v>846</v>
      </c>
      <c r="B428" t="s">
        <v>847</v>
      </c>
      <c r="C428" t="s">
        <v>390</v>
      </c>
      <c r="D428">
        <v>8.19</v>
      </c>
      <c r="E428">
        <v>7.73</v>
      </c>
      <c r="F428">
        <v>7.92</v>
      </c>
      <c r="G428">
        <v>7.84</v>
      </c>
      <c r="H428">
        <v>8.18</v>
      </c>
      <c r="I428">
        <v>8.1999999999999993</v>
      </c>
      <c r="J428">
        <v>8.1</v>
      </c>
    </row>
    <row r="429" spans="1:10" x14ac:dyDescent="0.3">
      <c r="A429" t="s">
        <v>848</v>
      </c>
      <c r="B429" t="s">
        <v>849</v>
      </c>
      <c r="C429" t="s">
        <v>390</v>
      </c>
      <c r="D429">
        <v>8.11</v>
      </c>
      <c r="E429">
        <v>8.1999999999999993</v>
      </c>
      <c r="F429">
        <v>8.27</v>
      </c>
      <c r="G429">
        <v>8.6199999999999992</v>
      </c>
      <c r="H429">
        <v>8.24</v>
      </c>
      <c r="I429">
        <v>7.87</v>
      </c>
      <c r="J429">
        <v>8.39</v>
      </c>
    </row>
    <row r="430" spans="1:10" x14ac:dyDescent="0.3">
      <c r="A430" t="s">
        <v>850</v>
      </c>
      <c r="B430" t="s">
        <v>851</v>
      </c>
      <c r="C430" t="s">
        <v>390</v>
      </c>
      <c r="D430">
        <v>8.1300000000000008</v>
      </c>
      <c r="E430">
        <v>7.93</v>
      </c>
      <c r="F430">
        <v>8.48</v>
      </c>
      <c r="G430">
        <v>8.33</v>
      </c>
      <c r="H430">
        <v>8.1</v>
      </c>
      <c r="I430">
        <v>8.02</v>
      </c>
      <c r="J430">
        <v>8.1199999999999992</v>
      </c>
    </row>
    <row r="431" spans="1:10" x14ac:dyDescent="0.3">
      <c r="A431" t="s">
        <v>852</v>
      </c>
      <c r="B431" t="s">
        <v>853</v>
      </c>
      <c r="C431" t="s">
        <v>390</v>
      </c>
      <c r="D431">
        <v>7.88</v>
      </c>
      <c r="E431">
        <v>8.0399999999999991</v>
      </c>
      <c r="F431">
        <v>8.1</v>
      </c>
      <c r="G431">
        <v>8.16</v>
      </c>
      <c r="H431">
        <v>8.32</v>
      </c>
      <c r="I431">
        <v>8.51</v>
      </c>
      <c r="J431">
        <v>8.2899999999999991</v>
      </c>
    </row>
    <row r="432" spans="1:10" x14ac:dyDescent="0.3">
      <c r="A432" t="s">
        <v>996</v>
      </c>
    </row>
    <row r="434" spans="1:11" x14ac:dyDescent="0.3">
      <c r="A434" t="s">
        <v>879</v>
      </c>
    </row>
    <row r="435" spans="1:11" x14ac:dyDescent="0.3">
      <c r="A435" t="s">
        <v>1012</v>
      </c>
    </row>
    <row r="436" spans="1:11" x14ac:dyDescent="0.3">
      <c r="A436" t="s">
        <v>994</v>
      </c>
    </row>
    <row r="437" spans="1:11" x14ac:dyDescent="0.3">
      <c r="A437" t="s">
        <v>863</v>
      </c>
    </row>
    <row r="438" spans="1:11" x14ac:dyDescent="0.3">
      <c r="A438" t="s">
        <v>995</v>
      </c>
      <c r="K438" t="s">
        <v>866</v>
      </c>
    </row>
    <row r="439" spans="1:11" x14ac:dyDescent="0.3">
      <c r="K439" t="s">
        <v>868</v>
      </c>
    </row>
    <row r="440" spans="1:11" x14ac:dyDescent="0.3">
      <c r="A440" t="s">
        <v>864</v>
      </c>
      <c r="K440" t="s">
        <v>871</v>
      </c>
    </row>
    <row r="441" spans="1:11" x14ac:dyDescent="0.3">
      <c r="A441" t="s">
        <v>865</v>
      </c>
      <c r="D441" t="s">
        <v>866</v>
      </c>
      <c r="K441" t="s">
        <v>873</v>
      </c>
    </row>
    <row r="442" spans="1:11" x14ac:dyDescent="0.3">
      <c r="A442" t="s">
        <v>867</v>
      </c>
      <c r="D442" t="s">
        <v>868</v>
      </c>
    </row>
    <row r="443" spans="1:11" x14ac:dyDescent="0.3">
      <c r="A443" t="s">
        <v>870</v>
      </c>
      <c r="D443" t="s">
        <v>871</v>
      </c>
    </row>
    <row r="444" spans="1:11" x14ac:dyDescent="0.3">
      <c r="A444" t="s">
        <v>872</v>
      </c>
      <c r="D444" t="s">
        <v>873</v>
      </c>
    </row>
    <row r="449" spans="2:14" x14ac:dyDescent="0.3">
      <c r="B449" t="str">
        <f>frontsheet!B5</f>
        <v>Allerdale</v>
      </c>
      <c r="C449">
        <f>VLOOKUP(B449,B8:G431,2,FALSE)</f>
        <v>7.95</v>
      </c>
      <c r="D449">
        <f>VLOOKUP(B449,B8:G431,3,FALSE)</f>
        <v>7.76</v>
      </c>
      <c r="E449">
        <f>VLOOKUP(B449,B8:G431,4,FALSE)</f>
        <v>8.14</v>
      </c>
      <c r="F449">
        <f>VLOOKUP(B449,B8:G431,5,FALSE)</f>
        <v>8.33</v>
      </c>
      <c r="G449">
        <f>VLOOKUP(B449,B8:G431,6,FALSE)</f>
        <v>7.94</v>
      </c>
      <c r="H449">
        <f>VLOOKUP(B449,B8:H431,7,FALSE)</f>
        <v>7.92</v>
      </c>
      <c r="I449">
        <f>VLOOKUP(B449,B8:I431,8,FALSE)</f>
        <v>7.92</v>
      </c>
      <c r="J449">
        <f>VLOOKUP($B449,$B8:J431,9,FALSE)</f>
        <v>8.1199999999999992</v>
      </c>
      <c r="K449">
        <f>VLOOKUP($B449,$B8:K431,10,FALSE)</f>
        <v>7.93</v>
      </c>
      <c r="L449">
        <f>VLOOKUP($B449,$B8:L431,11,FALSE)</f>
        <v>8.0500000000000007</v>
      </c>
      <c r="M449">
        <f>VLOOKUP($B449,$B8:M431,12,FALSE)</f>
        <v>7.66</v>
      </c>
      <c r="N449">
        <f>VLOOKUP($B449,$B8:N431,13,FALSE)</f>
        <v>7.47</v>
      </c>
    </row>
    <row r="450" spans="2:14" x14ac:dyDescent="0.3">
      <c r="B450" t="str">
        <f>B449</f>
        <v>Allerdale</v>
      </c>
      <c r="C450" t="str">
        <f>VLOOKUP($B450,$B$469:$S$776,3,FALSE)</f>
        <v xml:space="preserve">Mainly Rural (rural including hub towns &gt;=80%) </v>
      </c>
      <c r="D450">
        <f>VLOOKUP($B450,$B$469:$S$776,6,FALSE)</f>
        <v>14</v>
      </c>
      <c r="E450">
        <f>VLOOKUP($B450,$B$469:$S$776,9,FALSE)</f>
        <v>23</v>
      </c>
      <c r="F450">
        <f>VLOOKUP($B450,$B$469:$S$776,12,FALSE)</f>
        <v>5</v>
      </c>
      <c r="G450">
        <f>VLOOKUP($B450,$B$469:$S$776,15,FALSE)</f>
        <v>2</v>
      </c>
      <c r="H450">
        <f>VLOOKUP($B450,$B$469:$T$776,18,FALSE)</f>
        <v>24</v>
      </c>
      <c r="I450">
        <f>VLOOKUP($B450,$B$469:$W$776,21,FALSE)</f>
        <v>29</v>
      </c>
      <c r="J450">
        <f>VLOOKUP($B450,$B$469:$AA$776,24,FALSE)</f>
        <v>26</v>
      </c>
    </row>
    <row r="451" spans="2:14" x14ac:dyDescent="0.3">
      <c r="B451" t="str">
        <f>B450</f>
        <v>Allerdale</v>
      </c>
      <c r="C451" s="139">
        <f>VLOOKUP($B451,$B$469:$S$776,5,FALSE)-COUNTIFS(E469:E776,"x",$D469:$D776,VLOOKUP($B451,$B$469:$S$776,3,FALSE))</f>
        <v>14</v>
      </c>
      <c r="D451">
        <f>VLOOKUP($B451,$B$469:$S$776,8,FALSE)-COUNTIFS(H469:H776,"x",$D469:$D776,VLOOKUP($B451,$B$469:$S$776,3,FALSE))</f>
        <v>23</v>
      </c>
      <c r="E451">
        <f>VLOOKUP($B451,$B$469:$S$776,11,FALSE)-COUNTIFS(K469:K776,"x",$D469:$D776,VLOOKUP($B451,$B$469:$S$776,3,FALSE))</f>
        <v>5</v>
      </c>
      <c r="F451">
        <f>VLOOKUP($B451,$B$469:$S$776,14,FALSE)-COUNTIFS(N469:N776,"x",$D469:$D776,VLOOKUP($B451,$B$469:$S$776,3,FALSE))</f>
        <v>2</v>
      </c>
      <c r="G451">
        <f>VLOOKUP($B451,$B$469:$S$776,17,FALSE)-COUNTIFS(Q469:Q776,"x",$D469:$D776,VLOOKUP($B451,$B$469:$S$776,3,FALSE))</f>
        <v>24</v>
      </c>
      <c r="H451">
        <f>VLOOKUP($B451,$B$469:$V$776,20,FALSE)-COUNTIFS(T469:T776,"x",$D469:$D776,VLOOKUP($B451,$B$469:$S$776,3,FALSE))</f>
        <v>29</v>
      </c>
      <c r="I451">
        <f>VLOOKUP($B451,$B$469:$Y$776,23,FALSE)-COUNTIFS(W469:W776,"x",$D469:$D776,VLOOKUP($B451,$B$469:$S$776,3,FALSE))</f>
        <v>25</v>
      </c>
      <c r="J451">
        <f>VLOOKUP($B451,$B$469:$AB$776,26,FALSE)-COUNTIFS(Z469:Z776,"x",$D469:$D776,VLOOKUP($B451,$B$469:$S$776,3,FALSE))</f>
        <v>7</v>
      </c>
      <c r="K451">
        <f>VLOOKUP($B451,$B$469:$AN$776,29,FALSE)-COUNTIFS(AC469:AC776,"x",$D469:$D776,VLOOKUP($B451,$B$469:$S$776,3,FALSE))</f>
        <v>29</v>
      </c>
      <c r="L451">
        <f>VLOOKUP($B451,$B$469:$AN$776,32,FALSE)-COUNTIFS(AF469:AF776,"x",$D469:$D776,VLOOKUP($B451,$B$469:$S$776,3,FALSE))</f>
        <v>10</v>
      </c>
      <c r="M451">
        <f>VLOOKUP($B451,$B$469:$AN$776,35,FALSE)-COUNTIFS(AI469:AI776,"x",$D469:$D776,VLOOKUP($B451,$B$469:$S$776,3,FALSE))</f>
        <v>36</v>
      </c>
      <c r="N451">
        <f>VLOOKUP($B451,$B$469:$AN$776,38,FALSE)-COUNTIFS(AL469:AL776,"x",$D469:$D776,VLOOKUP($B451,$B$469:$S$776,3,FALSE))</f>
        <v>37</v>
      </c>
    </row>
    <row r="468" spans="2:40" x14ac:dyDescent="0.3">
      <c r="D468" t="s">
        <v>919</v>
      </c>
      <c r="G468" t="s">
        <v>920</v>
      </c>
      <c r="J468" t="s">
        <v>921</v>
      </c>
      <c r="M468" t="s">
        <v>922</v>
      </c>
      <c r="P468" t="s">
        <v>923</v>
      </c>
      <c r="S468" t="s">
        <v>1007</v>
      </c>
      <c r="V468" t="s">
        <v>1009</v>
      </c>
      <c r="Y468" t="s">
        <v>1016</v>
      </c>
      <c r="AC468" t="s">
        <v>1026</v>
      </c>
      <c r="AF468" t="s">
        <v>1027</v>
      </c>
      <c r="AI468" t="s">
        <v>1028</v>
      </c>
      <c r="AL468" t="s">
        <v>1029</v>
      </c>
    </row>
    <row r="469" spans="2:40" x14ac:dyDescent="0.3">
      <c r="B469" t="s">
        <v>2</v>
      </c>
      <c r="C469" t="str">
        <f>VLOOKUP(B469,class!A$1:B$357,2,FALSE)</f>
        <v>Shire district</v>
      </c>
      <c r="D469" t="str">
        <f>VLOOKUP(B469,classifications!E$3:F$335,2,FALSE)</f>
        <v>Urban with City and Town</v>
      </c>
      <c r="E469" s="7">
        <f t="shared" ref="E469:E532" si="0">VLOOKUP($B469,$B$7:$G$431,2,FALSE)</f>
        <v>7.32</v>
      </c>
      <c r="F469" s="49">
        <f t="shared" ref="F469:F500" si="1">1+SUMPRODUCT((D$469:D$776=D469)*(E$469:E$776&gt;E469))</f>
        <v>89</v>
      </c>
      <c r="G469" s="49">
        <f>IF(E469="x",9999,F469)</f>
        <v>89</v>
      </c>
      <c r="H469">
        <f t="shared" ref="H469:H532" si="2">VLOOKUP($B469,$B$7:$G$431,3,FALSE)</f>
        <v>7.69</v>
      </c>
      <c r="I469" s="49">
        <f t="shared" ref="I469:I500" si="3">1+SUMPRODUCT((D$469:D$776=D469)*(H$469:H$776&gt;H469))</f>
        <v>39</v>
      </c>
      <c r="J469" s="49">
        <f>IF(H469="x",9999,I469)</f>
        <v>39</v>
      </c>
      <c r="K469">
        <f t="shared" ref="K469:K532" si="4">VLOOKUP($B469,$B$7:$G$431,4,FALSE)</f>
        <v>7.5</v>
      </c>
      <c r="L469">
        <f t="shared" ref="L469:L500" si="5">1+SUMPRODUCT((D$469:D$776=D469)*(K$469:K$776&gt;K469))</f>
        <v>83</v>
      </c>
      <c r="M469" s="49">
        <f>IF(K469="x",9999,L469)</f>
        <v>83</v>
      </c>
      <c r="N469">
        <f t="shared" ref="N469:N532" si="6">VLOOKUP($B469,$B$7:$G$431,5,FALSE)</f>
        <v>7.73</v>
      </c>
      <c r="O469">
        <f t="shared" ref="O469:O500" si="7">1+SUMPRODUCT((D$469:D$776=D469)*(N$469:N$776&gt;N469))</f>
        <v>59</v>
      </c>
      <c r="P469" s="49">
        <f>IF(N469="x",9999,O469)</f>
        <v>59</v>
      </c>
      <c r="Q469">
        <f t="shared" ref="Q469:Q532" si="8">VLOOKUP($B469,$B$7:$G$431,6,FALSE)</f>
        <v>8.24</v>
      </c>
      <c r="R469">
        <f t="shared" ref="R469:R500" si="9">1+SUMPRODUCT((D$469:D$776=D469)*(Q$469:Q$776&gt;Q469))</f>
        <v>1</v>
      </c>
      <c r="S469" s="49">
        <f>IF(Q469="x",9999,R469)</f>
        <v>1</v>
      </c>
      <c r="T469">
        <f t="shared" ref="T469:T532" si="10">VLOOKUP($B469,$B$7:$H$431,7,FALSE)</f>
        <v>7.81</v>
      </c>
      <c r="U469">
        <f t="shared" ref="U469:U500" si="11">1+SUMPRODUCT((D$469:D$776=D469)*(T$469:T$776&gt;T469))</f>
        <v>56</v>
      </c>
      <c r="V469" s="49">
        <f>IF(T469="x",9999,U469)</f>
        <v>56</v>
      </c>
      <c r="W469">
        <f t="shared" ref="W469:W532" si="12">VLOOKUP($B469,$B$7:$I$431,8,FALSE)</f>
        <v>7.93</v>
      </c>
      <c r="X469">
        <f t="shared" ref="X469:X500" si="13">1+SUMPRODUCT((D$469:D$776=D469)*(W$469:W$776&gt;W469))</f>
        <v>36</v>
      </c>
      <c r="Y469" s="49">
        <f>IF(W469="x",9999,X469)</f>
        <v>36</v>
      </c>
      <c r="Z469">
        <f t="shared" ref="Z469:Z532" si="14">VLOOKUP($B469,$B$7:$J$431,9,FALSE)</f>
        <v>7.39</v>
      </c>
      <c r="AA469">
        <f t="shared" ref="AA469:AA500" si="15">1+SUMPRODUCT((D$469:D$776=D469)*(Z$469:Z$776&gt;Z469))</f>
        <v>91</v>
      </c>
      <c r="AB469">
        <f>IF(Z469="x",9999,AA469)</f>
        <v>91</v>
      </c>
      <c r="AC469" t="str">
        <f>VLOOKUP($B469,$B$7:$Z$431,10,FALSE)</f>
        <v>x</v>
      </c>
      <c r="AD469" cm="1">
        <f t="array" ref="AD469">1+SUMPRODUCT((D$469:D$776=D469)*(AC$469:AC$776&gt;AC469))</f>
        <v>1</v>
      </c>
      <c r="AE469">
        <f>IF(AC469="x",9999,AD469)</f>
        <v>9999</v>
      </c>
      <c r="AF469">
        <f>VLOOKUP($B469,$B$7:$Z$431,11,FALSE)</f>
        <v>7.96</v>
      </c>
      <c r="AG469" cm="1">
        <f t="array" ref="AG469">1+SUMPRODUCT((D$469:D$776=D469)*(AF$469:AF$776&gt;AF469))</f>
        <v>15</v>
      </c>
      <c r="AH469">
        <f>IF(AF469="x",9999,AG469)</f>
        <v>15</v>
      </c>
      <c r="AI469">
        <f>VLOOKUP($B469,$B$7:$Z$431,12,FALSE)</f>
        <v>7.79</v>
      </c>
      <c r="AJ469" cm="1">
        <f t="array" ref="AJ469">1+SUMPRODUCT((D$469:D$776=D469)*(AI$469:AI$776&gt;AI469))</f>
        <v>38</v>
      </c>
      <c r="AK469">
        <f>IF(AI469="x",9999,AJ469)</f>
        <v>38</v>
      </c>
      <c r="AL469">
        <f>VLOOKUP($B469,$B$7:$Z$431,13,FALSE)</f>
        <v>7.95</v>
      </c>
      <c r="AM469" cm="1">
        <f t="array" ref="AM469">1+SUMPRODUCT((D$469:D$776=D469)*(AL$469:AL$776&gt;AL469))</f>
        <v>19</v>
      </c>
      <c r="AN469">
        <f>IF(AL469="x",9999,AM469)</f>
        <v>19</v>
      </c>
    </row>
    <row r="470" spans="2:40" x14ac:dyDescent="0.3">
      <c r="B470" t="s">
        <v>4</v>
      </c>
      <c r="C470" t="str">
        <f>VLOOKUP(B470,class!A$1:B$357,2,FALSE)</f>
        <v>Shire district</v>
      </c>
      <c r="D470" t="str">
        <f>VLOOKUP(B470,classifications!E$3:F$335,2,FALSE)</f>
        <v xml:space="preserve">Mainly Rural (rural including hub towns &gt;=80%) </v>
      </c>
      <c r="E470" s="7">
        <f t="shared" si="0"/>
        <v>7.95</v>
      </c>
      <c r="F470" s="49">
        <f t="shared" si="1"/>
        <v>14</v>
      </c>
      <c r="G470" s="49">
        <f t="shared" ref="G470:G532" si="16">IF(E470="x",9999,F470)</f>
        <v>14</v>
      </c>
      <c r="H470">
        <f t="shared" si="2"/>
        <v>7.76</v>
      </c>
      <c r="I470" s="49">
        <f t="shared" si="3"/>
        <v>23</v>
      </c>
      <c r="J470" s="49">
        <f t="shared" ref="J470:J532" si="17">IF(H470="x",9999,I470)</f>
        <v>23</v>
      </c>
      <c r="K470">
        <f t="shared" si="4"/>
        <v>8.14</v>
      </c>
      <c r="L470">
        <f t="shared" si="5"/>
        <v>5</v>
      </c>
      <c r="M470" s="49">
        <f t="shared" ref="M470:M532" si="18">IF(K470="x",9999,L470)</f>
        <v>5</v>
      </c>
      <c r="N470">
        <f t="shared" si="6"/>
        <v>8.33</v>
      </c>
      <c r="O470">
        <f t="shared" si="7"/>
        <v>2</v>
      </c>
      <c r="P470" s="49">
        <f t="shared" ref="P470:P532" si="19">IF(N470="x",9999,O470)</f>
        <v>2</v>
      </c>
      <c r="Q470">
        <f t="shared" si="8"/>
        <v>7.94</v>
      </c>
      <c r="R470">
        <f t="shared" si="9"/>
        <v>24</v>
      </c>
      <c r="S470" s="49">
        <f t="shared" ref="S470:S532" si="20">IF(Q470="x",9999,R470)</f>
        <v>24</v>
      </c>
      <c r="T470">
        <f t="shared" si="10"/>
        <v>7.92</v>
      </c>
      <c r="U470">
        <f t="shared" si="11"/>
        <v>29</v>
      </c>
      <c r="V470" s="49">
        <f t="shared" ref="V470:V532" si="21">IF(T470="x",9999,U470)</f>
        <v>29</v>
      </c>
      <c r="W470">
        <f t="shared" si="12"/>
        <v>7.92</v>
      </c>
      <c r="X470">
        <f t="shared" si="13"/>
        <v>26</v>
      </c>
      <c r="Y470" s="49">
        <f t="shared" ref="Y470:Y532" si="22">IF(W470="x",9999,X470)</f>
        <v>26</v>
      </c>
      <c r="Z470">
        <f t="shared" si="14"/>
        <v>8.1199999999999992</v>
      </c>
      <c r="AA470">
        <f t="shared" si="15"/>
        <v>7</v>
      </c>
      <c r="AB470">
        <f t="shared" ref="AB470:AB532" si="23">IF(Z470="x",9999,AA470)</f>
        <v>7</v>
      </c>
      <c r="AC470">
        <f t="shared" ref="AC470:AC533" si="24">VLOOKUP($B470,$B$7:$Z$431,10,FALSE)</f>
        <v>7.93</v>
      </c>
      <c r="AD470" cm="1">
        <f t="array" ref="AD470">1+SUMPRODUCT((D$469:D$776=D470)*(AC$469:AC$776&gt;AC470))</f>
        <v>29</v>
      </c>
      <c r="AE470">
        <f t="shared" ref="AE470:AE533" si="25">IF(AC470="x",9999,AD470)</f>
        <v>29</v>
      </c>
      <c r="AF470">
        <f t="shared" ref="AF470:AF533" si="26">VLOOKUP($B470,$B$7:$Z$431,11,FALSE)</f>
        <v>8.0500000000000007</v>
      </c>
      <c r="AG470" cm="1">
        <f t="array" ref="AG470">1+SUMPRODUCT((D$469:D$776=D470)*(AF$469:AF$776&gt;AF470))</f>
        <v>10</v>
      </c>
      <c r="AH470">
        <f t="shared" ref="AH470:AH533" si="27">IF(AF470="x",9999,AG470)</f>
        <v>10</v>
      </c>
      <c r="AI470">
        <f t="shared" ref="AI470:AI533" si="28">VLOOKUP($B470,$B$7:$Z$431,12,FALSE)</f>
        <v>7.66</v>
      </c>
      <c r="AJ470" cm="1">
        <f t="array" ref="AJ470">1+SUMPRODUCT((D$469:D$776=D470)*(AI$469:AI$776&gt;AI470))</f>
        <v>36</v>
      </c>
      <c r="AK470">
        <f t="shared" ref="AK470:AK533" si="29">IF(AI470="x",9999,AJ470)</f>
        <v>36</v>
      </c>
      <c r="AL470">
        <f t="shared" ref="AL470:AL533" si="30">VLOOKUP($B470,$B$7:$Z$431,13,FALSE)</f>
        <v>7.47</v>
      </c>
      <c r="AM470" cm="1">
        <f t="array" ref="AM470">1+SUMPRODUCT((D$469:D$776=D470)*(AL$469:AL$776&gt;AL470))</f>
        <v>40</v>
      </c>
      <c r="AN470">
        <f t="shared" ref="AN470:AN533" si="31">IF(AL470="x",9999,AM470)</f>
        <v>40</v>
      </c>
    </row>
    <row r="471" spans="2:40" x14ac:dyDescent="0.3">
      <c r="B471" t="s">
        <v>6</v>
      </c>
      <c r="C471" t="str">
        <f>VLOOKUP(B471,class!A$1:B$357,2,FALSE)</f>
        <v>Shire district</v>
      </c>
      <c r="D471" t="str">
        <f>VLOOKUP(B471,classifications!E$3:F$335,2,FALSE)</f>
        <v>Urban with Minor Conurbation</v>
      </c>
      <c r="E471" s="7">
        <f t="shared" si="0"/>
        <v>7.98</v>
      </c>
      <c r="F471" s="49">
        <f t="shared" si="1"/>
        <v>1</v>
      </c>
      <c r="G471" s="49">
        <f t="shared" si="16"/>
        <v>1</v>
      </c>
      <c r="H471">
        <f t="shared" si="2"/>
        <v>7.8</v>
      </c>
      <c r="I471" s="49">
        <f t="shared" si="3"/>
        <v>4</v>
      </c>
      <c r="J471" s="49">
        <f t="shared" si="17"/>
        <v>4</v>
      </c>
      <c r="K471">
        <f t="shared" si="4"/>
        <v>7.74</v>
      </c>
      <c r="L471">
        <f t="shared" si="5"/>
        <v>2</v>
      </c>
      <c r="M471" s="49">
        <f t="shared" si="18"/>
        <v>2</v>
      </c>
      <c r="N471">
        <f t="shared" si="6"/>
        <v>7.87</v>
      </c>
      <c r="O471">
        <f t="shared" si="7"/>
        <v>4</v>
      </c>
      <c r="P471" s="49">
        <f t="shared" si="19"/>
        <v>4</v>
      </c>
      <c r="Q471">
        <f t="shared" si="8"/>
        <v>8.1999999999999993</v>
      </c>
      <c r="R471">
        <f t="shared" si="9"/>
        <v>2</v>
      </c>
      <c r="S471" s="49">
        <f t="shared" si="20"/>
        <v>2</v>
      </c>
      <c r="T471">
        <f t="shared" si="10"/>
        <v>8.11</v>
      </c>
      <c r="U471">
        <f t="shared" si="11"/>
        <v>2</v>
      </c>
      <c r="V471" s="49">
        <f t="shared" si="21"/>
        <v>2</v>
      </c>
      <c r="W471">
        <f t="shared" si="12"/>
        <v>7.91</v>
      </c>
      <c r="X471">
        <f t="shared" si="13"/>
        <v>4</v>
      </c>
      <c r="Y471" s="49">
        <f t="shared" si="22"/>
        <v>4</v>
      </c>
      <c r="Z471">
        <f t="shared" si="14"/>
        <v>7.98</v>
      </c>
      <c r="AA471">
        <f t="shared" si="15"/>
        <v>5</v>
      </c>
      <c r="AB471">
        <f t="shared" si="23"/>
        <v>5</v>
      </c>
      <c r="AC471">
        <f t="shared" si="24"/>
        <v>8.02</v>
      </c>
      <c r="AD471" cm="1">
        <f t="array" ref="AD471">1+SUMPRODUCT((D$469:D$776=D471)*(AC$469:AC$776&gt;AC471))</f>
        <v>4</v>
      </c>
      <c r="AE471">
        <f t="shared" si="25"/>
        <v>4</v>
      </c>
      <c r="AF471">
        <f t="shared" si="26"/>
        <v>7.59</v>
      </c>
      <c r="AG471" cm="1">
        <f t="array" ref="AG471">1+SUMPRODUCT((D$469:D$776=D471)*(AF$469:AF$776&gt;AF471))</f>
        <v>8</v>
      </c>
      <c r="AH471">
        <f t="shared" si="27"/>
        <v>8</v>
      </c>
      <c r="AI471">
        <f t="shared" si="28"/>
        <v>8.1</v>
      </c>
      <c r="AJ471" cm="1">
        <f t="array" ref="AJ471">1+SUMPRODUCT((D$469:D$776=D471)*(AI$469:AI$776&gt;AI471))</f>
        <v>1</v>
      </c>
      <c r="AK471">
        <f t="shared" si="29"/>
        <v>1</v>
      </c>
      <c r="AL471">
        <f t="shared" si="30"/>
        <v>7.89</v>
      </c>
      <c r="AM471" cm="1">
        <f t="array" ref="AM471">1+SUMPRODUCT((D$469:D$776=D471)*(AL$469:AL$776&gt;AL471))</f>
        <v>2</v>
      </c>
      <c r="AN471">
        <f t="shared" si="31"/>
        <v>2</v>
      </c>
    </row>
    <row r="472" spans="2:40" x14ac:dyDescent="0.3">
      <c r="B472" t="s">
        <v>8</v>
      </c>
      <c r="C472" t="str">
        <f>VLOOKUP(B472,class!A$1:B$357,2,FALSE)</f>
        <v>Shire district</v>
      </c>
      <c r="D472" t="str">
        <f>VLOOKUP(B472,classifications!E$3:F$335,2,FALSE)</f>
        <v>Urban with City and Town</v>
      </c>
      <c r="E472" s="7">
        <f t="shared" si="0"/>
        <v>8.07</v>
      </c>
      <c r="F472" s="49">
        <f t="shared" si="1"/>
        <v>1</v>
      </c>
      <c r="G472" s="49">
        <f t="shared" si="16"/>
        <v>1</v>
      </c>
      <c r="H472">
        <f t="shared" si="2"/>
        <v>7.82</v>
      </c>
      <c r="I472" s="49">
        <f t="shared" si="3"/>
        <v>16</v>
      </c>
      <c r="J472" s="49">
        <f t="shared" si="17"/>
        <v>16</v>
      </c>
      <c r="K472">
        <f t="shared" si="4"/>
        <v>7.85</v>
      </c>
      <c r="L472">
        <f t="shared" si="5"/>
        <v>20</v>
      </c>
      <c r="M472" s="49">
        <f t="shared" si="18"/>
        <v>20</v>
      </c>
      <c r="N472">
        <f t="shared" si="6"/>
        <v>8.17</v>
      </c>
      <c r="O472">
        <f t="shared" si="7"/>
        <v>2</v>
      </c>
      <c r="P472" s="49">
        <f t="shared" si="19"/>
        <v>2</v>
      </c>
      <c r="Q472">
        <f t="shared" si="8"/>
        <v>8.1300000000000008</v>
      </c>
      <c r="R472">
        <f t="shared" si="9"/>
        <v>7</v>
      </c>
      <c r="S472" s="49">
        <f t="shared" si="20"/>
        <v>7</v>
      </c>
      <c r="T472">
        <f t="shared" si="10"/>
        <v>7.74</v>
      </c>
      <c r="U472">
        <f t="shared" si="11"/>
        <v>73</v>
      </c>
      <c r="V472" s="49">
        <f t="shared" si="21"/>
        <v>73</v>
      </c>
      <c r="W472">
        <f t="shared" si="12"/>
        <v>8.0399999999999991</v>
      </c>
      <c r="X472">
        <f t="shared" si="13"/>
        <v>21</v>
      </c>
      <c r="Y472" s="49">
        <f t="shared" si="22"/>
        <v>21</v>
      </c>
      <c r="Z472">
        <f t="shared" si="14"/>
        <v>8.16</v>
      </c>
      <c r="AA472">
        <f t="shared" si="15"/>
        <v>9</v>
      </c>
      <c r="AB472">
        <f t="shared" si="23"/>
        <v>9</v>
      </c>
      <c r="AC472">
        <f t="shared" si="24"/>
        <v>7.99</v>
      </c>
      <c r="AD472" cm="1">
        <f t="array" ref="AD472">1+SUMPRODUCT((D$469:D$776=D472)*(AC$469:AC$776&gt;AC472))</f>
        <v>22</v>
      </c>
      <c r="AE472">
        <f t="shared" si="25"/>
        <v>22</v>
      </c>
      <c r="AF472">
        <f t="shared" si="26"/>
        <v>8.08</v>
      </c>
      <c r="AG472" cm="1">
        <f t="array" ref="AG472">1+SUMPRODUCT((D$469:D$776=D472)*(AF$469:AF$776&gt;AF472))</f>
        <v>5</v>
      </c>
      <c r="AH472">
        <f t="shared" si="27"/>
        <v>5</v>
      </c>
      <c r="AI472">
        <f t="shared" si="28"/>
        <v>8.0399999999999991</v>
      </c>
      <c r="AJ472" cm="1">
        <f t="array" ref="AJ472">1+SUMPRODUCT((D$469:D$776=D472)*(AI$469:AI$776&gt;AI472))</f>
        <v>8</v>
      </c>
      <c r="AK472">
        <f t="shared" si="29"/>
        <v>8</v>
      </c>
      <c r="AL472">
        <f t="shared" si="30"/>
        <v>8.1199999999999992</v>
      </c>
      <c r="AM472" cm="1">
        <f t="array" ref="AM472">1+SUMPRODUCT((D$469:D$776=D472)*(AL$469:AL$776&gt;AL472))</f>
        <v>7</v>
      </c>
      <c r="AN472">
        <f t="shared" si="31"/>
        <v>7</v>
      </c>
    </row>
    <row r="473" spans="2:40" x14ac:dyDescent="0.3">
      <c r="B473" t="s">
        <v>9</v>
      </c>
      <c r="C473" t="str">
        <f>VLOOKUP(B473,class!A$1:B$357,2,FALSE)</f>
        <v>Shire district</v>
      </c>
      <c r="D473" t="str">
        <f>VLOOKUP(B473,classifications!E$3:F$335,2,FALSE)</f>
        <v>Urban with City and Town</v>
      </c>
      <c r="E473" s="7">
        <f t="shared" si="0"/>
        <v>7.37</v>
      </c>
      <c r="F473" s="49">
        <f t="shared" si="1"/>
        <v>84</v>
      </c>
      <c r="G473" s="49">
        <f t="shared" si="16"/>
        <v>84</v>
      </c>
      <c r="H473">
        <f t="shared" si="2"/>
        <v>7.18</v>
      </c>
      <c r="I473" s="49">
        <f t="shared" si="3"/>
        <v>90</v>
      </c>
      <c r="J473" s="49">
        <f t="shared" si="17"/>
        <v>90</v>
      </c>
      <c r="K473">
        <f t="shared" si="4"/>
        <v>7.57</v>
      </c>
      <c r="L473">
        <f t="shared" si="5"/>
        <v>80</v>
      </c>
      <c r="M473" s="49">
        <f t="shared" si="18"/>
        <v>80</v>
      </c>
      <c r="N473">
        <f t="shared" si="6"/>
        <v>7.67</v>
      </c>
      <c r="O473">
        <f t="shared" si="7"/>
        <v>73</v>
      </c>
      <c r="P473" s="49">
        <f t="shared" si="19"/>
        <v>73</v>
      </c>
      <c r="Q473">
        <f t="shared" si="8"/>
        <v>7.83</v>
      </c>
      <c r="R473">
        <f t="shared" si="9"/>
        <v>47</v>
      </c>
      <c r="S473" s="49">
        <f t="shared" si="20"/>
        <v>47</v>
      </c>
      <c r="T473">
        <f t="shared" si="10"/>
        <v>7.89</v>
      </c>
      <c r="U473">
        <f t="shared" si="11"/>
        <v>37</v>
      </c>
      <c r="V473" s="49">
        <f t="shared" si="21"/>
        <v>37</v>
      </c>
      <c r="W473">
        <f t="shared" si="12"/>
        <v>7.71</v>
      </c>
      <c r="X473">
        <f t="shared" si="13"/>
        <v>82</v>
      </c>
      <c r="Y473" s="49">
        <f t="shared" si="22"/>
        <v>82</v>
      </c>
      <c r="Z473">
        <f t="shared" si="14"/>
        <v>8.09</v>
      </c>
      <c r="AA473">
        <f t="shared" si="15"/>
        <v>16</v>
      </c>
      <c r="AB473">
        <f t="shared" si="23"/>
        <v>16</v>
      </c>
      <c r="AC473">
        <f t="shared" si="24"/>
        <v>7.67</v>
      </c>
      <c r="AD473" cm="1">
        <f t="array" ref="AD473">1+SUMPRODUCT((D$469:D$776=D473)*(AC$469:AC$776&gt;AC473))</f>
        <v>78</v>
      </c>
      <c r="AE473">
        <f t="shared" si="25"/>
        <v>78</v>
      </c>
      <c r="AF473">
        <f t="shared" si="26"/>
        <v>7.58</v>
      </c>
      <c r="AG473" cm="1">
        <f t="array" ref="AG473">1+SUMPRODUCT((D$469:D$776=D473)*(AF$469:AF$776&gt;AF473))</f>
        <v>73</v>
      </c>
      <c r="AH473">
        <f t="shared" si="27"/>
        <v>73</v>
      </c>
      <c r="AI473">
        <f t="shared" si="28"/>
        <v>7.65</v>
      </c>
      <c r="AJ473" cm="1">
        <f t="array" ref="AJ473">1+SUMPRODUCT((D$469:D$776=D473)*(AI$469:AI$776&gt;AI473))</f>
        <v>67</v>
      </c>
      <c r="AK473">
        <f t="shared" si="29"/>
        <v>67</v>
      </c>
      <c r="AL473">
        <f t="shared" si="30"/>
        <v>6.85</v>
      </c>
      <c r="AM473" cm="1">
        <f t="array" ref="AM473">1+SUMPRODUCT((D$469:D$776=D473)*(AL$469:AL$776&gt;AL473))</f>
        <v>91</v>
      </c>
      <c r="AN473">
        <f t="shared" si="31"/>
        <v>91</v>
      </c>
    </row>
    <row r="474" spans="2:40" x14ac:dyDescent="0.3">
      <c r="B474" t="s">
        <v>10</v>
      </c>
      <c r="C474" t="str">
        <f>VLOOKUP(B474,class!A$1:B$357,2,FALSE)</f>
        <v>Shire district</v>
      </c>
      <c r="D474" t="str">
        <f>VLOOKUP(B474,classifications!E$3:F$335,2,FALSE)</f>
        <v>Urban with Significant Rural (rural including hub towns 26-49%)</v>
      </c>
      <c r="E474" s="7">
        <f t="shared" si="0"/>
        <v>7.9</v>
      </c>
      <c r="F474" s="49">
        <f t="shared" si="1"/>
        <v>13</v>
      </c>
      <c r="G474" s="49">
        <f t="shared" si="16"/>
        <v>13</v>
      </c>
      <c r="H474">
        <f t="shared" si="2"/>
        <v>7.85</v>
      </c>
      <c r="I474" s="49">
        <f t="shared" si="3"/>
        <v>16</v>
      </c>
      <c r="J474" s="49">
        <f t="shared" si="17"/>
        <v>16</v>
      </c>
      <c r="K474">
        <f t="shared" si="4"/>
        <v>7.72</v>
      </c>
      <c r="L474">
        <f t="shared" si="5"/>
        <v>42</v>
      </c>
      <c r="M474" s="49">
        <f t="shared" si="18"/>
        <v>42</v>
      </c>
      <c r="N474">
        <f t="shared" si="6"/>
        <v>8.06</v>
      </c>
      <c r="O474">
        <f t="shared" si="7"/>
        <v>8</v>
      </c>
      <c r="P474" s="49">
        <f t="shared" si="19"/>
        <v>8</v>
      </c>
      <c r="Q474">
        <f t="shared" si="8"/>
        <v>7.96</v>
      </c>
      <c r="R474">
        <f t="shared" si="9"/>
        <v>19</v>
      </c>
      <c r="S474" s="49">
        <f t="shared" si="20"/>
        <v>19</v>
      </c>
      <c r="T474">
        <f t="shared" si="10"/>
        <v>8.2200000000000006</v>
      </c>
      <c r="U474">
        <f t="shared" si="11"/>
        <v>3</v>
      </c>
      <c r="V474" s="49">
        <f t="shared" si="21"/>
        <v>3</v>
      </c>
      <c r="W474">
        <f t="shared" si="12"/>
        <v>7.76</v>
      </c>
      <c r="X474">
        <f t="shared" si="13"/>
        <v>39</v>
      </c>
      <c r="Y474" s="49">
        <f t="shared" si="22"/>
        <v>39</v>
      </c>
      <c r="Z474">
        <f t="shared" si="14"/>
        <v>8.06</v>
      </c>
      <c r="AA474">
        <f t="shared" si="15"/>
        <v>15</v>
      </c>
      <c r="AB474">
        <f t="shared" si="23"/>
        <v>15</v>
      </c>
      <c r="AC474">
        <f t="shared" si="24"/>
        <v>7.93</v>
      </c>
      <c r="AD474" cm="1">
        <f t="array" ref="AD474">1+SUMPRODUCT((D$469:D$776=D474)*(AC$469:AC$776&gt;AC474))</f>
        <v>21</v>
      </c>
      <c r="AE474">
        <f t="shared" si="25"/>
        <v>21</v>
      </c>
      <c r="AF474">
        <f t="shared" si="26"/>
        <v>7.91</v>
      </c>
      <c r="AG474" cm="1">
        <f t="array" ref="AG474">1+SUMPRODUCT((D$469:D$776=D474)*(AF$469:AF$776&gt;AF474))</f>
        <v>8</v>
      </c>
      <c r="AH474">
        <f t="shared" si="27"/>
        <v>8</v>
      </c>
      <c r="AI474">
        <f t="shared" si="28"/>
        <v>7.99</v>
      </c>
      <c r="AJ474" cm="1">
        <f t="array" ref="AJ474">1+SUMPRODUCT((D$469:D$776=D474)*(AI$469:AI$776&gt;AI474))</f>
        <v>13</v>
      </c>
      <c r="AK474">
        <f t="shared" si="29"/>
        <v>13</v>
      </c>
      <c r="AL474">
        <f t="shared" si="30"/>
        <v>8.0399999999999991</v>
      </c>
      <c r="AM474" cm="1">
        <f t="array" ref="AM474">1+SUMPRODUCT((D$469:D$776=D474)*(AL$469:AL$776&gt;AL474))</f>
        <v>11</v>
      </c>
      <c r="AN474">
        <f t="shared" si="31"/>
        <v>11</v>
      </c>
    </row>
    <row r="475" spans="2:40" x14ac:dyDescent="0.3">
      <c r="B475" t="s">
        <v>14</v>
      </c>
      <c r="C475" t="str">
        <f>VLOOKUP(B475,class!A$1:B$357,2,FALSE)</f>
        <v>Shire district</v>
      </c>
      <c r="D475" t="str">
        <f>VLOOKUP(B475,classifications!E$3:F$335,2,FALSE)</f>
        <v xml:space="preserve">Mainly Rural (rural including hub towns &gt;=80%) </v>
      </c>
      <c r="E475" s="7">
        <f t="shared" si="0"/>
        <v>7.99</v>
      </c>
      <c r="F475" s="49">
        <f t="shared" si="1"/>
        <v>8</v>
      </c>
      <c r="G475" s="49">
        <f t="shared" si="16"/>
        <v>8</v>
      </c>
      <c r="H475">
        <f t="shared" si="2"/>
        <v>7.67</v>
      </c>
      <c r="I475" s="49">
        <f t="shared" si="3"/>
        <v>33</v>
      </c>
      <c r="J475" s="49">
        <f t="shared" si="17"/>
        <v>33</v>
      </c>
      <c r="K475">
        <f t="shared" si="4"/>
        <v>8.2799999999999994</v>
      </c>
      <c r="L475">
        <f t="shared" si="5"/>
        <v>1</v>
      </c>
      <c r="M475" s="49">
        <f t="shared" si="18"/>
        <v>1</v>
      </c>
      <c r="N475">
        <f t="shared" si="6"/>
        <v>7.92</v>
      </c>
      <c r="O475">
        <f t="shared" si="7"/>
        <v>26</v>
      </c>
      <c r="P475" s="49">
        <f t="shared" si="19"/>
        <v>26</v>
      </c>
      <c r="Q475">
        <f t="shared" si="8"/>
        <v>8.01</v>
      </c>
      <c r="R475">
        <f t="shared" si="9"/>
        <v>15</v>
      </c>
      <c r="S475" s="49">
        <f t="shared" si="20"/>
        <v>15</v>
      </c>
      <c r="T475">
        <f t="shared" si="10"/>
        <v>7.99</v>
      </c>
      <c r="U475">
        <f t="shared" si="11"/>
        <v>21</v>
      </c>
      <c r="V475" s="49">
        <f t="shared" si="21"/>
        <v>21</v>
      </c>
      <c r="W475">
        <f t="shared" si="12"/>
        <v>7.99</v>
      </c>
      <c r="X475">
        <f t="shared" si="13"/>
        <v>20</v>
      </c>
      <c r="Y475" s="49">
        <f t="shared" si="22"/>
        <v>20</v>
      </c>
      <c r="Z475">
        <f t="shared" si="14"/>
        <v>8.06</v>
      </c>
      <c r="AA475">
        <f t="shared" si="15"/>
        <v>17</v>
      </c>
      <c r="AB475">
        <f t="shared" si="23"/>
        <v>17</v>
      </c>
      <c r="AC475">
        <f t="shared" si="24"/>
        <v>8.36</v>
      </c>
      <c r="AD475" cm="1">
        <f t="array" ref="AD475">1+SUMPRODUCT((D$469:D$776=D475)*(AC$469:AC$776&gt;AC475))</f>
        <v>3</v>
      </c>
      <c r="AE475">
        <f t="shared" si="25"/>
        <v>3</v>
      </c>
      <c r="AF475">
        <f t="shared" si="26"/>
        <v>8.15</v>
      </c>
      <c r="AG475" cm="1">
        <f t="array" ref="AG475">1+SUMPRODUCT((D$469:D$776=D475)*(AF$469:AF$776&gt;AF475))</f>
        <v>6</v>
      </c>
      <c r="AH475">
        <f t="shared" si="27"/>
        <v>6</v>
      </c>
      <c r="AI475">
        <f t="shared" si="28"/>
        <v>8.18</v>
      </c>
      <c r="AJ475" cm="1">
        <f t="array" ref="AJ475">1+SUMPRODUCT((D$469:D$776=D475)*(AI$469:AI$776&gt;AI475))</f>
        <v>4</v>
      </c>
      <c r="AK475">
        <f t="shared" si="29"/>
        <v>4</v>
      </c>
      <c r="AL475">
        <f t="shared" si="30"/>
        <v>8.1</v>
      </c>
      <c r="AM475" cm="1">
        <f t="array" ref="AM475">1+SUMPRODUCT((D$469:D$776=D475)*(AL$469:AL$776&gt;AL475))</f>
        <v>11</v>
      </c>
      <c r="AN475">
        <f t="shared" si="31"/>
        <v>11</v>
      </c>
    </row>
    <row r="476" spans="2:40" x14ac:dyDescent="0.3">
      <c r="B476" t="s">
        <v>15</v>
      </c>
      <c r="C476" t="str">
        <f>VLOOKUP(B476,class!A$1:B$357,2,FALSE)</f>
        <v>London borough</v>
      </c>
      <c r="D476" t="str">
        <f>VLOOKUP(B476,classifications!E$3:F$335,2,FALSE)</f>
        <v>Urban with Major Conurbation</v>
      </c>
      <c r="E476" s="7">
        <f t="shared" si="0"/>
        <v>7.49</v>
      </c>
      <c r="F476" s="49">
        <f t="shared" si="1"/>
        <v>52</v>
      </c>
      <c r="G476" s="49">
        <f t="shared" si="16"/>
        <v>52</v>
      </c>
      <c r="H476">
        <f t="shared" si="2"/>
        <v>7.6</v>
      </c>
      <c r="I476" s="49">
        <f t="shared" si="3"/>
        <v>35</v>
      </c>
      <c r="J476" s="49">
        <f t="shared" si="17"/>
        <v>35</v>
      </c>
      <c r="K476">
        <f t="shared" si="4"/>
        <v>7.39</v>
      </c>
      <c r="L476">
        <f t="shared" si="5"/>
        <v>71</v>
      </c>
      <c r="M476" s="49">
        <f t="shared" si="18"/>
        <v>71</v>
      </c>
      <c r="N476">
        <f t="shared" si="6"/>
        <v>7.57</v>
      </c>
      <c r="O476">
        <f t="shared" si="7"/>
        <v>62</v>
      </c>
      <c r="P476" s="49">
        <f t="shared" si="19"/>
        <v>62</v>
      </c>
      <c r="Q476">
        <f t="shared" si="8"/>
        <v>7.81</v>
      </c>
      <c r="R476">
        <f t="shared" si="9"/>
        <v>28</v>
      </c>
      <c r="S476" s="49">
        <f t="shared" si="20"/>
        <v>28</v>
      </c>
      <c r="T476">
        <f t="shared" si="10"/>
        <v>7.74</v>
      </c>
      <c r="U476">
        <f t="shared" si="11"/>
        <v>48</v>
      </c>
      <c r="V476" s="49">
        <f t="shared" si="21"/>
        <v>48</v>
      </c>
      <c r="W476">
        <f t="shared" si="12"/>
        <v>7.95</v>
      </c>
      <c r="X476">
        <f t="shared" si="13"/>
        <v>16</v>
      </c>
      <c r="Y476" s="49">
        <f t="shared" si="22"/>
        <v>16</v>
      </c>
      <c r="Z476">
        <f t="shared" si="14"/>
        <v>7.88</v>
      </c>
      <c r="AA476">
        <f t="shared" si="15"/>
        <v>27</v>
      </c>
      <c r="AB476">
        <f t="shared" si="23"/>
        <v>27</v>
      </c>
      <c r="AC476">
        <f t="shared" si="24"/>
        <v>7.72</v>
      </c>
      <c r="AD476" cm="1">
        <f t="array" ref="AD476">1+SUMPRODUCT((D$469:D$776=D476)*(AC$469:AC$776&gt;AC476))</f>
        <v>50</v>
      </c>
      <c r="AE476">
        <f t="shared" si="25"/>
        <v>50</v>
      </c>
      <c r="AF476">
        <f t="shared" si="26"/>
        <v>7.84</v>
      </c>
      <c r="AG476" cm="1">
        <f t="array" ref="AG476">1+SUMPRODUCT((D$469:D$776=D476)*(AF$469:AF$776&gt;AF476))</f>
        <v>8</v>
      </c>
      <c r="AH476">
        <f t="shared" si="27"/>
        <v>8</v>
      </c>
      <c r="AI476">
        <f t="shared" si="28"/>
        <v>7.82</v>
      </c>
      <c r="AJ476" cm="1">
        <f t="array" ref="AJ476">1+SUMPRODUCT((D$469:D$776=D476)*(AI$469:AI$776&gt;AI476))</f>
        <v>18</v>
      </c>
      <c r="AK476">
        <f t="shared" si="29"/>
        <v>18</v>
      </c>
      <c r="AL476">
        <f t="shared" si="30"/>
        <v>7.9</v>
      </c>
      <c r="AM476" cm="1">
        <f t="array" ref="AM476">1+SUMPRODUCT((D$469:D$776=D476)*(AL$469:AL$776&gt;AL476))</f>
        <v>10</v>
      </c>
      <c r="AN476">
        <f t="shared" si="31"/>
        <v>10</v>
      </c>
    </row>
    <row r="477" spans="2:40" x14ac:dyDescent="0.3">
      <c r="B477" t="s">
        <v>17</v>
      </c>
      <c r="C477" t="str">
        <f>VLOOKUP(B477,class!A$1:B$357,2,FALSE)</f>
        <v>London borough</v>
      </c>
      <c r="D477" t="str">
        <f>VLOOKUP(B477,classifications!E$3:F$335,2,FALSE)</f>
        <v>Urban with Major Conurbation</v>
      </c>
      <c r="E477" s="7">
        <f t="shared" si="0"/>
        <v>7.7</v>
      </c>
      <c r="F477" s="49">
        <f t="shared" si="1"/>
        <v>16</v>
      </c>
      <c r="G477" s="49">
        <f t="shared" si="16"/>
        <v>16</v>
      </c>
      <c r="H477">
        <f t="shared" si="2"/>
        <v>7.74</v>
      </c>
      <c r="I477" s="49">
        <f t="shared" si="3"/>
        <v>21</v>
      </c>
      <c r="J477" s="49">
        <f t="shared" si="17"/>
        <v>21</v>
      </c>
      <c r="K477">
        <f t="shared" si="4"/>
        <v>7.7</v>
      </c>
      <c r="L477">
        <f t="shared" si="5"/>
        <v>35</v>
      </c>
      <c r="M477" s="49">
        <f t="shared" si="18"/>
        <v>35</v>
      </c>
      <c r="N477">
        <f t="shared" si="6"/>
        <v>7.92</v>
      </c>
      <c r="O477">
        <f t="shared" si="7"/>
        <v>6</v>
      </c>
      <c r="P477" s="49">
        <f t="shared" si="19"/>
        <v>6</v>
      </c>
      <c r="Q477">
        <f t="shared" si="8"/>
        <v>7.92</v>
      </c>
      <c r="R477">
        <f t="shared" si="9"/>
        <v>7</v>
      </c>
      <c r="S477" s="49">
        <f t="shared" si="20"/>
        <v>7</v>
      </c>
      <c r="T477">
        <f t="shared" si="10"/>
        <v>7.83</v>
      </c>
      <c r="U477">
        <f t="shared" si="11"/>
        <v>33</v>
      </c>
      <c r="V477" s="49">
        <f t="shared" si="21"/>
        <v>33</v>
      </c>
      <c r="W477">
        <f t="shared" si="12"/>
        <v>7.86</v>
      </c>
      <c r="X477">
        <f t="shared" si="13"/>
        <v>29</v>
      </c>
      <c r="Y477" s="49">
        <f t="shared" si="22"/>
        <v>29</v>
      </c>
      <c r="Z477">
        <f t="shared" si="14"/>
        <v>7.68</v>
      </c>
      <c r="AA477">
        <f t="shared" si="15"/>
        <v>64</v>
      </c>
      <c r="AB477">
        <f t="shared" si="23"/>
        <v>64</v>
      </c>
      <c r="AC477">
        <f t="shared" si="24"/>
        <v>7.84</v>
      </c>
      <c r="AD477" cm="1">
        <f t="array" ref="AD477">1+SUMPRODUCT((D$469:D$776=D477)*(AC$469:AC$776&gt;AC477))</f>
        <v>31</v>
      </c>
      <c r="AE477">
        <f t="shared" si="25"/>
        <v>31</v>
      </c>
      <c r="AF477">
        <f t="shared" si="26"/>
        <v>7.58</v>
      </c>
      <c r="AG477" cm="1">
        <f t="array" ref="AG477">1+SUMPRODUCT((D$469:D$776=D477)*(AF$469:AF$776&gt;AF477))</f>
        <v>56</v>
      </c>
      <c r="AH477">
        <f t="shared" si="27"/>
        <v>56</v>
      </c>
      <c r="AI477">
        <f t="shared" si="28"/>
        <v>7.7</v>
      </c>
      <c r="AJ477" cm="1">
        <f t="array" ref="AJ477">1+SUMPRODUCT((D$469:D$776=D477)*(AI$469:AI$776&gt;AI477))</f>
        <v>44</v>
      </c>
      <c r="AK477">
        <f t="shared" si="29"/>
        <v>44</v>
      </c>
      <c r="AL477">
        <f t="shared" si="30"/>
        <v>7.44</v>
      </c>
      <c r="AM477" cm="1">
        <f t="array" ref="AM477">1+SUMPRODUCT((D$469:D$776=D477)*(AL$469:AL$776&gt;AL477))</f>
        <v>64</v>
      </c>
      <c r="AN477">
        <f t="shared" si="31"/>
        <v>64</v>
      </c>
    </row>
    <row r="478" spans="2:40" x14ac:dyDescent="0.3">
      <c r="B478" t="s">
        <v>18</v>
      </c>
      <c r="C478" t="str">
        <f>VLOOKUP(B478,class!A$1:B$357,2,FALSE)</f>
        <v>Metropolitan district</v>
      </c>
      <c r="D478" t="str">
        <f>VLOOKUP(B478,classifications!E$3:F$335,2,FALSE)</f>
        <v>Urban with Minor Conurbation</v>
      </c>
      <c r="E478" s="7">
        <f t="shared" si="0"/>
        <v>7.51</v>
      </c>
      <c r="F478" s="49">
        <f t="shared" si="1"/>
        <v>8</v>
      </c>
      <c r="G478" s="49">
        <f t="shared" si="16"/>
        <v>8</v>
      </c>
      <c r="H478">
        <f t="shared" si="2"/>
        <v>7.57</v>
      </c>
      <c r="I478" s="49">
        <f t="shared" si="3"/>
        <v>8</v>
      </c>
      <c r="J478" s="49">
        <f t="shared" si="17"/>
        <v>8</v>
      </c>
      <c r="K478">
        <f t="shared" si="4"/>
        <v>7.67</v>
      </c>
      <c r="L478">
        <f t="shared" si="5"/>
        <v>6</v>
      </c>
      <c r="M478" s="49">
        <f t="shared" si="18"/>
        <v>6</v>
      </c>
      <c r="N478">
        <f t="shared" si="6"/>
        <v>7.84</v>
      </c>
      <c r="O478">
        <f t="shared" si="7"/>
        <v>5</v>
      </c>
      <c r="P478" s="49">
        <f t="shared" si="19"/>
        <v>5</v>
      </c>
      <c r="Q478">
        <f t="shared" si="8"/>
        <v>7.78</v>
      </c>
      <c r="R478">
        <f t="shared" si="9"/>
        <v>7</v>
      </c>
      <c r="S478" s="49">
        <f t="shared" si="20"/>
        <v>7</v>
      </c>
      <c r="T478">
        <f t="shared" si="10"/>
        <v>7.84</v>
      </c>
      <c r="U478">
        <f t="shared" si="11"/>
        <v>7</v>
      </c>
      <c r="V478" s="49">
        <f t="shared" si="21"/>
        <v>7</v>
      </c>
      <c r="W478">
        <f t="shared" si="12"/>
        <v>7.94</v>
      </c>
      <c r="X478">
        <f t="shared" si="13"/>
        <v>3</v>
      </c>
      <c r="Y478" s="49">
        <f t="shared" si="22"/>
        <v>3</v>
      </c>
      <c r="Z478">
        <f t="shared" si="14"/>
        <v>8</v>
      </c>
      <c r="AA478">
        <f t="shared" si="15"/>
        <v>4</v>
      </c>
      <c r="AB478">
        <f t="shared" si="23"/>
        <v>4</v>
      </c>
      <c r="AC478">
        <f t="shared" si="24"/>
        <v>7.99</v>
      </c>
      <c r="AD478" cm="1">
        <f t="array" ref="AD478">1+SUMPRODUCT((D$469:D$776=D478)*(AC$469:AC$776&gt;AC478))</f>
        <v>5</v>
      </c>
      <c r="AE478">
        <f t="shared" si="25"/>
        <v>5</v>
      </c>
      <c r="AF478">
        <f t="shared" si="26"/>
        <v>7.83</v>
      </c>
      <c r="AG478" cm="1">
        <f t="array" ref="AG478">1+SUMPRODUCT((D$469:D$776=D478)*(AF$469:AF$776&gt;AF478))</f>
        <v>3</v>
      </c>
      <c r="AH478">
        <f t="shared" si="27"/>
        <v>3</v>
      </c>
      <c r="AI478">
        <f t="shared" si="28"/>
        <v>7.54</v>
      </c>
      <c r="AJ478" cm="1">
        <f t="array" ref="AJ478">1+SUMPRODUCT((D$469:D$776=D478)*(AI$469:AI$776&gt;AI478))</f>
        <v>9</v>
      </c>
      <c r="AK478">
        <f t="shared" si="29"/>
        <v>9</v>
      </c>
      <c r="AL478">
        <f t="shared" si="30"/>
        <v>7.54</v>
      </c>
      <c r="AM478" cm="1">
        <f t="array" ref="AM478">1+SUMPRODUCT((D$469:D$776=D478)*(AL$469:AL$776&gt;AL478))</f>
        <v>6</v>
      </c>
      <c r="AN478">
        <f t="shared" si="31"/>
        <v>6</v>
      </c>
    </row>
    <row r="479" spans="2:40" x14ac:dyDescent="0.3">
      <c r="B479" t="s">
        <v>19</v>
      </c>
      <c r="C479" t="str">
        <f>VLOOKUP(B479,class!A$1:B$357,2,FALSE)</f>
        <v>Shire district</v>
      </c>
      <c r="D479" t="str">
        <f>VLOOKUP(B479,classifications!E$3:F$335,2,FALSE)</f>
        <v>Urban with Significant Rural (rural including hub towns 26-49%)</v>
      </c>
      <c r="E479" s="7">
        <f t="shared" si="0"/>
        <v>7.51</v>
      </c>
      <c r="F479" s="49">
        <f t="shared" si="1"/>
        <v>44</v>
      </c>
      <c r="G479" s="49">
        <f t="shared" si="16"/>
        <v>44</v>
      </c>
      <c r="H479">
        <f t="shared" si="2"/>
        <v>7.51</v>
      </c>
      <c r="I479" s="49">
        <f t="shared" si="3"/>
        <v>46</v>
      </c>
      <c r="J479" s="49">
        <f t="shared" si="17"/>
        <v>46</v>
      </c>
      <c r="K479">
        <f t="shared" si="4"/>
        <v>7.77</v>
      </c>
      <c r="L479">
        <f t="shared" si="5"/>
        <v>36</v>
      </c>
      <c r="M479" s="49">
        <f t="shared" si="18"/>
        <v>36</v>
      </c>
      <c r="N479">
        <f t="shared" si="6"/>
        <v>7.48</v>
      </c>
      <c r="O479">
        <f t="shared" si="7"/>
        <v>47</v>
      </c>
      <c r="P479" s="49">
        <f t="shared" si="19"/>
        <v>47</v>
      </c>
      <c r="Q479">
        <f t="shared" si="8"/>
        <v>7.76</v>
      </c>
      <c r="R479">
        <f t="shared" si="9"/>
        <v>42</v>
      </c>
      <c r="S479" s="49">
        <f t="shared" si="20"/>
        <v>42</v>
      </c>
      <c r="T479">
        <f t="shared" si="10"/>
        <v>7.92</v>
      </c>
      <c r="U479">
        <f t="shared" si="11"/>
        <v>31</v>
      </c>
      <c r="V479" s="49">
        <f t="shared" si="21"/>
        <v>31</v>
      </c>
      <c r="W479">
        <f t="shared" si="12"/>
        <v>7.73</v>
      </c>
      <c r="X479">
        <f t="shared" si="13"/>
        <v>43</v>
      </c>
      <c r="Y479" s="49">
        <f t="shared" si="22"/>
        <v>43</v>
      </c>
      <c r="Z479">
        <f t="shared" si="14"/>
        <v>7.47</v>
      </c>
      <c r="AA479">
        <f t="shared" si="15"/>
        <v>49</v>
      </c>
      <c r="AB479">
        <f t="shared" si="23"/>
        <v>49</v>
      </c>
      <c r="AC479">
        <f t="shared" si="24"/>
        <v>7.4</v>
      </c>
      <c r="AD479" cm="1">
        <f t="array" ref="AD479">1+SUMPRODUCT((D$469:D$776=D479)*(AC$469:AC$776&gt;AC479))</f>
        <v>50</v>
      </c>
      <c r="AE479">
        <f t="shared" si="25"/>
        <v>50</v>
      </c>
      <c r="AF479">
        <f t="shared" si="26"/>
        <v>7.18</v>
      </c>
      <c r="AG479" cm="1">
        <f t="array" ref="AG479">1+SUMPRODUCT((D$469:D$776=D479)*(AF$469:AF$776&gt;AF479))</f>
        <v>48</v>
      </c>
      <c r="AH479">
        <f t="shared" si="27"/>
        <v>48</v>
      </c>
      <c r="AI479">
        <f t="shared" si="28"/>
        <v>6.91</v>
      </c>
      <c r="AJ479" cm="1">
        <f t="array" ref="AJ479">1+SUMPRODUCT((D$469:D$776=D479)*(AI$469:AI$776&gt;AI479))</f>
        <v>50</v>
      </c>
      <c r="AK479">
        <f t="shared" si="29"/>
        <v>50</v>
      </c>
      <c r="AL479">
        <f t="shared" si="30"/>
        <v>7.64</v>
      </c>
      <c r="AM479" cm="1">
        <f t="array" ref="AM479">1+SUMPRODUCT((D$469:D$776=D479)*(AL$469:AL$776&gt;AL479))</f>
        <v>43</v>
      </c>
      <c r="AN479">
        <f t="shared" si="31"/>
        <v>43</v>
      </c>
    </row>
    <row r="480" spans="2:40" x14ac:dyDescent="0.3">
      <c r="B480" t="s">
        <v>20</v>
      </c>
      <c r="C480" t="str">
        <f>VLOOKUP(B480,class!A$1:B$357,2,FALSE)</f>
        <v>Shire district</v>
      </c>
      <c r="D480" t="str">
        <f>VLOOKUP(B480,classifications!E$3:F$335,2,FALSE)</f>
        <v>Urban with City and Town</v>
      </c>
      <c r="E480" s="7">
        <f t="shared" si="0"/>
        <v>7.37</v>
      </c>
      <c r="F480" s="49">
        <f t="shared" si="1"/>
        <v>84</v>
      </c>
      <c r="G480" s="49">
        <f t="shared" si="16"/>
        <v>84</v>
      </c>
      <c r="H480">
        <f t="shared" si="2"/>
        <v>7.66</v>
      </c>
      <c r="I480" s="49">
        <f t="shared" si="3"/>
        <v>50</v>
      </c>
      <c r="J480" s="49">
        <f t="shared" si="17"/>
        <v>50</v>
      </c>
      <c r="K480">
        <f t="shared" si="4"/>
        <v>7.63</v>
      </c>
      <c r="L480">
        <f t="shared" si="5"/>
        <v>65</v>
      </c>
      <c r="M480" s="49">
        <f t="shared" si="18"/>
        <v>65</v>
      </c>
      <c r="N480">
        <f t="shared" si="6"/>
        <v>7.79</v>
      </c>
      <c r="O480">
        <f t="shared" si="7"/>
        <v>47</v>
      </c>
      <c r="P480" s="49">
        <f t="shared" si="19"/>
        <v>47</v>
      </c>
      <c r="Q480">
        <f t="shared" si="8"/>
        <v>7.88</v>
      </c>
      <c r="R480">
        <f t="shared" si="9"/>
        <v>34</v>
      </c>
      <c r="S480" s="49">
        <f t="shared" si="20"/>
        <v>34</v>
      </c>
      <c r="T480">
        <f t="shared" si="10"/>
        <v>7.87</v>
      </c>
      <c r="U480">
        <f t="shared" si="11"/>
        <v>43</v>
      </c>
      <c r="V480" s="49">
        <f t="shared" si="21"/>
        <v>43</v>
      </c>
      <c r="W480">
        <f t="shared" si="12"/>
        <v>7.61</v>
      </c>
      <c r="X480">
        <f t="shared" si="13"/>
        <v>89</v>
      </c>
      <c r="Y480" s="49">
        <f t="shared" si="22"/>
        <v>89</v>
      </c>
      <c r="Z480">
        <f t="shared" si="14"/>
        <v>7.74</v>
      </c>
      <c r="AA480">
        <f t="shared" si="15"/>
        <v>68</v>
      </c>
      <c r="AB480">
        <f t="shared" si="23"/>
        <v>68</v>
      </c>
      <c r="AC480">
        <f t="shared" si="24"/>
        <v>7.92</v>
      </c>
      <c r="AD480" cm="1">
        <f t="array" ref="AD480">1+SUMPRODUCT((D$469:D$776=D480)*(AC$469:AC$776&gt;AC480))</f>
        <v>34</v>
      </c>
      <c r="AE480">
        <f t="shared" si="25"/>
        <v>34</v>
      </c>
      <c r="AF480">
        <f t="shared" si="26"/>
        <v>7.82</v>
      </c>
      <c r="AG480" cm="1">
        <f t="array" ref="AG480">1+SUMPRODUCT((D$469:D$776=D480)*(AF$469:AF$776&gt;AF480))</f>
        <v>21</v>
      </c>
      <c r="AH480">
        <f t="shared" si="27"/>
        <v>21</v>
      </c>
      <c r="AI480">
        <f t="shared" si="28"/>
        <v>7.83</v>
      </c>
      <c r="AJ480" cm="1">
        <f t="array" ref="AJ480">1+SUMPRODUCT((D$469:D$776=D480)*(AI$469:AI$776&gt;AI480))</f>
        <v>33</v>
      </c>
      <c r="AK480">
        <f t="shared" si="29"/>
        <v>33</v>
      </c>
      <c r="AL480">
        <f t="shared" si="30"/>
        <v>7.9</v>
      </c>
      <c r="AM480" cm="1">
        <f t="array" ref="AM480">1+SUMPRODUCT((D$469:D$776=D480)*(AL$469:AL$776&gt;AL480))</f>
        <v>25</v>
      </c>
      <c r="AN480">
        <f t="shared" si="31"/>
        <v>25</v>
      </c>
    </row>
    <row r="481" spans="2:40" x14ac:dyDescent="0.3">
      <c r="B481" t="s">
        <v>21</v>
      </c>
      <c r="C481" t="str">
        <f>VLOOKUP(B481,class!A$1:B$357,2,FALSE)</f>
        <v>Shire district</v>
      </c>
      <c r="D481" t="str">
        <f>VLOOKUP(B481,classifications!E$3:F$335,2,FALSE)</f>
        <v>Urban with Significant Rural (rural including hub towns 26-49%)</v>
      </c>
      <c r="E481" s="7">
        <f t="shared" si="0"/>
        <v>7.91</v>
      </c>
      <c r="F481" s="49">
        <f t="shared" si="1"/>
        <v>11</v>
      </c>
      <c r="G481" s="49">
        <f t="shared" si="16"/>
        <v>11</v>
      </c>
      <c r="H481">
        <f t="shared" si="2"/>
        <v>7.78</v>
      </c>
      <c r="I481" s="49">
        <f t="shared" si="3"/>
        <v>29</v>
      </c>
      <c r="J481" s="49">
        <f t="shared" si="17"/>
        <v>29</v>
      </c>
      <c r="K481">
        <f t="shared" si="4"/>
        <v>7.87</v>
      </c>
      <c r="L481">
        <f t="shared" si="5"/>
        <v>21</v>
      </c>
      <c r="M481" s="49">
        <f t="shared" si="18"/>
        <v>21</v>
      </c>
      <c r="N481">
        <f t="shared" si="6"/>
        <v>7.95</v>
      </c>
      <c r="O481">
        <f t="shared" si="7"/>
        <v>20</v>
      </c>
      <c r="P481" s="49">
        <f t="shared" si="19"/>
        <v>20</v>
      </c>
      <c r="Q481">
        <f t="shared" si="8"/>
        <v>7.97</v>
      </c>
      <c r="R481">
        <f t="shared" si="9"/>
        <v>17</v>
      </c>
      <c r="S481" s="49">
        <f t="shared" si="20"/>
        <v>17</v>
      </c>
      <c r="T481">
        <f t="shared" si="10"/>
        <v>7.95</v>
      </c>
      <c r="U481">
        <f t="shared" si="11"/>
        <v>27</v>
      </c>
      <c r="V481" s="49">
        <f t="shared" si="21"/>
        <v>27</v>
      </c>
      <c r="W481">
        <f t="shared" si="12"/>
        <v>8.1999999999999993</v>
      </c>
      <c r="X481">
        <f t="shared" si="13"/>
        <v>7</v>
      </c>
      <c r="Y481" s="49">
        <f t="shared" si="22"/>
        <v>7</v>
      </c>
      <c r="Z481">
        <f t="shared" si="14"/>
        <v>7.95</v>
      </c>
      <c r="AA481">
        <f t="shared" si="15"/>
        <v>26</v>
      </c>
      <c r="AB481">
        <f t="shared" si="23"/>
        <v>26</v>
      </c>
      <c r="AC481">
        <f t="shared" si="24"/>
        <v>7.93</v>
      </c>
      <c r="AD481" cm="1">
        <f t="array" ref="AD481">1+SUMPRODUCT((D$469:D$776=D481)*(AC$469:AC$776&gt;AC481))</f>
        <v>21</v>
      </c>
      <c r="AE481">
        <f t="shared" si="25"/>
        <v>21</v>
      </c>
      <c r="AF481">
        <f t="shared" si="26"/>
        <v>7.85</v>
      </c>
      <c r="AG481" cm="1">
        <f t="array" ref="AG481">1+SUMPRODUCT((D$469:D$776=D481)*(AF$469:AF$776&gt;AF481))</f>
        <v>17</v>
      </c>
      <c r="AH481">
        <f t="shared" si="27"/>
        <v>17</v>
      </c>
      <c r="AI481">
        <f t="shared" si="28"/>
        <v>7.86</v>
      </c>
      <c r="AJ481" cm="1">
        <f t="array" ref="AJ481">1+SUMPRODUCT((D$469:D$776=D481)*(AI$469:AI$776&gt;AI481))</f>
        <v>24</v>
      </c>
      <c r="AK481">
        <f t="shared" si="29"/>
        <v>24</v>
      </c>
      <c r="AL481">
        <f t="shared" si="30"/>
        <v>7.62</v>
      </c>
      <c r="AM481" cm="1">
        <f t="array" ref="AM481">1+SUMPRODUCT((D$469:D$776=D481)*(AL$469:AL$776&gt;AL481))</f>
        <v>45</v>
      </c>
      <c r="AN481">
        <f t="shared" si="31"/>
        <v>45</v>
      </c>
    </row>
    <row r="482" spans="2:40" x14ac:dyDescent="0.3">
      <c r="B482" t="s">
        <v>22</v>
      </c>
      <c r="C482" t="str">
        <f>VLOOKUP(B482,class!A$1:B$357,2,FALSE)</f>
        <v>Shire district</v>
      </c>
      <c r="D482" t="str">
        <f>VLOOKUP(B482,classifications!E$3:F$335,2,FALSE)</f>
        <v xml:space="preserve">Largely Rural (rural including hub towns 50-79%) </v>
      </c>
      <c r="E482" s="7">
        <f t="shared" si="0"/>
        <v>7.7</v>
      </c>
      <c r="F482" s="49">
        <f t="shared" si="1"/>
        <v>32</v>
      </c>
      <c r="G482" s="49">
        <f t="shared" si="16"/>
        <v>32</v>
      </c>
      <c r="H482">
        <f t="shared" si="2"/>
        <v>7.9</v>
      </c>
      <c r="I482" s="49">
        <f t="shared" si="3"/>
        <v>13</v>
      </c>
      <c r="J482" s="49">
        <f t="shared" si="17"/>
        <v>13</v>
      </c>
      <c r="K482">
        <f t="shared" si="4"/>
        <v>7.92</v>
      </c>
      <c r="L482">
        <f t="shared" si="5"/>
        <v>11</v>
      </c>
      <c r="M482" s="49">
        <f t="shared" si="18"/>
        <v>11</v>
      </c>
      <c r="N482">
        <f t="shared" si="6"/>
        <v>7.73</v>
      </c>
      <c r="O482">
        <f t="shared" si="7"/>
        <v>40</v>
      </c>
      <c r="P482" s="49">
        <f t="shared" si="19"/>
        <v>40</v>
      </c>
      <c r="Q482">
        <f t="shared" si="8"/>
        <v>8.1</v>
      </c>
      <c r="R482">
        <f t="shared" si="9"/>
        <v>9</v>
      </c>
      <c r="S482" s="49">
        <f t="shared" si="20"/>
        <v>9</v>
      </c>
      <c r="T482">
        <f t="shared" si="10"/>
        <v>7.96</v>
      </c>
      <c r="U482">
        <f t="shared" si="11"/>
        <v>22</v>
      </c>
      <c r="V482" s="49">
        <f t="shared" si="21"/>
        <v>22</v>
      </c>
      <c r="W482">
        <f t="shared" si="12"/>
        <v>8.07</v>
      </c>
      <c r="X482">
        <f t="shared" si="13"/>
        <v>15</v>
      </c>
      <c r="Y482" s="49">
        <f t="shared" si="22"/>
        <v>15</v>
      </c>
      <c r="Z482">
        <f t="shared" si="14"/>
        <v>8.1300000000000008</v>
      </c>
      <c r="AA482">
        <f t="shared" si="15"/>
        <v>8</v>
      </c>
      <c r="AB482">
        <f t="shared" si="23"/>
        <v>8</v>
      </c>
      <c r="AC482">
        <f t="shared" si="24"/>
        <v>8.09</v>
      </c>
      <c r="AD482" cm="1">
        <f t="array" ref="AD482">1+SUMPRODUCT((D$469:D$776=D482)*(AC$469:AC$776&gt;AC482))</f>
        <v>9</v>
      </c>
      <c r="AE482">
        <f t="shared" si="25"/>
        <v>9</v>
      </c>
      <c r="AF482">
        <f t="shared" si="26"/>
        <v>7.67</v>
      </c>
      <c r="AG482" cm="1">
        <f t="array" ref="AG482">1+SUMPRODUCT((D$469:D$776=D482)*(AF$469:AF$776&gt;AF482))</f>
        <v>30</v>
      </c>
      <c r="AH482">
        <f t="shared" si="27"/>
        <v>30</v>
      </c>
      <c r="AI482">
        <f t="shared" si="28"/>
        <v>7.68</v>
      </c>
      <c r="AJ482" cm="1">
        <f t="array" ref="AJ482">1+SUMPRODUCT((D$469:D$776=D482)*(AI$469:AI$776&gt;AI482))</f>
        <v>35</v>
      </c>
      <c r="AK482">
        <f t="shared" si="29"/>
        <v>35</v>
      </c>
      <c r="AL482">
        <f t="shared" si="30"/>
        <v>7.81</v>
      </c>
      <c r="AM482" cm="1">
        <f t="array" ref="AM482">1+SUMPRODUCT((D$469:D$776=D482)*(AL$469:AL$776&gt;AL482))</f>
        <v>23</v>
      </c>
      <c r="AN482">
        <f t="shared" si="31"/>
        <v>23</v>
      </c>
    </row>
    <row r="483" spans="2:40" x14ac:dyDescent="0.3">
      <c r="B483" t="s">
        <v>23</v>
      </c>
      <c r="C483" t="str">
        <f>VLOOKUP(B483,class!A$1:B$357,2,FALSE)</f>
        <v>Unitary authority</v>
      </c>
      <c r="D483" t="str">
        <f>VLOOKUP(B483,classifications!E$3:F$335,2,FALSE)</f>
        <v>Urban with Significant Rural (rural including hub towns 26-49%)</v>
      </c>
      <c r="E483" s="7">
        <f t="shared" si="0"/>
        <v>7.87</v>
      </c>
      <c r="F483" s="49">
        <f t="shared" si="1"/>
        <v>15</v>
      </c>
      <c r="G483" s="49">
        <f t="shared" si="16"/>
        <v>15</v>
      </c>
      <c r="H483">
        <f t="shared" si="2"/>
        <v>7.85</v>
      </c>
      <c r="I483" s="49">
        <f t="shared" si="3"/>
        <v>16</v>
      </c>
      <c r="J483" s="49">
        <f t="shared" si="17"/>
        <v>16</v>
      </c>
      <c r="K483">
        <f t="shared" si="4"/>
        <v>7.71</v>
      </c>
      <c r="L483">
        <f t="shared" si="5"/>
        <v>43</v>
      </c>
      <c r="M483" s="49">
        <f t="shared" si="18"/>
        <v>43</v>
      </c>
      <c r="N483">
        <f t="shared" si="6"/>
        <v>7.82</v>
      </c>
      <c r="O483">
        <f t="shared" si="7"/>
        <v>37</v>
      </c>
      <c r="P483" s="49">
        <f t="shared" si="19"/>
        <v>37</v>
      </c>
      <c r="Q483">
        <f t="shared" si="8"/>
        <v>7.78</v>
      </c>
      <c r="R483">
        <f t="shared" si="9"/>
        <v>38</v>
      </c>
      <c r="S483" s="49">
        <f t="shared" si="20"/>
        <v>38</v>
      </c>
      <c r="T483">
        <f t="shared" si="10"/>
        <v>7.82</v>
      </c>
      <c r="U483">
        <f t="shared" si="11"/>
        <v>40</v>
      </c>
      <c r="V483" s="49">
        <f t="shared" si="21"/>
        <v>40</v>
      </c>
      <c r="W483">
        <f t="shared" si="12"/>
        <v>7.76</v>
      </c>
      <c r="X483">
        <f t="shared" si="13"/>
        <v>39</v>
      </c>
      <c r="Y483" s="49">
        <f t="shared" si="22"/>
        <v>39</v>
      </c>
      <c r="Z483">
        <f t="shared" si="14"/>
        <v>7.89</v>
      </c>
      <c r="AA483">
        <f t="shared" si="15"/>
        <v>32</v>
      </c>
      <c r="AB483">
        <f t="shared" si="23"/>
        <v>32</v>
      </c>
      <c r="AC483">
        <f t="shared" si="24"/>
        <v>7.72</v>
      </c>
      <c r="AD483" cm="1">
        <f t="array" ref="AD483">1+SUMPRODUCT((D$469:D$776=D483)*(AC$469:AC$776&gt;AC483))</f>
        <v>47</v>
      </c>
      <c r="AE483">
        <f t="shared" si="25"/>
        <v>47</v>
      </c>
      <c r="AF483">
        <f t="shared" si="26"/>
        <v>7.57</v>
      </c>
      <c r="AG483" cm="1">
        <f t="array" ref="AG483">1+SUMPRODUCT((D$469:D$776=D483)*(AF$469:AF$776&gt;AF483))</f>
        <v>40</v>
      </c>
      <c r="AH483">
        <f t="shared" si="27"/>
        <v>40</v>
      </c>
      <c r="AI483">
        <f t="shared" si="28"/>
        <v>7.77</v>
      </c>
      <c r="AJ483" cm="1">
        <f t="array" ref="AJ483">1+SUMPRODUCT((D$469:D$776=D483)*(AI$469:AI$776&gt;AI483))</f>
        <v>31</v>
      </c>
      <c r="AK483">
        <f t="shared" si="29"/>
        <v>31</v>
      </c>
      <c r="AL483">
        <f t="shared" si="30"/>
        <v>7.66</v>
      </c>
      <c r="AM483" cm="1">
        <f t="array" ref="AM483">1+SUMPRODUCT((D$469:D$776=D483)*(AL$469:AL$776&gt;AL483))</f>
        <v>40</v>
      </c>
      <c r="AN483">
        <f t="shared" si="31"/>
        <v>40</v>
      </c>
    </row>
    <row r="484" spans="2:40" x14ac:dyDescent="0.3">
      <c r="B484" t="s">
        <v>24</v>
      </c>
      <c r="C484" t="str">
        <f>VLOOKUP(B484,class!A$1:B$357,2,FALSE)</f>
        <v>Unitary authority</v>
      </c>
      <c r="D484" t="str">
        <f>VLOOKUP(B484,classifications!E$3:F$335,2,FALSE)</f>
        <v>Urban with Significant Rural (rural including hub towns 26-49%)</v>
      </c>
      <c r="E484" s="7">
        <f t="shared" si="0"/>
        <v>7.46</v>
      </c>
      <c r="F484" s="49">
        <f t="shared" si="1"/>
        <v>46</v>
      </c>
      <c r="G484" s="49">
        <f t="shared" si="16"/>
        <v>46</v>
      </c>
      <c r="H484">
        <f t="shared" si="2"/>
        <v>7.66</v>
      </c>
      <c r="I484" s="49">
        <f t="shared" si="3"/>
        <v>40</v>
      </c>
      <c r="J484" s="49">
        <f t="shared" si="17"/>
        <v>40</v>
      </c>
      <c r="K484">
        <f t="shared" si="4"/>
        <v>7.8</v>
      </c>
      <c r="L484">
        <f t="shared" si="5"/>
        <v>32</v>
      </c>
      <c r="M484" s="49">
        <f t="shared" si="18"/>
        <v>32</v>
      </c>
      <c r="N484">
        <f t="shared" si="6"/>
        <v>7.75</v>
      </c>
      <c r="O484">
        <f t="shared" si="7"/>
        <v>43</v>
      </c>
      <c r="P484" s="49">
        <f t="shared" si="19"/>
        <v>43</v>
      </c>
      <c r="Q484">
        <f t="shared" si="8"/>
        <v>7.79</v>
      </c>
      <c r="R484">
        <f t="shared" si="9"/>
        <v>36</v>
      </c>
      <c r="S484" s="49">
        <f t="shared" si="20"/>
        <v>36</v>
      </c>
      <c r="T484">
        <f t="shared" si="10"/>
        <v>7.87</v>
      </c>
      <c r="U484">
        <f t="shared" si="11"/>
        <v>35</v>
      </c>
      <c r="V484" s="49">
        <f t="shared" si="21"/>
        <v>35</v>
      </c>
      <c r="W484">
        <f t="shared" si="12"/>
        <v>7.9</v>
      </c>
      <c r="X484">
        <f t="shared" si="13"/>
        <v>31</v>
      </c>
      <c r="Y484" s="49">
        <f t="shared" si="22"/>
        <v>31</v>
      </c>
      <c r="Z484">
        <f t="shared" si="14"/>
        <v>7.8</v>
      </c>
      <c r="AA484">
        <f t="shared" si="15"/>
        <v>43</v>
      </c>
      <c r="AB484">
        <f t="shared" si="23"/>
        <v>43</v>
      </c>
      <c r="AC484">
        <f t="shared" si="24"/>
        <v>7.84</v>
      </c>
      <c r="AD484" cm="1">
        <f t="array" ref="AD484">1+SUMPRODUCT((D$469:D$776=D484)*(AC$469:AC$776&gt;AC484))</f>
        <v>35</v>
      </c>
      <c r="AE484">
        <f t="shared" si="25"/>
        <v>35</v>
      </c>
      <c r="AF484">
        <f t="shared" si="26"/>
        <v>7.48</v>
      </c>
      <c r="AG484" cm="1">
        <f t="array" ref="AG484">1+SUMPRODUCT((D$469:D$776=D484)*(AF$469:AF$776&gt;AF484))</f>
        <v>45</v>
      </c>
      <c r="AH484">
        <f t="shared" si="27"/>
        <v>45</v>
      </c>
      <c r="AI484">
        <f t="shared" si="28"/>
        <v>8.0500000000000007</v>
      </c>
      <c r="AJ484" cm="1">
        <f t="array" ref="AJ484">1+SUMPRODUCT((D$469:D$776=D484)*(AI$469:AI$776&gt;AI484))</f>
        <v>9</v>
      </c>
      <c r="AK484">
        <f t="shared" si="29"/>
        <v>9</v>
      </c>
      <c r="AL484">
        <f t="shared" si="30"/>
        <v>7.71</v>
      </c>
      <c r="AM484" cm="1">
        <f t="array" ref="AM484">1+SUMPRODUCT((D$469:D$776=D484)*(AL$469:AL$776&gt;AL484))</f>
        <v>34</v>
      </c>
      <c r="AN484">
        <f t="shared" si="31"/>
        <v>34</v>
      </c>
    </row>
    <row r="485" spans="2:40" x14ac:dyDescent="0.3">
      <c r="B485" t="s">
        <v>25</v>
      </c>
      <c r="C485" t="str">
        <f>VLOOKUP(B485,class!A$1:B$357,2,FALSE)</f>
        <v>London borough</v>
      </c>
      <c r="D485" t="str">
        <f>VLOOKUP(B485,classifications!E$3:F$335,2,FALSE)</f>
        <v>Urban with Major Conurbation</v>
      </c>
      <c r="E485" s="7">
        <f t="shared" si="0"/>
        <v>7.68</v>
      </c>
      <c r="F485" s="49">
        <f t="shared" si="1"/>
        <v>20</v>
      </c>
      <c r="G485" s="49">
        <f t="shared" si="16"/>
        <v>20</v>
      </c>
      <c r="H485">
        <f t="shared" si="2"/>
        <v>7.75</v>
      </c>
      <c r="I485" s="49">
        <f t="shared" si="3"/>
        <v>18</v>
      </c>
      <c r="J485" s="49">
        <f t="shared" si="17"/>
        <v>18</v>
      </c>
      <c r="K485">
        <f t="shared" si="4"/>
        <v>7.79</v>
      </c>
      <c r="L485">
        <f t="shared" si="5"/>
        <v>14</v>
      </c>
      <c r="M485" s="49">
        <f t="shared" si="18"/>
        <v>14</v>
      </c>
      <c r="N485">
        <f t="shared" si="6"/>
        <v>7.8</v>
      </c>
      <c r="O485">
        <f t="shared" si="7"/>
        <v>32</v>
      </c>
      <c r="P485" s="49">
        <f t="shared" si="19"/>
        <v>32</v>
      </c>
      <c r="Q485">
        <f t="shared" si="8"/>
        <v>7.79</v>
      </c>
      <c r="R485">
        <f t="shared" si="9"/>
        <v>34</v>
      </c>
      <c r="S485" s="49">
        <f t="shared" si="20"/>
        <v>34</v>
      </c>
      <c r="T485">
        <f t="shared" si="10"/>
        <v>7.83</v>
      </c>
      <c r="U485">
        <f t="shared" si="11"/>
        <v>33</v>
      </c>
      <c r="V485" s="49">
        <f t="shared" si="21"/>
        <v>33</v>
      </c>
      <c r="W485">
        <f t="shared" si="12"/>
        <v>7.79</v>
      </c>
      <c r="X485">
        <f t="shared" si="13"/>
        <v>41</v>
      </c>
      <c r="Y485" s="49">
        <f t="shared" si="22"/>
        <v>41</v>
      </c>
      <c r="Z485">
        <f t="shared" si="14"/>
        <v>7.83</v>
      </c>
      <c r="AA485">
        <f t="shared" si="15"/>
        <v>36</v>
      </c>
      <c r="AB485">
        <f t="shared" si="23"/>
        <v>36</v>
      </c>
      <c r="AC485">
        <f t="shared" si="24"/>
        <v>7.97</v>
      </c>
      <c r="AD485" cm="1">
        <f t="array" ref="AD485">1+SUMPRODUCT((D$469:D$776=D485)*(AC$469:AC$776&gt;AC485))</f>
        <v>13</v>
      </c>
      <c r="AE485">
        <f t="shared" si="25"/>
        <v>13</v>
      </c>
      <c r="AF485">
        <f t="shared" si="26"/>
        <v>7.81</v>
      </c>
      <c r="AG485" cm="1">
        <f t="array" ref="AG485">1+SUMPRODUCT((D$469:D$776=D485)*(AF$469:AF$776&gt;AF485))</f>
        <v>10</v>
      </c>
      <c r="AH485">
        <f t="shared" si="27"/>
        <v>10</v>
      </c>
      <c r="AI485">
        <f t="shared" si="28"/>
        <v>7.72</v>
      </c>
      <c r="AJ485" cm="1">
        <f t="array" ref="AJ485">1+SUMPRODUCT((D$469:D$776=D485)*(AI$469:AI$776&gt;AI485))</f>
        <v>37</v>
      </c>
      <c r="AK485">
        <f t="shared" si="29"/>
        <v>37</v>
      </c>
      <c r="AL485">
        <f t="shared" si="30"/>
        <v>7.65</v>
      </c>
      <c r="AM485" cm="1">
        <f t="array" ref="AM485">1+SUMPRODUCT((D$469:D$776=D485)*(AL$469:AL$776&gt;AL485))</f>
        <v>42</v>
      </c>
      <c r="AN485">
        <f t="shared" si="31"/>
        <v>42</v>
      </c>
    </row>
    <row r="486" spans="2:40" x14ac:dyDescent="0.3">
      <c r="B486" t="s">
        <v>26</v>
      </c>
      <c r="C486" t="str">
        <f>VLOOKUP(B486,class!A$1:B$357,2,FALSE)</f>
        <v>Metropolitan district</v>
      </c>
      <c r="D486" t="str">
        <f>VLOOKUP(B486,classifications!E$3:F$335,2,FALSE)</f>
        <v>Urban with Major Conurbation</v>
      </c>
      <c r="E486" s="7">
        <f t="shared" si="0"/>
        <v>7.27</v>
      </c>
      <c r="F486" s="49">
        <f t="shared" si="1"/>
        <v>72</v>
      </c>
      <c r="G486" s="49">
        <f t="shared" si="16"/>
        <v>72</v>
      </c>
      <c r="H486">
        <f t="shared" si="2"/>
        <v>7.45</v>
      </c>
      <c r="I486" s="49">
        <f t="shared" si="3"/>
        <v>66</v>
      </c>
      <c r="J486" s="49">
        <f t="shared" si="17"/>
        <v>66</v>
      </c>
      <c r="K486">
        <f t="shared" si="4"/>
        <v>7.64</v>
      </c>
      <c r="L486">
        <f t="shared" si="5"/>
        <v>43</v>
      </c>
      <c r="M486" s="49">
        <f t="shared" si="18"/>
        <v>43</v>
      </c>
      <c r="N486">
        <f t="shared" si="6"/>
        <v>7.69</v>
      </c>
      <c r="O486">
        <f t="shared" si="7"/>
        <v>49</v>
      </c>
      <c r="P486" s="49">
        <f t="shared" si="19"/>
        <v>49</v>
      </c>
      <c r="Q486">
        <f t="shared" si="8"/>
        <v>7.68</v>
      </c>
      <c r="R486">
        <f t="shared" si="9"/>
        <v>54</v>
      </c>
      <c r="S486" s="49">
        <f t="shared" si="20"/>
        <v>54</v>
      </c>
      <c r="T486">
        <f t="shared" si="10"/>
        <v>7.78</v>
      </c>
      <c r="U486">
        <f t="shared" si="11"/>
        <v>43</v>
      </c>
      <c r="V486" s="49">
        <f t="shared" si="21"/>
        <v>43</v>
      </c>
      <c r="W486">
        <f t="shared" si="12"/>
        <v>7.73</v>
      </c>
      <c r="X486">
        <f t="shared" si="13"/>
        <v>52</v>
      </c>
      <c r="Y486" s="49">
        <f t="shared" si="22"/>
        <v>52</v>
      </c>
      <c r="Z486">
        <f t="shared" si="14"/>
        <v>7.72</v>
      </c>
      <c r="AA486">
        <f t="shared" si="15"/>
        <v>59</v>
      </c>
      <c r="AB486">
        <f t="shared" si="23"/>
        <v>59</v>
      </c>
      <c r="AC486">
        <f t="shared" si="24"/>
        <v>7.72</v>
      </c>
      <c r="AD486" cm="1">
        <f t="array" ref="AD486">1+SUMPRODUCT((D$469:D$776=D486)*(AC$469:AC$776&gt;AC486))</f>
        <v>50</v>
      </c>
      <c r="AE486">
        <f t="shared" si="25"/>
        <v>50</v>
      </c>
      <c r="AF486">
        <f t="shared" si="26"/>
        <v>7.7</v>
      </c>
      <c r="AG486" cm="1">
        <f t="array" ref="AG486">1+SUMPRODUCT((D$469:D$776=D486)*(AF$469:AF$776&gt;AF486))</f>
        <v>25</v>
      </c>
      <c r="AH486">
        <f t="shared" si="27"/>
        <v>25</v>
      </c>
      <c r="AI486">
        <f t="shared" si="28"/>
        <v>7.71</v>
      </c>
      <c r="AJ486" cm="1">
        <f t="array" ref="AJ486">1+SUMPRODUCT((D$469:D$776=D486)*(AI$469:AI$776&gt;AI486))</f>
        <v>41</v>
      </c>
      <c r="AK486">
        <f t="shared" si="29"/>
        <v>41</v>
      </c>
      <c r="AL486">
        <f t="shared" si="30"/>
        <v>7.65</v>
      </c>
      <c r="AM486" cm="1">
        <f t="array" ref="AM486">1+SUMPRODUCT((D$469:D$776=D486)*(AL$469:AL$776&gt;AL486))</f>
        <v>42</v>
      </c>
      <c r="AN486">
        <f t="shared" si="31"/>
        <v>42</v>
      </c>
    </row>
    <row r="487" spans="2:40" x14ac:dyDescent="0.3">
      <c r="B487" t="s">
        <v>27</v>
      </c>
      <c r="C487" t="str">
        <f>VLOOKUP(B487,class!A$1:B$357,2,FALSE)</f>
        <v>Shire district</v>
      </c>
      <c r="D487" t="str">
        <f>VLOOKUP(B487,classifications!E$3:F$335,2,FALSE)</f>
        <v>Urban with City and Town</v>
      </c>
      <c r="E487" s="7">
        <f t="shared" si="0"/>
        <v>7.52</v>
      </c>
      <c r="F487" s="49">
        <f t="shared" si="1"/>
        <v>68</v>
      </c>
      <c r="G487" s="49">
        <f t="shared" si="16"/>
        <v>68</v>
      </c>
      <c r="H487">
        <f t="shared" si="2"/>
        <v>7.59</v>
      </c>
      <c r="I487" s="49">
        <f t="shared" si="3"/>
        <v>62</v>
      </c>
      <c r="J487" s="49">
        <f t="shared" si="17"/>
        <v>62</v>
      </c>
      <c r="K487">
        <f t="shared" si="4"/>
        <v>8.1300000000000008</v>
      </c>
      <c r="L487">
        <f t="shared" si="5"/>
        <v>2</v>
      </c>
      <c r="M487" s="49">
        <f t="shared" si="18"/>
        <v>2</v>
      </c>
      <c r="N487">
        <f t="shared" si="6"/>
        <v>8.2100000000000009</v>
      </c>
      <c r="O487">
        <f t="shared" si="7"/>
        <v>1</v>
      </c>
      <c r="P487" s="49">
        <f t="shared" si="19"/>
        <v>1</v>
      </c>
      <c r="Q487">
        <f t="shared" si="8"/>
        <v>7.87</v>
      </c>
      <c r="R487">
        <f t="shared" si="9"/>
        <v>39</v>
      </c>
      <c r="S487" s="49">
        <f t="shared" si="20"/>
        <v>39</v>
      </c>
      <c r="T487">
        <f t="shared" si="10"/>
        <v>7.95</v>
      </c>
      <c r="U487">
        <f t="shared" si="11"/>
        <v>23</v>
      </c>
      <c r="V487" s="49">
        <f t="shared" si="21"/>
        <v>23</v>
      </c>
      <c r="W487">
        <f t="shared" si="12"/>
        <v>8.19</v>
      </c>
      <c r="X487">
        <f t="shared" si="13"/>
        <v>7</v>
      </c>
      <c r="Y487" s="49">
        <f t="shared" si="22"/>
        <v>7</v>
      </c>
      <c r="Z487">
        <f t="shared" si="14"/>
        <v>8.01</v>
      </c>
      <c r="AA487">
        <f t="shared" si="15"/>
        <v>22</v>
      </c>
      <c r="AB487">
        <f t="shared" si="23"/>
        <v>22</v>
      </c>
      <c r="AC487">
        <f t="shared" si="24"/>
        <v>8.02</v>
      </c>
      <c r="AD487" cm="1">
        <f t="array" ref="AD487">1+SUMPRODUCT((D$469:D$776=D487)*(AC$469:AC$776&gt;AC487))</f>
        <v>19</v>
      </c>
      <c r="AE487">
        <f t="shared" si="25"/>
        <v>19</v>
      </c>
      <c r="AF487">
        <f t="shared" si="26"/>
        <v>7.57</v>
      </c>
      <c r="AG487" cm="1">
        <f t="array" ref="AG487">1+SUMPRODUCT((D$469:D$776=D487)*(AF$469:AF$776&gt;AF487))</f>
        <v>75</v>
      </c>
      <c r="AH487">
        <f t="shared" si="27"/>
        <v>75</v>
      </c>
      <c r="AI487">
        <f t="shared" si="28"/>
        <v>8.33</v>
      </c>
      <c r="AJ487" cm="1">
        <f t="array" ref="AJ487">1+SUMPRODUCT((D$469:D$776=D487)*(AI$469:AI$776&gt;AI487))</f>
        <v>2</v>
      </c>
      <c r="AK487">
        <f t="shared" si="29"/>
        <v>2</v>
      </c>
      <c r="AL487">
        <f t="shared" si="30"/>
        <v>7.73</v>
      </c>
      <c r="AM487" cm="1">
        <f t="array" ref="AM487">1+SUMPRODUCT((D$469:D$776=D487)*(AL$469:AL$776&gt;AL487))</f>
        <v>46</v>
      </c>
      <c r="AN487">
        <f t="shared" si="31"/>
        <v>46</v>
      </c>
    </row>
    <row r="488" spans="2:40" x14ac:dyDescent="0.3">
      <c r="B488" t="s">
        <v>28</v>
      </c>
      <c r="C488" t="str">
        <f>VLOOKUP(B488,class!A$1:B$357,2,FALSE)</f>
        <v>Unitary authority</v>
      </c>
      <c r="D488" t="str">
        <f>VLOOKUP(B488,classifications!E$3:F$335,2,FALSE)</f>
        <v>Urban with City and Town</v>
      </c>
      <c r="E488" s="7">
        <f t="shared" si="0"/>
        <v>7.4</v>
      </c>
      <c r="F488" s="49">
        <f t="shared" si="1"/>
        <v>83</v>
      </c>
      <c r="G488" s="49">
        <f t="shared" si="16"/>
        <v>83</v>
      </c>
      <c r="H488">
        <f t="shared" si="2"/>
        <v>7.5</v>
      </c>
      <c r="I488" s="49">
        <f t="shared" si="3"/>
        <v>81</v>
      </c>
      <c r="J488" s="49">
        <f t="shared" si="17"/>
        <v>81</v>
      </c>
      <c r="K488">
        <f t="shared" si="4"/>
        <v>7.65</v>
      </c>
      <c r="L488">
        <f t="shared" si="5"/>
        <v>58</v>
      </c>
      <c r="M488" s="49">
        <f t="shared" si="18"/>
        <v>58</v>
      </c>
      <c r="N488">
        <f t="shared" si="6"/>
        <v>7.84</v>
      </c>
      <c r="O488">
        <f t="shared" si="7"/>
        <v>33</v>
      </c>
      <c r="P488" s="49">
        <f t="shared" si="19"/>
        <v>33</v>
      </c>
      <c r="Q488">
        <f t="shared" si="8"/>
        <v>7.84</v>
      </c>
      <c r="R488">
        <f t="shared" si="9"/>
        <v>46</v>
      </c>
      <c r="S488" s="49">
        <f t="shared" si="20"/>
        <v>46</v>
      </c>
      <c r="T488">
        <f t="shared" si="10"/>
        <v>7.78</v>
      </c>
      <c r="U488">
        <f t="shared" si="11"/>
        <v>66</v>
      </c>
      <c r="V488" s="49">
        <f t="shared" si="21"/>
        <v>66</v>
      </c>
      <c r="W488">
        <f t="shared" si="12"/>
        <v>7.89</v>
      </c>
      <c r="X488">
        <f t="shared" si="13"/>
        <v>44</v>
      </c>
      <c r="Y488" s="49">
        <f t="shared" si="22"/>
        <v>44</v>
      </c>
      <c r="Z488">
        <f t="shared" si="14"/>
        <v>7.95</v>
      </c>
      <c r="AA488">
        <f t="shared" si="15"/>
        <v>32</v>
      </c>
      <c r="AB488">
        <f t="shared" si="23"/>
        <v>32</v>
      </c>
      <c r="AC488">
        <f t="shared" si="24"/>
        <v>8.01</v>
      </c>
      <c r="AD488" cm="1">
        <f t="array" ref="AD488">1+SUMPRODUCT((D$469:D$776=D488)*(AC$469:AC$776&gt;AC488))</f>
        <v>20</v>
      </c>
      <c r="AE488">
        <f t="shared" si="25"/>
        <v>20</v>
      </c>
      <c r="AF488">
        <f t="shared" si="26"/>
        <v>7.69</v>
      </c>
      <c r="AG488" cm="1">
        <f t="array" ref="AG488">1+SUMPRODUCT((D$469:D$776=D488)*(AF$469:AF$776&gt;AF488))</f>
        <v>39</v>
      </c>
      <c r="AH488">
        <f t="shared" si="27"/>
        <v>39</v>
      </c>
      <c r="AI488">
        <f t="shared" si="28"/>
        <v>7.76</v>
      </c>
      <c r="AJ488" cm="1">
        <f t="array" ref="AJ488">1+SUMPRODUCT((D$469:D$776=D488)*(AI$469:AI$776&gt;AI488))</f>
        <v>41</v>
      </c>
      <c r="AK488">
        <f t="shared" si="29"/>
        <v>41</v>
      </c>
      <c r="AL488">
        <f t="shared" si="30"/>
        <v>7.8</v>
      </c>
      <c r="AM488" cm="1">
        <f t="array" ref="AM488">1+SUMPRODUCT((D$469:D$776=D488)*(AL$469:AL$776&gt;AL488))</f>
        <v>34</v>
      </c>
      <c r="AN488">
        <f t="shared" si="31"/>
        <v>34</v>
      </c>
    </row>
    <row r="489" spans="2:40" x14ac:dyDescent="0.3">
      <c r="B489" t="s">
        <v>29</v>
      </c>
      <c r="C489" t="str">
        <f>VLOOKUP(B489,class!A$1:B$357,2,FALSE)</f>
        <v>Unitary authority</v>
      </c>
      <c r="D489" t="str">
        <f>VLOOKUP(B489,classifications!E$3:F$335,2,FALSE)</f>
        <v>Urban with City and Town</v>
      </c>
      <c r="E489" s="7">
        <f t="shared" si="0"/>
        <v>7.45</v>
      </c>
      <c r="F489" s="49">
        <f t="shared" si="1"/>
        <v>78</v>
      </c>
      <c r="G489" s="49">
        <f t="shared" si="16"/>
        <v>78</v>
      </c>
      <c r="H489">
        <f t="shared" si="2"/>
        <v>7.54</v>
      </c>
      <c r="I489" s="49">
        <f t="shared" si="3"/>
        <v>73</v>
      </c>
      <c r="J489" s="49">
        <f t="shared" si="17"/>
        <v>73</v>
      </c>
      <c r="K489">
        <f t="shared" si="4"/>
        <v>7.65</v>
      </c>
      <c r="L489">
        <f t="shared" si="5"/>
        <v>58</v>
      </c>
      <c r="M489" s="49">
        <f t="shared" si="18"/>
        <v>58</v>
      </c>
      <c r="N489">
        <f t="shared" si="6"/>
        <v>7.62</v>
      </c>
      <c r="O489">
        <f t="shared" si="7"/>
        <v>78</v>
      </c>
      <c r="P489" s="49">
        <f t="shared" si="19"/>
        <v>78</v>
      </c>
      <c r="Q489">
        <f t="shared" si="8"/>
        <v>7.74</v>
      </c>
      <c r="R489">
        <f t="shared" si="9"/>
        <v>67</v>
      </c>
      <c r="S489" s="49">
        <f t="shared" si="20"/>
        <v>67</v>
      </c>
      <c r="T489">
        <f t="shared" si="10"/>
        <v>7.59</v>
      </c>
      <c r="U489">
        <f t="shared" si="11"/>
        <v>87</v>
      </c>
      <c r="V489" s="49">
        <f t="shared" si="21"/>
        <v>87</v>
      </c>
      <c r="W489">
        <f t="shared" si="12"/>
        <v>7.73</v>
      </c>
      <c r="X489">
        <f t="shared" si="13"/>
        <v>80</v>
      </c>
      <c r="Y489" s="49">
        <f t="shared" si="22"/>
        <v>80</v>
      </c>
      <c r="Z489">
        <f t="shared" si="14"/>
        <v>7.8</v>
      </c>
      <c r="AA489">
        <f t="shared" si="15"/>
        <v>60</v>
      </c>
      <c r="AB489">
        <f t="shared" si="23"/>
        <v>60</v>
      </c>
      <c r="AC489">
        <f t="shared" si="24"/>
        <v>7.72</v>
      </c>
      <c r="AD489" cm="1">
        <f t="array" ref="AD489">1+SUMPRODUCT((D$469:D$776=D489)*(AC$469:AC$776&gt;AC489))</f>
        <v>74</v>
      </c>
      <c r="AE489">
        <f t="shared" si="25"/>
        <v>74</v>
      </c>
      <c r="AF489">
        <f t="shared" si="26"/>
        <v>7.45</v>
      </c>
      <c r="AG489" cm="1">
        <f t="array" ref="AG489">1+SUMPRODUCT((D$469:D$776=D489)*(AF$469:AF$776&gt;AF489))</f>
        <v>87</v>
      </c>
      <c r="AH489">
        <f t="shared" si="27"/>
        <v>87</v>
      </c>
      <c r="AI489">
        <f t="shared" si="28"/>
        <v>7.7</v>
      </c>
      <c r="AJ489" cm="1">
        <f t="array" ref="AJ489">1+SUMPRODUCT((D$469:D$776=D489)*(AI$469:AI$776&gt;AI489))</f>
        <v>54</v>
      </c>
      <c r="AK489">
        <f t="shared" si="29"/>
        <v>54</v>
      </c>
      <c r="AL489">
        <f t="shared" si="30"/>
        <v>7.64</v>
      </c>
      <c r="AM489" cm="1">
        <f t="array" ref="AM489">1+SUMPRODUCT((D$469:D$776=D489)*(AL$469:AL$776&gt;AL489))</f>
        <v>64</v>
      </c>
      <c r="AN489">
        <f t="shared" si="31"/>
        <v>64</v>
      </c>
    </row>
    <row r="490" spans="2:40" x14ac:dyDescent="0.3">
      <c r="B490" t="s">
        <v>30</v>
      </c>
      <c r="C490" t="str">
        <f>VLOOKUP(B490,class!A$1:B$357,2,FALSE)</f>
        <v>Shire district</v>
      </c>
      <c r="D490" t="str">
        <f>VLOOKUP(B490,classifications!E$3:F$335,2,FALSE)</f>
        <v>Urban with Significant Rural (rural including hub towns 26-49%)</v>
      </c>
      <c r="E490" s="7">
        <f t="shared" si="0"/>
        <v>7.8</v>
      </c>
      <c r="F490" s="49">
        <f t="shared" si="1"/>
        <v>19</v>
      </c>
      <c r="G490" s="49">
        <f t="shared" si="16"/>
        <v>19</v>
      </c>
      <c r="H490">
        <f t="shared" si="2"/>
        <v>7.86</v>
      </c>
      <c r="I490" s="49">
        <f t="shared" si="3"/>
        <v>14</v>
      </c>
      <c r="J490" s="49">
        <f t="shared" si="17"/>
        <v>14</v>
      </c>
      <c r="K490">
        <f t="shared" si="4"/>
        <v>7.79</v>
      </c>
      <c r="L490">
        <f t="shared" si="5"/>
        <v>33</v>
      </c>
      <c r="M490" s="49">
        <f t="shared" si="18"/>
        <v>33</v>
      </c>
      <c r="N490">
        <f t="shared" si="6"/>
        <v>7.2</v>
      </c>
      <c r="O490">
        <f t="shared" si="7"/>
        <v>49</v>
      </c>
      <c r="P490" s="49">
        <f t="shared" si="19"/>
        <v>49</v>
      </c>
      <c r="Q490">
        <f t="shared" si="8"/>
        <v>7.91</v>
      </c>
      <c r="R490">
        <f t="shared" si="9"/>
        <v>26</v>
      </c>
      <c r="S490" s="49">
        <f t="shared" si="20"/>
        <v>26</v>
      </c>
      <c r="T490">
        <f t="shared" si="10"/>
        <v>8.02</v>
      </c>
      <c r="U490">
        <f t="shared" si="11"/>
        <v>14</v>
      </c>
      <c r="V490" s="49">
        <f t="shared" si="21"/>
        <v>14</v>
      </c>
      <c r="W490">
        <f t="shared" si="12"/>
        <v>8.56</v>
      </c>
      <c r="X490">
        <f t="shared" si="13"/>
        <v>2</v>
      </c>
      <c r="Y490" s="49">
        <f t="shared" si="22"/>
        <v>2</v>
      </c>
      <c r="Z490">
        <f t="shared" si="14"/>
        <v>8.32</v>
      </c>
      <c r="AA490">
        <f t="shared" si="15"/>
        <v>3</v>
      </c>
      <c r="AB490">
        <f t="shared" si="23"/>
        <v>3</v>
      </c>
      <c r="AC490">
        <f t="shared" si="24"/>
        <v>8.14</v>
      </c>
      <c r="AD490" cm="1">
        <f t="array" ref="AD490">1+SUMPRODUCT((D$469:D$776=D490)*(AC$469:AC$776&gt;AC490))</f>
        <v>6</v>
      </c>
      <c r="AE490">
        <f t="shared" si="25"/>
        <v>6</v>
      </c>
      <c r="AF490">
        <f t="shared" si="26"/>
        <v>7.8</v>
      </c>
      <c r="AG490" cm="1">
        <f t="array" ref="AG490">1+SUMPRODUCT((D$469:D$776=D490)*(AF$469:AF$776&gt;AF490))</f>
        <v>22</v>
      </c>
      <c r="AH490">
        <f t="shared" si="27"/>
        <v>22</v>
      </c>
      <c r="AI490">
        <f t="shared" si="28"/>
        <v>7.66</v>
      </c>
      <c r="AJ490" cm="1">
        <f t="array" ref="AJ490">1+SUMPRODUCT((D$469:D$776=D490)*(AI$469:AI$776&gt;AI490))</f>
        <v>44</v>
      </c>
      <c r="AK490">
        <f t="shared" si="29"/>
        <v>44</v>
      </c>
      <c r="AL490">
        <f t="shared" si="30"/>
        <v>7.7</v>
      </c>
      <c r="AM490" cm="1">
        <f t="array" ref="AM490">1+SUMPRODUCT((D$469:D$776=D490)*(AL$469:AL$776&gt;AL490))</f>
        <v>35</v>
      </c>
      <c r="AN490">
        <f t="shared" si="31"/>
        <v>35</v>
      </c>
    </row>
    <row r="491" spans="2:40" x14ac:dyDescent="0.3">
      <c r="B491" t="s">
        <v>31</v>
      </c>
      <c r="C491" t="str">
        <f>VLOOKUP(B491,class!A$1:B$357,2,FALSE)</f>
        <v>Metropolitan district</v>
      </c>
      <c r="D491" t="str">
        <f>VLOOKUP(B491,classifications!E$3:F$335,2,FALSE)</f>
        <v>Urban with Major Conurbation</v>
      </c>
      <c r="E491" s="7">
        <f t="shared" si="0"/>
        <v>7.62</v>
      </c>
      <c r="F491" s="49">
        <f t="shared" si="1"/>
        <v>36</v>
      </c>
      <c r="G491" s="49">
        <f t="shared" si="16"/>
        <v>36</v>
      </c>
      <c r="H491">
        <f t="shared" si="2"/>
        <v>7.57</v>
      </c>
      <c r="I491" s="49">
        <f t="shared" si="3"/>
        <v>46</v>
      </c>
      <c r="J491" s="49">
        <f t="shared" si="17"/>
        <v>46</v>
      </c>
      <c r="K491">
        <f t="shared" si="4"/>
        <v>7.64</v>
      </c>
      <c r="L491">
        <f t="shared" si="5"/>
        <v>43</v>
      </c>
      <c r="M491" s="49">
        <f t="shared" si="18"/>
        <v>43</v>
      </c>
      <c r="N491">
        <f t="shared" si="6"/>
        <v>7.87</v>
      </c>
      <c r="O491">
        <f t="shared" si="7"/>
        <v>12</v>
      </c>
      <c r="P491" s="49">
        <f t="shared" si="19"/>
        <v>12</v>
      </c>
      <c r="Q491">
        <f t="shared" si="8"/>
        <v>7.81</v>
      </c>
      <c r="R491">
        <f t="shared" si="9"/>
        <v>28</v>
      </c>
      <c r="S491" s="49">
        <f t="shared" si="20"/>
        <v>28</v>
      </c>
      <c r="T491">
        <f t="shared" si="10"/>
        <v>7.85</v>
      </c>
      <c r="U491">
        <f t="shared" si="11"/>
        <v>30</v>
      </c>
      <c r="V491" s="49">
        <f t="shared" si="21"/>
        <v>30</v>
      </c>
      <c r="W491">
        <f t="shared" si="12"/>
        <v>7.98</v>
      </c>
      <c r="X491">
        <f t="shared" si="13"/>
        <v>12</v>
      </c>
      <c r="Y491" s="49">
        <f t="shared" si="22"/>
        <v>12</v>
      </c>
      <c r="Z491">
        <f t="shared" si="14"/>
        <v>7.89</v>
      </c>
      <c r="AA491">
        <f t="shared" si="15"/>
        <v>24</v>
      </c>
      <c r="AB491">
        <f t="shared" si="23"/>
        <v>24</v>
      </c>
      <c r="AC491">
        <f t="shared" si="24"/>
        <v>7.83</v>
      </c>
      <c r="AD491" cm="1">
        <f t="array" ref="AD491">1+SUMPRODUCT((D$469:D$776=D491)*(AC$469:AC$776&gt;AC491))</f>
        <v>34</v>
      </c>
      <c r="AE491">
        <f t="shared" si="25"/>
        <v>34</v>
      </c>
      <c r="AF491">
        <f t="shared" si="26"/>
        <v>7.64</v>
      </c>
      <c r="AG491" cm="1">
        <f t="array" ref="AG491">1+SUMPRODUCT((D$469:D$776=D491)*(AF$469:AF$776&gt;AF491))</f>
        <v>36</v>
      </c>
      <c r="AH491">
        <f t="shared" si="27"/>
        <v>36</v>
      </c>
      <c r="AI491">
        <f t="shared" si="28"/>
        <v>7.88</v>
      </c>
      <c r="AJ491" cm="1">
        <f t="array" ref="AJ491">1+SUMPRODUCT((D$469:D$776=D491)*(AI$469:AI$776&gt;AI491))</f>
        <v>13</v>
      </c>
      <c r="AK491">
        <f t="shared" si="29"/>
        <v>13</v>
      </c>
      <c r="AL491">
        <f t="shared" si="30"/>
        <v>7.92</v>
      </c>
      <c r="AM491" cm="1">
        <f t="array" ref="AM491">1+SUMPRODUCT((D$469:D$776=D491)*(AL$469:AL$776&gt;AL491))</f>
        <v>9</v>
      </c>
      <c r="AN491">
        <f t="shared" si="31"/>
        <v>9</v>
      </c>
    </row>
    <row r="492" spans="2:40" x14ac:dyDescent="0.3">
      <c r="B492" t="s">
        <v>32</v>
      </c>
      <c r="C492" t="str">
        <f>VLOOKUP(B492,class!A$1:B$357,2,FALSE)</f>
        <v>Shire district</v>
      </c>
      <c r="D492" t="str">
        <f>VLOOKUP(B492,classifications!E$3:F$335,2,FALSE)</f>
        <v>Urban with Significant Rural (rural including hub towns 26-49%)</v>
      </c>
      <c r="E492" s="7">
        <f t="shared" si="0"/>
        <v>7.52</v>
      </c>
      <c r="F492" s="49">
        <f t="shared" si="1"/>
        <v>43</v>
      </c>
      <c r="G492" s="49">
        <f t="shared" si="16"/>
        <v>43</v>
      </c>
      <c r="H492">
        <f t="shared" si="2"/>
        <v>7.72</v>
      </c>
      <c r="I492" s="49">
        <f t="shared" si="3"/>
        <v>33</v>
      </c>
      <c r="J492" s="49">
        <f t="shared" si="17"/>
        <v>33</v>
      </c>
      <c r="K492">
        <f t="shared" si="4"/>
        <v>7.81</v>
      </c>
      <c r="L492">
        <f t="shared" si="5"/>
        <v>31</v>
      </c>
      <c r="M492" s="49">
        <f t="shared" si="18"/>
        <v>31</v>
      </c>
      <c r="N492">
        <f t="shared" si="6"/>
        <v>7.44</v>
      </c>
      <c r="O492">
        <f t="shared" si="7"/>
        <v>48</v>
      </c>
      <c r="P492" s="49">
        <f t="shared" si="19"/>
        <v>48</v>
      </c>
      <c r="Q492">
        <f t="shared" si="8"/>
        <v>7.68</v>
      </c>
      <c r="R492">
        <f t="shared" si="9"/>
        <v>47</v>
      </c>
      <c r="S492" s="49">
        <f t="shared" si="20"/>
        <v>47</v>
      </c>
      <c r="T492">
        <f t="shared" si="10"/>
        <v>8.1300000000000008</v>
      </c>
      <c r="U492">
        <f t="shared" si="11"/>
        <v>6</v>
      </c>
      <c r="V492" s="49">
        <f t="shared" si="21"/>
        <v>6</v>
      </c>
      <c r="W492">
        <f t="shared" si="12"/>
        <v>7.64</v>
      </c>
      <c r="X492">
        <f t="shared" si="13"/>
        <v>48</v>
      </c>
      <c r="Y492" s="49">
        <f t="shared" si="22"/>
        <v>48</v>
      </c>
      <c r="Z492">
        <f t="shared" si="14"/>
        <v>8.27</v>
      </c>
      <c r="AA492">
        <f t="shared" si="15"/>
        <v>6</v>
      </c>
      <c r="AB492">
        <f t="shared" si="23"/>
        <v>6</v>
      </c>
      <c r="AC492">
        <f t="shared" si="24"/>
        <v>7.8</v>
      </c>
      <c r="AD492" cm="1">
        <f t="array" ref="AD492">1+SUMPRODUCT((D$469:D$776=D492)*(AC$469:AC$776&gt;AC492))</f>
        <v>39</v>
      </c>
      <c r="AE492">
        <f t="shared" si="25"/>
        <v>39</v>
      </c>
      <c r="AF492" t="str">
        <f t="shared" si="26"/>
        <v>x</v>
      </c>
      <c r="AG492" cm="1">
        <f t="array" ref="AG492">1+SUMPRODUCT((D$469:D$776=D492)*(AF$469:AF$776&gt;AF492))</f>
        <v>1</v>
      </c>
      <c r="AH492">
        <f t="shared" si="27"/>
        <v>9999</v>
      </c>
      <c r="AI492">
        <f t="shared" si="28"/>
        <v>7.57</v>
      </c>
      <c r="AJ492" cm="1">
        <f t="array" ref="AJ492">1+SUMPRODUCT((D$469:D$776=D492)*(AI$469:AI$776&gt;AI492))</f>
        <v>47</v>
      </c>
      <c r="AK492">
        <f t="shared" si="29"/>
        <v>47</v>
      </c>
      <c r="AL492" t="str">
        <f t="shared" si="30"/>
        <v>x</v>
      </c>
      <c r="AM492" cm="1">
        <f t="array" ref="AM492">1+SUMPRODUCT((D$469:D$776=D492)*(AL$469:AL$776&gt;AL492))</f>
        <v>1</v>
      </c>
      <c r="AN492">
        <f t="shared" si="31"/>
        <v>9999</v>
      </c>
    </row>
    <row r="493" spans="2:40" x14ac:dyDescent="0.3">
      <c r="B493" t="s">
        <v>1033</v>
      </c>
      <c r="C493" t="str">
        <f>VLOOKUP(B493,class!A$1:B$357,2,FALSE)</f>
        <v>Unitary authority</v>
      </c>
      <c r="D493" t="str">
        <f>VLOOKUP(B493,classifications!E$3:F$335,2,FALSE)</f>
        <v>Urban with City and Town</v>
      </c>
      <c r="E493" s="7">
        <f t="shared" si="0"/>
        <v>7.7</v>
      </c>
      <c r="F493" s="49">
        <f t="shared" si="1"/>
        <v>36</v>
      </c>
      <c r="G493" s="49">
        <f t="shared" si="16"/>
        <v>36</v>
      </c>
      <c r="H493">
        <f t="shared" si="2"/>
        <v>7.69</v>
      </c>
      <c r="I493" s="49">
        <f t="shared" si="3"/>
        <v>39</v>
      </c>
      <c r="J493" s="49">
        <f t="shared" si="17"/>
        <v>39</v>
      </c>
      <c r="K493">
        <f t="shared" si="4"/>
        <v>7.58</v>
      </c>
      <c r="L493">
        <f t="shared" si="5"/>
        <v>79</v>
      </c>
      <c r="M493" s="49">
        <f t="shared" si="18"/>
        <v>79</v>
      </c>
      <c r="N493">
        <f t="shared" si="6"/>
        <v>7.66</v>
      </c>
      <c r="O493">
        <f t="shared" si="7"/>
        <v>75</v>
      </c>
      <c r="P493" s="49">
        <f t="shared" si="19"/>
        <v>75</v>
      </c>
      <c r="Q493">
        <f t="shared" si="8"/>
        <v>7.77</v>
      </c>
      <c r="R493">
        <f t="shared" si="9"/>
        <v>64</v>
      </c>
      <c r="S493" s="49">
        <f t="shared" si="20"/>
        <v>64</v>
      </c>
      <c r="T493">
        <f t="shared" si="10"/>
        <v>7.79</v>
      </c>
      <c r="U493">
        <f t="shared" si="11"/>
        <v>61</v>
      </c>
      <c r="V493" s="49">
        <f t="shared" si="21"/>
        <v>61</v>
      </c>
      <c r="W493">
        <f t="shared" si="12"/>
        <v>7.91</v>
      </c>
      <c r="X493">
        <f t="shared" si="13"/>
        <v>39</v>
      </c>
      <c r="Y493" s="49">
        <f t="shared" si="22"/>
        <v>39</v>
      </c>
      <c r="Z493">
        <f t="shared" si="14"/>
        <v>7.84</v>
      </c>
      <c r="AA493">
        <f t="shared" si="15"/>
        <v>51</v>
      </c>
      <c r="AB493">
        <f t="shared" si="23"/>
        <v>51</v>
      </c>
      <c r="AC493">
        <f t="shared" si="24"/>
        <v>7.96</v>
      </c>
      <c r="AD493" cm="1">
        <f t="array" ref="AD493">1+SUMPRODUCT((D$469:D$776=D493)*(AC$469:AC$776&gt;AC493))</f>
        <v>29</v>
      </c>
      <c r="AE493">
        <f t="shared" si="25"/>
        <v>29</v>
      </c>
      <c r="AF493">
        <f t="shared" si="26"/>
        <v>7.7</v>
      </c>
      <c r="AG493" cm="1">
        <f t="array" ref="AG493">1+SUMPRODUCT((D$469:D$776=D493)*(AF$469:AF$776&gt;AF493))</f>
        <v>36</v>
      </c>
      <c r="AH493">
        <f t="shared" si="27"/>
        <v>36</v>
      </c>
      <c r="AI493">
        <f t="shared" si="28"/>
        <v>7.66</v>
      </c>
      <c r="AJ493" cm="1">
        <f t="array" ref="AJ493">1+SUMPRODUCT((D$469:D$776=D493)*(AI$469:AI$776&gt;AI493))</f>
        <v>62</v>
      </c>
      <c r="AK493">
        <f t="shared" si="29"/>
        <v>62</v>
      </c>
      <c r="AL493">
        <f t="shared" si="30"/>
        <v>7.73</v>
      </c>
      <c r="AM493" cm="1">
        <f t="array" ref="AM493">1+SUMPRODUCT((D$469:D$776=D493)*(AL$469:AL$776&gt;AL493))</f>
        <v>46</v>
      </c>
      <c r="AN493">
        <f t="shared" si="31"/>
        <v>46</v>
      </c>
    </row>
    <row r="494" spans="2:40" x14ac:dyDescent="0.3">
      <c r="B494" t="s">
        <v>34</v>
      </c>
      <c r="C494" t="str">
        <f>VLOOKUP(B494,class!A$1:B$357,2,FALSE)</f>
        <v>Unitary authority</v>
      </c>
      <c r="D494" t="str">
        <f>VLOOKUP(B494,classifications!E$3:F$335,2,FALSE)</f>
        <v>Urban with City and Town</v>
      </c>
      <c r="E494" s="7">
        <f t="shared" si="0"/>
        <v>7.66</v>
      </c>
      <c r="F494" s="49">
        <f t="shared" si="1"/>
        <v>46</v>
      </c>
      <c r="G494" s="49">
        <f t="shared" si="16"/>
        <v>46</v>
      </c>
      <c r="H494">
        <f t="shared" si="2"/>
        <v>7.67</v>
      </c>
      <c r="I494" s="49">
        <f t="shared" si="3"/>
        <v>48</v>
      </c>
      <c r="J494" s="49">
        <f t="shared" si="17"/>
        <v>48</v>
      </c>
      <c r="K494">
        <f t="shared" si="4"/>
        <v>7.68</v>
      </c>
      <c r="L494">
        <f t="shared" si="5"/>
        <v>48</v>
      </c>
      <c r="M494" s="49">
        <f t="shared" si="18"/>
        <v>48</v>
      </c>
      <c r="N494">
        <f t="shared" si="6"/>
        <v>7.7</v>
      </c>
      <c r="O494">
        <f t="shared" si="7"/>
        <v>63</v>
      </c>
      <c r="P494" s="49">
        <f t="shared" si="19"/>
        <v>63</v>
      </c>
      <c r="Q494">
        <f t="shared" si="8"/>
        <v>7.88</v>
      </c>
      <c r="R494">
        <f t="shared" si="9"/>
        <v>34</v>
      </c>
      <c r="S494" s="49">
        <f t="shared" si="20"/>
        <v>34</v>
      </c>
      <c r="T494">
        <f t="shared" si="10"/>
        <v>7.94</v>
      </c>
      <c r="U494">
        <f t="shared" si="11"/>
        <v>26</v>
      </c>
      <c r="V494" s="49">
        <f t="shared" si="21"/>
        <v>26</v>
      </c>
      <c r="W494">
        <f t="shared" si="12"/>
        <v>7.91</v>
      </c>
      <c r="X494">
        <f t="shared" si="13"/>
        <v>39</v>
      </c>
      <c r="Y494" s="49">
        <f t="shared" si="22"/>
        <v>39</v>
      </c>
      <c r="Z494">
        <f t="shared" si="14"/>
        <v>7.95</v>
      </c>
      <c r="AA494">
        <f t="shared" si="15"/>
        <v>32</v>
      </c>
      <c r="AB494">
        <f t="shared" si="23"/>
        <v>32</v>
      </c>
      <c r="AC494">
        <f t="shared" si="24"/>
        <v>7.77</v>
      </c>
      <c r="AD494" cm="1">
        <f t="array" ref="AD494">1+SUMPRODUCT((D$469:D$776=D494)*(AC$469:AC$776&gt;AC494))</f>
        <v>65</v>
      </c>
      <c r="AE494">
        <f t="shared" si="25"/>
        <v>65</v>
      </c>
      <c r="AF494">
        <f t="shared" si="26"/>
        <v>7.68</v>
      </c>
      <c r="AG494" cm="1">
        <f t="array" ref="AG494">1+SUMPRODUCT((D$469:D$776=D494)*(AF$469:AF$776&gt;AF494))</f>
        <v>44</v>
      </c>
      <c r="AH494">
        <f t="shared" si="27"/>
        <v>44</v>
      </c>
      <c r="AI494">
        <f t="shared" si="28"/>
        <v>7.66</v>
      </c>
      <c r="AJ494" cm="1">
        <f t="array" ref="AJ494">1+SUMPRODUCT((D$469:D$776=D494)*(AI$469:AI$776&gt;AI494))</f>
        <v>62</v>
      </c>
      <c r="AK494">
        <f t="shared" si="29"/>
        <v>62</v>
      </c>
      <c r="AL494">
        <f t="shared" si="30"/>
        <v>7.74</v>
      </c>
      <c r="AM494" cm="1">
        <f t="array" ref="AM494">1+SUMPRODUCT((D$469:D$776=D494)*(AL$469:AL$776&gt;AL494))</f>
        <v>44</v>
      </c>
      <c r="AN494">
        <f t="shared" si="31"/>
        <v>44</v>
      </c>
    </row>
    <row r="495" spans="2:40" x14ac:dyDescent="0.3">
      <c r="B495" t="s">
        <v>35</v>
      </c>
      <c r="C495" t="str">
        <f>VLOOKUP(B495,class!A$1:B$357,2,FALSE)</f>
        <v>Metropolitan district</v>
      </c>
      <c r="D495" t="str">
        <f>VLOOKUP(B495,classifications!E$3:F$335,2,FALSE)</f>
        <v>Urban with Major Conurbation</v>
      </c>
      <c r="E495" s="7">
        <f t="shared" si="0"/>
        <v>7.61</v>
      </c>
      <c r="F495" s="49">
        <f t="shared" si="1"/>
        <v>39</v>
      </c>
      <c r="G495" s="49">
        <f t="shared" si="16"/>
        <v>39</v>
      </c>
      <c r="H495">
        <f t="shared" si="2"/>
        <v>7.68</v>
      </c>
      <c r="I495" s="49">
        <f t="shared" si="3"/>
        <v>27</v>
      </c>
      <c r="J495" s="49">
        <f t="shared" si="17"/>
        <v>27</v>
      </c>
      <c r="K495">
        <f t="shared" si="4"/>
        <v>7.78</v>
      </c>
      <c r="L495">
        <f t="shared" si="5"/>
        <v>16</v>
      </c>
      <c r="M495" s="49">
        <f t="shared" si="18"/>
        <v>16</v>
      </c>
      <c r="N495">
        <f t="shared" si="6"/>
        <v>7.85</v>
      </c>
      <c r="O495">
        <f t="shared" si="7"/>
        <v>17</v>
      </c>
      <c r="P495" s="49">
        <f t="shared" si="19"/>
        <v>17</v>
      </c>
      <c r="Q495">
        <f t="shared" si="8"/>
        <v>7.83</v>
      </c>
      <c r="R495">
        <f t="shared" si="9"/>
        <v>25</v>
      </c>
      <c r="S495" s="49">
        <f t="shared" si="20"/>
        <v>25</v>
      </c>
      <c r="T495">
        <f t="shared" si="10"/>
        <v>7.89</v>
      </c>
      <c r="U495">
        <f t="shared" si="11"/>
        <v>19</v>
      </c>
      <c r="V495" s="49">
        <f t="shared" si="21"/>
        <v>19</v>
      </c>
      <c r="W495">
        <f t="shared" si="12"/>
        <v>7.75</v>
      </c>
      <c r="X495">
        <f t="shared" si="13"/>
        <v>50</v>
      </c>
      <c r="Y495" s="49">
        <f t="shared" si="22"/>
        <v>50</v>
      </c>
      <c r="Z495">
        <f t="shared" si="14"/>
        <v>7.87</v>
      </c>
      <c r="AA495">
        <f t="shared" si="15"/>
        <v>29</v>
      </c>
      <c r="AB495">
        <f t="shared" si="23"/>
        <v>29</v>
      </c>
      <c r="AC495">
        <f t="shared" si="24"/>
        <v>7.73</v>
      </c>
      <c r="AD495" cm="1">
        <f t="array" ref="AD495">1+SUMPRODUCT((D$469:D$776=D495)*(AC$469:AC$776&gt;AC495))</f>
        <v>47</v>
      </c>
      <c r="AE495">
        <f t="shared" si="25"/>
        <v>47</v>
      </c>
      <c r="AF495">
        <f t="shared" si="26"/>
        <v>7.63</v>
      </c>
      <c r="AG495" cm="1">
        <f t="array" ref="AG495">1+SUMPRODUCT((D$469:D$776=D495)*(AF$469:AF$776&gt;AF495))</f>
        <v>45</v>
      </c>
      <c r="AH495">
        <f t="shared" si="27"/>
        <v>45</v>
      </c>
      <c r="AI495">
        <f t="shared" si="28"/>
        <v>7.82</v>
      </c>
      <c r="AJ495" cm="1">
        <f t="array" ref="AJ495">1+SUMPRODUCT((D$469:D$776=D495)*(AI$469:AI$776&gt;AI495))</f>
        <v>18</v>
      </c>
      <c r="AK495">
        <f t="shared" si="29"/>
        <v>18</v>
      </c>
      <c r="AL495">
        <f t="shared" si="30"/>
        <v>7.64</v>
      </c>
      <c r="AM495" cm="1">
        <f t="array" ref="AM495">1+SUMPRODUCT((D$469:D$776=D495)*(AL$469:AL$776&gt;AL495))</f>
        <v>44</v>
      </c>
      <c r="AN495">
        <f t="shared" si="31"/>
        <v>44</v>
      </c>
    </row>
    <row r="496" spans="2:40" x14ac:dyDescent="0.3">
      <c r="B496" t="s">
        <v>36</v>
      </c>
      <c r="C496" t="str">
        <f>VLOOKUP(B496,class!A$1:B$357,2,FALSE)</f>
        <v>Shire district</v>
      </c>
      <c r="D496" t="str">
        <f>VLOOKUP(B496,classifications!E$3:F$335,2,FALSE)</f>
        <v xml:space="preserve">Largely Rural (rural including hub towns 50-79%) </v>
      </c>
      <c r="E496" s="7">
        <f t="shared" si="0"/>
        <v>7.89</v>
      </c>
      <c r="F496" s="49">
        <f t="shared" si="1"/>
        <v>8</v>
      </c>
      <c r="G496" s="49">
        <f t="shared" si="16"/>
        <v>8</v>
      </c>
      <c r="H496">
        <f t="shared" si="2"/>
        <v>7.8</v>
      </c>
      <c r="I496" s="49">
        <f t="shared" si="3"/>
        <v>25</v>
      </c>
      <c r="J496" s="49">
        <f t="shared" si="17"/>
        <v>25</v>
      </c>
      <c r="K496">
        <f t="shared" si="4"/>
        <v>7.68</v>
      </c>
      <c r="L496">
        <f t="shared" si="5"/>
        <v>34</v>
      </c>
      <c r="M496" s="49">
        <f t="shared" si="18"/>
        <v>34</v>
      </c>
      <c r="N496">
        <f t="shared" si="6"/>
        <v>7.87</v>
      </c>
      <c r="O496">
        <f t="shared" si="7"/>
        <v>27</v>
      </c>
      <c r="P496" s="49">
        <f t="shared" si="19"/>
        <v>27</v>
      </c>
      <c r="Q496">
        <f t="shared" si="8"/>
        <v>8.08</v>
      </c>
      <c r="R496">
        <f t="shared" si="9"/>
        <v>11</v>
      </c>
      <c r="S496" s="49">
        <f t="shared" si="20"/>
        <v>11</v>
      </c>
      <c r="T496">
        <f t="shared" si="10"/>
        <v>7.95</v>
      </c>
      <c r="U496">
        <f t="shared" si="11"/>
        <v>24</v>
      </c>
      <c r="V496" s="49">
        <f t="shared" si="21"/>
        <v>24</v>
      </c>
      <c r="W496">
        <f t="shared" si="12"/>
        <v>7.88</v>
      </c>
      <c r="X496">
        <f t="shared" si="13"/>
        <v>34</v>
      </c>
      <c r="Y496" s="49">
        <f t="shared" si="22"/>
        <v>34</v>
      </c>
      <c r="Z496">
        <f t="shared" si="14"/>
        <v>7.87</v>
      </c>
      <c r="AA496">
        <f t="shared" si="15"/>
        <v>33</v>
      </c>
      <c r="AB496">
        <f t="shared" si="23"/>
        <v>33</v>
      </c>
      <c r="AC496">
        <f t="shared" si="24"/>
        <v>7.76</v>
      </c>
      <c r="AD496" cm="1">
        <f t="array" ref="AD496">1+SUMPRODUCT((D$469:D$776=D496)*(AC$469:AC$776&gt;AC496))</f>
        <v>38</v>
      </c>
      <c r="AE496">
        <f t="shared" si="25"/>
        <v>38</v>
      </c>
      <c r="AF496">
        <f t="shared" si="26"/>
        <v>7.47</v>
      </c>
      <c r="AG496" cm="1">
        <f t="array" ref="AG496">1+SUMPRODUCT((D$469:D$776=D496)*(AF$469:AF$776&gt;AF496))</f>
        <v>39</v>
      </c>
      <c r="AH496">
        <f t="shared" si="27"/>
        <v>39</v>
      </c>
      <c r="AI496">
        <f t="shared" si="28"/>
        <v>8.1300000000000008</v>
      </c>
      <c r="AJ496" cm="1">
        <f t="array" ref="AJ496">1+SUMPRODUCT((D$469:D$776=D496)*(AI$469:AI$776&gt;AI496))</f>
        <v>6</v>
      </c>
      <c r="AK496">
        <f t="shared" si="29"/>
        <v>6</v>
      </c>
      <c r="AL496">
        <f t="shared" si="30"/>
        <v>7.71</v>
      </c>
      <c r="AM496" cm="1">
        <f t="array" ref="AM496">1+SUMPRODUCT((D$469:D$776=D496)*(AL$469:AL$776&gt;AL496))</f>
        <v>27</v>
      </c>
      <c r="AN496">
        <f t="shared" si="31"/>
        <v>27</v>
      </c>
    </row>
    <row r="497" spans="2:40" x14ac:dyDescent="0.3">
      <c r="B497" t="s">
        <v>37</v>
      </c>
      <c r="C497" t="str">
        <f>VLOOKUP(B497,class!A$1:B$357,2,FALSE)</f>
        <v>Shire district</v>
      </c>
      <c r="D497" t="str">
        <f>VLOOKUP(B497,classifications!E$3:F$335,2,FALSE)</f>
        <v xml:space="preserve">Mainly Rural (rural including hub towns &gt;=80%) </v>
      </c>
      <c r="E497" s="7">
        <f t="shared" si="0"/>
        <v>7.69</v>
      </c>
      <c r="F497" s="49">
        <f t="shared" si="1"/>
        <v>35</v>
      </c>
      <c r="G497" s="49">
        <f t="shared" si="16"/>
        <v>35</v>
      </c>
      <c r="H497">
        <f t="shared" si="2"/>
        <v>7.69</v>
      </c>
      <c r="I497" s="49">
        <f t="shared" si="3"/>
        <v>29</v>
      </c>
      <c r="J497" s="49">
        <f t="shared" si="17"/>
        <v>29</v>
      </c>
      <c r="K497">
        <f t="shared" si="4"/>
        <v>7.98</v>
      </c>
      <c r="L497">
        <f t="shared" si="5"/>
        <v>15</v>
      </c>
      <c r="M497" s="49">
        <f t="shared" si="18"/>
        <v>15</v>
      </c>
      <c r="N497">
        <f t="shared" si="6"/>
        <v>7.92</v>
      </c>
      <c r="O497">
        <f t="shared" si="7"/>
        <v>26</v>
      </c>
      <c r="P497" s="49">
        <f t="shared" si="19"/>
        <v>26</v>
      </c>
      <c r="Q497">
        <f t="shared" si="8"/>
        <v>8.07</v>
      </c>
      <c r="R497">
        <f t="shared" si="9"/>
        <v>10</v>
      </c>
      <c r="S497" s="49">
        <f t="shared" si="20"/>
        <v>10</v>
      </c>
      <c r="T497">
        <f t="shared" si="10"/>
        <v>7.84</v>
      </c>
      <c r="U497">
        <f t="shared" si="11"/>
        <v>36</v>
      </c>
      <c r="V497" s="49">
        <f t="shared" si="21"/>
        <v>36</v>
      </c>
      <c r="W497">
        <f t="shared" si="12"/>
        <v>8.2100000000000009</v>
      </c>
      <c r="X497">
        <f t="shared" si="13"/>
        <v>6</v>
      </c>
      <c r="Y497" s="49">
        <f t="shared" si="22"/>
        <v>6</v>
      </c>
      <c r="Z497">
        <f t="shared" si="14"/>
        <v>7.57</v>
      </c>
      <c r="AA497">
        <f t="shared" si="15"/>
        <v>41</v>
      </c>
      <c r="AB497">
        <f t="shared" si="23"/>
        <v>41</v>
      </c>
      <c r="AC497">
        <f t="shared" si="24"/>
        <v>7.81</v>
      </c>
      <c r="AD497" cm="1">
        <f t="array" ref="AD497">1+SUMPRODUCT((D$469:D$776=D497)*(AC$469:AC$776&gt;AC497))</f>
        <v>36</v>
      </c>
      <c r="AE497">
        <f t="shared" si="25"/>
        <v>36</v>
      </c>
      <c r="AF497">
        <f t="shared" si="26"/>
        <v>7.95</v>
      </c>
      <c r="AG497" cm="1">
        <f t="array" ref="AG497">1+SUMPRODUCT((D$469:D$776=D497)*(AF$469:AF$776&gt;AF497))</f>
        <v>15</v>
      </c>
      <c r="AH497">
        <f t="shared" si="27"/>
        <v>15</v>
      </c>
      <c r="AI497">
        <f t="shared" si="28"/>
        <v>7.77</v>
      </c>
      <c r="AJ497" cm="1">
        <f t="array" ref="AJ497">1+SUMPRODUCT((D$469:D$776=D497)*(AI$469:AI$776&gt;AI497))</f>
        <v>28</v>
      </c>
      <c r="AK497">
        <f t="shared" si="29"/>
        <v>28</v>
      </c>
      <c r="AL497">
        <f t="shared" si="30"/>
        <v>7.99</v>
      </c>
      <c r="AM497" cm="1">
        <f t="array" ref="AM497">1+SUMPRODUCT((D$469:D$776=D497)*(AL$469:AL$776&gt;AL497))</f>
        <v>18</v>
      </c>
      <c r="AN497">
        <f t="shared" si="31"/>
        <v>18</v>
      </c>
    </row>
    <row r="498" spans="2:40" x14ac:dyDescent="0.3">
      <c r="B498" t="s">
        <v>38</v>
      </c>
      <c r="C498" t="str">
        <f>VLOOKUP(B498,class!A$1:B$357,2,FALSE)</f>
        <v>London borough</v>
      </c>
      <c r="D498" t="str">
        <f>VLOOKUP(B498,classifications!E$3:F$335,2,FALSE)</f>
        <v>Urban with Major Conurbation</v>
      </c>
      <c r="E498" s="7">
        <f t="shared" si="0"/>
        <v>7.2</v>
      </c>
      <c r="F498" s="49">
        <f t="shared" si="1"/>
        <v>74</v>
      </c>
      <c r="G498" s="49">
        <f t="shared" si="16"/>
        <v>74</v>
      </c>
      <c r="H498">
        <f t="shared" si="2"/>
        <v>7.35</v>
      </c>
      <c r="I498" s="49">
        <f t="shared" si="3"/>
        <v>72</v>
      </c>
      <c r="J498" s="49">
        <f t="shared" si="17"/>
        <v>72</v>
      </c>
      <c r="K498">
        <f t="shared" si="4"/>
        <v>7.6</v>
      </c>
      <c r="L498">
        <f t="shared" si="5"/>
        <v>52</v>
      </c>
      <c r="M498" s="49">
        <f t="shared" si="18"/>
        <v>52</v>
      </c>
      <c r="N498">
        <f t="shared" si="6"/>
        <v>7.45</v>
      </c>
      <c r="O498">
        <f t="shared" si="7"/>
        <v>73</v>
      </c>
      <c r="P498" s="49">
        <f t="shared" si="19"/>
        <v>73</v>
      </c>
      <c r="Q498">
        <f t="shared" si="8"/>
        <v>7.61</v>
      </c>
      <c r="R498">
        <f t="shared" si="9"/>
        <v>64</v>
      </c>
      <c r="S498" s="49">
        <f t="shared" si="20"/>
        <v>64</v>
      </c>
      <c r="T498">
        <f t="shared" si="10"/>
        <v>7.68</v>
      </c>
      <c r="U498">
        <f t="shared" si="11"/>
        <v>60</v>
      </c>
      <c r="V498" s="49">
        <f t="shared" si="21"/>
        <v>60</v>
      </c>
      <c r="W498">
        <f t="shared" si="12"/>
        <v>7.89</v>
      </c>
      <c r="X498">
        <f t="shared" si="13"/>
        <v>22</v>
      </c>
      <c r="Y498" s="49">
        <f t="shared" si="22"/>
        <v>22</v>
      </c>
      <c r="Z498">
        <f t="shared" si="14"/>
        <v>7.84</v>
      </c>
      <c r="AA498">
        <f t="shared" si="15"/>
        <v>34</v>
      </c>
      <c r="AB498">
        <f t="shared" si="23"/>
        <v>34</v>
      </c>
      <c r="AC498">
        <f t="shared" si="24"/>
        <v>7.96</v>
      </c>
      <c r="AD498" cm="1">
        <f t="array" ref="AD498">1+SUMPRODUCT((D$469:D$776=D498)*(AC$469:AC$776&gt;AC498))</f>
        <v>14</v>
      </c>
      <c r="AE498">
        <f t="shared" si="25"/>
        <v>14</v>
      </c>
      <c r="AF498">
        <f t="shared" si="26"/>
        <v>7.46</v>
      </c>
      <c r="AG498" cm="1">
        <f t="array" ref="AG498">1+SUMPRODUCT((D$469:D$776=D498)*(AF$469:AF$776&gt;AF498))</f>
        <v>67</v>
      </c>
      <c r="AH498">
        <f t="shared" si="27"/>
        <v>67</v>
      </c>
      <c r="AI498">
        <f t="shared" si="28"/>
        <v>7.59</v>
      </c>
      <c r="AJ498" cm="1">
        <f t="array" ref="AJ498">1+SUMPRODUCT((D$469:D$776=D498)*(AI$469:AI$776&gt;AI498))</f>
        <v>63</v>
      </c>
      <c r="AK498">
        <f t="shared" si="29"/>
        <v>63</v>
      </c>
      <c r="AL498">
        <f t="shared" si="30"/>
        <v>7.31</v>
      </c>
      <c r="AM498" cm="1">
        <f t="array" ref="AM498">1+SUMPRODUCT((D$469:D$776=D498)*(AL$469:AL$776&gt;AL498))</f>
        <v>68</v>
      </c>
      <c r="AN498">
        <f t="shared" si="31"/>
        <v>68</v>
      </c>
    </row>
    <row r="499" spans="2:40" x14ac:dyDescent="0.3">
      <c r="B499" t="s">
        <v>39</v>
      </c>
      <c r="C499" t="str">
        <f>VLOOKUP(B499,class!A$1:B$357,2,FALSE)</f>
        <v>Shire district</v>
      </c>
      <c r="D499" t="str">
        <f>VLOOKUP(B499,classifications!E$3:F$335,2,FALSE)</f>
        <v>Urban with Significant Rural (rural including hub towns 26-49%)</v>
      </c>
      <c r="E499" s="7">
        <f t="shared" si="0"/>
        <v>7.42</v>
      </c>
      <c r="F499" s="49">
        <f t="shared" si="1"/>
        <v>48</v>
      </c>
      <c r="G499" s="49">
        <f t="shared" si="16"/>
        <v>48</v>
      </c>
      <c r="H499">
        <f t="shared" si="2"/>
        <v>7.49</v>
      </c>
      <c r="I499" s="49">
        <f t="shared" si="3"/>
        <v>47</v>
      </c>
      <c r="J499" s="49">
        <f t="shared" si="17"/>
        <v>47</v>
      </c>
      <c r="K499">
        <f t="shared" si="4"/>
        <v>7.9</v>
      </c>
      <c r="L499">
        <f t="shared" si="5"/>
        <v>16</v>
      </c>
      <c r="M499" s="49">
        <f t="shared" si="18"/>
        <v>16</v>
      </c>
      <c r="N499">
        <f t="shared" si="6"/>
        <v>7.71</v>
      </c>
      <c r="O499">
        <f t="shared" si="7"/>
        <v>44</v>
      </c>
      <c r="P499" s="49">
        <f t="shared" si="19"/>
        <v>44</v>
      </c>
      <c r="Q499">
        <f t="shared" si="8"/>
        <v>7.74</v>
      </c>
      <c r="R499">
        <f t="shared" si="9"/>
        <v>45</v>
      </c>
      <c r="S499" s="49">
        <f t="shared" si="20"/>
        <v>45</v>
      </c>
      <c r="T499">
        <f t="shared" si="10"/>
        <v>8</v>
      </c>
      <c r="U499">
        <f t="shared" si="11"/>
        <v>19</v>
      </c>
      <c r="V499" s="49">
        <f t="shared" si="21"/>
        <v>19</v>
      </c>
      <c r="W499">
        <f t="shared" si="12"/>
        <v>8.2200000000000006</v>
      </c>
      <c r="X499">
        <f t="shared" si="13"/>
        <v>5</v>
      </c>
      <c r="Y499" s="49">
        <f t="shared" si="22"/>
        <v>5</v>
      </c>
      <c r="Z499">
        <f t="shared" si="14"/>
        <v>8.32</v>
      </c>
      <c r="AA499">
        <f t="shared" si="15"/>
        <v>3</v>
      </c>
      <c r="AB499">
        <f t="shared" si="23"/>
        <v>3</v>
      </c>
      <c r="AC499">
        <f t="shared" si="24"/>
        <v>7.72</v>
      </c>
      <c r="AD499" cm="1">
        <f t="array" ref="AD499">1+SUMPRODUCT((D$469:D$776=D499)*(AC$469:AC$776&gt;AC499))</f>
        <v>47</v>
      </c>
      <c r="AE499">
        <f t="shared" si="25"/>
        <v>47</v>
      </c>
      <c r="AF499">
        <f t="shared" si="26"/>
        <v>7.5</v>
      </c>
      <c r="AG499" cm="1">
        <f t="array" ref="AG499">1+SUMPRODUCT((D$469:D$776=D499)*(AF$469:AF$776&gt;AF499))</f>
        <v>44</v>
      </c>
      <c r="AH499">
        <f t="shared" si="27"/>
        <v>44</v>
      </c>
      <c r="AI499">
        <f t="shared" si="28"/>
        <v>7.73</v>
      </c>
      <c r="AJ499" cm="1">
        <f t="array" ref="AJ499">1+SUMPRODUCT((D$469:D$776=D499)*(AI$469:AI$776&gt;AI499))</f>
        <v>38</v>
      </c>
      <c r="AK499">
        <f t="shared" si="29"/>
        <v>38</v>
      </c>
      <c r="AL499">
        <f t="shared" si="30"/>
        <v>8.1199999999999992</v>
      </c>
      <c r="AM499" cm="1">
        <f t="array" ref="AM499">1+SUMPRODUCT((D$469:D$776=D499)*(AL$469:AL$776&gt;AL499))</f>
        <v>8</v>
      </c>
      <c r="AN499">
        <f t="shared" si="31"/>
        <v>8</v>
      </c>
    </row>
    <row r="500" spans="2:40" x14ac:dyDescent="0.3">
      <c r="B500" t="s">
        <v>40</v>
      </c>
      <c r="C500" t="str">
        <f>VLOOKUP(B500,class!A$1:B$357,2,FALSE)</f>
        <v>Unitary authority</v>
      </c>
      <c r="D500" t="str">
        <f>VLOOKUP(B500,classifications!E$3:F$335,2,FALSE)</f>
        <v>Urban with City and Town</v>
      </c>
      <c r="E500" s="7">
        <f t="shared" si="0"/>
        <v>7.72</v>
      </c>
      <c r="F500" s="49">
        <f t="shared" si="1"/>
        <v>27</v>
      </c>
      <c r="G500" s="49">
        <f t="shared" si="16"/>
        <v>27</v>
      </c>
      <c r="H500">
        <f t="shared" si="2"/>
        <v>7.63</v>
      </c>
      <c r="I500" s="49">
        <f t="shared" si="3"/>
        <v>56</v>
      </c>
      <c r="J500" s="49">
        <f t="shared" si="17"/>
        <v>56</v>
      </c>
      <c r="K500">
        <f t="shared" si="4"/>
        <v>7.6</v>
      </c>
      <c r="L500">
        <f t="shared" si="5"/>
        <v>75</v>
      </c>
      <c r="M500" s="49">
        <f t="shared" si="18"/>
        <v>75</v>
      </c>
      <c r="N500">
        <f t="shared" si="6"/>
        <v>7.75</v>
      </c>
      <c r="O500">
        <f t="shared" si="7"/>
        <v>55</v>
      </c>
      <c r="P500" s="49">
        <f t="shared" si="19"/>
        <v>55</v>
      </c>
      <c r="Q500">
        <f t="shared" si="8"/>
        <v>7.59</v>
      </c>
      <c r="R500">
        <f t="shared" si="9"/>
        <v>87</v>
      </c>
      <c r="S500" s="49">
        <f t="shared" si="20"/>
        <v>87</v>
      </c>
      <c r="T500">
        <f t="shared" si="10"/>
        <v>7.75</v>
      </c>
      <c r="U500">
        <f t="shared" si="11"/>
        <v>70</v>
      </c>
      <c r="V500" s="49">
        <f t="shared" si="21"/>
        <v>70</v>
      </c>
      <c r="W500">
        <f t="shared" si="12"/>
        <v>7.83</v>
      </c>
      <c r="X500">
        <f t="shared" si="13"/>
        <v>62</v>
      </c>
      <c r="Y500" s="49">
        <f t="shared" si="22"/>
        <v>62</v>
      </c>
      <c r="Z500">
        <f t="shared" si="14"/>
        <v>7.57</v>
      </c>
      <c r="AA500">
        <f t="shared" si="15"/>
        <v>87</v>
      </c>
      <c r="AB500">
        <f t="shared" si="23"/>
        <v>87</v>
      </c>
      <c r="AC500">
        <f t="shared" si="24"/>
        <v>7.73</v>
      </c>
      <c r="AD500" cm="1">
        <f t="array" ref="AD500">1+SUMPRODUCT((D$469:D$776=D500)*(AC$469:AC$776&gt;AC500))</f>
        <v>70</v>
      </c>
      <c r="AE500">
        <f t="shared" si="25"/>
        <v>70</v>
      </c>
      <c r="AF500">
        <f t="shared" si="26"/>
        <v>7.61</v>
      </c>
      <c r="AG500" cm="1">
        <f t="array" ref="AG500">1+SUMPRODUCT((D$469:D$776=D500)*(AF$469:AF$776&gt;AF500))</f>
        <v>67</v>
      </c>
      <c r="AH500">
        <f t="shared" si="27"/>
        <v>67</v>
      </c>
      <c r="AI500">
        <f t="shared" si="28"/>
        <v>7.71</v>
      </c>
      <c r="AJ500" cm="1">
        <f t="array" ref="AJ500">1+SUMPRODUCT((D$469:D$776=D500)*(AI$469:AI$776&gt;AI500))</f>
        <v>51</v>
      </c>
      <c r="AK500">
        <f t="shared" si="29"/>
        <v>51</v>
      </c>
      <c r="AL500">
        <f t="shared" si="30"/>
        <v>7.67</v>
      </c>
      <c r="AM500" cm="1">
        <f t="array" ref="AM500">1+SUMPRODUCT((D$469:D$776=D500)*(AL$469:AL$776&gt;AL500))</f>
        <v>61</v>
      </c>
      <c r="AN500">
        <f t="shared" si="31"/>
        <v>61</v>
      </c>
    </row>
    <row r="501" spans="2:40" x14ac:dyDescent="0.3">
      <c r="B501" t="s">
        <v>41</v>
      </c>
      <c r="C501" t="str">
        <f>VLOOKUP(B501,class!A$1:B$357,2,FALSE)</f>
        <v>Unitary authority</v>
      </c>
      <c r="D501" t="str">
        <f>VLOOKUP(B501,classifications!E$3:F$335,2,FALSE)</f>
        <v>Urban with City and Town</v>
      </c>
      <c r="E501" s="7">
        <f t="shared" si="0"/>
        <v>7.46</v>
      </c>
      <c r="F501" s="49">
        <f t="shared" ref="F501:F532" si="32">1+SUMPRODUCT((D$469:D$776=D501)*(E$469:E$776&gt;E501))</f>
        <v>74</v>
      </c>
      <c r="G501" s="49">
        <f t="shared" si="16"/>
        <v>74</v>
      </c>
      <c r="H501">
        <f t="shared" si="2"/>
        <v>7.52</v>
      </c>
      <c r="I501" s="49">
        <f t="shared" ref="I501:I532" si="33">1+SUMPRODUCT((D$469:D$776=D501)*(H$469:H$776&gt;H501))</f>
        <v>77</v>
      </c>
      <c r="J501" s="49">
        <f t="shared" si="17"/>
        <v>77</v>
      </c>
      <c r="K501">
        <f t="shared" si="4"/>
        <v>7.45</v>
      </c>
      <c r="L501">
        <f t="shared" ref="L501:L532" si="34">1+SUMPRODUCT((D$469:D$776=D501)*(K$469:K$776&gt;K501))</f>
        <v>86</v>
      </c>
      <c r="M501" s="49">
        <f t="shared" si="18"/>
        <v>86</v>
      </c>
      <c r="N501">
        <f t="shared" si="6"/>
        <v>7.61</v>
      </c>
      <c r="O501">
        <f t="shared" ref="O501:O532" si="35">1+SUMPRODUCT((D$469:D$776=D501)*(N$469:N$776&gt;N501))</f>
        <v>81</v>
      </c>
      <c r="P501" s="49">
        <f t="shared" si="19"/>
        <v>81</v>
      </c>
      <c r="Q501">
        <f t="shared" si="8"/>
        <v>7.59</v>
      </c>
      <c r="R501">
        <f t="shared" ref="R501:R532" si="36">1+SUMPRODUCT((D$469:D$776=D501)*(Q$469:Q$776&gt;Q501))</f>
        <v>87</v>
      </c>
      <c r="S501" s="49">
        <f t="shared" si="20"/>
        <v>87</v>
      </c>
      <c r="T501">
        <f t="shared" si="10"/>
        <v>7.65</v>
      </c>
      <c r="U501">
        <f t="shared" ref="U501:U532" si="37">1+SUMPRODUCT((D$469:D$776=D501)*(T$469:T$776&gt;T501))</f>
        <v>83</v>
      </c>
      <c r="V501" s="49">
        <f t="shared" si="21"/>
        <v>83</v>
      </c>
      <c r="W501">
        <f t="shared" si="12"/>
        <v>7.58</v>
      </c>
      <c r="X501">
        <f t="shared" ref="X501:X532" si="38">1+SUMPRODUCT((D$469:D$776=D501)*(W$469:W$776&gt;W501))</f>
        <v>90</v>
      </c>
      <c r="Y501" s="49">
        <f t="shared" si="22"/>
        <v>90</v>
      </c>
      <c r="Z501">
        <f t="shared" si="14"/>
        <v>7.64</v>
      </c>
      <c r="AA501">
        <f t="shared" ref="AA501:AA532" si="39">1+SUMPRODUCT((D$469:D$776=D501)*(Z$469:Z$776&gt;Z501))</f>
        <v>83</v>
      </c>
      <c r="AB501">
        <f t="shared" si="23"/>
        <v>83</v>
      </c>
      <c r="AC501">
        <f t="shared" si="24"/>
        <v>7.66</v>
      </c>
      <c r="AD501" cm="1">
        <f t="array" ref="AD501">1+SUMPRODUCT((D$469:D$776=D501)*(AC$469:AC$776&gt;AC501))</f>
        <v>80</v>
      </c>
      <c r="AE501">
        <f t="shared" si="25"/>
        <v>80</v>
      </c>
      <c r="AF501">
        <f t="shared" si="26"/>
        <v>7.47</v>
      </c>
      <c r="AG501" cm="1">
        <f t="array" ref="AG501">1+SUMPRODUCT((D$469:D$776=D501)*(AF$469:AF$776&gt;AF501))</f>
        <v>85</v>
      </c>
      <c r="AH501">
        <f t="shared" si="27"/>
        <v>85</v>
      </c>
      <c r="AI501">
        <f t="shared" si="28"/>
        <v>7.49</v>
      </c>
      <c r="AJ501" cm="1">
        <f t="array" ref="AJ501">1+SUMPRODUCT((D$469:D$776=D501)*(AI$469:AI$776&gt;AI501))</f>
        <v>82</v>
      </c>
      <c r="AK501">
        <f t="shared" si="29"/>
        <v>82</v>
      </c>
      <c r="AL501">
        <f t="shared" si="30"/>
        <v>7.33</v>
      </c>
      <c r="AM501" cm="1">
        <f t="array" ref="AM501">1+SUMPRODUCT((D$469:D$776=D501)*(AL$469:AL$776&gt;AL501))</f>
        <v>83</v>
      </c>
      <c r="AN501">
        <f t="shared" si="31"/>
        <v>83</v>
      </c>
    </row>
    <row r="502" spans="2:40" x14ac:dyDescent="0.3">
      <c r="B502" t="s">
        <v>42</v>
      </c>
      <c r="C502" t="str">
        <f>VLOOKUP(B502,class!A$1:B$357,2,FALSE)</f>
        <v>Shire district</v>
      </c>
      <c r="D502" t="str">
        <f>VLOOKUP(B502,classifications!E$3:F$335,2,FALSE)</f>
        <v>Urban with Significant Rural (rural including hub towns 26-49%)</v>
      </c>
      <c r="E502" s="7">
        <f t="shared" si="0"/>
        <v>7.72</v>
      </c>
      <c r="F502" s="49">
        <f t="shared" si="32"/>
        <v>29</v>
      </c>
      <c r="G502" s="49">
        <f t="shared" si="16"/>
        <v>29</v>
      </c>
      <c r="H502">
        <f t="shared" si="2"/>
        <v>8</v>
      </c>
      <c r="I502" s="49">
        <f t="shared" si="33"/>
        <v>6</v>
      </c>
      <c r="J502" s="49">
        <f t="shared" si="17"/>
        <v>6</v>
      </c>
      <c r="K502">
        <f t="shared" si="4"/>
        <v>8.0500000000000007</v>
      </c>
      <c r="L502">
        <f t="shared" si="34"/>
        <v>5</v>
      </c>
      <c r="M502" s="49">
        <f t="shared" si="18"/>
        <v>5</v>
      </c>
      <c r="N502">
        <f t="shared" si="6"/>
        <v>8.16</v>
      </c>
      <c r="O502">
        <f t="shared" si="35"/>
        <v>5</v>
      </c>
      <c r="P502" s="49">
        <f t="shared" si="19"/>
        <v>5</v>
      </c>
      <c r="Q502">
        <f t="shared" si="8"/>
        <v>8.07</v>
      </c>
      <c r="R502">
        <f t="shared" si="36"/>
        <v>6</v>
      </c>
      <c r="S502" s="49">
        <f t="shared" si="20"/>
        <v>6</v>
      </c>
      <c r="T502">
        <f t="shared" si="10"/>
        <v>8.02</v>
      </c>
      <c r="U502">
        <f t="shared" si="37"/>
        <v>14</v>
      </c>
      <c r="V502" s="49">
        <f t="shared" si="21"/>
        <v>14</v>
      </c>
      <c r="W502">
        <f t="shared" si="12"/>
        <v>8.14</v>
      </c>
      <c r="X502">
        <f t="shared" si="38"/>
        <v>10</v>
      </c>
      <c r="Y502" s="49">
        <f t="shared" si="22"/>
        <v>10</v>
      </c>
      <c r="Z502">
        <f t="shared" si="14"/>
        <v>7.94</v>
      </c>
      <c r="AA502">
        <f t="shared" si="39"/>
        <v>28</v>
      </c>
      <c r="AB502">
        <f t="shared" si="23"/>
        <v>28</v>
      </c>
      <c r="AC502">
        <f t="shared" si="24"/>
        <v>7.83</v>
      </c>
      <c r="AD502" cm="1">
        <f t="array" ref="AD502">1+SUMPRODUCT((D$469:D$776=D502)*(AC$469:AC$776&gt;AC502))</f>
        <v>36</v>
      </c>
      <c r="AE502">
        <f t="shared" si="25"/>
        <v>36</v>
      </c>
      <c r="AF502">
        <f t="shared" si="26"/>
        <v>7.86</v>
      </c>
      <c r="AG502" cm="1">
        <f t="array" ref="AG502">1+SUMPRODUCT((D$469:D$776=D502)*(AF$469:AF$776&gt;AF502))</f>
        <v>14</v>
      </c>
      <c r="AH502">
        <f t="shared" si="27"/>
        <v>14</v>
      </c>
      <c r="AI502">
        <f t="shared" si="28"/>
        <v>7.86</v>
      </c>
      <c r="AJ502" cm="1">
        <f t="array" ref="AJ502">1+SUMPRODUCT((D$469:D$776=D502)*(AI$469:AI$776&gt;AI502))</f>
        <v>24</v>
      </c>
      <c r="AK502">
        <f t="shared" si="29"/>
        <v>24</v>
      </c>
      <c r="AL502">
        <f t="shared" si="30"/>
        <v>7.97</v>
      </c>
      <c r="AM502" cm="1">
        <f t="array" ref="AM502">1+SUMPRODUCT((D$469:D$776=D502)*(AL$469:AL$776&gt;AL502))</f>
        <v>13</v>
      </c>
      <c r="AN502">
        <f t="shared" si="31"/>
        <v>13</v>
      </c>
    </row>
    <row r="503" spans="2:40" x14ac:dyDescent="0.3">
      <c r="B503" t="s">
        <v>43</v>
      </c>
      <c r="C503" t="str">
        <f>VLOOKUP(B503,class!A$1:B$357,2,FALSE)</f>
        <v>London borough</v>
      </c>
      <c r="D503" t="str">
        <f>VLOOKUP(B503,classifications!E$3:F$335,2,FALSE)</f>
        <v>Urban with Major Conurbation</v>
      </c>
      <c r="E503" s="7">
        <f t="shared" si="0"/>
        <v>7.84</v>
      </c>
      <c r="F503" s="49">
        <f t="shared" si="32"/>
        <v>7</v>
      </c>
      <c r="G503" s="49">
        <f t="shared" si="16"/>
        <v>7</v>
      </c>
      <c r="H503">
        <f t="shared" si="2"/>
        <v>7.8</v>
      </c>
      <c r="I503" s="49">
        <f t="shared" si="33"/>
        <v>13</v>
      </c>
      <c r="J503" s="49">
        <f t="shared" si="17"/>
        <v>13</v>
      </c>
      <c r="K503">
        <f t="shared" si="4"/>
        <v>7.74</v>
      </c>
      <c r="L503">
        <f t="shared" si="34"/>
        <v>22</v>
      </c>
      <c r="M503" s="49">
        <f t="shared" si="18"/>
        <v>22</v>
      </c>
      <c r="N503">
        <f t="shared" si="6"/>
        <v>7.93</v>
      </c>
      <c r="O503">
        <f t="shared" si="35"/>
        <v>5</v>
      </c>
      <c r="P503" s="49">
        <f t="shared" si="19"/>
        <v>5</v>
      </c>
      <c r="Q503">
        <f t="shared" si="8"/>
        <v>7.81</v>
      </c>
      <c r="R503">
        <f t="shared" si="36"/>
        <v>28</v>
      </c>
      <c r="S503" s="49">
        <f t="shared" si="20"/>
        <v>28</v>
      </c>
      <c r="T503">
        <f t="shared" si="10"/>
        <v>7.66</v>
      </c>
      <c r="U503">
        <f t="shared" si="37"/>
        <v>65</v>
      </c>
      <c r="V503" s="49">
        <f t="shared" si="21"/>
        <v>65</v>
      </c>
      <c r="W503">
        <f t="shared" si="12"/>
        <v>7.42</v>
      </c>
      <c r="X503">
        <f t="shared" si="38"/>
        <v>75</v>
      </c>
      <c r="Y503" s="49">
        <f t="shared" si="22"/>
        <v>75</v>
      </c>
      <c r="Z503">
        <f t="shared" si="14"/>
        <v>7.65</v>
      </c>
      <c r="AA503">
        <f t="shared" si="39"/>
        <v>68</v>
      </c>
      <c r="AB503">
        <f t="shared" si="23"/>
        <v>68</v>
      </c>
      <c r="AC503">
        <f t="shared" si="24"/>
        <v>7.79</v>
      </c>
      <c r="AD503" cm="1">
        <f t="array" ref="AD503">1+SUMPRODUCT((D$469:D$776=D503)*(AC$469:AC$776&gt;AC503))</f>
        <v>39</v>
      </c>
      <c r="AE503">
        <f t="shared" si="25"/>
        <v>39</v>
      </c>
      <c r="AF503">
        <f t="shared" si="26"/>
        <v>7.66</v>
      </c>
      <c r="AG503" cm="1">
        <f t="array" ref="AG503">1+SUMPRODUCT((D$469:D$776=D503)*(AF$469:AF$776&gt;AF503))</f>
        <v>32</v>
      </c>
      <c r="AH503">
        <f t="shared" si="27"/>
        <v>32</v>
      </c>
      <c r="AI503">
        <f t="shared" si="28"/>
        <v>7.81</v>
      </c>
      <c r="AJ503" cm="1">
        <f t="array" ref="AJ503">1+SUMPRODUCT((D$469:D$776=D503)*(AI$469:AI$776&gt;AI503))</f>
        <v>22</v>
      </c>
      <c r="AK503">
        <f t="shared" si="29"/>
        <v>22</v>
      </c>
      <c r="AL503">
        <f t="shared" si="30"/>
        <v>7.55</v>
      </c>
      <c r="AM503" cm="1">
        <f t="array" ref="AM503">1+SUMPRODUCT((D$469:D$776=D503)*(AL$469:AL$776&gt;AL503))</f>
        <v>55</v>
      </c>
      <c r="AN503">
        <f t="shared" si="31"/>
        <v>55</v>
      </c>
    </row>
    <row r="504" spans="2:40" x14ac:dyDescent="0.3">
      <c r="B504" t="s">
        <v>44</v>
      </c>
      <c r="C504" t="str">
        <f>VLOOKUP(B504,class!A$1:B$357,2,FALSE)</f>
        <v>Shire district</v>
      </c>
      <c r="D504" t="str">
        <f>VLOOKUP(B504,classifications!E$3:F$335,2,FALSE)</f>
        <v>Urban with City and Town</v>
      </c>
      <c r="E504" s="7">
        <f t="shared" si="0"/>
        <v>7.72</v>
      </c>
      <c r="F504" s="49">
        <f t="shared" si="32"/>
        <v>27</v>
      </c>
      <c r="G504" s="49">
        <f t="shared" si="16"/>
        <v>27</v>
      </c>
      <c r="H504">
        <f t="shared" si="2"/>
        <v>7.7</v>
      </c>
      <c r="I504" s="49">
        <f t="shared" si="33"/>
        <v>36</v>
      </c>
      <c r="J504" s="49">
        <f t="shared" si="17"/>
        <v>36</v>
      </c>
      <c r="K504">
        <f t="shared" si="4"/>
        <v>7.8</v>
      </c>
      <c r="L504">
        <f t="shared" si="34"/>
        <v>30</v>
      </c>
      <c r="M504" s="49">
        <f t="shared" si="18"/>
        <v>30</v>
      </c>
      <c r="N504">
        <f t="shared" si="6"/>
        <v>7.67</v>
      </c>
      <c r="O504">
        <f t="shared" si="35"/>
        <v>73</v>
      </c>
      <c r="P504" s="49">
        <f t="shared" si="19"/>
        <v>73</v>
      </c>
      <c r="Q504">
        <f t="shared" si="8"/>
        <v>8.01</v>
      </c>
      <c r="R504">
        <f t="shared" si="36"/>
        <v>13</v>
      </c>
      <c r="S504" s="49">
        <f t="shared" si="20"/>
        <v>13</v>
      </c>
      <c r="T504">
        <f t="shared" si="10"/>
        <v>8.1300000000000008</v>
      </c>
      <c r="U504">
        <f t="shared" si="37"/>
        <v>2</v>
      </c>
      <c r="V504" s="49">
        <f t="shared" si="21"/>
        <v>2</v>
      </c>
      <c r="W504">
        <f t="shared" si="12"/>
        <v>8.1199999999999992</v>
      </c>
      <c r="X504">
        <f t="shared" si="38"/>
        <v>11</v>
      </c>
      <c r="Y504" s="49">
        <f t="shared" si="22"/>
        <v>11</v>
      </c>
      <c r="Z504">
        <f t="shared" si="14"/>
        <v>8.08</v>
      </c>
      <c r="AA504">
        <f t="shared" si="39"/>
        <v>17</v>
      </c>
      <c r="AB504">
        <f t="shared" si="23"/>
        <v>17</v>
      </c>
      <c r="AC504">
        <f t="shared" si="24"/>
        <v>7.64</v>
      </c>
      <c r="AD504" cm="1">
        <f t="array" ref="AD504">1+SUMPRODUCT((D$469:D$776=D504)*(AC$469:AC$776&gt;AC504))</f>
        <v>83</v>
      </c>
      <c r="AE504">
        <f t="shared" si="25"/>
        <v>83</v>
      </c>
      <c r="AF504">
        <f t="shared" si="26"/>
        <v>7.77</v>
      </c>
      <c r="AG504" cm="1">
        <f t="array" ref="AG504">1+SUMPRODUCT((D$469:D$776=D504)*(AF$469:AF$776&gt;AF504))</f>
        <v>26</v>
      </c>
      <c r="AH504">
        <f t="shared" si="27"/>
        <v>26</v>
      </c>
      <c r="AI504">
        <f t="shared" si="28"/>
        <v>8.0299999999999994</v>
      </c>
      <c r="AJ504" cm="1">
        <f t="array" ref="AJ504">1+SUMPRODUCT((D$469:D$776=D504)*(AI$469:AI$776&gt;AI504))</f>
        <v>9</v>
      </c>
      <c r="AK504">
        <f t="shared" si="29"/>
        <v>9</v>
      </c>
      <c r="AL504">
        <f t="shared" si="30"/>
        <v>7.68</v>
      </c>
      <c r="AM504" cm="1">
        <f t="array" ref="AM504">1+SUMPRODUCT((D$469:D$776=D504)*(AL$469:AL$776&gt;AL504))</f>
        <v>58</v>
      </c>
      <c r="AN504">
        <f t="shared" si="31"/>
        <v>58</v>
      </c>
    </row>
    <row r="505" spans="2:40" x14ac:dyDescent="0.3">
      <c r="B505" t="s">
        <v>45</v>
      </c>
      <c r="C505" t="str">
        <f>VLOOKUP(B505,class!A$1:B$357,2,FALSE)</f>
        <v>Shire district</v>
      </c>
      <c r="D505" t="str">
        <f>VLOOKUP(B505,classifications!E$3:F$335,2,FALSE)</f>
        <v>Urban with Major Conurbation</v>
      </c>
      <c r="E505" s="7">
        <f t="shared" si="0"/>
        <v>7.65</v>
      </c>
      <c r="F505" s="49">
        <f t="shared" si="32"/>
        <v>27</v>
      </c>
      <c r="G505" s="49">
        <f t="shared" si="16"/>
        <v>27</v>
      </c>
      <c r="H505">
        <f t="shared" si="2"/>
        <v>7.77</v>
      </c>
      <c r="I505" s="49">
        <f t="shared" si="33"/>
        <v>15</v>
      </c>
      <c r="J505" s="49">
        <f t="shared" si="17"/>
        <v>15</v>
      </c>
      <c r="K505">
        <f t="shared" si="4"/>
        <v>7.57</v>
      </c>
      <c r="L505">
        <f t="shared" si="34"/>
        <v>59</v>
      </c>
      <c r="M505" s="49">
        <f t="shared" si="18"/>
        <v>59</v>
      </c>
      <c r="N505">
        <f t="shared" si="6"/>
        <v>7.9</v>
      </c>
      <c r="O505">
        <f t="shared" si="35"/>
        <v>9</v>
      </c>
      <c r="P505" s="49">
        <f t="shared" si="19"/>
        <v>9</v>
      </c>
      <c r="Q505">
        <f t="shared" si="8"/>
        <v>8.0399999999999991</v>
      </c>
      <c r="R505">
        <f t="shared" si="36"/>
        <v>4</v>
      </c>
      <c r="S505" s="49">
        <f t="shared" si="20"/>
        <v>4</v>
      </c>
      <c r="T505">
        <f t="shared" si="10"/>
        <v>7.79</v>
      </c>
      <c r="U505">
        <f t="shared" si="37"/>
        <v>40</v>
      </c>
      <c r="V505" s="49">
        <f t="shared" si="21"/>
        <v>40</v>
      </c>
      <c r="W505">
        <f t="shared" si="12"/>
        <v>8.31</v>
      </c>
      <c r="X505">
        <f t="shared" si="38"/>
        <v>2</v>
      </c>
      <c r="Y505" s="49">
        <f t="shared" si="22"/>
        <v>2</v>
      </c>
      <c r="Z505">
        <f t="shared" si="14"/>
        <v>8.07</v>
      </c>
      <c r="AA505">
        <f t="shared" si="39"/>
        <v>8</v>
      </c>
      <c r="AB505">
        <f t="shared" si="23"/>
        <v>8</v>
      </c>
      <c r="AC505">
        <f t="shared" si="24"/>
        <v>8.11</v>
      </c>
      <c r="AD505" cm="1">
        <f t="array" ref="AD505">1+SUMPRODUCT((D$469:D$776=D505)*(AC$469:AC$776&gt;AC505))</f>
        <v>4</v>
      </c>
      <c r="AE505">
        <f t="shared" si="25"/>
        <v>4</v>
      </c>
      <c r="AF505">
        <f t="shared" si="26"/>
        <v>7.84</v>
      </c>
      <c r="AG505" cm="1">
        <f t="array" ref="AG505">1+SUMPRODUCT((D$469:D$776=D505)*(AF$469:AF$776&gt;AF505))</f>
        <v>8</v>
      </c>
      <c r="AH505">
        <f t="shared" si="27"/>
        <v>8</v>
      </c>
      <c r="AI505">
        <f t="shared" si="28"/>
        <v>7.66</v>
      </c>
      <c r="AJ505" cm="1">
        <f t="array" ref="AJ505">1+SUMPRODUCT((D$469:D$776=D505)*(AI$469:AI$776&gt;AI505))</f>
        <v>53</v>
      </c>
      <c r="AK505">
        <f t="shared" si="29"/>
        <v>53</v>
      </c>
      <c r="AL505">
        <f t="shared" si="30"/>
        <v>7.75</v>
      </c>
      <c r="AM505" cm="1">
        <f t="array" ref="AM505">1+SUMPRODUCT((D$469:D$776=D505)*(AL$469:AL$776&gt;AL505))</f>
        <v>23</v>
      </c>
      <c r="AN505">
        <f t="shared" si="31"/>
        <v>23</v>
      </c>
    </row>
    <row r="506" spans="2:40" x14ac:dyDescent="0.3">
      <c r="B506" t="s">
        <v>46</v>
      </c>
      <c r="C506" t="str">
        <f>VLOOKUP(B506,class!A$1:B$357,2,FALSE)</f>
        <v>Shire district</v>
      </c>
      <c r="D506" t="str">
        <f>VLOOKUP(B506,classifications!E$3:F$335,2,FALSE)</f>
        <v>Urban with Minor Conurbation</v>
      </c>
      <c r="E506" s="7">
        <f t="shared" si="0"/>
        <v>7.84</v>
      </c>
      <c r="F506" s="49">
        <f t="shared" si="32"/>
        <v>2</v>
      </c>
      <c r="G506" s="49">
        <f t="shared" si="16"/>
        <v>2</v>
      </c>
      <c r="H506">
        <f t="shared" si="2"/>
        <v>8.08</v>
      </c>
      <c r="I506" s="49">
        <f t="shared" si="33"/>
        <v>1</v>
      </c>
      <c r="J506" s="49">
        <f t="shared" si="17"/>
        <v>1</v>
      </c>
      <c r="K506">
        <f t="shared" si="4"/>
        <v>8.16</v>
      </c>
      <c r="L506">
        <f t="shared" si="34"/>
        <v>1</v>
      </c>
      <c r="M506" s="49">
        <f t="shared" si="18"/>
        <v>1</v>
      </c>
      <c r="N506">
        <f t="shared" si="6"/>
        <v>7.99</v>
      </c>
      <c r="O506">
        <f t="shared" si="35"/>
        <v>2</v>
      </c>
      <c r="P506" s="49">
        <f t="shared" si="19"/>
        <v>2</v>
      </c>
      <c r="Q506">
        <f t="shared" si="8"/>
        <v>8.33</v>
      </c>
      <c r="R506">
        <f t="shared" si="36"/>
        <v>1</v>
      </c>
      <c r="S506" s="49">
        <f t="shared" si="20"/>
        <v>1</v>
      </c>
      <c r="T506">
        <f t="shared" si="10"/>
        <v>7.97</v>
      </c>
      <c r="U506">
        <f t="shared" si="37"/>
        <v>3</v>
      </c>
      <c r="V506" s="49">
        <f t="shared" si="21"/>
        <v>3</v>
      </c>
      <c r="W506">
        <f t="shared" si="12"/>
        <v>7.5</v>
      </c>
      <c r="X506">
        <f t="shared" si="38"/>
        <v>9</v>
      </c>
      <c r="Y506" s="49">
        <f t="shared" si="22"/>
        <v>9</v>
      </c>
      <c r="Z506">
        <f t="shared" si="14"/>
        <v>8.08</v>
      </c>
      <c r="AA506">
        <f t="shared" si="39"/>
        <v>2</v>
      </c>
      <c r="AB506">
        <f t="shared" si="23"/>
        <v>2</v>
      </c>
      <c r="AC506">
        <f t="shared" si="24"/>
        <v>8.16</v>
      </c>
      <c r="AD506" cm="1">
        <f t="array" ref="AD506">1+SUMPRODUCT((D$469:D$776=D506)*(AC$469:AC$776&gt;AC506))</f>
        <v>1</v>
      </c>
      <c r="AE506">
        <f t="shared" si="25"/>
        <v>1</v>
      </c>
      <c r="AF506">
        <f t="shared" si="26"/>
        <v>7.82</v>
      </c>
      <c r="AG506" cm="1">
        <f t="array" ref="AG506">1+SUMPRODUCT((D$469:D$776=D506)*(AF$469:AF$776&gt;AF506))</f>
        <v>4</v>
      </c>
      <c r="AH506">
        <f t="shared" si="27"/>
        <v>4</v>
      </c>
      <c r="AI506">
        <f t="shared" si="28"/>
        <v>7.99</v>
      </c>
      <c r="AJ506" cm="1">
        <f t="array" ref="AJ506">1+SUMPRODUCT((D$469:D$776=D506)*(AI$469:AI$776&gt;AI506))</f>
        <v>2</v>
      </c>
      <c r="AK506">
        <f t="shared" si="29"/>
        <v>2</v>
      </c>
      <c r="AL506">
        <f t="shared" si="30"/>
        <v>7.28</v>
      </c>
      <c r="AM506" cm="1">
        <f t="array" ref="AM506">1+SUMPRODUCT((D$469:D$776=D506)*(AL$469:AL$776&gt;AL506))</f>
        <v>9</v>
      </c>
      <c r="AN506">
        <f t="shared" si="31"/>
        <v>9</v>
      </c>
    </row>
    <row r="507" spans="2:40" x14ac:dyDescent="0.3">
      <c r="B507" t="s">
        <v>885</v>
      </c>
      <c r="C507" t="str">
        <f>VLOOKUP(B507,class!A$1:B$357,2,FALSE)</f>
        <v>Unitary authority</v>
      </c>
      <c r="D507" t="str">
        <f>VLOOKUP(B507,classifications!E$3:F$335,2,FALSE)</f>
        <v>Urban with Significant Rural (rural including hub towns 26-49%)</v>
      </c>
      <c r="E507" s="7">
        <f t="shared" si="0"/>
        <v>7.76</v>
      </c>
      <c r="F507" s="49">
        <f t="shared" si="32"/>
        <v>27</v>
      </c>
      <c r="G507" s="49">
        <f t="shared" si="16"/>
        <v>27</v>
      </c>
      <c r="H507">
        <f t="shared" si="2"/>
        <v>7.85</v>
      </c>
      <c r="I507" s="49">
        <f t="shared" si="33"/>
        <v>16</v>
      </c>
      <c r="J507" s="49">
        <f t="shared" si="17"/>
        <v>16</v>
      </c>
      <c r="K507">
        <f t="shared" si="4"/>
        <v>7.75</v>
      </c>
      <c r="L507">
        <f t="shared" si="34"/>
        <v>41</v>
      </c>
      <c r="M507" s="49">
        <f t="shared" si="18"/>
        <v>41</v>
      </c>
      <c r="N507">
        <f t="shared" si="6"/>
        <v>8</v>
      </c>
      <c r="O507">
        <f t="shared" si="35"/>
        <v>13</v>
      </c>
      <c r="P507" s="49">
        <f t="shared" si="19"/>
        <v>13</v>
      </c>
      <c r="Q507">
        <f t="shared" si="8"/>
        <v>7.95</v>
      </c>
      <c r="R507">
        <f t="shared" si="36"/>
        <v>23</v>
      </c>
      <c r="S507" s="49">
        <f t="shared" si="20"/>
        <v>23</v>
      </c>
      <c r="T507">
        <f t="shared" si="10"/>
        <v>7.99</v>
      </c>
      <c r="U507">
        <f t="shared" si="37"/>
        <v>22</v>
      </c>
      <c r="V507" s="49">
        <f t="shared" si="21"/>
        <v>22</v>
      </c>
      <c r="W507">
        <f t="shared" si="12"/>
        <v>7.93</v>
      </c>
      <c r="X507">
        <f t="shared" si="38"/>
        <v>29</v>
      </c>
      <c r="Y507" s="49">
        <f t="shared" si="22"/>
        <v>29</v>
      </c>
      <c r="Z507">
        <f t="shared" si="14"/>
        <v>8.01</v>
      </c>
      <c r="AA507">
        <f t="shared" si="39"/>
        <v>21</v>
      </c>
      <c r="AB507">
        <f t="shared" si="23"/>
        <v>21</v>
      </c>
      <c r="AC507">
        <f t="shared" si="24"/>
        <v>7.95</v>
      </c>
      <c r="AD507" cm="1">
        <f t="array" ref="AD507">1+SUMPRODUCT((D$469:D$776=D507)*(AC$469:AC$776&gt;AC507))</f>
        <v>19</v>
      </c>
      <c r="AE507">
        <f t="shared" si="25"/>
        <v>19</v>
      </c>
      <c r="AF507">
        <f t="shared" si="26"/>
        <v>7.63</v>
      </c>
      <c r="AG507" cm="1">
        <f t="array" ref="AG507">1+SUMPRODUCT((D$469:D$776=D507)*(AF$469:AF$776&gt;AF507))</f>
        <v>35</v>
      </c>
      <c r="AH507">
        <f t="shared" si="27"/>
        <v>35</v>
      </c>
      <c r="AI507">
        <f t="shared" si="28"/>
        <v>8</v>
      </c>
      <c r="AJ507" cm="1">
        <f t="array" ref="AJ507">1+SUMPRODUCT((D$469:D$776=D507)*(AI$469:AI$776&gt;AI507))</f>
        <v>11</v>
      </c>
      <c r="AK507">
        <f t="shared" si="29"/>
        <v>11</v>
      </c>
      <c r="AL507">
        <f t="shared" si="30"/>
        <v>7.84</v>
      </c>
      <c r="AM507" cm="1">
        <f t="array" ref="AM507">1+SUMPRODUCT((D$469:D$776=D507)*(AL$469:AL$776&gt;AL507))</f>
        <v>24</v>
      </c>
      <c r="AN507">
        <f t="shared" si="31"/>
        <v>24</v>
      </c>
    </row>
    <row r="508" spans="2:40" x14ac:dyDescent="0.3">
      <c r="B508" t="s">
        <v>47</v>
      </c>
      <c r="C508" t="str">
        <f>VLOOKUP(B508,class!A$1:B$357,2,FALSE)</f>
        <v>Shire district</v>
      </c>
      <c r="D508" t="str">
        <f>VLOOKUP(B508,classifications!E$3:F$335,2,FALSE)</f>
        <v>Urban with City and Town</v>
      </c>
      <c r="E508" s="7">
        <f t="shared" si="0"/>
        <v>7.46</v>
      </c>
      <c r="F508" s="49">
        <f t="shared" si="32"/>
        <v>74</v>
      </c>
      <c r="G508" s="49">
        <f t="shared" si="16"/>
        <v>74</v>
      </c>
      <c r="H508">
        <f t="shared" si="2"/>
        <v>7.76</v>
      </c>
      <c r="I508" s="49">
        <f t="shared" si="33"/>
        <v>28</v>
      </c>
      <c r="J508" s="49">
        <f t="shared" si="17"/>
        <v>28</v>
      </c>
      <c r="K508">
        <f t="shared" si="4"/>
        <v>7.69</v>
      </c>
      <c r="L508">
        <f t="shared" si="34"/>
        <v>46</v>
      </c>
      <c r="M508" s="49">
        <f t="shared" si="18"/>
        <v>46</v>
      </c>
      <c r="N508">
        <f t="shared" si="6"/>
        <v>7.91</v>
      </c>
      <c r="O508">
        <f t="shared" si="35"/>
        <v>24</v>
      </c>
      <c r="P508" s="49">
        <f t="shared" si="19"/>
        <v>24</v>
      </c>
      <c r="Q508">
        <f t="shared" si="8"/>
        <v>7.47</v>
      </c>
      <c r="R508">
        <f t="shared" si="36"/>
        <v>90</v>
      </c>
      <c r="S508" s="49">
        <f t="shared" si="20"/>
        <v>90</v>
      </c>
      <c r="T508">
        <f t="shared" si="10"/>
        <v>8.09</v>
      </c>
      <c r="U508">
        <f t="shared" si="37"/>
        <v>5</v>
      </c>
      <c r="V508" s="49">
        <f t="shared" si="21"/>
        <v>5</v>
      </c>
      <c r="W508">
        <f t="shared" si="12"/>
        <v>7.89</v>
      </c>
      <c r="X508">
        <f t="shared" si="38"/>
        <v>44</v>
      </c>
      <c r="Y508" s="49">
        <f t="shared" si="22"/>
        <v>44</v>
      </c>
      <c r="Z508">
        <f t="shared" si="14"/>
        <v>7.54</v>
      </c>
      <c r="AA508">
        <f t="shared" si="39"/>
        <v>88</v>
      </c>
      <c r="AB508">
        <f t="shared" si="23"/>
        <v>88</v>
      </c>
      <c r="AC508">
        <f t="shared" si="24"/>
        <v>7.82</v>
      </c>
      <c r="AD508" cm="1">
        <f t="array" ref="AD508">1+SUMPRODUCT((D$469:D$776=D508)*(AC$469:AC$776&gt;AC508))</f>
        <v>54</v>
      </c>
      <c r="AE508">
        <f t="shared" si="25"/>
        <v>54</v>
      </c>
      <c r="AF508">
        <f t="shared" si="26"/>
        <v>7.79</v>
      </c>
      <c r="AG508" cm="1">
        <f t="array" ref="AG508">1+SUMPRODUCT((D$469:D$776=D508)*(AF$469:AF$776&gt;AF508))</f>
        <v>23</v>
      </c>
      <c r="AH508">
        <f t="shared" si="27"/>
        <v>23</v>
      </c>
      <c r="AI508">
        <f t="shared" si="28"/>
        <v>7.03</v>
      </c>
      <c r="AJ508" cm="1">
        <f t="array" ref="AJ508">1+SUMPRODUCT((D$469:D$776=D508)*(AI$469:AI$776&gt;AI508))</f>
        <v>91</v>
      </c>
      <c r="AK508">
        <f t="shared" si="29"/>
        <v>91</v>
      </c>
      <c r="AL508" t="str">
        <f t="shared" si="30"/>
        <v>x</v>
      </c>
      <c r="AM508" cm="1">
        <f t="array" ref="AM508">1+SUMPRODUCT((D$469:D$776=D508)*(AL$469:AL$776&gt;AL508))</f>
        <v>1</v>
      </c>
      <c r="AN508">
        <f t="shared" si="31"/>
        <v>9999</v>
      </c>
    </row>
    <row r="509" spans="2:40" x14ac:dyDescent="0.3">
      <c r="B509" t="s">
        <v>48</v>
      </c>
      <c r="C509" t="str">
        <f>VLOOKUP(B509,class!A$1:B$357,2,FALSE)</f>
        <v>Metropolitan district</v>
      </c>
      <c r="D509" t="str">
        <f>VLOOKUP(B509,classifications!E$3:F$335,2,FALSE)</f>
        <v>Urban with Major Conurbation</v>
      </c>
      <c r="E509" s="7">
        <f t="shared" si="0"/>
        <v>7.52</v>
      </c>
      <c r="F509" s="49">
        <f t="shared" si="32"/>
        <v>50</v>
      </c>
      <c r="G509" s="49">
        <f t="shared" si="16"/>
        <v>50</v>
      </c>
      <c r="H509">
        <f t="shared" si="2"/>
        <v>7.72</v>
      </c>
      <c r="I509" s="49">
        <f t="shared" si="33"/>
        <v>23</v>
      </c>
      <c r="J509" s="49">
        <f t="shared" si="17"/>
        <v>23</v>
      </c>
      <c r="K509">
        <f t="shared" si="4"/>
        <v>7.8</v>
      </c>
      <c r="L509">
        <f t="shared" si="34"/>
        <v>11</v>
      </c>
      <c r="M509" s="49">
        <f t="shared" si="18"/>
        <v>11</v>
      </c>
      <c r="N509">
        <f t="shared" si="6"/>
        <v>7.82</v>
      </c>
      <c r="O509">
        <f t="shared" si="35"/>
        <v>27</v>
      </c>
      <c r="P509" s="49">
        <f t="shared" si="19"/>
        <v>27</v>
      </c>
      <c r="Q509">
        <f t="shared" si="8"/>
        <v>7.74</v>
      </c>
      <c r="R509">
        <f t="shared" si="36"/>
        <v>41</v>
      </c>
      <c r="S509" s="49">
        <f t="shared" si="20"/>
        <v>41</v>
      </c>
      <c r="T509">
        <f t="shared" si="10"/>
        <v>7.87</v>
      </c>
      <c r="U509">
        <f t="shared" si="37"/>
        <v>25</v>
      </c>
      <c r="V509" s="49">
        <f t="shared" si="21"/>
        <v>25</v>
      </c>
      <c r="W509">
        <f t="shared" si="12"/>
        <v>7.88</v>
      </c>
      <c r="X509">
        <f t="shared" si="38"/>
        <v>26</v>
      </c>
      <c r="Y509" s="49">
        <f t="shared" si="22"/>
        <v>26</v>
      </c>
      <c r="Z509">
        <f t="shared" si="14"/>
        <v>7.87</v>
      </c>
      <c r="AA509">
        <f t="shared" si="39"/>
        <v>29</v>
      </c>
      <c r="AB509">
        <f t="shared" si="23"/>
        <v>29</v>
      </c>
      <c r="AC509">
        <f t="shared" si="24"/>
        <v>7.95</v>
      </c>
      <c r="AD509" cm="1">
        <f t="array" ref="AD509">1+SUMPRODUCT((D$469:D$776=D509)*(AC$469:AC$776&gt;AC509))</f>
        <v>16</v>
      </c>
      <c r="AE509">
        <f t="shared" si="25"/>
        <v>16</v>
      </c>
      <c r="AF509">
        <f t="shared" si="26"/>
        <v>7.73</v>
      </c>
      <c r="AG509" cm="1">
        <f t="array" ref="AG509">1+SUMPRODUCT((D$469:D$776=D509)*(AF$469:AF$776&gt;AF509))</f>
        <v>20</v>
      </c>
      <c r="AH509">
        <f t="shared" si="27"/>
        <v>20</v>
      </c>
      <c r="AI509">
        <f t="shared" si="28"/>
        <v>7.74</v>
      </c>
      <c r="AJ509" cm="1">
        <f t="array" ref="AJ509">1+SUMPRODUCT((D$469:D$776=D509)*(AI$469:AI$776&gt;AI509))</f>
        <v>32</v>
      </c>
      <c r="AK509">
        <f t="shared" si="29"/>
        <v>32</v>
      </c>
      <c r="AL509">
        <f t="shared" si="30"/>
        <v>7.89</v>
      </c>
      <c r="AM509" cm="1">
        <f t="array" ref="AM509">1+SUMPRODUCT((D$469:D$776=D509)*(AL$469:AL$776&gt;AL509))</f>
        <v>11</v>
      </c>
      <c r="AN509">
        <f t="shared" si="31"/>
        <v>11</v>
      </c>
    </row>
    <row r="510" spans="2:40" x14ac:dyDescent="0.3">
      <c r="B510" t="s">
        <v>49</v>
      </c>
      <c r="C510" t="str">
        <f>VLOOKUP(B510,class!A$1:B$357,2,FALSE)</f>
        <v>Metropolitan district</v>
      </c>
      <c r="D510" t="str">
        <f>VLOOKUP(B510,classifications!E$3:F$335,2,FALSE)</f>
        <v>Urban with Major Conurbation</v>
      </c>
      <c r="E510" s="7">
        <f t="shared" si="0"/>
        <v>7.71</v>
      </c>
      <c r="F510" s="49">
        <f t="shared" si="32"/>
        <v>14</v>
      </c>
      <c r="G510" s="49">
        <f t="shared" si="16"/>
        <v>14</v>
      </c>
      <c r="H510">
        <f t="shared" si="2"/>
        <v>7.77</v>
      </c>
      <c r="I510" s="49">
        <f t="shared" si="33"/>
        <v>15</v>
      </c>
      <c r="J510" s="49">
        <f t="shared" si="17"/>
        <v>15</v>
      </c>
      <c r="K510">
        <f t="shared" si="4"/>
        <v>7.72</v>
      </c>
      <c r="L510">
        <f t="shared" si="34"/>
        <v>27</v>
      </c>
      <c r="M510" s="49">
        <f t="shared" si="18"/>
        <v>27</v>
      </c>
      <c r="N510">
        <f t="shared" si="6"/>
        <v>7.95</v>
      </c>
      <c r="O510">
        <f t="shared" si="35"/>
        <v>4</v>
      </c>
      <c r="P510" s="49">
        <f t="shared" si="19"/>
        <v>4</v>
      </c>
      <c r="Q510">
        <f t="shared" si="8"/>
        <v>7.86</v>
      </c>
      <c r="R510">
        <f t="shared" si="36"/>
        <v>18</v>
      </c>
      <c r="S510" s="49">
        <f t="shared" si="20"/>
        <v>18</v>
      </c>
      <c r="T510">
        <f t="shared" si="10"/>
        <v>7.94</v>
      </c>
      <c r="U510">
        <f t="shared" si="37"/>
        <v>10</v>
      </c>
      <c r="V510" s="49">
        <f t="shared" si="21"/>
        <v>10</v>
      </c>
      <c r="W510">
        <f t="shared" si="12"/>
        <v>7.91</v>
      </c>
      <c r="X510">
        <f t="shared" si="38"/>
        <v>18</v>
      </c>
      <c r="Y510" s="49">
        <f t="shared" si="22"/>
        <v>18</v>
      </c>
      <c r="Z510">
        <f t="shared" si="14"/>
        <v>7.84</v>
      </c>
      <c r="AA510">
        <f t="shared" si="39"/>
        <v>34</v>
      </c>
      <c r="AB510">
        <f t="shared" si="23"/>
        <v>34</v>
      </c>
      <c r="AC510">
        <f t="shared" si="24"/>
        <v>7.84</v>
      </c>
      <c r="AD510" cm="1">
        <f t="array" ref="AD510">1+SUMPRODUCT((D$469:D$776=D510)*(AC$469:AC$776&gt;AC510))</f>
        <v>31</v>
      </c>
      <c r="AE510">
        <f t="shared" si="25"/>
        <v>31</v>
      </c>
      <c r="AF510">
        <f t="shared" si="26"/>
        <v>7.75</v>
      </c>
      <c r="AG510" cm="1">
        <f t="array" ref="AG510">1+SUMPRODUCT((D$469:D$776=D510)*(AF$469:AF$776&gt;AF510))</f>
        <v>17</v>
      </c>
      <c r="AH510">
        <f t="shared" si="27"/>
        <v>17</v>
      </c>
      <c r="AI510">
        <f t="shared" si="28"/>
        <v>7.72</v>
      </c>
      <c r="AJ510" cm="1">
        <f t="array" ref="AJ510">1+SUMPRODUCT((D$469:D$776=D510)*(AI$469:AI$776&gt;AI510))</f>
        <v>37</v>
      </c>
      <c r="AK510">
        <f t="shared" si="29"/>
        <v>37</v>
      </c>
      <c r="AL510">
        <f t="shared" si="30"/>
        <v>7.58</v>
      </c>
      <c r="AM510" cm="1">
        <f t="array" ref="AM510">1+SUMPRODUCT((D$469:D$776=D510)*(AL$469:AL$776&gt;AL510))</f>
        <v>52</v>
      </c>
      <c r="AN510">
        <f t="shared" si="31"/>
        <v>52</v>
      </c>
    </row>
    <row r="511" spans="2:40" x14ac:dyDescent="0.3">
      <c r="B511" t="s">
        <v>50</v>
      </c>
      <c r="C511" t="str">
        <f>VLOOKUP(B511,class!A$1:B$357,2,FALSE)</f>
        <v>Shire district</v>
      </c>
      <c r="D511" t="str">
        <f>VLOOKUP(B511,classifications!E$3:F$335,2,FALSE)</f>
        <v>Urban with City and Town</v>
      </c>
      <c r="E511" s="7">
        <f t="shared" si="0"/>
        <v>7.58</v>
      </c>
      <c r="F511" s="49">
        <f t="shared" si="32"/>
        <v>63</v>
      </c>
      <c r="G511" s="49">
        <f t="shared" si="16"/>
        <v>63</v>
      </c>
      <c r="H511">
        <f t="shared" si="2"/>
        <v>7.77</v>
      </c>
      <c r="I511" s="49">
        <f t="shared" si="33"/>
        <v>25</v>
      </c>
      <c r="J511" s="49">
        <f t="shared" si="17"/>
        <v>25</v>
      </c>
      <c r="K511">
        <f t="shared" si="4"/>
        <v>7.9</v>
      </c>
      <c r="L511">
        <f t="shared" si="34"/>
        <v>14</v>
      </c>
      <c r="M511" s="49">
        <f t="shared" si="18"/>
        <v>14</v>
      </c>
      <c r="N511">
        <f t="shared" si="6"/>
        <v>7.7</v>
      </c>
      <c r="O511">
        <f t="shared" si="35"/>
        <v>63</v>
      </c>
      <c r="P511" s="49">
        <f t="shared" si="19"/>
        <v>63</v>
      </c>
      <c r="Q511">
        <f t="shared" si="8"/>
        <v>7.52</v>
      </c>
      <c r="R511">
        <f t="shared" si="36"/>
        <v>89</v>
      </c>
      <c r="S511" s="49">
        <f t="shared" si="20"/>
        <v>89</v>
      </c>
      <c r="T511">
        <f t="shared" si="10"/>
        <v>7.56</v>
      </c>
      <c r="U511">
        <f t="shared" si="37"/>
        <v>89</v>
      </c>
      <c r="V511" s="49">
        <f t="shared" si="21"/>
        <v>89</v>
      </c>
      <c r="W511">
        <f t="shared" si="12"/>
        <v>7.76</v>
      </c>
      <c r="X511">
        <f t="shared" si="38"/>
        <v>73</v>
      </c>
      <c r="Y511" s="49">
        <f t="shared" si="22"/>
        <v>73</v>
      </c>
      <c r="Z511">
        <f t="shared" si="14"/>
        <v>7.89</v>
      </c>
      <c r="AA511">
        <f t="shared" si="39"/>
        <v>45</v>
      </c>
      <c r="AB511">
        <f t="shared" si="23"/>
        <v>45</v>
      </c>
      <c r="AC511">
        <f t="shared" si="24"/>
        <v>7.59</v>
      </c>
      <c r="AD511" cm="1">
        <f t="array" ref="AD511">1+SUMPRODUCT((D$469:D$776=D511)*(AC$469:AC$776&gt;AC511))</f>
        <v>87</v>
      </c>
      <c r="AE511">
        <f t="shared" si="25"/>
        <v>87</v>
      </c>
      <c r="AF511">
        <f t="shared" si="26"/>
        <v>8.1300000000000008</v>
      </c>
      <c r="AG511" cm="1">
        <f t="array" ref="AG511">1+SUMPRODUCT((D$469:D$776=D511)*(AF$469:AF$776&gt;AF511))</f>
        <v>3</v>
      </c>
      <c r="AH511">
        <f t="shared" si="27"/>
        <v>3</v>
      </c>
      <c r="AI511">
        <f t="shared" si="28"/>
        <v>7.64</v>
      </c>
      <c r="AJ511" cm="1">
        <f t="array" ref="AJ511">1+SUMPRODUCT((D$469:D$776=D511)*(AI$469:AI$776&gt;AI511))</f>
        <v>70</v>
      </c>
      <c r="AK511">
        <f t="shared" si="29"/>
        <v>70</v>
      </c>
      <c r="AL511">
        <f t="shared" si="30"/>
        <v>7.41</v>
      </c>
      <c r="AM511" cm="1">
        <f t="array" ref="AM511">1+SUMPRODUCT((D$469:D$776=D511)*(AL$469:AL$776&gt;AL511))</f>
        <v>80</v>
      </c>
      <c r="AN511">
        <f t="shared" si="31"/>
        <v>80</v>
      </c>
    </row>
    <row r="512" spans="2:40" x14ac:dyDescent="0.3">
      <c r="B512" t="s">
        <v>51</v>
      </c>
      <c r="C512" t="str">
        <f>VLOOKUP(B512,class!A$1:B$357,2,FALSE)</f>
        <v>London borough</v>
      </c>
      <c r="D512" t="str">
        <f>VLOOKUP(B512,classifications!E$3:F$335,2,FALSE)</f>
        <v>Urban with Major Conurbation</v>
      </c>
      <c r="E512" s="7">
        <f t="shared" si="0"/>
        <v>7.35</v>
      </c>
      <c r="F512" s="49">
        <f t="shared" si="32"/>
        <v>67</v>
      </c>
      <c r="G512" s="49">
        <f t="shared" si="16"/>
        <v>67</v>
      </c>
      <c r="H512">
        <f t="shared" si="2"/>
        <v>7.35</v>
      </c>
      <c r="I512" s="49">
        <f t="shared" si="33"/>
        <v>72</v>
      </c>
      <c r="J512" s="49">
        <f t="shared" si="17"/>
        <v>72</v>
      </c>
      <c r="K512">
        <f t="shared" si="4"/>
        <v>7.41</v>
      </c>
      <c r="L512">
        <f t="shared" si="34"/>
        <v>70</v>
      </c>
      <c r="M512" s="49">
        <f t="shared" si="18"/>
        <v>70</v>
      </c>
      <c r="N512">
        <f t="shared" si="6"/>
        <v>7.48</v>
      </c>
      <c r="O512">
        <f t="shared" si="35"/>
        <v>71</v>
      </c>
      <c r="P512" s="49">
        <f t="shared" si="19"/>
        <v>71</v>
      </c>
      <c r="Q512">
        <f t="shared" si="8"/>
        <v>7.51</v>
      </c>
      <c r="R512">
        <f t="shared" si="36"/>
        <v>69</v>
      </c>
      <c r="S512" s="49">
        <f t="shared" si="20"/>
        <v>69</v>
      </c>
      <c r="T512">
        <f t="shared" si="10"/>
        <v>7.71</v>
      </c>
      <c r="U512">
        <f t="shared" si="37"/>
        <v>53</v>
      </c>
      <c r="V512" s="49">
        <f t="shared" si="21"/>
        <v>53</v>
      </c>
      <c r="W512">
        <f t="shared" si="12"/>
        <v>7.5</v>
      </c>
      <c r="X512">
        <f t="shared" si="38"/>
        <v>73</v>
      </c>
      <c r="Y512" s="49">
        <f t="shared" si="22"/>
        <v>73</v>
      </c>
      <c r="Z512">
        <f t="shared" si="14"/>
        <v>7.63</v>
      </c>
      <c r="AA512">
        <f t="shared" si="39"/>
        <v>70</v>
      </c>
      <c r="AB512">
        <f t="shared" si="23"/>
        <v>70</v>
      </c>
      <c r="AC512">
        <f t="shared" si="24"/>
        <v>7.47</v>
      </c>
      <c r="AD512" cm="1">
        <f t="array" ref="AD512">1+SUMPRODUCT((D$469:D$776=D512)*(AC$469:AC$776&gt;AC512))</f>
        <v>74</v>
      </c>
      <c r="AE512">
        <f t="shared" si="25"/>
        <v>74</v>
      </c>
      <c r="AF512">
        <f t="shared" si="26"/>
        <v>7.26</v>
      </c>
      <c r="AG512" cm="1">
        <f t="array" ref="AG512">1+SUMPRODUCT((D$469:D$776=D512)*(AF$469:AF$776&gt;AF512))</f>
        <v>75</v>
      </c>
      <c r="AH512">
        <f t="shared" si="27"/>
        <v>75</v>
      </c>
      <c r="AI512">
        <f t="shared" si="28"/>
        <v>7.68</v>
      </c>
      <c r="AJ512" cm="1">
        <f t="array" ref="AJ512">1+SUMPRODUCT((D$469:D$776=D512)*(AI$469:AI$776&gt;AI512))</f>
        <v>47</v>
      </c>
      <c r="AK512">
        <f t="shared" si="29"/>
        <v>47</v>
      </c>
      <c r="AL512">
        <f t="shared" si="30"/>
        <v>7.46</v>
      </c>
      <c r="AM512" cm="1">
        <f t="array" ref="AM512">1+SUMPRODUCT((D$469:D$776=D512)*(AL$469:AL$776&gt;AL512))</f>
        <v>63</v>
      </c>
      <c r="AN512">
        <f t="shared" si="31"/>
        <v>63</v>
      </c>
    </row>
    <row r="513" spans="2:40" x14ac:dyDescent="0.3">
      <c r="B513" t="s">
        <v>52</v>
      </c>
      <c r="C513" t="str">
        <f>VLOOKUP(B513,class!A$1:B$357,2,FALSE)</f>
        <v>Shire district</v>
      </c>
      <c r="D513" t="str">
        <f>VLOOKUP(B513,classifications!E$3:F$335,2,FALSE)</f>
        <v>Urban with Significant Rural (rural including hub towns 26-49%)</v>
      </c>
      <c r="E513" s="7">
        <f t="shared" si="0"/>
        <v>7.77</v>
      </c>
      <c r="F513" s="49">
        <f t="shared" si="32"/>
        <v>24</v>
      </c>
      <c r="G513" s="49">
        <f t="shared" si="16"/>
        <v>24</v>
      </c>
      <c r="H513">
        <f t="shared" si="2"/>
        <v>7.83</v>
      </c>
      <c r="I513" s="49">
        <f t="shared" si="33"/>
        <v>22</v>
      </c>
      <c r="J513" s="49">
        <f t="shared" si="17"/>
        <v>22</v>
      </c>
      <c r="K513">
        <f t="shared" si="4"/>
        <v>8.0399999999999991</v>
      </c>
      <c r="L513">
        <f t="shared" si="34"/>
        <v>6</v>
      </c>
      <c r="M513" s="49">
        <f t="shared" si="18"/>
        <v>6</v>
      </c>
      <c r="N513">
        <f t="shared" si="6"/>
        <v>7.95</v>
      </c>
      <c r="O513">
        <f t="shared" si="35"/>
        <v>20</v>
      </c>
      <c r="P513" s="49">
        <f t="shared" si="19"/>
        <v>20</v>
      </c>
      <c r="Q513">
        <f t="shared" si="8"/>
        <v>7.89</v>
      </c>
      <c r="R513">
        <f t="shared" si="36"/>
        <v>27</v>
      </c>
      <c r="S513" s="49">
        <f t="shared" si="20"/>
        <v>27</v>
      </c>
      <c r="T513">
        <f t="shared" si="10"/>
        <v>7.94</v>
      </c>
      <c r="U513">
        <f t="shared" si="37"/>
        <v>29</v>
      </c>
      <c r="V513" s="49">
        <f t="shared" si="21"/>
        <v>29</v>
      </c>
      <c r="W513">
        <f t="shared" si="12"/>
        <v>7.99</v>
      </c>
      <c r="X513">
        <f t="shared" si="38"/>
        <v>20</v>
      </c>
      <c r="Y513" s="49">
        <f t="shared" si="22"/>
        <v>20</v>
      </c>
      <c r="Z513">
        <f t="shared" si="14"/>
        <v>7.87</v>
      </c>
      <c r="AA513">
        <f t="shared" si="39"/>
        <v>33</v>
      </c>
      <c r="AB513">
        <f t="shared" si="23"/>
        <v>33</v>
      </c>
      <c r="AC513">
        <f t="shared" si="24"/>
        <v>8.25</v>
      </c>
      <c r="AD513" cm="1">
        <f t="array" ref="AD513">1+SUMPRODUCT((D$469:D$776=D513)*(AC$469:AC$776&gt;AC513))</f>
        <v>1</v>
      </c>
      <c r="AE513">
        <f t="shared" si="25"/>
        <v>1</v>
      </c>
      <c r="AF513">
        <f t="shared" si="26"/>
        <v>7.06</v>
      </c>
      <c r="AG513" cm="1">
        <f t="array" ref="AG513">1+SUMPRODUCT((D$469:D$776=D513)*(AF$469:AF$776&gt;AF513))</f>
        <v>50</v>
      </c>
      <c r="AH513">
        <f t="shared" si="27"/>
        <v>50</v>
      </c>
      <c r="AI513">
        <f t="shared" si="28"/>
        <v>7.77</v>
      </c>
      <c r="AJ513" cm="1">
        <f t="array" ref="AJ513">1+SUMPRODUCT((D$469:D$776=D513)*(AI$469:AI$776&gt;AI513))</f>
        <v>31</v>
      </c>
      <c r="AK513">
        <f t="shared" si="29"/>
        <v>31</v>
      </c>
      <c r="AL513">
        <f t="shared" si="30"/>
        <v>8.2799999999999994</v>
      </c>
      <c r="AM513" cm="1">
        <f t="array" ref="AM513">1+SUMPRODUCT((D$469:D$776=D513)*(AL$469:AL$776&gt;AL513))</f>
        <v>4</v>
      </c>
      <c r="AN513">
        <f t="shared" si="31"/>
        <v>4</v>
      </c>
    </row>
    <row r="514" spans="2:40" x14ac:dyDescent="0.3">
      <c r="B514" t="s">
        <v>53</v>
      </c>
      <c r="C514" t="str">
        <f>VLOOKUP(B514,class!A$1:B$357,2,FALSE)</f>
        <v>Shire district</v>
      </c>
      <c r="D514" t="str">
        <f>VLOOKUP(B514,classifications!E$3:F$335,2,FALSE)</f>
        <v>Urban with City and Town</v>
      </c>
      <c r="E514" s="7">
        <f t="shared" si="0"/>
        <v>7.67</v>
      </c>
      <c r="F514" s="49">
        <f t="shared" si="32"/>
        <v>43</v>
      </c>
      <c r="G514" s="49">
        <f t="shared" si="16"/>
        <v>43</v>
      </c>
      <c r="H514">
        <f t="shared" si="2"/>
        <v>7.49</v>
      </c>
      <c r="I514" s="49">
        <f t="shared" si="33"/>
        <v>82</v>
      </c>
      <c r="J514" s="49">
        <f t="shared" si="17"/>
        <v>82</v>
      </c>
      <c r="K514">
        <f t="shared" si="4"/>
        <v>7.85</v>
      </c>
      <c r="L514">
        <f t="shared" si="34"/>
        <v>20</v>
      </c>
      <c r="M514" s="49">
        <f t="shared" si="18"/>
        <v>20</v>
      </c>
      <c r="N514">
        <f t="shared" si="6"/>
        <v>8.15</v>
      </c>
      <c r="O514">
        <f t="shared" si="35"/>
        <v>3</v>
      </c>
      <c r="P514" s="49">
        <f t="shared" si="19"/>
        <v>3</v>
      </c>
      <c r="Q514">
        <f t="shared" si="8"/>
        <v>7.92</v>
      </c>
      <c r="R514">
        <f t="shared" si="36"/>
        <v>24</v>
      </c>
      <c r="S514" s="49">
        <f t="shared" si="20"/>
        <v>24</v>
      </c>
      <c r="T514">
        <f t="shared" si="10"/>
        <v>7.95</v>
      </c>
      <c r="U514">
        <f t="shared" si="37"/>
        <v>23</v>
      </c>
      <c r="V514" s="49">
        <f t="shared" si="21"/>
        <v>23</v>
      </c>
      <c r="W514">
        <f t="shared" si="12"/>
        <v>7.92</v>
      </c>
      <c r="X514">
        <f t="shared" si="38"/>
        <v>37</v>
      </c>
      <c r="Y514" s="49">
        <f t="shared" si="22"/>
        <v>37</v>
      </c>
      <c r="Z514">
        <f t="shared" si="14"/>
        <v>7.62</v>
      </c>
      <c r="AA514">
        <f t="shared" si="39"/>
        <v>84</v>
      </c>
      <c r="AB514">
        <f t="shared" si="23"/>
        <v>84</v>
      </c>
      <c r="AC514">
        <f t="shared" si="24"/>
        <v>7.89</v>
      </c>
      <c r="AD514" cm="1">
        <f t="array" ref="AD514">1+SUMPRODUCT((D$469:D$776=D514)*(AC$469:AC$776&gt;AC514))</f>
        <v>40</v>
      </c>
      <c r="AE514">
        <f t="shared" si="25"/>
        <v>40</v>
      </c>
      <c r="AF514">
        <f t="shared" si="26"/>
        <v>7.93</v>
      </c>
      <c r="AG514" cm="1">
        <f t="array" ref="AG514">1+SUMPRODUCT((D$469:D$776=D514)*(AF$469:AF$776&gt;AF514))</f>
        <v>17</v>
      </c>
      <c r="AH514">
        <f t="shared" si="27"/>
        <v>17</v>
      </c>
      <c r="AI514">
        <f t="shared" si="28"/>
        <v>7.81</v>
      </c>
      <c r="AJ514" cm="1">
        <f t="array" ref="AJ514">1+SUMPRODUCT((D$469:D$776=D514)*(AI$469:AI$776&gt;AI514))</f>
        <v>35</v>
      </c>
      <c r="AK514">
        <f t="shared" si="29"/>
        <v>35</v>
      </c>
      <c r="AL514">
        <f t="shared" si="30"/>
        <v>7.6</v>
      </c>
      <c r="AM514" cm="1">
        <f t="array" ref="AM514">1+SUMPRODUCT((D$469:D$776=D514)*(AL$469:AL$776&gt;AL514))</f>
        <v>73</v>
      </c>
      <c r="AN514">
        <f t="shared" si="31"/>
        <v>73</v>
      </c>
    </row>
    <row r="515" spans="2:40" x14ac:dyDescent="0.3">
      <c r="B515" t="s">
        <v>54</v>
      </c>
      <c r="C515" t="str">
        <f>VLOOKUP(B515,class!A$1:B$357,2,FALSE)</f>
        <v>Shire district</v>
      </c>
      <c r="D515" t="str">
        <f>VLOOKUP(B515,classifications!E$3:F$335,2,FALSE)</f>
        <v>Urban with Significant Rural (rural including hub towns 26-49%)</v>
      </c>
      <c r="E515" s="7">
        <f t="shared" si="0"/>
        <v>7.96</v>
      </c>
      <c r="F515" s="49">
        <f t="shared" si="32"/>
        <v>8</v>
      </c>
      <c r="G515" s="49">
        <f t="shared" si="16"/>
        <v>8</v>
      </c>
      <c r="H515">
        <f t="shared" si="2"/>
        <v>7.96</v>
      </c>
      <c r="I515" s="49">
        <f t="shared" si="33"/>
        <v>8</v>
      </c>
      <c r="J515" s="49">
        <f t="shared" si="17"/>
        <v>8</v>
      </c>
      <c r="K515">
        <f t="shared" si="4"/>
        <v>7.86</v>
      </c>
      <c r="L515">
        <f t="shared" si="34"/>
        <v>23</v>
      </c>
      <c r="M515" s="49">
        <f t="shared" si="18"/>
        <v>23</v>
      </c>
      <c r="N515">
        <f t="shared" si="6"/>
        <v>7.82</v>
      </c>
      <c r="O515">
        <f t="shared" si="35"/>
        <v>37</v>
      </c>
      <c r="P515" s="49">
        <f t="shared" si="19"/>
        <v>37</v>
      </c>
      <c r="Q515">
        <f t="shared" si="8"/>
        <v>7.96</v>
      </c>
      <c r="R515">
        <f t="shared" si="36"/>
        <v>19</v>
      </c>
      <c r="S515" s="49">
        <f t="shared" si="20"/>
        <v>19</v>
      </c>
      <c r="T515">
        <f t="shared" si="10"/>
        <v>7.92</v>
      </c>
      <c r="U515">
        <f t="shared" si="37"/>
        <v>31</v>
      </c>
      <c r="V515" s="49">
        <f t="shared" si="21"/>
        <v>31</v>
      </c>
      <c r="W515">
        <f t="shared" si="12"/>
        <v>7.68</v>
      </c>
      <c r="X515">
        <f t="shared" si="38"/>
        <v>46</v>
      </c>
      <c r="Y515" s="49">
        <f t="shared" si="22"/>
        <v>46</v>
      </c>
      <c r="Z515">
        <f t="shared" si="14"/>
        <v>7.96</v>
      </c>
      <c r="AA515">
        <f t="shared" si="39"/>
        <v>23</v>
      </c>
      <c r="AB515">
        <f t="shared" si="23"/>
        <v>23</v>
      </c>
      <c r="AC515">
        <f t="shared" si="24"/>
        <v>7.81</v>
      </c>
      <c r="AD515" cm="1">
        <f t="array" ref="AD515">1+SUMPRODUCT((D$469:D$776=D515)*(AC$469:AC$776&gt;AC515))</f>
        <v>37</v>
      </c>
      <c r="AE515">
        <f t="shared" si="25"/>
        <v>37</v>
      </c>
      <c r="AF515">
        <f t="shared" si="26"/>
        <v>7.52</v>
      </c>
      <c r="AG515" cm="1">
        <f t="array" ref="AG515">1+SUMPRODUCT((D$469:D$776=D515)*(AF$469:AF$776&gt;AF515))</f>
        <v>43</v>
      </c>
      <c r="AH515">
        <f t="shared" si="27"/>
        <v>43</v>
      </c>
      <c r="AI515">
        <f t="shared" si="28"/>
        <v>7.7</v>
      </c>
      <c r="AJ515" cm="1">
        <f t="array" ref="AJ515">1+SUMPRODUCT((D$469:D$776=D515)*(AI$469:AI$776&gt;AI515))</f>
        <v>42</v>
      </c>
      <c r="AK515">
        <f t="shared" si="29"/>
        <v>42</v>
      </c>
      <c r="AL515">
        <f t="shared" si="30"/>
        <v>8.15</v>
      </c>
      <c r="AM515" cm="1">
        <f t="array" ref="AM515">1+SUMPRODUCT((D$469:D$776=D515)*(AL$469:AL$776&gt;AL515))</f>
        <v>7</v>
      </c>
      <c r="AN515">
        <f t="shared" si="31"/>
        <v>7</v>
      </c>
    </row>
    <row r="516" spans="2:40" x14ac:dyDescent="0.3">
      <c r="B516" t="s">
        <v>55</v>
      </c>
      <c r="C516" t="str">
        <f>VLOOKUP(B516,class!A$1:B$357,2,FALSE)</f>
        <v>Shire district</v>
      </c>
      <c r="D516" t="str">
        <f>VLOOKUP(B516,classifications!E$3:F$335,2,FALSE)</f>
        <v>Urban with City and Town</v>
      </c>
      <c r="E516" s="7">
        <f t="shared" si="0"/>
        <v>8</v>
      </c>
      <c r="F516" s="49">
        <f t="shared" si="32"/>
        <v>4</v>
      </c>
      <c r="G516" s="49">
        <f t="shared" si="16"/>
        <v>4</v>
      </c>
      <c r="H516">
        <f t="shared" si="2"/>
        <v>7.2</v>
      </c>
      <c r="I516" s="49">
        <f t="shared" si="33"/>
        <v>89</v>
      </c>
      <c r="J516" s="49">
        <f t="shared" si="17"/>
        <v>89</v>
      </c>
      <c r="K516">
        <f t="shared" si="4"/>
        <v>7.7</v>
      </c>
      <c r="L516">
        <f t="shared" si="34"/>
        <v>44</v>
      </c>
      <c r="M516" s="49">
        <f t="shared" si="18"/>
        <v>44</v>
      </c>
      <c r="N516">
        <f t="shared" si="6"/>
        <v>7.92</v>
      </c>
      <c r="O516">
        <f t="shared" si="35"/>
        <v>22</v>
      </c>
      <c r="P516" s="49">
        <f t="shared" si="19"/>
        <v>22</v>
      </c>
      <c r="Q516">
        <f t="shared" si="8"/>
        <v>8.16</v>
      </c>
      <c r="R516">
        <f t="shared" si="36"/>
        <v>3</v>
      </c>
      <c r="S516" s="49">
        <f t="shared" si="20"/>
        <v>3</v>
      </c>
      <c r="T516">
        <f t="shared" si="10"/>
        <v>7.9</v>
      </c>
      <c r="U516">
        <f t="shared" si="37"/>
        <v>33</v>
      </c>
      <c r="V516" s="49">
        <f t="shared" si="21"/>
        <v>33</v>
      </c>
      <c r="W516">
        <f t="shared" si="12"/>
        <v>7.96</v>
      </c>
      <c r="X516">
        <f t="shared" si="38"/>
        <v>33</v>
      </c>
      <c r="Y516" s="49">
        <f t="shared" si="22"/>
        <v>33</v>
      </c>
      <c r="Z516">
        <f t="shared" si="14"/>
        <v>7.72</v>
      </c>
      <c r="AA516">
        <f t="shared" si="39"/>
        <v>72</v>
      </c>
      <c r="AB516">
        <f t="shared" si="23"/>
        <v>72</v>
      </c>
      <c r="AC516">
        <f t="shared" si="24"/>
        <v>8.1999999999999993</v>
      </c>
      <c r="AD516" cm="1">
        <f t="array" ref="AD516">1+SUMPRODUCT((D$469:D$776=D516)*(AC$469:AC$776&gt;AC516))</f>
        <v>7</v>
      </c>
      <c r="AE516">
        <f t="shared" si="25"/>
        <v>7</v>
      </c>
      <c r="AF516">
        <f t="shared" si="26"/>
        <v>7.95</v>
      </c>
      <c r="AG516" cm="1">
        <f t="array" ref="AG516">1+SUMPRODUCT((D$469:D$776=D516)*(AF$469:AF$776&gt;AF516))</f>
        <v>16</v>
      </c>
      <c r="AH516">
        <f t="shared" si="27"/>
        <v>16</v>
      </c>
      <c r="AI516">
        <f t="shared" si="28"/>
        <v>8.16</v>
      </c>
      <c r="AJ516" cm="1">
        <f t="array" ref="AJ516">1+SUMPRODUCT((D$469:D$776=D516)*(AI$469:AI$776&gt;AI516))</f>
        <v>4</v>
      </c>
      <c r="AK516">
        <f t="shared" si="29"/>
        <v>4</v>
      </c>
      <c r="AL516">
        <f t="shared" si="30"/>
        <v>8.3000000000000007</v>
      </c>
      <c r="AM516" cm="1">
        <f t="array" ref="AM516">1+SUMPRODUCT((D$469:D$776=D516)*(AL$469:AL$776&gt;AL516))</f>
        <v>3</v>
      </c>
      <c r="AN516">
        <f t="shared" si="31"/>
        <v>3</v>
      </c>
    </row>
    <row r="517" spans="2:40" x14ac:dyDescent="0.3">
      <c r="B517" t="s">
        <v>56</v>
      </c>
      <c r="C517" t="str">
        <f>VLOOKUP(B517,class!A$1:B$357,2,FALSE)</f>
        <v>Unitary authority</v>
      </c>
      <c r="D517" t="str">
        <f>VLOOKUP(B517,classifications!E$3:F$335,2,FALSE)</f>
        <v xml:space="preserve">Largely Rural (rural including hub towns 50-79%) </v>
      </c>
      <c r="E517" s="7">
        <f t="shared" si="0"/>
        <v>7.8</v>
      </c>
      <c r="F517" s="49">
        <f t="shared" si="32"/>
        <v>20</v>
      </c>
      <c r="G517" s="49">
        <f t="shared" si="16"/>
        <v>20</v>
      </c>
      <c r="H517">
        <f t="shared" si="2"/>
        <v>7.7</v>
      </c>
      <c r="I517" s="49">
        <f t="shared" si="33"/>
        <v>37</v>
      </c>
      <c r="J517" s="49">
        <f t="shared" si="17"/>
        <v>37</v>
      </c>
      <c r="K517">
        <f t="shared" si="4"/>
        <v>7.74</v>
      </c>
      <c r="L517">
        <f t="shared" si="34"/>
        <v>30</v>
      </c>
      <c r="M517" s="49">
        <f t="shared" si="18"/>
        <v>30</v>
      </c>
      <c r="N517">
        <f t="shared" si="6"/>
        <v>7.87</v>
      </c>
      <c r="O517">
        <f t="shared" si="35"/>
        <v>27</v>
      </c>
      <c r="P517" s="49">
        <f t="shared" si="19"/>
        <v>27</v>
      </c>
      <c r="Q517">
        <f t="shared" si="8"/>
        <v>7.86</v>
      </c>
      <c r="R517">
        <f t="shared" si="36"/>
        <v>29</v>
      </c>
      <c r="S517" s="49">
        <f t="shared" si="20"/>
        <v>29</v>
      </c>
      <c r="T517">
        <f t="shared" si="10"/>
        <v>7.91</v>
      </c>
      <c r="U517">
        <f t="shared" si="37"/>
        <v>26</v>
      </c>
      <c r="V517" s="49">
        <f t="shared" si="21"/>
        <v>26</v>
      </c>
      <c r="W517">
        <f t="shared" si="12"/>
        <v>7.86</v>
      </c>
      <c r="X517">
        <f t="shared" si="38"/>
        <v>35</v>
      </c>
      <c r="Y517" s="49">
        <f t="shared" si="22"/>
        <v>35</v>
      </c>
      <c r="Z517">
        <f t="shared" si="14"/>
        <v>8.02</v>
      </c>
      <c r="AA517">
        <f t="shared" si="39"/>
        <v>15</v>
      </c>
      <c r="AB517">
        <f t="shared" si="23"/>
        <v>15</v>
      </c>
      <c r="AC517">
        <f t="shared" si="24"/>
        <v>7.95</v>
      </c>
      <c r="AD517" cm="1">
        <f t="array" ref="AD517">1+SUMPRODUCT((D$469:D$776=D517)*(AC$469:AC$776&gt;AC517))</f>
        <v>21</v>
      </c>
      <c r="AE517">
        <f t="shared" si="25"/>
        <v>21</v>
      </c>
      <c r="AF517">
        <f t="shared" si="26"/>
        <v>7.83</v>
      </c>
      <c r="AG517" cm="1">
        <f t="array" ref="AG517">1+SUMPRODUCT((D$469:D$776=D517)*(AF$469:AF$776&gt;AF517))</f>
        <v>17</v>
      </c>
      <c r="AH517">
        <f t="shared" si="27"/>
        <v>17</v>
      </c>
      <c r="AI517">
        <f t="shared" si="28"/>
        <v>7.79</v>
      </c>
      <c r="AJ517" cm="1">
        <f t="array" ref="AJ517">1+SUMPRODUCT((D$469:D$776=D517)*(AI$469:AI$776&gt;AI517))</f>
        <v>25</v>
      </c>
      <c r="AK517">
        <f t="shared" si="29"/>
        <v>25</v>
      </c>
      <c r="AL517">
        <f t="shared" si="30"/>
        <v>7.75</v>
      </c>
      <c r="AM517" cm="1">
        <f t="array" ref="AM517">1+SUMPRODUCT((D$469:D$776=D517)*(AL$469:AL$776&gt;AL517))</f>
        <v>25</v>
      </c>
      <c r="AN517">
        <f t="shared" si="31"/>
        <v>25</v>
      </c>
    </row>
    <row r="518" spans="2:40" x14ac:dyDescent="0.3">
      <c r="B518" t="s">
        <v>57</v>
      </c>
      <c r="C518" t="str">
        <f>VLOOKUP(B518,class!A$1:B$357,2,FALSE)</f>
        <v>Shire district</v>
      </c>
      <c r="D518" t="str">
        <f>VLOOKUP(B518,classifications!E$3:F$335,2,FALSE)</f>
        <v>Urban with City and Town</v>
      </c>
      <c r="E518" s="7">
        <f t="shared" si="0"/>
        <v>7.77</v>
      </c>
      <c r="F518" s="49">
        <f t="shared" si="32"/>
        <v>20</v>
      </c>
      <c r="G518" s="49">
        <f t="shared" si="16"/>
        <v>20</v>
      </c>
      <c r="H518">
        <f t="shared" si="2"/>
        <v>7.51</v>
      </c>
      <c r="I518" s="49">
        <f t="shared" si="33"/>
        <v>78</v>
      </c>
      <c r="J518" s="49">
        <f t="shared" si="17"/>
        <v>78</v>
      </c>
      <c r="K518">
        <f t="shared" si="4"/>
        <v>7.59</v>
      </c>
      <c r="L518">
        <f t="shared" si="34"/>
        <v>77</v>
      </c>
      <c r="M518" s="49">
        <f t="shared" si="18"/>
        <v>77</v>
      </c>
      <c r="N518">
        <f t="shared" si="6"/>
        <v>7.76</v>
      </c>
      <c r="O518">
        <f t="shared" si="35"/>
        <v>52</v>
      </c>
      <c r="P518" s="49">
        <f t="shared" si="19"/>
        <v>52</v>
      </c>
      <c r="Q518">
        <f t="shared" si="8"/>
        <v>7.98</v>
      </c>
      <c r="R518">
        <f t="shared" si="36"/>
        <v>15</v>
      </c>
      <c r="S518" s="49">
        <f t="shared" si="20"/>
        <v>15</v>
      </c>
      <c r="T518">
        <f t="shared" si="10"/>
        <v>8.0299999999999994</v>
      </c>
      <c r="U518">
        <f t="shared" si="37"/>
        <v>15</v>
      </c>
      <c r="V518" s="49">
        <f t="shared" si="21"/>
        <v>15</v>
      </c>
      <c r="W518">
        <f t="shared" si="12"/>
        <v>8.16</v>
      </c>
      <c r="X518">
        <f t="shared" si="38"/>
        <v>9</v>
      </c>
      <c r="Y518" s="49">
        <f t="shared" si="22"/>
        <v>9</v>
      </c>
      <c r="Z518">
        <f t="shared" si="14"/>
        <v>8.32</v>
      </c>
      <c r="AA518">
        <f t="shared" si="39"/>
        <v>3</v>
      </c>
      <c r="AB518">
        <f t="shared" si="23"/>
        <v>3</v>
      </c>
      <c r="AC518">
        <f t="shared" si="24"/>
        <v>8.2200000000000006</v>
      </c>
      <c r="AD518" cm="1">
        <f t="array" ref="AD518">1+SUMPRODUCT((D$469:D$776=D518)*(AC$469:AC$776&gt;AC518))</f>
        <v>6</v>
      </c>
      <c r="AE518">
        <f t="shared" si="25"/>
        <v>6</v>
      </c>
      <c r="AF518">
        <f t="shared" si="26"/>
        <v>7.92</v>
      </c>
      <c r="AG518" cm="1">
        <f t="array" ref="AG518">1+SUMPRODUCT((D$469:D$776=D518)*(AF$469:AF$776&gt;AF518))</f>
        <v>18</v>
      </c>
      <c r="AH518">
        <f t="shared" si="27"/>
        <v>18</v>
      </c>
      <c r="AI518">
        <f t="shared" si="28"/>
        <v>8.0299999999999994</v>
      </c>
      <c r="AJ518" cm="1">
        <f t="array" ref="AJ518">1+SUMPRODUCT((D$469:D$776=D518)*(AI$469:AI$776&gt;AI518))</f>
        <v>9</v>
      </c>
      <c r="AK518">
        <f t="shared" si="29"/>
        <v>9</v>
      </c>
      <c r="AL518">
        <f t="shared" si="30"/>
        <v>7.51</v>
      </c>
      <c r="AM518" cm="1">
        <f t="array" ref="AM518">1+SUMPRODUCT((D$469:D$776=D518)*(AL$469:AL$776&gt;AL518))</f>
        <v>77</v>
      </c>
      <c r="AN518">
        <f t="shared" si="31"/>
        <v>77</v>
      </c>
    </row>
    <row r="519" spans="2:40" x14ac:dyDescent="0.3">
      <c r="B519" t="s">
        <v>58</v>
      </c>
      <c r="C519" t="str">
        <f>VLOOKUP(B519,class!A$1:B$357,2,FALSE)</f>
        <v>Shire district</v>
      </c>
      <c r="D519" t="str">
        <f>VLOOKUP(B519,classifications!E$3:F$335,2,FALSE)</f>
        <v>Urban with City and Town</v>
      </c>
      <c r="E519" s="7">
        <f t="shared" si="0"/>
        <v>7.58</v>
      </c>
      <c r="F519" s="49">
        <f t="shared" si="32"/>
        <v>63</v>
      </c>
      <c r="G519" s="49">
        <f t="shared" si="16"/>
        <v>63</v>
      </c>
      <c r="H519">
        <f t="shared" si="2"/>
        <v>7.84</v>
      </c>
      <c r="I519" s="49">
        <f t="shared" si="33"/>
        <v>13</v>
      </c>
      <c r="J519" s="49">
        <f t="shared" si="17"/>
        <v>13</v>
      </c>
      <c r="K519">
        <f t="shared" si="4"/>
        <v>8.0299999999999994</v>
      </c>
      <c r="L519">
        <f t="shared" si="34"/>
        <v>5</v>
      </c>
      <c r="M519" s="49">
        <f t="shared" si="18"/>
        <v>5</v>
      </c>
      <c r="N519">
        <f t="shared" si="6"/>
        <v>8.01</v>
      </c>
      <c r="O519">
        <f t="shared" si="35"/>
        <v>11</v>
      </c>
      <c r="P519" s="49">
        <f t="shared" si="19"/>
        <v>11</v>
      </c>
      <c r="Q519">
        <f t="shared" si="8"/>
        <v>7.78</v>
      </c>
      <c r="R519">
        <f t="shared" si="36"/>
        <v>60</v>
      </c>
      <c r="S519" s="49">
        <f t="shared" si="20"/>
        <v>60</v>
      </c>
      <c r="T519">
        <f t="shared" si="10"/>
        <v>8.11</v>
      </c>
      <c r="U519">
        <f t="shared" si="37"/>
        <v>3</v>
      </c>
      <c r="V519" s="49">
        <f t="shared" si="21"/>
        <v>3</v>
      </c>
      <c r="W519">
        <f t="shared" si="12"/>
        <v>7.73</v>
      </c>
      <c r="X519">
        <f t="shared" si="38"/>
        <v>80</v>
      </c>
      <c r="Y519" s="49">
        <f t="shared" si="22"/>
        <v>80</v>
      </c>
      <c r="Z519">
        <f t="shared" si="14"/>
        <v>7.83</v>
      </c>
      <c r="AA519">
        <f t="shared" si="39"/>
        <v>56</v>
      </c>
      <c r="AB519">
        <f t="shared" si="23"/>
        <v>56</v>
      </c>
      <c r="AC519">
        <f t="shared" si="24"/>
        <v>8.1300000000000008</v>
      </c>
      <c r="AD519" cm="1">
        <f t="array" ref="AD519">1+SUMPRODUCT((D$469:D$776=D519)*(AC$469:AC$776&gt;AC519))</f>
        <v>10</v>
      </c>
      <c r="AE519">
        <f t="shared" si="25"/>
        <v>10</v>
      </c>
      <c r="AF519">
        <f t="shared" si="26"/>
        <v>7.63</v>
      </c>
      <c r="AG519" cm="1">
        <f t="array" ref="AG519">1+SUMPRODUCT((D$469:D$776=D519)*(AF$469:AF$776&gt;AF519))</f>
        <v>61</v>
      </c>
      <c r="AH519">
        <f t="shared" si="27"/>
        <v>61</v>
      </c>
      <c r="AI519">
        <f t="shared" si="28"/>
        <v>7.88</v>
      </c>
      <c r="AJ519" cm="1">
        <f t="array" ref="AJ519">1+SUMPRODUCT((D$469:D$776=D519)*(AI$469:AI$776&gt;AI519))</f>
        <v>25</v>
      </c>
      <c r="AK519">
        <f t="shared" si="29"/>
        <v>25</v>
      </c>
      <c r="AL519">
        <f t="shared" si="30"/>
        <v>7.66</v>
      </c>
      <c r="AM519" cm="1">
        <f t="array" ref="AM519">1+SUMPRODUCT((D$469:D$776=D519)*(AL$469:AL$776&gt;AL519))</f>
        <v>62</v>
      </c>
      <c r="AN519">
        <f t="shared" si="31"/>
        <v>62</v>
      </c>
    </row>
    <row r="520" spans="2:40" x14ac:dyDescent="0.3">
      <c r="B520" t="s">
        <v>59</v>
      </c>
      <c r="C520" t="str">
        <f>VLOOKUP(B520,class!A$1:B$357,2,FALSE)</f>
        <v>Shire district</v>
      </c>
      <c r="D520" t="str">
        <f>VLOOKUP(B520,classifications!E$3:F$335,2,FALSE)</f>
        <v>Urban with City and Town</v>
      </c>
      <c r="E520" s="7">
        <f t="shared" si="0"/>
        <v>7.77</v>
      </c>
      <c r="F520" s="49">
        <f t="shared" si="32"/>
        <v>20</v>
      </c>
      <c r="G520" s="49">
        <f t="shared" si="16"/>
        <v>20</v>
      </c>
      <c r="H520">
        <f t="shared" si="2"/>
        <v>7.97</v>
      </c>
      <c r="I520" s="49">
        <f t="shared" si="33"/>
        <v>5</v>
      </c>
      <c r="J520" s="49">
        <f t="shared" si="17"/>
        <v>5</v>
      </c>
      <c r="K520">
        <f t="shared" si="4"/>
        <v>7.66</v>
      </c>
      <c r="L520">
        <f t="shared" si="34"/>
        <v>54</v>
      </c>
      <c r="M520" s="49">
        <f t="shared" si="18"/>
        <v>54</v>
      </c>
      <c r="N520">
        <f t="shared" si="6"/>
        <v>7.63</v>
      </c>
      <c r="O520">
        <f t="shared" si="35"/>
        <v>77</v>
      </c>
      <c r="P520" s="49">
        <f t="shared" si="19"/>
        <v>77</v>
      </c>
      <c r="Q520">
        <f t="shared" si="8"/>
        <v>7.93</v>
      </c>
      <c r="R520">
        <f t="shared" si="36"/>
        <v>22</v>
      </c>
      <c r="S520" s="49">
        <f t="shared" si="20"/>
        <v>22</v>
      </c>
      <c r="T520">
        <f t="shared" si="10"/>
        <v>7.44</v>
      </c>
      <c r="U520">
        <f t="shared" si="37"/>
        <v>91</v>
      </c>
      <c r="V520" s="49">
        <f t="shared" si="21"/>
        <v>91</v>
      </c>
      <c r="W520">
        <f t="shared" si="12"/>
        <v>7.84</v>
      </c>
      <c r="X520">
        <f t="shared" si="38"/>
        <v>58</v>
      </c>
      <c r="Y520" s="49">
        <f t="shared" si="22"/>
        <v>58</v>
      </c>
      <c r="Z520">
        <f t="shared" si="14"/>
        <v>7.68</v>
      </c>
      <c r="AA520">
        <f t="shared" si="39"/>
        <v>80</v>
      </c>
      <c r="AB520">
        <f t="shared" si="23"/>
        <v>80</v>
      </c>
      <c r="AC520">
        <f t="shared" si="24"/>
        <v>7.58</v>
      </c>
      <c r="AD520" cm="1">
        <f t="array" ref="AD520">1+SUMPRODUCT((D$469:D$776=D520)*(AC$469:AC$776&gt;AC520))</f>
        <v>88</v>
      </c>
      <c r="AE520">
        <f t="shared" si="25"/>
        <v>88</v>
      </c>
      <c r="AF520">
        <f t="shared" si="26"/>
        <v>7.43</v>
      </c>
      <c r="AG520" cm="1">
        <f t="array" ref="AG520">1+SUMPRODUCT((D$469:D$776=D520)*(AF$469:AF$776&gt;AF520))</f>
        <v>89</v>
      </c>
      <c r="AH520">
        <f t="shared" si="27"/>
        <v>89</v>
      </c>
      <c r="AI520">
        <f t="shared" si="28"/>
        <v>7.33</v>
      </c>
      <c r="AJ520" cm="1">
        <f t="array" ref="AJ520">1+SUMPRODUCT((D$469:D$776=D520)*(AI$469:AI$776&gt;AI520))</f>
        <v>86</v>
      </c>
      <c r="AK520">
        <f t="shared" si="29"/>
        <v>86</v>
      </c>
      <c r="AL520">
        <f t="shared" si="30"/>
        <v>7.73</v>
      </c>
      <c r="AM520" cm="1">
        <f t="array" ref="AM520">1+SUMPRODUCT((D$469:D$776=D520)*(AL$469:AL$776&gt;AL520))</f>
        <v>46</v>
      </c>
      <c r="AN520">
        <f t="shared" si="31"/>
        <v>46</v>
      </c>
    </row>
    <row r="521" spans="2:40" x14ac:dyDescent="0.3">
      <c r="B521" t="s">
        <v>60</v>
      </c>
      <c r="C521" t="str">
        <f>VLOOKUP(B521,class!A$1:B$357,2,FALSE)</f>
        <v>Shire district</v>
      </c>
      <c r="D521" t="str">
        <f>VLOOKUP(B521,classifications!E$3:F$335,2,FALSE)</f>
        <v>Urban with Significant Rural (rural including hub towns 26-49%)</v>
      </c>
      <c r="E521" s="7">
        <f t="shared" si="0"/>
        <v>7.57</v>
      </c>
      <c r="F521" s="49">
        <f t="shared" si="32"/>
        <v>42</v>
      </c>
      <c r="G521" s="49">
        <f t="shared" si="16"/>
        <v>42</v>
      </c>
      <c r="H521">
        <f t="shared" si="2"/>
        <v>7.67</v>
      </c>
      <c r="I521" s="49">
        <f t="shared" si="33"/>
        <v>38</v>
      </c>
      <c r="J521" s="49">
        <f t="shared" si="17"/>
        <v>38</v>
      </c>
      <c r="K521">
        <f t="shared" si="4"/>
        <v>7.92</v>
      </c>
      <c r="L521">
        <f t="shared" si="34"/>
        <v>14</v>
      </c>
      <c r="M521" s="49">
        <f t="shared" si="18"/>
        <v>14</v>
      </c>
      <c r="N521">
        <f t="shared" si="6"/>
        <v>7.94</v>
      </c>
      <c r="O521">
        <f t="shared" si="35"/>
        <v>23</v>
      </c>
      <c r="P521" s="49">
        <f t="shared" si="19"/>
        <v>23</v>
      </c>
      <c r="Q521">
        <f t="shared" si="8"/>
        <v>8.02</v>
      </c>
      <c r="R521">
        <f t="shared" si="36"/>
        <v>11</v>
      </c>
      <c r="S521" s="49">
        <f t="shared" si="20"/>
        <v>11</v>
      </c>
      <c r="T521">
        <f t="shared" si="10"/>
        <v>7.78</v>
      </c>
      <c r="U521">
        <f t="shared" si="37"/>
        <v>44</v>
      </c>
      <c r="V521" s="49">
        <f t="shared" si="21"/>
        <v>44</v>
      </c>
      <c r="W521">
        <f t="shared" si="12"/>
        <v>8</v>
      </c>
      <c r="X521">
        <f t="shared" si="38"/>
        <v>18</v>
      </c>
      <c r="Y521" s="49">
        <f t="shared" si="22"/>
        <v>18</v>
      </c>
      <c r="Z521">
        <f t="shared" si="14"/>
        <v>8.14</v>
      </c>
      <c r="AA521">
        <f t="shared" si="39"/>
        <v>12</v>
      </c>
      <c r="AB521">
        <f t="shared" si="23"/>
        <v>12</v>
      </c>
      <c r="AC521">
        <f t="shared" si="24"/>
        <v>7.81</v>
      </c>
      <c r="AD521" cm="1">
        <f t="array" ref="AD521">1+SUMPRODUCT((D$469:D$776=D521)*(AC$469:AC$776&gt;AC521))</f>
        <v>37</v>
      </c>
      <c r="AE521">
        <f t="shared" si="25"/>
        <v>37</v>
      </c>
      <c r="AF521">
        <f t="shared" si="26"/>
        <v>7.67</v>
      </c>
      <c r="AG521" cm="1">
        <f t="array" ref="AG521">1+SUMPRODUCT((D$469:D$776=D521)*(AF$469:AF$776&gt;AF521))</f>
        <v>34</v>
      </c>
      <c r="AH521">
        <f t="shared" si="27"/>
        <v>34</v>
      </c>
      <c r="AI521">
        <f t="shared" si="28"/>
        <v>7.83</v>
      </c>
      <c r="AJ521" cm="1">
        <f t="array" ref="AJ521">1+SUMPRODUCT((D$469:D$776=D521)*(AI$469:AI$776&gt;AI521))</f>
        <v>26</v>
      </c>
      <c r="AK521">
        <f t="shared" si="29"/>
        <v>26</v>
      </c>
      <c r="AL521">
        <f t="shared" si="30"/>
        <v>7.84</v>
      </c>
      <c r="AM521" cm="1">
        <f t="array" ref="AM521">1+SUMPRODUCT((D$469:D$776=D521)*(AL$469:AL$776&gt;AL521))</f>
        <v>24</v>
      </c>
      <c r="AN521">
        <f t="shared" si="31"/>
        <v>24</v>
      </c>
    </row>
    <row r="522" spans="2:40" x14ac:dyDescent="0.3">
      <c r="B522" t="s">
        <v>61</v>
      </c>
      <c r="C522" t="str">
        <f>VLOOKUP(B522,class!A$1:B$357,2,FALSE)</f>
        <v>Unitary authority</v>
      </c>
      <c r="D522" t="str">
        <f>VLOOKUP(B522,classifications!E$3:F$335,2,FALSE)</f>
        <v>Urban with Significant Rural (rural including hub towns 26-49%)</v>
      </c>
      <c r="E522" s="7">
        <f t="shared" si="0"/>
        <v>7.83</v>
      </c>
      <c r="F522" s="49">
        <f t="shared" si="32"/>
        <v>17</v>
      </c>
      <c r="G522" s="49">
        <f t="shared" si="16"/>
        <v>17</v>
      </c>
      <c r="H522">
        <f t="shared" si="2"/>
        <v>7.84</v>
      </c>
      <c r="I522" s="49">
        <f t="shared" si="33"/>
        <v>20</v>
      </c>
      <c r="J522" s="49">
        <f t="shared" si="17"/>
        <v>20</v>
      </c>
      <c r="K522">
        <f t="shared" si="4"/>
        <v>7.82</v>
      </c>
      <c r="L522">
        <f t="shared" si="34"/>
        <v>29</v>
      </c>
      <c r="M522" s="49">
        <f t="shared" si="18"/>
        <v>29</v>
      </c>
      <c r="N522">
        <f t="shared" si="6"/>
        <v>8.0399999999999991</v>
      </c>
      <c r="O522">
        <f t="shared" si="35"/>
        <v>10</v>
      </c>
      <c r="P522" s="49">
        <f t="shared" si="19"/>
        <v>10</v>
      </c>
      <c r="Q522">
        <f t="shared" si="8"/>
        <v>8.1</v>
      </c>
      <c r="R522">
        <f t="shared" si="36"/>
        <v>4</v>
      </c>
      <c r="S522" s="49">
        <f t="shared" si="20"/>
        <v>4</v>
      </c>
      <c r="T522">
        <f t="shared" si="10"/>
        <v>7.87</v>
      </c>
      <c r="U522">
        <f t="shared" si="37"/>
        <v>35</v>
      </c>
      <c r="V522" s="49">
        <f t="shared" si="21"/>
        <v>35</v>
      </c>
      <c r="W522">
        <f t="shared" si="12"/>
        <v>8.08</v>
      </c>
      <c r="X522">
        <f t="shared" si="38"/>
        <v>12</v>
      </c>
      <c r="Y522" s="49">
        <f t="shared" si="22"/>
        <v>12</v>
      </c>
      <c r="Z522">
        <f t="shared" si="14"/>
        <v>7.96</v>
      </c>
      <c r="AA522">
        <f t="shared" si="39"/>
        <v>23</v>
      </c>
      <c r="AB522">
        <f t="shared" si="23"/>
        <v>23</v>
      </c>
      <c r="AC522">
        <f t="shared" si="24"/>
        <v>7.91</v>
      </c>
      <c r="AD522" cm="1">
        <f t="array" ref="AD522">1+SUMPRODUCT((D$469:D$776=D522)*(AC$469:AC$776&gt;AC522))</f>
        <v>26</v>
      </c>
      <c r="AE522">
        <f t="shared" si="25"/>
        <v>26</v>
      </c>
      <c r="AF522">
        <f t="shared" si="26"/>
        <v>7.73</v>
      </c>
      <c r="AG522" cm="1">
        <f t="array" ref="AG522">1+SUMPRODUCT((D$469:D$776=D522)*(AF$469:AF$776&gt;AF522))</f>
        <v>27</v>
      </c>
      <c r="AH522">
        <f t="shared" si="27"/>
        <v>27</v>
      </c>
      <c r="AI522">
        <f t="shared" si="28"/>
        <v>7.88</v>
      </c>
      <c r="AJ522" cm="1">
        <f t="array" ref="AJ522">1+SUMPRODUCT((D$469:D$776=D522)*(AI$469:AI$776&gt;AI522))</f>
        <v>22</v>
      </c>
      <c r="AK522">
        <f t="shared" si="29"/>
        <v>22</v>
      </c>
      <c r="AL522">
        <f t="shared" si="30"/>
        <v>7.82</v>
      </c>
      <c r="AM522" cm="1">
        <f t="array" ref="AM522">1+SUMPRODUCT((D$469:D$776=D522)*(AL$469:AL$776&gt;AL522))</f>
        <v>26</v>
      </c>
      <c r="AN522">
        <f t="shared" si="31"/>
        <v>26</v>
      </c>
    </row>
    <row r="523" spans="2:40" x14ac:dyDescent="0.3">
      <c r="B523" t="s">
        <v>62</v>
      </c>
      <c r="C523" t="str">
        <f>VLOOKUP(B523,class!A$1:B$357,2,FALSE)</f>
        <v>Unitary authority</v>
      </c>
      <c r="D523" t="str">
        <f>VLOOKUP(B523,classifications!E$3:F$335,2,FALSE)</f>
        <v>Urban with Significant Rural (rural including hub towns 26-49%)</v>
      </c>
      <c r="E523" s="7">
        <f t="shared" si="0"/>
        <v>7.79</v>
      </c>
      <c r="F523" s="49">
        <f t="shared" si="32"/>
        <v>21</v>
      </c>
      <c r="G523" s="49">
        <f t="shared" si="16"/>
        <v>21</v>
      </c>
      <c r="H523">
        <f t="shared" si="2"/>
        <v>7.71</v>
      </c>
      <c r="I523" s="49">
        <f t="shared" si="33"/>
        <v>34</v>
      </c>
      <c r="J523" s="49">
        <f t="shared" si="17"/>
        <v>34</v>
      </c>
      <c r="K523">
        <f t="shared" si="4"/>
        <v>7.79</v>
      </c>
      <c r="L523">
        <f t="shared" si="34"/>
        <v>33</v>
      </c>
      <c r="M523" s="49">
        <f t="shared" si="18"/>
        <v>33</v>
      </c>
      <c r="N523">
        <f t="shared" si="6"/>
        <v>7.93</v>
      </c>
      <c r="O523">
        <f t="shared" si="35"/>
        <v>24</v>
      </c>
      <c r="P523" s="49">
        <f t="shared" si="19"/>
        <v>24</v>
      </c>
      <c r="Q523">
        <f t="shared" si="8"/>
        <v>7.8</v>
      </c>
      <c r="R523">
        <f t="shared" si="36"/>
        <v>34</v>
      </c>
      <c r="S523" s="49">
        <f t="shared" si="20"/>
        <v>34</v>
      </c>
      <c r="T523">
        <f t="shared" si="10"/>
        <v>7.92</v>
      </c>
      <c r="U523">
        <f t="shared" si="37"/>
        <v>31</v>
      </c>
      <c r="V523" s="49">
        <f t="shared" si="21"/>
        <v>31</v>
      </c>
      <c r="W523">
        <f t="shared" si="12"/>
        <v>8.07</v>
      </c>
      <c r="X523">
        <f t="shared" si="38"/>
        <v>13</v>
      </c>
      <c r="Y523" s="49">
        <f t="shared" si="22"/>
        <v>13</v>
      </c>
      <c r="Z523">
        <f t="shared" si="14"/>
        <v>7.87</v>
      </c>
      <c r="AA523">
        <f t="shared" si="39"/>
        <v>33</v>
      </c>
      <c r="AB523">
        <f t="shared" si="23"/>
        <v>33</v>
      </c>
      <c r="AC523">
        <f t="shared" si="24"/>
        <v>7.75</v>
      </c>
      <c r="AD523" cm="1">
        <f t="array" ref="AD523">1+SUMPRODUCT((D$469:D$776=D523)*(AC$469:AC$776&gt;AC523))</f>
        <v>43</v>
      </c>
      <c r="AE523">
        <f t="shared" si="25"/>
        <v>43</v>
      </c>
      <c r="AF523">
        <f t="shared" si="26"/>
        <v>7.73</v>
      </c>
      <c r="AG523" cm="1">
        <f t="array" ref="AG523">1+SUMPRODUCT((D$469:D$776=D523)*(AF$469:AF$776&gt;AF523))</f>
        <v>27</v>
      </c>
      <c r="AH523">
        <f t="shared" si="27"/>
        <v>27</v>
      </c>
      <c r="AI523">
        <f t="shared" si="28"/>
        <v>7.83</v>
      </c>
      <c r="AJ523" cm="1">
        <f t="array" ref="AJ523">1+SUMPRODUCT((D$469:D$776=D523)*(AI$469:AI$776&gt;AI523))</f>
        <v>26</v>
      </c>
      <c r="AK523">
        <f t="shared" si="29"/>
        <v>26</v>
      </c>
      <c r="AL523">
        <f t="shared" si="30"/>
        <v>7.66</v>
      </c>
      <c r="AM523" cm="1">
        <f t="array" ref="AM523">1+SUMPRODUCT((D$469:D$776=D523)*(AL$469:AL$776&gt;AL523))</f>
        <v>40</v>
      </c>
      <c r="AN523">
        <f t="shared" si="31"/>
        <v>40</v>
      </c>
    </row>
    <row r="524" spans="2:40" x14ac:dyDescent="0.3">
      <c r="B524" t="s">
        <v>63</v>
      </c>
      <c r="C524" t="str">
        <f>VLOOKUP(B524,class!A$1:B$357,2,FALSE)</f>
        <v>Shire district</v>
      </c>
      <c r="D524" t="str">
        <f>VLOOKUP(B524,classifications!E$3:F$335,2,FALSE)</f>
        <v>Urban with City and Town</v>
      </c>
      <c r="E524" s="7">
        <f t="shared" si="0"/>
        <v>7.8</v>
      </c>
      <c r="F524" s="49">
        <f t="shared" si="32"/>
        <v>16</v>
      </c>
      <c r="G524" s="49">
        <f t="shared" si="16"/>
        <v>16</v>
      </c>
      <c r="H524">
        <f t="shared" si="2"/>
        <v>7.62</v>
      </c>
      <c r="I524" s="49">
        <f t="shared" si="33"/>
        <v>59</v>
      </c>
      <c r="J524" s="49">
        <f t="shared" si="17"/>
        <v>59</v>
      </c>
      <c r="K524">
        <f t="shared" si="4"/>
        <v>7.93</v>
      </c>
      <c r="L524">
        <f t="shared" si="34"/>
        <v>12</v>
      </c>
      <c r="M524" s="49">
        <f t="shared" si="18"/>
        <v>12</v>
      </c>
      <c r="N524">
        <f t="shared" si="6"/>
        <v>7.88</v>
      </c>
      <c r="O524">
        <f t="shared" si="35"/>
        <v>27</v>
      </c>
      <c r="P524" s="49">
        <f t="shared" si="19"/>
        <v>27</v>
      </c>
      <c r="Q524">
        <f t="shared" si="8"/>
        <v>7.89</v>
      </c>
      <c r="R524">
        <f t="shared" si="36"/>
        <v>32</v>
      </c>
      <c r="S524" s="49">
        <f t="shared" si="20"/>
        <v>32</v>
      </c>
      <c r="T524">
        <f t="shared" si="10"/>
        <v>7.76</v>
      </c>
      <c r="U524">
        <f t="shared" si="37"/>
        <v>69</v>
      </c>
      <c r="V524" s="49">
        <f t="shared" si="21"/>
        <v>69</v>
      </c>
      <c r="W524">
        <f t="shared" si="12"/>
        <v>7.98</v>
      </c>
      <c r="X524">
        <f t="shared" si="38"/>
        <v>27</v>
      </c>
      <c r="Y524" s="49">
        <f t="shared" si="22"/>
        <v>27</v>
      </c>
      <c r="Z524">
        <f t="shared" si="14"/>
        <v>7.74</v>
      </c>
      <c r="AA524">
        <f t="shared" si="39"/>
        <v>68</v>
      </c>
      <c r="AB524">
        <f t="shared" si="23"/>
        <v>68</v>
      </c>
      <c r="AC524">
        <f t="shared" si="24"/>
        <v>7.98</v>
      </c>
      <c r="AD524" cm="1">
        <f t="array" ref="AD524">1+SUMPRODUCT((D$469:D$776=D524)*(AC$469:AC$776&gt;AC524))</f>
        <v>24</v>
      </c>
      <c r="AE524">
        <f t="shared" si="25"/>
        <v>24</v>
      </c>
      <c r="AF524">
        <f t="shared" si="26"/>
        <v>7.89</v>
      </c>
      <c r="AG524" cm="1">
        <f t="array" ref="AG524">1+SUMPRODUCT((D$469:D$776=D524)*(AF$469:AF$776&gt;AF524))</f>
        <v>20</v>
      </c>
      <c r="AH524">
        <f t="shared" si="27"/>
        <v>20</v>
      </c>
      <c r="AI524">
        <f t="shared" si="28"/>
        <v>7.73</v>
      </c>
      <c r="AJ524" cm="1">
        <f t="array" ref="AJ524">1+SUMPRODUCT((D$469:D$776=D524)*(AI$469:AI$776&gt;AI524))</f>
        <v>46</v>
      </c>
      <c r="AK524">
        <f t="shared" si="29"/>
        <v>46</v>
      </c>
      <c r="AL524">
        <f t="shared" si="30"/>
        <v>7.33</v>
      </c>
      <c r="AM524" cm="1">
        <f t="array" ref="AM524">1+SUMPRODUCT((D$469:D$776=D524)*(AL$469:AL$776&gt;AL524))</f>
        <v>83</v>
      </c>
      <c r="AN524">
        <f t="shared" si="31"/>
        <v>83</v>
      </c>
    </row>
    <row r="525" spans="2:40" x14ac:dyDescent="0.3">
      <c r="B525" t="s">
        <v>64</v>
      </c>
      <c r="C525" t="str">
        <f>VLOOKUP(B525,class!A$1:B$357,2,FALSE)</f>
        <v>Shire district</v>
      </c>
      <c r="D525" t="str">
        <f>VLOOKUP(B525,classifications!E$3:F$335,2,FALSE)</f>
        <v xml:space="preserve">Largely Rural (rural including hub towns 50-79%) </v>
      </c>
      <c r="E525" s="7">
        <f t="shared" si="0"/>
        <v>8.19</v>
      </c>
      <c r="F525" s="49">
        <f t="shared" si="32"/>
        <v>1</v>
      </c>
      <c r="G525" s="49">
        <f t="shared" si="16"/>
        <v>1</v>
      </c>
      <c r="H525">
        <f t="shared" si="2"/>
        <v>8.01</v>
      </c>
      <c r="I525" s="49">
        <f t="shared" si="33"/>
        <v>5</v>
      </c>
      <c r="J525" s="49">
        <f t="shared" si="17"/>
        <v>5</v>
      </c>
      <c r="K525">
        <f t="shared" si="4"/>
        <v>8.09</v>
      </c>
      <c r="L525">
        <f t="shared" si="34"/>
        <v>2</v>
      </c>
      <c r="M525" s="49">
        <f t="shared" si="18"/>
        <v>2</v>
      </c>
      <c r="N525">
        <f t="shared" si="6"/>
        <v>8.02</v>
      </c>
      <c r="O525">
        <f t="shared" si="35"/>
        <v>12</v>
      </c>
      <c r="P525" s="49">
        <f t="shared" si="19"/>
        <v>12</v>
      </c>
      <c r="Q525">
        <f t="shared" si="8"/>
        <v>7.82</v>
      </c>
      <c r="R525">
        <f t="shared" si="36"/>
        <v>33</v>
      </c>
      <c r="S525" s="49">
        <f t="shared" si="20"/>
        <v>33</v>
      </c>
      <c r="T525">
        <f t="shared" si="10"/>
        <v>8.2100000000000009</v>
      </c>
      <c r="U525">
        <f t="shared" si="37"/>
        <v>5</v>
      </c>
      <c r="V525" s="49">
        <f t="shared" si="21"/>
        <v>5</v>
      </c>
      <c r="W525">
        <f t="shared" si="12"/>
        <v>8.2899999999999991</v>
      </c>
      <c r="X525">
        <f t="shared" si="38"/>
        <v>2</v>
      </c>
      <c r="Y525" s="49">
        <f t="shared" si="22"/>
        <v>2</v>
      </c>
      <c r="Z525">
        <f t="shared" si="14"/>
        <v>8.25</v>
      </c>
      <c r="AA525">
        <f t="shared" si="39"/>
        <v>2</v>
      </c>
      <c r="AB525">
        <f t="shared" si="23"/>
        <v>2</v>
      </c>
      <c r="AC525">
        <f t="shared" si="24"/>
        <v>7.47</v>
      </c>
      <c r="AD525" cm="1">
        <f t="array" ref="AD525">1+SUMPRODUCT((D$469:D$776=D525)*(AC$469:AC$776&gt;AC525))</f>
        <v>41</v>
      </c>
      <c r="AE525">
        <f t="shared" si="25"/>
        <v>41</v>
      </c>
      <c r="AF525">
        <f t="shared" si="26"/>
        <v>6.81</v>
      </c>
      <c r="AG525" cm="1">
        <f t="array" ref="AG525">1+SUMPRODUCT((D$469:D$776=D525)*(AF$469:AF$776&gt;AF525))</f>
        <v>41</v>
      </c>
      <c r="AH525">
        <f t="shared" si="27"/>
        <v>41</v>
      </c>
      <c r="AI525">
        <f t="shared" si="28"/>
        <v>7.85</v>
      </c>
      <c r="AJ525" cm="1">
        <f t="array" ref="AJ525">1+SUMPRODUCT((D$469:D$776=D525)*(AI$469:AI$776&gt;AI525))</f>
        <v>19</v>
      </c>
      <c r="AK525">
        <f t="shared" si="29"/>
        <v>19</v>
      </c>
      <c r="AL525">
        <f t="shared" si="30"/>
        <v>7.87</v>
      </c>
      <c r="AM525" cm="1">
        <f t="array" ref="AM525">1+SUMPRODUCT((D$469:D$776=D525)*(AL$469:AL$776&gt;AL525))</f>
        <v>20</v>
      </c>
      <c r="AN525">
        <f t="shared" si="31"/>
        <v>20</v>
      </c>
    </row>
    <row r="526" spans="2:40" x14ac:dyDescent="0.3">
      <c r="B526" t="s">
        <v>66</v>
      </c>
      <c r="C526" t="str">
        <f>VLOOKUP(B526,class!A$1:B$357,2,FALSE)</f>
        <v>Shire district</v>
      </c>
      <c r="D526" t="str">
        <f>VLOOKUP(B526,classifications!E$3:F$335,2,FALSE)</f>
        <v>Urban with Significant Rural (rural including hub towns 26-49%)</v>
      </c>
      <c r="E526" s="7">
        <f t="shared" si="0"/>
        <v>7.67</v>
      </c>
      <c r="F526" s="49">
        <f t="shared" si="32"/>
        <v>35</v>
      </c>
      <c r="G526" s="49">
        <f t="shared" si="16"/>
        <v>35</v>
      </c>
      <c r="H526">
        <f t="shared" si="2"/>
        <v>7.99</v>
      </c>
      <c r="I526" s="49">
        <f t="shared" si="33"/>
        <v>7</v>
      </c>
      <c r="J526" s="49">
        <f t="shared" si="17"/>
        <v>7</v>
      </c>
      <c r="K526">
        <f t="shared" si="4"/>
        <v>7.59</v>
      </c>
      <c r="L526">
        <f t="shared" si="34"/>
        <v>48</v>
      </c>
      <c r="M526" s="49">
        <f t="shared" si="18"/>
        <v>48</v>
      </c>
      <c r="N526">
        <f t="shared" si="6"/>
        <v>7.83</v>
      </c>
      <c r="O526">
        <f t="shared" si="35"/>
        <v>34</v>
      </c>
      <c r="P526" s="49">
        <f t="shared" si="19"/>
        <v>34</v>
      </c>
      <c r="Q526">
        <f t="shared" si="8"/>
        <v>7.99</v>
      </c>
      <c r="R526">
        <f t="shared" si="36"/>
        <v>14</v>
      </c>
      <c r="S526" s="49">
        <f t="shared" si="20"/>
        <v>14</v>
      </c>
      <c r="T526">
        <f t="shared" si="10"/>
        <v>8.11</v>
      </c>
      <c r="U526">
        <f t="shared" si="37"/>
        <v>8</v>
      </c>
      <c r="V526" s="49">
        <f t="shared" si="21"/>
        <v>8</v>
      </c>
      <c r="W526">
        <f t="shared" si="12"/>
        <v>8</v>
      </c>
      <c r="X526">
        <f t="shared" si="38"/>
        <v>18</v>
      </c>
      <c r="Y526" s="49">
        <f t="shared" si="22"/>
        <v>18</v>
      </c>
      <c r="Z526">
        <f t="shared" si="14"/>
        <v>8.17</v>
      </c>
      <c r="AA526">
        <f t="shared" si="39"/>
        <v>11</v>
      </c>
      <c r="AB526">
        <f t="shared" si="23"/>
        <v>11</v>
      </c>
      <c r="AC526">
        <f t="shared" si="24"/>
        <v>8.01</v>
      </c>
      <c r="AD526" cm="1">
        <f t="array" ref="AD526">1+SUMPRODUCT((D$469:D$776=D526)*(AC$469:AC$776&gt;AC526))</f>
        <v>13</v>
      </c>
      <c r="AE526">
        <f t="shared" si="25"/>
        <v>13</v>
      </c>
      <c r="AF526">
        <f t="shared" si="26"/>
        <v>8.2200000000000006</v>
      </c>
      <c r="AG526" cm="1">
        <f t="array" ref="AG526">1+SUMPRODUCT((D$469:D$776=D526)*(AF$469:AF$776&gt;AF526))</f>
        <v>2</v>
      </c>
      <c r="AH526">
        <f t="shared" si="27"/>
        <v>2</v>
      </c>
      <c r="AI526">
        <f t="shared" si="28"/>
        <v>8.16</v>
      </c>
      <c r="AJ526" cm="1">
        <f t="array" ref="AJ526">1+SUMPRODUCT((D$469:D$776=D526)*(AI$469:AI$776&gt;AI526))</f>
        <v>3</v>
      </c>
      <c r="AK526">
        <f t="shared" si="29"/>
        <v>3</v>
      </c>
      <c r="AL526">
        <f t="shared" si="30"/>
        <v>7.78</v>
      </c>
      <c r="AM526" cm="1">
        <f t="array" ref="AM526">1+SUMPRODUCT((D$469:D$776=D526)*(AL$469:AL$776&gt;AL526))</f>
        <v>30</v>
      </c>
      <c r="AN526">
        <f t="shared" si="31"/>
        <v>30</v>
      </c>
    </row>
    <row r="527" spans="2:40" x14ac:dyDescent="0.3">
      <c r="B527" t="s">
        <v>336</v>
      </c>
      <c r="C527" t="str">
        <f>VLOOKUP(B527,class!A$1:B$357,2,FALSE)</f>
        <v>Unitary authority</v>
      </c>
      <c r="D527" t="str">
        <f>VLOOKUP(B527,classifications!E$3:F$335,2,FALSE)</f>
        <v xml:space="preserve">Largely Rural (rural including hub towns 50-79%) </v>
      </c>
      <c r="E527" s="7">
        <f t="shared" si="0"/>
        <v>7.95</v>
      </c>
      <c r="F527" s="49">
        <f t="shared" si="32"/>
        <v>6</v>
      </c>
      <c r="G527" s="49">
        <f t="shared" si="16"/>
        <v>6</v>
      </c>
      <c r="H527">
        <f t="shared" si="2"/>
        <v>7.94</v>
      </c>
      <c r="I527" s="49">
        <f t="shared" si="33"/>
        <v>9</v>
      </c>
      <c r="J527" s="49">
        <f t="shared" si="17"/>
        <v>9</v>
      </c>
      <c r="K527">
        <f t="shared" si="4"/>
        <v>7.98</v>
      </c>
      <c r="L527">
        <f t="shared" si="34"/>
        <v>8</v>
      </c>
      <c r="M527" s="49">
        <f t="shared" si="18"/>
        <v>8</v>
      </c>
      <c r="N527">
        <f t="shared" si="6"/>
        <v>8.0500000000000007</v>
      </c>
      <c r="O527">
        <f t="shared" si="35"/>
        <v>11</v>
      </c>
      <c r="P527" s="49">
        <f t="shared" si="19"/>
        <v>11</v>
      </c>
      <c r="Q527">
        <f t="shared" si="8"/>
        <v>7.99</v>
      </c>
      <c r="R527">
        <f t="shared" si="36"/>
        <v>21</v>
      </c>
      <c r="S527" s="49">
        <f t="shared" si="20"/>
        <v>21</v>
      </c>
      <c r="T527">
        <f t="shared" si="10"/>
        <v>7.96</v>
      </c>
      <c r="U527">
        <f t="shared" si="37"/>
        <v>22</v>
      </c>
      <c r="V527" s="49">
        <f t="shared" si="21"/>
        <v>22</v>
      </c>
      <c r="W527">
        <f t="shared" si="12"/>
        <v>7.89</v>
      </c>
      <c r="X527">
        <f t="shared" si="38"/>
        <v>33</v>
      </c>
      <c r="Y527" s="49">
        <f t="shared" si="22"/>
        <v>33</v>
      </c>
      <c r="Z527">
        <f t="shared" si="14"/>
        <v>8.1199999999999992</v>
      </c>
      <c r="AA527">
        <f t="shared" si="39"/>
        <v>9</v>
      </c>
      <c r="AB527">
        <f t="shared" si="23"/>
        <v>9</v>
      </c>
      <c r="AC527">
        <f t="shared" si="24"/>
        <v>8.0500000000000007</v>
      </c>
      <c r="AD527" cm="1">
        <f t="array" ref="AD527">1+SUMPRODUCT((D$469:D$776=D527)*(AC$469:AC$776&gt;AC527))</f>
        <v>11</v>
      </c>
      <c r="AE527">
        <f t="shared" si="25"/>
        <v>11</v>
      </c>
      <c r="AF527">
        <f t="shared" si="26"/>
        <v>7.98</v>
      </c>
      <c r="AG527" cm="1">
        <f t="array" ref="AG527">1+SUMPRODUCT((D$469:D$776=D527)*(AF$469:AF$776&gt;AF527))</f>
        <v>9</v>
      </c>
      <c r="AH527">
        <f t="shared" si="27"/>
        <v>9</v>
      </c>
      <c r="AI527">
        <f t="shared" si="28"/>
        <v>7.9</v>
      </c>
      <c r="AJ527" cm="1">
        <f t="array" ref="AJ527">1+SUMPRODUCT((D$469:D$776=D527)*(AI$469:AI$776&gt;AI527))</f>
        <v>16</v>
      </c>
      <c r="AK527">
        <f t="shared" si="29"/>
        <v>16</v>
      </c>
      <c r="AL527">
        <f t="shared" si="30"/>
        <v>7.88</v>
      </c>
      <c r="AM527" cm="1">
        <f t="array" ref="AM527">1+SUMPRODUCT((D$469:D$776=D527)*(AL$469:AL$776&gt;AL527))</f>
        <v>19</v>
      </c>
      <c r="AN527">
        <f t="shared" si="31"/>
        <v>19</v>
      </c>
    </row>
    <row r="528" spans="2:40" x14ac:dyDescent="0.3">
      <c r="B528" t="s">
        <v>68</v>
      </c>
      <c r="C528" t="str">
        <f>VLOOKUP(B528,class!A$1:B$357,2,FALSE)</f>
        <v>London borough</v>
      </c>
      <c r="D528" t="str">
        <f>VLOOKUP(B528,classifications!E$3:F$335,2,FALSE)</f>
        <v>Urban with Major Conurbation</v>
      </c>
      <c r="E528" s="7" t="str">
        <f t="shared" si="0"/>
        <v>x</v>
      </c>
      <c r="F528" s="49">
        <f t="shared" si="32"/>
        <v>1</v>
      </c>
      <c r="G528" s="49">
        <f t="shared" si="16"/>
        <v>9999</v>
      </c>
      <c r="H528" t="str">
        <f t="shared" si="2"/>
        <v>x</v>
      </c>
      <c r="I528" s="49">
        <f t="shared" si="33"/>
        <v>1</v>
      </c>
      <c r="J528" s="49">
        <f t="shared" si="17"/>
        <v>9999</v>
      </c>
      <c r="K528" t="str">
        <f t="shared" si="4"/>
        <v>x</v>
      </c>
      <c r="L528">
        <f t="shared" si="34"/>
        <v>1</v>
      </c>
      <c r="M528" s="49">
        <f t="shared" si="18"/>
        <v>9999</v>
      </c>
      <c r="N528" t="str">
        <f t="shared" si="6"/>
        <v>x</v>
      </c>
      <c r="O528">
        <f t="shared" si="35"/>
        <v>1</v>
      </c>
      <c r="P528" s="49">
        <f t="shared" si="19"/>
        <v>9999</v>
      </c>
      <c r="Q528" t="str">
        <f t="shared" si="8"/>
        <v>x</v>
      </c>
      <c r="R528">
        <f t="shared" si="36"/>
        <v>1</v>
      </c>
      <c r="S528" s="49">
        <f t="shared" si="20"/>
        <v>9999</v>
      </c>
      <c r="T528" t="str">
        <f t="shared" si="10"/>
        <v>x</v>
      </c>
      <c r="U528">
        <f t="shared" si="37"/>
        <v>1</v>
      </c>
      <c r="V528" s="49">
        <f t="shared" si="21"/>
        <v>9999</v>
      </c>
      <c r="W528" t="str">
        <f t="shared" si="12"/>
        <v>x</v>
      </c>
      <c r="X528">
        <f t="shared" si="38"/>
        <v>1</v>
      </c>
      <c r="Y528" s="49">
        <f t="shared" si="22"/>
        <v>9999</v>
      </c>
      <c r="Z528" t="str">
        <f t="shared" si="14"/>
        <v>x</v>
      </c>
      <c r="AA528">
        <f t="shared" si="39"/>
        <v>1</v>
      </c>
      <c r="AB528">
        <f t="shared" si="23"/>
        <v>9999</v>
      </c>
      <c r="AC528" t="str">
        <f t="shared" si="24"/>
        <v>x</v>
      </c>
      <c r="AD528" cm="1">
        <f t="array" ref="AD528">1+SUMPRODUCT((D$469:D$776=D528)*(AC$469:AC$776&gt;AC528))</f>
        <v>1</v>
      </c>
      <c r="AE528">
        <f t="shared" si="25"/>
        <v>9999</v>
      </c>
      <c r="AF528" t="str">
        <f t="shared" si="26"/>
        <v>x</v>
      </c>
      <c r="AG528" cm="1">
        <f t="array" ref="AG528">1+SUMPRODUCT((D$469:D$776=D528)*(AF$469:AF$776&gt;AF528))</f>
        <v>1</v>
      </c>
      <c r="AH528">
        <f t="shared" si="27"/>
        <v>9999</v>
      </c>
      <c r="AI528" t="str">
        <f t="shared" si="28"/>
        <v>x</v>
      </c>
      <c r="AJ528" cm="1">
        <f t="array" ref="AJ528">1+SUMPRODUCT((D$469:D$776=D528)*(AI$469:AI$776&gt;AI528))</f>
        <v>1</v>
      </c>
      <c r="AK528">
        <f t="shared" si="29"/>
        <v>9999</v>
      </c>
      <c r="AL528" t="str">
        <f t="shared" si="30"/>
        <v>x</v>
      </c>
      <c r="AM528" cm="1">
        <f t="array" ref="AM528">1+SUMPRODUCT((D$469:D$776=D528)*(AL$469:AL$776&gt;AL528))</f>
        <v>1</v>
      </c>
      <c r="AN528">
        <f t="shared" si="31"/>
        <v>9999</v>
      </c>
    </row>
    <row r="529" spans="2:40" x14ac:dyDescent="0.3">
      <c r="B529" t="s">
        <v>69</v>
      </c>
      <c r="C529" t="str">
        <f>VLOOKUP(B529,class!A$1:B$357,2,FALSE)</f>
        <v>Shire district</v>
      </c>
      <c r="D529" t="str">
        <f>VLOOKUP(B529,classifications!E$3:F$335,2,FALSE)</f>
        <v>Urban with Significant Rural (rural including hub towns 26-49%)</v>
      </c>
      <c r="E529" s="7">
        <f t="shared" si="0"/>
        <v>7.7</v>
      </c>
      <c r="F529" s="49">
        <f t="shared" si="32"/>
        <v>32</v>
      </c>
      <c r="G529" s="49">
        <f t="shared" si="16"/>
        <v>32</v>
      </c>
      <c r="H529">
        <f t="shared" si="2"/>
        <v>7.34</v>
      </c>
      <c r="I529" s="49">
        <f t="shared" si="33"/>
        <v>49</v>
      </c>
      <c r="J529" s="49">
        <f t="shared" si="17"/>
        <v>49</v>
      </c>
      <c r="K529">
        <f t="shared" si="4"/>
        <v>7.82</v>
      </c>
      <c r="L529">
        <f t="shared" si="34"/>
        <v>29</v>
      </c>
      <c r="M529" s="49">
        <f t="shared" si="18"/>
        <v>29</v>
      </c>
      <c r="N529">
        <f t="shared" si="6"/>
        <v>7.9</v>
      </c>
      <c r="O529">
        <f t="shared" si="35"/>
        <v>27</v>
      </c>
      <c r="P529" s="49">
        <f t="shared" si="19"/>
        <v>27</v>
      </c>
      <c r="Q529">
        <f t="shared" si="8"/>
        <v>7.89</v>
      </c>
      <c r="R529">
        <f t="shared" si="36"/>
        <v>27</v>
      </c>
      <c r="S529" s="49">
        <f t="shared" si="20"/>
        <v>27</v>
      </c>
      <c r="T529">
        <f t="shared" si="10"/>
        <v>7.87</v>
      </c>
      <c r="U529">
        <f t="shared" si="37"/>
        <v>35</v>
      </c>
      <c r="V529" s="49">
        <f t="shared" si="21"/>
        <v>35</v>
      </c>
      <c r="W529">
        <f t="shared" si="12"/>
        <v>7.73</v>
      </c>
      <c r="X529">
        <f t="shared" si="38"/>
        <v>43</v>
      </c>
      <c r="Y529" s="49">
        <f t="shared" si="22"/>
        <v>43</v>
      </c>
      <c r="Z529">
        <f t="shared" si="14"/>
        <v>7.76</v>
      </c>
      <c r="AA529">
        <f t="shared" si="39"/>
        <v>45</v>
      </c>
      <c r="AB529">
        <f t="shared" si="23"/>
        <v>45</v>
      </c>
      <c r="AC529">
        <f t="shared" si="24"/>
        <v>7.75</v>
      </c>
      <c r="AD529" cm="1">
        <f t="array" ref="AD529">1+SUMPRODUCT((D$469:D$776=D529)*(AC$469:AC$776&gt;AC529))</f>
        <v>43</v>
      </c>
      <c r="AE529">
        <f t="shared" si="25"/>
        <v>43</v>
      </c>
      <c r="AF529">
        <f t="shared" si="26"/>
        <v>7.76</v>
      </c>
      <c r="AG529" cm="1">
        <f t="array" ref="AG529">1+SUMPRODUCT((D$469:D$776=D529)*(AF$469:AF$776&gt;AF529))</f>
        <v>25</v>
      </c>
      <c r="AH529">
        <f t="shared" si="27"/>
        <v>25</v>
      </c>
      <c r="AI529">
        <f t="shared" si="28"/>
        <v>7.58</v>
      </c>
      <c r="AJ529" cm="1">
        <f t="array" ref="AJ529">1+SUMPRODUCT((D$469:D$776=D529)*(AI$469:AI$776&gt;AI529))</f>
        <v>46</v>
      </c>
      <c r="AK529">
        <f t="shared" si="29"/>
        <v>46</v>
      </c>
      <c r="AL529">
        <f t="shared" si="30"/>
        <v>7.73</v>
      </c>
      <c r="AM529" cm="1">
        <f t="array" ref="AM529">1+SUMPRODUCT((D$469:D$776=D529)*(AL$469:AL$776&gt;AL529))</f>
        <v>33</v>
      </c>
      <c r="AN529">
        <f t="shared" si="31"/>
        <v>33</v>
      </c>
    </row>
    <row r="530" spans="2:40" x14ac:dyDescent="0.3">
      <c r="B530" t="s">
        <v>70</v>
      </c>
      <c r="C530" t="str">
        <f>VLOOKUP(B530,class!A$1:B$357,2,FALSE)</f>
        <v>Shire district</v>
      </c>
      <c r="D530" t="str">
        <f>VLOOKUP(B530,classifications!E$3:F$335,2,FALSE)</f>
        <v xml:space="preserve">Mainly Rural (rural including hub towns &gt;=80%) </v>
      </c>
      <c r="E530" s="7">
        <f t="shared" si="0"/>
        <v>7.8</v>
      </c>
      <c r="F530" s="49">
        <f t="shared" si="32"/>
        <v>24</v>
      </c>
      <c r="G530" s="49">
        <f t="shared" si="16"/>
        <v>24</v>
      </c>
      <c r="H530">
        <f t="shared" si="2"/>
        <v>7.65</v>
      </c>
      <c r="I530" s="49">
        <f t="shared" si="33"/>
        <v>36</v>
      </c>
      <c r="J530" s="49">
        <f t="shared" si="17"/>
        <v>36</v>
      </c>
      <c r="K530">
        <f t="shared" si="4"/>
        <v>7.96</v>
      </c>
      <c r="L530">
        <f t="shared" si="34"/>
        <v>21</v>
      </c>
      <c r="M530" s="49">
        <f t="shared" si="18"/>
        <v>21</v>
      </c>
      <c r="N530">
        <f t="shared" si="6"/>
        <v>8.14</v>
      </c>
      <c r="O530">
        <f t="shared" si="35"/>
        <v>10</v>
      </c>
      <c r="P530" s="49">
        <f t="shared" si="19"/>
        <v>10</v>
      </c>
      <c r="Q530">
        <f t="shared" si="8"/>
        <v>7.81</v>
      </c>
      <c r="R530">
        <f t="shared" si="36"/>
        <v>36</v>
      </c>
      <c r="S530" s="49">
        <f t="shared" si="20"/>
        <v>36</v>
      </c>
      <c r="T530">
        <f t="shared" si="10"/>
        <v>8.07</v>
      </c>
      <c r="U530">
        <f t="shared" si="37"/>
        <v>13</v>
      </c>
      <c r="V530" s="49">
        <f t="shared" si="21"/>
        <v>13</v>
      </c>
      <c r="W530">
        <f t="shared" si="12"/>
        <v>8.25</v>
      </c>
      <c r="X530">
        <f t="shared" si="38"/>
        <v>4</v>
      </c>
      <c r="Y530" s="49">
        <f t="shared" si="22"/>
        <v>4</v>
      </c>
      <c r="Z530">
        <f t="shared" si="14"/>
        <v>8.0500000000000007</v>
      </c>
      <c r="AA530">
        <f t="shared" si="39"/>
        <v>21</v>
      </c>
      <c r="AB530">
        <f t="shared" si="23"/>
        <v>21</v>
      </c>
      <c r="AC530">
        <f t="shared" si="24"/>
        <v>8.1300000000000008</v>
      </c>
      <c r="AD530" cm="1">
        <f t="array" ref="AD530">1+SUMPRODUCT((D$469:D$776=D530)*(AC$469:AC$776&gt;AC530))</f>
        <v>12</v>
      </c>
      <c r="AE530">
        <f t="shared" si="25"/>
        <v>12</v>
      </c>
      <c r="AF530">
        <f t="shared" si="26"/>
        <v>7.95</v>
      </c>
      <c r="AG530" cm="1">
        <f t="array" ref="AG530">1+SUMPRODUCT((D$469:D$776=D530)*(AF$469:AF$776&gt;AF530))</f>
        <v>15</v>
      </c>
      <c r="AH530">
        <f t="shared" si="27"/>
        <v>15</v>
      </c>
      <c r="AI530">
        <f t="shared" si="28"/>
        <v>7.75</v>
      </c>
      <c r="AJ530" cm="1">
        <f t="array" ref="AJ530">1+SUMPRODUCT((D$469:D$776=D530)*(AI$469:AI$776&gt;AI530))</f>
        <v>31</v>
      </c>
      <c r="AK530">
        <f t="shared" si="29"/>
        <v>31</v>
      </c>
      <c r="AL530">
        <f t="shared" si="30"/>
        <v>8.34</v>
      </c>
      <c r="AM530" cm="1">
        <f t="array" ref="AM530">1+SUMPRODUCT((D$469:D$776=D530)*(AL$469:AL$776&gt;AL530))</f>
        <v>4</v>
      </c>
      <c r="AN530">
        <f t="shared" si="31"/>
        <v>4</v>
      </c>
    </row>
    <row r="531" spans="2:40" x14ac:dyDescent="0.3">
      <c r="B531" t="s">
        <v>72</v>
      </c>
      <c r="C531" t="str">
        <f>VLOOKUP(B531,class!A$1:B$357,2,FALSE)</f>
        <v>Unitary authority</v>
      </c>
      <c r="D531" t="str">
        <f>VLOOKUP(B531,classifications!E$3:F$335,2,FALSE)</f>
        <v xml:space="preserve">Mainly Rural (rural including hub towns &gt;=80%) </v>
      </c>
      <c r="E531" s="7">
        <f t="shared" si="0"/>
        <v>7.93</v>
      </c>
      <c r="F531" s="49">
        <f t="shared" si="32"/>
        <v>15</v>
      </c>
      <c r="G531" s="49">
        <f t="shared" si="16"/>
        <v>15</v>
      </c>
      <c r="H531">
        <f t="shared" si="2"/>
        <v>7.88</v>
      </c>
      <c r="I531" s="49">
        <f t="shared" si="33"/>
        <v>12</v>
      </c>
      <c r="J531" s="49">
        <f t="shared" si="17"/>
        <v>12</v>
      </c>
      <c r="K531">
        <f t="shared" si="4"/>
        <v>7.97</v>
      </c>
      <c r="L531">
        <f t="shared" si="34"/>
        <v>18</v>
      </c>
      <c r="M531" s="49">
        <f t="shared" si="18"/>
        <v>18</v>
      </c>
      <c r="N531">
        <f t="shared" si="6"/>
        <v>7.92</v>
      </c>
      <c r="O531">
        <f t="shared" si="35"/>
        <v>26</v>
      </c>
      <c r="P531" s="49">
        <f t="shared" si="19"/>
        <v>26</v>
      </c>
      <c r="Q531">
        <f t="shared" si="8"/>
        <v>7.96</v>
      </c>
      <c r="R531">
        <f t="shared" si="36"/>
        <v>20</v>
      </c>
      <c r="S531" s="49">
        <f t="shared" si="20"/>
        <v>20</v>
      </c>
      <c r="T531">
        <f t="shared" si="10"/>
        <v>7.88</v>
      </c>
      <c r="U531">
        <f t="shared" si="37"/>
        <v>34</v>
      </c>
      <c r="V531" s="49">
        <f t="shared" si="21"/>
        <v>34</v>
      </c>
      <c r="W531">
        <f t="shared" si="12"/>
        <v>8.01</v>
      </c>
      <c r="X531">
        <f t="shared" si="38"/>
        <v>17</v>
      </c>
      <c r="Y531" s="49">
        <f t="shared" si="22"/>
        <v>17</v>
      </c>
      <c r="Z531">
        <f t="shared" si="14"/>
        <v>7.95</v>
      </c>
      <c r="AA531">
        <f t="shared" si="39"/>
        <v>29</v>
      </c>
      <c r="AB531">
        <f t="shared" si="23"/>
        <v>29</v>
      </c>
      <c r="AC531">
        <f t="shared" si="24"/>
        <v>7.95</v>
      </c>
      <c r="AD531" cm="1">
        <f t="array" ref="AD531">1+SUMPRODUCT((D$469:D$776=D531)*(AC$469:AC$776&gt;AC531))</f>
        <v>27</v>
      </c>
      <c r="AE531">
        <f t="shared" si="25"/>
        <v>27</v>
      </c>
      <c r="AF531">
        <f t="shared" si="26"/>
        <v>7.78</v>
      </c>
      <c r="AG531" cm="1">
        <f t="array" ref="AG531">1+SUMPRODUCT((D$469:D$776=D531)*(AF$469:AF$776&gt;AF531))</f>
        <v>27</v>
      </c>
      <c r="AH531">
        <f t="shared" si="27"/>
        <v>27</v>
      </c>
      <c r="AI531">
        <f t="shared" si="28"/>
        <v>7.77</v>
      </c>
      <c r="AJ531" cm="1">
        <f t="array" ref="AJ531">1+SUMPRODUCT((D$469:D$776=D531)*(AI$469:AI$776&gt;AI531))</f>
        <v>28</v>
      </c>
      <c r="AK531">
        <f t="shared" si="29"/>
        <v>28</v>
      </c>
      <c r="AL531">
        <f t="shared" si="30"/>
        <v>7.7</v>
      </c>
      <c r="AM531" cm="1">
        <f t="array" ref="AM531">1+SUMPRODUCT((D$469:D$776=D531)*(AL$469:AL$776&gt;AL531))</f>
        <v>35</v>
      </c>
      <c r="AN531">
        <f t="shared" si="31"/>
        <v>35</v>
      </c>
    </row>
    <row r="532" spans="2:40" x14ac:dyDescent="0.3">
      <c r="B532" t="s">
        <v>73</v>
      </c>
      <c r="C532" t="str">
        <f>VLOOKUP(B532,class!A$1:B$357,2,FALSE)</f>
        <v>Shire district</v>
      </c>
      <c r="D532" t="str">
        <f>VLOOKUP(B532,classifications!E$3:F$335,2,FALSE)</f>
        <v xml:space="preserve">Mainly Rural (rural including hub towns &gt;=80%) </v>
      </c>
      <c r="E532" s="7">
        <f t="shared" si="0"/>
        <v>7.73</v>
      </c>
      <c r="F532" s="49">
        <f t="shared" si="32"/>
        <v>31</v>
      </c>
      <c r="G532" s="49">
        <f t="shared" si="16"/>
        <v>31</v>
      </c>
      <c r="H532">
        <f t="shared" si="2"/>
        <v>8.06</v>
      </c>
      <c r="I532" s="49">
        <f t="shared" si="33"/>
        <v>2</v>
      </c>
      <c r="J532" s="49">
        <f t="shared" si="17"/>
        <v>2</v>
      </c>
      <c r="K532">
        <f t="shared" si="4"/>
        <v>7.87</v>
      </c>
      <c r="L532">
        <f t="shared" si="34"/>
        <v>29</v>
      </c>
      <c r="M532" s="49">
        <f t="shared" si="18"/>
        <v>29</v>
      </c>
      <c r="N532">
        <f t="shared" si="6"/>
        <v>8.15</v>
      </c>
      <c r="O532">
        <f t="shared" si="35"/>
        <v>8</v>
      </c>
      <c r="P532" s="49">
        <f t="shared" si="19"/>
        <v>8</v>
      </c>
      <c r="Q532">
        <f t="shared" si="8"/>
        <v>7.9</v>
      </c>
      <c r="R532">
        <f t="shared" si="36"/>
        <v>28</v>
      </c>
      <c r="S532" s="49">
        <f t="shared" si="20"/>
        <v>28</v>
      </c>
      <c r="T532">
        <f t="shared" si="10"/>
        <v>7.79</v>
      </c>
      <c r="U532">
        <f t="shared" si="37"/>
        <v>38</v>
      </c>
      <c r="V532" s="49">
        <f t="shared" si="21"/>
        <v>38</v>
      </c>
      <c r="W532">
        <f t="shared" si="12"/>
        <v>7.89</v>
      </c>
      <c r="X532">
        <f t="shared" si="38"/>
        <v>31</v>
      </c>
      <c r="Y532" s="49">
        <f t="shared" si="22"/>
        <v>31</v>
      </c>
      <c r="Z532">
        <f t="shared" si="14"/>
        <v>8.07</v>
      </c>
      <c r="AA532">
        <f t="shared" si="39"/>
        <v>16</v>
      </c>
      <c r="AB532">
        <f t="shared" si="23"/>
        <v>16</v>
      </c>
      <c r="AC532">
        <f t="shared" si="24"/>
        <v>8.0299999999999994</v>
      </c>
      <c r="AD532" cm="1">
        <f t="array" ref="AD532">1+SUMPRODUCT((D$469:D$776=D532)*(AC$469:AC$776&gt;AC532))</f>
        <v>21</v>
      </c>
      <c r="AE532">
        <f t="shared" si="25"/>
        <v>21</v>
      </c>
      <c r="AF532">
        <f t="shared" si="26"/>
        <v>7.94</v>
      </c>
      <c r="AG532" cm="1">
        <f t="array" ref="AG532">1+SUMPRODUCT((D$469:D$776=D532)*(AF$469:AF$776&gt;AF532))</f>
        <v>17</v>
      </c>
      <c r="AH532">
        <f t="shared" si="27"/>
        <v>17</v>
      </c>
      <c r="AI532">
        <f t="shared" si="28"/>
        <v>7.98</v>
      </c>
      <c r="AJ532" cm="1">
        <f t="array" ref="AJ532">1+SUMPRODUCT((D$469:D$776=D532)*(AI$469:AI$776&gt;AI532))</f>
        <v>11</v>
      </c>
      <c r="AK532">
        <f t="shared" si="29"/>
        <v>11</v>
      </c>
      <c r="AL532">
        <f t="shared" si="30"/>
        <v>7.8</v>
      </c>
      <c r="AM532" cm="1">
        <f t="array" ref="AM532">1+SUMPRODUCT((D$469:D$776=D532)*(AL$469:AL$776&gt;AL532))</f>
        <v>31</v>
      </c>
      <c r="AN532">
        <f t="shared" si="31"/>
        <v>31</v>
      </c>
    </row>
    <row r="533" spans="2:40" x14ac:dyDescent="0.3">
      <c r="B533" t="s">
        <v>74</v>
      </c>
      <c r="C533" t="str">
        <f>VLOOKUP(B533,class!A$1:B$357,2,FALSE)</f>
        <v>Unitary authority</v>
      </c>
      <c r="D533" t="str">
        <f>VLOOKUP(B533,classifications!E$3:F$335,2,FALSE)</f>
        <v xml:space="preserve">Largely Rural (rural including hub towns 50-79%) </v>
      </c>
      <c r="E533" s="7">
        <f t="shared" ref="E533:E595" si="40">VLOOKUP($B533,$B$7:$G$431,2,FALSE)</f>
        <v>7.68</v>
      </c>
      <c r="F533" s="49">
        <f t="shared" ref="F533:F564" si="41">1+SUMPRODUCT((D$469:D$776=D533)*(E$469:E$776&gt;E533))</f>
        <v>35</v>
      </c>
      <c r="G533" s="49">
        <f t="shared" ref="G533:G593" si="42">IF(E533="x",9999,F533)</f>
        <v>35</v>
      </c>
      <c r="H533">
        <f t="shared" ref="H533:H595" si="43">VLOOKUP($B533,$B$7:$G$431,3,FALSE)</f>
        <v>7.65</v>
      </c>
      <c r="I533" s="49">
        <f t="shared" ref="I533:I564" si="44">1+SUMPRODUCT((D$469:D$776=D533)*(H$469:H$776&gt;H533))</f>
        <v>38</v>
      </c>
      <c r="J533" s="49">
        <f t="shared" ref="J533:J593" si="45">IF(H533="x",9999,I533)</f>
        <v>38</v>
      </c>
      <c r="K533">
        <f t="shared" ref="K533:K595" si="46">VLOOKUP($B533,$B$7:$G$431,4,FALSE)</f>
        <v>7.74</v>
      </c>
      <c r="L533">
        <f t="shared" ref="L533:L564" si="47">1+SUMPRODUCT((D$469:D$776=D533)*(K$469:K$776&gt;K533))</f>
        <v>30</v>
      </c>
      <c r="M533" s="49">
        <f t="shared" ref="M533:M593" si="48">IF(K533="x",9999,L533)</f>
        <v>30</v>
      </c>
      <c r="N533">
        <f t="shared" ref="N533:N595" si="49">VLOOKUP($B533,$B$7:$G$431,5,FALSE)</f>
        <v>7.76</v>
      </c>
      <c r="O533">
        <f t="shared" ref="O533:O564" si="50">1+SUMPRODUCT((D$469:D$776=D533)*(N$469:N$776&gt;N533))</f>
        <v>39</v>
      </c>
      <c r="P533" s="49">
        <f t="shared" ref="P533:P593" si="51">IF(N533="x",9999,O533)</f>
        <v>39</v>
      </c>
      <c r="Q533">
        <f t="shared" ref="Q533:Q595" si="52">VLOOKUP($B533,$B$7:$G$431,6,FALSE)</f>
        <v>7.8</v>
      </c>
      <c r="R533">
        <f t="shared" ref="R533:R564" si="53">1+SUMPRODUCT((D$469:D$776=D533)*(Q$469:Q$776&gt;Q533))</f>
        <v>35</v>
      </c>
      <c r="S533" s="49">
        <f t="shared" ref="S533:S593" si="54">IF(Q533="x",9999,R533)</f>
        <v>35</v>
      </c>
      <c r="T533">
        <f t="shared" ref="T533:T595" si="55">VLOOKUP($B533,$B$7:$H$431,7,FALSE)</f>
        <v>7.88</v>
      </c>
      <c r="U533">
        <f t="shared" ref="U533:U564" si="56">1+SUMPRODUCT((D$469:D$776=D533)*(T$469:T$776&gt;T533))</f>
        <v>28</v>
      </c>
      <c r="V533" s="49">
        <f t="shared" ref="V533:V593" si="57">IF(T533="x",9999,U533)</f>
        <v>28</v>
      </c>
      <c r="W533">
        <f t="shared" ref="W533:W595" si="58">VLOOKUP($B533,$B$7:$I$431,8,FALSE)</f>
        <v>8.01</v>
      </c>
      <c r="X533">
        <f t="shared" ref="X533:X564" si="59">1+SUMPRODUCT((D$469:D$776=D533)*(W$469:W$776&gt;W533))</f>
        <v>20</v>
      </c>
      <c r="Y533" s="49">
        <f t="shared" ref="Y533:Y593" si="60">IF(W533="x",9999,X533)</f>
        <v>20</v>
      </c>
      <c r="Z533">
        <f t="shared" ref="Z533:Z595" si="61">VLOOKUP($B533,$B$7:$J$431,9,FALSE)</f>
        <v>8.07</v>
      </c>
      <c r="AA533">
        <f t="shared" ref="AA533:AA564" si="62">1+SUMPRODUCT((D$469:D$776=D533)*(Z$469:Z$776&gt;Z533))</f>
        <v>13</v>
      </c>
      <c r="AB533">
        <f t="shared" ref="AB533:AB593" si="63">IF(Z533="x",9999,AA533)</f>
        <v>13</v>
      </c>
      <c r="AC533">
        <f t="shared" si="24"/>
        <v>7.8</v>
      </c>
      <c r="AD533" cm="1">
        <f t="array" ref="AD533">1+SUMPRODUCT((D$469:D$776=D533)*(AC$469:AC$776&gt;AC533))</f>
        <v>35</v>
      </c>
      <c r="AE533">
        <f t="shared" si="25"/>
        <v>35</v>
      </c>
      <c r="AF533">
        <f t="shared" si="26"/>
        <v>7.78</v>
      </c>
      <c r="AG533" cm="1">
        <f t="array" ref="AG533">1+SUMPRODUCT((D$469:D$776=D533)*(AF$469:AF$776&gt;AF533))</f>
        <v>21</v>
      </c>
      <c r="AH533">
        <f t="shared" si="27"/>
        <v>21</v>
      </c>
      <c r="AI533">
        <f t="shared" si="28"/>
        <v>7.68</v>
      </c>
      <c r="AJ533" cm="1">
        <f t="array" ref="AJ533">1+SUMPRODUCT((D$469:D$776=D533)*(AI$469:AI$776&gt;AI533))</f>
        <v>35</v>
      </c>
      <c r="AK533">
        <f t="shared" si="29"/>
        <v>35</v>
      </c>
      <c r="AL533">
        <f t="shared" si="30"/>
        <v>7.63</v>
      </c>
      <c r="AM533" cm="1">
        <f t="array" ref="AM533">1+SUMPRODUCT((D$469:D$776=D533)*(AL$469:AL$776&gt;AL533))</f>
        <v>34</v>
      </c>
      <c r="AN533">
        <f t="shared" si="31"/>
        <v>34</v>
      </c>
    </row>
    <row r="534" spans="2:40" x14ac:dyDescent="0.3">
      <c r="B534" t="s">
        <v>75</v>
      </c>
      <c r="C534" t="str">
        <f>VLOOKUP(B534,class!A$1:B$357,2,FALSE)</f>
        <v>Metropolitan district</v>
      </c>
      <c r="D534" t="str">
        <f>VLOOKUP(B534,classifications!E$3:F$335,2,FALSE)</f>
        <v>Urban with City and Town</v>
      </c>
      <c r="E534" s="7">
        <f t="shared" si="40"/>
        <v>7.27</v>
      </c>
      <c r="F534" s="49">
        <f t="shared" si="41"/>
        <v>91</v>
      </c>
      <c r="G534" s="49">
        <f t="shared" si="42"/>
        <v>91</v>
      </c>
      <c r="H534">
        <f t="shared" si="43"/>
        <v>7.59</v>
      </c>
      <c r="I534" s="49">
        <f t="shared" si="44"/>
        <v>62</v>
      </c>
      <c r="J534" s="49">
        <f t="shared" si="45"/>
        <v>62</v>
      </c>
      <c r="K534">
        <f t="shared" si="46"/>
        <v>7.67</v>
      </c>
      <c r="L534">
        <f t="shared" si="47"/>
        <v>50</v>
      </c>
      <c r="M534" s="49">
        <f t="shared" si="48"/>
        <v>50</v>
      </c>
      <c r="N534">
        <f t="shared" si="49"/>
        <v>7.7</v>
      </c>
      <c r="O534">
        <f t="shared" si="50"/>
        <v>63</v>
      </c>
      <c r="P534" s="49">
        <f t="shared" si="51"/>
        <v>63</v>
      </c>
      <c r="Q534">
        <f t="shared" si="52"/>
        <v>7.68</v>
      </c>
      <c r="R534">
        <f t="shared" si="53"/>
        <v>78</v>
      </c>
      <c r="S534" s="49">
        <f t="shared" si="54"/>
        <v>78</v>
      </c>
      <c r="T534">
        <f t="shared" si="55"/>
        <v>7.83</v>
      </c>
      <c r="U534">
        <f t="shared" si="56"/>
        <v>53</v>
      </c>
      <c r="V534" s="49">
        <f t="shared" si="57"/>
        <v>53</v>
      </c>
      <c r="W534">
        <f t="shared" si="58"/>
        <v>7.71</v>
      </c>
      <c r="X534">
        <f t="shared" si="59"/>
        <v>82</v>
      </c>
      <c r="Y534" s="49">
        <f t="shared" si="60"/>
        <v>82</v>
      </c>
      <c r="Z534">
        <f t="shared" si="61"/>
        <v>7.69</v>
      </c>
      <c r="AA534">
        <f t="shared" si="62"/>
        <v>78</v>
      </c>
      <c r="AB534">
        <f t="shared" si="63"/>
        <v>78</v>
      </c>
      <c r="AC534">
        <f t="shared" ref="AC534:AC597" si="64">VLOOKUP($B534,$B$7:$Z$431,10,FALSE)</f>
        <v>7.7</v>
      </c>
      <c r="AD534" cm="1">
        <f t="array" ref="AD534">1+SUMPRODUCT((D$469:D$776=D534)*(AC$469:AC$776&gt;AC534))</f>
        <v>77</v>
      </c>
      <c r="AE534">
        <f t="shared" ref="AE534:AE597" si="65">IF(AC534="x",9999,AD534)</f>
        <v>77</v>
      </c>
      <c r="AF534">
        <f t="shared" ref="AF534:AF597" si="66">VLOOKUP($B534,$B$7:$Z$431,11,FALSE)</f>
        <v>7.77</v>
      </c>
      <c r="AG534" cm="1">
        <f t="array" ref="AG534">1+SUMPRODUCT((D$469:D$776=D534)*(AF$469:AF$776&gt;AF534))</f>
        <v>26</v>
      </c>
      <c r="AH534">
        <f t="shared" ref="AH534:AH597" si="67">IF(AF534="x",9999,AG534)</f>
        <v>26</v>
      </c>
      <c r="AI534">
        <f t="shared" ref="AI534:AI597" si="68">VLOOKUP($B534,$B$7:$Z$431,12,FALSE)</f>
        <v>7.69</v>
      </c>
      <c r="AJ534" cm="1">
        <f t="array" ref="AJ534">1+SUMPRODUCT((D$469:D$776=D534)*(AI$469:AI$776&gt;AI534))</f>
        <v>57</v>
      </c>
      <c r="AK534">
        <f t="shared" ref="AK534:AK597" si="69">IF(AI534="x",9999,AJ534)</f>
        <v>57</v>
      </c>
      <c r="AL534">
        <f t="shared" ref="AL534:AL597" si="70">VLOOKUP($B534,$B$7:$Z$431,13,FALSE)</f>
        <v>7.61</v>
      </c>
      <c r="AM534" cm="1">
        <f t="array" ref="AM534">1+SUMPRODUCT((D$469:D$776=D534)*(AL$469:AL$776&gt;AL534))</f>
        <v>72</v>
      </c>
      <c r="AN534">
        <f t="shared" ref="AN534:AN597" si="71">IF(AL534="x",9999,AM534)</f>
        <v>72</v>
      </c>
    </row>
    <row r="535" spans="2:40" x14ac:dyDescent="0.3">
      <c r="B535" t="s">
        <v>76</v>
      </c>
      <c r="C535" t="str">
        <f>VLOOKUP(B535,class!A$1:B$357,2,FALSE)</f>
        <v>Shire district</v>
      </c>
      <c r="D535" t="str">
        <f>VLOOKUP(B535,classifications!E$3:F$335,2,FALSE)</f>
        <v xml:space="preserve">Mainly Rural (rural including hub towns &gt;=80%) </v>
      </c>
      <c r="E535" s="7">
        <f t="shared" si="40"/>
        <v>7.74</v>
      </c>
      <c r="F535" s="49">
        <f t="shared" si="41"/>
        <v>29</v>
      </c>
      <c r="G535" s="49">
        <f t="shared" si="42"/>
        <v>29</v>
      </c>
      <c r="H535">
        <f t="shared" si="43"/>
        <v>7.78</v>
      </c>
      <c r="I535" s="49">
        <f t="shared" si="44"/>
        <v>20</v>
      </c>
      <c r="J535" s="49">
        <f t="shared" si="45"/>
        <v>20</v>
      </c>
      <c r="K535">
        <f t="shared" si="46"/>
        <v>8.2200000000000006</v>
      </c>
      <c r="L535">
        <f t="shared" si="47"/>
        <v>2</v>
      </c>
      <c r="M535" s="49">
        <f t="shared" si="48"/>
        <v>2</v>
      </c>
      <c r="N535">
        <f t="shared" si="49"/>
        <v>7.93</v>
      </c>
      <c r="O535">
        <f t="shared" si="50"/>
        <v>25</v>
      </c>
      <c r="P535" s="49">
        <f t="shared" si="51"/>
        <v>25</v>
      </c>
      <c r="Q535">
        <f t="shared" si="52"/>
        <v>8.02</v>
      </c>
      <c r="R535">
        <f t="shared" si="53"/>
        <v>14</v>
      </c>
      <c r="S535" s="49">
        <f t="shared" si="54"/>
        <v>14</v>
      </c>
      <c r="T535">
        <f t="shared" si="55"/>
        <v>8.49</v>
      </c>
      <c r="U535">
        <f t="shared" si="56"/>
        <v>3</v>
      </c>
      <c r="V535" s="49">
        <f t="shared" si="57"/>
        <v>3</v>
      </c>
      <c r="W535">
        <f t="shared" si="58"/>
        <v>8.06</v>
      </c>
      <c r="X535">
        <f t="shared" si="59"/>
        <v>13</v>
      </c>
      <c r="Y535" s="49">
        <f t="shared" si="60"/>
        <v>13</v>
      </c>
      <c r="Z535">
        <f t="shared" si="61"/>
        <v>8.01</v>
      </c>
      <c r="AA535">
        <f t="shared" si="62"/>
        <v>24</v>
      </c>
      <c r="AB535">
        <f t="shared" si="63"/>
        <v>24</v>
      </c>
      <c r="AC535">
        <f t="shared" si="64"/>
        <v>8.06</v>
      </c>
      <c r="AD535" cm="1">
        <f t="array" ref="AD535">1+SUMPRODUCT((D$469:D$776=D535)*(AC$469:AC$776&gt;AC535))</f>
        <v>17</v>
      </c>
      <c r="AE535">
        <f t="shared" si="65"/>
        <v>17</v>
      </c>
      <c r="AF535">
        <f t="shared" si="66"/>
        <v>8</v>
      </c>
      <c r="AG535" cm="1">
        <f t="array" ref="AG535">1+SUMPRODUCT((D$469:D$776=D535)*(AF$469:AF$776&gt;AF535))</f>
        <v>14</v>
      </c>
      <c r="AH535">
        <f t="shared" si="67"/>
        <v>14</v>
      </c>
      <c r="AI535">
        <f t="shared" si="68"/>
        <v>7.33</v>
      </c>
      <c r="AJ535" cm="1">
        <f t="array" ref="AJ535">1+SUMPRODUCT((D$469:D$776=D535)*(AI$469:AI$776&gt;AI535))</f>
        <v>42</v>
      </c>
      <c r="AK535">
        <f t="shared" si="69"/>
        <v>42</v>
      </c>
      <c r="AL535">
        <f t="shared" si="70"/>
        <v>7.59</v>
      </c>
      <c r="AM535" cm="1">
        <f t="array" ref="AM535">1+SUMPRODUCT((D$469:D$776=D535)*(AL$469:AL$776&gt;AL535))</f>
        <v>37</v>
      </c>
      <c r="AN535">
        <f t="shared" si="71"/>
        <v>37</v>
      </c>
    </row>
    <row r="536" spans="2:40" x14ac:dyDescent="0.3">
      <c r="B536" t="s">
        <v>77</v>
      </c>
      <c r="C536" t="str">
        <f>VLOOKUP(B536,class!A$1:B$357,2,FALSE)</f>
        <v>Shire district</v>
      </c>
      <c r="D536" t="str">
        <f>VLOOKUP(B536,classifications!E$3:F$335,2,FALSE)</f>
        <v>Urban with City and Town</v>
      </c>
      <c r="E536" s="7">
        <f t="shared" si="40"/>
        <v>7.65</v>
      </c>
      <c r="F536" s="49">
        <f t="shared" si="41"/>
        <v>48</v>
      </c>
      <c r="G536" s="49">
        <f t="shared" si="42"/>
        <v>48</v>
      </c>
      <c r="H536">
        <f t="shared" si="43"/>
        <v>7.74</v>
      </c>
      <c r="I536" s="49">
        <f t="shared" si="44"/>
        <v>29</v>
      </c>
      <c r="J536" s="49">
        <f t="shared" si="45"/>
        <v>29</v>
      </c>
      <c r="K536">
        <f t="shared" si="46"/>
        <v>7.85</v>
      </c>
      <c r="L536">
        <f t="shared" si="47"/>
        <v>20</v>
      </c>
      <c r="M536" s="49">
        <f t="shared" si="48"/>
        <v>20</v>
      </c>
      <c r="N536">
        <f t="shared" si="49"/>
        <v>7.7</v>
      </c>
      <c r="O536">
        <f t="shared" si="50"/>
        <v>63</v>
      </c>
      <c r="P536" s="49">
        <f t="shared" si="51"/>
        <v>63</v>
      </c>
      <c r="Q536">
        <f t="shared" si="52"/>
        <v>7.83</v>
      </c>
      <c r="R536">
        <f t="shared" si="53"/>
        <v>47</v>
      </c>
      <c r="S536" s="49">
        <f t="shared" si="54"/>
        <v>47</v>
      </c>
      <c r="T536">
        <f t="shared" si="55"/>
        <v>8.07</v>
      </c>
      <c r="U536">
        <f t="shared" si="56"/>
        <v>9</v>
      </c>
      <c r="V536" s="49">
        <f t="shared" si="57"/>
        <v>9</v>
      </c>
      <c r="W536">
        <f t="shared" si="58"/>
        <v>8.0299999999999994</v>
      </c>
      <c r="X536">
        <f t="shared" si="59"/>
        <v>22</v>
      </c>
      <c r="Y536" s="49">
        <f t="shared" si="60"/>
        <v>22</v>
      </c>
      <c r="Z536">
        <f t="shared" si="61"/>
        <v>8.14</v>
      </c>
      <c r="AA536">
        <f t="shared" si="62"/>
        <v>12</v>
      </c>
      <c r="AB536">
        <f t="shared" si="63"/>
        <v>12</v>
      </c>
      <c r="AC536">
        <f t="shared" si="64"/>
        <v>8.1300000000000008</v>
      </c>
      <c r="AD536" cm="1">
        <f t="array" ref="AD536">1+SUMPRODUCT((D$469:D$776=D536)*(AC$469:AC$776&gt;AC536))</f>
        <v>10</v>
      </c>
      <c r="AE536">
        <f t="shared" si="65"/>
        <v>10</v>
      </c>
      <c r="AF536">
        <f t="shared" si="66"/>
        <v>7.7</v>
      </c>
      <c r="AG536" cm="1">
        <f t="array" ref="AG536">1+SUMPRODUCT((D$469:D$776=D536)*(AF$469:AF$776&gt;AF536))</f>
        <v>36</v>
      </c>
      <c r="AH536">
        <f t="shared" si="67"/>
        <v>36</v>
      </c>
      <c r="AI536">
        <f t="shared" si="68"/>
        <v>7.89</v>
      </c>
      <c r="AJ536" cm="1">
        <f t="array" ref="AJ536">1+SUMPRODUCT((D$469:D$776=D536)*(AI$469:AI$776&gt;AI536))</f>
        <v>23</v>
      </c>
      <c r="AK536">
        <f t="shared" si="69"/>
        <v>23</v>
      </c>
      <c r="AL536">
        <f t="shared" si="70"/>
        <v>8.16</v>
      </c>
      <c r="AM536" cm="1">
        <f t="array" ref="AM536">1+SUMPRODUCT((D$469:D$776=D536)*(AL$469:AL$776&gt;AL536))</f>
        <v>6</v>
      </c>
      <c r="AN536">
        <f t="shared" si="71"/>
        <v>6</v>
      </c>
    </row>
    <row r="537" spans="2:40" x14ac:dyDescent="0.3">
      <c r="B537" t="s">
        <v>78</v>
      </c>
      <c r="C537" t="str">
        <f>VLOOKUP(B537,class!A$1:B$357,2,FALSE)</f>
        <v>London borough</v>
      </c>
      <c r="D537" t="str">
        <f>VLOOKUP(B537,classifications!E$3:F$335,2,FALSE)</f>
        <v>Urban with Major Conurbation</v>
      </c>
      <c r="E537" s="7">
        <f t="shared" si="40"/>
        <v>7.57</v>
      </c>
      <c r="F537" s="49">
        <f t="shared" si="41"/>
        <v>45</v>
      </c>
      <c r="G537" s="49">
        <f t="shared" si="42"/>
        <v>45</v>
      </c>
      <c r="H537">
        <f t="shared" si="43"/>
        <v>7.46</v>
      </c>
      <c r="I537" s="49">
        <f t="shared" si="44"/>
        <v>65</v>
      </c>
      <c r="J537" s="49">
        <f t="shared" si="45"/>
        <v>65</v>
      </c>
      <c r="K537">
        <f t="shared" si="46"/>
        <v>7.64</v>
      </c>
      <c r="L537">
        <f t="shared" si="47"/>
        <v>43</v>
      </c>
      <c r="M537" s="49">
        <f t="shared" si="48"/>
        <v>43</v>
      </c>
      <c r="N537">
        <f t="shared" si="49"/>
        <v>7.71</v>
      </c>
      <c r="O537">
        <f t="shared" si="50"/>
        <v>44</v>
      </c>
      <c r="P537" s="49">
        <f t="shared" si="51"/>
        <v>44</v>
      </c>
      <c r="Q537">
        <f t="shared" si="52"/>
        <v>7.73</v>
      </c>
      <c r="R537">
        <f t="shared" si="53"/>
        <v>44</v>
      </c>
      <c r="S537" s="49">
        <f t="shared" si="54"/>
        <v>44</v>
      </c>
      <c r="T537">
        <f t="shared" si="55"/>
        <v>7.85</v>
      </c>
      <c r="U537">
        <f t="shared" si="56"/>
        <v>30</v>
      </c>
      <c r="V537" s="49">
        <f t="shared" si="57"/>
        <v>30</v>
      </c>
      <c r="W537">
        <f t="shared" si="58"/>
        <v>7.58</v>
      </c>
      <c r="X537">
        <f t="shared" si="59"/>
        <v>69</v>
      </c>
      <c r="Y537" s="49">
        <f t="shared" si="60"/>
        <v>69</v>
      </c>
      <c r="Z537">
        <f t="shared" si="61"/>
        <v>7.81</v>
      </c>
      <c r="AA537">
        <f t="shared" si="62"/>
        <v>39</v>
      </c>
      <c r="AB537">
        <f t="shared" si="63"/>
        <v>39</v>
      </c>
      <c r="AC537">
        <f t="shared" si="64"/>
        <v>7.85</v>
      </c>
      <c r="AD537" cm="1">
        <f t="array" ref="AD537">1+SUMPRODUCT((D$469:D$776=D537)*(AC$469:AC$776&gt;AC537))</f>
        <v>26</v>
      </c>
      <c r="AE537">
        <f t="shared" si="65"/>
        <v>26</v>
      </c>
      <c r="AF537">
        <f t="shared" si="66"/>
        <v>7.6</v>
      </c>
      <c r="AG537" cm="1">
        <f t="array" ref="AG537">1+SUMPRODUCT((D$469:D$776=D537)*(AF$469:AF$776&gt;AF537))</f>
        <v>50</v>
      </c>
      <c r="AH537">
        <f t="shared" si="67"/>
        <v>50</v>
      </c>
      <c r="AI537">
        <f t="shared" si="68"/>
        <v>7.71</v>
      </c>
      <c r="AJ537" cm="1">
        <f t="array" ref="AJ537">1+SUMPRODUCT((D$469:D$776=D537)*(AI$469:AI$776&gt;AI537))</f>
        <v>41</v>
      </c>
      <c r="AK537">
        <f t="shared" si="69"/>
        <v>41</v>
      </c>
      <c r="AL537">
        <f t="shared" si="70"/>
        <v>7.64</v>
      </c>
      <c r="AM537" cm="1">
        <f t="array" ref="AM537">1+SUMPRODUCT((D$469:D$776=D537)*(AL$469:AL$776&gt;AL537))</f>
        <v>44</v>
      </c>
      <c r="AN537">
        <f t="shared" si="71"/>
        <v>44</v>
      </c>
    </row>
    <row r="538" spans="2:40" x14ac:dyDescent="0.3">
      <c r="B538" t="s">
        <v>79</v>
      </c>
      <c r="C538" t="str">
        <f>VLOOKUP(B538,class!A$1:B$357,2,FALSE)</f>
        <v>Shire district</v>
      </c>
      <c r="D538" t="str">
        <f>VLOOKUP(B538,classifications!E$3:F$335,2,FALSE)</f>
        <v>Urban with Significant Rural (rural including hub towns 26-49%)</v>
      </c>
      <c r="E538" s="7">
        <f t="shared" si="40"/>
        <v>7.67</v>
      </c>
      <c r="F538" s="49">
        <f t="shared" si="41"/>
        <v>35</v>
      </c>
      <c r="G538" s="49">
        <f t="shared" si="42"/>
        <v>35</v>
      </c>
      <c r="H538">
        <f t="shared" si="43"/>
        <v>7.54</v>
      </c>
      <c r="I538" s="49">
        <f t="shared" si="44"/>
        <v>44</v>
      </c>
      <c r="J538" s="49">
        <f t="shared" si="45"/>
        <v>44</v>
      </c>
      <c r="K538">
        <f t="shared" si="46"/>
        <v>7.76</v>
      </c>
      <c r="L538">
        <f t="shared" si="47"/>
        <v>37</v>
      </c>
      <c r="M538" s="49">
        <f t="shared" si="48"/>
        <v>37</v>
      </c>
      <c r="N538">
        <f t="shared" si="49"/>
        <v>7.98</v>
      </c>
      <c r="O538">
        <f t="shared" si="50"/>
        <v>15</v>
      </c>
      <c r="P538" s="49">
        <f t="shared" si="51"/>
        <v>15</v>
      </c>
      <c r="Q538">
        <f t="shared" si="52"/>
        <v>7.95</v>
      </c>
      <c r="R538">
        <f t="shared" si="53"/>
        <v>23</v>
      </c>
      <c r="S538" s="49">
        <f t="shared" si="54"/>
        <v>23</v>
      </c>
      <c r="T538">
        <f t="shared" si="55"/>
        <v>7.97</v>
      </c>
      <c r="U538">
        <f t="shared" si="56"/>
        <v>26</v>
      </c>
      <c r="V538" s="49">
        <f t="shared" si="57"/>
        <v>26</v>
      </c>
      <c r="W538">
        <f t="shared" si="58"/>
        <v>8.06</v>
      </c>
      <c r="X538">
        <f t="shared" si="59"/>
        <v>14</v>
      </c>
      <c r="Y538" s="49">
        <f t="shared" si="60"/>
        <v>14</v>
      </c>
      <c r="Z538">
        <f t="shared" si="61"/>
        <v>7.85</v>
      </c>
      <c r="AA538">
        <f t="shared" si="62"/>
        <v>37</v>
      </c>
      <c r="AB538">
        <f t="shared" si="63"/>
        <v>37</v>
      </c>
      <c r="AC538">
        <f t="shared" si="64"/>
        <v>7.88</v>
      </c>
      <c r="AD538" cm="1">
        <f t="array" ref="AD538">1+SUMPRODUCT((D$469:D$776=D538)*(AC$469:AC$776&gt;AC538))</f>
        <v>31</v>
      </c>
      <c r="AE538">
        <f t="shared" si="65"/>
        <v>31</v>
      </c>
      <c r="AF538">
        <f t="shared" si="66"/>
        <v>7.78</v>
      </c>
      <c r="AG538" cm="1">
        <f t="array" ref="AG538">1+SUMPRODUCT((D$469:D$776=D538)*(AF$469:AF$776&gt;AF538))</f>
        <v>24</v>
      </c>
      <c r="AH538">
        <f t="shared" si="67"/>
        <v>24</v>
      </c>
      <c r="AI538">
        <f t="shared" si="68"/>
        <v>7.63</v>
      </c>
      <c r="AJ538" cm="1">
        <f t="array" ref="AJ538">1+SUMPRODUCT((D$469:D$776=D538)*(AI$469:AI$776&gt;AI538))</f>
        <v>45</v>
      </c>
      <c r="AK538">
        <f t="shared" si="69"/>
        <v>45</v>
      </c>
      <c r="AL538">
        <f t="shared" si="70"/>
        <v>7.92</v>
      </c>
      <c r="AM538" cm="1">
        <f t="array" ref="AM538">1+SUMPRODUCT((D$469:D$776=D538)*(AL$469:AL$776&gt;AL538))</f>
        <v>17</v>
      </c>
      <c r="AN538">
        <f t="shared" si="71"/>
        <v>17</v>
      </c>
    </row>
    <row r="539" spans="2:40" x14ac:dyDescent="0.3">
      <c r="B539" t="s">
        <v>80</v>
      </c>
      <c r="C539" t="str">
        <f>VLOOKUP(B539,class!A$1:B$357,2,FALSE)</f>
        <v>Unitary authority</v>
      </c>
      <c r="D539" t="str">
        <f>VLOOKUP(B539,classifications!E$3:F$335,2,FALSE)</f>
        <v>Urban with City and Town</v>
      </c>
      <c r="E539" s="7">
        <f t="shared" si="40"/>
        <v>7.68</v>
      </c>
      <c r="F539" s="49">
        <f t="shared" si="41"/>
        <v>40</v>
      </c>
      <c r="G539" s="49">
        <f t="shared" si="42"/>
        <v>40</v>
      </c>
      <c r="H539">
        <f t="shared" si="43"/>
        <v>7.66</v>
      </c>
      <c r="I539" s="49">
        <f t="shared" si="44"/>
        <v>50</v>
      </c>
      <c r="J539" s="49">
        <f t="shared" si="45"/>
        <v>50</v>
      </c>
      <c r="K539">
        <f t="shared" si="46"/>
        <v>7.83</v>
      </c>
      <c r="L539">
        <f t="shared" si="47"/>
        <v>26</v>
      </c>
      <c r="M539" s="49">
        <f t="shared" si="48"/>
        <v>26</v>
      </c>
      <c r="N539">
        <f t="shared" si="49"/>
        <v>7.81</v>
      </c>
      <c r="O539">
        <f t="shared" si="50"/>
        <v>43</v>
      </c>
      <c r="P539" s="49">
        <f t="shared" si="51"/>
        <v>43</v>
      </c>
      <c r="Q539">
        <f t="shared" si="52"/>
        <v>7.91</v>
      </c>
      <c r="R539">
        <f t="shared" si="53"/>
        <v>26</v>
      </c>
      <c r="S539" s="49">
        <f t="shared" si="54"/>
        <v>26</v>
      </c>
      <c r="T539">
        <f t="shared" si="55"/>
        <v>7.77</v>
      </c>
      <c r="U539">
        <f t="shared" si="56"/>
        <v>68</v>
      </c>
      <c r="V539" s="49">
        <f t="shared" si="57"/>
        <v>68</v>
      </c>
      <c r="W539">
        <f t="shared" si="58"/>
        <v>7.87</v>
      </c>
      <c r="X539">
        <f t="shared" si="59"/>
        <v>52</v>
      </c>
      <c r="Y539" s="49">
        <f t="shared" si="60"/>
        <v>52</v>
      </c>
      <c r="Z539">
        <f t="shared" si="61"/>
        <v>7.93</v>
      </c>
      <c r="AA539">
        <f t="shared" si="62"/>
        <v>37</v>
      </c>
      <c r="AB539">
        <f t="shared" si="63"/>
        <v>37</v>
      </c>
      <c r="AC539">
        <f t="shared" si="64"/>
        <v>7.91</v>
      </c>
      <c r="AD539" cm="1">
        <f t="array" ref="AD539">1+SUMPRODUCT((D$469:D$776=D539)*(AC$469:AC$776&gt;AC539))</f>
        <v>36</v>
      </c>
      <c r="AE539">
        <f t="shared" si="65"/>
        <v>36</v>
      </c>
      <c r="AF539">
        <f t="shared" si="66"/>
        <v>7.55</v>
      </c>
      <c r="AG539" cm="1">
        <f t="array" ref="AG539">1+SUMPRODUCT((D$469:D$776=D539)*(AF$469:AF$776&gt;AF539))</f>
        <v>78</v>
      </c>
      <c r="AH539">
        <f t="shared" si="67"/>
        <v>78</v>
      </c>
      <c r="AI539">
        <f t="shared" si="68"/>
        <v>7.8</v>
      </c>
      <c r="AJ539" cm="1">
        <f t="array" ref="AJ539">1+SUMPRODUCT((D$469:D$776=D539)*(AI$469:AI$776&gt;AI539))</f>
        <v>37</v>
      </c>
      <c r="AK539">
        <f t="shared" si="69"/>
        <v>37</v>
      </c>
      <c r="AL539">
        <f t="shared" si="70"/>
        <v>7.63</v>
      </c>
      <c r="AM539" cm="1">
        <f t="array" ref="AM539">1+SUMPRODUCT((D$469:D$776=D539)*(AL$469:AL$776&gt;AL539))</f>
        <v>67</v>
      </c>
      <c r="AN539">
        <f t="shared" si="71"/>
        <v>67</v>
      </c>
    </row>
    <row r="540" spans="2:40" x14ac:dyDescent="0.3">
      <c r="B540" t="s">
        <v>81</v>
      </c>
      <c r="C540" t="str">
        <f>VLOOKUP(B540,class!A$1:B$357,2,FALSE)</f>
        <v>Shire district</v>
      </c>
      <c r="D540" t="str">
        <f>VLOOKUP(B540,classifications!E$3:F$335,2,FALSE)</f>
        <v>Urban with Major Conurbation</v>
      </c>
      <c r="E540" s="7">
        <f t="shared" si="40"/>
        <v>7.92</v>
      </c>
      <c r="F540" s="49">
        <f t="shared" si="41"/>
        <v>4</v>
      </c>
      <c r="G540" s="49">
        <f t="shared" si="42"/>
        <v>4</v>
      </c>
      <c r="H540">
        <f t="shared" si="43"/>
        <v>7.9</v>
      </c>
      <c r="I540" s="49">
        <f t="shared" si="44"/>
        <v>6</v>
      </c>
      <c r="J540" s="49">
        <f t="shared" si="45"/>
        <v>6</v>
      </c>
      <c r="K540">
        <f t="shared" si="46"/>
        <v>7.33</v>
      </c>
      <c r="L540">
        <f t="shared" si="47"/>
        <v>74</v>
      </c>
      <c r="M540" s="49">
        <f t="shared" si="48"/>
        <v>74</v>
      </c>
      <c r="N540">
        <f t="shared" si="49"/>
        <v>7.87</v>
      </c>
      <c r="O540">
        <f t="shared" si="50"/>
        <v>12</v>
      </c>
      <c r="P540" s="49">
        <f t="shared" si="51"/>
        <v>12</v>
      </c>
      <c r="Q540">
        <f t="shared" si="52"/>
        <v>7.82</v>
      </c>
      <c r="R540">
        <f t="shared" si="53"/>
        <v>26</v>
      </c>
      <c r="S540" s="49">
        <f t="shared" si="54"/>
        <v>26</v>
      </c>
      <c r="T540">
        <f t="shared" si="55"/>
        <v>7.87</v>
      </c>
      <c r="U540">
        <f t="shared" si="56"/>
        <v>25</v>
      </c>
      <c r="V540" s="49">
        <f t="shared" si="57"/>
        <v>25</v>
      </c>
      <c r="W540">
        <f t="shared" si="58"/>
        <v>7.89</v>
      </c>
      <c r="X540">
        <f t="shared" si="59"/>
        <v>22</v>
      </c>
      <c r="Y540" s="49">
        <f t="shared" si="60"/>
        <v>22</v>
      </c>
      <c r="Z540">
        <f t="shared" si="61"/>
        <v>8.2100000000000009</v>
      </c>
      <c r="AA540">
        <f t="shared" si="62"/>
        <v>4</v>
      </c>
      <c r="AB540">
        <f t="shared" si="63"/>
        <v>4</v>
      </c>
      <c r="AC540">
        <f t="shared" si="64"/>
        <v>8</v>
      </c>
      <c r="AD540" cm="1">
        <f t="array" ref="AD540">1+SUMPRODUCT((D$469:D$776=D540)*(AC$469:AC$776&gt;AC540))</f>
        <v>9</v>
      </c>
      <c r="AE540">
        <f t="shared" si="65"/>
        <v>9</v>
      </c>
      <c r="AF540">
        <f t="shared" si="66"/>
        <v>7.95</v>
      </c>
      <c r="AG540" cm="1">
        <f t="array" ref="AG540">1+SUMPRODUCT((D$469:D$776=D540)*(AF$469:AF$776&gt;AF540))</f>
        <v>5</v>
      </c>
      <c r="AH540">
        <f t="shared" si="67"/>
        <v>5</v>
      </c>
      <c r="AI540">
        <f t="shared" si="68"/>
        <v>8.6</v>
      </c>
      <c r="AJ540" cm="1">
        <f t="array" ref="AJ540">1+SUMPRODUCT((D$469:D$776=D540)*(AI$469:AI$776&gt;AI540))</f>
        <v>3</v>
      </c>
      <c r="AK540">
        <f t="shared" si="69"/>
        <v>3</v>
      </c>
      <c r="AL540">
        <f t="shared" si="70"/>
        <v>8.33</v>
      </c>
      <c r="AM540" cm="1">
        <f t="array" ref="AM540">1+SUMPRODUCT((D$469:D$776=D540)*(AL$469:AL$776&gt;AL540))</f>
        <v>4</v>
      </c>
      <c r="AN540">
        <f t="shared" si="71"/>
        <v>4</v>
      </c>
    </row>
    <row r="541" spans="2:40" x14ac:dyDescent="0.3">
      <c r="B541" t="s">
        <v>83</v>
      </c>
      <c r="C541" t="str">
        <f>VLOOKUP(B541,class!A$1:B$357,2,FALSE)</f>
        <v>Unitary authority</v>
      </c>
      <c r="D541" t="str">
        <f>VLOOKUP(B541,classifications!E$3:F$335,2,FALSE)</f>
        <v>Urban with City and Town</v>
      </c>
      <c r="E541" s="7">
        <f t="shared" si="40"/>
        <v>7.62</v>
      </c>
      <c r="F541" s="49">
        <f t="shared" si="41"/>
        <v>51</v>
      </c>
      <c r="G541" s="49">
        <f t="shared" si="42"/>
        <v>51</v>
      </c>
      <c r="H541">
        <f t="shared" si="43"/>
        <v>7.72</v>
      </c>
      <c r="I541" s="49">
        <f t="shared" si="44"/>
        <v>33</v>
      </c>
      <c r="J541" s="49">
        <f t="shared" si="45"/>
        <v>33</v>
      </c>
      <c r="K541">
        <f t="shared" si="46"/>
        <v>7.74</v>
      </c>
      <c r="L541">
        <f t="shared" si="47"/>
        <v>35</v>
      </c>
      <c r="M541" s="49">
        <f t="shared" si="48"/>
        <v>35</v>
      </c>
      <c r="N541">
        <f t="shared" si="49"/>
        <v>7.72</v>
      </c>
      <c r="O541">
        <f t="shared" si="50"/>
        <v>61</v>
      </c>
      <c r="P541" s="49">
        <f t="shared" si="51"/>
        <v>61</v>
      </c>
      <c r="Q541">
        <f t="shared" si="52"/>
        <v>7.65</v>
      </c>
      <c r="R541">
        <f t="shared" si="53"/>
        <v>80</v>
      </c>
      <c r="S541" s="49">
        <f t="shared" si="54"/>
        <v>80</v>
      </c>
      <c r="T541">
        <f t="shared" si="55"/>
        <v>7.9</v>
      </c>
      <c r="U541">
        <f t="shared" si="56"/>
        <v>33</v>
      </c>
      <c r="V541" s="49">
        <f t="shared" si="57"/>
        <v>33</v>
      </c>
      <c r="W541">
        <f t="shared" si="58"/>
        <v>7.89</v>
      </c>
      <c r="X541">
        <f t="shared" si="59"/>
        <v>44</v>
      </c>
      <c r="Y541" s="49">
        <f t="shared" si="60"/>
        <v>44</v>
      </c>
      <c r="Z541">
        <f t="shared" si="61"/>
        <v>8.0500000000000007</v>
      </c>
      <c r="AA541">
        <f t="shared" si="62"/>
        <v>18</v>
      </c>
      <c r="AB541">
        <f t="shared" si="63"/>
        <v>18</v>
      </c>
      <c r="AC541">
        <f t="shared" si="64"/>
        <v>7.89</v>
      </c>
      <c r="AD541" cm="1">
        <f t="array" ref="AD541">1+SUMPRODUCT((D$469:D$776=D541)*(AC$469:AC$776&gt;AC541))</f>
        <v>40</v>
      </c>
      <c r="AE541">
        <f t="shared" si="65"/>
        <v>40</v>
      </c>
      <c r="AF541">
        <f t="shared" si="66"/>
        <v>7.68</v>
      </c>
      <c r="AG541" cm="1">
        <f t="array" ref="AG541">1+SUMPRODUCT((D$469:D$776=D541)*(AF$469:AF$776&gt;AF541))</f>
        <v>44</v>
      </c>
      <c r="AH541">
        <f t="shared" si="67"/>
        <v>44</v>
      </c>
      <c r="AI541">
        <f t="shared" si="68"/>
        <v>7.77</v>
      </c>
      <c r="AJ541" cm="1">
        <f t="array" ref="AJ541">1+SUMPRODUCT((D$469:D$776=D541)*(AI$469:AI$776&gt;AI541))</f>
        <v>40</v>
      </c>
      <c r="AK541">
        <f t="shared" si="69"/>
        <v>40</v>
      </c>
      <c r="AL541">
        <f t="shared" si="70"/>
        <v>7.65</v>
      </c>
      <c r="AM541" cm="1">
        <f t="array" ref="AM541">1+SUMPRODUCT((D$469:D$776=D541)*(AL$469:AL$776&gt;AL541))</f>
        <v>63</v>
      </c>
      <c r="AN541">
        <f t="shared" si="71"/>
        <v>63</v>
      </c>
    </row>
    <row r="542" spans="2:40" x14ac:dyDescent="0.3">
      <c r="B542" t="s">
        <v>84</v>
      </c>
      <c r="C542" t="str">
        <f>VLOOKUP(B542,class!A$1:B$357,2,FALSE)</f>
        <v>Shire district</v>
      </c>
      <c r="D542" t="str">
        <f>VLOOKUP(B542,classifications!E$3:F$335,2,FALSE)</f>
        <v xml:space="preserve">Mainly Rural (rural including hub towns &gt;=80%) </v>
      </c>
      <c r="E542" s="7">
        <f t="shared" si="40"/>
        <v>7.7</v>
      </c>
      <c r="F542" s="49">
        <f t="shared" si="41"/>
        <v>33</v>
      </c>
      <c r="G542" s="49">
        <f t="shared" si="42"/>
        <v>33</v>
      </c>
      <c r="H542">
        <f t="shared" si="43"/>
        <v>7.67</v>
      </c>
      <c r="I542" s="49">
        <f t="shared" si="44"/>
        <v>33</v>
      </c>
      <c r="J542" s="49">
        <f t="shared" si="45"/>
        <v>33</v>
      </c>
      <c r="K542">
        <f t="shared" si="46"/>
        <v>7.95</v>
      </c>
      <c r="L542">
        <f t="shared" si="47"/>
        <v>22</v>
      </c>
      <c r="M542" s="49">
        <f t="shared" si="48"/>
        <v>22</v>
      </c>
      <c r="N542">
        <f t="shared" si="49"/>
        <v>7.96</v>
      </c>
      <c r="O542">
        <f t="shared" si="50"/>
        <v>22</v>
      </c>
      <c r="P542" s="49">
        <f t="shared" si="51"/>
        <v>22</v>
      </c>
      <c r="Q542">
        <f t="shared" si="52"/>
        <v>8.1300000000000008</v>
      </c>
      <c r="R542">
        <f t="shared" si="53"/>
        <v>7</v>
      </c>
      <c r="S542" s="49">
        <f t="shared" si="54"/>
        <v>7</v>
      </c>
      <c r="T542">
        <f t="shared" si="55"/>
        <v>7.78</v>
      </c>
      <c r="U542">
        <f t="shared" si="56"/>
        <v>40</v>
      </c>
      <c r="V542" s="49">
        <f t="shared" si="57"/>
        <v>40</v>
      </c>
      <c r="W542">
        <f t="shared" si="58"/>
        <v>7.69</v>
      </c>
      <c r="X542">
        <f t="shared" si="59"/>
        <v>40</v>
      </c>
      <c r="Y542" s="49">
        <f t="shared" si="60"/>
        <v>40</v>
      </c>
      <c r="Z542">
        <f t="shared" si="61"/>
        <v>7.74</v>
      </c>
      <c r="AA542">
        <f t="shared" si="62"/>
        <v>39</v>
      </c>
      <c r="AB542">
        <f t="shared" si="63"/>
        <v>39</v>
      </c>
      <c r="AC542">
        <f t="shared" si="64"/>
        <v>7.75</v>
      </c>
      <c r="AD542" cm="1">
        <f t="array" ref="AD542">1+SUMPRODUCT((D$469:D$776=D542)*(AC$469:AC$776&gt;AC542))</f>
        <v>38</v>
      </c>
      <c r="AE542">
        <f t="shared" si="65"/>
        <v>38</v>
      </c>
      <c r="AF542">
        <f t="shared" si="66"/>
        <v>8.02</v>
      </c>
      <c r="AG542" cm="1">
        <f t="array" ref="AG542">1+SUMPRODUCT((D$469:D$776=D542)*(AF$469:AF$776&gt;AF542))</f>
        <v>12</v>
      </c>
      <c r="AH542">
        <f t="shared" si="67"/>
        <v>12</v>
      </c>
      <c r="AI542">
        <f t="shared" si="68"/>
        <v>7.72</v>
      </c>
      <c r="AJ542" cm="1">
        <f t="array" ref="AJ542">1+SUMPRODUCT((D$469:D$776=D542)*(AI$469:AI$776&gt;AI542))</f>
        <v>33</v>
      </c>
      <c r="AK542">
        <f t="shared" si="69"/>
        <v>33</v>
      </c>
      <c r="AL542">
        <f t="shared" si="70"/>
        <v>8.14</v>
      </c>
      <c r="AM542" cm="1">
        <f t="array" ref="AM542">1+SUMPRODUCT((D$469:D$776=D542)*(AL$469:AL$776&gt;AL542))</f>
        <v>10</v>
      </c>
      <c r="AN542">
        <f t="shared" si="71"/>
        <v>10</v>
      </c>
    </row>
    <row r="543" spans="2:40" x14ac:dyDescent="0.3">
      <c r="B543" t="s">
        <v>85</v>
      </c>
      <c r="C543" t="str">
        <f>VLOOKUP(B543,class!A$1:B$357,2,FALSE)</f>
        <v>Metropolitan district</v>
      </c>
      <c r="D543" t="str">
        <f>VLOOKUP(B543,classifications!E$3:F$335,2,FALSE)</f>
        <v>Urban with Minor Conurbation</v>
      </c>
      <c r="E543" s="7">
        <f t="shared" si="40"/>
        <v>7.76</v>
      </c>
      <c r="F543" s="49">
        <f t="shared" si="41"/>
        <v>3</v>
      </c>
      <c r="G543" s="49">
        <f t="shared" si="42"/>
        <v>3</v>
      </c>
      <c r="H543">
        <f t="shared" si="43"/>
        <v>7.75</v>
      </c>
      <c r="I543" s="49">
        <f t="shared" si="44"/>
        <v>6</v>
      </c>
      <c r="J543" s="49">
        <f t="shared" si="45"/>
        <v>6</v>
      </c>
      <c r="K543">
        <f t="shared" si="46"/>
        <v>7.7</v>
      </c>
      <c r="L543">
        <f t="shared" si="47"/>
        <v>5</v>
      </c>
      <c r="M543" s="49">
        <f t="shared" si="48"/>
        <v>5</v>
      </c>
      <c r="N543">
        <f t="shared" si="49"/>
        <v>7.81</v>
      </c>
      <c r="O543">
        <f t="shared" si="50"/>
        <v>6</v>
      </c>
      <c r="P543" s="49">
        <f t="shared" si="51"/>
        <v>6</v>
      </c>
      <c r="Q543">
        <f t="shared" si="52"/>
        <v>7.9</v>
      </c>
      <c r="R543">
        <f t="shared" si="53"/>
        <v>5</v>
      </c>
      <c r="S543" s="49">
        <f t="shared" si="54"/>
        <v>5</v>
      </c>
      <c r="T543">
        <f t="shared" si="55"/>
        <v>7.88</v>
      </c>
      <c r="U543">
        <f t="shared" si="56"/>
        <v>6</v>
      </c>
      <c r="V543" s="49">
        <f t="shared" si="57"/>
        <v>6</v>
      </c>
      <c r="W543">
        <f t="shared" si="58"/>
        <v>7.74</v>
      </c>
      <c r="X543">
        <f t="shared" si="59"/>
        <v>7</v>
      </c>
      <c r="Y543" s="49">
        <f t="shared" si="60"/>
        <v>7</v>
      </c>
      <c r="Z543">
        <f t="shared" si="61"/>
        <v>7.79</v>
      </c>
      <c r="AA543">
        <f t="shared" si="62"/>
        <v>7</v>
      </c>
      <c r="AB543">
        <f t="shared" si="63"/>
        <v>7</v>
      </c>
      <c r="AC543">
        <f t="shared" si="64"/>
        <v>7.74</v>
      </c>
      <c r="AD543" cm="1">
        <f t="array" ref="AD543">1+SUMPRODUCT((D$469:D$776=D543)*(AC$469:AC$776&gt;AC543))</f>
        <v>8</v>
      </c>
      <c r="AE543">
        <f t="shared" si="65"/>
        <v>8</v>
      </c>
      <c r="AF543">
        <f t="shared" si="66"/>
        <v>7.76</v>
      </c>
      <c r="AG543" cm="1">
        <f t="array" ref="AG543">1+SUMPRODUCT((D$469:D$776=D543)*(AF$469:AF$776&gt;AF543))</f>
        <v>6</v>
      </c>
      <c r="AH543">
        <f t="shared" si="67"/>
        <v>6</v>
      </c>
      <c r="AI543">
        <f t="shared" si="68"/>
        <v>7.69</v>
      </c>
      <c r="AJ543" cm="1">
        <f t="array" ref="AJ543">1+SUMPRODUCT((D$469:D$776=D543)*(AI$469:AI$776&gt;AI543))</f>
        <v>8</v>
      </c>
      <c r="AK543">
        <f t="shared" si="69"/>
        <v>8</v>
      </c>
      <c r="AL543">
        <f t="shared" si="70"/>
        <v>7.94</v>
      </c>
      <c r="AM543" cm="1">
        <f t="array" ref="AM543">1+SUMPRODUCT((D$469:D$776=D543)*(AL$469:AL$776&gt;AL543))</f>
        <v>1</v>
      </c>
      <c r="AN543">
        <f t="shared" si="71"/>
        <v>1</v>
      </c>
    </row>
    <row r="544" spans="2:40" x14ac:dyDescent="0.3">
      <c r="B544" t="s">
        <v>86</v>
      </c>
      <c r="C544" t="str">
        <f>VLOOKUP(B544,class!A$1:B$357,2,FALSE)</f>
        <v>Shire district</v>
      </c>
      <c r="D544" t="str">
        <f>VLOOKUP(B544,classifications!E$3:F$335,2,FALSE)</f>
        <v>Urban with Significant Rural (rural including hub towns 26-49%)</v>
      </c>
      <c r="E544" s="7">
        <f t="shared" si="40"/>
        <v>7.67</v>
      </c>
      <c r="F544" s="49">
        <f t="shared" si="41"/>
        <v>35</v>
      </c>
      <c r="G544" s="49">
        <f t="shared" si="42"/>
        <v>35</v>
      </c>
      <c r="H544">
        <f t="shared" si="43"/>
        <v>7.54</v>
      </c>
      <c r="I544" s="49">
        <f t="shared" si="44"/>
        <v>44</v>
      </c>
      <c r="J544" s="49">
        <f t="shared" si="45"/>
        <v>44</v>
      </c>
      <c r="K544">
        <f t="shared" si="46"/>
        <v>8.07</v>
      </c>
      <c r="L544">
        <f t="shared" si="47"/>
        <v>3</v>
      </c>
      <c r="M544" s="49">
        <f t="shared" si="48"/>
        <v>3</v>
      </c>
      <c r="N544">
        <f t="shared" si="49"/>
        <v>8.09</v>
      </c>
      <c r="O544">
        <f t="shared" si="50"/>
        <v>6</v>
      </c>
      <c r="P544" s="49">
        <f t="shared" si="51"/>
        <v>6</v>
      </c>
      <c r="Q544">
        <f t="shared" si="52"/>
        <v>7.8</v>
      </c>
      <c r="R544">
        <f t="shared" si="53"/>
        <v>34</v>
      </c>
      <c r="S544" s="49">
        <f t="shared" si="54"/>
        <v>34</v>
      </c>
      <c r="T544">
        <f t="shared" si="55"/>
        <v>7.68</v>
      </c>
      <c r="U544">
        <f t="shared" si="56"/>
        <v>49</v>
      </c>
      <c r="V544" s="49">
        <f t="shared" si="57"/>
        <v>49</v>
      </c>
      <c r="W544">
        <f t="shared" si="58"/>
        <v>7.87</v>
      </c>
      <c r="X544">
        <f t="shared" si="59"/>
        <v>34</v>
      </c>
      <c r="Y544" s="49">
        <f t="shared" si="60"/>
        <v>34</v>
      </c>
      <c r="Z544">
        <f t="shared" si="61"/>
        <v>8.06</v>
      </c>
      <c r="AA544">
        <f t="shared" si="62"/>
        <v>15</v>
      </c>
      <c r="AB544">
        <f t="shared" si="63"/>
        <v>15</v>
      </c>
      <c r="AC544">
        <f t="shared" si="64"/>
        <v>7.91</v>
      </c>
      <c r="AD544" cm="1">
        <f t="array" ref="AD544">1+SUMPRODUCT((D$469:D$776=D544)*(AC$469:AC$776&gt;AC544))</f>
        <v>26</v>
      </c>
      <c r="AE544">
        <f t="shared" si="65"/>
        <v>26</v>
      </c>
      <c r="AF544">
        <f t="shared" si="66"/>
        <v>7.59</v>
      </c>
      <c r="AG544" cm="1">
        <f t="array" ref="AG544">1+SUMPRODUCT((D$469:D$776=D544)*(AF$469:AF$776&gt;AF544))</f>
        <v>39</v>
      </c>
      <c r="AH544">
        <f t="shared" si="67"/>
        <v>39</v>
      </c>
      <c r="AI544">
        <f t="shared" si="68"/>
        <v>7.99</v>
      </c>
      <c r="AJ544" cm="1">
        <f t="array" ref="AJ544">1+SUMPRODUCT((D$469:D$776=D544)*(AI$469:AI$776&gt;AI544))</f>
        <v>13</v>
      </c>
      <c r="AK544">
        <f t="shared" si="69"/>
        <v>13</v>
      </c>
      <c r="AL544">
        <f t="shared" si="70"/>
        <v>7.58</v>
      </c>
      <c r="AM544" cm="1">
        <f t="array" ref="AM544">1+SUMPRODUCT((D$469:D$776=D544)*(AL$469:AL$776&gt;AL544))</f>
        <v>47</v>
      </c>
      <c r="AN544">
        <f t="shared" si="71"/>
        <v>47</v>
      </c>
    </row>
    <row r="545" spans="2:40" x14ac:dyDescent="0.3">
      <c r="B545" t="s">
        <v>87</v>
      </c>
      <c r="C545" t="str">
        <f>VLOOKUP(B545,class!A$1:B$357,2,FALSE)</f>
        <v>Metropolitan district</v>
      </c>
      <c r="D545" t="str">
        <f>VLOOKUP(B545,classifications!E$3:F$335,2,FALSE)</f>
        <v>Urban with Major Conurbation</v>
      </c>
      <c r="E545" s="7">
        <f t="shared" si="40"/>
        <v>7.71</v>
      </c>
      <c r="F545" s="49">
        <f t="shared" si="41"/>
        <v>14</v>
      </c>
      <c r="G545" s="49">
        <f t="shared" si="42"/>
        <v>14</v>
      </c>
      <c r="H545">
        <f t="shared" si="43"/>
        <v>7.76</v>
      </c>
      <c r="I545" s="49">
        <f t="shared" si="44"/>
        <v>17</v>
      </c>
      <c r="J545" s="49">
        <f t="shared" si="45"/>
        <v>17</v>
      </c>
      <c r="K545">
        <f t="shared" si="46"/>
        <v>7.79</v>
      </c>
      <c r="L545">
        <f t="shared" si="47"/>
        <v>14</v>
      </c>
      <c r="M545" s="49">
        <f t="shared" si="48"/>
        <v>14</v>
      </c>
      <c r="N545">
        <f t="shared" si="49"/>
        <v>7.73</v>
      </c>
      <c r="O545">
        <f t="shared" si="50"/>
        <v>42</v>
      </c>
      <c r="P545" s="49">
        <f t="shared" si="51"/>
        <v>42</v>
      </c>
      <c r="Q545">
        <f t="shared" si="52"/>
        <v>7.7</v>
      </c>
      <c r="R545">
        <f t="shared" si="53"/>
        <v>50</v>
      </c>
      <c r="S545" s="49">
        <f t="shared" si="54"/>
        <v>50</v>
      </c>
      <c r="T545">
        <f t="shared" si="55"/>
        <v>7.7</v>
      </c>
      <c r="U545">
        <f t="shared" si="56"/>
        <v>57</v>
      </c>
      <c r="V545" s="49">
        <f t="shared" si="57"/>
        <v>57</v>
      </c>
      <c r="W545">
        <f t="shared" si="58"/>
        <v>7.54</v>
      </c>
      <c r="X545">
        <f t="shared" si="59"/>
        <v>72</v>
      </c>
      <c r="Y545" s="49">
        <f t="shared" si="60"/>
        <v>72</v>
      </c>
      <c r="Z545">
        <f t="shared" si="61"/>
        <v>7.67</v>
      </c>
      <c r="AA545">
        <f t="shared" si="62"/>
        <v>67</v>
      </c>
      <c r="AB545">
        <f t="shared" si="63"/>
        <v>67</v>
      </c>
      <c r="AC545">
        <f t="shared" si="64"/>
        <v>7.57</v>
      </c>
      <c r="AD545" cm="1">
        <f t="array" ref="AD545">1+SUMPRODUCT((D$469:D$776=D545)*(AC$469:AC$776&gt;AC545))</f>
        <v>69</v>
      </c>
      <c r="AE545">
        <f t="shared" si="65"/>
        <v>69</v>
      </c>
      <c r="AF545">
        <f t="shared" si="66"/>
        <v>7.69</v>
      </c>
      <c r="AG545" cm="1">
        <f t="array" ref="AG545">1+SUMPRODUCT((D$469:D$776=D545)*(AF$469:AF$776&gt;AF545))</f>
        <v>29</v>
      </c>
      <c r="AH545">
        <f t="shared" si="67"/>
        <v>29</v>
      </c>
      <c r="AI545">
        <f t="shared" si="68"/>
        <v>7.89</v>
      </c>
      <c r="AJ545" cm="1">
        <f t="array" ref="AJ545">1+SUMPRODUCT((D$469:D$776=D545)*(AI$469:AI$776&gt;AI545))</f>
        <v>10</v>
      </c>
      <c r="AK545">
        <f t="shared" si="69"/>
        <v>10</v>
      </c>
      <c r="AL545">
        <f t="shared" si="70"/>
        <v>7.84</v>
      </c>
      <c r="AM545" cm="1">
        <f t="array" ref="AM545">1+SUMPRODUCT((D$469:D$776=D545)*(AL$469:AL$776&gt;AL545))</f>
        <v>15</v>
      </c>
      <c r="AN545">
        <f t="shared" si="71"/>
        <v>15</v>
      </c>
    </row>
    <row r="546" spans="2:40" x14ac:dyDescent="0.3">
      <c r="B546" t="s">
        <v>88</v>
      </c>
      <c r="C546" t="str">
        <f>VLOOKUP(B546,class!A$1:B$357,2,FALSE)</f>
        <v>London borough</v>
      </c>
      <c r="D546" t="str">
        <f>VLOOKUP(B546,classifications!E$3:F$335,2,FALSE)</f>
        <v>Urban with Major Conurbation</v>
      </c>
      <c r="E546" s="7">
        <f t="shared" si="40"/>
        <v>7.62</v>
      </c>
      <c r="F546" s="49">
        <f t="shared" si="41"/>
        <v>36</v>
      </c>
      <c r="G546" s="49">
        <f t="shared" si="42"/>
        <v>36</v>
      </c>
      <c r="H546">
        <f t="shared" si="43"/>
        <v>7.47</v>
      </c>
      <c r="I546" s="49">
        <f t="shared" si="44"/>
        <v>64</v>
      </c>
      <c r="J546" s="49">
        <f t="shared" si="45"/>
        <v>64</v>
      </c>
      <c r="K546">
        <f t="shared" si="46"/>
        <v>7.59</v>
      </c>
      <c r="L546">
        <f t="shared" si="47"/>
        <v>55</v>
      </c>
      <c r="M546" s="49">
        <f t="shared" si="48"/>
        <v>55</v>
      </c>
      <c r="N546">
        <f t="shared" si="49"/>
        <v>7.83</v>
      </c>
      <c r="O546">
        <f t="shared" si="50"/>
        <v>22</v>
      </c>
      <c r="P546" s="49">
        <f t="shared" si="51"/>
        <v>22</v>
      </c>
      <c r="Q546">
        <f t="shared" si="52"/>
        <v>7.84</v>
      </c>
      <c r="R546">
        <f t="shared" si="53"/>
        <v>24</v>
      </c>
      <c r="S546" s="49">
        <f t="shared" si="54"/>
        <v>24</v>
      </c>
      <c r="T546">
        <f t="shared" si="55"/>
        <v>7.7</v>
      </c>
      <c r="U546">
        <f t="shared" si="56"/>
        <v>57</v>
      </c>
      <c r="V546" s="49">
        <f t="shared" si="57"/>
        <v>57</v>
      </c>
      <c r="W546">
        <f t="shared" si="58"/>
        <v>7.84</v>
      </c>
      <c r="X546">
        <f t="shared" si="59"/>
        <v>35</v>
      </c>
      <c r="Y546" s="49">
        <f t="shared" si="60"/>
        <v>35</v>
      </c>
      <c r="Z546">
        <f t="shared" si="61"/>
        <v>7.97</v>
      </c>
      <c r="AA546">
        <f t="shared" si="62"/>
        <v>13</v>
      </c>
      <c r="AB546">
        <f t="shared" si="63"/>
        <v>13</v>
      </c>
      <c r="AC546">
        <f t="shared" si="64"/>
        <v>7.75</v>
      </c>
      <c r="AD546" cm="1">
        <f t="array" ref="AD546">1+SUMPRODUCT((D$469:D$776=D546)*(AC$469:AC$776&gt;AC546))</f>
        <v>44</v>
      </c>
      <c r="AE546">
        <f t="shared" si="65"/>
        <v>44</v>
      </c>
      <c r="AF546">
        <f t="shared" si="66"/>
        <v>7.64</v>
      </c>
      <c r="AG546" cm="1">
        <f t="array" ref="AG546">1+SUMPRODUCT((D$469:D$776=D546)*(AF$469:AF$776&gt;AF546))</f>
        <v>36</v>
      </c>
      <c r="AH546">
        <f t="shared" si="67"/>
        <v>36</v>
      </c>
      <c r="AI546">
        <f t="shared" si="68"/>
        <v>7.93</v>
      </c>
      <c r="AJ546" cm="1">
        <f t="array" ref="AJ546">1+SUMPRODUCT((D$469:D$776=D546)*(AI$469:AI$776&gt;AI546))</f>
        <v>7</v>
      </c>
      <c r="AK546">
        <f t="shared" si="69"/>
        <v>7</v>
      </c>
      <c r="AL546">
        <f t="shared" si="70"/>
        <v>7.48</v>
      </c>
      <c r="AM546" cm="1">
        <f t="array" ref="AM546">1+SUMPRODUCT((D$469:D$776=D546)*(AL$469:AL$776&gt;AL546))</f>
        <v>62</v>
      </c>
      <c r="AN546">
        <f t="shared" si="71"/>
        <v>62</v>
      </c>
    </row>
    <row r="547" spans="2:40" x14ac:dyDescent="0.3">
      <c r="B547" t="s">
        <v>89</v>
      </c>
      <c r="C547" t="str">
        <f>VLOOKUP(B547,class!A$1:B$357,2,FALSE)</f>
        <v>Shire district</v>
      </c>
      <c r="D547" t="str">
        <f>VLOOKUP(B547,classifications!E$3:F$335,2,FALSE)</f>
        <v xml:space="preserve">Mainly Rural (rural including hub towns &gt;=80%) </v>
      </c>
      <c r="E547" s="7">
        <f t="shared" si="40"/>
        <v>7.35</v>
      </c>
      <c r="F547" s="49">
        <f t="shared" si="41"/>
        <v>40</v>
      </c>
      <c r="G547" s="49">
        <f t="shared" si="42"/>
        <v>40</v>
      </c>
      <c r="H547">
        <f t="shared" si="43"/>
        <v>7.99</v>
      </c>
      <c r="I547" s="49">
        <f t="shared" si="44"/>
        <v>5</v>
      </c>
      <c r="J547" s="49">
        <f t="shared" si="45"/>
        <v>5</v>
      </c>
      <c r="K547">
        <f t="shared" si="46"/>
        <v>7.88</v>
      </c>
      <c r="L547">
        <f t="shared" si="47"/>
        <v>28</v>
      </c>
      <c r="M547" s="49">
        <f t="shared" si="48"/>
        <v>28</v>
      </c>
      <c r="N547">
        <f t="shared" si="49"/>
        <v>8.2100000000000009</v>
      </c>
      <c r="O547">
        <f t="shared" si="50"/>
        <v>5</v>
      </c>
      <c r="P547" s="49">
        <f t="shared" si="51"/>
        <v>5</v>
      </c>
      <c r="Q547">
        <f t="shared" si="52"/>
        <v>7.95</v>
      </c>
      <c r="R547">
        <f t="shared" si="53"/>
        <v>21</v>
      </c>
      <c r="S547" s="49">
        <f t="shared" si="54"/>
        <v>21</v>
      </c>
      <c r="T547">
        <f t="shared" si="55"/>
        <v>7.89</v>
      </c>
      <c r="U547">
        <f t="shared" si="56"/>
        <v>33</v>
      </c>
      <c r="V547" s="49">
        <f t="shared" si="57"/>
        <v>33</v>
      </c>
      <c r="W547">
        <f t="shared" si="58"/>
        <v>7.66</v>
      </c>
      <c r="X547">
        <f t="shared" si="59"/>
        <v>42</v>
      </c>
      <c r="Y547" s="49">
        <f t="shared" si="60"/>
        <v>42</v>
      </c>
      <c r="Z547">
        <f t="shared" si="61"/>
        <v>7.87</v>
      </c>
      <c r="AA547">
        <f t="shared" si="62"/>
        <v>32</v>
      </c>
      <c r="AB547">
        <f t="shared" si="63"/>
        <v>32</v>
      </c>
      <c r="AC547">
        <f t="shared" si="64"/>
        <v>7.63</v>
      </c>
      <c r="AD547" cm="1">
        <f t="array" ref="AD547">1+SUMPRODUCT((D$469:D$776=D547)*(AC$469:AC$776&gt;AC547))</f>
        <v>41</v>
      </c>
      <c r="AE547">
        <f t="shared" si="65"/>
        <v>41</v>
      </c>
      <c r="AF547">
        <f t="shared" si="66"/>
        <v>8.08</v>
      </c>
      <c r="AG547" cm="1">
        <f t="array" ref="AG547">1+SUMPRODUCT((D$469:D$776=D547)*(AF$469:AF$776&gt;AF547))</f>
        <v>9</v>
      </c>
      <c r="AH547">
        <f t="shared" si="67"/>
        <v>9</v>
      </c>
      <c r="AI547">
        <f t="shared" si="68"/>
        <v>7.89</v>
      </c>
      <c r="AJ547" cm="1">
        <f t="array" ref="AJ547">1+SUMPRODUCT((D$469:D$776=D547)*(AI$469:AI$776&gt;AI547))</f>
        <v>21</v>
      </c>
      <c r="AK547">
        <f t="shared" si="69"/>
        <v>21</v>
      </c>
      <c r="AL547">
        <f t="shared" si="70"/>
        <v>8.25</v>
      </c>
      <c r="AM547" cm="1">
        <f t="array" ref="AM547">1+SUMPRODUCT((D$469:D$776=D547)*(AL$469:AL$776&gt;AL547))</f>
        <v>6</v>
      </c>
      <c r="AN547">
        <f t="shared" si="71"/>
        <v>6</v>
      </c>
    </row>
    <row r="548" spans="2:40" x14ac:dyDescent="0.3">
      <c r="B548" t="s">
        <v>90</v>
      </c>
      <c r="C548" t="str">
        <f>VLOOKUP(B548,class!A$1:B$357,2,FALSE)</f>
        <v>Shire district</v>
      </c>
      <c r="D548" t="str">
        <f>VLOOKUP(B548,classifications!E$3:F$335,2,FALSE)</f>
        <v xml:space="preserve">Largely Rural (rural including hub towns 50-79%) </v>
      </c>
      <c r="E548" s="7">
        <f t="shared" si="40"/>
        <v>7.85</v>
      </c>
      <c r="F548" s="49">
        <f t="shared" si="41"/>
        <v>16</v>
      </c>
      <c r="G548" s="49">
        <f t="shared" si="42"/>
        <v>16</v>
      </c>
      <c r="H548">
        <f t="shared" si="43"/>
        <v>7.93</v>
      </c>
      <c r="I548" s="49">
        <f t="shared" si="44"/>
        <v>11</v>
      </c>
      <c r="J548" s="49">
        <f t="shared" si="45"/>
        <v>11</v>
      </c>
      <c r="K548">
        <f t="shared" si="46"/>
        <v>7.98</v>
      </c>
      <c r="L548">
        <f t="shared" si="47"/>
        <v>8</v>
      </c>
      <c r="M548" s="49">
        <f t="shared" si="48"/>
        <v>8</v>
      </c>
      <c r="N548">
        <f t="shared" si="49"/>
        <v>8.25</v>
      </c>
      <c r="O548">
        <f t="shared" si="50"/>
        <v>2</v>
      </c>
      <c r="P548" s="49">
        <f t="shared" si="51"/>
        <v>2</v>
      </c>
      <c r="Q548">
        <f t="shared" si="52"/>
        <v>8.18</v>
      </c>
      <c r="R548">
        <f t="shared" si="53"/>
        <v>6</v>
      </c>
      <c r="S548" s="49">
        <f t="shared" si="54"/>
        <v>6</v>
      </c>
      <c r="T548">
        <f t="shared" si="55"/>
        <v>8.14</v>
      </c>
      <c r="U548">
        <f t="shared" si="56"/>
        <v>9</v>
      </c>
      <c r="V548" s="49">
        <f t="shared" si="57"/>
        <v>9</v>
      </c>
      <c r="W548">
        <f t="shared" si="58"/>
        <v>8.02</v>
      </c>
      <c r="X548">
        <f t="shared" si="59"/>
        <v>19</v>
      </c>
      <c r="Y548" s="49">
        <f t="shared" si="60"/>
        <v>19</v>
      </c>
      <c r="Z548">
        <f t="shared" si="61"/>
        <v>8.23</v>
      </c>
      <c r="AA548">
        <f t="shared" si="62"/>
        <v>3</v>
      </c>
      <c r="AB548">
        <f t="shared" si="63"/>
        <v>3</v>
      </c>
      <c r="AC548">
        <f t="shared" si="64"/>
        <v>7.86</v>
      </c>
      <c r="AD548" cm="1">
        <f t="array" ref="AD548">1+SUMPRODUCT((D$469:D$776=D548)*(AC$469:AC$776&gt;AC548))</f>
        <v>27</v>
      </c>
      <c r="AE548">
        <f t="shared" si="65"/>
        <v>27</v>
      </c>
      <c r="AF548">
        <f t="shared" si="66"/>
        <v>7.77</v>
      </c>
      <c r="AG548" cm="1">
        <f t="array" ref="AG548">1+SUMPRODUCT((D$469:D$776=D548)*(AF$469:AF$776&gt;AF548))</f>
        <v>23</v>
      </c>
      <c r="AH548">
        <f t="shared" si="67"/>
        <v>23</v>
      </c>
      <c r="AI548">
        <f t="shared" si="68"/>
        <v>7.75</v>
      </c>
      <c r="AJ548" cm="1">
        <f t="array" ref="AJ548">1+SUMPRODUCT((D$469:D$776=D548)*(AI$469:AI$776&gt;AI548))</f>
        <v>27</v>
      </c>
      <c r="AK548">
        <f t="shared" si="69"/>
        <v>27</v>
      </c>
      <c r="AL548">
        <f t="shared" si="70"/>
        <v>7.84</v>
      </c>
      <c r="AM548" cm="1">
        <f t="array" ref="AM548">1+SUMPRODUCT((D$469:D$776=D548)*(AL$469:AL$776&gt;AL548))</f>
        <v>21</v>
      </c>
      <c r="AN548">
        <f t="shared" si="71"/>
        <v>21</v>
      </c>
    </row>
    <row r="549" spans="2:40" x14ac:dyDescent="0.3">
      <c r="B549" t="s">
        <v>92</v>
      </c>
      <c r="C549" t="str">
        <f>VLOOKUP(B549,class!A$1:B$357,2,FALSE)</f>
        <v>Shire district</v>
      </c>
      <c r="D549" t="str">
        <f>VLOOKUP(B549,classifications!E$3:F$335,2,FALSE)</f>
        <v xml:space="preserve">Mainly Rural (rural including hub towns &gt;=80%) </v>
      </c>
      <c r="E549" s="7">
        <f t="shared" si="40"/>
        <v>7.86</v>
      </c>
      <c r="F549" s="49">
        <f t="shared" si="41"/>
        <v>19</v>
      </c>
      <c r="G549" s="49">
        <f t="shared" si="42"/>
        <v>19</v>
      </c>
      <c r="H549">
        <f t="shared" si="43"/>
        <v>7.83</v>
      </c>
      <c r="I549" s="49">
        <f t="shared" si="44"/>
        <v>15</v>
      </c>
      <c r="J549" s="49">
        <f t="shared" si="45"/>
        <v>15</v>
      </c>
      <c r="K549">
        <f t="shared" si="46"/>
        <v>7.65</v>
      </c>
      <c r="L549">
        <f t="shared" si="47"/>
        <v>38</v>
      </c>
      <c r="M549" s="49">
        <f t="shared" si="48"/>
        <v>38</v>
      </c>
      <c r="N549">
        <f t="shared" si="49"/>
        <v>7.97</v>
      </c>
      <c r="O549">
        <f t="shared" si="50"/>
        <v>20</v>
      </c>
      <c r="P549" s="49">
        <f t="shared" si="51"/>
        <v>20</v>
      </c>
      <c r="Q549">
        <f t="shared" si="52"/>
        <v>7.9</v>
      </c>
      <c r="R549">
        <f t="shared" si="53"/>
        <v>28</v>
      </c>
      <c r="S549" s="49">
        <f t="shared" si="54"/>
        <v>28</v>
      </c>
      <c r="T549">
        <f t="shared" si="55"/>
        <v>7.79</v>
      </c>
      <c r="U549">
        <f t="shared" si="56"/>
        <v>38</v>
      </c>
      <c r="V549" s="49">
        <f t="shared" si="57"/>
        <v>38</v>
      </c>
      <c r="W549">
        <f t="shared" si="58"/>
        <v>7.93</v>
      </c>
      <c r="X549">
        <f t="shared" si="59"/>
        <v>25</v>
      </c>
      <c r="Y549" s="49">
        <f t="shared" si="60"/>
        <v>25</v>
      </c>
      <c r="Z549">
        <f t="shared" si="61"/>
        <v>8.09</v>
      </c>
      <c r="AA549">
        <f t="shared" si="62"/>
        <v>13</v>
      </c>
      <c r="AB549">
        <f t="shared" si="63"/>
        <v>13</v>
      </c>
      <c r="AC549">
        <f t="shared" si="64"/>
        <v>8.1</v>
      </c>
      <c r="AD549" cm="1">
        <f t="array" ref="AD549">1+SUMPRODUCT((D$469:D$776=D549)*(AC$469:AC$776&gt;AC549))</f>
        <v>14</v>
      </c>
      <c r="AE549">
        <f t="shared" si="65"/>
        <v>14</v>
      </c>
      <c r="AF549">
        <f t="shared" si="66"/>
        <v>8.09</v>
      </c>
      <c r="AG549" cm="1">
        <f t="array" ref="AG549">1+SUMPRODUCT((D$469:D$776=D549)*(AF$469:AF$776&gt;AF549))</f>
        <v>8</v>
      </c>
      <c r="AH549">
        <f t="shared" si="67"/>
        <v>8</v>
      </c>
      <c r="AI549">
        <f t="shared" si="68"/>
        <v>7.73</v>
      </c>
      <c r="AJ549" cm="1">
        <f t="array" ref="AJ549">1+SUMPRODUCT((D$469:D$776=D549)*(AI$469:AI$776&gt;AI549))</f>
        <v>32</v>
      </c>
      <c r="AK549">
        <f t="shared" si="69"/>
        <v>32</v>
      </c>
      <c r="AL549">
        <f t="shared" si="70"/>
        <v>7.9</v>
      </c>
      <c r="AM549" cm="1">
        <f t="array" ref="AM549">1+SUMPRODUCT((D$469:D$776=D549)*(AL$469:AL$776&gt;AL549))</f>
        <v>22</v>
      </c>
      <c r="AN549">
        <f t="shared" si="71"/>
        <v>22</v>
      </c>
    </row>
    <row r="550" spans="2:40" x14ac:dyDescent="0.3">
      <c r="B550" t="s">
        <v>93</v>
      </c>
      <c r="C550" t="str">
        <f>VLOOKUP(B550,class!A$1:B$357,2,FALSE)</f>
        <v>Shire district</v>
      </c>
      <c r="D550" t="str">
        <f>VLOOKUP(B550,classifications!E$3:F$335,2,FALSE)</f>
        <v>Urban with Significant Rural (rural including hub towns 26-49%)</v>
      </c>
      <c r="E550" s="7">
        <f t="shared" si="40"/>
        <v>7.95</v>
      </c>
      <c r="F550" s="49">
        <f t="shared" si="41"/>
        <v>9</v>
      </c>
      <c r="G550" s="49">
        <f t="shared" si="42"/>
        <v>9</v>
      </c>
      <c r="H550">
        <f t="shared" si="43"/>
        <v>7.87</v>
      </c>
      <c r="I550" s="49">
        <f t="shared" si="44"/>
        <v>13</v>
      </c>
      <c r="J550" s="49">
        <f t="shared" si="45"/>
        <v>13</v>
      </c>
      <c r="K550">
        <f t="shared" si="46"/>
        <v>7.79</v>
      </c>
      <c r="L550">
        <f t="shared" si="47"/>
        <v>33</v>
      </c>
      <c r="M550" s="49">
        <f t="shared" si="48"/>
        <v>33</v>
      </c>
      <c r="N550">
        <f t="shared" si="49"/>
        <v>7.95</v>
      </c>
      <c r="O550">
        <f t="shared" si="50"/>
        <v>20</v>
      </c>
      <c r="P550" s="49">
        <f t="shared" si="51"/>
        <v>20</v>
      </c>
      <c r="Q550">
        <f t="shared" si="52"/>
        <v>7.96</v>
      </c>
      <c r="R550">
        <f t="shared" si="53"/>
        <v>19</v>
      </c>
      <c r="S550" s="49">
        <f t="shared" si="54"/>
        <v>19</v>
      </c>
      <c r="T550">
        <f t="shared" si="55"/>
        <v>8.2100000000000009</v>
      </c>
      <c r="U550">
        <f t="shared" si="56"/>
        <v>4</v>
      </c>
      <c r="V550" s="49">
        <f t="shared" si="57"/>
        <v>4</v>
      </c>
      <c r="W550">
        <f t="shared" si="58"/>
        <v>7.82</v>
      </c>
      <c r="X550">
        <f t="shared" si="59"/>
        <v>35</v>
      </c>
      <c r="Y550" s="49">
        <f t="shared" si="60"/>
        <v>35</v>
      </c>
      <c r="Z550">
        <f t="shared" si="61"/>
        <v>8.2100000000000009</v>
      </c>
      <c r="AA550">
        <f t="shared" si="62"/>
        <v>9</v>
      </c>
      <c r="AB550">
        <f t="shared" si="63"/>
        <v>9</v>
      </c>
      <c r="AC550">
        <f t="shared" si="64"/>
        <v>8.0399999999999991</v>
      </c>
      <c r="AD550" cm="1">
        <f t="array" ref="AD550">1+SUMPRODUCT((D$469:D$776=D550)*(AC$469:AC$776&gt;AC550))</f>
        <v>10</v>
      </c>
      <c r="AE550">
        <f t="shared" si="65"/>
        <v>10</v>
      </c>
      <c r="AF550">
        <f t="shared" si="66"/>
        <v>7.73</v>
      </c>
      <c r="AG550" cm="1">
        <f t="array" ref="AG550">1+SUMPRODUCT((D$469:D$776=D550)*(AF$469:AF$776&gt;AF550))</f>
        <v>27</v>
      </c>
      <c r="AH550">
        <f t="shared" si="67"/>
        <v>27</v>
      </c>
      <c r="AI550">
        <f t="shared" si="68"/>
        <v>7.81</v>
      </c>
      <c r="AJ550" cm="1">
        <f t="array" ref="AJ550">1+SUMPRODUCT((D$469:D$776=D550)*(AI$469:AI$776&gt;AI550))</f>
        <v>29</v>
      </c>
      <c r="AK550">
        <f t="shared" si="69"/>
        <v>29</v>
      </c>
      <c r="AL550">
        <f t="shared" si="70"/>
        <v>7.77</v>
      </c>
      <c r="AM550" cm="1">
        <f t="array" ref="AM550">1+SUMPRODUCT((D$469:D$776=D550)*(AL$469:AL$776&gt;AL550))</f>
        <v>31</v>
      </c>
      <c r="AN550">
        <f t="shared" si="71"/>
        <v>31</v>
      </c>
    </row>
    <row r="551" spans="2:40" x14ac:dyDescent="0.3">
      <c r="B551" t="s">
        <v>94</v>
      </c>
      <c r="C551" t="str">
        <f>VLOOKUP(B551,class!A$1:B$357,2,FALSE)</f>
        <v>Shire district</v>
      </c>
      <c r="D551" t="str">
        <f>VLOOKUP(B551,classifications!E$3:F$335,2,FALSE)</f>
        <v xml:space="preserve">Mainly Rural (rural including hub towns &gt;=80%) </v>
      </c>
      <c r="E551" s="7">
        <f t="shared" si="40"/>
        <v>7.77</v>
      </c>
      <c r="F551" s="49">
        <f t="shared" si="41"/>
        <v>26</v>
      </c>
      <c r="G551" s="49">
        <f t="shared" si="42"/>
        <v>26</v>
      </c>
      <c r="H551">
        <f t="shared" si="43"/>
        <v>7.71</v>
      </c>
      <c r="I551" s="49">
        <f t="shared" si="44"/>
        <v>27</v>
      </c>
      <c r="J551" s="49">
        <f t="shared" si="45"/>
        <v>27</v>
      </c>
      <c r="K551">
        <f t="shared" si="46"/>
        <v>7.99</v>
      </c>
      <c r="L551">
        <f t="shared" si="47"/>
        <v>12</v>
      </c>
      <c r="M551" s="49">
        <f t="shared" si="48"/>
        <v>12</v>
      </c>
      <c r="N551">
        <f t="shared" si="49"/>
        <v>7.86</v>
      </c>
      <c r="O551">
        <f t="shared" si="50"/>
        <v>32</v>
      </c>
      <c r="P551" s="49">
        <f t="shared" si="51"/>
        <v>32</v>
      </c>
      <c r="Q551">
        <f t="shared" si="52"/>
        <v>7.97</v>
      </c>
      <c r="R551">
        <f t="shared" si="53"/>
        <v>18</v>
      </c>
      <c r="S551" s="49">
        <f t="shared" si="54"/>
        <v>18</v>
      </c>
      <c r="T551">
        <f t="shared" si="55"/>
        <v>8.27</v>
      </c>
      <c r="U551">
        <f t="shared" si="56"/>
        <v>5</v>
      </c>
      <c r="V551" s="49">
        <f t="shared" si="57"/>
        <v>5</v>
      </c>
      <c r="W551">
        <f t="shared" si="58"/>
        <v>7.97</v>
      </c>
      <c r="X551">
        <f t="shared" si="59"/>
        <v>23</v>
      </c>
      <c r="Y551" s="49">
        <f t="shared" si="60"/>
        <v>23</v>
      </c>
      <c r="Z551">
        <f t="shared" si="61"/>
        <v>8.1</v>
      </c>
      <c r="AA551">
        <f t="shared" si="62"/>
        <v>12</v>
      </c>
      <c r="AB551">
        <f t="shared" si="63"/>
        <v>12</v>
      </c>
      <c r="AC551">
        <f t="shared" si="64"/>
        <v>8.14</v>
      </c>
      <c r="AD551" cm="1">
        <f t="array" ref="AD551">1+SUMPRODUCT((D$469:D$776=D551)*(AC$469:AC$776&gt;AC551))</f>
        <v>11</v>
      </c>
      <c r="AE551">
        <f t="shared" si="65"/>
        <v>11</v>
      </c>
      <c r="AF551">
        <f t="shared" si="66"/>
        <v>8.0299999999999994</v>
      </c>
      <c r="AG551" cm="1">
        <f t="array" ref="AG551">1+SUMPRODUCT((D$469:D$776=D551)*(AF$469:AF$776&gt;AF551))</f>
        <v>11</v>
      </c>
      <c r="AH551">
        <f t="shared" si="67"/>
        <v>11</v>
      </c>
      <c r="AI551">
        <f t="shared" si="68"/>
        <v>7.96</v>
      </c>
      <c r="AJ551" cm="1">
        <f t="array" ref="AJ551">1+SUMPRODUCT((D$469:D$776=D551)*(AI$469:AI$776&gt;AI551))</f>
        <v>15</v>
      </c>
      <c r="AK551">
        <f t="shared" si="69"/>
        <v>15</v>
      </c>
      <c r="AL551">
        <f t="shared" si="70"/>
        <v>7.95</v>
      </c>
      <c r="AM551" cm="1">
        <f t="array" ref="AM551">1+SUMPRODUCT((D$469:D$776=D551)*(AL$469:AL$776&gt;AL551))</f>
        <v>21</v>
      </c>
      <c r="AN551">
        <f t="shared" si="71"/>
        <v>21</v>
      </c>
    </row>
    <row r="552" spans="2:40" x14ac:dyDescent="0.3">
      <c r="B552" t="s">
        <v>96</v>
      </c>
      <c r="C552" t="str">
        <f>VLOOKUP(B552,class!A$1:B$357,2,FALSE)</f>
        <v>Unitary authority</v>
      </c>
      <c r="D552" t="str">
        <f>VLOOKUP(B552,classifications!E$3:F$335,2,FALSE)</f>
        <v xml:space="preserve">Largely Rural (rural including hub towns 50-79%) </v>
      </c>
      <c r="E552" s="7">
        <f t="shared" si="40"/>
        <v>7.78</v>
      </c>
      <c r="F552" s="49">
        <f t="shared" si="41"/>
        <v>21</v>
      </c>
      <c r="G552" s="49">
        <f t="shared" si="42"/>
        <v>21</v>
      </c>
      <c r="H552">
        <f t="shared" si="43"/>
        <v>7.84</v>
      </c>
      <c r="I552" s="49">
        <f t="shared" si="44"/>
        <v>19</v>
      </c>
      <c r="J552" s="49">
        <f t="shared" si="45"/>
        <v>19</v>
      </c>
      <c r="K552">
        <f t="shared" si="46"/>
        <v>7.9</v>
      </c>
      <c r="L552">
        <f t="shared" si="47"/>
        <v>13</v>
      </c>
      <c r="M552" s="49">
        <f t="shared" si="48"/>
        <v>13</v>
      </c>
      <c r="N552">
        <f t="shared" si="49"/>
        <v>7.95</v>
      </c>
      <c r="O552">
        <f t="shared" si="50"/>
        <v>19</v>
      </c>
      <c r="P552" s="49">
        <f t="shared" si="51"/>
        <v>19</v>
      </c>
      <c r="Q552">
        <f t="shared" si="52"/>
        <v>8</v>
      </c>
      <c r="R552">
        <f t="shared" si="53"/>
        <v>19</v>
      </c>
      <c r="S552" s="49">
        <f t="shared" si="54"/>
        <v>19</v>
      </c>
      <c r="T552">
        <f t="shared" si="55"/>
        <v>8.14</v>
      </c>
      <c r="U552">
        <f t="shared" si="56"/>
        <v>9</v>
      </c>
      <c r="V552" s="49">
        <f t="shared" si="57"/>
        <v>9</v>
      </c>
      <c r="W552">
        <f t="shared" si="58"/>
        <v>7.94</v>
      </c>
      <c r="X552">
        <f t="shared" si="59"/>
        <v>30</v>
      </c>
      <c r="Y552" s="49">
        <f t="shared" si="60"/>
        <v>30</v>
      </c>
      <c r="Z552">
        <f t="shared" si="61"/>
        <v>8.1199999999999992</v>
      </c>
      <c r="AA552">
        <f t="shared" si="62"/>
        <v>9</v>
      </c>
      <c r="AB552">
        <f t="shared" si="63"/>
        <v>9</v>
      </c>
      <c r="AC552">
        <f t="shared" si="64"/>
        <v>8.06</v>
      </c>
      <c r="AD552" cm="1">
        <f t="array" ref="AD552">1+SUMPRODUCT((D$469:D$776=D552)*(AC$469:AC$776&gt;AC552))</f>
        <v>10</v>
      </c>
      <c r="AE552">
        <f t="shared" si="65"/>
        <v>10</v>
      </c>
      <c r="AF552">
        <f t="shared" si="66"/>
        <v>8.01</v>
      </c>
      <c r="AG552" cm="1">
        <f t="array" ref="AG552">1+SUMPRODUCT((D$469:D$776=D552)*(AF$469:AF$776&gt;AF552))</f>
        <v>6</v>
      </c>
      <c r="AH552">
        <f t="shared" si="67"/>
        <v>6</v>
      </c>
      <c r="AI552">
        <f t="shared" si="68"/>
        <v>7.89</v>
      </c>
      <c r="AJ552" cm="1">
        <f t="array" ref="AJ552">1+SUMPRODUCT((D$469:D$776=D552)*(AI$469:AI$776&gt;AI552))</f>
        <v>18</v>
      </c>
      <c r="AK552">
        <f t="shared" si="69"/>
        <v>18</v>
      </c>
      <c r="AL552">
        <f t="shared" si="70"/>
        <v>7.69</v>
      </c>
      <c r="AM552" cm="1">
        <f t="array" ref="AM552">1+SUMPRODUCT((D$469:D$776=D552)*(AL$469:AL$776&gt;AL552))</f>
        <v>31</v>
      </c>
      <c r="AN552">
        <f t="shared" si="71"/>
        <v>31</v>
      </c>
    </row>
    <row r="553" spans="2:40" x14ac:dyDescent="0.3">
      <c r="B553" t="s">
        <v>97</v>
      </c>
      <c r="C553" t="str">
        <f>VLOOKUP(B553,class!A$1:B$357,2,FALSE)</f>
        <v>Shire district</v>
      </c>
      <c r="D553" t="str">
        <f>VLOOKUP(B553,classifications!E$3:F$335,2,FALSE)</f>
        <v>Urban with Significant Rural (rural including hub towns 26-49%)</v>
      </c>
      <c r="E553" s="7">
        <f t="shared" si="40"/>
        <v>7.61</v>
      </c>
      <c r="F553" s="49">
        <f t="shared" si="41"/>
        <v>40</v>
      </c>
      <c r="G553" s="49">
        <f t="shared" si="42"/>
        <v>40</v>
      </c>
      <c r="H553">
        <f t="shared" si="43"/>
        <v>7.49</v>
      </c>
      <c r="I553" s="49">
        <f t="shared" si="44"/>
        <v>47</v>
      </c>
      <c r="J553" s="49">
        <f t="shared" si="45"/>
        <v>47</v>
      </c>
      <c r="K553">
        <f t="shared" si="46"/>
        <v>7.87</v>
      </c>
      <c r="L553">
        <f t="shared" si="47"/>
        <v>21</v>
      </c>
      <c r="M553" s="49">
        <f t="shared" si="48"/>
        <v>21</v>
      </c>
      <c r="N553">
        <f t="shared" si="49"/>
        <v>7.78</v>
      </c>
      <c r="O553">
        <f t="shared" si="50"/>
        <v>41</v>
      </c>
      <c r="P553" s="49">
        <f t="shared" si="51"/>
        <v>41</v>
      </c>
      <c r="Q553">
        <f t="shared" si="52"/>
        <v>7.86</v>
      </c>
      <c r="R553">
        <f t="shared" si="53"/>
        <v>30</v>
      </c>
      <c r="S553" s="49">
        <f t="shared" si="54"/>
        <v>30</v>
      </c>
      <c r="T553">
        <f t="shared" si="55"/>
        <v>7.89</v>
      </c>
      <c r="U553">
        <f t="shared" si="56"/>
        <v>34</v>
      </c>
      <c r="V553" s="49">
        <f t="shared" si="57"/>
        <v>34</v>
      </c>
      <c r="W553">
        <f t="shared" si="58"/>
        <v>7.89</v>
      </c>
      <c r="X553">
        <f t="shared" si="59"/>
        <v>32</v>
      </c>
      <c r="Y553" s="49">
        <f t="shared" si="60"/>
        <v>32</v>
      </c>
      <c r="Z553">
        <f t="shared" si="61"/>
        <v>7.86</v>
      </c>
      <c r="AA553">
        <f t="shared" si="62"/>
        <v>36</v>
      </c>
      <c r="AB553">
        <f t="shared" si="63"/>
        <v>36</v>
      </c>
      <c r="AC553">
        <f t="shared" si="64"/>
        <v>7.93</v>
      </c>
      <c r="AD553" cm="1">
        <f t="array" ref="AD553">1+SUMPRODUCT((D$469:D$776=D553)*(AC$469:AC$776&gt;AC553))</f>
        <v>21</v>
      </c>
      <c r="AE553">
        <f t="shared" si="65"/>
        <v>21</v>
      </c>
      <c r="AF553">
        <f t="shared" si="66"/>
        <v>7.61</v>
      </c>
      <c r="AG553" cm="1">
        <f t="array" ref="AG553">1+SUMPRODUCT((D$469:D$776=D553)*(AF$469:AF$776&gt;AF553))</f>
        <v>37</v>
      </c>
      <c r="AH553">
        <f t="shared" si="67"/>
        <v>37</v>
      </c>
      <c r="AI553">
        <f t="shared" si="68"/>
        <v>7.77</v>
      </c>
      <c r="AJ553" cm="1">
        <f t="array" ref="AJ553">1+SUMPRODUCT((D$469:D$776=D553)*(AI$469:AI$776&gt;AI553))</f>
        <v>31</v>
      </c>
      <c r="AK553">
        <f t="shared" si="69"/>
        <v>31</v>
      </c>
      <c r="AL553">
        <f t="shared" si="70"/>
        <v>7.91</v>
      </c>
      <c r="AM553" cm="1">
        <f t="array" ref="AM553">1+SUMPRODUCT((D$469:D$776=D553)*(AL$469:AL$776&gt;AL553))</f>
        <v>18</v>
      </c>
      <c r="AN553">
        <f t="shared" si="71"/>
        <v>18</v>
      </c>
    </row>
    <row r="554" spans="2:40" x14ac:dyDescent="0.3">
      <c r="B554" t="s">
        <v>98</v>
      </c>
      <c r="C554" t="str">
        <f>VLOOKUP(B554,class!A$1:B$357,2,FALSE)</f>
        <v>Shire district</v>
      </c>
      <c r="D554" t="str">
        <f>VLOOKUP(B554,classifications!E$3:F$335,2,FALSE)</f>
        <v>Urban with City and Town</v>
      </c>
      <c r="E554" s="7">
        <f t="shared" si="40"/>
        <v>7.36</v>
      </c>
      <c r="F554" s="49">
        <f t="shared" si="41"/>
        <v>87</v>
      </c>
      <c r="G554" s="49">
        <f t="shared" si="42"/>
        <v>87</v>
      </c>
      <c r="H554">
        <f t="shared" si="43"/>
        <v>7.51</v>
      </c>
      <c r="I554" s="49">
        <f t="shared" si="44"/>
        <v>78</v>
      </c>
      <c r="J554" s="49">
        <f t="shared" si="45"/>
        <v>78</v>
      </c>
      <c r="K554">
        <f t="shared" si="46"/>
        <v>7.67</v>
      </c>
      <c r="L554">
        <f t="shared" si="47"/>
        <v>50</v>
      </c>
      <c r="M554" s="49">
        <f t="shared" si="48"/>
        <v>50</v>
      </c>
      <c r="N554">
        <f t="shared" si="49"/>
        <v>7.83</v>
      </c>
      <c r="O554">
        <f t="shared" si="50"/>
        <v>38</v>
      </c>
      <c r="P554" s="49">
        <f t="shared" si="51"/>
        <v>38</v>
      </c>
      <c r="Q554">
        <f t="shared" si="52"/>
        <v>7.69</v>
      </c>
      <c r="R554">
        <f t="shared" si="53"/>
        <v>76</v>
      </c>
      <c r="S554" s="49">
        <f t="shared" si="54"/>
        <v>76</v>
      </c>
      <c r="T554">
        <f t="shared" si="55"/>
        <v>7.79</v>
      </c>
      <c r="U554">
        <f t="shared" si="56"/>
        <v>61</v>
      </c>
      <c r="V554" s="49">
        <f t="shared" si="57"/>
        <v>61</v>
      </c>
      <c r="W554">
        <f t="shared" si="58"/>
        <v>7.82</v>
      </c>
      <c r="X554">
        <f t="shared" si="59"/>
        <v>64</v>
      </c>
      <c r="Y554" s="49">
        <f t="shared" si="60"/>
        <v>64</v>
      </c>
      <c r="Z554">
        <f t="shared" si="61"/>
        <v>7.42</v>
      </c>
      <c r="AA554">
        <f t="shared" si="62"/>
        <v>90</v>
      </c>
      <c r="AB554">
        <f t="shared" si="63"/>
        <v>90</v>
      </c>
      <c r="AC554">
        <f t="shared" si="64"/>
        <v>7.72</v>
      </c>
      <c r="AD554" cm="1">
        <f t="array" ref="AD554">1+SUMPRODUCT((D$469:D$776=D554)*(AC$469:AC$776&gt;AC554))</f>
        <v>74</v>
      </c>
      <c r="AE554">
        <f t="shared" si="65"/>
        <v>74</v>
      </c>
      <c r="AF554">
        <f t="shared" si="66"/>
        <v>7.64</v>
      </c>
      <c r="AG554" cm="1">
        <f t="array" ref="AG554">1+SUMPRODUCT((D$469:D$776=D554)*(AF$469:AF$776&gt;AF554))</f>
        <v>60</v>
      </c>
      <c r="AH554">
        <f t="shared" si="67"/>
        <v>60</v>
      </c>
      <c r="AI554">
        <f t="shared" si="68"/>
        <v>7.71</v>
      </c>
      <c r="AJ554" cm="1">
        <f t="array" ref="AJ554">1+SUMPRODUCT((D$469:D$776=D554)*(AI$469:AI$776&gt;AI554))</f>
        <v>51</v>
      </c>
      <c r="AK554">
        <f t="shared" si="69"/>
        <v>51</v>
      </c>
      <c r="AL554">
        <f t="shared" si="70"/>
        <v>7.22</v>
      </c>
      <c r="AM554" cm="1">
        <f t="array" ref="AM554">1+SUMPRODUCT((D$469:D$776=D554)*(AL$469:AL$776&gt;AL554))</f>
        <v>86</v>
      </c>
      <c r="AN554">
        <f t="shared" si="71"/>
        <v>86</v>
      </c>
    </row>
    <row r="555" spans="2:40" x14ac:dyDescent="0.3">
      <c r="B555" t="s">
        <v>99</v>
      </c>
      <c r="C555" t="str">
        <f>VLOOKUP(B555,class!A$1:B$357,2,FALSE)</f>
        <v>Shire district</v>
      </c>
      <c r="D555" t="str">
        <f>VLOOKUP(B555,classifications!E$3:F$335,2,FALSE)</f>
        <v>Urban with City and Town</v>
      </c>
      <c r="E555" s="7">
        <f t="shared" si="40"/>
        <v>7.62</v>
      </c>
      <c r="F555" s="49">
        <f t="shared" si="41"/>
        <v>51</v>
      </c>
      <c r="G555" s="49">
        <f t="shared" si="42"/>
        <v>51</v>
      </c>
      <c r="H555">
        <f t="shared" si="43"/>
        <v>7.77</v>
      </c>
      <c r="I555" s="49">
        <f t="shared" si="44"/>
        <v>25</v>
      </c>
      <c r="J555" s="49">
        <f t="shared" si="45"/>
        <v>25</v>
      </c>
      <c r="K555">
        <f t="shared" si="46"/>
        <v>7.85</v>
      </c>
      <c r="L555">
        <f t="shared" si="47"/>
        <v>20</v>
      </c>
      <c r="M555" s="49">
        <f t="shared" si="48"/>
        <v>20</v>
      </c>
      <c r="N555">
        <f t="shared" si="49"/>
        <v>8.0299999999999994</v>
      </c>
      <c r="O555">
        <f t="shared" si="50"/>
        <v>9</v>
      </c>
      <c r="P555" s="49">
        <f t="shared" si="51"/>
        <v>9</v>
      </c>
      <c r="Q555">
        <f t="shared" si="52"/>
        <v>7.94</v>
      </c>
      <c r="R555">
        <f t="shared" si="53"/>
        <v>20</v>
      </c>
      <c r="S555" s="49">
        <f t="shared" si="54"/>
        <v>20</v>
      </c>
      <c r="T555">
        <f t="shared" si="55"/>
        <v>7.88</v>
      </c>
      <c r="U555">
        <f t="shared" si="56"/>
        <v>39</v>
      </c>
      <c r="V555" s="49">
        <f t="shared" si="57"/>
        <v>39</v>
      </c>
      <c r="W555">
        <f t="shared" si="58"/>
        <v>7.9</v>
      </c>
      <c r="X555">
        <f t="shared" si="59"/>
        <v>41</v>
      </c>
      <c r="Y555" s="49">
        <f t="shared" si="60"/>
        <v>41</v>
      </c>
      <c r="Z555">
        <f t="shared" si="61"/>
        <v>7.8</v>
      </c>
      <c r="AA555">
        <f t="shared" si="62"/>
        <v>60</v>
      </c>
      <c r="AB555">
        <f t="shared" si="63"/>
        <v>60</v>
      </c>
      <c r="AC555">
        <f t="shared" si="64"/>
        <v>7.88</v>
      </c>
      <c r="AD555" cm="1">
        <f t="array" ref="AD555">1+SUMPRODUCT((D$469:D$776=D555)*(AC$469:AC$776&gt;AC555))</f>
        <v>42</v>
      </c>
      <c r="AE555">
        <f t="shared" si="65"/>
        <v>42</v>
      </c>
      <c r="AF555">
        <f t="shared" si="66"/>
        <v>7.68</v>
      </c>
      <c r="AG555" cm="1">
        <f t="array" ref="AG555">1+SUMPRODUCT((D$469:D$776=D555)*(AF$469:AF$776&gt;AF555))</f>
        <v>44</v>
      </c>
      <c r="AH555">
        <f t="shared" si="67"/>
        <v>44</v>
      </c>
      <c r="AI555">
        <f t="shared" si="68"/>
        <v>7.87</v>
      </c>
      <c r="AJ555" cm="1">
        <f t="array" ref="AJ555">1+SUMPRODUCT((D$469:D$776=D555)*(AI$469:AI$776&gt;AI555))</f>
        <v>26</v>
      </c>
      <c r="AK555">
        <f t="shared" si="69"/>
        <v>26</v>
      </c>
      <c r="AL555">
        <f t="shared" si="70"/>
        <v>7.72</v>
      </c>
      <c r="AM555" cm="1">
        <f t="array" ref="AM555">1+SUMPRODUCT((D$469:D$776=D555)*(AL$469:AL$776&gt;AL555))</f>
        <v>51</v>
      </c>
      <c r="AN555">
        <f t="shared" si="71"/>
        <v>51</v>
      </c>
    </row>
    <row r="556" spans="2:40" x14ac:dyDescent="0.3">
      <c r="B556" t="s">
        <v>100</v>
      </c>
      <c r="C556" t="str">
        <f>VLOOKUP(B556,class!A$1:B$357,2,FALSE)</f>
        <v>Shire district</v>
      </c>
      <c r="D556" t="str">
        <f>VLOOKUP(B556,classifications!E$3:F$335,2,FALSE)</f>
        <v xml:space="preserve">Mainly Rural (rural including hub towns &gt;=80%) </v>
      </c>
      <c r="E556" s="7">
        <f t="shared" si="40"/>
        <v>7.99</v>
      </c>
      <c r="F556" s="49">
        <f t="shared" si="41"/>
        <v>8</v>
      </c>
      <c r="G556" s="49">
        <f t="shared" si="42"/>
        <v>8</v>
      </c>
      <c r="H556">
        <f t="shared" si="43"/>
        <v>7.68</v>
      </c>
      <c r="I556" s="49">
        <f t="shared" si="44"/>
        <v>31</v>
      </c>
      <c r="J556" s="49">
        <f t="shared" si="45"/>
        <v>31</v>
      </c>
      <c r="K556">
        <f t="shared" si="46"/>
        <v>8.16</v>
      </c>
      <c r="L556">
        <f t="shared" si="47"/>
        <v>3</v>
      </c>
      <c r="M556" s="49">
        <f t="shared" si="48"/>
        <v>3</v>
      </c>
      <c r="N556">
        <f t="shared" si="49"/>
        <v>8.17</v>
      </c>
      <c r="O556">
        <f t="shared" si="50"/>
        <v>7</v>
      </c>
      <c r="P556" s="49">
        <f t="shared" si="51"/>
        <v>7</v>
      </c>
      <c r="Q556">
        <f t="shared" si="52"/>
        <v>8.3800000000000008</v>
      </c>
      <c r="R556">
        <f t="shared" si="53"/>
        <v>1</v>
      </c>
      <c r="S556" s="49">
        <f t="shared" si="54"/>
        <v>1</v>
      </c>
      <c r="T556">
        <f t="shared" si="55"/>
        <v>7.85</v>
      </c>
      <c r="U556">
        <f t="shared" si="56"/>
        <v>35</v>
      </c>
      <c r="V556" s="49">
        <f t="shared" si="57"/>
        <v>35</v>
      </c>
      <c r="W556">
        <f t="shared" si="58"/>
        <v>8.1999999999999993</v>
      </c>
      <c r="X556">
        <f t="shared" si="59"/>
        <v>7</v>
      </c>
      <c r="Y556" s="49">
        <f t="shared" si="60"/>
        <v>7</v>
      </c>
      <c r="Z556">
        <f t="shared" si="61"/>
        <v>8.11</v>
      </c>
      <c r="AA556">
        <f t="shared" si="62"/>
        <v>10</v>
      </c>
      <c r="AB556">
        <f t="shared" si="63"/>
        <v>10</v>
      </c>
      <c r="AC556">
        <f t="shared" si="64"/>
        <v>7.97</v>
      </c>
      <c r="AD556" cm="1">
        <f t="array" ref="AD556">1+SUMPRODUCT((D$469:D$776=D556)*(AC$469:AC$776&gt;AC556))</f>
        <v>26</v>
      </c>
      <c r="AE556">
        <f t="shared" si="65"/>
        <v>26</v>
      </c>
      <c r="AF556">
        <f t="shared" si="66"/>
        <v>8.19</v>
      </c>
      <c r="AG556" cm="1">
        <f t="array" ref="AG556">1+SUMPRODUCT((D$469:D$776=D556)*(AF$469:AF$776&gt;AF556))</f>
        <v>5</v>
      </c>
      <c r="AH556">
        <f t="shared" si="67"/>
        <v>5</v>
      </c>
      <c r="AI556">
        <f t="shared" si="68"/>
        <v>7.63</v>
      </c>
      <c r="AJ556" cm="1">
        <f t="array" ref="AJ556">1+SUMPRODUCT((D$469:D$776=D556)*(AI$469:AI$776&gt;AI556))</f>
        <v>38</v>
      </c>
      <c r="AK556">
        <f t="shared" si="69"/>
        <v>38</v>
      </c>
      <c r="AL556">
        <f t="shared" si="70"/>
        <v>8.15</v>
      </c>
      <c r="AM556" cm="1">
        <f t="array" ref="AM556">1+SUMPRODUCT((D$469:D$776=D556)*(AL$469:AL$776&gt;AL556))</f>
        <v>9</v>
      </c>
      <c r="AN556">
        <f t="shared" si="71"/>
        <v>9</v>
      </c>
    </row>
    <row r="557" spans="2:40" x14ac:dyDescent="0.3">
      <c r="B557" t="s">
        <v>101</v>
      </c>
      <c r="C557" t="str">
        <f>VLOOKUP(B557,class!A$1:B$357,2,FALSE)</f>
        <v>Shire district</v>
      </c>
      <c r="D557" t="str">
        <f>VLOOKUP(B557,classifications!E$3:F$335,2,FALSE)</f>
        <v>Urban with Major Conurbation</v>
      </c>
      <c r="E557" s="7">
        <f t="shared" si="40"/>
        <v>7.97</v>
      </c>
      <c r="F557" s="49">
        <f t="shared" si="41"/>
        <v>3</v>
      </c>
      <c r="G557" s="49">
        <f t="shared" si="42"/>
        <v>3</v>
      </c>
      <c r="H557">
        <f t="shared" si="43"/>
        <v>7.62</v>
      </c>
      <c r="I557" s="49">
        <f t="shared" si="44"/>
        <v>34</v>
      </c>
      <c r="J557" s="49">
        <f t="shared" si="45"/>
        <v>34</v>
      </c>
      <c r="K557">
        <f t="shared" si="46"/>
        <v>7.97</v>
      </c>
      <c r="L557">
        <f t="shared" si="47"/>
        <v>3</v>
      </c>
      <c r="M557" s="49">
        <f t="shared" si="48"/>
        <v>3</v>
      </c>
      <c r="N557">
        <f t="shared" si="49"/>
        <v>7.68</v>
      </c>
      <c r="O557">
        <f t="shared" si="50"/>
        <v>51</v>
      </c>
      <c r="P557" s="49">
        <f t="shared" si="51"/>
        <v>51</v>
      </c>
      <c r="Q557">
        <f t="shared" si="52"/>
        <v>7.66</v>
      </c>
      <c r="R557">
        <f t="shared" si="53"/>
        <v>56</v>
      </c>
      <c r="S557" s="49">
        <f t="shared" si="54"/>
        <v>56</v>
      </c>
      <c r="T557">
        <f t="shared" si="55"/>
        <v>7.78</v>
      </c>
      <c r="U557">
        <f t="shared" si="56"/>
        <v>43</v>
      </c>
      <c r="V557" s="49">
        <f t="shared" si="57"/>
        <v>43</v>
      </c>
      <c r="W557">
        <f t="shared" si="58"/>
        <v>7.88</v>
      </c>
      <c r="X557">
        <f t="shared" si="59"/>
        <v>26</v>
      </c>
      <c r="Y557" s="49">
        <f t="shared" si="60"/>
        <v>26</v>
      </c>
      <c r="Z557">
        <f t="shared" si="61"/>
        <v>8.2799999999999994</v>
      </c>
      <c r="AA557">
        <f t="shared" si="62"/>
        <v>2</v>
      </c>
      <c r="AB557">
        <f t="shared" si="63"/>
        <v>2</v>
      </c>
      <c r="AC557">
        <f t="shared" si="64"/>
        <v>7.85</v>
      </c>
      <c r="AD557" cm="1">
        <f t="array" ref="AD557">1+SUMPRODUCT((D$469:D$776=D557)*(AC$469:AC$776&gt;AC557))</f>
        <v>26</v>
      </c>
      <c r="AE557">
        <f t="shared" si="65"/>
        <v>26</v>
      </c>
      <c r="AF557">
        <f t="shared" si="66"/>
        <v>7.68</v>
      </c>
      <c r="AG557" cm="1">
        <f t="array" ref="AG557">1+SUMPRODUCT((D$469:D$776=D557)*(AF$469:AF$776&gt;AF557))</f>
        <v>30</v>
      </c>
      <c r="AH557">
        <f t="shared" si="67"/>
        <v>30</v>
      </c>
      <c r="AI557">
        <f t="shared" si="68"/>
        <v>7.8</v>
      </c>
      <c r="AJ557" cm="1">
        <f t="array" ref="AJ557">1+SUMPRODUCT((D$469:D$776=D557)*(AI$469:AI$776&gt;AI557))</f>
        <v>26</v>
      </c>
      <c r="AK557">
        <f t="shared" si="69"/>
        <v>26</v>
      </c>
      <c r="AL557">
        <f t="shared" si="70"/>
        <v>7.63</v>
      </c>
      <c r="AM557" cm="1">
        <f t="array" ref="AM557">1+SUMPRODUCT((D$469:D$776=D557)*(AL$469:AL$776&gt;AL557))</f>
        <v>46</v>
      </c>
      <c r="AN557">
        <f t="shared" si="71"/>
        <v>46</v>
      </c>
    </row>
    <row r="558" spans="2:40" x14ac:dyDescent="0.3">
      <c r="B558" t="s">
        <v>102</v>
      </c>
      <c r="C558" t="str">
        <f>VLOOKUP(B558,class!A$1:B$357,2,FALSE)</f>
        <v>London borough</v>
      </c>
      <c r="D558" t="str">
        <f>VLOOKUP(B558,classifications!E$3:F$335,2,FALSE)</f>
        <v>Urban with Major Conurbation</v>
      </c>
      <c r="E558" s="7">
        <f t="shared" si="40"/>
        <v>7.57</v>
      </c>
      <c r="F558" s="49">
        <f t="shared" si="41"/>
        <v>45</v>
      </c>
      <c r="G558" s="49">
        <f t="shared" si="42"/>
        <v>45</v>
      </c>
      <c r="H558">
        <f t="shared" si="43"/>
        <v>7.59</v>
      </c>
      <c r="I558" s="49">
        <f t="shared" si="44"/>
        <v>40</v>
      </c>
      <c r="J558" s="49">
        <f t="shared" si="45"/>
        <v>40</v>
      </c>
      <c r="K558">
        <f t="shared" si="46"/>
        <v>7.53</v>
      </c>
      <c r="L558">
        <f t="shared" si="47"/>
        <v>64</v>
      </c>
      <c r="M558" s="49">
        <f t="shared" si="48"/>
        <v>64</v>
      </c>
      <c r="N558">
        <f t="shared" si="49"/>
        <v>7.71</v>
      </c>
      <c r="O558">
        <f t="shared" si="50"/>
        <v>44</v>
      </c>
      <c r="P558" s="49">
        <f t="shared" si="51"/>
        <v>44</v>
      </c>
      <c r="Q558">
        <f t="shared" si="52"/>
        <v>7.6</v>
      </c>
      <c r="R558">
        <f t="shared" si="53"/>
        <v>65</v>
      </c>
      <c r="S558" s="49">
        <f t="shared" si="54"/>
        <v>65</v>
      </c>
      <c r="T558">
        <f t="shared" si="55"/>
        <v>7.81</v>
      </c>
      <c r="U558">
        <f t="shared" si="56"/>
        <v>38</v>
      </c>
      <c r="V558" s="49">
        <f t="shared" si="57"/>
        <v>38</v>
      </c>
      <c r="W558">
        <f t="shared" si="58"/>
        <v>7.98</v>
      </c>
      <c r="X558">
        <f t="shared" si="59"/>
        <v>12</v>
      </c>
      <c r="Y558" s="49">
        <f t="shared" si="60"/>
        <v>12</v>
      </c>
      <c r="Z558">
        <f t="shared" si="61"/>
        <v>7.68</v>
      </c>
      <c r="AA558">
        <f t="shared" si="62"/>
        <v>64</v>
      </c>
      <c r="AB558">
        <f t="shared" si="63"/>
        <v>64</v>
      </c>
      <c r="AC558">
        <f t="shared" si="64"/>
        <v>7.6</v>
      </c>
      <c r="AD558" cm="1">
        <f t="array" ref="AD558">1+SUMPRODUCT((D$469:D$776=D558)*(AC$469:AC$776&gt;AC558))</f>
        <v>66</v>
      </c>
      <c r="AE558">
        <f t="shared" si="65"/>
        <v>66</v>
      </c>
      <c r="AF558">
        <f t="shared" si="66"/>
        <v>7.62</v>
      </c>
      <c r="AG558" cm="1">
        <f t="array" ref="AG558">1+SUMPRODUCT((D$469:D$776=D558)*(AF$469:AF$776&gt;AF558))</f>
        <v>47</v>
      </c>
      <c r="AH558">
        <f t="shared" si="67"/>
        <v>47</v>
      </c>
      <c r="AI558">
        <f t="shared" si="68"/>
        <v>7.7</v>
      </c>
      <c r="AJ558" cm="1">
        <f t="array" ref="AJ558">1+SUMPRODUCT((D$469:D$776=D558)*(AI$469:AI$776&gt;AI558))</f>
        <v>44</v>
      </c>
      <c r="AK558">
        <f t="shared" si="69"/>
        <v>44</v>
      </c>
      <c r="AL558">
        <f t="shared" si="70"/>
        <v>7.8</v>
      </c>
      <c r="AM558" cm="1">
        <f t="array" ref="AM558">1+SUMPRODUCT((D$469:D$776=D558)*(AL$469:AL$776&gt;AL558))</f>
        <v>19</v>
      </c>
      <c r="AN558">
        <f t="shared" si="71"/>
        <v>19</v>
      </c>
    </row>
    <row r="559" spans="2:40" x14ac:dyDescent="0.3">
      <c r="B559" t="s">
        <v>103</v>
      </c>
      <c r="C559" t="str">
        <f>VLOOKUP(B559,class!A$1:B$357,2,FALSE)</f>
        <v>Shire district</v>
      </c>
      <c r="D559" t="str">
        <f>VLOOKUP(B559,classifications!E$3:F$335,2,FALSE)</f>
        <v>Urban with Significant Rural (rural including hub towns 26-49%)</v>
      </c>
      <c r="E559" s="7">
        <f t="shared" si="40"/>
        <v>7.99</v>
      </c>
      <c r="F559" s="49">
        <f t="shared" si="41"/>
        <v>6</v>
      </c>
      <c r="G559" s="49">
        <f t="shared" si="42"/>
        <v>6</v>
      </c>
      <c r="H559">
        <f t="shared" si="43"/>
        <v>8.06</v>
      </c>
      <c r="I559" s="49">
        <f t="shared" si="44"/>
        <v>3</v>
      </c>
      <c r="J559" s="49">
        <f t="shared" si="45"/>
        <v>3</v>
      </c>
      <c r="K559">
        <f t="shared" si="46"/>
        <v>8.02</v>
      </c>
      <c r="L559">
        <f t="shared" si="47"/>
        <v>8</v>
      </c>
      <c r="M559" s="49">
        <f t="shared" si="48"/>
        <v>8</v>
      </c>
      <c r="N559">
        <f t="shared" si="49"/>
        <v>7.67</v>
      </c>
      <c r="O559">
        <f t="shared" si="50"/>
        <v>45</v>
      </c>
      <c r="P559" s="49">
        <f t="shared" si="51"/>
        <v>45</v>
      </c>
      <c r="Q559">
        <f t="shared" si="52"/>
        <v>7.99</v>
      </c>
      <c r="R559">
        <f t="shared" si="53"/>
        <v>14</v>
      </c>
      <c r="S559" s="49">
        <f t="shared" si="54"/>
        <v>14</v>
      </c>
      <c r="T559">
        <f t="shared" si="55"/>
        <v>8.09</v>
      </c>
      <c r="U559">
        <f t="shared" si="56"/>
        <v>9</v>
      </c>
      <c r="V559" s="49">
        <f t="shared" si="57"/>
        <v>9</v>
      </c>
      <c r="W559">
        <f t="shared" si="58"/>
        <v>7.74</v>
      </c>
      <c r="X559">
        <f t="shared" si="59"/>
        <v>41</v>
      </c>
      <c r="Y559" s="49">
        <f t="shared" si="60"/>
        <v>41</v>
      </c>
      <c r="Z559">
        <f t="shared" si="61"/>
        <v>7.74</v>
      </c>
      <c r="AA559">
        <f t="shared" si="62"/>
        <v>46</v>
      </c>
      <c r="AB559">
        <f t="shared" si="63"/>
        <v>46</v>
      </c>
      <c r="AC559">
        <f t="shared" si="64"/>
        <v>8.2200000000000006</v>
      </c>
      <c r="AD559" cm="1">
        <f t="array" ref="AD559">1+SUMPRODUCT((D$469:D$776=D559)*(AC$469:AC$776&gt;AC559))</f>
        <v>3</v>
      </c>
      <c r="AE559">
        <f t="shared" si="65"/>
        <v>3</v>
      </c>
      <c r="AF559">
        <f t="shared" si="66"/>
        <v>7.89</v>
      </c>
      <c r="AG559" cm="1">
        <f t="array" ref="AG559">1+SUMPRODUCT((D$469:D$776=D559)*(AF$469:AF$776&gt;AF559))</f>
        <v>10</v>
      </c>
      <c r="AH559">
        <f t="shared" si="67"/>
        <v>10</v>
      </c>
      <c r="AI559">
        <f t="shared" si="68"/>
        <v>7.87</v>
      </c>
      <c r="AJ559" cm="1">
        <f t="array" ref="AJ559">1+SUMPRODUCT((D$469:D$776=D559)*(AI$469:AI$776&gt;AI559))</f>
        <v>23</v>
      </c>
      <c r="AK559">
        <f t="shared" si="69"/>
        <v>23</v>
      </c>
      <c r="AL559">
        <f t="shared" si="70"/>
        <v>8.1199999999999992</v>
      </c>
      <c r="AM559" cm="1">
        <f t="array" ref="AM559">1+SUMPRODUCT((D$469:D$776=D559)*(AL$469:AL$776&gt;AL559))</f>
        <v>8</v>
      </c>
      <c r="AN559">
        <f t="shared" si="71"/>
        <v>8</v>
      </c>
    </row>
    <row r="560" spans="2:40" x14ac:dyDescent="0.3">
      <c r="B560" t="s">
        <v>104</v>
      </c>
      <c r="C560" t="str">
        <f>VLOOKUP(B560,class!A$1:B$357,2,FALSE)</f>
        <v>Shire district</v>
      </c>
      <c r="D560" t="str">
        <f>VLOOKUP(B560,classifications!E$3:F$335,2,FALSE)</f>
        <v>Urban with Major Conurbation</v>
      </c>
      <c r="E560" s="7">
        <f t="shared" si="40"/>
        <v>7.6</v>
      </c>
      <c r="F560" s="49">
        <f t="shared" si="41"/>
        <v>43</v>
      </c>
      <c r="G560" s="49">
        <f t="shared" si="42"/>
        <v>43</v>
      </c>
      <c r="H560">
        <f t="shared" si="43"/>
        <v>7.9</v>
      </c>
      <c r="I560" s="49">
        <f t="shared" si="44"/>
        <v>6</v>
      </c>
      <c r="J560" s="49">
        <f t="shared" si="45"/>
        <v>6</v>
      </c>
      <c r="K560">
        <f t="shared" si="46"/>
        <v>7.8</v>
      </c>
      <c r="L560">
        <f t="shared" si="47"/>
        <v>11</v>
      </c>
      <c r="M560" s="49">
        <f t="shared" si="48"/>
        <v>11</v>
      </c>
      <c r="N560">
        <f t="shared" si="49"/>
        <v>8.2100000000000009</v>
      </c>
      <c r="O560">
        <f t="shared" si="50"/>
        <v>2</v>
      </c>
      <c r="P560" s="49">
        <f t="shared" si="51"/>
        <v>2</v>
      </c>
      <c r="Q560">
        <f t="shared" si="52"/>
        <v>7.89</v>
      </c>
      <c r="R560">
        <f t="shared" si="53"/>
        <v>11</v>
      </c>
      <c r="S560" s="49">
        <f t="shared" si="54"/>
        <v>11</v>
      </c>
      <c r="T560">
        <f t="shared" si="55"/>
        <v>8.09</v>
      </c>
      <c r="U560">
        <f t="shared" si="56"/>
        <v>5</v>
      </c>
      <c r="V560" s="49">
        <f t="shared" si="57"/>
        <v>5</v>
      </c>
      <c r="W560">
        <f t="shared" si="58"/>
        <v>8.27</v>
      </c>
      <c r="X560">
        <f t="shared" si="59"/>
        <v>3</v>
      </c>
      <c r="Y560" s="49">
        <f t="shared" si="60"/>
        <v>3</v>
      </c>
      <c r="Z560">
        <f t="shared" si="61"/>
        <v>8.09</v>
      </c>
      <c r="AA560">
        <f t="shared" si="62"/>
        <v>6</v>
      </c>
      <c r="AB560">
        <f t="shared" si="63"/>
        <v>6</v>
      </c>
      <c r="AC560">
        <f t="shared" si="64"/>
        <v>8.36</v>
      </c>
      <c r="AD560" cm="1">
        <f t="array" ref="AD560">1+SUMPRODUCT((D$469:D$776=D560)*(AC$469:AC$776&gt;AC560))</f>
        <v>2</v>
      </c>
      <c r="AE560">
        <f t="shared" si="65"/>
        <v>2</v>
      </c>
      <c r="AF560">
        <f t="shared" si="66"/>
        <v>7.7</v>
      </c>
      <c r="AG560" cm="1">
        <f t="array" ref="AG560">1+SUMPRODUCT((D$469:D$776=D560)*(AF$469:AF$776&gt;AF560))</f>
        <v>25</v>
      </c>
      <c r="AH560">
        <f t="shared" si="67"/>
        <v>25</v>
      </c>
      <c r="AI560">
        <f t="shared" si="68"/>
        <v>7.52</v>
      </c>
      <c r="AJ560" cm="1">
        <f t="array" ref="AJ560">1+SUMPRODUCT((D$469:D$776=D560)*(AI$469:AI$776&gt;AI560))</f>
        <v>70</v>
      </c>
      <c r="AK560">
        <f t="shared" si="69"/>
        <v>70</v>
      </c>
      <c r="AL560" t="str">
        <f t="shared" si="70"/>
        <v>x</v>
      </c>
      <c r="AM560" cm="1">
        <f t="array" ref="AM560">1+SUMPRODUCT((D$469:D$776=D560)*(AL$469:AL$776&gt;AL560))</f>
        <v>1</v>
      </c>
      <c r="AN560">
        <f t="shared" si="71"/>
        <v>9999</v>
      </c>
    </row>
    <row r="561" spans="2:40" x14ac:dyDescent="0.3">
      <c r="B561" t="s">
        <v>105</v>
      </c>
      <c r="C561" t="str">
        <f>VLOOKUP(B561,class!A$1:B$357,2,FALSE)</f>
        <v>Shire district</v>
      </c>
      <c r="D561" t="str">
        <f>VLOOKUP(B561,classifications!E$3:F$335,2,FALSE)</f>
        <v>Urban with Minor Conurbation</v>
      </c>
      <c r="E561" s="7">
        <f t="shared" si="40"/>
        <v>7.49</v>
      </c>
      <c r="F561" s="49">
        <f t="shared" si="41"/>
        <v>9</v>
      </c>
      <c r="G561" s="49">
        <f t="shared" si="42"/>
        <v>9</v>
      </c>
      <c r="H561">
        <f t="shared" si="43"/>
        <v>7.91</v>
      </c>
      <c r="I561" s="49">
        <f t="shared" si="44"/>
        <v>2</v>
      </c>
      <c r="J561" s="49">
        <f t="shared" si="45"/>
        <v>2</v>
      </c>
      <c r="K561">
        <f t="shared" si="46"/>
        <v>7.74</v>
      </c>
      <c r="L561">
        <f t="shared" si="47"/>
        <v>2</v>
      </c>
      <c r="M561" s="49">
        <f t="shared" si="48"/>
        <v>2</v>
      </c>
      <c r="N561">
        <f t="shared" si="49"/>
        <v>8.0500000000000007</v>
      </c>
      <c r="O561">
        <f t="shared" si="50"/>
        <v>1</v>
      </c>
      <c r="P561" s="49">
        <f t="shared" si="51"/>
        <v>1</v>
      </c>
      <c r="Q561">
        <f t="shared" si="52"/>
        <v>8.0399999999999991</v>
      </c>
      <c r="R561">
        <f t="shared" si="53"/>
        <v>3</v>
      </c>
      <c r="S561" s="49">
        <f t="shared" si="54"/>
        <v>3</v>
      </c>
      <c r="T561">
        <f t="shared" si="55"/>
        <v>8.3699999999999992</v>
      </c>
      <c r="U561">
        <f t="shared" si="56"/>
        <v>1</v>
      </c>
      <c r="V561" s="49">
        <f t="shared" si="57"/>
        <v>1</v>
      </c>
      <c r="W561">
        <f t="shared" si="58"/>
        <v>8.0500000000000007</v>
      </c>
      <c r="X561">
        <f t="shared" si="59"/>
        <v>1</v>
      </c>
      <c r="Y561" s="49">
        <f t="shared" si="60"/>
        <v>1</v>
      </c>
      <c r="Z561">
        <f t="shared" si="61"/>
        <v>8.0299999999999994</v>
      </c>
      <c r="AA561">
        <f t="shared" si="62"/>
        <v>3</v>
      </c>
      <c r="AB561">
        <f t="shared" si="63"/>
        <v>3</v>
      </c>
      <c r="AC561">
        <f t="shared" si="64"/>
        <v>8.1300000000000008</v>
      </c>
      <c r="AD561" cm="1">
        <f t="array" ref="AD561">1+SUMPRODUCT((D$469:D$776=D561)*(AC$469:AC$776&gt;AC561))</f>
        <v>2</v>
      </c>
      <c r="AE561">
        <f t="shared" si="65"/>
        <v>2</v>
      </c>
      <c r="AF561">
        <f t="shared" si="66"/>
        <v>7.94</v>
      </c>
      <c r="AG561" cm="1">
        <f t="array" ref="AG561">1+SUMPRODUCT((D$469:D$776=D561)*(AF$469:AF$776&gt;AF561))</f>
        <v>2</v>
      </c>
      <c r="AH561">
        <f t="shared" si="67"/>
        <v>2</v>
      </c>
      <c r="AI561">
        <f t="shared" si="68"/>
        <v>7.79</v>
      </c>
      <c r="AJ561" cm="1">
        <f t="array" ref="AJ561">1+SUMPRODUCT((D$469:D$776=D561)*(AI$469:AI$776&gt;AI561))</f>
        <v>6</v>
      </c>
      <c r="AK561">
        <f t="shared" si="69"/>
        <v>6</v>
      </c>
      <c r="AL561">
        <f t="shared" si="70"/>
        <v>7.59</v>
      </c>
      <c r="AM561" cm="1">
        <f t="array" ref="AM561">1+SUMPRODUCT((D$469:D$776=D561)*(AL$469:AL$776&gt;AL561))</f>
        <v>5</v>
      </c>
      <c r="AN561">
        <f t="shared" si="71"/>
        <v>5</v>
      </c>
    </row>
    <row r="562" spans="2:40" x14ac:dyDescent="0.3">
      <c r="B562" t="s">
        <v>106</v>
      </c>
      <c r="C562" t="str">
        <f>VLOOKUP(B562,class!A$1:B$357,2,FALSE)</f>
        <v>Shire district</v>
      </c>
      <c r="D562" t="str">
        <f>VLOOKUP(B562,classifications!E$3:F$335,2,FALSE)</f>
        <v>Urban with City and Town</v>
      </c>
      <c r="E562" s="7">
        <f t="shared" si="40"/>
        <v>7.62</v>
      </c>
      <c r="F562" s="49">
        <f t="shared" si="41"/>
        <v>51</v>
      </c>
      <c r="G562" s="49">
        <f t="shared" si="42"/>
        <v>51</v>
      </c>
      <c r="H562">
        <f t="shared" si="43"/>
        <v>7.87</v>
      </c>
      <c r="I562" s="49">
        <f t="shared" si="44"/>
        <v>10</v>
      </c>
      <c r="J562" s="49">
        <f t="shared" si="45"/>
        <v>10</v>
      </c>
      <c r="K562">
        <f t="shared" si="46"/>
        <v>7.81</v>
      </c>
      <c r="L562">
        <f t="shared" si="47"/>
        <v>29</v>
      </c>
      <c r="M562" s="49">
        <f t="shared" si="48"/>
        <v>29</v>
      </c>
      <c r="N562">
        <f t="shared" si="49"/>
        <v>8.09</v>
      </c>
      <c r="O562">
        <f t="shared" si="50"/>
        <v>7</v>
      </c>
      <c r="P562" s="49">
        <f t="shared" si="51"/>
        <v>7</v>
      </c>
      <c r="Q562">
        <f t="shared" si="52"/>
        <v>7.88</v>
      </c>
      <c r="R562">
        <f t="shared" si="53"/>
        <v>34</v>
      </c>
      <c r="S562" s="49">
        <f t="shared" si="54"/>
        <v>34</v>
      </c>
      <c r="T562">
        <f t="shared" si="55"/>
        <v>7.64</v>
      </c>
      <c r="U562">
        <f t="shared" si="56"/>
        <v>85</v>
      </c>
      <c r="V562" s="49">
        <f t="shared" si="57"/>
        <v>85</v>
      </c>
      <c r="W562">
        <f t="shared" si="58"/>
        <v>7.94</v>
      </c>
      <c r="X562">
        <f t="shared" si="59"/>
        <v>35</v>
      </c>
      <c r="Y562" s="49">
        <f t="shared" si="60"/>
        <v>35</v>
      </c>
      <c r="Z562">
        <f t="shared" si="61"/>
        <v>7.67</v>
      </c>
      <c r="AA562">
        <f t="shared" si="62"/>
        <v>81</v>
      </c>
      <c r="AB562">
        <f t="shared" si="63"/>
        <v>81</v>
      </c>
      <c r="AC562">
        <f t="shared" si="64"/>
        <v>8.34</v>
      </c>
      <c r="AD562" cm="1">
        <f t="array" ref="AD562">1+SUMPRODUCT((D$469:D$776=D562)*(AC$469:AC$776&gt;AC562))</f>
        <v>3</v>
      </c>
      <c r="AE562">
        <f t="shared" si="65"/>
        <v>3</v>
      </c>
      <c r="AF562">
        <f t="shared" si="66"/>
        <v>7.29</v>
      </c>
      <c r="AG562" cm="1">
        <f t="array" ref="AG562">1+SUMPRODUCT((D$469:D$776=D562)*(AF$469:AF$776&gt;AF562))</f>
        <v>91</v>
      </c>
      <c r="AH562">
        <f t="shared" si="67"/>
        <v>91</v>
      </c>
      <c r="AI562">
        <f t="shared" si="68"/>
        <v>7.59</v>
      </c>
      <c r="AJ562" cm="1">
        <f t="array" ref="AJ562">1+SUMPRODUCT((D$469:D$776=D562)*(AI$469:AI$776&gt;AI562))</f>
        <v>77</v>
      </c>
      <c r="AK562">
        <f t="shared" si="69"/>
        <v>77</v>
      </c>
      <c r="AL562">
        <f t="shared" si="70"/>
        <v>8.1</v>
      </c>
      <c r="AM562" cm="1">
        <f t="array" ref="AM562">1+SUMPRODUCT((D$469:D$776=D562)*(AL$469:AL$776&gt;AL562))</f>
        <v>9</v>
      </c>
      <c r="AN562">
        <f t="shared" si="71"/>
        <v>9</v>
      </c>
    </row>
    <row r="563" spans="2:40" x14ac:dyDescent="0.3">
      <c r="B563" t="s">
        <v>107</v>
      </c>
      <c r="C563" t="str">
        <f>VLOOKUP(B563,class!A$1:B$357,2,FALSE)</f>
        <v>Shire district</v>
      </c>
      <c r="D563" t="str">
        <f>VLOOKUP(B563,classifications!E$3:F$335,2,FALSE)</f>
        <v>Urban with City and Town</v>
      </c>
      <c r="E563" s="7">
        <f t="shared" si="40"/>
        <v>7.85</v>
      </c>
      <c r="F563" s="49">
        <f t="shared" si="41"/>
        <v>10</v>
      </c>
      <c r="G563" s="49">
        <f t="shared" si="42"/>
        <v>10</v>
      </c>
      <c r="H563">
        <f t="shared" si="43"/>
        <v>7.69</v>
      </c>
      <c r="I563" s="49">
        <f t="shared" si="44"/>
        <v>39</v>
      </c>
      <c r="J563" s="49">
        <f t="shared" si="45"/>
        <v>39</v>
      </c>
      <c r="K563">
        <f t="shared" si="46"/>
        <v>7.95</v>
      </c>
      <c r="L563">
        <f t="shared" si="47"/>
        <v>8</v>
      </c>
      <c r="M563" s="49">
        <f t="shared" si="48"/>
        <v>8</v>
      </c>
      <c r="N563">
        <f t="shared" si="49"/>
        <v>7.81</v>
      </c>
      <c r="O563">
        <f t="shared" si="50"/>
        <v>43</v>
      </c>
      <c r="P563" s="49">
        <f t="shared" si="51"/>
        <v>43</v>
      </c>
      <c r="Q563">
        <f t="shared" si="52"/>
        <v>7.71</v>
      </c>
      <c r="R563">
        <f t="shared" si="53"/>
        <v>73</v>
      </c>
      <c r="S563" s="49">
        <f t="shared" si="54"/>
        <v>73</v>
      </c>
      <c r="T563">
        <f t="shared" si="55"/>
        <v>8.06</v>
      </c>
      <c r="U563">
        <f t="shared" si="56"/>
        <v>11</v>
      </c>
      <c r="V563" s="49">
        <f t="shared" si="57"/>
        <v>11</v>
      </c>
      <c r="W563">
        <f t="shared" si="58"/>
        <v>8.23</v>
      </c>
      <c r="X563">
        <f t="shared" si="59"/>
        <v>5</v>
      </c>
      <c r="Y563" s="49">
        <f t="shared" si="60"/>
        <v>5</v>
      </c>
      <c r="Z563">
        <f t="shared" si="61"/>
        <v>8.26</v>
      </c>
      <c r="AA563">
        <f t="shared" si="62"/>
        <v>4</v>
      </c>
      <c r="AB563">
        <f t="shared" si="63"/>
        <v>4</v>
      </c>
      <c r="AC563">
        <f t="shared" si="64"/>
        <v>7.86</v>
      </c>
      <c r="AD563" cm="1">
        <f t="array" ref="AD563">1+SUMPRODUCT((D$469:D$776=D563)*(AC$469:AC$776&gt;AC563))</f>
        <v>47</v>
      </c>
      <c r="AE563">
        <f t="shared" si="65"/>
        <v>47</v>
      </c>
      <c r="AF563">
        <f t="shared" si="66"/>
        <v>7.73</v>
      </c>
      <c r="AG563" cm="1">
        <f t="array" ref="AG563">1+SUMPRODUCT((D$469:D$776=D563)*(AF$469:AF$776&gt;AF563))</f>
        <v>33</v>
      </c>
      <c r="AH563">
        <f t="shared" si="67"/>
        <v>33</v>
      </c>
      <c r="AI563">
        <f t="shared" si="68"/>
        <v>7.94</v>
      </c>
      <c r="AJ563" cm="1">
        <f t="array" ref="AJ563">1+SUMPRODUCT((D$469:D$776=D563)*(AI$469:AI$776&gt;AI563))</f>
        <v>17</v>
      </c>
      <c r="AK563">
        <f t="shared" si="69"/>
        <v>17</v>
      </c>
      <c r="AL563">
        <f t="shared" si="70"/>
        <v>7.95</v>
      </c>
      <c r="AM563" cm="1">
        <f t="array" ref="AM563">1+SUMPRODUCT((D$469:D$776=D563)*(AL$469:AL$776&gt;AL563))</f>
        <v>19</v>
      </c>
      <c r="AN563">
        <f t="shared" si="71"/>
        <v>19</v>
      </c>
    </row>
    <row r="564" spans="2:40" x14ac:dyDescent="0.3">
      <c r="B564" t="s">
        <v>108</v>
      </c>
      <c r="C564" t="str">
        <f>VLOOKUP(B564,class!A$1:B$357,2,FALSE)</f>
        <v>Shire district</v>
      </c>
      <c r="D564" t="str">
        <f>VLOOKUP(B564,classifications!E$3:F$335,2,FALSE)</f>
        <v xml:space="preserve">Largely Rural (rural including hub towns 50-79%) </v>
      </c>
      <c r="E564" s="7">
        <f t="shared" si="40"/>
        <v>7.22</v>
      </c>
      <c r="F564" s="49">
        <f t="shared" si="41"/>
        <v>41</v>
      </c>
      <c r="G564" s="49">
        <f t="shared" si="42"/>
        <v>41</v>
      </c>
      <c r="H564">
        <f t="shared" si="43"/>
        <v>7.55</v>
      </c>
      <c r="I564" s="49">
        <f t="shared" si="44"/>
        <v>40</v>
      </c>
      <c r="J564" s="49">
        <f t="shared" si="45"/>
        <v>40</v>
      </c>
      <c r="K564">
        <f t="shared" si="46"/>
        <v>7.92</v>
      </c>
      <c r="L564">
        <f t="shared" si="47"/>
        <v>11</v>
      </c>
      <c r="M564" s="49">
        <f t="shared" si="48"/>
        <v>11</v>
      </c>
      <c r="N564">
        <f t="shared" si="49"/>
        <v>8.08</v>
      </c>
      <c r="O564">
        <f t="shared" si="50"/>
        <v>7</v>
      </c>
      <c r="P564" s="49">
        <f t="shared" si="51"/>
        <v>7</v>
      </c>
      <c r="Q564">
        <f t="shared" si="52"/>
        <v>7.86</v>
      </c>
      <c r="R564">
        <f t="shared" si="53"/>
        <v>29</v>
      </c>
      <c r="S564" s="49">
        <f t="shared" si="54"/>
        <v>29</v>
      </c>
      <c r="T564">
        <f t="shared" si="55"/>
        <v>8.26</v>
      </c>
      <c r="U564">
        <f t="shared" si="56"/>
        <v>3</v>
      </c>
      <c r="V564" s="49">
        <f t="shared" si="57"/>
        <v>3</v>
      </c>
      <c r="W564">
        <f t="shared" si="58"/>
        <v>7.78</v>
      </c>
      <c r="X564">
        <f t="shared" si="59"/>
        <v>39</v>
      </c>
      <c r="Y564" s="49">
        <f t="shared" si="60"/>
        <v>39</v>
      </c>
      <c r="Z564">
        <f t="shared" si="61"/>
        <v>8.0500000000000007</v>
      </c>
      <c r="AA564">
        <f t="shared" si="62"/>
        <v>14</v>
      </c>
      <c r="AB564">
        <f t="shared" si="63"/>
        <v>14</v>
      </c>
      <c r="AC564">
        <f t="shared" si="64"/>
        <v>8.2200000000000006</v>
      </c>
      <c r="AD564" cm="1">
        <f t="array" ref="AD564">1+SUMPRODUCT((D$469:D$776=D564)*(AC$469:AC$776&gt;AC564))</f>
        <v>2</v>
      </c>
      <c r="AE564">
        <f t="shared" si="65"/>
        <v>2</v>
      </c>
      <c r="AF564">
        <f t="shared" si="66"/>
        <v>7.49</v>
      </c>
      <c r="AG564" cm="1">
        <f t="array" ref="AG564">1+SUMPRODUCT((D$469:D$776=D564)*(AF$469:AF$776&gt;AF564))</f>
        <v>37</v>
      </c>
      <c r="AH564">
        <f t="shared" si="67"/>
        <v>37</v>
      </c>
      <c r="AI564">
        <f t="shared" si="68"/>
        <v>7.64</v>
      </c>
      <c r="AJ564" cm="1">
        <f t="array" ref="AJ564">1+SUMPRODUCT((D$469:D$776=D564)*(AI$469:AI$776&gt;AI564))</f>
        <v>38</v>
      </c>
      <c r="AK564">
        <f t="shared" si="69"/>
        <v>38</v>
      </c>
      <c r="AL564">
        <f t="shared" si="70"/>
        <v>7.7</v>
      </c>
      <c r="AM564" cm="1">
        <f t="array" ref="AM564">1+SUMPRODUCT((D$469:D$776=D564)*(AL$469:AL$776&gt;AL564))</f>
        <v>28</v>
      </c>
      <c r="AN564">
        <f t="shared" si="71"/>
        <v>28</v>
      </c>
    </row>
    <row r="565" spans="2:40" x14ac:dyDescent="0.3">
      <c r="B565" t="s">
        <v>1034</v>
      </c>
      <c r="C565" t="str">
        <f>VLOOKUP(B565,class!A$1:B$357,2,FALSE)</f>
        <v>Shire district</v>
      </c>
      <c r="D565" t="str">
        <f>VLOOKUP(B565,classifications!E$3:F$335,2,FALSE)</f>
        <v xml:space="preserve">Largely Rural (rural including hub towns 50-79%) </v>
      </c>
      <c r="E565" s="7">
        <f t="shared" si="40"/>
        <v>7.69</v>
      </c>
      <c r="F565" s="49">
        <f t="shared" ref="F565:F596" si="72">1+SUMPRODUCT((D$469:D$776=D565)*(E$469:E$776&gt;E565))</f>
        <v>34</v>
      </c>
      <c r="G565" s="49">
        <f t="shared" si="42"/>
        <v>34</v>
      </c>
      <c r="H565">
        <f t="shared" si="43"/>
        <v>7.86</v>
      </c>
      <c r="I565" s="49">
        <f t="shared" ref="I565:I596" si="73">1+SUMPRODUCT((D$469:D$776=D565)*(H$469:H$776&gt;H565))</f>
        <v>16</v>
      </c>
      <c r="J565" s="49">
        <f t="shared" si="45"/>
        <v>16</v>
      </c>
      <c r="K565">
        <f t="shared" si="46"/>
        <v>7.69</v>
      </c>
      <c r="L565">
        <f t="shared" ref="L565:L596" si="74">1+SUMPRODUCT((D$469:D$776=D565)*(K$469:K$776&gt;K565))</f>
        <v>32</v>
      </c>
      <c r="M565" s="49">
        <f t="shared" si="48"/>
        <v>32</v>
      </c>
      <c r="N565">
        <f t="shared" si="49"/>
        <v>7.97</v>
      </c>
      <c r="O565">
        <f t="shared" ref="O565:O596" si="75">1+SUMPRODUCT((D$469:D$776=D565)*(N$469:N$776&gt;N565))</f>
        <v>16</v>
      </c>
      <c r="P565" s="49">
        <f t="shared" si="51"/>
        <v>16</v>
      </c>
      <c r="Q565">
        <f t="shared" si="52"/>
        <v>7.78</v>
      </c>
      <c r="R565">
        <f t="shared" ref="R565:R596" si="76">1+SUMPRODUCT((D$469:D$776=D565)*(Q$469:Q$776&gt;Q565))</f>
        <v>38</v>
      </c>
      <c r="S565" s="49">
        <f t="shared" si="54"/>
        <v>38</v>
      </c>
      <c r="T565">
        <f t="shared" si="55"/>
        <v>7.88</v>
      </c>
      <c r="U565">
        <f t="shared" ref="U565:U596" si="77">1+SUMPRODUCT((D$469:D$776=D565)*(T$469:T$776&gt;T565))</f>
        <v>28</v>
      </c>
      <c r="V565" s="49">
        <f t="shared" si="57"/>
        <v>28</v>
      </c>
      <c r="W565">
        <f t="shared" si="58"/>
        <v>8.11</v>
      </c>
      <c r="X565">
        <f t="shared" ref="X565:X596" si="78">1+SUMPRODUCT((D$469:D$776=D565)*(W$469:W$776&gt;W565))</f>
        <v>10</v>
      </c>
      <c r="Y565" s="49">
        <f t="shared" si="60"/>
        <v>10</v>
      </c>
      <c r="Z565">
        <f t="shared" si="61"/>
        <v>8.1199999999999992</v>
      </c>
      <c r="AA565">
        <f t="shared" ref="AA565:AA596" si="79">1+SUMPRODUCT((D$469:D$776=D565)*(Z$469:Z$776&gt;Z565))</f>
        <v>9</v>
      </c>
      <c r="AB565">
        <f t="shared" si="63"/>
        <v>9</v>
      </c>
      <c r="AC565">
        <f t="shared" si="64"/>
        <v>7.85</v>
      </c>
      <c r="AD565" cm="1">
        <f t="array" ref="AD565">1+SUMPRODUCT((D$469:D$776=D565)*(AC$469:AC$776&gt;AC565))</f>
        <v>30</v>
      </c>
      <c r="AE565">
        <f t="shared" si="65"/>
        <v>30</v>
      </c>
      <c r="AF565">
        <f t="shared" si="66"/>
        <v>7.78</v>
      </c>
      <c r="AG565" cm="1">
        <f t="array" ref="AG565">1+SUMPRODUCT((D$469:D$776=D565)*(AF$469:AF$776&gt;AF565))</f>
        <v>21</v>
      </c>
      <c r="AH565">
        <f t="shared" si="67"/>
        <v>21</v>
      </c>
      <c r="AI565">
        <f t="shared" si="68"/>
        <v>7.83</v>
      </c>
      <c r="AJ565" cm="1">
        <f t="array" ref="AJ565">1+SUMPRODUCT((D$469:D$776=D565)*(AI$469:AI$776&gt;AI565))</f>
        <v>21</v>
      </c>
      <c r="AK565">
        <f t="shared" si="69"/>
        <v>21</v>
      </c>
      <c r="AL565">
        <f t="shared" si="70"/>
        <v>7.63</v>
      </c>
      <c r="AM565" cm="1">
        <f t="array" ref="AM565">1+SUMPRODUCT((D$469:D$776=D565)*(AL$469:AL$776&gt;AL565))</f>
        <v>34</v>
      </c>
      <c r="AN565">
        <f t="shared" si="71"/>
        <v>34</v>
      </c>
    </row>
    <row r="566" spans="2:40" x14ac:dyDescent="0.3">
      <c r="B566" t="s">
        <v>110</v>
      </c>
      <c r="C566" t="str">
        <f>VLOOKUP(B566,class!A$1:B$357,2,FALSE)</f>
        <v>Shire district</v>
      </c>
      <c r="D566" t="str">
        <f>VLOOKUP(B566,classifications!E$3:F$335,2,FALSE)</f>
        <v xml:space="preserve">Mainly Rural (rural including hub towns &gt;=80%) </v>
      </c>
      <c r="E566" s="7">
        <f t="shared" si="40"/>
        <v>7.89</v>
      </c>
      <c r="F566" s="49">
        <f t="shared" si="72"/>
        <v>18</v>
      </c>
      <c r="G566" s="49">
        <f t="shared" si="42"/>
        <v>18</v>
      </c>
      <c r="H566">
        <f t="shared" si="43"/>
        <v>7.64</v>
      </c>
      <c r="I566" s="49">
        <f t="shared" si="73"/>
        <v>38</v>
      </c>
      <c r="J566" s="49">
        <f t="shared" si="45"/>
        <v>38</v>
      </c>
      <c r="K566">
        <f t="shared" si="46"/>
        <v>7.89</v>
      </c>
      <c r="L566">
        <f t="shared" si="74"/>
        <v>27</v>
      </c>
      <c r="M566" s="49">
        <f t="shared" si="48"/>
        <v>27</v>
      </c>
      <c r="N566">
        <f t="shared" si="49"/>
        <v>7.7</v>
      </c>
      <c r="O566">
        <f t="shared" si="75"/>
        <v>39</v>
      </c>
      <c r="P566" s="49">
        <f t="shared" si="51"/>
        <v>39</v>
      </c>
      <c r="Q566">
        <f t="shared" si="52"/>
        <v>7.79</v>
      </c>
      <c r="R566">
        <f t="shared" si="76"/>
        <v>37</v>
      </c>
      <c r="S566" s="49">
        <f t="shared" si="54"/>
        <v>37</v>
      </c>
      <c r="T566">
        <f t="shared" si="55"/>
        <v>7.68</v>
      </c>
      <c r="U566">
        <f t="shared" si="77"/>
        <v>42</v>
      </c>
      <c r="V566" s="49">
        <f t="shared" si="57"/>
        <v>42</v>
      </c>
      <c r="W566">
        <f t="shared" si="58"/>
        <v>7.89</v>
      </c>
      <c r="X566">
        <f t="shared" si="78"/>
        <v>31</v>
      </c>
      <c r="Y566" s="49">
        <f t="shared" si="60"/>
        <v>31</v>
      </c>
      <c r="Z566">
        <f t="shared" si="61"/>
        <v>8.26</v>
      </c>
      <c r="AA566">
        <f t="shared" si="79"/>
        <v>3</v>
      </c>
      <c r="AB566">
        <f t="shared" si="63"/>
        <v>3</v>
      </c>
      <c r="AC566">
        <f t="shared" si="64"/>
        <v>8.0399999999999991</v>
      </c>
      <c r="AD566" cm="1">
        <f t="array" ref="AD566">1+SUMPRODUCT((D$469:D$776=D566)*(AC$469:AC$776&gt;AC566))</f>
        <v>19</v>
      </c>
      <c r="AE566">
        <f t="shared" si="65"/>
        <v>19</v>
      </c>
      <c r="AF566">
        <f t="shared" si="66"/>
        <v>7.72</v>
      </c>
      <c r="AG566" cm="1">
        <f t="array" ref="AG566">1+SUMPRODUCT((D$469:D$776=D566)*(AF$469:AF$776&gt;AF566))</f>
        <v>32</v>
      </c>
      <c r="AH566">
        <f t="shared" si="67"/>
        <v>32</v>
      </c>
      <c r="AI566">
        <f t="shared" si="68"/>
        <v>7.64</v>
      </c>
      <c r="AJ566" cm="1">
        <f t="array" ref="AJ566">1+SUMPRODUCT((D$469:D$776=D566)*(AI$469:AI$776&gt;AI566))</f>
        <v>37</v>
      </c>
      <c r="AK566">
        <f t="shared" si="69"/>
        <v>37</v>
      </c>
      <c r="AL566">
        <f t="shared" si="70"/>
        <v>7.87</v>
      </c>
      <c r="AM566" cm="1">
        <f t="array" ref="AM566">1+SUMPRODUCT((D$469:D$776=D566)*(AL$469:AL$776&gt;AL566))</f>
        <v>24</v>
      </c>
      <c r="AN566">
        <f t="shared" si="71"/>
        <v>24</v>
      </c>
    </row>
    <row r="567" spans="2:40" x14ac:dyDescent="0.3">
      <c r="B567" t="s">
        <v>111</v>
      </c>
      <c r="C567" t="str">
        <f>VLOOKUP(B567,class!A$1:B$357,2,FALSE)</f>
        <v>Shire district</v>
      </c>
      <c r="D567" t="str">
        <f>VLOOKUP(B567,classifications!E$3:F$335,2,FALSE)</f>
        <v>Urban with City and Town</v>
      </c>
      <c r="E567" s="7">
        <f t="shared" si="40"/>
        <v>7.59</v>
      </c>
      <c r="F567" s="49">
        <f t="shared" si="72"/>
        <v>60</v>
      </c>
      <c r="G567" s="49">
        <f t="shared" si="42"/>
        <v>60</v>
      </c>
      <c r="H567">
        <f t="shared" si="43"/>
        <v>7.92</v>
      </c>
      <c r="I567" s="49">
        <f t="shared" si="73"/>
        <v>6</v>
      </c>
      <c r="J567" s="49">
        <f t="shared" si="45"/>
        <v>6</v>
      </c>
      <c r="K567">
        <f t="shared" si="46"/>
        <v>8.52</v>
      </c>
      <c r="L567">
        <f t="shared" si="74"/>
        <v>1</v>
      </c>
      <c r="M567" s="49">
        <f t="shared" si="48"/>
        <v>1</v>
      </c>
      <c r="N567">
        <f t="shared" si="49"/>
        <v>8.09</v>
      </c>
      <c r="O567">
        <f t="shared" si="75"/>
        <v>7</v>
      </c>
      <c r="P567" s="49">
        <f t="shared" si="51"/>
        <v>7</v>
      </c>
      <c r="Q567">
        <f t="shared" si="52"/>
        <v>8.02</v>
      </c>
      <c r="R567">
        <f t="shared" si="76"/>
        <v>10</v>
      </c>
      <c r="S567" s="49">
        <f t="shared" si="54"/>
        <v>10</v>
      </c>
      <c r="T567">
        <f t="shared" si="55"/>
        <v>8.09</v>
      </c>
      <c r="U567">
        <f t="shared" si="77"/>
        <v>5</v>
      </c>
      <c r="V567" s="49">
        <f t="shared" si="57"/>
        <v>5</v>
      </c>
      <c r="W567">
        <f t="shared" si="58"/>
        <v>8.2100000000000009</v>
      </c>
      <c r="X567">
        <f t="shared" si="78"/>
        <v>6</v>
      </c>
      <c r="Y567" s="49">
        <f t="shared" si="60"/>
        <v>6</v>
      </c>
      <c r="Z567">
        <f t="shared" si="61"/>
        <v>8.25</v>
      </c>
      <c r="AA567">
        <f t="shared" si="79"/>
        <v>5</v>
      </c>
      <c r="AB567">
        <f t="shared" si="63"/>
        <v>5</v>
      </c>
      <c r="AC567">
        <f t="shared" si="64"/>
        <v>8.5399999999999991</v>
      </c>
      <c r="AD567" cm="1">
        <f t="array" ref="AD567">1+SUMPRODUCT((D$469:D$776=D567)*(AC$469:AC$776&gt;AC567))</f>
        <v>2</v>
      </c>
      <c r="AE567">
        <f t="shared" si="65"/>
        <v>2</v>
      </c>
      <c r="AF567">
        <f t="shared" si="66"/>
        <v>7.55</v>
      </c>
      <c r="AG567" cm="1">
        <f t="array" ref="AG567">1+SUMPRODUCT((D$469:D$776=D567)*(AF$469:AF$776&gt;AF567))</f>
        <v>78</v>
      </c>
      <c r="AH567">
        <f t="shared" si="67"/>
        <v>78</v>
      </c>
      <c r="AI567">
        <f t="shared" si="68"/>
        <v>7.93</v>
      </c>
      <c r="AJ567" cm="1">
        <f t="array" ref="AJ567">1+SUMPRODUCT((D$469:D$776=D567)*(AI$469:AI$776&gt;AI567))</f>
        <v>18</v>
      </c>
      <c r="AK567">
        <f t="shared" si="69"/>
        <v>18</v>
      </c>
      <c r="AL567">
        <f t="shared" si="70"/>
        <v>7.84</v>
      </c>
      <c r="AM567" cm="1">
        <f t="array" ref="AM567">1+SUMPRODUCT((D$469:D$776=D567)*(AL$469:AL$776&gt;AL567))</f>
        <v>29</v>
      </c>
      <c r="AN567">
        <f t="shared" si="71"/>
        <v>29</v>
      </c>
    </row>
    <row r="568" spans="2:40" x14ac:dyDescent="0.3">
      <c r="B568" t="s">
        <v>112</v>
      </c>
      <c r="C568" t="str">
        <f>VLOOKUP(B568,class!A$1:B$357,2,FALSE)</f>
        <v>Metropolitan district</v>
      </c>
      <c r="D568" t="str">
        <f>VLOOKUP(B568,classifications!E$3:F$335,2,FALSE)</f>
        <v>Urban with Major Conurbation</v>
      </c>
      <c r="E568" s="7">
        <f t="shared" si="40"/>
        <v>7.56</v>
      </c>
      <c r="F568" s="49">
        <f t="shared" si="72"/>
        <v>47</v>
      </c>
      <c r="G568" s="49">
        <f t="shared" si="42"/>
        <v>47</v>
      </c>
      <c r="H568">
        <f t="shared" si="43"/>
        <v>7.49</v>
      </c>
      <c r="I568" s="49">
        <f t="shared" si="73"/>
        <v>62</v>
      </c>
      <c r="J568" s="49">
        <f t="shared" si="45"/>
        <v>62</v>
      </c>
      <c r="K568">
        <f t="shared" si="46"/>
        <v>7.62</v>
      </c>
      <c r="L568">
        <f t="shared" si="74"/>
        <v>48</v>
      </c>
      <c r="M568" s="49">
        <f t="shared" si="48"/>
        <v>48</v>
      </c>
      <c r="N568">
        <f t="shared" si="49"/>
        <v>7.62</v>
      </c>
      <c r="O568">
        <f t="shared" si="75"/>
        <v>60</v>
      </c>
      <c r="P568" s="49">
        <f t="shared" si="51"/>
        <v>60</v>
      </c>
      <c r="Q568">
        <f t="shared" si="52"/>
        <v>7.85</v>
      </c>
      <c r="R568">
        <f t="shared" si="76"/>
        <v>20</v>
      </c>
      <c r="S568" s="49">
        <f t="shared" si="54"/>
        <v>20</v>
      </c>
      <c r="T568">
        <f t="shared" si="55"/>
        <v>7.9</v>
      </c>
      <c r="U568">
        <f t="shared" si="77"/>
        <v>15</v>
      </c>
      <c r="V568" s="49">
        <f t="shared" si="57"/>
        <v>15</v>
      </c>
      <c r="W568">
        <f t="shared" si="58"/>
        <v>7.85</v>
      </c>
      <c r="X568">
        <f t="shared" si="78"/>
        <v>33</v>
      </c>
      <c r="Y568" s="49">
        <f t="shared" si="60"/>
        <v>33</v>
      </c>
      <c r="Z568">
        <f t="shared" si="61"/>
        <v>7.74</v>
      </c>
      <c r="AA568">
        <f t="shared" si="79"/>
        <v>55</v>
      </c>
      <c r="AB568">
        <f t="shared" si="63"/>
        <v>55</v>
      </c>
      <c r="AC568">
        <f t="shared" si="64"/>
        <v>7.75</v>
      </c>
      <c r="AD568" cm="1">
        <f t="array" ref="AD568">1+SUMPRODUCT((D$469:D$776=D568)*(AC$469:AC$776&gt;AC568))</f>
        <v>44</v>
      </c>
      <c r="AE568">
        <f t="shared" si="65"/>
        <v>44</v>
      </c>
      <c r="AF568">
        <f t="shared" si="66"/>
        <v>7.46</v>
      </c>
      <c r="AG568" cm="1">
        <f t="array" ref="AG568">1+SUMPRODUCT((D$469:D$776=D568)*(AF$469:AF$776&gt;AF568))</f>
        <v>67</v>
      </c>
      <c r="AH568">
        <f t="shared" si="67"/>
        <v>67</v>
      </c>
      <c r="AI568">
        <f t="shared" si="68"/>
        <v>7.73</v>
      </c>
      <c r="AJ568" cm="1">
        <f t="array" ref="AJ568">1+SUMPRODUCT((D$469:D$776=D568)*(AI$469:AI$776&gt;AI568))</f>
        <v>36</v>
      </c>
      <c r="AK568">
        <f t="shared" si="69"/>
        <v>36</v>
      </c>
      <c r="AL568">
        <f t="shared" si="70"/>
        <v>7.69</v>
      </c>
      <c r="AM568" cm="1">
        <f t="array" ref="AM568">1+SUMPRODUCT((D$469:D$776=D568)*(AL$469:AL$776&gt;AL568))</f>
        <v>36</v>
      </c>
      <c r="AN568">
        <f t="shared" si="71"/>
        <v>36</v>
      </c>
    </row>
    <row r="569" spans="2:40" x14ac:dyDescent="0.3">
      <c r="B569" t="s">
        <v>113</v>
      </c>
      <c r="C569" t="str">
        <f>VLOOKUP(B569,class!A$1:B$357,2,FALSE)</f>
        <v>Shire district</v>
      </c>
      <c r="D569" t="str">
        <f>VLOOKUP(B569,classifications!E$3:F$335,2,FALSE)</f>
        <v>Urban with Minor Conurbation</v>
      </c>
      <c r="E569" s="7">
        <f t="shared" si="40"/>
        <v>7.68</v>
      </c>
      <c r="F569" s="49">
        <f t="shared" si="72"/>
        <v>4</v>
      </c>
      <c r="G569" s="49">
        <f t="shared" si="42"/>
        <v>4</v>
      </c>
      <c r="H569">
        <f t="shared" si="43"/>
        <v>7.81</v>
      </c>
      <c r="I569" s="49">
        <f t="shared" si="73"/>
        <v>3</v>
      </c>
      <c r="J569" s="49">
        <f t="shared" si="45"/>
        <v>3</v>
      </c>
      <c r="K569">
        <f t="shared" si="46"/>
        <v>7.61</v>
      </c>
      <c r="L569">
        <f t="shared" si="74"/>
        <v>8</v>
      </c>
      <c r="M569" s="49">
        <f t="shared" si="48"/>
        <v>8</v>
      </c>
      <c r="N569">
        <f t="shared" si="49"/>
        <v>7.95</v>
      </c>
      <c r="O569">
        <f t="shared" si="75"/>
        <v>3</v>
      </c>
      <c r="P569" s="49">
        <f t="shared" si="51"/>
        <v>3</v>
      </c>
      <c r="Q569">
        <f t="shared" si="52"/>
        <v>7.97</v>
      </c>
      <c r="R569">
        <f t="shared" si="76"/>
        <v>4</v>
      </c>
      <c r="S569" s="49">
        <f t="shared" si="54"/>
        <v>4</v>
      </c>
      <c r="T569">
        <f t="shared" si="55"/>
        <v>7.94</v>
      </c>
      <c r="U569">
        <f t="shared" si="77"/>
        <v>4</v>
      </c>
      <c r="V569" s="49">
        <f t="shared" si="57"/>
        <v>4</v>
      </c>
      <c r="W569">
        <f t="shared" si="58"/>
        <v>8.01</v>
      </c>
      <c r="X569">
        <f t="shared" si="78"/>
        <v>2</v>
      </c>
      <c r="Y569" s="49">
        <f t="shared" si="60"/>
        <v>2</v>
      </c>
      <c r="Z569">
        <f t="shared" si="61"/>
        <v>8.14</v>
      </c>
      <c r="AA569">
        <f t="shared" si="79"/>
        <v>1</v>
      </c>
      <c r="AB569">
        <f t="shared" si="63"/>
        <v>1</v>
      </c>
      <c r="AC569">
        <f t="shared" si="64"/>
        <v>7.96</v>
      </c>
      <c r="AD569" cm="1">
        <f t="array" ref="AD569">1+SUMPRODUCT((D$469:D$776=D569)*(AC$469:AC$776&gt;AC569))</f>
        <v>6</v>
      </c>
      <c r="AE569">
        <f t="shared" si="65"/>
        <v>6</v>
      </c>
      <c r="AF569">
        <f t="shared" si="66"/>
        <v>7.78</v>
      </c>
      <c r="AG569" cm="1">
        <f t="array" ref="AG569">1+SUMPRODUCT((D$469:D$776=D569)*(AF$469:AF$776&gt;AF569))</f>
        <v>5</v>
      </c>
      <c r="AH569">
        <f t="shared" si="67"/>
        <v>5</v>
      </c>
      <c r="AI569">
        <f t="shared" si="68"/>
        <v>7.91</v>
      </c>
      <c r="AJ569" cm="1">
        <f t="array" ref="AJ569">1+SUMPRODUCT((D$469:D$776=D569)*(AI$469:AI$776&gt;AI569))</f>
        <v>3</v>
      </c>
      <c r="AK569">
        <f t="shared" si="69"/>
        <v>3</v>
      </c>
      <c r="AL569">
        <f t="shared" si="70"/>
        <v>7.52</v>
      </c>
      <c r="AM569" cm="1">
        <f t="array" ref="AM569">1+SUMPRODUCT((D$469:D$776=D569)*(AL$469:AL$776&gt;AL569))</f>
        <v>7</v>
      </c>
      <c r="AN569">
        <f t="shared" si="71"/>
        <v>7</v>
      </c>
    </row>
    <row r="570" spans="2:40" x14ac:dyDescent="0.3">
      <c r="B570" t="s">
        <v>114</v>
      </c>
      <c r="C570" t="str">
        <f>VLOOKUP(B570,class!A$1:B$357,2,FALSE)</f>
        <v>Shire district</v>
      </c>
      <c r="D570" t="str">
        <f>VLOOKUP(B570,classifications!E$3:F$335,2,FALSE)</f>
        <v>Urban with City and Town</v>
      </c>
      <c r="E570" s="7">
        <f t="shared" si="40"/>
        <v>7.72</v>
      </c>
      <c r="F570" s="49">
        <f t="shared" si="72"/>
        <v>27</v>
      </c>
      <c r="G570" s="49">
        <f t="shared" si="42"/>
        <v>27</v>
      </c>
      <c r="H570">
        <f t="shared" si="43"/>
        <v>7.59</v>
      </c>
      <c r="I570" s="49">
        <f t="shared" si="73"/>
        <v>62</v>
      </c>
      <c r="J570" s="49">
        <f t="shared" si="45"/>
        <v>62</v>
      </c>
      <c r="K570">
        <f t="shared" si="46"/>
        <v>7.59</v>
      </c>
      <c r="L570">
        <f t="shared" si="74"/>
        <v>77</v>
      </c>
      <c r="M570" s="49">
        <f t="shared" si="48"/>
        <v>77</v>
      </c>
      <c r="N570">
        <f t="shared" si="49"/>
        <v>7.7</v>
      </c>
      <c r="O570">
        <f t="shared" si="75"/>
        <v>63</v>
      </c>
      <c r="P570" s="49">
        <f t="shared" si="51"/>
        <v>63</v>
      </c>
      <c r="Q570">
        <f t="shared" si="52"/>
        <v>7.81</v>
      </c>
      <c r="R570">
        <f t="shared" si="76"/>
        <v>53</v>
      </c>
      <c r="S570" s="49">
        <f t="shared" si="54"/>
        <v>53</v>
      </c>
      <c r="T570">
        <f t="shared" si="55"/>
        <v>7.79</v>
      </c>
      <c r="U570">
        <f t="shared" si="77"/>
        <v>61</v>
      </c>
      <c r="V570" s="49">
        <f t="shared" si="57"/>
        <v>61</v>
      </c>
      <c r="W570">
        <f t="shared" si="58"/>
        <v>7.77</v>
      </c>
      <c r="X570">
        <f t="shared" si="78"/>
        <v>72</v>
      </c>
      <c r="Y570" s="49">
        <f t="shared" si="60"/>
        <v>72</v>
      </c>
      <c r="Z570">
        <f t="shared" si="61"/>
        <v>7.97</v>
      </c>
      <c r="AA570">
        <f t="shared" si="79"/>
        <v>28</v>
      </c>
      <c r="AB570">
        <f t="shared" si="63"/>
        <v>28</v>
      </c>
      <c r="AC570">
        <f t="shared" si="64"/>
        <v>7.61</v>
      </c>
      <c r="AD570" cm="1">
        <f t="array" ref="AD570">1+SUMPRODUCT((D$469:D$776=D570)*(AC$469:AC$776&gt;AC570))</f>
        <v>85</v>
      </c>
      <c r="AE570">
        <f t="shared" si="65"/>
        <v>85</v>
      </c>
      <c r="AF570">
        <f t="shared" si="66"/>
        <v>7.56</v>
      </c>
      <c r="AG570" cm="1">
        <f t="array" ref="AG570">1+SUMPRODUCT((D$469:D$776=D570)*(AF$469:AF$776&gt;AF570))</f>
        <v>76</v>
      </c>
      <c r="AH570">
        <f t="shared" si="67"/>
        <v>76</v>
      </c>
      <c r="AI570">
        <f t="shared" si="68"/>
        <v>7.63</v>
      </c>
      <c r="AJ570" cm="1">
        <f t="array" ref="AJ570">1+SUMPRODUCT((D$469:D$776=D570)*(AI$469:AI$776&gt;AI570))</f>
        <v>73</v>
      </c>
      <c r="AK570">
        <f t="shared" si="69"/>
        <v>73</v>
      </c>
      <c r="AL570">
        <f t="shared" si="70"/>
        <v>7.63</v>
      </c>
      <c r="AM570" cm="1">
        <f t="array" ref="AM570">1+SUMPRODUCT((D$469:D$776=D570)*(AL$469:AL$776&gt;AL570))</f>
        <v>67</v>
      </c>
      <c r="AN570">
        <f t="shared" si="71"/>
        <v>67</v>
      </c>
    </row>
    <row r="571" spans="2:40" x14ac:dyDescent="0.3">
      <c r="B571" t="s">
        <v>115</v>
      </c>
      <c r="C571" t="str">
        <f>VLOOKUP(B571,class!A$1:B$357,2,FALSE)</f>
        <v>Shire district</v>
      </c>
      <c r="D571" t="str">
        <f>VLOOKUP(B571,classifications!E$3:F$335,2,FALSE)</f>
        <v>Urban with City and Town</v>
      </c>
      <c r="E571" s="7">
        <f t="shared" si="40"/>
        <v>7.71</v>
      </c>
      <c r="F571" s="49">
        <f t="shared" si="72"/>
        <v>33</v>
      </c>
      <c r="G571" s="49">
        <f t="shared" si="42"/>
        <v>33</v>
      </c>
      <c r="H571">
        <f t="shared" si="43"/>
        <v>7.99</v>
      </c>
      <c r="I571" s="49">
        <f t="shared" si="73"/>
        <v>4</v>
      </c>
      <c r="J571" s="49">
        <f t="shared" si="45"/>
        <v>4</v>
      </c>
      <c r="K571">
        <f t="shared" si="46"/>
        <v>7.67</v>
      </c>
      <c r="L571">
        <f t="shared" si="74"/>
        <v>50</v>
      </c>
      <c r="M571" s="49">
        <f t="shared" si="48"/>
        <v>50</v>
      </c>
      <c r="N571">
        <f t="shared" si="49"/>
        <v>7.74</v>
      </c>
      <c r="O571">
        <f t="shared" si="75"/>
        <v>56</v>
      </c>
      <c r="P571" s="49">
        <f t="shared" si="51"/>
        <v>56</v>
      </c>
      <c r="Q571">
        <f t="shared" si="52"/>
        <v>7.9</v>
      </c>
      <c r="R571">
        <f t="shared" si="76"/>
        <v>28</v>
      </c>
      <c r="S571" s="49">
        <f t="shared" si="54"/>
        <v>28</v>
      </c>
      <c r="T571">
        <f t="shared" si="55"/>
        <v>7.88</v>
      </c>
      <c r="U571">
        <f t="shared" si="77"/>
        <v>39</v>
      </c>
      <c r="V571" s="49">
        <f t="shared" si="57"/>
        <v>39</v>
      </c>
      <c r="W571">
        <f t="shared" si="58"/>
        <v>7.88</v>
      </c>
      <c r="X571">
        <f t="shared" si="78"/>
        <v>49</v>
      </c>
      <c r="Y571" s="49">
        <f t="shared" si="60"/>
        <v>49</v>
      </c>
      <c r="Z571">
        <f t="shared" si="61"/>
        <v>8.1</v>
      </c>
      <c r="AA571">
        <f t="shared" si="79"/>
        <v>14</v>
      </c>
      <c r="AB571">
        <f t="shared" si="63"/>
        <v>14</v>
      </c>
      <c r="AC571">
        <f t="shared" si="64"/>
        <v>7.73</v>
      </c>
      <c r="AD571" cm="1">
        <f t="array" ref="AD571">1+SUMPRODUCT((D$469:D$776=D571)*(AC$469:AC$776&gt;AC571))</f>
        <v>70</v>
      </c>
      <c r="AE571">
        <f t="shared" si="65"/>
        <v>70</v>
      </c>
      <c r="AF571">
        <f t="shared" si="66"/>
        <v>7.6</v>
      </c>
      <c r="AG571" cm="1">
        <f t="array" ref="AG571">1+SUMPRODUCT((D$469:D$776=D571)*(AF$469:AF$776&gt;AF571))</f>
        <v>70</v>
      </c>
      <c r="AH571">
        <f t="shared" si="67"/>
        <v>70</v>
      </c>
      <c r="AI571">
        <f t="shared" si="68"/>
        <v>8.0299999999999994</v>
      </c>
      <c r="AJ571" cm="1">
        <f t="array" ref="AJ571">1+SUMPRODUCT((D$469:D$776=D571)*(AI$469:AI$776&gt;AI571))</f>
        <v>9</v>
      </c>
      <c r="AK571">
        <f t="shared" si="69"/>
        <v>9</v>
      </c>
      <c r="AL571">
        <f t="shared" si="70"/>
        <v>7.86</v>
      </c>
      <c r="AM571" cm="1">
        <f t="array" ref="AM571">1+SUMPRODUCT((D$469:D$776=D571)*(AL$469:AL$776&gt;AL571))</f>
        <v>27</v>
      </c>
      <c r="AN571">
        <f t="shared" si="71"/>
        <v>27</v>
      </c>
    </row>
    <row r="572" spans="2:40" x14ac:dyDescent="0.3">
      <c r="B572" t="s">
        <v>116</v>
      </c>
      <c r="C572" t="str">
        <f>VLOOKUP(B572,class!A$1:B$357,2,FALSE)</f>
        <v>Shire district</v>
      </c>
      <c r="D572" t="str">
        <f>VLOOKUP(B572,classifications!E$3:F$335,2,FALSE)</f>
        <v>Urban with Major Conurbation</v>
      </c>
      <c r="E572" s="7">
        <f t="shared" si="40"/>
        <v>7.66</v>
      </c>
      <c r="F572" s="49">
        <f t="shared" si="72"/>
        <v>23</v>
      </c>
      <c r="G572" s="49">
        <f t="shared" si="42"/>
        <v>23</v>
      </c>
      <c r="H572">
        <f t="shared" si="43"/>
        <v>7.84</v>
      </c>
      <c r="I572" s="49">
        <f t="shared" si="73"/>
        <v>9</v>
      </c>
      <c r="J572" s="49">
        <f t="shared" si="45"/>
        <v>9</v>
      </c>
      <c r="K572">
        <f t="shared" si="46"/>
        <v>7.88</v>
      </c>
      <c r="L572">
        <f t="shared" si="74"/>
        <v>5</v>
      </c>
      <c r="M572" s="49">
        <f t="shared" si="48"/>
        <v>5</v>
      </c>
      <c r="N572">
        <f t="shared" si="49"/>
        <v>7.88</v>
      </c>
      <c r="O572">
        <f t="shared" si="75"/>
        <v>11</v>
      </c>
      <c r="P572" s="49">
        <f t="shared" si="51"/>
        <v>11</v>
      </c>
      <c r="Q572">
        <f t="shared" si="52"/>
        <v>7.26</v>
      </c>
      <c r="R572">
        <f t="shared" si="76"/>
        <v>75</v>
      </c>
      <c r="S572" s="49">
        <f t="shared" si="54"/>
        <v>75</v>
      </c>
      <c r="T572">
        <f t="shared" si="55"/>
        <v>7.9</v>
      </c>
      <c r="U572">
        <f t="shared" si="77"/>
        <v>15</v>
      </c>
      <c r="V572" s="49">
        <f t="shared" si="57"/>
        <v>15</v>
      </c>
      <c r="W572">
        <f t="shared" si="58"/>
        <v>7.98</v>
      </c>
      <c r="X572">
        <f t="shared" si="78"/>
        <v>12</v>
      </c>
      <c r="Y572" s="49">
        <f t="shared" si="60"/>
        <v>12</v>
      </c>
      <c r="Z572">
        <f t="shared" si="61"/>
        <v>7.75</v>
      </c>
      <c r="AA572">
        <f t="shared" si="79"/>
        <v>51</v>
      </c>
      <c r="AB572">
        <f t="shared" si="63"/>
        <v>51</v>
      </c>
      <c r="AC572">
        <f t="shared" si="64"/>
        <v>7.6</v>
      </c>
      <c r="AD572" cm="1">
        <f t="array" ref="AD572">1+SUMPRODUCT((D$469:D$776=D572)*(AC$469:AC$776&gt;AC572))</f>
        <v>66</v>
      </c>
      <c r="AE572">
        <f t="shared" si="65"/>
        <v>66</v>
      </c>
      <c r="AF572">
        <f t="shared" si="66"/>
        <v>7.49</v>
      </c>
      <c r="AG572" cm="1">
        <f t="array" ref="AG572">1+SUMPRODUCT((D$469:D$776=D572)*(AF$469:AF$776&gt;AF572))</f>
        <v>65</v>
      </c>
      <c r="AH572">
        <f t="shared" si="67"/>
        <v>65</v>
      </c>
      <c r="AI572" t="str">
        <f t="shared" si="68"/>
        <v>x</v>
      </c>
      <c r="AJ572" cm="1">
        <f t="array" ref="AJ572">1+SUMPRODUCT((D$469:D$776=D572)*(AI$469:AI$776&gt;AI572))</f>
        <v>1</v>
      </c>
      <c r="AK572">
        <f t="shared" si="69"/>
        <v>9999</v>
      </c>
      <c r="AL572">
        <f t="shared" si="70"/>
        <v>8.14</v>
      </c>
      <c r="AM572" cm="1">
        <f t="array" ref="AM572">1+SUMPRODUCT((D$469:D$776=D572)*(AL$469:AL$776&gt;AL572))</f>
        <v>5</v>
      </c>
      <c r="AN572">
        <f t="shared" si="71"/>
        <v>5</v>
      </c>
    </row>
    <row r="573" spans="2:40" x14ac:dyDescent="0.3">
      <c r="B573" t="s">
        <v>117</v>
      </c>
      <c r="C573" t="str">
        <f>VLOOKUP(B573,class!A$1:B$357,2,FALSE)</f>
        <v>Shire district</v>
      </c>
      <c r="D573" t="str">
        <f>VLOOKUP(B573,classifications!E$3:F$335,2,FALSE)</f>
        <v>Urban with Significant Rural (rural including hub towns 26-49%)</v>
      </c>
      <c r="E573" s="7">
        <f t="shared" si="40"/>
        <v>7.21</v>
      </c>
      <c r="F573" s="49">
        <f t="shared" si="72"/>
        <v>49</v>
      </c>
      <c r="G573" s="49">
        <f t="shared" si="42"/>
        <v>49</v>
      </c>
      <c r="H573">
        <f t="shared" si="43"/>
        <v>7.67</v>
      </c>
      <c r="I573" s="49">
        <f t="shared" si="73"/>
        <v>38</v>
      </c>
      <c r="J573" s="49">
        <f t="shared" si="45"/>
        <v>38</v>
      </c>
      <c r="K573">
        <f t="shared" si="46"/>
        <v>7.7</v>
      </c>
      <c r="L573">
        <f t="shared" si="74"/>
        <v>44</v>
      </c>
      <c r="M573" s="49">
        <f t="shared" si="48"/>
        <v>44</v>
      </c>
      <c r="N573">
        <f t="shared" si="49"/>
        <v>7.97</v>
      </c>
      <c r="O573">
        <f t="shared" si="75"/>
        <v>17</v>
      </c>
      <c r="P573" s="49">
        <f t="shared" si="51"/>
        <v>17</v>
      </c>
      <c r="Q573">
        <f t="shared" si="52"/>
        <v>8.1</v>
      </c>
      <c r="R573">
        <f t="shared" si="76"/>
        <v>4</v>
      </c>
      <c r="S573" s="49">
        <f t="shared" si="54"/>
        <v>4</v>
      </c>
      <c r="T573">
        <f t="shared" si="55"/>
        <v>7.81</v>
      </c>
      <c r="U573">
        <f t="shared" si="77"/>
        <v>42</v>
      </c>
      <c r="V573" s="49">
        <f t="shared" si="57"/>
        <v>42</v>
      </c>
      <c r="W573">
        <f t="shared" si="58"/>
        <v>7.66</v>
      </c>
      <c r="X573">
        <f t="shared" si="78"/>
        <v>47</v>
      </c>
      <c r="Y573" s="49">
        <f t="shared" si="60"/>
        <v>47</v>
      </c>
      <c r="Z573">
        <f t="shared" si="61"/>
        <v>8.02</v>
      </c>
      <c r="AA573">
        <f t="shared" si="79"/>
        <v>18</v>
      </c>
      <c r="AB573">
        <f t="shared" si="63"/>
        <v>18</v>
      </c>
      <c r="AC573">
        <f t="shared" si="64"/>
        <v>7.98</v>
      </c>
      <c r="AD573" cm="1">
        <f t="array" ref="AD573">1+SUMPRODUCT((D$469:D$776=D573)*(AC$469:AC$776&gt;AC573))</f>
        <v>17</v>
      </c>
      <c r="AE573">
        <f t="shared" si="65"/>
        <v>17</v>
      </c>
      <c r="AF573">
        <f t="shared" si="66"/>
        <v>7.57</v>
      </c>
      <c r="AG573" cm="1">
        <f t="array" ref="AG573">1+SUMPRODUCT((D$469:D$776=D573)*(AF$469:AF$776&gt;AF573))</f>
        <v>40</v>
      </c>
      <c r="AH573">
        <f t="shared" si="67"/>
        <v>40</v>
      </c>
      <c r="AI573">
        <f t="shared" si="68"/>
        <v>8.32</v>
      </c>
      <c r="AJ573" cm="1">
        <f t="array" ref="AJ573">1+SUMPRODUCT((D$469:D$776=D573)*(AI$469:AI$776&gt;AI573))</f>
        <v>1</v>
      </c>
      <c r="AK573">
        <f t="shared" si="69"/>
        <v>1</v>
      </c>
      <c r="AL573">
        <f t="shared" si="70"/>
        <v>8.16</v>
      </c>
      <c r="AM573" cm="1">
        <f t="array" ref="AM573">1+SUMPRODUCT((D$469:D$776=D573)*(AL$469:AL$776&gt;AL573))</f>
        <v>6</v>
      </c>
      <c r="AN573">
        <f t="shared" si="71"/>
        <v>6</v>
      </c>
    </row>
    <row r="574" spans="2:40" x14ac:dyDescent="0.3">
      <c r="B574" t="s">
        <v>118</v>
      </c>
      <c r="C574" t="str">
        <f>VLOOKUP(B574,class!A$1:B$357,2,FALSE)</f>
        <v>London borough</v>
      </c>
      <c r="D574" t="str">
        <f>VLOOKUP(B574,classifications!E$3:F$335,2,FALSE)</f>
        <v>Urban with Major Conurbation</v>
      </c>
      <c r="E574" s="7">
        <f t="shared" si="40"/>
        <v>7.36</v>
      </c>
      <c r="F574" s="49">
        <f t="shared" si="72"/>
        <v>66</v>
      </c>
      <c r="G574" s="49">
        <f t="shared" si="42"/>
        <v>66</v>
      </c>
      <c r="H574">
        <f t="shared" si="43"/>
        <v>7.53</v>
      </c>
      <c r="I574" s="49">
        <f t="shared" si="73"/>
        <v>55</v>
      </c>
      <c r="J574" s="49">
        <f t="shared" si="45"/>
        <v>55</v>
      </c>
      <c r="K574">
        <f t="shared" si="46"/>
        <v>7.68</v>
      </c>
      <c r="L574">
        <f t="shared" si="74"/>
        <v>39</v>
      </c>
      <c r="M574" s="49">
        <f t="shared" si="48"/>
        <v>39</v>
      </c>
      <c r="N574">
        <f t="shared" si="49"/>
        <v>7.67</v>
      </c>
      <c r="O574">
        <f t="shared" si="75"/>
        <v>54</v>
      </c>
      <c r="P574" s="49">
        <f t="shared" si="51"/>
        <v>54</v>
      </c>
      <c r="Q574">
        <f t="shared" si="52"/>
        <v>7.64</v>
      </c>
      <c r="R574">
        <f t="shared" si="76"/>
        <v>61</v>
      </c>
      <c r="S574" s="49">
        <f t="shared" si="54"/>
        <v>61</v>
      </c>
      <c r="T574">
        <f t="shared" si="55"/>
        <v>7.68</v>
      </c>
      <c r="U574">
        <f t="shared" si="77"/>
        <v>60</v>
      </c>
      <c r="V574" s="49">
        <f t="shared" si="57"/>
        <v>60</v>
      </c>
      <c r="W574">
        <f t="shared" si="58"/>
        <v>7.73</v>
      </c>
      <c r="X574">
        <f t="shared" si="78"/>
        <v>52</v>
      </c>
      <c r="Y574" s="49">
        <f t="shared" si="60"/>
        <v>52</v>
      </c>
      <c r="Z574">
        <f t="shared" si="61"/>
        <v>7.81</v>
      </c>
      <c r="AA574">
        <f t="shared" si="79"/>
        <v>39</v>
      </c>
      <c r="AB574">
        <f t="shared" si="63"/>
        <v>39</v>
      </c>
      <c r="AC574">
        <f t="shared" si="64"/>
        <v>7.89</v>
      </c>
      <c r="AD574" cm="1">
        <f t="array" ref="AD574">1+SUMPRODUCT((D$469:D$776=D574)*(AC$469:AC$776&gt;AC574))</f>
        <v>20</v>
      </c>
      <c r="AE574">
        <f t="shared" si="65"/>
        <v>20</v>
      </c>
      <c r="AF574">
        <f t="shared" si="66"/>
        <v>7.64</v>
      </c>
      <c r="AG574" cm="1">
        <f t="array" ref="AG574">1+SUMPRODUCT((D$469:D$776=D574)*(AF$469:AF$776&gt;AF574))</f>
        <v>36</v>
      </c>
      <c r="AH574">
        <f t="shared" si="67"/>
        <v>36</v>
      </c>
      <c r="AI574">
        <f t="shared" si="68"/>
        <v>7.49</v>
      </c>
      <c r="AJ574" cm="1">
        <f t="array" ref="AJ574">1+SUMPRODUCT((D$469:D$776=D574)*(AI$469:AI$776&gt;AI574))</f>
        <v>73</v>
      </c>
      <c r="AK574">
        <f t="shared" si="69"/>
        <v>73</v>
      </c>
      <c r="AL574">
        <f t="shared" si="70"/>
        <v>7.74</v>
      </c>
      <c r="AM574" cm="1">
        <f t="array" ref="AM574">1+SUMPRODUCT((D$469:D$776=D574)*(AL$469:AL$776&gt;AL574))</f>
        <v>28</v>
      </c>
      <c r="AN574">
        <f t="shared" si="71"/>
        <v>28</v>
      </c>
    </row>
    <row r="575" spans="2:40" x14ac:dyDescent="0.3">
      <c r="B575" t="s">
        <v>119</v>
      </c>
      <c r="C575" t="str">
        <f>VLOOKUP(B575,class!A$1:B$357,2,FALSE)</f>
        <v>Shire district</v>
      </c>
      <c r="D575" t="str">
        <f>VLOOKUP(B575,classifications!E$3:F$335,2,FALSE)</f>
        <v>Urban with City and Town</v>
      </c>
      <c r="E575" s="7">
        <f t="shared" si="40"/>
        <v>7.59</v>
      </c>
      <c r="F575" s="49">
        <f t="shared" si="72"/>
        <v>60</v>
      </c>
      <c r="G575" s="49">
        <f t="shared" si="42"/>
        <v>60</v>
      </c>
      <c r="H575">
        <f t="shared" si="43"/>
        <v>7.48</v>
      </c>
      <c r="I575" s="49">
        <f t="shared" si="73"/>
        <v>83</v>
      </c>
      <c r="J575" s="49">
        <f t="shared" si="45"/>
        <v>83</v>
      </c>
      <c r="K575">
        <f t="shared" si="46"/>
        <v>7.65</v>
      </c>
      <c r="L575">
        <f t="shared" si="74"/>
        <v>58</v>
      </c>
      <c r="M575" s="49">
        <f t="shared" si="48"/>
        <v>58</v>
      </c>
      <c r="N575">
        <f t="shared" si="49"/>
        <v>7.96</v>
      </c>
      <c r="O575">
        <f t="shared" si="75"/>
        <v>16</v>
      </c>
      <c r="P575" s="49">
        <f t="shared" si="51"/>
        <v>16</v>
      </c>
      <c r="Q575">
        <f t="shared" si="52"/>
        <v>7.96</v>
      </c>
      <c r="R575">
        <f t="shared" si="76"/>
        <v>18</v>
      </c>
      <c r="S575" s="49">
        <f t="shared" si="54"/>
        <v>18</v>
      </c>
      <c r="T575">
        <f t="shared" si="55"/>
        <v>7.66</v>
      </c>
      <c r="U575">
        <f t="shared" si="77"/>
        <v>82</v>
      </c>
      <c r="V575" s="49">
        <f t="shared" si="57"/>
        <v>82</v>
      </c>
      <c r="W575">
        <f t="shared" si="58"/>
        <v>8.06</v>
      </c>
      <c r="X575">
        <f t="shared" si="78"/>
        <v>15</v>
      </c>
      <c r="Y575" s="49">
        <f t="shared" si="60"/>
        <v>15</v>
      </c>
      <c r="Z575">
        <f t="shared" si="61"/>
        <v>8.11</v>
      </c>
      <c r="AA575">
        <f t="shared" si="79"/>
        <v>13</v>
      </c>
      <c r="AB575">
        <f t="shared" si="63"/>
        <v>13</v>
      </c>
      <c r="AC575">
        <f t="shared" si="64"/>
        <v>7.88</v>
      </c>
      <c r="AD575" cm="1">
        <f t="array" ref="AD575">1+SUMPRODUCT((D$469:D$776=D575)*(AC$469:AC$776&gt;AC575))</f>
        <v>42</v>
      </c>
      <c r="AE575">
        <f t="shared" si="65"/>
        <v>42</v>
      </c>
      <c r="AF575">
        <f t="shared" si="66"/>
        <v>7.67</v>
      </c>
      <c r="AG575" cm="1">
        <f t="array" ref="AG575">1+SUMPRODUCT((D$469:D$776=D575)*(AF$469:AF$776&gt;AF575))</f>
        <v>51</v>
      </c>
      <c r="AH575">
        <f t="shared" si="67"/>
        <v>51</v>
      </c>
      <c r="AI575">
        <f t="shared" si="68"/>
        <v>7.63</v>
      </c>
      <c r="AJ575" cm="1">
        <f t="array" ref="AJ575">1+SUMPRODUCT((D$469:D$776=D575)*(AI$469:AI$776&gt;AI575))</f>
        <v>73</v>
      </c>
      <c r="AK575">
        <f t="shared" si="69"/>
        <v>73</v>
      </c>
      <c r="AL575">
        <f t="shared" si="70"/>
        <v>7.8</v>
      </c>
      <c r="AM575" cm="1">
        <f t="array" ref="AM575">1+SUMPRODUCT((D$469:D$776=D575)*(AL$469:AL$776&gt;AL575))</f>
        <v>34</v>
      </c>
      <c r="AN575">
        <f t="shared" si="71"/>
        <v>34</v>
      </c>
    </row>
    <row r="576" spans="2:40" x14ac:dyDescent="0.3">
      <c r="B576" t="s">
        <v>120</v>
      </c>
      <c r="C576" t="str">
        <f>VLOOKUP(B576,class!A$1:B$357,2,FALSE)</f>
        <v>London borough</v>
      </c>
      <c r="D576" t="str">
        <f>VLOOKUP(B576,classifications!E$3:F$335,2,FALSE)</f>
        <v>Urban with Major Conurbation</v>
      </c>
      <c r="E576" s="7">
        <f t="shared" si="40"/>
        <v>7.38</v>
      </c>
      <c r="F576" s="49">
        <f t="shared" si="72"/>
        <v>64</v>
      </c>
      <c r="G576" s="49">
        <f t="shared" si="42"/>
        <v>64</v>
      </c>
      <c r="H576">
        <f t="shared" si="43"/>
        <v>7.38</v>
      </c>
      <c r="I576" s="49">
        <f t="shared" si="73"/>
        <v>70</v>
      </c>
      <c r="J576" s="49">
        <f t="shared" si="45"/>
        <v>70</v>
      </c>
      <c r="K576">
        <f t="shared" si="46"/>
        <v>7.31</v>
      </c>
      <c r="L576">
        <f t="shared" si="74"/>
        <v>75</v>
      </c>
      <c r="M576" s="49">
        <f t="shared" si="48"/>
        <v>75</v>
      </c>
      <c r="N576">
        <f t="shared" si="49"/>
        <v>7.57</v>
      </c>
      <c r="O576">
        <f t="shared" si="75"/>
        <v>62</v>
      </c>
      <c r="P576" s="49">
        <f t="shared" si="51"/>
        <v>62</v>
      </c>
      <c r="Q576">
        <f t="shared" si="52"/>
        <v>7.4</v>
      </c>
      <c r="R576">
        <f t="shared" si="76"/>
        <v>73</v>
      </c>
      <c r="S576" s="49">
        <f t="shared" si="54"/>
        <v>73</v>
      </c>
      <c r="T576">
        <f t="shared" si="55"/>
        <v>7.47</v>
      </c>
      <c r="U576">
        <f t="shared" si="77"/>
        <v>73</v>
      </c>
      <c r="V576" s="49">
        <f t="shared" si="57"/>
        <v>73</v>
      </c>
      <c r="W576">
        <f t="shared" si="58"/>
        <v>7.63</v>
      </c>
      <c r="X576">
        <f t="shared" si="78"/>
        <v>63</v>
      </c>
      <c r="Y576" s="49">
        <f t="shared" si="60"/>
        <v>63</v>
      </c>
      <c r="Z576">
        <f t="shared" si="61"/>
        <v>7.68</v>
      </c>
      <c r="AA576">
        <f t="shared" si="79"/>
        <v>64</v>
      </c>
      <c r="AB576">
        <f t="shared" si="63"/>
        <v>64</v>
      </c>
      <c r="AC576">
        <f t="shared" si="64"/>
        <v>7.48</v>
      </c>
      <c r="AD576" cm="1">
        <f t="array" ref="AD576">1+SUMPRODUCT((D$469:D$776=D576)*(AC$469:AC$776&gt;AC576))</f>
        <v>73</v>
      </c>
      <c r="AE576">
        <f t="shared" si="65"/>
        <v>73</v>
      </c>
      <c r="AF576">
        <f t="shared" si="66"/>
        <v>7.6</v>
      </c>
      <c r="AG576" cm="1">
        <f t="array" ref="AG576">1+SUMPRODUCT((D$469:D$776=D576)*(AF$469:AF$776&gt;AF576))</f>
        <v>50</v>
      </c>
      <c r="AH576">
        <f t="shared" si="67"/>
        <v>50</v>
      </c>
      <c r="AI576">
        <f t="shared" si="68"/>
        <v>7.4</v>
      </c>
      <c r="AJ576" cm="1">
        <f t="array" ref="AJ576">1+SUMPRODUCT((D$469:D$776=D576)*(AI$469:AI$776&gt;AI576))</f>
        <v>75</v>
      </c>
      <c r="AK576">
        <f t="shared" si="69"/>
        <v>75</v>
      </c>
      <c r="AL576">
        <f t="shared" si="70"/>
        <v>7.35</v>
      </c>
      <c r="AM576" cm="1">
        <f t="array" ref="AM576">1+SUMPRODUCT((D$469:D$776=D576)*(AL$469:AL$776&gt;AL576))</f>
        <v>67</v>
      </c>
      <c r="AN576">
        <f t="shared" si="71"/>
        <v>67</v>
      </c>
    </row>
    <row r="577" spans="2:40" x14ac:dyDescent="0.3">
      <c r="B577" t="s">
        <v>121</v>
      </c>
      <c r="C577" t="str">
        <f>VLOOKUP(B577,class!A$1:B$357,2,FALSE)</f>
        <v>Unitary authority</v>
      </c>
      <c r="D577" t="str">
        <f>VLOOKUP(B577,classifications!E$3:F$335,2,FALSE)</f>
        <v>Urban with City and Town</v>
      </c>
      <c r="E577" s="7">
        <f t="shared" si="40"/>
        <v>7.77</v>
      </c>
      <c r="F577" s="49">
        <f t="shared" si="72"/>
        <v>20</v>
      </c>
      <c r="G577" s="49">
        <f t="shared" si="42"/>
        <v>20</v>
      </c>
      <c r="H577">
        <f t="shared" si="43"/>
        <v>7.7</v>
      </c>
      <c r="I577" s="49">
        <f t="shared" si="73"/>
        <v>36</v>
      </c>
      <c r="J577" s="49">
        <f t="shared" si="45"/>
        <v>36</v>
      </c>
      <c r="K577">
        <f t="shared" si="46"/>
        <v>7.7</v>
      </c>
      <c r="L577">
        <f t="shared" si="74"/>
        <v>44</v>
      </c>
      <c r="M577" s="49">
        <f t="shared" si="48"/>
        <v>44</v>
      </c>
      <c r="N577">
        <f t="shared" si="49"/>
        <v>7.89</v>
      </c>
      <c r="O577">
        <f t="shared" si="75"/>
        <v>25</v>
      </c>
      <c r="P577" s="49">
        <f t="shared" si="51"/>
        <v>25</v>
      </c>
      <c r="Q577">
        <f t="shared" si="52"/>
        <v>7.83</v>
      </c>
      <c r="R577">
        <f t="shared" si="76"/>
        <v>47</v>
      </c>
      <c r="S577" s="49">
        <f t="shared" si="54"/>
        <v>47</v>
      </c>
      <c r="T577">
        <f t="shared" si="55"/>
        <v>7.8</v>
      </c>
      <c r="U577">
        <f t="shared" si="77"/>
        <v>59</v>
      </c>
      <c r="V577" s="49">
        <f t="shared" si="57"/>
        <v>59</v>
      </c>
      <c r="W577">
        <f t="shared" si="58"/>
        <v>7.82</v>
      </c>
      <c r="X577">
        <f t="shared" si="78"/>
        <v>64</v>
      </c>
      <c r="Y577" s="49">
        <f t="shared" si="60"/>
        <v>64</v>
      </c>
      <c r="Z577">
        <f t="shared" si="61"/>
        <v>7.87</v>
      </c>
      <c r="AA577">
        <f t="shared" si="79"/>
        <v>48</v>
      </c>
      <c r="AB577">
        <f t="shared" si="63"/>
        <v>48</v>
      </c>
      <c r="AC577">
        <f t="shared" si="64"/>
        <v>7.76</v>
      </c>
      <c r="AD577" cm="1">
        <f t="array" ref="AD577">1+SUMPRODUCT((D$469:D$776=D577)*(AC$469:AC$776&gt;AC577))</f>
        <v>67</v>
      </c>
      <c r="AE577">
        <f t="shared" si="65"/>
        <v>67</v>
      </c>
      <c r="AF577">
        <f t="shared" si="66"/>
        <v>7.68</v>
      </c>
      <c r="AG577" cm="1">
        <f t="array" ref="AG577">1+SUMPRODUCT((D$469:D$776=D577)*(AF$469:AF$776&gt;AF577))</f>
        <v>44</v>
      </c>
      <c r="AH577">
        <f t="shared" si="67"/>
        <v>44</v>
      </c>
      <c r="AI577">
        <f t="shared" si="68"/>
        <v>7.68</v>
      </c>
      <c r="AJ577" cm="1">
        <f t="array" ref="AJ577">1+SUMPRODUCT((D$469:D$776=D577)*(AI$469:AI$776&gt;AI577))</f>
        <v>59</v>
      </c>
      <c r="AK577">
        <f t="shared" si="69"/>
        <v>59</v>
      </c>
      <c r="AL577">
        <f t="shared" si="70"/>
        <v>7.79</v>
      </c>
      <c r="AM577" cm="1">
        <f t="array" ref="AM577">1+SUMPRODUCT((D$469:D$776=D577)*(AL$469:AL$776&gt;AL577))</f>
        <v>39</v>
      </c>
      <c r="AN577">
        <f t="shared" si="71"/>
        <v>39</v>
      </c>
    </row>
    <row r="578" spans="2:40" x14ac:dyDescent="0.3">
      <c r="B578" t="s">
        <v>122</v>
      </c>
      <c r="C578" t="str">
        <f>VLOOKUP(B578,class!A$1:B$357,2,FALSE)</f>
        <v>Shire district</v>
      </c>
      <c r="D578" t="str">
        <f>VLOOKUP(B578,classifications!E$3:F$335,2,FALSE)</f>
        <v xml:space="preserve">Mainly Rural (rural including hub towns &gt;=80%) </v>
      </c>
      <c r="E578" s="7">
        <f t="shared" si="40"/>
        <v>7.74</v>
      </c>
      <c r="F578" s="49">
        <f t="shared" si="72"/>
        <v>29</v>
      </c>
      <c r="G578" s="49">
        <f t="shared" si="42"/>
        <v>29</v>
      </c>
      <c r="H578">
        <f t="shared" si="43"/>
        <v>7.88</v>
      </c>
      <c r="I578" s="49">
        <f t="shared" si="73"/>
        <v>12</v>
      </c>
      <c r="J578" s="49">
        <f t="shared" si="45"/>
        <v>12</v>
      </c>
      <c r="K578">
        <f t="shared" si="46"/>
        <v>7.37</v>
      </c>
      <c r="L578">
        <f t="shared" si="74"/>
        <v>42</v>
      </c>
      <c r="M578" s="49">
        <f t="shared" si="48"/>
        <v>42</v>
      </c>
      <c r="N578">
        <f t="shared" si="49"/>
        <v>7.91</v>
      </c>
      <c r="O578">
        <f t="shared" si="75"/>
        <v>30</v>
      </c>
      <c r="P578" s="49">
        <f t="shared" si="51"/>
        <v>30</v>
      </c>
      <c r="Q578">
        <f t="shared" si="52"/>
        <v>8.2899999999999991</v>
      </c>
      <c r="R578">
        <f t="shared" si="76"/>
        <v>4</v>
      </c>
      <c r="S578" s="49">
        <f t="shared" si="54"/>
        <v>4</v>
      </c>
      <c r="T578">
        <f t="shared" si="55"/>
        <v>8.02</v>
      </c>
      <c r="U578">
        <f t="shared" si="77"/>
        <v>19</v>
      </c>
      <c r="V578" s="49">
        <f t="shared" si="57"/>
        <v>19</v>
      </c>
      <c r="W578">
        <f t="shared" si="58"/>
        <v>8.2899999999999991</v>
      </c>
      <c r="X578">
        <f t="shared" si="78"/>
        <v>3</v>
      </c>
      <c r="Y578" s="49">
        <f t="shared" si="60"/>
        <v>3</v>
      </c>
      <c r="Z578">
        <f t="shared" si="61"/>
        <v>8.26</v>
      </c>
      <c r="AA578">
        <f t="shared" si="79"/>
        <v>3</v>
      </c>
      <c r="AB578">
        <f t="shared" si="63"/>
        <v>3</v>
      </c>
      <c r="AC578">
        <f t="shared" si="64"/>
        <v>7.63</v>
      </c>
      <c r="AD578" cm="1">
        <f t="array" ref="AD578">1+SUMPRODUCT((D$469:D$776=D578)*(AC$469:AC$776&gt;AC578))</f>
        <v>41</v>
      </c>
      <c r="AE578">
        <f t="shared" si="65"/>
        <v>41</v>
      </c>
      <c r="AF578">
        <f t="shared" si="66"/>
        <v>7.48</v>
      </c>
      <c r="AG578" cm="1">
        <f t="array" ref="AG578">1+SUMPRODUCT((D$469:D$776=D578)*(AF$469:AF$776&gt;AF578))</f>
        <v>41</v>
      </c>
      <c r="AH578">
        <f t="shared" si="67"/>
        <v>41</v>
      </c>
      <c r="AI578">
        <f t="shared" si="68"/>
        <v>8.35</v>
      </c>
      <c r="AJ578" cm="1">
        <f t="array" ref="AJ578">1+SUMPRODUCT((D$469:D$776=D578)*(AI$469:AI$776&gt;AI578))</f>
        <v>1</v>
      </c>
      <c r="AK578">
        <f t="shared" si="69"/>
        <v>1</v>
      </c>
      <c r="AL578">
        <f t="shared" si="70"/>
        <v>7.48</v>
      </c>
      <c r="AM578" cm="1">
        <f t="array" ref="AM578">1+SUMPRODUCT((D$469:D$776=D578)*(AL$469:AL$776&gt;AL578))</f>
        <v>39</v>
      </c>
      <c r="AN578">
        <f t="shared" si="71"/>
        <v>39</v>
      </c>
    </row>
    <row r="579" spans="2:40" x14ac:dyDescent="0.3">
      <c r="B579" t="s">
        <v>123</v>
      </c>
      <c r="C579" t="str">
        <f>VLOOKUP(B579,class!A$1:B$357,2,FALSE)</f>
        <v>London borough</v>
      </c>
      <c r="D579" t="str">
        <f>VLOOKUP(B579,classifications!E$3:F$335,2,FALSE)</f>
        <v>Urban with Major Conurbation</v>
      </c>
      <c r="E579" s="7">
        <f t="shared" si="40"/>
        <v>7.53</v>
      </c>
      <c r="F579" s="49">
        <f t="shared" si="72"/>
        <v>49</v>
      </c>
      <c r="G579" s="49">
        <f t="shared" si="42"/>
        <v>49</v>
      </c>
      <c r="H579">
        <f t="shared" si="43"/>
        <v>7.56</v>
      </c>
      <c r="I579" s="49">
        <f t="shared" si="73"/>
        <v>48</v>
      </c>
      <c r="J579" s="49">
        <f t="shared" si="45"/>
        <v>48</v>
      </c>
      <c r="K579">
        <f t="shared" si="46"/>
        <v>7.56</v>
      </c>
      <c r="L579">
        <f t="shared" si="74"/>
        <v>61</v>
      </c>
      <c r="M579" s="49">
        <f t="shared" si="48"/>
        <v>61</v>
      </c>
      <c r="N579">
        <f t="shared" si="49"/>
        <v>7.68</v>
      </c>
      <c r="O579">
        <f t="shared" si="75"/>
        <v>51</v>
      </c>
      <c r="P579" s="49">
        <f t="shared" si="51"/>
        <v>51</v>
      </c>
      <c r="Q579">
        <f t="shared" si="52"/>
        <v>7.81</v>
      </c>
      <c r="R579">
        <f t="shared" si="76"/>
        <v>28</v>
      </c>
      <c r="S579" s="49">
        <f t="shared" si="54"/>
        <v>28</v>
      </c>
      <c r="T579">
        <f t="shared" si="55"/>
        <v>7.78</v>
      </c>
      <c r="U579">
        <f t="shared" si="77"/>
        <v>43</v>
      </c>
      <c r="V579" s="49">
        <f t="shared" si="57"/>
        <v>43</v>
      </c>
      <c r="W579">
        <f t="shared" si="58"/>
        <v>7.61</v>
      </c>
      <c r="X579">
        <f t="shared" si="78"/>
        <v>66</v>
      </c>
      <c r="Y579" s="49">
        <f t="shared" si="60"/>
        <v>66</v>
      </c>
      <c r="Z579">
        <f t="shared" si="61"/>
        <v>7.83</v>
      </c>
      <c r="AA579">
        <f t="shared" si="79"/>
        <v>36</v>
      </c>
      <c r="AB579">
        <f t="shared" si="63"/>
        <v>36</v>
      </c>
      <c r="AC579">
        <f t="shared" si="64"/>
        <v>7.7</v>
      </c>
      <c r="AD579" cm="1">
        <f t="array" ref="AD579">1+SUMPRODUCT((D$469:D$776=D579)*(AC$469:AC$776&gt;AC579))</f>
        <v>55</v>
      </c>
      <c r="AE579">
        <f t="shared" si="65"/>
        <v>55</v>
      </c>
      <c r="AF579">
        <f t="shared" si="66"/>
        <v>7.81</v>
      </c>
      <c r="AG579" cm="1">
        <f t="array" ref="AG579">1+SUMPRODUCT((D$469:D$776=D579)*(AF$469:AF$776&gt;AF579))</f>
        <v>10</v>
      </c>
      <c r="AH579">
        <f t="shared" si="67"/>
        <v>10</v>
      </c>
      <c r="AI579">
        <f t="shared" si="68"/>
        <v>7.61</v>
      </c>
      <c r="AJ579" cm="1">
        <f t="array" ref="AJ579">1+SUMPRODUCT((D$469:D$776=D579)*(AI$469:AI$776&gt;AI579))</f>
        <v>59</v>
      </c>
      <c r="AK579">
        <f t="shared" si="69"/>
        <v>59</v>
      </c>
      <c r="AL579">
        <f t="shared" si="70"/>
        <v>7.82</v>
      </c>
      <c r="AM579" cm="1">
        <f t="array" ref="AM579">1+SUMPRODUCT((D$469:D$776=D579)*(AL$469:AL$776&gt;AL579))</f>
        <v>16</v>
      </c>
      <c r="AN579">
        <f t="shared" si="71"/>
        <v>16</v>
      </c>
    </row>
    <row r="580" spans="2:40" x14ac:dyDescent="0.3">
      <c r="B580" t="s">
        <v>124</v>
      </c>
      <c r="C580" t="str">
        <f>VLOOKUP(B580,class!A$1:B$357,2,FALSE)</f>
        <v>Shire district</v>
      </c>
      <c r="D580" t="str">
        <f>VLOOKUP(B580,classifications!E$3:F$335,2,FALSE)</f>
        <v xml:space="preserve">Mainly Rural (rural including hub towns &gt;=80%) </v>
      </c>
      <c r="E580" s="7">
        <f t="shared" si="40"/>
        <v>8.0399999999999991</v>
      </c>
      <c r="F580" s="49">
        <f t="shared" si="72"/>
        <v>5</v>
      </c>
      <c r="G580" s="49">
        <f t="shared" si="42"/>
        <v>5</v>
      </c>
      <c r="H580">
        <f t="shared" si="43"/>
        <v>8.0399999999999991</v>
      </c>
      <c r="I580" s="49">
        <f t="shared" si="73"/>
        <v>3</v>
      </c>
      <c r="J580" s="49">
        <f t="shared" si="45"/>
        <v>3</v>
      </c>
      <c r="K580">
        <f t="shared" si="46"/>
        <v>7.99</v>
      </c>
      <c r="L580">
        <f t="shared" si="74"/>
        <v>12</v>
      </c>
      <c r="M580" s="49">
        <f t="shared" si="48"/>
        <v>12</v>
      </c>
      <c r="N580">
        <f t="shared" si="49"/>
        <v>7.94</v>
      </c>
      <c r="O580">
        <f t="shared" si="75"/>
        <v>23</v>
      </c>
      <c r="P580" s="49">
        <f t="shared" si="51"/>
        <v>23</v>
      </c>
      <c r="Q580">
        <f t="shared" si="52"/>
        <v>7.92</v>
      </c>
      <c r="R580">
        <f t="shared" si="76"/>
        <v>26</v>
      </c>
      <c r="S580" s="49">
        <f t="shared" si="54"/>
        <v>26</v>
      </c>
      <c r="T580">
        <f t="shared" si="55"/>
        <v>8.4</v>
      </c>
      <c r="U580">
        <f t="shared" si="77"/>
        <v>4</v>
      </c>
      <c r="V580" s="49">
        <f t="shared" si="57"/>
        <v>4</v>
      </c>
      <c r="W580">
        <f t="shared" si="58"/>
        <v>7.86</v>
      </c>
      <c r="X580">
        <f t="shared" si="78"/>
        <v>34</v>
      </c>
      <c r="Y580" s="49">
        <f t="shared" si="60"/>
        <v>34</v>
      </c>
      <c r="Z580">
        <f t="shared" si="61"/>
        <v>7.87</v>
      </c>
      <c r="AA580">
        <f t="shared" si="79"/>
        <v>32</v>
      </c>
      <c r="AB580">
        <f t="shared" si="63"/>
        <v>32</v>
      </c>
      <c r="AC580">
        <f t="shared" si="64"/>
        <v>8.02</v>
      </c>
      <c r="AD580" cm="1">
        <f t="array" ref="AD580">1+SUMPRODUCT((D$469:D$776=D580)*(AC$469:AC$776&gt;AC580))</f>
        <v>23</v>
      </c>
      <c r="AE580">
        <f t="shared" si="65"/>
        <v>23</v>
      </c>
      <c r="AF580">
        <f t="shared" si="66"/>
        <v>7.78</v>
      </c>
      <c r="AG580" cm="1">
        <f t="array" ref="AG580">1+SUMPRODUCT((D$469:D$776=D580)*(AF$469:AF$776&gt;AF580))</f>
        <v>27</v>
      </c>
      <c r="AH580">
        <f t="shared" si="67"/>
        <v>27</v>
      </c>
      <c r="AI580">
        <f t="shared" si="68"/>
        <v>8.16</v>
      </c>
      <c r="AJ580" cm="1">
        <f t="array" ref="AJ580">1+SUMPRODUCT((D$469:D$776=D580)*(AI$469:AI$776&gt;AI580))</f>
        <v>5</v>
      </c>
      <c r="AK580">
        <f t="shared" si="69"/>
        <v>5</v>
      </c>
      <c r="AL580">
        <f t="shared" si="70"/>
        <v>7.72</v>
      </c>
      <c r="AM580" cm="1">
        <f t="array" ref="AM580">1+SUMPRODUCT((D$469:D$776=D580)*(AL$469:AL$776&gt;AL580))</f>
        <v>33</v>
      </c>
      <c r="AN580">
        <f t="shared" si="71"/>
        <v>33</v>
      </c>
    </row>
    <row r="581" spans="2:40" x14ac:dyDescent="0.3">
      <c r="B581" t="s">
        <v>125</v>
      </c>
      <c r="C581" t="str">
        <f>VLOOKUP(B581,class!A$1:B$357,2,FALSE)</f>
        <v>London borough</v>
      </c>
      <c r="D581" t="str">
        <f>VLOOKUP(B581,classifications!E$3:F$335,2,FALSE)</f>
        <v>Urban with Major Conurbation</v>
      </c>
      <c r="E581" s="7">
        <f t="shared" si="40"/>
        <v>7.37</v>
      </c>
      <c r="F581" s="49">
        <f t="shared" si="72"/>
        <v>65</v>
      </c>
      <c r="G581" s="49">
        <f t="shared" si="42"/>
        <v>65</v>
      </c>
      <c r="H581">
        <f t="shared" si="43"/>
        <v>7.51</v>
      </c>
      <c r="I581" s="49">
        <f t="shared" si="73"/>
        <v>59</v>
      </c>
      <c r="J581" s="49">
        <f t="shared" si="45"/>
        <v>59</v>
      </c>
      <c r="K581">
        <f t="shared" si="46"/>
        <v>7.62</v>
      </c>
      <c r="L581">
        <f t="shared" si="74"/>
        <v>48</v>
      </c>
      <c r="M581" s="49">
        <f t="shared" si="48"/>
        <v>48</v>
      </c>
      <c r="N581">
        <f t="shared" si="49"/>
        <v>7.63</v>
      </c>
      <c r="O581">
        <f t="shared" si="75"/>
        <v>58</v>
      </c>
      <c r="P581" s="49">
        <f t="shared" si="51"/>
        <v>58</v>
      </c>
      <c r="Q581">
        <f t="shared" si="52"/>
        <v>7.44</v>
      </c>
      <c r="R581">
        <f t="shared" si="76"/>
        <v>71</v>
      </c>
      <c r="S581" s="49">
        <f t="shared" si="54"/>
        <v>71</v>
      </c>
      <c r="T581">
        <f t="shared" si="55"/>
        <v>7.67</v>
      </c>
      <c r="U581">
        <f t="shared" si="77"/>
        <v>62</v>
      </c>
      <c r="V581" s="49">
        <f t="shared" si="57"/>
        <v>62</v>
      </c>
      <c r="W581">
        <f t="shared" si="58"/>
        <v>7.72</v>
      </c>
      <c r="X581">
        <f t="shared" si="78"/>
        <v>54</v>
      </c>
      <c r="Y581" s="49">
        <f t="shared" si="60"/>
        <v>54</v>
      </c>
      <c r="Z581">
        <f t="shared" si="61"/>
        <v>7.72</v>
      </c>
      <c r="AA581">
        <f t="shared" si="79"/>
        <v>59</v>
      </c>
      <c r="AB581">
        <f t="shared" si="63"/>
        <v>59</v>
      </c>
      <c r="AC581">
        <f t="shared" si="64"/>
        <v>7.72</v>
      </c>
      <c r="AD581" cm="1">
        <f t="array" ref="AD581">1+SUMPRODUCT((D$469:D$776=D581)*(AC$469:AC$776&gt;AC581))</f>
        <v>50</v>
      </c>
      <c r="AE581">
        <f t="shared" si="65"/>
        <v>50</v>
      </c>
      <c r="AF581">
        <f t="shared" si="66"/>
        <v>7.58</v>
      </c>
      <c r="AG581" cm="1">
        <f t="array" ref="AG581">1+SUMPRODUCT((D$469:D$776=D581)*(AF$469:AF$776&gt;AF581))</f>
        <v>56</v>
      </c>
      <c r="AH581">
        <f t="shared" si="67"/>
        <v>56</v>
      </c>
      <c r="AI581">
        <f t="shared" si="68"/>
        <v>7.56</v>
      </c>
      <c r="AJ581" cm="1">
        <f t="array" ref="AJ581">1+SUMPRODUCT((D$469:D$776=D581)*(AI$469:AI$776&gt;AI581))</f>
        <v>67</v>
      </c>
      <c r="AK581">
        <f t="shared" si="69"/>
        <v>67</v>
      </c>
      <c r="AL581">
        <f t="shared" si="70"/>
        <v>7.23</v>
      </c>
      <c r="AM581" cm="1">
        <f t="array" ref="AM581">1+SUMPRODUCT((D$469:D$776=D581)*(AL$469:AL$776&gt;AL581))</f>
        <v>73</v>
      </c>
      <c r="AN581">
        <f t="shared" si="71"/>
        <v>73</v>
      </c>
    </row>
    <row r="582" spans="2:40" x14ac:dyDescent="0.3">
      <c r="B582" t="s">
        <v>126</v>
      </c>
      <c r="C582" t="str">
        <f>VLOOKUP(B582,class!A$1:B$357,2,FALSE)</f>
        <v>Shire district</v>
      </c>
      <c r="D582" t="str">
        <f>VLOOKUP(B582,classifications!E$3:F$335,2,FALSE)</f>
        <v>Urban with City and Town</v>
      </c>
      <c r="E582" s="7">
        <f t="shared" si="40"/>
        <v>7.59</v>
      </c>
      <c r="F582" s="49">
        <f t="shared" si="72"/>
        <v>60</v>
      </c>
      <c r="G582" s="49">
        <f t="shared" si="42"/>
        <v>60</v>
      </c>
      <c r="H582">
        <f t="shared" si="43"/>
        <v>6.92</v>
      </c>
      <c r="I582" s="49">
        <f t="shared" si="73"/>
        <v>91</v>
      </c>
      <c r="J582" s="49">
        <f t="shared" si="45"/>
        <v>91</v>
      </c>
      <c r="K582">
        <f t="shared" si="46"/>
        <v>7.21</v>
      </c>
      <c r="L582">
        <f t="shared" si="74"/>
        <v>91</v>
      </c>
      <c r="M582" s="49">
        <f t="shared" si="48"/>
        <v>91</v>
      </c>
      <c r="N582">
        <f t="shared" si="49"/>
        <v>7.4</v>
      </c>
      <c r="O582">
        <f t="shared" si="75"/>
        <v>91</v>
      </c>
      <c r="P582" s="49">
        <f t="shared" si="51"/>
        <v>91</v>
      </c>
      <c r="Q582">
        <f t="shared" si="52"/>
        <v>7.93</v>
      </c>
      <c r="R582">
        <f t="shared" si="76"/>
        <v>22</v>
      </c>
      <c r="S582" s="49">
        <f t="shared" si="54"/>
        <v>22</v>
      </c>
      <c r="T582">
        <f t="shared" si="55"/>
        <v>7.7</v>
      </c>
      <c r="U582">
        <f t="shared" si="77"/>
        <v>75</v>
      </c>
      <c r="V582" s="49">
        <f t="shared" si="57"/>
        <v>75</v>
      </c>
      <c r="W582">
        <f t="shared" si="58"/>
        <v>7.74</v>
      </c>
      <c r="X582">
        <f t="shared" si="78"/>
        <v>77</v>
      </c>
      <c r="Y582" s="49">
        <f t="shared" si="60"/>
        <v>77</v>
      </c>
      <c r="Z582">
        <f t="shared" si="61"/>
        <v>7.96</v>
      </c>
      <c r="AA582">
        <f t="shared" si="79"/>
        <v>30</v>
      </c>
      <c r="AB582">
        <f t="shared" si="63"/>
        <v>30</v>
      </c>
      <c r="AC582">
        <f t="shared" si="64"/>
        <v>7.8</v>
      </c>
      <c r="AD582" cm="1">
        <f t="array" ref="AD582">1+SUMPRODUCT((D$469:D$776=D582)*(AC$469:AC$776&gt;AC582))</f>
        <v>60</v>
      </c>
      <c r="AE582">
        <f t="shared" si="65"/>
        <v>60</v>
      </c>
      <c r="AF582">
        <f t="shared" si="66"/>
        <v>7.7</v>
      </c>
      <c r="AG582" cm="1">
        <f t="array" ref="AG582">1+SUMPRODUCT((D$469:D$776=D582)*(AF$469:AF$776&gt;AF582))</f>
        <v>36</v>
      </c>
      <c r="AH582">
        <f t="shared" si="67"/>
        <v>36</v>
      </c>
      <c r="AI582">
        <f t="shared" si="68"/>
        <v>7.75</v>
      </c>
      <c r="AJ582" cm="1">
        <f t="array" ref="AJ582">1+SUMPRODUCT((D$469:D$776=D582)*(AI$469:AI$776&gt;AI582))</f>
        <v>44</v>
      </c>
      <c r="AK582">
        <f t="shared" si="69"/>
        <v>44</v>
      </c>
      <c r="AL582" t="str">
        <f t="shared" si="70"/>
        <v>x</v>
      </c>
      <c r="AM582" cm="1">
        <f t="array" ref="AM582">1+SUMPRODUCT((D$469:D$776=D582)*(AL$469:AL$776&gt;AL582))</f>
        <v>1</v>
      </c>
      <c r="AN582">
        <f t="shared" si="71"/>
        <v>9999</v>
      </c>
    </row>
    <row r="583" spans="2:40" x14ac:dyDescent="0.3">
      <c r="B583" t="s">
        <v>127</v>
      </c>
      <c r="C583" t="str">
        <f>VLOOKUP(B583,class!A$1:B$357,2,FALSE)</f>
        <v>Shire district</v>
      </c>
      <c r="D583" t="str">
        <f>VLOOKUP(B583,classifications!E$3:F$335,2,FALSE)</f>
        <v>Urban with Significant Rural (rural including hub towns 26-49%)</v>
      </c>
      <c r="E583" s="7">
        <f t="shared" si="40"/>
        <v>7.86</v>
      </c>
      <c r="F583" s="49">
        <f t="shared" si="72"/>
        <v>16</v>
      </c>
      <c r="G583" s="49">
        <f t="shared" si="42"/>
        <v>16</v>
      </c>
      <c r="H583">
        <f t="shared" si="43"/>
        <v>7.96</v>
      </c>
      <c r="I583" s="49">
        <f t="shared" si="73"/>
        <v>8</v>
      </c>
      <c r="J583" s="49">
        <f t="shared" si="45"/>
        <v>8</v>
      </c>
      <c r="K583">
        <f t="shared" si="46"/>
        <v>8.0299999999999994</v>
      </c>
      <c r="L583">
        <f t="shared" si="74"/>
        <v>7</v>
      </c>
      <c r="M583" s="49">
        <f t="shared" si="48"/>
        <v>7</v>
      </c>
      <c r="N583">
        <f t="shared" si="49"/>
        <v>7.98</v>
      </c>
      <c r="O583">
        <f t="shared" si="75"/>
        <v>15</v>
      </c>
      <c r="P583" s="49">
        <f t="shared" si="51"/>
        <v>15</v>
      </c>
      <c r="Q583">
        <f t="shared" si="52"/>
        <v>7.96</v>
      </c>
      <c r="R583">
        <f t="shared" si="76"/>
        <v>19</v>
      </c>
      <c r="S583" s="49">
        <f t="shared" si="54"/>
        <v>19</v>
      </c>
      <c r="T583">
        <f t="shared" si="55"/>
        <v>8.02</v>
      </c>
      <c r="U583">
        <f t="shared" si="77"/>
        <v>14</v>
      </c>
      <c r="V583" s="49">
        <f t="shared" si="57"/>
        <v>14</v>
      </c>
      <c r="W583">
        <f t="shared" si="58"/>
        <v>8.15</v>
      </c>
      <c r="X583">
        <f t="shared" si="78"/>
        <v>9</v>
      </c>
      <c r="Y583" s="49">
        <f t="shared" si="60"/>
        <v>9</v>
      </c>
      <c r="Z583">
        <f t="shared" si="61"/>
        <v>7.87</v>
      </c>
      <c r="AA583">
        <f t="shared" si="79"/>
        <v>33</v>
      </c>
      <c r="AB583">
        <f t="shared" si="63"/>
        <v>33</v>
      </c>
      <c r="AC583">
        <f t="shared" si="64"/>
        <v>7.9</v>
      </c>
      <c r="AD583" cm="1">
        <f t="array" ref="AD583">1+SUMPRODUCT((D$469:D$776=D583)*(AC$469:AC$776&gt;AC583))</f>
        <v>29</v>
      </c>
      <c r="AE583">
        <f t="shared" si="65"/>
        <v>29</v>
      </c>
      <c r="AF583">
        <f t="shared" si="66"/>
        <v>7.99</v>
      </c>
      <c r="AG583" cm="1">
        <f t="array" ref="AG583">1+SUMPRODUCT((D$469:D$776=D583)*(AF$469:AF$776&gt;AF583))</f>
        <v>5</v>
      </c>
      <c r="AH583">
        <f t="shared" si="67"/>
        <v>5</v>
      </c>
      <c r="AI583">
        <f t="shared" si="68"/>
        <v>8</v>
      </c>
      <c r="AJ583" cm="1">
        <f t="array" ref="AJ583">1+SUMPRODUCT((D$469:D$776=D583)*(AI$469:AI$776&gt;AI583))</f>
        <v>11</v>
      </c>
      <c r="AK583">
        <f t="shared" si="69"/>
        <v>11</v>
      </c>
      <c r="AL583">
        <f t="shared" si="70"/>
        <v>7.7</v>
      </c>
      <c r="AM583" cm="1">
        <f t="array" ref="AM583">1+SUMPRODUCT((D$469:D$776=D583)*(AL$469:AL$776&gt;AL583))</f>
        <v>35</v>
      </c>
      <c r="AN583">
        <f t="shared" si="71"/>
        <v>35</v>
      </c>
    </row>
    <row r="584" spans="2:40" x14ac:dyDescent="0.3">
      <c r="B584" t="s">
        <v>128</v>
      </c>
      <c r="C584" t="str">
        <f>VLOOKUP(B584,class!A$1:B$357,2,FALSE)</f>
        <v>London borough</v>
      </c>
      <c r="D584" t="str">
        <f>VLOOKUP(B584,classifications!E$3:F$335,2,FALSE)</f>
        <v>Urban with Major Conurbation</v>
      </c>
      <c r="E584" s="7">
        <f t="shared" si="40"/>
        <v>7.33</v>
      </c>
      <c r="F584" s="49">
        <f t="shared" si="72"/>
        <v>70</v>
      </c>
      <c r="G584" s="49">
        <f t="shared" si="42"/>
        <v>70</v>
      </c>
      <c r="H584">
        <f t="shared" si="43"/>
        <v>7.54</v>
      </c>
      <c r="I584" s="49">
        <f t="shared" si="73"/>
        <v>54</v>
      </c>
      <c r="J584" s="49">
        <f t="shared" si="45"/>
        <v>54</v>
      </c>
      <c r="K584">
        <f t="shared" si="46"/>
        <v>7.59</v>
      </c>
      <c r="L584">
        <f t="shared" si="74"/>
        <v>55</v>
      </c>
      <c r="M584" s="49">
        <f t="shared" si="48"/>
        <v>55</v>
      </c>
      <c r="N584">
        <f t="shared" si="49"/>
        <v>7.58</v>
      </c>
      <c r="O584">
        <f t="shared" si="75"/>
        <v>61</v>
      </c>
      <c r="P584" s="49">
        <f t="shared" si="51"/>
        <v>61</v>
      </c>
      <c r="Q584">
        <f t="shared" si="52"/>
        <v>7.79</v>
      </c>
      <c r="R584">
        <f t="shared" si="76"/>
        <v>34</v>
      </c>
      <c r="S584" s="49">
        <f t="shared" si="54"/>
        <v>34</v>
      </c>
      <c r="T584">
        <f t="shared" si="55"/>
        <v>7.71</v>
      </c>
      <c r="U584">
        <f t="shared" si="77"/>
        <v>53</v>
      </c>
      <c r="V584" s="49">
        <f t="shared" si="57"/>
        <v>53</v>
      </c>
      <c r="W584">
        <f t="shared" si="58"/>
        <v>7.79</v>
      </c>
      <c r="X584">
        <f t="shared" si="78"/>
        <v>41</v>
      </c>
      <c r="Y584" s="49">
        <f t="shared" si="60"/>
        <v>41</v>
      </c>
      <c r="Z584">
        <f t="shared" si="61"/>
        <v>7.72</v>
      </c>
      <c r="AA584">
        <f t="shared" si="79"/>
        <v>59</v>
      </c>
      <c r="AB584">
        <f t="shared" si="63"/>
        <v>59</v>
      </c>
      <c r="AC584">
        <f t="shared" si="64"/>
        <v>7.65</v>
      </c>
      <c r="AD584" cm="1">
        <f t="array" ref="AD584">1+SUMPRODUCT((D$469:D$776=D584)*(AC$469:AC$776&gt;AC584))</f>
        <v>60</v>
      </c>
      <c r="AE584">
        <f t="shared" si="65"/>
        <v>60</v>
      </c>
      <c r="AF584">
        <f t="shared" si="66"/>
        <v>7.65</v>
      </c>
      <c r="AG584" cm="1">
        <f t="array" ref="AG584">1+SUMPRODUCT((D$469:D$776=D584)*(AF$469:AF$776&gt;AF584))</f>
        <v>34</v>
      </c>
      <c r="AH584">
        <f t="shared" si="67"/>
        <v>34</v>
      </c>
      <c r="AI584">
        <f t="shared" si="68"/>
        <v>7.89</v>
      </c>
      <c r="AJ584" cm="1">
        <f t="array" ref="AJ584">1+SUMPRODUCT((D$469:D$776=D584)*(AI$469:AI$776&gt;AI584))</f>
        <v>10</v>
      </c>
      <c r="AK584">
        <f t="shared" si="69"/>
        <v>10</v>
      </c>
      <c r="AL584">
        <f t="shared" si="70"/>
        <v>7.96</v>
      </c>
      <c r="AM584" cm="1">
        <f t="array" ref="AM584">1+SUMPRODUCT((D$469:D$776=D584)*(AL$469:AL$776&gt;AL584))</f>
        <v>7</v>
      </c>
      <c r="AN584">
        <f t="shared" si="71"/>
        <v>7</v>
      </c>
    </row>
    <row r="585" spans="2:40" x14ac:dyDescent="0.3">
      <c r="B585" t="s">
        <v>129</v>
      </c>
      <c r="C585" t="str">
        <f>VLOOKUP(B585,class!A$1:B$357,2,FALSE)</f>
        <v>Shire district</v>
      </c>
      <c r="D585" t="str">
        <f>VLOOKUP(B585,classifications!E$3:F$335,2,FALSE)</f>
        <v>Urban with Significant Rural (rural including hub towns 26-49%)</v>
      </c>
      <c r="E585" s="7">
        <f t="shared" si="40"/>
        <v>7.5</v>
      </c>
      <c r="F585" s="49">
        <f t="shared" si="72"/>
        <v>45</v>
      </c>
      <c r="G585" s="49">
        <f t="shared" si="42"/>
        <v>45</v>
      </c>
      <c r="H585">
        <f t="shared" si="43"/>
        <v>8.09</v>
      </c>
      <c r="I585" s="49">
        <f t="shared" si="73"/>
        <v>2</v>
      </c>
      <c r="J585" s="49">
        <f t="shared" si="45"/>
        <v>2</v>
      </c>
      <c r="K585">
        <f t="shared" si="46"/>
        <v>7.85</v>
      </c>
      <c r="L585">
        <f t="shared" si="74"/>
        <v>25</v>
      </c>
      <c r="M585" s="49">
        <f t="shared" si="48"/>
        <v>25</v>
      </c>
      <c r="N585">
        <f t="shared" si="49"/>
        <v>8.23</v>
      </c>
      <c r="O585">
        <f t="shared" si="75"/>
        <v>3</v>
      </c>
      <c r="P585" s="49">
        <f t="shared" si="51"/>
        <v>3</v>
      </c>
      <c r="Q585">
        <f t="shared" si="52"/>
        <v>8.07</v>
      </c>
      <c r="R585">
        <f t="shared" si="76"/>
        <v>6</v>
      </c>
      <c r="S585" s="49">
        <f t="shared" si="54"/>
        <v>6</v>
      </c>
      <c r="T585">
        <f t="shared" si="55"/>
        <v>8.26</v>
      </c>
      <c r="U585">
        <f t="shared" si="77"/>
        <v>2</v>
      </c>
      <c r="V585" s="49">
        <f t="shared" si="57"/>
        <v>2</v>
      </c>
      <c r="W585">
        <f t="shared" si="58"/>
        <v>7.94</v>
      </c>
      <c r="X585">
        <f t="shared" si="78"/>
        <v>26</v>
      </c>
      <c r="Y585" s="49">
        <f t="shared" si="60"/>
        <v>26</v>
      </c>
      <c r="Z585">
        <f t="shared" si="61"/>
        <v>8.2200000000000006</v>
      </c>
      <c r="AA585">
        <f t="shared" si="79"/>
        <v>8</v>
      </c>
      <c r="AB585">
        <f t="shared" si="63"/>
        <v>8</v>
      </c>
      <c r="AC585">
        <f t="shared" si="64"/>
        <v>7.89</v>
      </c>
      <c r="AD585" cm="1">
        <f t="array" ref="AD585">1+SUMPRODUCT((D$469:D$776=D585)*(AC$469:AC$776&gt;AC585))</f>
        <v>30</v>
      </c>
      <c r="AE585">
        <f t="shared" si="65"/>
        <v>30</v>
      </c>
      <c r="AF585">
        <f t="shared" si="66"/>
        <v>7.88</v>
      </c>
      <c r="AG585" cm="1">
        <f t="array" ref="AG585">1+SUMPRODUCT((D$469:D$776=D585)*(AF$469:AF$776&gt;AF585))</f>
        <v>12</v>
      </c>
      <c r="AH585">
        <f t="shared" si="67"/>
        <v>12</v>
      </c>
      <c r="AI585">
        <f t="shared" si="68"/>
        <v>7.81</v>
      </c>
      <c r="AJ585" cm="1">
        <f t="array" ref="AJ585">1+SUMPRODUCT((D$469:D$776=D585)*(AI$469:AI$776&gt;AI585))</f>
        <v>29</v>
      </c>
      <c r="AK585">
        <f t="shared" si="69"/>
        <v>29</v>
      </c>
      <c r="AL585">
        <f t="shared" si="70"/>
        <v>7.61</v>
      </c>
      <c r="AM585" cm="1">
        <f t="array" ref="AM585">1+SUMPRODUCT((D$469:D$776=D585)*(AL$469:AL$776&gt;AL585))</f>
        <v>46</v>
      </c>
      <c r="AN585">
        <f t="shared" si="71"/>
        <v>46</v>
      </c>
    </row>
    <row r="586" spans="2:40" x14ac:dyDescent="0.3">
      <c r="B586" t="s">
        <v>130</v>
      </c>
      <c r="C586" t="str">
        <f>VLOOKUP(B586,class!A$1:B$357,2,FALSE)</f>
        <v>Unitary authority</v>
      </c>
      <c r="D586" t="str">
        <f>VLOOKUP(B586,classifications!E$3:F$335,2,FALSE)</f>
        <v>Urban with City and Town</v>
      </c>
      <c r="E586" s="7">
        <f t="shared" si="40"/>
        <v>7.53</v>
      </c>
      <c r="F586" s="49">
        <f t="shared" si="72"/>
        <v>67</v>
      </c>
      <c r="G586" s="49">
        <f t="shared" si="42"/>
        <v>67</v>
      </c>
      <c r="H586">
        <f t="shared" si="43"/>
        <v>7.59</v>
      </c>
      <c r="I586" s="49">
        <f t="shared" si="73"/>
        <v>62</v>
      </c>
      <c r="J586" s="49">
        <f t="shared" si="45"/>
        <v>62</v>
      </c>
      <c r="K586">
        <f t="shared" si="46"/>
        <v>7.71</v>
      </c>
      <c r="L586">
        <f t="shared" si="74"/>
        <v>41</v>
      </c>
      <c r="M586" s="49">
        <f t="shared" si="48"/>
        <v>41</v>
      </c>
      <c r="N586">
        <f t="shared" si="49"/>
        <v>7.85</v>
      </c>
      <c r="O586">
        <f t="shared" si="75"/>
        <v>32</v>
      </c>
      <c r="P586" s="49">
        <f t="shared" si="51"/>
        <v>32</v>
      </c>
      <c r="Q586">
        <f t="shared" si="52"/>
        <v>7.73</v>
      </c>
      <c r="R586">
        <f t="shared" si="76"/>
        <v>69</v>
      </c>
      <c r="S586" s="49">
        <f t="shared" si="54"/>
        <v>69</v>
      </c>
      <c r="T586">
        <f t="shared" si="55"/>
        <v>7.7</v>
      </c>
      <c r="U586">
        <f t="shared" si="77"/>
        <v>75</v>
      </c>
      <c r="V586" s="49">
        <f t="shared" si="57"/>
        <v>75</v>
      </c>
      <c r="W586">
        <f t="shared" si="58"/>
        <v>7.81</v>
      </c>
      <c r="X586">
        <f t="shared" si="78"/>
        <v>67</v>
      </c>
      <c r="Y586" s="49">
        <f t="shared" si="60"/>
        <v>67</v>
      </c>
      <c r="Z586">
        <f t="shared" si="61"/>
        <v>7.84</v>
      </c>
      <c r="AA586">
        <f t="shared" si="79"/>
        <v>51</v>
      </c>
      <c r="AB586">
        <f t="shared" si="63"/>
        <v>51</v>
      </c>
      <c r="AC586">
        <f t="shared" si="64"/>
        <v>7.8</v>
      </c>
      <c r="AD586" cm="1">
        <f t="array" ref="AD586">1+SUMPRODUCT((D$469:D$776=D586)*(AC$469:AC$776&gt;AC586))</f>
        <v>60</v>
      </c>
      <c r="AE586">
        <f t="shared" si="65"/>
        <v>60</v>
      </c>
      <c r="AF586">
        <f t="shared" si="66"/>
        <v>7.68</v>
      </c>
      <c r="AG586" cm="1">
        <f t="array" ref="AG586">1+SUMPRODUCT((D$469:D$776=D586)*(AF$469:AF$776&gt;AF586))</f>
        <v>44</v>
      </c>
      <c r="AH586">
        <f t="shared" si="67"/>
        <v>44</v>
      </c>
      <c r="AI586">
        <f t="shared" si="68"/>
        <v>7.75</v>
      </c>
      <c r="AJ586" cm="1">
        <f t="array" ref="AJ586">1+SUMPRODUCT((D$469:D$776=D586)*(AI$469:AI$776&gt;AI586))</f>
        <v>44</v>
      </c>
      <c r="AK586">
        <f t="shared" si="69"/>
        <v>44</v>
      </c>
      <c r="AL586">
        <f t="shared" si="70"/>
        <v>7.75</v>
      </c>
      <c r="AM586" cm="1">
        <f t="array" ref="AM586">1+SUMPRODUCT((D$469:D$776=D586)*(AL$469:AL$776&gt;AL586))</f>
        <v>42</v>
      </c>
      <c r="AN586">
        <f t="shared" si="71"/>
        <v>42</v>
      </c>
    </row>
    <row r="587" spans="2:40" x14ac:dyDescent="0.3">
      <c r="B587" t="s">
        <v>131</v>
      </c>
      <c r="C587" t="str">
        <f>VLOOKUP(B587,class!A$1:B$357,2,FALSE)</f>
        <v>Shire district</v>
      </c>
      <c r="D587" t="str">
        <f>VLOOKUP(B587,classifications!E$3:F$335,2,FALSE)</f>
        <v>Urban with City and Town</v>
      </c>
      <c r="E587" s="7">
        <f t="shared" si="40"/>
        <v>7.51</v>
      </c>
      <c r="F587" s="49">
        <f t="shared" si="72"/>
        <v>71</v>
      </c>
      <c r="G587" s="49">
        <f t="shared" si="42"/>
        <v>71</v>
      </c>
      <c r="H587">
        <f t="shared" si="43"/>
        <v>7.65</v>
      </c>
      <c r="I587" s="49">
        <f t="shared" si="73"/>
        <v>53</v>
      </c>
      <c r="J587" s="49">
        <f t="shared" si="45"/>
        <v>53</v>
      </c>
      <c r="K587">
        <f t="shared" si="46"/>
        <v>7.9</v>
      </c>
      <c r="L587">
        <f t="shared" si="74"/>
        <v>14</v>
      </c>
      <c r="M587" s="49">
        <f t="shared" si="48"/>
        <v>14</v>
      </c>
      <c r="N587">
        <f t="shared" si="49"/>
        <v>7.84</v>
      </c>
      <c r="O587">
        <f t="shared" si="75"/>
        <v>33</v>
      </c>
      <c r="P587" s="49">
        <f t="shared" si="51"/>
        <v>33</v>
      </c>
      <c r="Q587">
        <f t="shared" si="52"/>
        <v>7.65</v>
      </c>
      <c r="R587">
        <f t="shared" si="76"/>
        <v>80</v>
      </c>
      <c r="S587" s="49">
        <f t="shared" si="54"/>
        <v>80</v>
      </c>
      <c r="T587">
        <f t="shared" si="55"/>
        <v>7.61</v>
      </c>
      <c r="U587">
        <f t="shared" si="77"/>
        <v>86</v>
      </c>
      <c r="V587" s="49">
        <f t="shared" si="57"/>
        <v>86</v>
      </c>
      <c r="W587">
        <f t="shared" si="58"/>
        <v>7.69</v>
      </c>
      <c r="X587">
        <f t="shared" si="78"/>
        <v>85</v>
      </c>
      <c r="Y587" s="49">
        <f t="shared" si="60"/>
        <v>85</v>
      </c>
      <c r="Z587">
        <f t="shared" si="61"/>
        <v>7.9</v>
      </c>
      <c r="AA587">
        <f t="shared" si="79"/>
        <v>42</v>
      </c>
      <c r="AB587">
        <f t="shared" si="63"/>
        <v>42</v>
      </c>
      <c r="AC587">
        <f t="shared" si="64"/>
        <v>7.96</v>
      </c>
      <c r="AD587" cm="1">
        <f t="array" ref="AD587">1+SUMPRODUCT((D$469:D$776=D587)*(AC$469:AC$776&gt;AC587))</f>
        <v>29</v>
      </c>
      <c r="AE587">
        <f t="shared" si="65"/>
        <v>29</v>
      </c>
      <c r="AF587">
        <f t="shared" si="66"/>
        <v>7.61</v>
      </c>
      <c r="AG587" cm="1">
        <f t="array" ref="AG587">1+SUMPRODUCT((D$469:D$776=D587)*(AF$469:AF$776&gt;AF587))</f>
        <v>67</v>
      </c>
      <c r="AH587">
        <f t="shared" si="67"/>
        <v>67</v>
      </c>
      <c r="AI587">
        <f t="shared" si="68"/>
        <v>7.9</v>
      </c>
      <c r="AJ587" cm="1">
        <f t="array" ref="AJ587">1+SUMPRODUCT((D$469:D$776=D587)*(AI$469:AI$776&gt;AI587))</f>
        <v>20</v>
      </c>
      <c r="AK587">
        <f t="shared" si="69"/>
        <v>20</v>
      </c>
      <c r="AL587">
        <f t="shared" si="70"/>
        <v>7.26</v>
      </c>
      <c r="AM587" cm="1">
        <f t="array" ref="AM587">1+SUMPRODUCT((D$469:D$776=D587)*(AL$469:AL$776&gt;AL587))</f>
        <v>85</v>
      </c>
      <c r="AN587">
        <f t="shared" si="71"/>
        <v>85</v>
      </c>
    </row>
    <row r="588" spans="2:40" x14ac:dyDescent="0.3">
      <c r="B588" t="s">
        <v>132</v>
      </c>
      <c r="C588" t="str">
        <f>VLOOKUP(B588,class!A$1:B$357,2,FALSE)</f>
        <v>Shire district</v>
      </c>
      <c r="D588" t="str">
        <f>VLOOKUP(B588,classifications!E$3:F$335,2,FALSE)</f>
        <v>Urban with City and Town</v>
      </c>
      <c r="E588" s="7">
        <f t="shared" si="40"/>
        <v>7.72</v>
      </c>
      <c r="F588" s="49">
        <f t="shared" si="72"/>
        <v>27</v>
      </c>
      <c r="G588" s="49">
        <f t="shared" si="42"/>
        <v>27</v>
      </c>
      <c r="H588">
        <f t="shared" si="43"/>
        <v>7.92</v>
      </c>
      <c r="I588" s="49">
        <f t="shared" si="73"/>
        <v>6</v>
      </c>
      <c r="J588" s="49">
        <f t="shared" si="45"/>
        <v>6</v>
      </c>
      <c r="K588">
        <f t="shared" si="46"/>
        <v>7.49</v>
      </c>
      <c r="L588">
        <f t="shared" si="74"/>
        <v>84</v>
      </c>
      <c r="M588" s="49">
        <f t="shared" si="48"/>
        <v>84</v>
      </c>
      <c r="N588">
        <f t="shared" si="49"/>
        <v>8</v>
      </c>
      <c r="O588">
        <f t="shared" si="75"/>
        <v>12</v>
      </c>
      <c r="P588" s="49">
        <f t="shared" si="51"/>
        <v>12</v>
      </c>
      <c r="Q588">
        <f t="shared" si="52"/>
        <v>7.78</v>
      </c>
      <c r="R588">
        <f t="shared" si="76"/>
        <v>60</v>
      </c>
      <c r="S588" s="49">
        <f t="shared" si="54"/>
        <v>60</v>
      </c>
      <c r="T588">
        <f t="shared" si="55"/>
        <v>8.0500000000000007</v>
      </c>
      <c r="U588">
        <f t="shared" si="77"/>
        <v>12</v>
      </c>
      <c r="V588" s="49">
        <f t="shared" si="57"/>
        <v>12</v>
      </c>
      <c r="W588">
        <f t="shared" si="58"/>
        <v>7.98</v>
      </c>
      <c r="X588">
        <f t="shared" si="78"/>
        <v>27</v>
      </c>
      <c r="Y588" s="49">
        <f t="shared" si="60"/>
        <v>27</v>
      </c>
      <c r="Z588">
        <f t="shared" si="61"/>
        <v>8.3699999999999992</v>
      </c>
      <c r="AA588">
        <f t="shared" si="79"/>
        <v>2</v>
      </c>
      <c r="AB588">
        <f t="shared" si="63"/>
        <v>2</v>
      </c>
      <c r="AC588">
        <f t="shared" si="64"/>
        <v>8.1300000000000008</v>
      </c>
      <c r="AD588" cm="1">
        <f t="array" ref="AD588">1+SUMPRODUCT((D$469:D$776=D588)*(AC$469:AC$776&gt;AC588))</f>
        <v>10</v>
      </c>
      <c r="AE588">
        <f t="shared" si="65"/>
        <v>10</v>
      </c>
      <c r="AF588">
        <f t="shared" si="66"/>
        <v>7.66</v>
      </c>
      <c r="AG588" cm="1">
        <f t="array" ref="AG588">1+SUMPRODUCT((D$469:D$776=D588)*(AF$469:AF$776&gt;AF588))</f>
        <v>55</v>
      </c>
      <c r="AH588">
        <f t="shared" si="67"/>
        <v>55</v>
      </c>
      <c r="AI588">
        <f t="shared" si="68"/>
        <v>8.1</v>
      </c>
      <c r="AJ588" cm="1">
        <f t="array" ref="AJ588">1+SUMPRODUCT((D$469:D$776=D588)*(AI$469:AI$776&gt;AI588))</f>
        <v>7</v>
      </c>
      <c r="AK588">
        <f t="shared" si="69"/>
        <v>7</v>
      </c>
      <c r="AL588">
        <f t="shared" si="70"/>
        <v>7.93</v>
      </c>
      <c r="AM588" cm="1">
        <f t="array" ref="AM588">1+SUMPRODUCT((D$469:D$776=D588)*(AL$469:AL$776&gt;AL588))</f>
        <v>22</v>
      </c>
      <c r="AN588">
        <f t="shared" si="71"/>
        <v>22</v>
      </c>
    </row>
    <row r="589" spans="2:40" x14ac:dyDescent="0.3">
      <c r="B589" t="s">
        <v>133</v>
      </c>
      <c r="C589" t="str">
        <f>VLOOKUP(B589,class!A$1:B$357,2,FALSE)</f>
        <v>London borough</v>
      </c>
      <c r="D589" t="str">
        <f>VLOOKUP(B589,classifications!E$3:F$335,2,FALSE)</f>
        <v>Urban with Major Conurbation</v>
      </c>
      <c r="E589" s="7">
        <f t="shared" si="40"/>
        <v>7.69</v>
      </c>
      <c r="F589" s="49">
        <f t="shared" si="72"/>
        <v>18</v>
      </c>
      <c r="G589" s="49">
        <f t="shared" si="42"/>
        <v>18</v>
      </c>
      <c r="H589">
        <f t="shared" si="43"/>
        <v>7.64</v>
      </c>
      <c r="I589" s="49">
        <f t="shared" si="73"/>
        <v>31</v>
      </c>
      <c r="J589" s="49">
        <f t="shared" si="45"/>
        <v>31</v>
      </c>
      <c r="K589">
        <f t="shared" si="46"/>
        <v>7.72</v>
      </c>
      <c r="L589">
        <f t="shared" si="74"/>
        <v>27</v>
      </c>
      <c r="M589" s="49">
        <f t="shared" si="48"/>
        <v>27</v>
      </c>
      <c r="N589">
        <f t="shared" si="49"/>
        <v>7.74</v>
      </c>
      <c r="O589">
        <f t="shared" si="75"/>
        <v>41</v>
      </c>
      <c r="P589" s="49">
        <f t="shared" si="51"/>
        <v>41</v>
      </c>
      <c r="Q589">
        <f t="shared" si="52"/>
        <v>7.87</v>
      </c>
      <c r="R589">
        <f t="shared" si="76"/>
        <v>15</v>
      </c>
      <c r="S589" s="49">
        <f t="shared" si="54"/>
        <v>15</v>
      </c>
      <c r="T589">
        <f t="shared" si="55"/>
        <v>7.9</v>
      </c>
      <c r="U589">
        <f t="shared" si="77"/>
        <v>15</v>
      </c>
      <c r="V589" s="49">
        <f t="shared" si="57"/>
        <v>15</v>
      </c>
      <c r="W589">
        <f t="shared" si="58"/>
        <v>7.87</v>
      </c>
      <c r="X589">
        <f t="shared" si="78"/>
        <v>28</v>
      </c>
      <c r="Y589" s="49">
        <f t="shared" si="60"/>
        <v>28</v>
      </c>
      <c r="Z589">
        <f t="shared" si="61"/>
        <v>7.91</v>
      </c>
      <c r="AA589">
        <f t="shared" si="79"/>
        <v>22</v>
      </c>
      <c r="AB589">
        <f t="shared" si="63"/>
        <v>22</v>
      </c>
      <c r="AC589">
        <f t="shared" si="64"/>
        <v>8.02</v>
      </c>
      <c r="AD589" cm="1">
        <f t="array" ref="AD589">1+SUMPRODUCT((D$469:D$776=D589)*(AC$469:AC$776&gt;AC589))</f>
        <v>8</v>
      </c>
      <c r="AE589">
        <f t="shared" si="65"/>
        <v>8</v>
      </c>
      <c r="AF589">
        <f t="shared" si="66"/>
        <v>8</v>
      </c>
      <c r="AG589" cm="1">
        <f t="array" ref="AG589">1+SUMPRODUCT((D$469:D$776=D589)*(AF$469:AF$776&gt;AF589))</f>
        <v>4</v>
      </c>
      <c r="AH589">
        <f t="shared" si="67"/>
        <v>4</v>
      </c>
      <c r="AI589">
        <f t="shared" si="68"/>
        <v>7.75</v>
      </c>
      <c r="AJ589" cm="1">
        <f t="array" ref="AJ589">1+SUMPRODUCT((D$469:D$776=D589)*(AI$469:AI$776&gt;AI589))</f>
        <v>28</v>
      </c>
      <c r="AK589">
        <f t="shared" si="69"/>
        <v>28</v>
      </c>
      <c r="AL589">
        <f t="shared" si="70"/>
        <v>7.95</v>
      </c>
      <c r="AM589" cm="1">
        <f t="array" ref="AM589">1+SUMPRODUCT((D$469:D$776=D589)*(AL$469:AL$776&gt;AL589))</f>
        <v>8</v>
      </c>
      <c r="AN589">
        <f t="shared" si="71"/>
        <v>8</v>
      </c>
    </row>
    <row r="590" spans="2:40" x14ac:dyDescent="0.3">
      <c r="B590" t="s">
        <v>134</v>
      </c>
      <c r="C590" t="str">
        <f>VLOOKUP(B590,class!A$1:B$357,2,FALSE)</f>
        <v>Unitary authority</v>
      </c>
      <c r="D590" t="str">
        <f>VLOOKUP(B590,classifications!E$3:F$335,2,FALSE)</f>
        <v xml:space="preserve">Largely Rural (rural including hub towns 50-79%) </v>
      </c>
      <c r="E590" s="7">
        <f t="shared" si="40"/>
        <v>7.72</v>
      </c>
      <c r="F590" s="49">
        <f t="shared" si="72"/>
        <v>30</v>
      </c>
      <c r="G590" s="49">
        <f t="shared" si="42"/>
        <v>30</v>
      </c>
      <c r="H590">
        <f t="shared" si="43"/>
        <v>7.75</v>
      </c>
      <c r="I590" s="49">
        <f t="shared" si="73"/>
        <v>30</v>
      </c>
      <c r="J590" s="49">
        <f t="shared" si="45"/>
        <v>30</v>
      </c>
      <c r="K590">
        <f t="shared" si="46"/>
        <v>7.78</v>
      </c>
      <c r="L590">
        <f t="shared" si="74"/>
        <v>25</v>
      </c>
      <c r="M590" s="49">
        <f t="shared" si="48"/>
        <v>25</v>
      </c>
      <c r="N590">
        <f t="shared" si="49"/>
        <v>7.81</v>
      </c>
      <c r="O590">
        <f t="shared" si="75"/>
        <v>33</v>
      </c>
      <c r="P590" s="49">
        <f t="shared" si="51"/>
        <v>33</v>
      </c>
      <c r="Q590">
        <f t="shared" si="52"/>
        <v>7.89</v>
      </c>
      <c r="R590">
        <f t="shared" si="76"/>
        <v>28</v>
      </c>
      <c r="S590" s="49">
        <f t="shared" si="54"/>
        <v>28</v>
      </c>
      <c r="T590">
        <f t="shared" si="55"/>
        <v>7.93</v>
      </c>
      <c r="U590">
        <f t="shared" si="77"/>
        <v>25</v>
      </c>
      <c r="V590" s="49">
        <f t="shared" si="57"/>
        <v>25</v>
      </c>
      <c r="W590">
        <f t="shared" si="58"/>
        <v>8.0399999999999991</v>
      </c>
      <c r="X590">
        <f t="shared" si="78"/>
        <v>17</v>
      </c>
      <c r="Y590" s="49">
        <f t="shared" si="60"/>
        <v>17</v>
      </c>
      <c r="Z590">
        <f t="shared" si="61"/>
        <v>8.01</v>
      </c>
      <c r="AA590">
        <f t="shared" si="79"/>
        <v>17</v>
      </c>
      <c r="AB590">
        <f t="shared" si="63"/>
        <v>17</v>
      </c>
      <c r="AC590">
        <f t="shared" si="64"/>
        <v>7.99</v>
      </c>
      <c r="AD590" cm="1">
        <f t="array" ref="AD590">1+SUMPRODUCT((D$469:D$776=D590)*(AC$469:AC$776&gt;AC590))</f>
        <v>15</v>
      </c>
      <c r="AE590">
        <f t="shared" si="65"/>
        <v>15</v>
      </c>
      <c r="AF590">
        <f t="shared" si="66"/>
        <v>7.81</v>
      </c>
      <c r="AG590" cm="1">
        <f t="array" ref="AG590">1+SUMPRODUCT((D$469:D$776=D590)*(AF$469:AF$776&gt;AF590))</f>
        <v>18</v>
      </c>
      <c r="AH590">
        <f t="shared" si="67"/>
        <v>18</v>
      </c>
      <c r="AI590">
        <f t="shared" si="68"/>
        <v>7.82</v>
      </c>
      <c r="AJ590" cm="1">
        <f t="array" ref="AJ590">1+SUMPRODUCT((D$469:D$776=D590)*(AI$469:AI$776&gt;AI590))</f>
        <v>23</v>
      </c>
      <c r="AK590">
        <f t="shared" si="69"/>
        <v>23</v>
      </c>
      <c r="AL590">
        <f t="shared" si="70"/>
        <v>7.83</v>
      </c>
      <c r="AM590" cm="1">
        <f t="array" ref="AM590">1+SUMPRODUCT((D$469:D$776=D590)*(AL$469:AL$776&gt;AL590))</f>
        <v>22</v>
      </c>
      <c r="AN590">
        <f t="shared" si="71"/>
        <v>22</v>
      </c>
    </row>
    <row r="591" spans="2:40" x14ac:dyDescent="0.3">
      <c r="B591" t="s">
        <v>135</v>
      </c>
      <c r="C591" t="str">
        <f>VLOOKUP(B591,class!A$1:B$357,2,FALSE)</f>
        <v>Shire district</v>
      </c>
      <c r="D591" t="str">
        <f>VLOOKUP(B591,classifications!E$3:F$335,2,FALSE)</f>
        <v>Urban with Major Conurbation</v>
      </c>
      <c r="E591" s="7">
        <f t="shared" si="40"/>
        <v>7.99</v>
      </c>
      <c r="F591" s="49">
        <f t="shared" si="72"/>
        <v>2</v>
      </c>
      <c r="G591" s="49">
        <f t="shared" si="42"/>
        <v>2</v>
      </c>
      <c r="H591">
        <f t="shared" si="43"/>
        <v>8.01</v>
      </c>
      <c r="I591" s="49">
        <f t="shared" si="73"/>
        <v>3</v>
      </c>
      <c r="J591" s="49">
        <f t="shared" si="45"/>
        <v>3</v>
      </c>
      <c r="K591">
        <f t="shared" si="46"/>
        <v>7.71</v>
      </c>
      <c r="L591">
        <f t="shared" si="74"/>
        <v>31</v>
      </c>
      <c r="M591" s="49">
        <f t="shared" si="48"/>
        <v>31</v>
      </c>
      <c r="N591">
        <f t="shared" si="49"/>
        <v>7.84</v>
      </c>
      <c r="O591">
        <f t="shared" si="75"/>
        <v>21</v>
      </c>
      <c r="P591" s="49">
        <f t="shared" si="51"/>
        <v>21</v>
      </c>
      <c r="Q591">
        <f t="shared" si="52"/>
        <v>7.65</v>
      </c>
      <c r="R591">
        <f t="shared" si="76"/>
        <v>58</v>
      </c>
      <c r="S591" s="49">
        <f t="shared" si="54"/>
        <v>58</v>
      </c>
      <c r="T591">
        <f t="shared" si="55"/>
        <v>7.87</v>
      </c>
      <c r="U591">
        <f t="shared" si="77"/>
        <v>25</v>
      </c>
      <c r="V591" s="49">
        <f t="shared" si="57"/>
        <v>25</v>
      </c>
      <c r="W591">
        <f t="shared" si="58"/>
        <v>8.0399999999999991</v>
      </c>
      <c r="X591">
        <f t="shared" si="78"/>
        <v>6</v>
      </c>
      <c r="Y591" s="49">
        <f t="shared" si="60"/>
        <v>6</v>
      </c>
      <c r="Z591">
        <f t="shared" si="61"/>
        <v>7.64</v>
      </c>
      <c r="AA591">
        <f t="shared" si="79"/>
        <v>69</v>
      </c>
      <c r="AB591">
        <f t="shared" si="63"/>
        <v>69</v>
      </c>
      <c r="AC591">
        <f t="shared" si="64"/>
        <v>8.0299999999999994</v>
      </c>
      <c r="AD591" cm="1">
        <f t="array" ref="AD591">1+SUMPRODUCT((D$469:D$776=D591)*(AC$469:AC$776&gt;AC591))</f>
        <v>7</v>
      </c>
      <c r="AE591">
        <f t="shared" si="65"/>
        <v>7</v>
      </c>
      <c r="AF591">
        <f t="shared" si="66"/>
        <v>8.09</v>
      </c>
      <c r="AG591" cm="1">
        <f t="array" ref="AG591">1+SUMPRODUCT((D$469:D$776=D591)*(AF$469:AF$776&gt;AF591))</f>
        <v>3</v>
      </c>
      <c r="AH591">
        <f t="shared" si="67"/>
        <v>3</v>
      </c>
      <c r="AI591">
        <f t="shared" si="68"/>
        <v>7.6</v>
      </c>
      <c r="AJ591" cm="1">
        <f t="array" ref="AJ591">1+SUMPRODUCT((D$469:D$776=D591)*(AI$469:AI$776&gt;AI591))</f>
        <v>60</v>
      </c>
      <c r="AK591">
        <f t="shared" si="69"/>
        <v>60</v>
      </c>
      <c r="AL591">
        <f t="shared" si="70"/>
        <v>7.69</v>
      </c>
      <c r="AM591" cm="1">
        <f t="array" ref="AM591">1+SUMPRODUCT((D$469:D$776=D591)*(AL$469:AL$776&gt;AL591))</f>
        <v>36</v>
      </c>
      <c r="AN591">
        <f t="shared" si="71"/>
        <v>36</v>
      </c>
    </row>
    <row r="592" spans="2:40" x14ac:dyDescent="0.3">
      <c r="B592" t="s">
        <v>136</v>
      </c>
      <c r="C592" t="str">
        <f>VLOOKUP(B592,class!A$1:B$357,2,FALSE)</f>
        <v>Shire district</v>
      </c>
      <c r="D592" t="str">
        <f>VLOOKUP(B592,classifications!E$3:F$335,2,FALSE)</f>
        <v xml:space="preserve">Largely Rural (rural including hub towns 50-79%) </v>
      </c>
      <c r="E592" s="7">
        <f t="shared" si="40"/>
        <v>7.5</v>
      </c>
      <c r="F592" s="49">
        <f t="shared" si="72"/>
        <v>39</v>
      </c>
      <c r="G592" s="49">
        <f t="shared" si="42"/>
        <v>39</v>
      </c>
      <c r="H592">
        <f t="shared" si="43"/>
        <v>7.72</v>
      </c>
      <c r="I592" s="49">
        <f t="shared" si="73"/>
        <v>33</v>
      </c>
      <c r="J592" s="49">
        <f t="shared" si="45"/>
        <v>33</v>
      </c>
      <c r="K592">
        <f t="shared" si="46"/>
        <v>7.79</v>
      </c>
      <c r="L592">
        <f t="shared" si="74"/>
        <v>24</v>
      </c>
      <c r="M592" s="49">
        <f t="shared" si="48"/>
        <v>24</v>
      </c>
      <c r="N592">
        <f t="shared" si="49"/>
        <v>7.93</v>
      </c>
      <c r="O592">
        <f t="shared" si="75"/>
        <v>23</v>
      </c>
      <c r="P592" s="49">
        <f t="shared" si="51"/>
        <v>23</v>
      </c>
      <c r="Q592">
        <f t="shared" si="52"/>
        <v>8.08</v>
      </c>
      <c r="R592">
        <f t="shared" si="76"/>
        <v>11</v>
      </c>
      <c r="S592" s="49">
        <f t="shared" si="54"/>
        <v>11</v>
      </c>
      <c r="T592">
        <f t="shared" si="55"/>
        <v>7.87</v>
      </c>
      <c r="U592">
        <f t="shared" si="77"/>
        <v>31</v>
      </c>
      <c r="V592" s="49">
        <f t="shared" si="57"/>
        <v>31</v>
      </c>
      <c r="W592">
        <f t="shared" si="58"/>
        <v>7.85</v>
      </c>
      <c r="X592">
        <f t="shared" si="78"/>
        <v>36</v>
      </c>
      <c r="Y592" s="49">
        <f t="shared" si="60"/>
        <v>36</v>
      </c>
      <c r="Z592">
        <f t="shared" si="61"/>
        <v>7.95</v>
      </c>
      <c r="AA592">
        <f t="shared" si="79"/>
        <v>23</v>
      </c>
      <c r="AB592">
        <f t="shared" si="63"/>
        <v>23</v>
      </c>
      <c r="AC592">
        <f t="shared" si="64"/>
        <v>8.16</v>
      </c>
      <c r="AD592" cm="1">
        <f t="array" ref="AD592">1+SUMPRODUCT((D$469:D$776=D592)*(AC$469:AC$776&gt;AC592))</f>
        <v>3</v>
      </c>
      <c r="AE592">
        <f t="shared" si="65"/>
        <v>3</v>
      </c>
      <c r="AF592">
        <f t="shared" si="66"/>
        <v>8.0299999999999994</v>
      </c>
      <c r="AG592" cm="1">
        <f t="array" ref="AG592">1+SUMPRODUCT((D$469:D$776=D592)*(AF$469:AF$776&gt;AF592))</f>
        <v>5</v>
      </c>
      <c r="AH592">
        <f t="shared" si="67"/>
        <v>5</v>
      </c>
      <c r="AI592">
        <f t="shared" si="68"/>
        <v>8.49</v>
      </c>
      <c r="AJ592" cm="1">
        <f t="array" ref="AJ592">1+SUMPRODUCT((D$469:D$776=D592)*(AI$469:AI$776&gt;AI592))</f>
        <v>1</v>
      </c>
      <c r="AK592">
        <f t="shared" si="69"/>
        <v>1</v>
      </c>
      <c r="AL592">
        <f t="shared" si="70"/>
        <v>8.31</v>
      </c>
      <c r="AM592" cm="1">
        <f t="array" ref="AM592">1+SUMPRODUCT((D$469:D$776=D592)*(AL$469:AL$776&gt;AL592))</f>
        <v>1</v>
      </c>
      <c r="AN592">
        <f t="shared" si="71"/>
        <v>1</v>
      </c>
    </row>
    <row r="593" spans="2:40" x14ac:dyDescent="0.3">
      <c r="B593" t="s">
        <v>137</v>
      </c>
      <c r="C593" t="str">
        <f>VLOOKUP(B593,class!A$1:B$357,2,FALSE)</f>
        <v>London borough</v>
      </c>
      <c r="D593" t="str">
        <f>VLOOKUP(B593,classifications!E$3:F$335,2,FALSE)</f>
        <v>Urban with Major Conurbation</v>
      </c>
      <c r="E593" s="7">
        <f t="shared" si="40"/>
        <v>7.61</v>
      </c>
      <c r="F593" s="49">
        <f t="shared" si="72"/>
        <v>39</v>
      </c>
      <c r="G593" s="49">
        <f t="shared" si="42"/>
        <v>39</v>
      </c>
      <c r="H593">
        <f t="shared" si="43"/>
        <v>7.65</v>
      </c>
      <c r="I593" s="49">
        <f t="shared" si="73"/>
        <v>29</v>
      </c>
      <c r="J593" s="49">
        <f t="shared" si="45"/>
        <v>29</v>
      </c>
      <c r="K593">
        <f t="shared" si="46"/>
        <v>7.85</v>
      </c>
      <c r="L593">
        <f t="shared" si="74"/>
        <v>7</v>
      </c>
      <c r="M593" s="49">
        <f t="shared" si="48"/>
        <v>7</v>
      </c>
      <c r="N593">
        <f t="shared" si="49"/>
        <v>7.85</v>
      </c>
      <c r="O593">
        <f t="shared" si="75"/>
        <v>17</v>
      </c>
      <c r="P593" s="49">
        <f t="shared" si="51"/>
        <v>17</v>
      </c>
      <c r="Q593">
        <f t="shared" si="52"/>
        <v>7.65</v>
      </c>
      <c r="R593">
        <f t="shared" si="76"/>
        <v>58</v>
      </c>
      <c r="S593" s="49">
        <f t="shared" si="54"/>
        <v>58</v>
      </c>
      <c r="T593">
        <f t="shared" si="55"/>
        <v>7.94</v>
      </c>
      <c r="U593">
        <f t="shared" si="77"/>
        <v>10</v>
      </c>
      <c r="V593" s="49">
        <f t="shared" si="57"/>
        <v>10</v>
      </c>
      <c r="W593">
        <f t="shared" si="58"/>
        <v>7.8</v>
      </c>
      <c r="X593">
        <f t="shared" si="78"/>
        <v>39</v>
      </c>
      <c r="Y593" s="49">
        <f t="shared" si="60"/>
        <v>39</v>
      </c>
      <c r="Z593">
        <f t="shared" si="61"/>
        <v>7.79</v>
      </c>
      <c r="AA593">
        <f t="shared" si="79"/>
        <v>47</v>
      </c>
      <c r="AB593">
        <f t="shared" si="63"/>
        <v>47</v>
      </c>
      <c r="AC593">
        <f t="shared" si="64"/>
        <v>7.85</v>
      </c>
      <c r="AD593" cm="1">
        <f t="array" ref="AD593">1+SUMPRODUCT((D$469:D$776=D593)*(AC$469:AC$776&gt;AC593))</f>
        <v>26</v>
      </c>
      <c r="AE593">
        <f t="shared" si="65"/>
        <v>26</v>
      </c>
      <c r="AF593">
        <f t="shared" si="66"/>
        <v>7.78</v>
      </c>
      <c r="AG593" cm="1">
        <f t="array" ref="AG593">1+SUMPRODUCT((D$469:D$776=D593)*(AF$469:AF$776&gt;AF593))</f>
        <v>13</v>
      </c>
      <c r="AH593">
        <f t="shared" si="67"/>
        <v>13</v>
      </c>
      <c r="AI593">
        <f t="shared" si="68"/>
        <v>7.68</v>
      </c>
      <c r="AJ593" cm="1">
        <f t="array" ref="AJ593">1+SUMPRODUCT((D$469:D$776=D593)*(AI$469:AI$776&gt;AI593))</f>
        <v>47</v>
      </c>
      <c r="AK593">
        <f t="shared" si="69"/>
        <v>47</v>
      </c>
      <c r="AL593">
        <f t="shared" si="70"/>
        <v>7.82</v>
      </c>
      <c r="AM593" cm="1">
        <f t="array" ref="AM593">1+SUMPRODUCT((D$469:D$776=D593)*(AL$469:AL$776&gt;AL593))</f>
        <v>16</v>
      </c>
      <c r="AN593">
        <f t="shared" si="71"/>
        <v>16</v>
      </c>
    </row>
    <row r="594" spans="2:40" x14ac:dyDescent="0.3">
      <c r="B594" t="s">
        <v>138</v>
      </c>
      <c r="C594" t="str">
        <f>VLOOKUP(B594,class!A$1:B$357,2,FALSE)</f>
        <v>Shire district</v>
      </c>
      <c r="D594" t="str">
        <f>VLOOKUP(B594,classifications!E$3:F$335,2,FALSE)</f>
        <v xml:space="preserve">Largely Rural (rural including hub towns 50-79%) </v>
      </c>
      <c r="E594" s="7">
        <f t="shared" si="40"/>
        <v>7.77</v>
      </c>
      <c r="F594" s="49">
        <f t="shared" si="72"/>
        <v>23</v>
      </c>
      <c r="G594" s="49">
        <f t="shared" ref="G594:G655" si="80">IF(E594="x",9999,F594)</f>
        <v>23</v>
      </c>
      <c r="H594">
        <f t="shared" si="43"/>
        <v>7.79</v>
      </c>
      <c r="I594" s="49">
        <f t="shared" si="73"/>
        <v>26</v>
      </c>
      <c r="J594" s="49">
        <f t="shared" ref="J594:J655" si="81">IF(H594="x",9999,I594)</f>
        <v>26</v>
      </c>
      <c r="K594">
        <f t="shared" si="46"/>
        <v>7.82</v>
      </c>
      <c r="L594">
        <f t="shared" si="74"/>
        <v>18</v>
      </c>
      <c r="M594" s="49">
        <f t="shared" ref="M594:M655" si="82">IF(K594="x",9999,L594)</f>
        <v>18</v>
      </c>
      <c r="N594">
        <f t="shared" si="49"/>
        <v>7.89</v>
      </c>
      <c r="O594">
        <f t="shared" si="75"/>
        <v>26</v>
      </c>
      <c r="P594" s="49">
        <f t="shared" ref="P594:P655" si="83">IF(N594="x",9999,O594)</f>
        <v>26</v>
      </c>
      <c r="Q594">
        <f t="shared" si="52"/>
        <v>7.93</v>
      </c>
      <c r="R594">
        <f t="shared" si="76"/>
        <v>27</v>
      </c>
      <c r="S594" s="49">
        <f t="shared" ref="S594:S655" si="84">IF(Q594="x",9999,R594)</f>
        <v>27</v>
      </c>
      <c r="T594">
        <f t="shared" si="55"/>
        <v>7.78</v>
      </c>
      <c r="U594">
        <f t="shared" si="77"/>
        <v>33</v>
      </c>
      <c r="V594" s="49">
        <f t="shared" ref="V594:V655" si="85">IF(T594="x",9999,U594)</f>
        <v>33</v>
      </c>
      <c r="W594">
        <f t="shared" si="58"/>
        <v>8</v>
      </c>
      <c r="X594">
        <f t="shared" si="78"/>
        <v>24</v>
      </c>
      <c r="Y594" s="49">
        <f t="shared" ref="Y594:Y655" si="86">IF(W594="x",9999,X594)</f>
        <v>24</v>
      </c>
      <c r="Z594">
        <f t="shared" si="61"/>
        <v>7.85</v>
      </c>
      <c r="AA594">
        <f t="shared" si="79"/>
        <v>35</v>
      </c>
      <c r="AB594">
        <f t="shared" ref="AB594:AB655" si="87">IF(Z594="x",9999,AA594)</f>
        <v>35</v>
      </c>
      <c r="AC594">
        <f t="shared" si="64"/>
        <v>7.73</v>
      </c>
      <c r="AD594" cm="1">
        <f t="array" ref="AD594">1+SUMPRODUCT((D$469:D$776=D594)*(AC$469:AC$776&gt;AC594))</f>
        <v>40</v>
      </c>
      <c r="AE594">
        <f t="shared" si="65"/>
        <v>40</v>
      </c>
      <c r="AF594">
        <f t="shared" si="66"/>
        <v>7.79</v>
      </c>
      <c r="AG594" cm="1">
        <f t="array" ref="AG594">1+SUMPRODUCT((D$469:D$776=D594)*(AF$469:AF$776&gt;AF594))</f>
        <v>19</v>
      </c>
      <c r="AH594">
        <f t="shared" si="67"/>
        <v>19</v>
      </c>
      <c r="AI594">
        <f t="shared" si="68"/>
        <v>8.07</v>
      </c>
      <c r="AJ594" cm="1">
        <f t="array" ref="AJ594">1+SUMPRODUCT((D$469:D$776=D594)*(AI$469:AI$776&gt;AI594))</f>
        <v>8</v>
      </c>
      <c r="AK594">
        <f t="shared" si="69"/>
        <v>8</v>
      </c>
      <c r="AL594">
        <f t="shared" si="70"/>
        <v>8.0399999999999991</v>
      </c>
      <c r="AM594" cm="1">
        <f t="array" ref="AM594">1+SUMPRODUCT((D$469:D$776=D594)*(AL$469:AL$776&gt;AL594))</f>
        <v>9</v>
      </c>
      <c r="AN594">
        <f t="shared" si="71"/>
        <v>9</v>
      </c>
    </row>
    <row r="595" spans="2:40" x14ac:dyDescent="0.3">
      <c r="B595" t="s">
        <v>139</v>
      </c>
      <c r="C595" t="str">
        <f>VLOOKUP(B595,class!A$1:B$357,2,FALSE)</f>
        <v>Shire district</v>
      </c>
      <c r="D595" t="str">
        <f>VLOOKUP(B595,classifications!E$3:F$335,2,FALSE)</f>
        <v xml:space="preserve">Largely Rural (rural including hub towns 50-79%) </v>
      </c>
      <c r="E595" s="7">
        <f t="shared" si="40"/>
        <v>7.89</v>
      </c>
      <c r="F595" s="49">
        <f t="shared" si="72"/>
        <v>8</v>
      </c>
      <c r="G595" s="49">
        <f t="shared" si="80"/>
        <v>8</v>
      </c>
      <c r="H595">
        <f t="shared" si="43"/>
        <v>8.06</v>
      </c>
      <c r="I595" s="49">
        <f t="shared" si="73"/>
        <v>2</v>
      </c>
      <c r="J595" s="49">
        <f t="shared" si="81"/>
        <v>2</v>
      </c>
      <c r="K595">
        <f t="shared" si="46"/>
        <v>7.69</v>
      </c>
      <c r="L595">
        <f t="shared" si="74"/>
        <v>32</v>
      </c>
      <c r="M595" s="49">
        <f t="shared" si="82"/>
        <v>32</v>
      </c>
      <c r="N595">
        <f t="shared" si="49"/>
        <v>8.02</v>
      </c>
      <c r="O595">
        <f t="shared" si="75"/>
        <v>12</v>
      </c>
      <c r="P595" s="49">
        <f t="shared" si="83"/>
        <v>12</v>
      </c>
      <c r="Q595">
        <f t="shared" si="52"/>
        <v>8.23</v>
      </c>
      <c r="R595">
        <f t="shared" si="76"/>
        <v>1</v>
      </c>
      <c r="S595" s="49">
        <f t="shared" si="84"/>
        <v>1</v>
      </c>
      <c r="T595">
        <f t="shared" si="55"/>
        <v>7.75</v>
      </c>
      <c r="U595">
        <f t="shared" si="77"/>
        <v>36</v>
      </c>
      <c r="V595" s="49">
        <f t="shared" si="85"/>
        <v>36</v>
      </c>
      <c r="W595">
        <f t="shared" si="58"/>
        <v>7.61</v>
      </c>
      <c r="X595">
        <f t="shared" si="78"/>
        <v>40</v>
      </c>
      <c r="Y595" s="49">
        <f t="shared" si="86"/>
        <v>40</v>
      </c>
      <c r="Z595">
        <f t="shared" si="61"/>
        <v>7.97</v>
      </c>
      <c r="AA595">
        <f t="shared" si="79"/>
        <v>21</v>
      </c>
      <c r="AB595">
        <f t="shared" si="87"/>
        <v>21</v>
      </c>
      <c r="AC595">
        <f t="shared" si="64"/>
        <v>8.1199999999999992</v>
      </c>
      <c r="AD595" cm="1">
        <f t="array" ref="AD595">1+SUMPRODUCT((D$469:D$776=D595)*(AC$469:AC$776&gt;AC595))</f>
        <v>5</v>
      </c>
      <c r="AE595">
        <f t="shared" si="65"/>
        <v>5</v>
      </c>
      <c r="AF595">
        <f t="shared" si="66"/>
        <v>7.93</v>
      </c>
      <c r="AG595" cm="1">
        <f t="array" ref="AG595">1+SUMPRODUCT((D$469:D$776=D595)*(AF$469:AF$776&gt;AF595))</f>
        <v>10</v>
      </c>
      <c r="AH595">
        <f t="shared" si="67"/>
        <v>10</v>
      </c>
      <c r="AI595">
        <f t="shared" si="68"/>
        <v>7.83</v>
      </c>
      <c r="AJ595" cm="1">
        <f t="array" ref="AJ595">1+SUMPRODUCT((D$469:D$776=D595)*(AI$469:AI$776&gt;AI595))</f>
        <v>21</v>
      </c>
      <c r="AK595">
        <f t="shared" si="69"/>
        <v>21</v>
      </c>
      <c r="AL595">
        <f t="shared" si="70"/>
        <v>7.79</v>
      </c>
      <c r="AM595" cm="1">
        <f t="array" ref="AM595">1+SUMPRODUCT((D$469:D$776=D595)*(AL$469:AL$776&gt;AL595))</f>
        <v>24</v>
      </c>
      <c r="AN595">
        <f t="shared" si="71"/>
        <v>24</v>
      </c>
    </row>
    <row r="596" spans="2:40" x14ac:dyDescent="0.3">
      <c r="B596" t="s">
        <v>140</v>
      </c>
      <c r="C596" t="str">
        <f>VLOOKUP(B596,class!A$1:B$357,2,FALSE)</f>
        <v>London borough</v>
      </c>
      <c r="D596" t="str">
        <f>VLOOKUP(B596,classifications!E$3:F$335,2,FALSE)</f>
        <v>Urban with Major Conurbation</v>
      </c>
      <c r="E596" s="7">
        <f t="shared" ref="E596:E658" si="88">VLOOKUP($B596,$B$7:$G$431,2,FALSE)</f>
        <v>7.49</v>
      </c>
      <c r="F596" s="49">
        <f t="shared" si="72"/>
        <v>52</v>
      </c>
      <c r="G596" s="49">
        <f t="shared" si="80"/>
        <v>52</v>
      </c>
      <c r="H596">
        <f t="shared" ref="H596:H658" si="89">VLOOKUP($B596,$B$7:$G$431,3,FALSE)</f>
        <v>7.53</v>
      </c>
      <c r="I596" s="49">
        <f t="shared" si="73"/>
        <v>55</v>
      </c>
      <c r="J596" s="49">
        <f t="shared" si="81"/>
        <v>55</v>
      </c>
      <c r="K596">
        <f t="shared" ref="K596:K658" si="90">VLOOKUP($B596,$B$7:$G$431,4,FALSE)</f>
        <v>7.6</v>
      </c>
      <c r="L596">
        <f t="shared" si="74"/>
        <v>52</v>
      </c>
      <c r="M596" s="49">
        <f t="shared" si="82"/>
        <v>52</v>
      </c>
      <c r="N596">
        <f t="shared" ref="N596:N658" si="91">VLOOKUP($B596,$B$7:$G$431,5,FALSE)</f>
        <v>7.78</v>
      </c>
      <c r="O596">
        <f t="shared" si="75"/>
        <v>35</v>
      </c>
      <c r="P596" s="49">
        <f t="shared" si="83"/>
        <v>35</v>
      </c>
      <c r="Q596">
        <f t="shared" ref="Q596:Q658" si="92">VLOOKUP($B596,$B$7:$G$431,6,FALSE)</f>
        <v>7.73</v>
      </c>
      <c r="R596">
        <f t="shared" si="76"/>
        <v>44</v>
      </c>
      <c r="S596" s="49">
        <f t="shared" si="84"/>
        <v>44</v>
      </c>
      <c r="T596">
        <f t="shared" ref="T596:T658" si="93">VLOOKUP($B596,$B$7:$H$431,7,FALSE)</f>
        <v>8.0399999999999991</v>
      </c>
      <c r="U596">
        <f t="shared" si="77"/>
        <v>6</v>
      </c>
      <c r="V596" s="49">
        <f t="shared" si="85"/>
        <v>6</v>
      </c>
      <c r="W596">
        <f t="shared" ref="W596:W658" si="94">VLOOKUP($B596,$B$7:$I$431,8,FALSE)</f>
        <v>7.65</v>
      </c>
      <c r="X596">
        <f t="shared" si="78"/>
        <v>59</v>
      </c>
      <c r="Y596" s="49">
        <f t="shared" si="86"/>
        <v>59</v>
      </c>
      <c r="Z596">
        <f t="shared" ref="Z596:Z658" si="95">VLOOKUP($B596,$B$7:$J$431,9,FALSE)</f>
        <v>7.99</v>
      </c>
      <c r="AA596">
        <f t="shared" si="79"/>
        <v>11</v>
      </c>
      <c r="AB596">
        <f t="shared" si="87"/>
        <v>11</v>
      </c>
      <c r="AC596">
        <f t="shared" si="64"/>
        <v>7.83</v>
      </c>
      <c r="AD596" cm="1">
        <f t="array" ref="AD596">1+SUMPRODUCT((D$469:D$776=D596)*(AC$469:AC$776&gt;AC596))</f>
        <v>34</v>
      </c>
      <c r="AE596">
        <f t="shared" si="65"/>
        <v>34</v>
      </c>
      <c r="AF596">
        <f t="shared" si="66"/>
        <v>7.64</v>
      </c>
      <c r="AG596" cm="1">
        <f t="array" ref="AG596">1+SUMPRODUCT((D$469:D$776=D596)*(AF$469:AF$776&gt;AF596))</f>
        <v>36</v>
      </c>
      <c r="AH596">
        <f t="shared" si="67"/>
        <v>36</v>
      </c>
      <c r="AI596">
        <f t="shared" si="68"/>
        <v>7.81</v>
      </c>
      <c r="AJ596" cm="1">
        <f t="array" ref="AJ596">1+SUMPRODUCT((D$469:D$776=D596)*(AI$469:AI$776&gt;AI596))</f>
        <v>22</v>
      </c>
      <c r="AK596">
        <f t="shared" si="69"/>
        <v>22</v>
      </c>
      <c r="AL596">
        <f t="shared" si="70"/>
        <v>7.71</v>
      </c>
      <c r="AM596" cm="1">
        <f t="array" ref="AM596">1+SUMPRODUCT((D$469:D$776=D596)*(AL$469:AL$776&gt;AL596))</f>
        <v>34</v>
      </c>
      <c r="AN596">
        <f t="shared" si="71"/>
        <v>34</v>
      </c>
    </row>
    <row r="597" spans="2:40" x14ac:dyDescent="0.3">
      <c r="B597" t="s">
        <v>141</v>
      </c>
      <c r="C597" t="str">
        <f>VLOOKUP(B597,class!A$1:B$357,2,FALSE)</f>
        <v>Shire district</v>
      </c>
      <c r="D597" t="str">
        <f>VLOOKUP(B597,classifications!E$3:F$335,2,FALSE)</f>
        <v xml:space="preserve">Mainly Rural (rural including hub towns &gt;=80%) </v>
      </c>
      <c r="E597" s="7">
        <f t="shared" si="88"/>
        <v>7.71</v>
      </c>
      <c r="F597" s="49">
        <f t="shared" ref="F597:F628" si="96">1+SUMPRODUCT((D$469:D$776=D597)*(E$469:E$776&gt;E597))</f>
        <v>32</v>
      </c>
      <c r="G597" s="49">
        <f t="shared" si="80"/>
        <v>32</v>
      </c>
      <c r="H597">
        <f t="shared" si="89"/>
        <v>7.44</v>
      </c>
      <c r="I597" s="49">
        <f t="shared" ref="I597:I628" si="97">1+SUMPRODUCT((D$469:D$776=D597)*(H$469:H$776&gt;H597))</f>
        <v>41</v>
      </c>
      <c r="J597" s="49">
        <f t="shared" si="81"/>
        <v>41</v>
      </c>
      <c r="K597">
        <f t="shared" si="90"/>
        <v>8.08</v>
      </c>
      <c r="L597">
        <f t="shared" ref="L597:L628" si="98">1+SUMPRODUCT((D$469:D$776=D597)*(K$469:K$776&gt;K597))</f>
        <v>6</v>
      </c>
      <c r="M597" s="49">
        <f t="shared" si="82"/>
        <v>6</v>
      </c>
      <c r="N597">
        <f t="shared" si="91"/>
        <v>7.83</v>
      </c>
      <c r="O597">
        <f t="shared" ref="O597:O628" si="99">1+SUMPRODUCT((D$469:D$776=D597)*(N$469:N$776&gt;N597))</f>
        <v>34</v>
      </c>
      <c r="P597" s="49">
        <f t="shared" si="83"/>
        <v>34</v>
      </c>
      <c r="Q597">
        <f t="shared" si="92"/>
        <v>7.83</v>
      </c>
      <c r="R597">
        <f t="shared" ref="R597:R628" si="100">1+SUMPRODUCT((D$469:D$776=D597)*(Q$469:Q$776&gt;Q597))</f>
        <v>34</v>
      </c>
      <c r="S597" s="49">
        <f t="shared" si="84"/>
        <v>34</v>
      </c>
      <c r="T597">
        <f t="shared" si="93"/>
        <v>8</v>
      </c>
      <c r="U597">
        <f t="shared" ref="U597:U628" si="101">1+SUMPRODUCT((D$469:D$776=D597)*(T$469:T$776&gt;T597))</f>
        <v>20</v>
      </c>
      <c r="V597" s="49">
        <f t="shared" si="85"/>
        <v>20</v>
      </c>
      <c r="W597">
        <f t="shared" si="94"/>
        <v>7.92</v>
      </c>
      <c r="X597">
        <f t="shared" ref="X597:X628" si="102">1+SUMPRODUCT((D$469:D$776=D597)*(W$469:W$776&gt;W597))</f>
        <v>26</v>
      </c>
      <c r="Y597" s="49">
        <f t="shared" si="86"/>
        <v>26</v>
      </c>
      <c r="Z597">
        <f t="shared" si="95"/>
        <v>7.98</v>
      </c>
      <c r="AA597">
        <f t="shared" ref="AA597:AA628" si="103">1+SUMPRODUCT((D$469:D$776=D597)*(Z$469:Z$776&gt;Z597))</f>
        <v>26</v>
      </c>
      <c r="AB597">
        <f t="shared" si="87"/>
        <v>26</v>
      </c>
      <c r="AC597">
        <f t="shared" si="64"/>
        <v>7.69</v>
      </c>
      <c r="AD597" cm="1">
        <f t="array" ref="AD597">1+SUMPRODUCT((D$469:D$776=D597)*(AC$469:AC$776&gt;AC597))</f>
        <v>40</v>
      </c>
      <c r="AE597">
        <f t="shared" si="65"/>
        <v>40</v>
      </c>
      <c r="AF597">
        <f t="shared" si="66"/>
        <v>7.69</v>
      </c>
      <c r="AG597" cm="1">
        <f t="array" ref="AG597">1+SUMPRODUCT((D$469:D$776=D597)*(AF$469:AF$776&gt;AF597))</f>
        <v>34</v>
      </c>
      <c r="AH597">
        <f t="shared" si="67"/>
        <v>34</v>
      </c>
      <c r="AI597">
        <f t="shared" si="68"/>
        <v>8.01</v>
      </c>
      <c r="AJ597" cm="1">
        <f t="array" ref="AJ597">1+SUMPRODUCT((D$469:D$776=D597)*(AI$469:AI$776&gt;AI597))</f>
        <v>10</v>
      </c>
      <c r="AK597">
        <f t="shared" si="69"/>
        <v>10</v>
      </c>
      <c r="AL597">
        <f t="shared" si="70"/>
        <v>7.58</v>
      </c>
      <c r="AM597" cm="1">
        <f t="array" ref="AM597">1+SUMPRODUCT((D$469:D$776=D597)*(AL$469:AL$776&gt;AL597))</f>
        <v>38</v>
      </c>
      <c r="AN597">
        <f t="shared" si="71"/>
        <v>38</v>
      </c>
    </row>
    <row r="598" spans="2:40" x14ac:dyDescent="0.3">
      <c r="B598" t="s">
        <v>142</v>
      </c>
      <c r="C598" t="str">
        <f>VLOOKUP(B598,class!A$1:B$357,2,FALSE)</f>
        <v>Shire district</v>
      </c>
      <c r="D598" t="str">
        <f>VLOOKUP(B598,classifications!E$3:F$335,2,FALSE)</f>
        <v>Urban with City and Town</v>
      </c>
      <c r="E598" s="7">
        <f t="shared" si="88"/>
        <v>7.68</v>
      </c>
      <c r="F598" s="49">
        <f t="shared" si="96"/>
        <v>40</v>
      </c>
      <c r="G598" s="49">
        <f t="shared" si="80"/>
        <v>40</v>
      </c>
      <c r="H598">
        <f t="shared" si="89"/>
        <v>7.6</v>
      </c>
      <c r="I598" s="49">
        <f t="shared" si="97"/>
        <v>60</v>
      </c>
      <c r="J598" s="49">
        <f t="shared" si="81"/>
        <v>60</v>
      </c>
      <c r="K598">
        <f t="shared" si="90"/>
        <v>7.84</v>
      </c>
      <c r="L598">
        <f t="shared" si="98"/>
        <v>24</v>
      </c>
      <c r="M598" s="49">
        <f t="shared" si="82"/>
        <v>24</v>
      </c>
      <c r="N598">
        <f t="shared" si="91"/>
        <v>7.87</v>
      </c>
      <c r="O598">
        <f t="shared" si="99"/>
        <v>29</v>
      </c>
      <c r="P598" s="49">
        <f t="shared" si="83"/>
        <v>29</v>
      </c>
      <c r="Q598">
        <f t="shared" si="92"/>
        <v>7.79</v>
      </c>
      <c r="R598">
        <f t="shared" si="100"/>
        <v>56</v>
      </c>
      <c r="S598" s="49">
        <f t="shared" si="84"/>
        <v>56</v>
      </c>
      <c r="T598">
        <f t="shared" si="93"/>
        <v>7.81</v>
      </c>
      <c r="U598">
        <f t="shared" si="101"/>
        <v>56</v>
      </c>
      <c r="V598" s="49">
        <f t="shared" si="85"/>
        <v>56</v>
      </c>
      <c r="W598">
        <f t="shared" si="94"/>
        <v>8.0500000000000007</v>
      </c>
      <c r="X598">
        <f t="shared" si="102"/>
        <v>17</v>
      </c>
      <c r="Y598" s="49">
        <f t="shared" si="86"/>
        <v>17</v>
      </c>
      <c r="Z598">
        <f t="shared" si="95"/>
        <v>7.73</v>
      </c>
      <c r="AA598">
        <f t="shared" si="103"/>
        <v>70</v>
      </c>
      <c r="AB598">
        <f t="shared" si="87"/>
        <v>70</v>
      </c>
      <c r="AC598">
        <f t="shared" ref="AC598:AC661" si="104">VLOOKUP($B598,$B$7:$Z$431,10,FALSE)</f>
        <v>7.65</v>
      </c>
      <c r="AD598" cm="1">
        <f t="array" ref="AD598">1+SUMPRODUCT((D$469:D$776=D598)*(AC$469:AC$776&gt;AC598))</f>
        <v>81</v>
      </c>
      <c r="AE598">
        <f t="shared" ref="AE598:AE661" si="105">IF(AC598="x",9999,AD598)</f>
        <v>81</v>
      </c>
      <c r="AF598">
        <f t="shared" ref="AF598:AF661" si="106">VLOOKUP($B598,$B$7:$Z$431,11,FALSE)</f>
        <v>8.06</v>
      </c>
      <c r="AG598" cm="1">
        <f t="array" ref="AG598">1+SUMPRODUCT((D$469:D$776=D598)*(AF$469:AF$776&gt;AF598))</f>
        <v>8</v>
      </c>
      <c r="AH598">
        <f t="shared" ref="AH598:AH661" si="107">IF(AF598="x",9999,AG598)</f>
        <v>8</v>
      </c>
      <c r="AI598">
        <f t="shared" ref="AI598:AI661" si="108">VLOOKUP($B598,$B$7:$Z$431,12,FALSE)</f>
        <v>7.73</v>
      </c>
      <c r="AJ598" cm="1">
        <f t="array" ref="AJ598">1+SUMPRODUCT((D$469:D$776=D598)*(AI$469:AI$776&gt;AI598))</f>
        <v>46</v>
      </c>
      <c r="AK598">
        <f t="shared" ref="AK598:AK661" si="109">IF(AI598="x",9999,AJ598)</f>
        <v>46</v>
      </c>
      <c r="AL598">
        <f t="shared" ref="AL598:AL661" si="110">VLOOKUP($B598,$B$7:$Z$431,13,FALSE)</f>
        <v>7.36</v>
      </c>
      <c r="AM598" cm="1">
        <f t="array" ref="AM598">1+SUMPRODUCT((D$469:D$776=D598)*(AL$469:AL$776&gt;AL598))</f>
        <v>82</v>
      </c>
      <c r="AN598">
        <f t="shared" ref="AN598:AN661" si="111">IF(AL598="x",9999,AM598)</f>
        <v>82</v>
      </c>
    </row>
    <row r="599" spans="2:40" x14ac:dyDescent="0.3">
      <c r="B599" t="s">
        <v>143</v>
      </c>
      <c r="C599" t="str">
        <f>VLOOKUP(B599,class!A$1:B$357,2,FALSE)</f>
        <v>Shire district</v>
      </c>
      <c r="D599" t="str">
        <f>VLOOKUP(B599,classifications!E$3:F$335,2,FALSE)</f>
        <v>Urban with City and Town</v>
      </c>
      <c r="E599" s="7">
        <f t="shared" si="88"/>
        <v>7.61</v>
      </c>
      <c r="F599" s="49">
        <f t="shared" si="96"/>
        <v>55</v>
      </c>
      <c r="G599" s="49">
        <f t="shared" si="80"/>
        <v>55</v>
      </c>
      <c r="H599">
        <f t="shared" si="89"/>
        <v>7.91</v>
      </c>
      <c r="I599" s="49">
        <f t="shared" si="97"/>
        <v>8</v>
      </c>
      <c r="J599" s="49">
        <f t="shared" si="81"/>
        <v>8</v>
      </c>
      <c r="K599">
        <f t="shared" si="90"/>
        <v>7.38</v>
      </c>
      <c r="L599">
        <f t="shared" si="98"/>
        <v>89</v>
      </c>
      <c r="M599" s="49">
        <f t="shared" si="82"/>
        <v>89</v>
      </c>
      <c r="N599">
        <f t="shared" si="91"/>
        <v>7.62</v>
      </c>
      <c r="O599">
        <f t="shared" si="99"/>
        <v>78</v>
      </c>
      <c r="P599" s="49">
        <f t="shared" si="83"/>
        <v>78</v>
      </c>
      <c r="Q599">
        <f t="shared" si="92"/>
        <v>7.69</v>
      </c>
      <c r="R599">
        <f t="shared" si="100"/>
        <v>76</v>
      </c>
      <c r="S599" s="49">
        <f t="shared" si="84"/>
        <v>76</v>
      </c>
      <c r="T599">
        <f t="shared" si="93"/>
        <v>8.0399999999999991</v>
      </c>
      <c r="U599">
        <f t="shared" si="101"/>
        <v>14</v>
      </c>
      <c r="V599" s="49">
        <f t="shared" si="85"/>
        <v>14</v>
      </c>
      <c r="W599">
        <f t="shared" si="94"/>
        <v>8</v>
      </c>
      <c r="X599">
        <f t="shared" si="102"/>
        <v>25</v>
      </c>
      <c r="Y599" s="49">
        <f t="shared" si="86"/>
        <v>25</v>
      </c>
      <c r="Z599">
        <f t="shared" si="95"/>
        <v>8.24</v>
      </c>
      <c r="AA599">
        <f t="shared" si="103"/>
        <v>7</v>
      </c>
      <c r="AB599">
        <f t="shared" si="87"/>
        <v>7</v>
      </c>
      <c r="AC599">
        <f t="shared" si="104"/>
        <v>7.71</v>
      </c>
      <c r="AD599" cm="1">
        <f t="array" ref="AD599">1+SUMPRODUCT((D$469:D$776=D599)*(AC$469:AC$776&gt;AC599))</f>
        <v>76</v>
      </c>
      <c r="AE599">
        <f t="shared" si="105"/>
        <v>76</v>
      </c>
      <c r="AF599">
        <f t="shared" si="106"/>
        <v>7.55</v>
      </c>
      <c r="AG599" cm="1">
        <f t="array" ref="AG599">1+SUMPRODUCT((D$469:D$776=D599)*(AF$469:AF$776&gt;AF599))</f>
        <v>78</v>
      </c>
      <c r="AH599">
        <f t="shared" si="107"/>
        <v>78</v>
      </c>
      <c r="AI599">
        <f t="shared" si="108"/>
        <v>7.9</v>
      </c>
      <c r="AJ599" cm="1">
        <f t="array" ref="AJ599">1+SUMPRODUCT((D$469:D$776=D599)*(AI$469:AI$776&gt;AI599))</f>
        <v>20</v>
      </c>
      <c r="AK599">
        <f t="shared" si="109"/>
        <v>20</v>
      </c>
      <c r="AL599">
        <f t="shared" si="110"/>
        <v>7.93</v>
      </c>
      <c r="AM599" cm="1">
        <f t="array" ref="AM599">1+SUMPRODUCT((D$469:D$776=D599)*(AL$469:AL$776&gt;AL599))</f>
        <v>22</v>
      </c>
      <c r="AN599">
        <f t="shared" si="111"/>
        <v>22</v>
      </c>
    </row>
    <row r="600" spans="2:40" x14ac:dyDescent="0.3">
      <c r="B600" t="s">
        <v>144</v>
      </c>
      <c r="C600" t="str">
        <f>VLOOKUP(B600,class!A$1:B$357,2,FALSE)</f>
        <v>Unitary authority</v>
      </c>
      <c r="D600" t="str">
        <f>VLOOKUP(B600,classifications!E$3:F$335,2,FALSE)</f>
        <v xml:space="preserve">Mainly Rural (rural including hub towns &gt;=80%) </v>
      </c>
      <c r="E600" s="7">
        <f t="shared" si="88"/>
        <v>7.84</v>
      </c>
      <c r="F600" s="49">
        <f t="shared" si="96"/>
        <v>22</v>
      </c>
      <c r="G600" s="49">
        <f t="shared" si="80"/>
        <v>22</v>
      </c>
      <c r="H600">
        <f t="shared" si="89"/>
        <v>7.74</v>
      </c>
      <c r="I600" s="49">
        <f t="shared" si="97"/>
        <v>25</v>
      </c>
      <c r="J600" s="49">
        <f t="shared" si="81"/>
        <v>25</v>
      </c>
      <c r="K600">
        <f t="shared" si="90"/>
        <v>7.98</v>
      </c>
      <c r="L600">
        <f t="shared" si="98"/>
        <v>15</v>
      </c>
      <c r="M600" s="49">
        <f t="shared" si="82"/>
        <v>15</v>
      </c>
      <c r="N600">
        <f t="shared" si="91"/>
        <v>8.01</v>
      </c>
      <c r="O600">
        <f t="shared" si="99"/>
        <v>17</v>
      </c>
      <c r="P600" s="49">
        <f t="shared" si="83"/>
        <v>17</v>
      </c>
      <c r="Q600">
        <f t="shared" si="92"/>
        <v>7.93</v>
      </c>
      <c r="R600">
        <f t="shared" si="100"/>
        <v>25</v>
      </c>
      <c r="S600" s="49">
        <f t="shared" si="84"/>
        <v>25</v>
      </c>
      <c r="T600">
        <f t="shared" si="93"/>
        <v>7.99</v>
      </c>
      <c r="U600">
        <f t="shared" si="101"/>
        <v>21</v>
      </c>
      <c r="V600" s="49">
        <f t="shared" si="85"/>
        <v>21</v>
      </c>
      <c r="W600">
        <f t="shared" si="94"/>
        <v>7.98</v>
      </c>
      <c r="X600">
        <f t="shared" si="102"/>
        <v>22</v>
      </c>
      <c r="Y600" s="49">
        <f t="shared" si="86"/>
        <v>22</v>
      </c>
      <c r="Z600">
        <f t="shared" si="95"/>
        <v>8.0299999999999994</v>
      </c>
      <c r="AA600">
        <f t="shared" si="103"/>
        <v>22</v>
      </c>
      <c r="AB600">
        <f t="shared" si="87"/>
        <v>22</v>
      </c>
      <c r="AC600">
        <f t="shared" si="104"/>
        <v>7.91</v>
      </c>
      <c r="AD600" cm="1">
        <f t="array" ref="AD600">1+SUMPRODUCT((D$469:D$776=D600)*(AC$469:AC$776&gt;AC600))</f>
        <v>33</v>
      </c>
      <c r="AE600">
        <f t="shared" si="105"/>
        <v>33</v>
      </c>
      <c r="AF600">
        <f t="shared" si="106"/>
        <v>7.72</v>
      </c>
      <c r="AG600" cm="1">
        <f t="array" ref="AG600">1+SUMPRODUCT((D$469:D$776=D600)*(AF$469:AF$776&gt;AF600))</f>
        <v>32</v>
      </c>
      <c r="AH600">
        <f t="shared" si="107"/>
        <v>32</v>
      </c>
      <c r="AI600">
        <f t="shared" si="108"/>
        <v>7.63</v>
      </c>
      <c r="AJ600" cm="1">
        <f t="array" ref="AJ600">1+SUMPRODUCT((D$469:D$776=D600)*(AI$469:AI$776&gt;AI600))</f>
        <v>38</v>
      </c>
      <c r="AK600">
        <f t="shared" si="109"/>
        <v>38</v>
      </c>
      <c r="AL600">
        <f t="shared" si="110"/>
        <v>7.68</v>
      </c>
      <c r="AM600" cm="1">
        <f t="array" ref="AM600">1+SUMPRODUCT((D$469:D$776=D600)*(AL$469:AL$776&gt;AL600))</f>
        <v>36</v>
      </c>
      <c r="AN600">
        <f t="shared" si="111"/>
        <v>36</v>
      </c>
    </row>
    <row r="601" spans="2:40" x14ac:dyDescent="0.3">
      <c r="B601" t="s">
        <v>146</v>
      </c>
      <c r="C601" t="str">
        <f>VLOOKUP(B601,class!A$1:B$357,2,FALSE)</f>
        <v>London borough</v>
      </c>
      <c r="D601" t="str">
        <f>VLOOKUP(B601,classifications!E$3:F$335,2,FALSE)</f>
        <v>Urban with Major Conurbation</v>
      </c>
      <c r="E601" s="7">
        <f t="shared" si="88"/>
        <v>7.31</v>
      </c>
      <c r="F601" s="49">
        <f t="shared" si="96"/>
        <v>71</v>
      </c>
      <c r="G601" s="49">
        <f t="shared" si="80"/>
        <v>71</v>
      </c>
      <c r="H601">
        <f t="shared" si="89"/>
        <v>7.27</v>
      </c>
      <c r="I601" s="49">
        <f t="shared" si="97"/>
        <v>75</v>
      </c>
      <c r="J601" s="49">
        <f t="shared" si="81"/>
        <v>75</v>
      </c>
      <c r="K601">
        <f t="shared" si="90"/>
        <v>7.65</v>
      </c>
      <c r="L601">
        <f t="shared" si="98"/>
        <v>41</v>
      </c>
      <c r="M601" s="49">
        <f t="shared" si="82"/>
        <v>41</v>
      </c>
      <c r="N601">
        <f t="shared" si="91"/>
        <v>7.52</v>
      </c>
      <c r="O601">
        <f t="shared" si="99"/>
        <v>69</v>
      </c>
      <c r="P601" s="49">
        <f t="shared" si="83"/>
        <v>69</v>
      </c>
      <c r="Q601">
        <f t="shared" si="92"/>
        <v>7.38</v>
      </c>
      <c r="R601">
        <f t="shared" si="100"/>
        <v>74</v>
      </c>
      <c r="S601" s="49">
        <f t="shared" si="84"/>
        <v>74</v>
      </c>
      <c r="T601">
        <f t="shared" si="93"/>
        <v>7.43</v>
      </c>
      <c r="U601">
        <f t="shared" si="101"/>
        <v>75</v>
      </c>
      <c r="V601" s="49">
        <f t="shared" si="85"/>
        <v>75</v>
      </c>
      <c r="W601">
        <f t="shared" si="94"/>
        <v>7.49</v>
      </c>
      <c r="X601">
        <f t="shared" si="102"/>
        <v>74</v>
      </c>
      <c r="Y601" s="49">
        <f t="shared" si="86"/>
        <v>74</v>
      </c>
      <c r="Z601">
        <f t="shared" si="95"/>
        <v>7.59</v>
      </c>
      <c r="AA601">
        <f t="shared" si="103"/>
        <v>72</v>
      </c>
      <c r="AB601">
        <f t="shared" si="87"/>
        <v>72</v>
      </c>
      <c r="AC601">
        <f t="shared" si="104"/>
        <v>7.47</v>
      </c>
      <c r="AD601" cm="1">
        <f t="array" ref="AD601">1+SUMPRODUCT((D$469:D$776=D601)*(AC$469:AC$776&gt;AC601))</f>
        <v>74</v>
      </c>
      <c r="AE601">
        <f t="shared" si="105"/>
        <v>74</v>
      </c>
      <c r="AF601">
        <f t="shared" si="106"/>
        <v>7.32</v>
      </c>
      <c r="AG601" cm="1">
        <f t="array" ref="AG601">1+SUMPRODUCT((D$469:D$776=D601)*(AF$469:AF$776&gt;AF601))</f>
        <v>74</v>
      </c>
      <c r="AH601">
        <f t="shared" si="107"/>
        <v>74</v>
      </c>
      <c r="AI601">
        <f t="shared" si="108"/>
        <v>7.58</v>
      </c>
      <c r="AJ601" cm="1">
        <f t="array" ref="AJ601">1+SUMPRODUCT((D$469:D$776=D601)*(AI$469:AI$776&gt;AI601))</f>
        <v>64</v>
      </c>
      <c r="AK601">
        <f t="shared" si="109"/>
        <v>64</v>
      </c>
      <c r="AL601">
        <f t="shared" si="110"/>
        <v>7.31</v>
      </c>
      <c r="AM601" cm="1">
        <f t="array" ref="AM601">1+SUMPRODUCT((D$469:D$776=D601)*(AL$469:AL$776&gt;AL601))</f>
        <v>68</v>
      </c>
      <c r="AN601">
        <f t="shared" si="111"/>
        <v>68</v>
      </c>
    </row>
    <row r="602" spans="2:40" x14ac:dyDescent="0.3">
      <c r="B602" t="s">
        <v>147</v>
      </c>
      <c r="C602" t="str">
        <f>VLOOKUP(B602,class!A$1:B$357,2,FALSE)</f>
        <v>London borough</v>
      </c>
      <c r="D602" t="str">
        <f>VLOOKUP(B602,classifications!E$3:F$335,2,FALSE)</f>
        <v>Urban with Major Conurbation</v>
      </c>
      <c r="E602" s="7">
        <f t="shared" si="88"/>
        <v>7.69</v>
      </c>
      <c r="F602" s="49">
        <f t="shared" si="96"/>
        <v>18</v>
      </c>
      <c r="G602" s="49">
        <f t="shared" si="80"/>
        <v>18</v>
      </c>
      <c r="H602">
        <f t="shared" si="89"/>
        <v>7.94</v>
      </c>
      <c r="I602" s="49">
        <f t="shared" si="97"/>
        <v>5</v>
      </c>
      <c r="J602" s="49">
        <f t="shared" si="81"/>
        <v>5</v>
      </c>
      <c r="K602">
        <f t="shared" si="90"/>
        <v>7.91</v>
      </c>
      <c r="L602">
        <f t="shared" si="98"/>
        <v>4</v>
      </c>
      <c r="M602" s="49">
        <f t="shared" si="82"/>
        <v>4</v>
      </c>
      <c r="N602">
        <f t="shared" si="91"/>
        <v>7.79</v>
      </c>
      <c r="O602">
        <f t="shared" si="99"/>
        <v>33</v>
      </c>
      <c r="P602" s="49">
        <f t="shared" si="83"/>
        <v>33</v>
      </c>
      <c r="Q602">
        <f t="shared" si="92"/>
        <v>7.89</v>
      </c>
      <c r="R602">
        <f t="shared" si="100"/>
        <v>11</v>
      </c>
      <c r="S602" s="49">
        <f t="shared" si="84"/>
        <v>11</v>
      </c>
      <c r="T602">
        <f t="shared" si="93"/>
        <v>7.74</v>
      </c>
      <c r="U602">
        <f t="shared" si="101"/>
        <v>48</v>
      </c>
      <c r="V602" s="49">
        <f t="shared" si="85"/>
        <v>48</v>
      </c>
      <c r="W602">
        <f t="shared" si="94"/>
        <v>7.55</v>
      </c>
      <c r="X602">
        <f t="shared" si="102"/>
        <v>71</v>
      </c>
      <c r="Y602" s="49">
        <f t="shared" si="86"/>
        <v>71</v>
      </c>
      <c r="Z602">
        <f t="shared" si="95"/>
        <v>7.46</v>
      </c>
      <c r="AA602">
        <f t="shared" si="103"/>
        <v>75</v>
      </c>
      <c r="AB602">
        <f t="shared" si="87"/>
        <v>75</v>
      </c>
      <c r="AC602">
        <f t="shared" si="104"/>
        <v>7.57</v>
      </c>
      <c r="AD602" cm="1">
        <f t="array" ref="AD602">1+SUMPRODUCT((D$469:D$776=D602)*(AC$469:AC$776&gt;AC602))</f>
        <v>69</v>
      </c>
      <c r="AE602">
        <f t="shared" si="105"/>
        <v>69</v>
      </c>
      <c r="AF602">
        <f t="shared" si="106"/>
        <v>7.59</v>
      </c>
      <c r="AG602" cm="1">
        <f t="array" ref="AG602">1+SUMPRODUCT((D$469:D$776=D602)*(AF$469:AF$776&gt;AF602))</f>
        <v>54</v>
      </c>
      <c r="AH602">
        <f t="shared" si="107"/>
        <v>54</v>
      </c>
      <c r="AI602">
        <f t="shared" si="108"/>
        <v>7.54</v>
      </c>
      <c r="AJ602" cm="1">
        <f t="array" ref="AJ602">1+SUMPRODUCT((D$469:D$776=D602)*(AI$469:AI$776&gt;AI602))</f>
        <v>69</v>
      </c>
      <c r="AK602">
        <f t="shared" si="109"/>
        <v>69</v>
      </c>
      <c r="AL602">
        <f t="shared" si="110"/>
        <v>7.68</v>
      </c>
      <c r="AM602" cm="1">
        <f t="array" ref="AM602">1+SUMPRODUCT((D$469:D$776=D602)*(AL$469:AL$776&gt;AL602))</f>
        <v>39</v>
      </c>
      <c r="AN602">
        <f t="shared" si="111"/>
        <v>39</v>
      </c>
    </row>
    <row r="603" spans="2:40" x14ac:dyDescent="0.3">
      <c r="B603" t="s">
        <v>149</v>
      </c>
      <c r="C603" t="str">
        <f>VLOOKUP(B603,class!A$1:B$357,2,FALSE)</f>
        <v>Shire district</v>
      </c>
      <c r="D603" t="str">
        <f>VLOOKUP(B603,classifications!E$3:F$335,2,FALSE)</f>
        <v xml:space="preserve">Largely Rural (rural including hub towns 50-79%) </v>
      </c>
      <c r="E603" s="7">
        <f t="shared" si="88"/>
        <v>7.58</v>
      </c>
      <c r="F603" s="49">
        <f t="shared" si="96"/>
        <v>38</v>
      </c>
      <c r="G603" s="49">
        <f t="shared" si="80"/>
        <v>38</v>
      </c>
      <c r="H603">
        <f t="shared" si="89"/>
        <v>7.94</v>
      </c>
      <c r="I603" s="49">
        <f t="shared" si="97"/>
        <v>9</v>
      </c>
      <c r="J603" s="49">
        <f t="shared" si="81"/>
        <v>9</v>
      </c>
      <c r="K603">
        <f t="shared" si="90"/>
        <v>7.77</v>
      </c>
      <c r="L603">
        <f t="shared" si="98"/>
        <v>27</v>
      </c>
      <c r="M603" s="49">
        <f t="shared" si="82"/>
        <v>27</v>
      </c>
      <c r="N603">
        <f t="shared" si="91"/>
        <v>8.14</v>
      </c>
      <c r="O603">
        <f t="shared" si="99"/>
        <v>4</v>
      </c>
      <c r="P603" s="49">
        <f t="shared" si="83"/>
        <v>4</v>
      </c>
      <c r="Q603">
        <f t="shared" si="92"/>
        <v>7.99</v>
      </c>
      <c r="R603">
        <f t="shared" si="100"/>
        <v>21</v>
      </c>
      <c r="S603" s="49">
        <f t="shared" si="84"/>
        <v>21</v>
      </c>
      <c r="T603">
        <f t="shared" si="93"/>
        <v>7.62</v>
      </c>
      <c r="U603">
        <f t="shared" si="101"/>
        <v>40</v>
      </c>
      <c r="V603" s="49">
        <f t="shared" si="85"/>
        <v>40</v>
      </c>
      <c r="W603">
        <f t="shared" si="94"/>
        <v>8.07</v>
      </c>
      <c r="X603">
        <f t="shared" si="102"/>
        <v>15</v>
      </c>
      <c r="Y603" s="49">
        <f t="shared" si="86"/>
        <v>15</v>
      </c>
      <c r="Z603">
        <f t="shared" si="95"/>
        <v>7.96</v>
      </c>
      <c r="AA603">
        <f t="shared" si="103"/>
        <v>22</v>
      </c>
      <c r="AB603">
        <f t="shared" si="87"/>
        <v>22</v>
      </c>
      <c r="AC603">
        <f t="shared" si="104"/>
        <v>7.99</v>
      </c>
      <c r="AD603" cm="1">
        <f t="array" ref="AD603">1+SUMPRODUCT((D$469:D$776=D603)*(AC$469:AC$776&gt;AC603))</f>
        <v>15</v>
      </c>
      <c r="AE603">
        <f t="shared" si="105"/>
        <v>15</v>
      </c>
      <c r="AF603">
        <f t="shared" si="106"/>
        <v>8.0500000000000007</v>
      </c>
      <c r="AG603" cm="1">
        <f t="array" ref="AG603">1+SUMPRODUCT((D$469:D$776=D603)*(AF$469:AF$776&gt;AF603))</f>
        <v>4</v>
      </c>
      <c r="AH603">
        <f t="shared" si="107"/>
        <v>4</v>
      </c>
      <c r="AI603">
        <f t="shared" si="108"/>
        <v>8</v>
      </c>
      <c r="AJ603" cm="1">
        <f t="array" ref="AJ603">1+SUMPRODUCT((D$469:D$776=D603)*(AI$469:AI$776&gt;AI603))</f>
        <v>11</v>
      </c>
      <c r="AK603">
        <f t="shared" si="109"/>
        <v>11</v>
      </c>
      <c r="AL603">
        <f t="shared" si="110"/>
        <v>7.55</v>
      </c>
      <c r="AM603" cm="1">
        <f t="array" ref="AM603">1+SUMPRODUCT((D$469:D$776=D603)*(AL$469:AL$776&gt;AL603))</f>
        <v>39</v>
      </c>
      <c r="AN603">
        <f t="shared" si="111"/>
        <v>39</v>
      </c>
    </row>
    <row r="604" spans="2:40" x14ac:dyDescent="0.3">
      <c r="B604" t="s">
        <v>150</v>
      </c>
      <c r="C604" t="str">
        <f>VLOOKUP(B604,class!A$1:B$357,2,FALSE)</f>
        <v>Unitary authority</v>
      </c>
      <c r="D604" t="str">
        <f>VLOOKUP(B604,classifications!E$3:F$335,2,FALSE)</f>
        <v>Urban with City and Town</v>
      </c>
      <c r="E604" s="7">
        <f t="shared" si="88"/>
        <v>7.64</v>
      </c>
      <c r="F604" s="49">
        <f t="shared" si="96"/>
        <v>50</v>
      </c>
      <c r="G604" s="49">
        <f t="shared" si="80"/>
        <v>50</v>
      </c>
      <c r="H604">
        <f t="shared" si="89"/>
        <v>7.68</v>
      </c>
      <c r="I604" s="49">
        <f t="shared" si="97"/>
        <v>43</v>
      </c>
      <c r="J604" s="49">
        <f t="shared" si="81"/>
        <v>43</v>
      </c>
      <c r="K604">
        <f t="shared" si="90"/>
        <v>7.72</v>
      </c>
      <c r="L604">
        <f t="shared" si="98"/>
        <v>38</v>
      </c>
      <c r="M604" s="49">
        <f t="shared" si="82"/>
        <v>38</v>
      </c>
      <c r="N604">
        <f t="shared" si="91"/>
        <v>7.69</v>
      </c>
      <c r="O604">
        <f t="shared" si="99"/>
        <v>68</v>
      </c>
      <c r="P604" s="49">
        <f t="shared" si="83"/>
        <v>68</v>
      </c>
      <c r="Q604">
        <f t="shared" si="92"/>
        <v>7.65</v>
      </c>
      <c r="R604">
        <f t="shared" si="100"/>
        <v>80</v>
      </c>
      <c r="S604" s="49">
        <f t="shared" si="84"/>
        <v>80</v>
      </c>
      <c r="T604">
        <f t="shared" si="93"/>
        <v>7.78</v>
      </c>
      <c r="U604">
        <f t="shared" si="101"/>
        <v>66</v>
      </c>
      <c r="V604" s="49">
        <f t="shared" si="85"/>
        <v>66</v>
      </c>
      <c r="W604">
        <f t="shared" si="94"/>
        <v>7.8</v>
      </c>
      <c r="X604">
        <f t="shared" si="102"/>
        <v>69</v>
      </c>
      <c r="Y604" s="49">
        <f t="shared" si="86"/>
        <v>69</v>
      </c>
      <c r="Z604">
        <f t="shared" si="95"/>
        <v>7.86</v>
      </c>
      <c r="AA604">
        <f t="shared" si="103"/>
        <v>50</v>
      </c>
      <c r="AB604">
        <f t="shared" si="87"/>
        <v>50</v>
      </c>
      <c r="AC604">
        <f t="shared" si="104"/>
        <v>7.82</v>
      </c>
      <c r="AD604" cm="1">
        <f t="array" ref="AD604">1+SUMPRODUCT((D$469:D$776=D604)*(AC$469:AC$776&gt;AC604))</f>
        <v>54</v>
      </c>
      <c r="AE604">
        <f t="shared" si="105"/>
        <v>54</v>
      </c>
      <c r="AF604">
        <f t="shared" si="106"/>
        <v>7.44</v>
      </c>
      <c r="AG604" cm="1">
        <f t="array" ref="AG604">1+SUMPRODUCT((D$469:D$776=D604)*(AF$469:AF$776&gt;AF604))</f>
        <v>88</v>
      </c>
      <c r="AH604">
        <f t="shared" si="107"/>
        <v>88</v>
      </c>
      <c r="AI604">
        <f t="shared" si="108"/>
        <v>7.42</v>
      </c>
      <c r="AJ604" cm="1">
        <f t="array" ref="AJ604">1+SUMPRODUCT((D$469:D$776=D604)*(AI$469:AI$776&gt;AI604))</f>
        <v>85</v>
      </c>
      <c r="AK604">
        <f t="shared" si="109"/>
        <v>85</v>
      </c>
      <c r="AL604">
        <f t="shared" si="110"/>
        <v>7.73</v>
      </c>
      <c r="AM604" cm="1">
        <f t="array" ref="AM604">1+SUMPRODUCT((D$469:D$776=D604)*(AL$469:AL$776&gt;AL604))</f>
        <v>46</v>
      </c>
      <c r="AN604">
        <f t="shared" si="111"/>
        <v>46</v>
      </c>
    </row>
    <row r="605" spans="2:40" x14ac:dyDescent="0.3">
      <c r="B605" t="s">
        <v>151</v>
      </c>
      <c r="C605" t="str">
        <f>VLOOKUP(B605,class!A$1:B$357,2,FALSE)</f>
        <v>London borough</v>
      </c>
      <c r="D605" t="str">
        <f>VLOOKUP(B605,classifications!E$3:F$335,2,FALSE)</f>
        <v>Urban with Major Conurbation</v>
      </c>
      <c r="E605" s="7">
        <f t="shared" si="88"/>
        <v>7.66</v>
      </c>
      <c r="F605" s="49">
        <f t="shared" si="96"/>
        <v>23</v>
      </c>
      <c r="G605" s="49">
        <f t="shared" si="80"/>
        <v>23</v>
      </c>
      <c r="H605">
        <f t="shared" si="89"/>
        <v>7.43</v>
      </c>
      <c r="I605" s="49">
        <f t="shared" si="97"/>
        <v>67</v>
      </c>
      <c r="J605" s="49">
        <f t="shared" si="81"/>
        <v>67</v>
      </c>
      <c r="K605">
        <f t="shared" si="90"/>
        <v>7.74</v>
      </c>
      <c r="L605">
        <f t="shared" si="98"/>
        <v>22</v>
      </c>
      <c r="M605" s="49">
        <f t="shared" si="82"/>
        <v>22</v>
      </c>
      <c r="N605">
        <f t="shared" si="91"/>
        <v>7.75</v>
      </c>
      <c r="O605">
        <f t="shared" si="99"/>
        <v>39</v>
      </c>
      <c r="P605" s="49">
        <f t="shared" si="83"/>
        <v>39</v>
      </c>
      <c r="Q605">
        <f t="shared" si="92"/>
        <v>7.85</v>
      </c>
      <c r="R605">
        <f t="shared" si="100"/>
        <v>20</v>
      </c>
      <c r="S605" s="49">
        <f t="shared" si="84"/>
        <v>20</v>
      </c>
      <c r="T605">
        <f t="shared" si="93"/>
        <v>7.9</v>
      </c>
      <c r="U605">
        <f t="shared" si="101"/>
        <v>15</v>
      </c>
      <c r="V605" s="49">
        <f t="shared" si="85"/>
        <v>15</v>
      </c>
      <c r="W605">
        <f t="shared" si="94"/>
        <v>7.85</v>
      </c>
      <c r="X605">
        <f t="shared" si="102"/>
        <v>33</v>
      </c>
      <c r="Y605" s="49">
        <f t="shared" si="86"/>
        <v>33</v>
      </c>
      <c r="Z605">
        <f t="shared" si="95"/>
        <v>7.95</v>
      </c>
      <c r="AA605">
        <f t="shared" si="103"/>
        <v>15</v>
      </c>
      <c r="AB605">
        <f t="shared" si="87"/>
        <v>15</v>
      </c>
      <c r="AC605">
        <f t="shared" si="104"/>
        <v>7.62</v>
      </c>
      <c r="AD605" cm="1">
        <f t="array" ref="AD605">1+SUMPRODUCT((D$469:D$776=D605)*(AC$469:AC$776&gt;AC605))</f>
        <v>64</v>
      </c>
      <c r="AE605">
        <f t="shared" si="105"/>
        <v>64</v>
      </c>
      <c r="AF605">
        <f t="shared" si="106"/>
        <v>7.62</v>
      </c>
      <c r="AG605" cm="1">
        <f t="array" ref="AG605">1+SUMPRODUCT((D$469:D$776=D605)*(AF$469:AF$776&gt;AF605))</f>
        <v>47</v>
      </c>
      <c r="AH605">
        <f t="shared" si="107"/>
        <v>47</v>
      </c>
      <c r="AI605">
        <f t="shared" si="108"/>
        <v>7.66</v>
      </c>
      <c r="AJ605" cm="1">
        <f t="array" ref="AJ605">1+SUMPRODUCT((D$469:D$776=D605)*(AI$469:AI$776&gt;AI605))</f>
        <v>53</v>
      </c>
      <c r="AK605">
        <f t="shared" si="109"/>
        <v>53</v>
      </c>
      <c r="AL605">
        <f t="shared" si="110"/>
        <v>7.52</v>
      </c>
      <c r="AM605" cm="1">
        <f t="array" ref="AM605">1+SUMPRODUCT((D$469:D$776=D605)*(AL$469:AL$776&gt;AL605))</f>
        <v>58</v>
      </c>
      <c r="AN605">
        <f t="shared" si="111"/>
        <v>58</v>
      </c>
    </row>
    <row r="606" spans="2:40" x14ac:dyDescent="0.3">
      <c r="B606" t="s">
        <v>152</v>
      </c>
      <c r="C606" t="str">
        <f>VLOOKUP(B606,class!A$1:B$357,2,FALSE)</f>
        <v>Metropolitan district</v>
      </c>
      <c r="D606" t="str">
        <f>VLOOKUP(B606,classifications!E$3:F$335,2,FALSE)</f>
        <v>Urban with Major Conurbation</v>
      </c>
      <c r="E606" s="7">
        <f t="shared" si="88"/>
        <v>7.62</v>
      </c>
      <c r="F606" s="49">
        <f t="shared" si="96"/>
        <v>36</v>
      </c>
      <c r="G606" s="49">
        <f t="shared" si="80"/>
        <v>36</v>
      </c>
      <c r="H606">
        <f t="shared" si="89"/>
        <v>7.6</v>
      </c>
      <c r="I606" s="49">
        <f t="shared" si="97"/>
        <v>35</v>
      </c>
      <c r="J606" s="49">
        <f t="shared" si="81"/>
        <v>35</v>
      </c>
      <c r="K606">
        <f t="shared" si="90"/>
        <v>7.65</v>
      </c>
      <c r="L606">
        <f t="shared" si="98"/>
        <v>41</v>
      </c>
      <c r="M606" s="49">
        <f t="shared" si="82"/>
        <v>41</v>
      </c>
      <c r="N606">
        <f t="shared" si="91"/>
        <v>7.76</v>
      </c>
      <c r="O606">
        <f t="shared" si="99"/>
        <v>38</v>
      </c>
      <c r="P606" s="49">
        <f t="shared" si="83"/>
        <v>38</v>
      </c>
      <c r="Q606">
        <f t="shared" si="92"/>
        <v>7.87</v>
      </c>
      <c r="R606">
        <f t="shared" si="100"/>
        <v>15</v>
      </c>
      <c r="S606" s="49">
        <f t="shared" si="84"/>
        <v>15</v>
      </c>
      <c r="T606">
        <f t="shared" si="93"/>
        <v>7.91</v>
      </c>
      <c r="U606">
        <f t="shared" si="101"/>
        <v>13</v>
      </c>
      <c r="V606" s="49">
        <f t="shared" si="85"/>
        <v>13</v>
      </c>
      <c r="W606">
        <f t="shared" si="94"/>
        <v>7.9</v>
      </c>
      <c r="X606">
        <f t="shared" si="102"/>
        <v>21</v>
      </c>
      <c r="Y606" s="49">
        <f t="shared" si="86"/>
        <v>21</v>
      </c>
      <c r="Z606">
        <f t="shared" si="95"/>
        <v>7.8</v>
      </c>
      <c r="AA606">
        <f t="shared" si="103"/>
        <v>43</v>
      </c>
      <c r="AB606">
        <f t="shared" si="87"/>
        <v>43</v>
      </c>
      <c r="AC606">
        <f t="shared" si="104"/>
        <v>7.7</v>
      </c>
      <c r="AD606" cm="1">
        <f t="array" ref="AD606">1+SUMPRODUCT((D$469:D$776=D606)*(AC$469:AC$776&gt;AC606))</f>
        <v>55</v>
      </c>
      <c r="AE606">
        <f t="shared" si="105"/>
        <v>55</v>
      </c>
      <c r="AF606">
        <f t="shared" si="106"/>
        <v>7.43</v>
      </c>
      <c r="AG606" cm="1">
        <f t="array" ref="AG606">1+SUMPRODUCT((D$469:D$776=D606)*(AF$469:AF$776&gt;AF606))</f>
        <v>71</v>
      </c>
      <c r="AH606">
        <f t="shared" si="107"/>
        <v>71</v>
      </c>
      <c r="AI606">
        <f t="shared" si="108"/>
        <v>7.92</v>
      </c>
      <c r="AJ606" cm="1">
        <f t="array" ref="AJ606">1+SUMPRODUCT((D$469:D$776=D606)*(AI$469:AI$776&gt;AI606))</f>
        <v>8</v>
      </c>
      <c r="AK606">
        <f t="shared" si="109"/>
        <v>8</v>
      </c>
      <c r="AL606">
        <f t="shared" si="110"/>
        <v>7.73</v>
      </c>
      <c r="AM606" cm="1">
        <f t="array" ref="AM606">1+SUMPRODUCT((D$469:D$776=D606)*(AL$469:AL$776&gt;AL606))</f>
        <v>30</v>
      </c>
      <c r="AN606">
        <f t="shared" si="111"/>
        <v>30</v>
      </c>
    </row>
    <row r="607" spans="2:40" x14ac:dyDescent="0.3">
      <c r="B607" t="s">
        <v>153</v>
      </c>
      <c r="C607" t="str">
        <f>VLOOKUP(B607,class!A$1:B$357,2,FALSE)</f>
        <v>Metropolitan district</v>
      </c>
      <c r="D607" t="str">
        <f>VLOOKUP(B607,classifications!E$3:F$335,2,FALSE)</f>
        <v>Urban with Major Conurbation</v>
      </c>
      <c r="E607" s="7">
        <f t="shared" si="88"/>
        <v>7.7</v>
      </c>
      <c r="F607" s="49">
        <f t="shared" si="96"/>
        <v>16</v>
      </c>
      <c r="G607" s="49">
        <f t="shared" si="80"/>
        <v>16</v>
      </c>
      <c r="H607">
        <f t="shared" si="89"/>
        <v>7.55</v>
      </c>
      <c r="I607" s="49">
        <f t="shared" si="97"/>
        <v>50</v>
      </c>
      <c r="J607" s="49">
        <f t="shared" si="81"/>
        <v>50</v>
      </c>
      <c r="K607">
        <f t="shared" si="90"/>
        <v>7.7</v>
      </c>
      <c r="L607">
        <f t="shared" si="98"/>
        <v>35</v>
      </c>
      <c r="M607" s="49">
        <f t="shared" si="82"/>
        <v>35</v>
      </c>
      <c r="N607">
        <f t="shared" si="91"/>
        <v>7.55</v>
      </c>
      <c r="O607">
        <f t="shared" si="99"/>
        <v>65</v>
      </c>
      <c r="P607" s="49">
        <f t="shared" si="83"/>
        <v>65</v>
      </c>
      <c r="Q607">
        <f t="shared" si="92"/>
        <v>7.79</v>
      </c>
      <c r="R607">
        <f t="shared" si="100"/>
        <v>34</v>
      </c>
      <c r="S607" s="49">
        <f t="shared" si="84"/>
        <v>34</v>
      </c>
      <c r="T607">
        <f t="shared" si="93"/>
        <v>7.71</v>
      </c>
      <c r="U607">
        <f t="shared" si="101"/>
        <v>53</v>
      </c>
      <c r="V607" s="49">
        <f t="shared" si="85"/>
        <v>53</v>
      </c>
      <c r="W607">
        <f t="shared" si="94"/>
        <v>7.71</v>
      </c>
      <c r="X607">
        <f t="shared" si="102"/>
        <v>56</v>
      </c>
      <c r="Y607" s="49">
        <f t="shared" si="86"/>
        <v>56</v>
      </c>
      <c r="Z607">
        <f t="shared" si="95"/>
        <v>7.89</v>
      </c>
      <c r="AA607">
        <f t="shared" si="103"/>
        <v>24</v>
      </c>
      <c r="AB607">
        <f t="shared" si="87"/>
        <v>24</v>
      </c>
      <c r="AC607">
        <f t="shared" si="104"/>
        <v>7.82</v>
      </c>
      <c r="AD607" cm="1">
        <f t="array" ref="AD607">1+SUMPRODUCT((D$469:D$776=D607)*(AC$469:AC$776&gt;AC607))</f>
        <v>36</v>
      </c>
      <c r="AE607">
        <f t="shared" si="105"/>
        <v>36</v>
      </c>
      <c r="AF607">
        <f t="shared" si="106"/>
        <v>7.65</v>
      </c>
      <c r="AG607" cm="1">
        <f t="array" ref="AG607">1+SUMPRODUCT((D$469:D$776=D607)*(AF$469:AF$776&gt;AF607))</f>
        <v>34</v>
      </c>
      <c r="AH607">
        <f t="shared" si="107"/>
        <v>34</v>
      </c>
      <c r="AI607">
        <f t="shared" si="108"/>
        <v>7.63</v>
      </c>
      <c r="AJ607" cm="1">
        <f t="array" ref="AJ607">1+SUMPRODUCT((D$469:D$776=D607)*(AI$469:AI$776&gt;AI607))</f>
        <v>57</v>
      </c>
      <c r="AK607">
        <f t="shared" si="109"/>
        <v>57</v>
      </c>
      <c r="AL607">
        <f t="shared" si="110"/>
        <v>7.49</v>
      </c>
      <c r="AM607" cm="1">
        <f t="array" ref="AM607">1+SUMPRODUCT((D$469:D$776=D607)*(AL$469:AL$776&gt;AL607))</f>
        <v>60</v>
      </c>
      <c r="AN607">
        <f t="shared" si="111"/>
        <v>60</v>
      </c>
    </row>
    <row r="608" spans="2:40" x14ac:dyDescent="0.3">
      <c r="B608" t="s">
        <v>154</v>
      </c>
      <c r="C608" t="str">
        <f>VLOOKUP(B608,class!A$1:B$357,2,FALSE)</f>
        <v>London borough</v>
      </c>
      <c r="D608" t="str">
        <f>VLOOKUP(B608,classifications!E$3:F$335,2,FALSE)</f>
        <v>Urban with Major Conurbation</v>
      </c>
      <c r="E608" s="7">
        <f t="shared" si="88"/>
        <v>7.44</v>
      </c>
      <c r="F608" s="49">
        <f t="shared" si="96"/>
        <v>57</v>
      </c>
      <c r="G608" s="49">
        <f t="shared" si="80"/>
        <v>57</v>
      </c>
      <c r="H608">
        <f t="shared" si="89"/>
        <v>7.39</v>
      </c>
      <c r="I608" s="49">
        <f t="shared" si="97"/>
        <v>69</v>
      </c>
      <c r="J608" s="49">
        <f t="shared" si="81"/>
        <v>69</v>
      </c>
      <c r="K608">
        <f t="shared" si="90"/>
        <v>7.36</v>
      </c>
      <c r="L608">
        <f t="shared" si="98"/>
        <v>72</v>
      </c>
      <c r="M608" s="49">
        <f t="shared" si="82"/>
        <v>72</v>
      </c>
      <c r="N608">
        <f t="shared" si="91"/>
        <v>7.55</v>
      </c>
      <c r="O608">
        <f t="shared" si="99"/>
        <v>65</v>
      </c>
      <c r="P608" s="49">
        <f t="shared" si="83"/>
        <v>65</v>
      </c>
      <c r="Q608">
        <f t="shared" si="92"/>
        <v>7.6</v>
      </c>
      <c r="R608">
        <f t="shared" si="100"/>
        <v>65</v>
      </c>
      <c r="S608" s="49">
        <f t="shared" si="84"/>
        <v>65</v>
      </c>
      <c r="T608">
        <f t="shared" si="93"/>
        <v>7.49</v>
      </c>
      <c r="U608">
        <f t="shared" si="101"/>
        <v>71</v>
      </c>
      <c r="V608" s="49">
        <f t="shared" si="85"/>
        <v>71</v>
      </c>
      <c r="W608">
        <f t="shared" si="94"/>
        <v>7.62</v>
      </c>
      <c r="X608">
        <f t="shared" si="102"/>
        <v>64</v>
      </c>
      <c r="Y608" s="49">
        <f t="shared" si="86"/>
        <v>64</v>
      </c>
      <c r="Z608">
        <f t="shared" si="95"/>
        <v>7.6</v>
      </c>
      <c r="AA608">
        <f t="shared" si="103"/>
        <v>71</v>
      </c>
      <c r="AB608">
        <f t="shared" si="87"/>
        <v>71</v>
      </c>
      <c r="AC608">
        <f t="shared" si="104"/>
        <v>7.62</v>
      </c>
      <c r="AD608" cm="1">
        <f t="array" ref="AD608">1+SUMPRODUCT((D$469:D$776=D608)*(AC$469:AC$776&gt;AC608))</f>
        <v>64</v>
      </c>
      <c r="AE608">
        <f t="shared" si="105"/>
        <v>64</v>
      </c>
      <c r="AF608">
        <f t="shared" si="106"/>
        <v>7.51</v>
      </c>
      <c r="AG608" cm="1">
        <f t="array" ref="AG608">1+SUMPRODUCT((D$469:D$776=D608)*(AF$469:AF$776&gt;AF608))</f>
        <v>63</v>
      </c>
      <c r="AH608">
        <f t="shared" si="107"/>
        <v>63</v>
      </c>
      <c r="AI608">
        <f t="shared" si="108"/>
        <v>7.6</v>
      </c>
      <c r="AJ608" cm="1">
        <f t="array" ref="AJ608">1+SUMPRODUCT((D$469:D$776=D608)*(AI$469:AI$776&gt;AI608))</f>
        <v>60</v>
      </c>
      <c r="AK608">
        <f t="shared" si="109"/>
        <v>60</v>
      </c>
      <c r="AL608">
        <f t="shared" si="110"/>
        <v>7.75</v>
      </c>
      <c r="AM608" cm="1">
        <f t="array" ref="AM608">1+SUMPRODUCT((D$469:D$776=D608)*(AL$469:AL$776&gt;AL608))</f>
        <v>23</v>
      </c>
      <c r="AN608">
        <f t="shared" si="111"/>
        <v>23</v>
      </c>
    </row>
    <row r="609" spans="2:40" x14ac:dyDescent="0.3">
      <c r="B609" t="s">
        <v>155</v>
      </c>
      <c r="C609" t="str">
        <f>VLOOKUP(B609,class!A$1:B$357,2,FALSE)</f>
        <v>Shire district</v>
      </c>
      <c r="D609" t="str">
        <f>VLOOKUP(B609,classifications!E$3:F$335,2,FALSE)</f>
        <v>Urban with Significant Rural (rural including hub towns 26-49%)</v>
      </c>
      <c r="E609" s="7">
        <f t="shared" si="88"/>
        <v>7.91</v>
      </c>
      <c r="F609" s="49">
        <f t="shared" si="96"/>
        <v>11</v>
      </c>
      <c r="G609" s="49">
        <f t="shared" si="80"/>
        <v>11</v>
      </c>
      <c r="H609">
        <f t="shared" si="89"/>
        <v>7.66</v>
      </c>
      <c r="I609" s="49">
        <f t="shared" si="97"/>
        <v>40</v>
      </c>
      <c r="J609" s="49">
        <f t="shared" si="81"/>
        <v>40</v>
      </c>
      <c r="K609">
        <f t="shared" si="90"/>
        <v>7.55</v>
      </c>
      <c r="L609">
        <f t="shared" si="98"/>
        <v>49</v>
      </c>
      <c r="M609" s="49">
        <f t="shared" si="82"/>
        <v>49</v>
      </c>
      <c r="N609">
        <f t="shared" si="91"/>
        <v>7.97</v>
      </c>
      <c r="O609">
        <f t="shared" si="99"/>
        <v>17</v>
      </c>
      <c r="P609" s="49">
        <f t="shared" si="83"/>
        <v>17</v>
      </c>
      <c r="Q609">
        <f t="shared" si="92"/>
        <v>7.75</v>
      </c>
      <c r="R609">
        <f t="shared" si="100"/>
        <v>44</v>
      </c>
      <c r="S609" s="49">
        <f t="shared" si="84"/>
        <v>44</v>
      </c>
      <c r="T609">
        <f t="shared" si="93"/>
        <v>7.72</v>
      </c>
      <c r="U609">
        <f t="shared" si="101"/>
        <v>48</v>
      </c>
      <c r="V609" s="49">
        <f t="shared" si="85"/>
        <v>48</v>
      </c>
      <c r="W609">
        <f t="shared" si="94"/>
        <v>7.79</v>
      </c>
      <c r="X609">
        <f t="shared" si="102"/>
        <v>37</v>
      </c>
      <c r="Y609" s="49">
        <f t="shared" si="86"/>
        <v>37</v>
      </c>
      <c r="Z609">
        <f t="shared" si="95"/>
        <v>7.82</v>
      </c>
      <c r="AA609">
        <f t="shared" si="103"/>
        <v>40</v>
      </c>
      <c r="AB609">
        <f t="shared" si="87"/>
        <v>40</v>
      </c>
      <c r="AC609">
        <f t="shared" si="104"/>
        <v>7.73</v>
      </c>
      <c r="AD609" cm="1">
        <f t="array" ref="AD609">1+SUMPRODUCT((D$469:D$776=D609)*(AC$469:AC$776&gt;AC609))</f>
        <v>46</v>
      </c>
      <c r="AE609">
        <f t="shared" si="105"/>
        <v>46</v>
      </c>
      <c r="AF609">
        <f t="shared" si="106"/>
        <v>7.86</v>
      </c>
      <c r="AG609" cm="1">
        <f t="array" ref="AG609">1+SUMPRODUCT((D$469:D$776=D609)*(AF$469:AF$776&gt;AF609))</f>
        <v>14</v>
      </c>
      <c r="AH609">
        <f t="shared" si="107"/>
        <v>14</v>
      </c>
      <c r="AI609">
        <f t="shared" si="108"/>
        <v>7.92</v>
      </c>
      <c r="AJ609" cm="1">
        <f t="array" ref="AJ609">1+SUMPRODUCT((D$469:D$776=D609)*(AI$469:AI$776&gt;AI609))</f>
        <v>18</v>
      </c>
      <c r="AK609">
        <f t="shared" si="109"/>
        <v>18</v>
      </c>
      <c r="AL609">
        <f t="shared" si="110"/>
        <v>7.76</v>
      </c>
      <c r="AM609" cm="1">
        <f t="array" ref="AM609">1+SUMPRODUCT((D$469:D$776=D609)*(AL$469:AL$776&gt;AL609))</f>
        <v>32</v>
      </c>
      <c r="AN609">
        <f t="shared" si="111"/>
        <v>32</v>
      </c>
    </row>
    <row r="610" spans="2:40" x14ac:dyDescent="0.3">
      <c r="B610" t="s">
        <v>156</v>
      </c>
      <c r="C610" t="str">
        <f>VLOOKUP(B610,class!A$1:B$357,2,FALSE)</f>
        <v>Metropolitan district</v>
      </c>
      <c r="D610" t="str">
        <f>VLOOKUP(B610,classifications!E$3:F$335,2,FALSE)</f>
        <v>Urban with Major Conurbation</v>
      </c>
      <c r="E610" s="7">
        <f t="shared" si="88"/>
        <v>7.66</v>
      </c>
      <c r="F610" s="49">
        <f t="shared" si="96"/>
        <v>23</v>
      </c>
      <c r="G610" s="49">
        <f t="shared" si="80"/>
        <v>23</v>
      </c>
      <c r="H610">
        <f t="shared" si="89"/>
        <v>7.6</v>
      </c>
      <c r="I610" s="49">
        <f t="shared" si="97"/>
        <v>35</v>
      </c>
      <c r="J610" s="49">
        <f t="shared" si="81"/>
        <v>35</v>
      </c>
      <c r="K610">
        <f t="shared" si="90"/>
        <v>7.69</v>
      </c>
      <c r="L610">
        <f t="shared" si="98"/>
        <v>37</v>
      </c>
      <c r="M610" s="49">
        <f t="shared" si="82"/>
        <v>37</v>
      </c>
      <c r="N610">
        <f t="shared" si="91"/>
        <v>7.82</v>
      </c>
      <c r="O610">
        <f t="shared" si="99"/>
        <v>27</v>
      </c>
      <c r="P610" s="49">
        <f t="shared" si="83"/>
        <v>27</v>
      </c>
      <c r="Q610">
        <f t="shared" si="92"/>
        <v>7.89</v>
      </c>
      <c r="R610">
        <f t="shared" si="100"/>
        <v>11</v>
      </c>
      <c r="S610" s="49">
        <f t="shared" si="84"/>
        <v>11</v>
      </c>
      <c r="T610">
        <f t="shared" si="93"/>
        <v>7.88</v>
      </c>
      <c r="U610">
        <f t="shared" si="101"/>
        <v>21</v>
      </c>
      <c r="V610" s="49">
        <f t="shared" si="85"/>
        <v>21</v>
      </c>
      <c r="W610">
        <f t="shared" si="94"/>
        <v>7.99</v>
      </c>
      <c r="X610">
        <f t="shared" si="102"/>
        <v>10</v>
      </c>
      <c r="Y610" s="49">
        <f t="shared" si="86"/>
        <v>10</v>
      </c>
      <c r="Z610">
        <f t="shared" si="95"/>
        <v>7.93</v>
      </c>
      <c r="AA610">
        <f t="shared" si="103"/>
        <v>19</v>
      </c>
      <c r="AB610">
        <f t="shared" si="87"/>
        <v>19</v>
      </c>
      <c r="AC610">
        <f t="shared" si="104"/>
        <v>7.73</v>
      </c>
      <c r="AD610" cm="1">
        <f t="array" ref="AD610">1+SUMPRODUCT((D$469:D$776=D610)*(AC$469:AC$776&gt;AC610))</f>
        <v>47</v>
      </c>
      <c r="AE610">
        <f t="shared" si="105"/>
        <v>47</v>
      </c>
      <c r="AF610">
        <f t="shared" si="106"/>
        <v>7.71</v>
      </c>
      <c r="AG610" cm="1">
        <f t="array" ref="AG610">1+SUMPRODUCT((D$469:D$776=D610)*(AF$469:AF$776&gt;AF610))</f>
        <v>23</v>
      </c>
      <c r="AH610">
        <f t="shared" si="107"/>
        <v>23</v>
      </c>
      <c r="AI610">
        <f t="shared" si="108"/>
        <v>7.89</v>
      </c>
      <c r="AJ610" cm="1">
        <f t="array" ref="AJ610">1+SUMPRODUCT((D$469:D$776=D610)*(AI$469:AI$776&gt;AI610))</f>
        <v>10</v>
      </c>
      <c r="AK610">
        <f t="shared" si="109"/>
        <v>10</v>
      </c>
      <c r="AL610">
        <f t="shared" si="110"/>
        <v>7.68</v>
      </c>
      <c r="AM610" cm="1">
        <f t="array" ref="AM610">1+SUMPRODUCT((D$469:D$776=D610)*(AL$469:AL$776&gt;AL610))</f>
        <v>39</v>
      </c>
      <c r="AN610">
        <f t="shared" si="111"/>
        <v>39</v>
      </c>
    </row>
    <row r="611" spans="2:40" x14ac:dyDescent="0.3">
      <c r="B611" t="s">
        <v>157</v>
      </c>
      <c r="C611" t="str">
        <f>VLOOKUP(B611,class!A$1:B$357,2,FALSE)</f>
        <v>Unitary authority</v>
      </c>
      <c r="D611" t="str">
        <f>VLOOKUP(B611,classifications!E$3:F$335,2,FALSE)</f>
        <v>Urban with City and Town</v>
      </c>
      <c r="E611" s="7">
        <f t="shared" si="88"/>
        <v>7.71</v>
      </c>
      <c r="F611" s="49">
        <f t="shared" si="96"/>
        <v>33</v>
      </c>
      <c r="G611" s="49">
        <f t="shared" si="80"/>
        <v>33</v>
      </c>
      <c r="H611">
        <f t="shared" si="89"/>
        <v>7.6</v>
      </c>
      <c r="I611" s="49">
        <f t="shared" si="97"/>
        <v>60</v>
      </c>
      <c r="J611" s="49">
        <f t="shared" si="81"/>
        <v>60</v>
      </c>
      <c r="K611">
        <f t="shared" si="90"/>
        <v>7.45</v>
      </c>
      <c r="L611">
        <f t="shared" si="98"/>
        <v>86</v>
      </c>
      <c r="M611" s="49">
        <f t="shared" si="82"/>
        <v>86</v>
      </c>
      <c r="N611">
        <f t="shared" si="91"/>
        <v>7.62</v>
      </c>
      <c r="O611">
        <f t="shared" si="99"/>
        <v>78</v>
      </c>
      <c r="P611" s="49">
        <f t="shared" si="83"/>
        <v>78</v>
      </c>
      <c r="Q611">
        <f t="shared" si="92"/>
        <v>7.66</v>
      </c>
      <c r="R611">
        <f t="shared" si="100"/>
        <v>79</v>
      </c>
      <c r="S611" s="49">
        <f t="shared" si="84"/>
        <v>79</v>
      </c>
      <c r="T611">
        <f t="shared" si="93"/>
        <v>7.68</v>
      </c>
      <c r="U611">
        <f t="shared" si="101"/>
        <v>81</v>
      </c>
      <c r="V611" s="49">
        <f t="shared" si="85"/>
        <v>81</v>
      </c>
      <c r="W611">
        <f t="shared" si="94"/>
        <v>7.55</v>
      </c>
      <c r="X611">
        <f t="shared" si="102"/>
        <v>91</v>
      </c>
      <c r="Y611" s="49">
        <f t="shared" si="86"/>
        <v>91</v>
      </c>
      <c r="Z611">
        <f t="shared" si="95"/>
        <v>7.84</v>
      </c>
      <c r="AA611">
        <f t="shared" si="103"/>
        <v>51</v>
      </c>
      <c r="AB611">
        <f t="shared" si="87"/>
        <v>51</v>
      </c>
      <c r="AC611">
        <f t="shared" si="104"/>
        <v>7.84</v>
      </c>
      <c r="AD611" cm="1">
        <f t="array" ref="AD611">1+SUMPRODUCT((D$469:D$776=D611)*(AC$469:AC$776&gt;AC611))</f>
        <v>49</v>
      </c>
      <c r="AE611">
        <f t="shared" si="105"/>
        <v>49</v>
      </c>
      <c r="AF611">
        <f t="shared" si="106"/>
        <v>7.68</v>
      </c>
      <c r="AG611" cm="1">
        <f t="array" ref="AG611">1+SUMPRODUCT((D$469:D$776=D611)*(AF$469:AF$776&gt;AF611))</f>
        <v>44</v>
      </c>
      <c r="AH611">
        <f t="shared" si="107"/>
        <v>44</v>
      </c>
      <c r="AI611">
        <f t="shared" si="108"/>
        <v>7.84</v>
      </c>
      <c r="AJ611" cm="1">
        <f t="array" ref="AJ611">1+SUMPRODUCT((D$469:D$776=D611)*(AI$469:AI$776&gt;AI611))</f>
        <v>30</v>
      </c>
      <c r="AK611">
        <f t="shared" si="109"/>
        <v>30</v>
      </c>
      <c r="AL611">
        <f t="shared" si="110"/>
        <v>7.59</v>
      </c>
      <c r="AM611" cm="1">
        <f t="array" ref="AM611">1+SUMPRODUCT((D$469:D$776=D611)*(AL$469:AL$776&gt;AL611))</f>
        <v>74</v>
      </c>
      <c r="AN611">
        <f t="shared" si="111"/>
        <v>74</v>
      </c>
    </row>
    <row r="612" spans="2:40" x14ac:dyDescent="0.3">
      <c r="B612" t="s">
        <v>158</v>
      </c>
      <c r="C612" t="str">
        <f>VLOOKUP(B612,class!A$1:B$357,2,FALSE)</f>
        <v>Shire district</v>
      </c>
      <c r="D612" t="str">
        <f>VLOOKUP(B612,classifications!E$3:F$335,2,FALSE)</f>
        <v>Urban with Significant Rural (rural including hub towns 26-49%)</v>
      </c>
      <c r="E612" s="7">
        <f t="shared" si="88"/>
        <v>8.08</v>
      </c>
      <c r="F612" s="49">
        <f t="shared" si="96"/>
        <v>2</v>
      </c>
      <c r="G612" s="49">
        <f t="shared" si="80"/>
        <v>2</v>
      </c>
      <c r="H612">
        <f t="shared" si="89"/>
        <v>8.0399999999999991</v>
      </c>
      <c r="I612" s="49">
        <f t="shared" si="97"/>
        <v>5</v>
      </c>
      <c r="J612" s="49">
        <f t="shared" si="81"/>
        <v>5</v>
      </c>
      <c r="K612">
        <f t="shared" si="90"/>
        <v>8</v>
      </c>
      <c r="L612">
        <f t="shared" si="98"/>
        <v>9</v>
      </c>
      <c r="M612" s="49">
        <f t="shared" si="82"/>
        <v>9</v>
      </c>
      <c r="N612">
        <f t="shared" si="91"/>
        <v>7.8</v>
      </c>
      <c r="O612">
        <f t="shared" si="99"/>
        <v>39</v>
      </c>
      <c r="P612" s="49">
        <f t="shared" si="83"/>
        <v>39</v>
      </c>
      <c r="Q612">
        <f t="shared" si="92"/>
        <v>7.78</v>
      </c>
      <c r="R612">
        <f t="shared" si="100"/>
        <v>38</v>
      </c>
      <c r="S612" s="49">
        <f t="shared" si="84"/>
        <v>38</v>
      </c>
      <c r="T612">
        <f t="shared" si="93"/>
        <v>8.01</v>
      </c>
      <c r="U612">
        <f t="shared" si="101"/>
        <v>17</v>
      </c>
      <c r="V612" s="49">
        <f t="shared" si="85"/>
        <v>17</v>
      </c>
      <c r="W612">
        <f t="shared" si="94"/>
        <v>7.74</v>
      </c>
      <c r="X612">
        <f t="shared" si="102"/>
        <v>41</v>
      </c>
      <c r="Y612" s="49">
        <f t="shared" si="86"/>
        <v>41</v>
      </c>
      <c r="Z612">
        <f t="shared" si="95"/>
        <v>7.7</v>
      </c>
      <c r="AA612">
        <f t="shared" si="103"/>
        <v>48</v>
      </c>
      <c r="AB612">
        <f t="shared" si="87"/>
        <v>48</v>
      </c>
      <c r="AC612">
        <f t="shared" si="104"/>
        <v>7.87</v>
      </c>
      <c r="AD612" cm="1">
        <f t="array" ref="AD612">1+SUMPRODUCT((D$469:D$776=D612)*(AC$469:AC$776&gt;AC612))</f>
        <v>33</v>
      </c>
      <c r="AE612">
        <f t="shared" si="105"/>
        <v>33</v>
      </c>
      <c r="AF612">
        <f t="shared" si="106"/>
        <v>7.92</v>
      </c>
      <c r="AG612" cm="1">
        <f t="array" ref="AG612">1+SUMPRODUCT((D$469:D$776=D612)*(AF$469:AF$776&gt;AF612))</f>
        <v>7</v>
      </c>
      <c r="AH612">
        <f t="shared" si="107"/>
        <v>7</v>
      </c>
      <c r="AI612">
        <f t="shared" si="108"/>
        <v>8.09</v>
      </c>
      <c r="AJ612" cm="1">
        <f t="array" ref="AJ612">1+SUMPRODUCT((D$469:D$776=D612)*(AI$469:AI$776&gt;AI612))</f>
        <v>6</v>
      </c>
      <c r="AK612">
        <f t="shared" si="109"/>
        <v>6</v>
      </c>
      <c r="AL612">
        <f t="shared" si="110"/>
        <v>7.88</v>
      </c>
      <c r="AM612" cm="1">
        <f t="array" ref="AM612">1+SUMPRODUCT((D$469:D$776=D612)*(AL$469:AL$776&gt;AL612))</f>
        <v>23</v>
      </c>
      <c r="AN612">
        <f t="shared" si="111"/>
        <v>23</v>
      </c>
    </row>
    <row r="613" spans="2:40" x14ac:dyDescent="0.3">
      <c r="B613" t="s">
        <v>159</v>
      </c>
      <c r="C613" t="str">
        <f>VLOOKUP(B613,class!A$1:B$357,2,FALSE)</f>
        <v>London borough</v>
      </c>
      <c r="D613" t="str">
        <f>VLOOKUP(B613,classifications!E$3:F$335,2,FALSE)</f>
        <v>Urban with Major Conurbation</v>
      </c>
      <c r="E613" s="7">
        <f t="shared" si="88"/>
        <v>7.41</v>
      </c>
      <c r="F613" s="49">
        <f t="shared" si="96"/>
        <v>62</v>
      </c>
      <c r="G613" s="49">
        <f t="shared" si="80"/>
        <v>62</v>
      </c>
      <c r="H613">
        <f t="shared" si="89"/>
        <v>7.69</v>
      </c>
      <c r="I613" s="49">
        <f t="shared" si="97"/>
        <v>25</v>
      </c>
      <c r="J613" s="49">
        <f t="shared" si="81"/>
        <v>25</v>
      </c>
      <c r="K613">
        <f t="shared" si="90"/>
        <v>7.76</v>
      </c>
      <c r="L613">
        <f t="shared" si="98"/>
        <v>17</v>
      </c>
      <c r="M613" s="49">
        <f t="shared" si="82"/>
        <v>17</v>
      </c>
      <c r="N613">
        <f t="shared" si="91"/>
        <v>7.53</v>
      </c>
      <c r="O613">
        <f t="shared" si="99"/>
        <v>67</v>
      </c>
      <c r="P613" s="49">
        <f t="shared" si="83"/>
        <v>67</v>
      </c>
      <c r="Q613">
        <f t="shared" si="92"/>
        <v>7.65</v>
      </c>
      <c r="R613">
        <f t="shared" si="100"/>
        <v>58</v>
      </c>
      <c r="S613" s="49">
        <f t="shared" si="84"/>
        <v>58</v>
      </c>
      <c r="T613">
        <f t="shared" si="93"/>
        <v>7.48</v>
      </c>
      <c r="U613">
        <f t="shared" si="101"/>
        <v>72</v>
      </c>
      <c r="V613" s="49">
        <f t="shared" si="85"/>
        <v>72</v>
      </c>
      <c r="W613">
        <f t="shared" si="94"/>
        <v>7.62</v>
      </c>
      <c r="X613">
        <f t="shared" si="102"/>
        <v>64</v>
      </c>
      <c r="Y613" s="49">
        <f t="shared" si="86"/>
        <v>64</v>
      </c>
      <c r="Z613">
        <f t="shared" si="95"/>
        <v>7.81</v>
      </c>
      <c r="AA613">
        <f t="shared" si="103"/>
        <v>39</v>
      </c>
      <c r="AB613">
        <f t="shared" si="87"/>
        <v>39</v>
      </c>
      <c r="AC613">
        <f t="shared" si="104"/>
        <v>7.68</v>
      </c>
      <c r="AD613" cm="1">
        <f t="array" ref="AD613">1+SUMPRODUCT((D$469:D$776=D613)*(AC$469:AC$776&gt;AC613))</f>
        <v>59</v>
      </c>
      <c r="AE613">
        <f t="shared" si="105"/>
        <v>59</v>
      </c>
      <c r="AF613">
        <f t="shared" si="106"/>
        <v>7.52</v>
      </c>
      <c r="AG613" cm="1">
        <f t="array" ref="AG613">1+SUMPRODUCT((D$469:D$776=D613)*(AF$469:AF$776&gt;AF613))</f>
        <v>62</v>
      </c>
      <c r="AH613">
        <f t="shared" si="107"/>
        <v>62</v>
      </c>
      <c r="AI613">
        <f t="shared" si="108"/>
        <v>7.63</v>
      </c>
      <c r="AJ613" cm="1">
        <f t="array" ref="AJ613">1+SUMPRODUCT((D$469:D$776=D613)*(AI$469:AI$776&gt;AI613))</f>
        <v>57</v>
      </c>
      <c r="AK613">
        <f t="shared" si="109"/>
        <v>57</v>
      </c>
      <c r="AL613">
        <f t="shared" si="110"/>
        <v>7.59</v>
      </c>
      <c r="AM613" cm="1">
        <f t="array" ref="AM613">1+SUMPRODUCT((D$469:D$776=D613)*(AL$469:AL$776&gt;AL613))</f>
        <v>50</v>
      </c>
      <c r="AN613">
        <f t="shared" si="111"/>
        <v>50</v>
      </c>
    </row>
    <row r="614" spans="2:40" x14ac:dyDescent="0.3">
      <c r="B614" t="s">
        <v>160</v>
      </c>
      <c r="C614" t="str">
        <f>VLOOKUP(B614,class!A$1:B$357,2,FALSE)</f>
        <v>Shire district</v>
      </c>
      <c r="D614" t="str">
        <f>VLOOKUP(B614,classifications!E$3:F$335,2,FALSE)</f>
        <v>Urban with Significant Rural (rural including hub towns 26-49%)</v>
      </c>
      <c r="E614" s="7">
        <f t="shared" si="88"/>
        <v>7.97</v>
      </c>
      <c r="F614" s="49">
        <f t="shared" si="96"/>
        <v>7</v>
      </c>
      <c r="G614" s="49">
        <f t="shared" si="80"/>
        <v>7</v>
      </c>
      <c r="H614">
        <f t="shared" si="89"/>
        <v>7.83</v>
      </c>
      <c r="I614" s="49">
        <f t="shared" si="97"/>
        <v>22</v>
      </c>
      <c r="J614" s="49">
        <f t="shared" si="81"/>
        <v>22</v>
      </c>
      <c r="K614">
        <f t="shared" si="90"/>
        <v>7.89</v>
      </c>
      <c r="L614">
        <f t="shared" si="98"/>
        <v>18</v>
      </c>
      <c r="M614" s="49">
        <f t="shared" si="82"/>
        <v>18</v>
      </c>
      <c r="N614">
        <f t="shared" si="91"/>
        <v>7.91</v>
      </c>
      <c r="O614">
        <f t="shared" si="99"/>
        <v>25</v>
      </c>
      <c r="P614" s="49">
        <f t="shared" si="83"/>
        <v>25</v>
      </c>
      <c r="Q614">
        <f t="shared" si="92"/>
        <v>8.14</v>
      </c>
      <c r="R614">
        <f t="shared" si="100"/>
        <v>3</v>
      </c>
      <c r="S614" s="49">
        <f t="shared" si="84"/>
        <v>3</v>
      </c>
      <c r="T614">
        <f t="shared" si="93"/>
        <v>8.1199999999999992</v>
      </c>
      <c r="U614">
        <f t="shared" si="101"/>
        <v>7</v>
      </c>
      <c r="V614" s="49">
        <f t="shared" si="85"/>
        <v>7</v>
      </c>
      <c r="W614">
        <f t="shared" si="94"/>
        <v>8.25</v>
      </c>
      <c r="X614">
        <f t="shared" si="102"/>
        <v>3</v>
      </c>
      <c r="Y614" s="49">
        <f t="shared" si="86"/>
        <v>3</v>
      </c>
      <c r="Z614">
        <f t="shared" si="95"/>
        <v>7.93</v>
      </c>
      <c r="AA614">
        <f t="shared" si="103"/>
        <v>30</v>
      </c>
      <c r="AB614">
        <f t="shared" si="87"/>
        <v>30</v>
      </c>
      <c r="AC614">
        <f t="shared" si="104"/>
        <v>8.1999999999999993</v>
      </c>
      <c r="AD614" cm="1">
        <f t="array" ref="AD614">1+SUMPRODUCT((D$469:D$776=D614)*(AC$469:AC$776&gt;AC614))</f>
        <v>4</v>
      </c>
      <c r="AE614">
        <f t="shared" si="105"/>
        <v>4</v>
      </c>
      <c r="AF614">
        <f t="shared" si="106"/>
        <v>7.2</v>
      </c>
      <c r="AG614" cm="1">
        <f t="array" ref="AG614">1+SUMPRODUCT((D$469:D$776=D614)*(AF$469:AF$776&gt;AF614))</f>
        <v>47</v>
      </c>
      <c r="AH614">
        <f t="shared" si="107"/>
        <v>47</v>
      </c>
      <c r="AI614">
        <f t="shared" si="108"/>
        <v>8.17</v>
      </c>
      <c r="AJ614" cm="1">
        <f t="array" ref="AJ614">1+SUMPRODUCT((D$469:D$776=D614)*(AI$469:AI$776&gt;AI614))</f>
        <v>2</v>
      </c>
      <c r="AK614">
        <f t="shared" si="109"/>
        <v>2</v>
      </c>
      <c r="AL614">
        <f t="shared" si="110"/>
        <v>7.64</v>
      </c>
      <c r="AM614" cm="1">
        <f t="array" ref="AM614">1+SUMPRODUCT((D$469:D$776=D614)*(AL$469:AL$776&gt;AL614))</f>
        <v>43</v>
      </c>
      <c r="AN614">
        <f t="shared" si="111"/>
        <v>43</v>
      </c>
    </row>
    <row r="615" spans="2:40" x14ac:dyDescent="0.3">
      <c r="B615" t="s">
        <v>161</v>
      </c>
      <c r="C615" t="str">
        <f>VLOOKUP(B615,class!A$1:B$357,2,FALSE)</f>
        <v>Shire district</v>
      </c>
      <c r="D615" t="str">
        <f>VLOOKUP(B615,classifications!E$3:F$335,2,FALSE)</f>
        <v>Urban with City and Town</v>
      </c>
      <c r="E615" s="7">
        <f t="shared" si="88"/>
        <v>7.33</v>
      </c>
      <c r="F615" s="49">
        <f t="shared" si="96"/>
        <v>88</v>
      </c>
      <c r="G615" s="49">
        <f t="shared" si="80"/>
        <v>88</v>
      </c>
      <c r="H615">
        <f t="shared" si="89"/>
        <v>7.81</v>
      </c>
      <c r="I615" s="49">
        <f t="shared" si="97"/>
        <v>19</v>
      </c>
      <c r="J615" s="49">
        <f t="shared" si="81"/>
        <v>19</v>
      </c>
      <c r="K615">
        <f t="shared" si="90"/>
        <v>7.68</v>
      </c>
      <c r="L615">
        <f t="shared" si="98"/>
        <v>48</v>
      </c>
      <c r="M615" s="49">
        <f t="shared" si="82"/>
        <v>48</v>
      </c>
      <c r="N615">
        <f t="shared" si="91"/>
        <v>7.46</v>
      </c>
      <c r="O615">
        <f t="shared" si="99"/>
        <v>90</v>
      </c>
      <c r="P615" s="49">
        <f t="shared" si="83"/>
        <v>90</v>
      </c>
      <c r="Q615">
        <f t="shared" si="92"/>
        <v>7.9</v>
      </c>
      <c r="R615">
        <f t="shared" si="100"/>
        <v>28</v>
      </c>
      <c r="S615" s="49">
        <f t="shared" si="84"/>
        <v>28</v>
      </c>
      <c r="T615">
        <f t="shared" si="93"/>
        <v>7.91</v>
      </c>
      <c r="U615">
        <f t="shared" si="101"/>
        <v>29</v>
      </c>
      <c r="V615" s="49">
        <f t="shared" si="85"/>
        <v>29</v>
      </c>
      <c r="W615">
        <f t="shared" si="94"/>
        <v>8.16</v>
      </c>
      <c r="X615">
        <f t="shared" si="102"/>
        <v>9</v>
      </c>
      <c r="Y615" s="49">
        <f t="shared" si="86"/>
        <v>9</v>
      </c>
      <c r="Z615">
        <f t="shared" si="95"/>
        <v>7.48</v>
      </c>
      <c r="AA615">
        <f t="shared" si="103"/>
        <v>89</v>
      </c>
      <c r="AB615">
        <f t="shared" si="87"/>
        <v>89</v>
      </c>
      <c r="AC615">
        <f t="shared" si="104"/>
        <v>7.37</v>
      </c>
      <c r="AD615" cm="1">
        <f t="array" ref="AD615">1+SUMPRODUCT((D$469:D$776=D615)*(AC$469:AC$776&gt;AC615))</f>
        <v>91</v>
      </c>
      <c r="AE615">
        <f t="shared" si="105"/>
        <v>91</v>
      </c>
      <c r="AF615">
        <f t="shared" si="106"/>
        <v>8.02</v>
      </c>
      <c r="AG615" cm="1">
        <f t="array" ref="AG615">1+SUMPRODUCT((D$469:D$776=D615)*(AF$469:AF$776&gt;AF615))</f>
        <v>13</v>
      </c>
      <c r="AH615">
        <f t="shared" si="107"/>
        <v>13</v>
      </c>
      <c r="AI615">
        <f t="shared" si="108"/>
        <v>7.73</v>
      </c>
      <c r="AJ615" cm="1">
        <f t="array" ref="AJ615">1+SUMPRODUCT((D$469:D$776=D615)*(AI$469:AI$776&gt;AI615))</f>
        <v>46</v>
      </c>
      <c r="AK615">
        <f t="shared" si="109"/>
        <v>46</v>
      </c>
      <c r="AL615">
        <f t="shared" si="110"/>
        <v>7.22</v>
      </c>
      <c r="AM615" cm="1">
        <f t="array" ref="AM615">1+SUMPRODUCT((D$469:D$776=D615)*(AL$469:AL$776&gt;AL615))</f>
        <v>86</v>
      </c>
      <c r="AN615">
        <f t="shared" si="111"/>
        <v>86</v>
      </c>
    </row>
    <row r="616" spans="2:40" x14ac:dyDescent="0.3">
      <c r="B616" t="s">
        <v>162</v>
      </c>
      <c r="C616" t="str">
        <f>VLOOKUP(B616,class!A$1:B$357,2,FALSE)</f>
        <v>Metropolitan district</v>
      </c>
      <c r="D616" t="str">
        <f>VLOOKUP(B616,classifications!E$3:F$335,2,FALSE)</f>
        <v>Urban with Major Conurbation</v>
      </c>
      <c r="E616" s="7">
        <f t="shared" si="88"/>
        <v>7.44</v>
      </c>
      <c r="F616" s="49">
        <f t="shared" si="96"/>
        <v>57</v>
      </c>
      <c r="G616" s="49">
        <f t="shared" si="80"/>
        <v>57</v>
      </c>
      <c r="H616">
        <f t="shared" si="89"/>
        <v>7.59</v>
      </c>
      <c r="I616" s="49">
        <f t="shared" si="97"/>
        <v>40</v>
      </c>
      <c r="J616" s="49">
        <f t="shared" si="81"/>
        <v>40</v>
      </c>
      <c r="K616">
        <f t="shared" si="90"/>
        <v>7.54</v>
      </c>
      <c r="L616">
        <f t="shared" si="98"/>
        <v>63</v>
      </c>
      <c r="M616" s="49">
        <f t="shared" si="82"/>
        <v>63</v>
      </c>
      <c r="N616">
        <f t="shared" si="91"/>
        <v>7.57</v>
      </c>
      <c r="O616">
        <f t="shared" si="99"/>
        <v>62</v>
      </c>
      <c r="P616" s="49">
        <f t="shared" si="83"/>
        <v>62</v>
      </c>
      <c r="Q616">
        <f t="shared" si="92"/>
        <v>7.69</v>
      </c>
      <c r="R616">
        <f t="shared" si="100"/>
        <v>52</v>
      </c>
      <c r="S616" s="49">
        <f t="shared" si="84"/>
        <v>52</v>
      </c>
      <c r="T616">
        <f t="shared" si="93"/>
        <v>7.73</v>
      </c>
      <c r="U616">
        <f t="shared" si="101"/>
        <v>52</v>
      </c>
      <c r="V616" s="49">
        <f t="shared" si="85"/>
        <v>52</v>
      </c>
      <c r="W616">
        <f t="shared" si="94"/>
        <v>7.76</v>
      </c>
      <c r="X616">
        <f t="shared" si="102"/>
        <v>47</v>
      </c>
      <c r="Y616" s="49">
        <f t="shared" si="86"/>
        <v>47</v>
      </c>
      <c r="Z616">
        <f t="shared" si="95"/>
        <v>7.72</v>
      </c>
      <c r="AA616">
        <f t="shared" si="103"/>
        <v>59</v>
      </c>
      <c r="AB616">
        <f t="shared" si="87"/>
        <v>59</v>
      </c>
      <c r="AC616">
        <f t="shared" si="104"/>
        <v>7.76</v>
      </c>
      <c r="AD616" cm="1">
        <f t="array" ref="AD616">1+SUMPRODUCT((D$469:D$776=D616)*(AC$469:AC$776&gt;AC616))</f>
        <v>42</v>
      </c>
      <c r="AE616">
        <f t="shared" si="105"/>
        <v>42</v>
      </c>
      <c r="AF616">
        <f t="shared" si="106"/>
        <v>7.45</v>
      </c>
      <c r="AG616" cm="1">
        <f t="array" ref="AG616">1+SUMPRODUCT((D$469:D$776=D616)*(AF$469:AF$776&gt;AF616))</f>
        <v>69</v>
      </c>
      <c r="AH616">
        <f t="shared" si="107"/>
        <v>69</v>
      </c>
      <c r="AI616">
        <f t="shared" si="108"/>
        <v>7.74</v>
      </c>
      <c r="AJ616" cm="1">
        <f t="array" ref="AJ616">1+SUMPRODUCT((D$469:D$776=D616)*(AI$469:AI$776&gt;AI616))</f>
        <v>32</v>
      </c>
      <c r="AK616">
        <f t="shared" si="109"/>
        <v>32</v>
      </c>
      <c r="AL616">
        <f t="shared" si="110"/>
        <v>7.59</v>
      </c>
      <c r="AM616" cm="1">
        <f t="array" ref="AM616">1+SUMPRODUCT((D$469:D$776=D616)*(AL$469:AL$776&gt;AL616))</f>
        <v>50</v>
      </c>
      <c r="AN616">
        <f t="shared" si="111"/>
        <v>50</v>
      </c>
    </row>
    <row r="617" spans="2:40" x14ac:dyDescent="0.3">
      <c r="B617" t="s">
        <v>163</v>
      </c>
      <c r="C617" t="str">
        <f>VLOOKUP(B617,class!A$1:B$357,2,FALSE)</f>
        <v>Unitary authority</v>
      </c>
      <c r="D617" t="str">
        <f>VLOOKUP(B617,classifications!E$3:F$335,2,FALSE)</f>
        <v>Urban with City and Town</v>
      </c>
      <c r="E617" s="7">
        <f t="shared" si="88"/>
        <v>7.5</v>
      </c>
      <c r="F617" s="49">
        <f t="shared" si="96"/>
        <v>73</v>
      </c>
      <c r="G617" s="49">
        <f t="shared" si="80"/>
        <v>73</v>
      </c>
      <c r="H617">
        <f t="shared" si="89"/>
        <v>7.64</v>
      </c>
      <c r="I617" s="49">
        <f t="shared" si="97"/>
        <v>54</v>
      </c>
      <c r="J617" s="49">
        <f t="shared" si="81"/>
        <v>54</v>
      </c>
      <c r="K617">
        <f t="shared" si="90"/>
        <v>7.61</v>
      </c>
      <c r="L617">
        <f t="shared" si="98"/>
        <v>72</v>
      </c>
      <c r="M617" s="49">
        <f t="shared" si="82"/>
        <v>72</v>
      </c>
      <c r="N617">
        <f t="shared" si="91"/>
        <v>7.64</v>
      </c>
      <c r="O617">
        <f t="shared" si="99"/>
        <v>76</v>
      </c>
      <c r="P617" s="49">
        <f t="shared" si="83"/>
        <v>76</v>
      </c>
      <c r="Q617">
        <f t="shared" si="92"/>
        <v>7.82</v>
      </c>
      <c r="R617">
        <f t="shared" si="100"/>
        <v>50</v>
      </c>
      <c r="S617" s="49">
        <f t="shared" si="84"/>
        <v>50</v>
      </c>
      <c r="T617">
        <f t="shared" si="93"/>
        <v>7.85</v>
      </c>
      <c r="U617">
        <f t="shared" si="101"/>
        <v>49</v>
      </c>
      <c r="V617" s="49">
        <f t="shared" si="85"/>
        <v>49</v>
      </c>
      <c r="W617">
        <f t="shared" si="94"/>
        <v>7.84</v>
      </c>
      <c r="X617">
        <f t="shared" si="102"/>
        <v>58</v>
      </c>
      <c r="Y617" s="49">
        <f t="shared" si="86"/>
        <v>58</v>
      </c>
      <c r="Z617">
        <f t="shared" si="95"/>
        <v>7.96</v>
      </c>
      <c r="AA617">
        <f t="shared" si="103"/>
        <v>30</v>
      </c>
      <c r="AB617">
        <f t="shared" si="87"/>
        <v>30</v>
      </c>
      <c r="AC617">
        <f t="shared" si="104"/>
        <v>7.99</v>
      </c>
      <c r="AD617" cm="1">
        <f t="array" ref="AD617">1+SUMPRODUCT((D$469:D$776=D617)*(AC$469:AC$776&gt;AC617))</f>
        <v>22</v>
      </c>
      <c r="AE617">
        <f t="shared" si="105"/>
        <v>22</v>
      </c>
      <c r="AF617">
        <f t="shared" si="106"/>
        <v>7.78</v>
      </c>
      <c r="AG617" cm="1">
        <f t="array" ref="AG617">1+SUMPRODUCT((D$469:D$776=D617)*(AF$469:AF$776&gt;AF617))</f>
        <v>25</v>
      </c>
      <c r="AH617">
        <f t="shared" si="107"/>
        <v>25</v>
      </c>
      <c r="AI617">
        <f t="shared" si="108"/>
        <v>7.91</v>
      </c>
      <c r="AJ617" cm="1">
        <f t="array" ref="AJ617">1+SUMPRODUCT((D$469:D$776=D617)*(AI$469:AI$776&gt;AI617))</f>
        <v>19</v>
      </c>
      <c r="AK617">
        <f t="shared" si="109"/>
        <v>19</v>
      </c>
      <c r="AL617">
        <f t="shared" si="110"/>
        <v>7.95</v>
      </c>
      <c r="AM617" cm="1">
        <f t="array" ref="AM617">1+SUMPRODUCT((D$469:D$776=D617)*(AL$469:AL$776&gt;AL617))</f>
        <v>19</v>
      </c>
      <c r="AN617">
        <f t="shared" si="111"/>
        <v>19</v>
      </c>
    </row>
    <row r="618" spans="2:40" x14ac:dyDescent="0.3">
      <c r="B618" t="s">
        <v>164</v>
      </c>
      <c r="C618" t="str">
        <f>VLOOKUP(B618,class!A$1:B$357,2,FALSE)</f>
        <v>Shire district</v>
      </c>
      <c r="D618" t="str">
        <f>VLOOKUP(B618,classifications!E$3:F$335,2,FALSE)</f>
        <v>Urban with Significant Rural (rural including hub towns 26-49%)</v>
      </c>
      <c r="E618" s="7">
        <f t="shared" si="88"/>
        <v>7.78</v>
      </c>
      <c r="F618" s="49">
        <f t="shared" si="96"/>
        <v>23</v>
      </c>
      <c r="G618" s="49">
        <f t="shared" si="80"/>
        <v>23</v>
      </c>
      <c r="H618">
        <f t="shared" si="89"/>
        <v>7.89</v>
      </c>
      <c r="I618" s="49">
        <f t="shared" si="97"/>
        <v>12</v>
      </c>
      <c r="J618" s="49">
        <f t="shared" si="81"/>
        <v>12</v>
      </c>
      <c r="K618">
        <f t="shared" si="90"/>
        <v>7.89</v>
      </c>
      <c r="L618">
        <f t="shared" si="98"/>
        <v>18</v>
      </c>
      <c r="M618" s="49">
        <f t="shared" si="82"/>
        <v>18</v>
      </c>
      <c r="N618">
        <f t="shared" si="91"/>
        <v>7.8</v>
      </c>
      <c r="O618">
        <f t="shared" si="99"/>
        <v>39</v>
      </c>
      <c r="P618" s="49">
        <f t="shared" si="83"/>
        <v>39</v>
      </c>
      <c r="Q618">
        <f t="shared" si="92"/>
        <v>7.84</v>
      </c>
      <c r="R618">
        <f t="shared" si="100"/>
        <v>31</v>
      </c>
      <c r="S618" s="49">
        <f t="shared" si="84"/>
        <v>31</v>
      </c>
      <c r="T618">
        <f t="shared" si="93"/>
        <v>7.84</v>
      </c>
      <c r="U618">
        <f t="shared" si="101"/>
        <v>39</v>
      </c>
      <c r="V618" s="49">
        <f t="shared" si="85"/>
        <v>39</v>
      </c>
      <c r="W618">
        <f t="shared" si="94"/>
        <v>7.96</v>
      </c>
      <c r="X618">
        <f t="shared" si="102"/>
        <v>23</v>
      </c>
      <c r="Y618" s="49">
        <f t="shared" si="86"/>
        <v>23</v>
      </c>
      <c r="Z618">
        <f t="shared" si="95"/>
        <v>7.82</v>
      </c>
      <c r="AA618">
        <f t="shared" si="103"/>
        <v>40</v>
      </c>
      <c r="AB618">
        <f t="shared" si="87"/>
        <v>40</v>
      </c>
      <c r="AC618">
        <f t="shared" si="104"/>
        <v>7.93</v>
      </c>
      <c r="AD618" cm="1">
        <f t="array" ref="AD618">1+SUMPRODUCT((D$469:D$776=D618)*(AC$469:AC$776&gt;AC618))</f>
        <v>21</v>
      </c>
      <c r="AE618">
        <f t="shared" si="105"/>
        <v>21</v>
      </c>
      <c r="AF618">
        <f t="shared" si="106"/>
        <v>7.56</v>
      </c>
      <c r="AG618" cm="1">
        <f t="array" ref="AG618">1+SUMPRODUCT((D$469:D$776=D618)*(AF$469:AF$776&gt;AF618))</f>
        <v>42</v>
      </c>
      <c r="AH618">
        <f t="shared" si="107"/>
        <v>42</v>
      </c>
      <c r="AI618">
        <f t="shared" si="108"/>
        <v>7.75</v>
      </c>
      <c r="AJ618" cm="1">
        <f t="array" ref="AJ618">1+SUMPRODUCT((D$469:D$776=D618)*(AI$469:AI$776&gt;AI618))</f>
        <v>35</v>
      </c>
      <c r="AK618">
        <f t="shared" si="109"/>
        <v>35</v>
      </c>
      <c r="AL618">
        <f t="shared" si="110"/>
        <v>8</v>
      </c>
      <c r="AM618" cm="1">
        <f t="array" ref="AM618">1+SUMPRODUCT((D$469:D$776=D618)*(AL$469:AL$776&gt;AL618))</f>
        <v>12</v>
      </c>
      <c r="AN618">
        <f t="shared" si="111"/>
        <v>12</v>
      </c>
    </row>
    <row r="619" spans="2:40" x14ac:dyDescent="0.3">
      <c r="B619" t="s">
        <v>165</v>
      </c>
      <c r="C619" t="str">
        <f>VLOOKUP(B619,class!A$1:B$357,2,FALSE)</f>
        <v>Shire district</v>
      </c>
      <c r="D619" t="str">
        <f>VLOOKUP(B619,classifications!E$3:F$335,2,FALSE)</f>
        <v xml:space="preserve">Mainly Rural (rural including hub towns &gt;=80%) </v>
      </c>
      <c r="E619" s="7">
        <f t="shared" si="88"/>
        <v>7.93</v>
      </c>
      <c r="F619" s="49">
        <f t="shared" si="96"/>
        <v>15</v>
      </c>
      <c r="G619" s="49">
        <f t="shared" si="80"/>
        <v>15</v>
      </c>
      <c r="H619">
        <f t="shared" si="89"/>
        <v>7.69</v>
      </c>
      <c r="I619" s="49">
        <f t="shared" si="97"/>
        <v>29</v>
      </c>
      <c r="J619" s="49">
        <f t="shared" si="81"/>
        <v>29</v>
      </c>
      <c r="K619">
        <f t="shared" si="90"/>
        <v>7.69</v>
      </c>
      <c r="L619">
        <f t="shared" si="98"/>
        <v>37</v>
      </c>
      <c r="M619" s="49">
        <f t="shared" si="82"/>
        <v>37</v>
      </c>
      <c r="N619">
        <f t="shared" si="91"/>
        <v>7.69</v>
      </c>
      <c r="O619">
        <f t="shared" si="99"/>
        <v>40</v>
      </c>
      <c r="P619" s="49">
        <f t="shared" si="83"/>
        <v>40</v>
      </c>
      <c r="Q619">
        <f t="shared" si="92"/>
        <v>7.92</v>
      </c>
      <c r="R619">
        <f t="shared" si="100"/>
        <v>26</v>
      </c>
      <c r="S619" s="49">
        <f t="shared" si="84"/>
        <v>26</v>
      </c>
      <c r="T619">
        <f t="shared" si="93"/>
        <v>7.92</v>
      </c>
      <c r="U619">
        <f t="shared" si="101"/>
        <v>29</v>
      </c>
      <c r="V619" s="49">
        <f t="shared" si="85"/>
        <v>29</v>
      </c>
      <c r="W619">
        <f t="shared" si="94"/>
        <v>7.76</v>
      </c>
      <c r="X619">
        <f t="shared" si="102"/>
        <v>37</v>
      </c>
      <c r="Y619" s="49">
        <f t="shared" si="86"/>
        <v>37</v>
      </c>
      <c r="Z619">
        <f t="shared" si="95"/>
        <v>8.06</v>
      </c>
      <c r="AA619">
        <f t="shared" si="103"/>
        <v>17</v>
      </c>
      <c r="AB619">
        <f t="shared" si="87"/>
        <v>17</v>
      </c>
      <c r="AC619">
        <f t="shared" si="104"/>
        <v>7.82</v>
      </c>
      <c r="AD619" cm="1">
        <f t="array" ref="AD619">1+SUMPRODUCT((D$469:D$776=D619)*(AC$469:AC$776&gt;AC619))</f>
        <v>35</v>
      </c>
      <c r="AE619">
        <f t="shared" si="105"/>
        <v>35</v>
      </c>
      <c r="AF619">
        <f t="shared" si="106"/>
        <v>7.55</v>
      </c>
      <c r="AG619" cm="1">
        <f t="array" ref="AG619">1+SUMPRODUCT((D$469:D$776=D619)*(AF$469:AF$776&gt;AF619))</f>
        <v>39</v>
      </c>
      <c r="AH619">
        <f t="shared" si="107"/>
        <v>39</v>
      </c>
      <c r="AI619">
        <f t="shared" si="108"/>
        <v>7.76</v>
      </c>
      <c r="AJ619" cm="1">
        <f t="array" ref="AJ619">1+SUMPRODUCT((D$469:D$776=D619)*(AI$469:AI$776&gt;AI619))</f>
        <v>30</v>
      </c>
      <c r="AK619">
        <f t="shared" si="109"/>
        <v>30</v>
      </c>
      <c r="AL619" t="str">
        <f t="shared" si="110"/>
        <v>x</v>
      </c>
      <c r="AM619" cm="1">
        <f t="array" ref="AM619">1+SUMPRODUCT((D$469:D$776=D619)*(AL$469:AL$776&gt;AL619))</f>
        <v>1</v>
      </c>
      <c r="AN619">
        <f t="shared" si="111"/>
        <v>9999</v>
      </c>
    </row>
    <row r="620" spans="2:40" x14ac:dyDescent="0.3">
      <c r="B620" t="s">
        <v>166</v>
      </c>
      <c r="C620" t="str">
        <f>VLOOKUP(B620,class!A$1:B$357,2,FALSE)</f>
        <v>Shire district</v>
      </c>
      <c r="D620" t="str">
        <f>VLOOKUP(B620,classifications!E$3:F$335,2,FALSE)</f>
        <v xml:space="preserve">Largely Rural (rural including hub towns 50-79%) </v>
      </c>
      <c r="E620" s="7">
        <f t="shared" si="88"/>
        <v>7.86</v>
      </c>
      <c r="F620" s="49">
        <f t="shared" si="96"/>
        <v>14</v>
      </c>
      <c r="G620" s="49">
        <f t="shared" si="80"/>
        <v>14</v>
      </c>
      <c r="H620">
        <f t="shared" si="89"/>
        <v>7.89</v>
      </c>
      <c r="I620" s="49">
        <f t="shared" si="97"/>
        <v>14</v>
      </c>
      <c r="J620" s="49">
        <f t="shared" si="81"/>
        <v>14</v>
      </c>
      <c r="K620">
        <f t="shared" si="90"/>
        <v>7.99</v>
      </c>
      <c r="L620">
        <f t="shared" si="98"/>
        <v>7</v>
      </c>
      <c r="M620" s="49">
        <f t="shared" si="82"/>
        <v>7</v>
      </c>
      <c r="N620">
        <f t="shared" si="91"/>
        <v>7.94</v>
      </c>
      <c r="O620">
        <f t="shared" si="99"/>
        <v>20</v>
      </c>
      <c r="P620" s="49">
        <f t="shared" si="83"/>
        <v>20</v>
      </c>
      <c r="Q620">
        <f t="shared" si="92"/>
        <v>8.23</v>
      </c>
      <c r="R620">
        <f t="shared" si="100"/>
        <v>1</v>
      </c>
      <c r="S620" s="49">
        <f t="shared" si="84"/>
        <v>1</v>
      </c>
      <c r="T620">
        <f t="shared" si="93"/>
        <v>7.88</v>
      </c>
      <c r="U620">
        <f t="shared" si="101"/>
        <v>28</v>
      </c>
      <c r="V620" s="49">
        <f t="shared" si="85"/>
        <v>28</v>
      </c>
      <c r="W620">
        <f t="shared" si="94"/>
        <v>7.93</v>
      </c>
      <c r="X620">
        <f t="shared" si="102"/>
        <v>32</v>
      </c>
      <c r="Y620" s="49">
        <f t="shared" si="86"/>
        <v>32</v>
      </c>
      <c r="Z620">
        <f t="shared" si="95"/>
        <v>7.83</v>
      </c>
      <c r="AA620">
        <f t="shared" si="103"/>
        <v>37</v>
      </c>
      <c r="AB620">
        <f t="shared" si="87"/>
        <v>37</v>
      </c>
      <c r="AC620">
        <f t="shared" si="104"/>
        <v>7.85</v>
      </c>
      <c r="AD620" cm="1">
        <f t="array" ref="AD620">1+SUMPRODUCT((D$469:D$776=D620)*(AC$469:AC$776&gt;AC620))</f>
        <v>30</v>
      </c>
      <c r="AE620">
        <f t="shared" si="105"/>
        <v>30</v>
      </c>
      <c r="AF620">
        <f t="shared" si="106"/>
        <v>7.59</v>
      </c>
      <c r="AG620" cm="1">
        <f t="array" ref="AG620">1+SUMPRODUCT((D$469:D$776=D620)*(AF$469:AF$776&gt;AF620))</f>
        <v>32</v>
      </c>
      <c r="AH620">
        <f t="shared" si="107"/>
        <v>32</v>
      </c>
      <c r="AI620">
        <f t="shared" si="108"/>
        <v>7.72</v>
      </c>
      <c r="AJ620" cm="1">
        <f t="array" ref="AJ620">1+SUMPRODUCT((D$469:D$776=D620)*(AI$469:AI$776&gt;AI620))</f>
        <v>31</v>
      </c>
      <c r="AK620">
        <f t="shared" si="109"/>
        <v>31</v>
      </c>
      <c r="AL620">
        <f t="shared" si="110"/>
        <v>8.2100000000000009</v>
      </c>
      <c r="AM620" cm="1">
        <f t="array" ref="AM620">1+SUMPRODUCT((D$469:D$776=D620)*(AL$469:AL$776&gt;AL620))</f>
        <v>2</v>
      </c>
      <c r="AN620">
        <f t="shared" si="111"/>
        <v>2</v>
      </c>
    </row>
    <row r="621" spans="2:40" x14ac:dyDescent="0.3">
      <c r="B621" t="s">
        <v>167</v>
      </c>
      <c r="C621" t="str">
        <f>VLOOKUP(B621,class!A$1:B$357,2,FALSE)</f>
        <v>Metropolitan district</v>
      </c>
      <c r="D621" t="str">
        <f>VLOOKUP(B621,classifications!E$3:F$335,2,FALSE)</f>
        <v>Urban with Major Conurbation</v>
      </c>
      <c r="E621" s="7">
        <f t="shared" si="88"/>
        <v>7.42</v>
      </c>
      <c r="F621" s="49">
        <f t="shared" si="96"/>
        <v>61</v>
      </c>
      <c r="G621" s="49">
        <f t="shared" si="80"/>
        <v>61</v>
      </c>
      <c r="H621">
        <f t="shared" si="89"/>
        <v>7.43</v>
      </c>
      <c r="I621" s="49">
        <f t="shared" si="97"/>
        <v>67</v>
      </c>
      <c r="J621" s="49">
        <f t="shared" si="81"/>
        <v>67</v>
      </c>
      <c r="K621">
        <f t="shared" si="90"/>
        <v>7.44</v>
      </c>
      <c r="L621">
        <f t="shared" si="98"/>
        <v>69</v>
      </c>
      <c r="M621" s="49">
        <f t="shared" si="82"/>
        <v>69</v>
      </c>
      <c r="N621">
        <f t="shared" si="91"/>
        <v>7.63</v>
      </c>
      <c r="O621">
        <f t="shared" si="99"/>
        <v>58</v>
      </c>
      <c r="P621" s="49">
        <f t="shared" si="83"/>
        <v>58</v>
      </c>
      <c r="Q621">
        <f t="shared" si="92"/>
        <v>7.5</v>
      </c>
      <c r="R621">
        <f t="shared" si="100"/>
        <v>70</v>
      </c>
      <c r="S621" s="49">
        <f t="shared" si="84"/>
        <v>70</v>
      </c>
      <c r="T621">
        <f t="shared" si="93"/>
        <v>7.63</v>
      </c>
      <c r="U621">
        <f t="shared" si="101"/>
        <v>67</v>
      </c>
      <c r="V621" s="49">
        <f t="shared" si="85"/>
        <v>67</v>
      </c>
      <c r="W621">
        <f t="shared" si="94"/>
        <v>7.69</v>
      </c>
      <c r="X621">
        <f t="shared" si="102"/>
        <v>57</v>
      </c>
      <c r="Y621" s="49">
        <f t="shared" si="86"/>
        <v>57</v>
      </c>
      <c r="Z621">
        <f t="shared" si="95"/>
        <v>7.75</v>
      </c>
      <c r="AA621">
        <f t="shared" si="103"/>
        <v>51</v>
      </c>
      <c r="AB621">
        <f t="shared" si="87"/>
        <v>51</v>
      </c>
      <c r="AC621">
        <f t="shared" si="104"/>
        <v>7.73</v>
      </c>
      <c r="AD621" cm="1">
        <f t="array" ref="AD621">1+SUMPRODUCT((D$469:D$776=D621)*(AC$469:AC$776&gt;AC621))</f>
        <v>47</v>
      </c>
      <c r="AE621">
        <f t="shared" si="105"/>
        <v>47</v>
      </c>
      <c r="AF621">
        <f t="shared" si="106"/>
        <v>7.53</v>
      </c>
      <c r="AG621" cm="1">
        <f t="array" ref="AG621">1+SUMPRODUCT((D$469:D$776=D621)*(AF$469:AF$776&gt;AF621))</f>
        <v>60</v>
      </c>
      <c r="AH621">
        <f t="shared" si="107"/>
        <v>60</v>
      </c>
      <c r="AI621">
        <f t="shared" si="108"/>
        <v>7.72</v>
      </c>
      <c r="AJ621" cm="1">
        <f t="array" ref="AJ621">1+SUMPRODUCT((D$469:D$776=D621)*(AI$469:AI$776&gt;AI621))</f>
        <v>37</v>
      </c>
      <c r="AK621">
        <f t="shared" si="109"/>
        <v>37</v>
      </c>
      <c r="AL621">
        <f t="shared" si="110"/>
        <v>7.29</v>
      </c>
      <c r="AM621" cm="1">
        <f t="array" ref="AM621">1+SUMPRODUCT((D$469:D$776=D621)*(AL$469:AL$776&gt;AL621))</f>
        <v>71</v>
      </c>
      <c r="AN621">
        <f t="shared" si="111"/>
        <v>71</v>
      </c>
    </row>
    <row r="622" spans="2:40" x14ac:dyDescent="0.3">
      <c r="B622" t="s">
        <v>168</v>
      </c>
      <c r="C622" t="str">
        <f>VLOOKUP(B622,class!A$1:B$357,2,FALSE)</f>
        <v>Shire district</v>
      </c>
      <c r="D622" t="str">
        <f>VLOOKUP(B622,classifications!E$3:F$335,2,FALSE)</f>
        <v>Urban with City and Town</v>
      </c>
      <c r="E622" s="7">
        <f t="shared" si="88"/>
        <v>7.31</v>
      </c>
      <c r="F622" s="49">
        <f t="shared" si="96"/>
        <v>90</v>
      </c>
      <c r="G622" s="49">
        <f t="shared" si="80"/>
        <v>90</v>
      </c>
      <c r="H622">
        <f t="shared" si="89"/>
        <v>7.45</v>
      </c>
      <c r="I622" s="49">
        <f t="shared" si="97"/>
        <v>85</v>
      </c>
      <c r="J622" s="49">
        <f t="shared" si="81"/>
        <v>85</v>
      </c>
      <c r="K622">
        <f t="shared" si="90"/>
        <v>7.46</v>
      </c>
      <c r="L622">
        <f t="shared" si="98"/>
        <v>85</v>
      </c>
      <c r="M622" s="49">
        <f t="shared" si="82"/>
        <v>85</v>
      </c>
      <c r="N622">
        <f t="shared" si="91"/>
        <v>7.76</v>
      </c>
      <c r="O622">
        <f t="shared" si="99"/>
        <v>52</v>
      </c>
      <c r="P622" s="49">
        <f t="shared" si="83"/>
        <v>52</v>
      </c>
      <c r="Q622">
        <f t="shared" si="92"/>
        <v>7.95</v>
      </c>
      <c r="R622">
        <f t="shared" si="100"/>
        <v>19</v>
      </c>
      <c r="S622" s="49">
        <f t="shared" si="84"/>
        <v>19</v>
      </c>
      <c r="T622">
        <f t="shared" si="93"/>
        <v>8.09</v>
      </c>
      <c r="U622">
        <f t="shared" si="101"/>
        <v>5</v>
      </c>
      <c r="V622" s="49">
        <f t="shared" si="85"/>
        <v>5</v>
      </c>
      <c r="W622">
        <f t="shared" si="94"/>
        <v>7.88</v>
      </c>
      <c r="X622">
        <f t="shared" si="102"/>
        <v>49</v>
      </c>
      <c r="Y622" s="49">
        <f t="shared" si="86"/>
        <v>49</v>
      </c>
      <c r="Z622">
        <f t="shared" si="95"/>
        <v>7.91</v>
      </c>
      <c r="AA622">
        <f t="shared" si="103"/>
        <v>41</v>
      </c>
      <c r="AB622">
        <f t="shared" si="87"/>
        <v>41</v>
      </c>
      <c r="AC622">
        <f t="shared" si="104"/>
        <v>8.15</v>
      </c>
      <c r="AD622" cm="1">
        <f t="array" ref="AD622">1+SUMPRODUCT((D$469:D$776=D622)*(AC$469:AC$776&gt;AC622))</f>
        <v>9</v>
      </c>
      <c r="AE622">
        <f t="shared" si="105"/>
        <v>9</v>
      </c>
      <c r="AF622">
        <f t="shared" si="106"/>
        <v>7.9</v>
      </c>
      <c r="AG622" cm="1">
        <f t="array" ref="AG622">1+SUMPRODUCT((D$469:D$776=D622)*(AF$469:AF$776&gt;AF622))</f>
        <v>19</v>
      </c>
      <c r="AH622">
        <f t="shared" si="107"/>
        <v>19</v>
      </c>
      <c r="AI622">
        <f t="shared" si="108"/>
        <v>7.64</v>
      </c>
      <c r="AJ622" cm="1">
        <f t="array" ref="AJ622">1+SUMPRODUCT((D$469:D$776=D622)*(AI$469:AI$776&gt;AI622))</f>
        <v>70</v>
      </c>
      <c r="AK622">
        <f t="shared" si="109"/>
        <v>70</v>
      </c>
      <c r="AL622">
        <f t="shared" si="110"/>
        <v>8</v>
      </c>
      <c r="AM622" cm="1">
        <f t="array" ref="AM622">1+SUMPRODUCT((D$469:D$776=D622)*(AL$469:AL$776&gt;AL622))</f>
        <v>15</v>
      </c>
      <c r="AN622">
        <f t="shared" si="111"/>
        <v>15</v>
      </c>
    </row>
    <row r="623" spans="2:40" x14ac:dyDescent="0.3">
      <c r="B623" t="s">
        <v>169</v>
      </c>
      <c r="C623" t="str">
        <f>VLOOKUP(B623,class!A$1:B$357,2,FALSE)</f>
        <v>Unitary authority</v>
      </c>
      <c r="D623" t="str">
        <f>VLOOKUP(B623,classifications!E$3:F$335,2,FALSE)</f>
        <v>Urban with City and Town</v>
      </c>
      <c r="E623" s="7">
        <f t="shared" si="88"/>
        <v>7.7</v>
      </c>
      <c r="F623" s="49">
        <f t="shared" si="96"/>
        <v>36</v>
      </c>
      <c r="G623" s="49">
        <f t="shared" si="80"/>
        <v>36</v>
      </c>
      <c r="H623">
        <f t="shared" si="89"/>
        <v>7.58</v>
      </c>
      <c r="I623" s="49">
        <f t="shared" si="97"/>
        <v>67</v>
      </c>
      <c r="J623" s="49">
        <f t="shared" si="81"/>
        <v>67</v>
      </c>
      <c r="K623">
        <f t="shared" si="90"/>
        <v>7.82</v>
      </c>
      <c r="L623">
        <f t="shared" si="98"/>
        <v>27</v>
      </c>
      <c r="M623" s="49">
        <f t="shared" si="82"/>
        <v>27</v>
      </c>
      <c r="N623">
        <f t="shared" si="91"/>
        <v>7.74</v>
      </c>
      <c r="O623">
        <f t="shared" si="99"/>
        <v>56</v>
      </c>
      <c r="P623" s="49">
        <f t="shared" si="83"/>
        <v>56</v>
      </c>
      <c r="Q623">
        <f t="shared" si="92"/>
        <v>7.7</v>
      </c>
      <c r="R623">
        <f t="shared" si="100"/>
        <v>75</v>
      </c>
      <c r="S623" s="49">
        <f t="shared" si="84"/>
        <v>75</v>
      </c>
      <c r="T623">
        <f t="shared" si="93"/>
        <v>7.79</v>
      </c>
      <c r="U623">
        <f t="shared" si="101"/>
        <v>61</v>
      </c>
      <c r="V623" s="49">
        <f t="shared" si="85"/>
        <v>61</v>
      </c>
      <c r="W623">
        <f t="shared" si="94"/>
        <v>7.84</v>
      </c>
      <c r="X623">
        <f t="shared" si="102"/>
        <v>58</v>
      </c>
      <c r="Y623" s="49">
        <f t="shared" si="86"/>
        <v>58</v>
      </c>
      <c r="Z623">
        <f t="shared" si="95"/>
        <v>7.82</v>
      </c>
      <c r="AA623">
        <f t="shared" si="103"/>
        <v>58</v>
      </c>
      <c r="AB623">
        <f t="shared" si="87"/>
        <v>58</v>
      </c>
      <c r="AC623">
        <f t="shared" si="104"/>
        <v>7.84</v>
      </c>
      <c r="AD623" cm="1">
        <f t="array" ref="AD623">1+SUMPRODUCT((D$469:D$776=D623)*(AC$469:AC$776&gt;AC623))</f>
        <v>49</v>
      </c>
      <c r="AE623">
        <f t="shared" si="105"/>
        <v>49</v>
      </c>
      <c r="AF623">
        <f t="shared" si="106"/>
        <v>7.81</v>
      </c>
      <c r="AG623" cm="1">
        <f t="array" ref="AG623">1+SUMPRODUCT((D$469:D$776=D623)*(AF$469:AF$776&gt;AF623))</f>
        <v>22</v>
      </c>
      <c r="AH623">
        <f t="shared" si="107"/>
        <v>22</v>
      </c>
      <c r="AI623">
        <f t="shared" si="108"/>
        <v>7.66</v>
      </c>
      <c r="AJ623" cm="1">
        <f t="array" ref="AJ623">1+SUMPRODUCT((D$469:D$776=D623)*(AI$469:AI$776&gt;AI623))</f>
        <v>62</v>
      </c>
      <c r="AK623">
        <f t="shared" si="109"/>
        <v>62</v>
      </c>
      <c r="AL623">
        <f t="shared" si="110"/>
        <v>7.8</v>
      </c>
      <c r="AM623" cm="1">
        <f t="array" ref="AM623">1+SUMPRODUCT((D$469:D$776=D623)*(AL$469:AL$776&gt;AL623))</f>
        <v>34</v>
      </c>
      <c r="AN623">
        <f t="shared" si="111"/>
        <v>34</v>
      </c>
    </row>
    <row r="624" spans="2:40" x14ac:dyDescent="0.3">
      <c r="B624" t="s">
        <v>170</v>
      </c>
      <c r="C624" t="str">
        <f>VLOOKUP(B624,class!A$1:B$357,2,FALSE)</f>
        <v>Shire district</v>
      </c>
      <c r="D624" t="str">
        <f>VLOOKUP(B624,classifications!E$3:F$335,2,FALSE)</f>
        <v xml:space="preserve">Mainly Rural (rural including hub towns &gt;=80%) </v>
      </c>
      <c r="E624" s="7">
        <f t="shared" si="88"/>
        <v>7.57</v>
      </c>
      <c r="F624" s="49">
        <f t="shared" si="96"/>
        <v>39</v>
      </c>
      <c r="G624" s="49">
        <f t="shared" si="80"/>
        <v>39</v>
      </c>
      <c r="H624">
        <f t="shared" si="89"/>
        <v>7.79</v>
      </c>
      <c r="I624" s="49">
        <f t="shared" si="97"/>
        <v>18</v>
      </c>
      <c r="J624" s="49">
        <f t="shared" si="81"/>
        <v>18</v>
      </c>
      <c r="K624">
        <f t="shared" si="90"/>
        <v>7.85</v>
      </c>
      <c r="L624">
        <f t="shared" si="98"/>
        <v>30</v>
      </c>
      <c r="M624" s="49">
        <f t="shared" si="82"/>
        <v>30</v>
      </c>
      <c r="N624">
        <f t="shared" si="91"/>
        <v>7.94</v>
      </c>
      <c r="O624">
        <f t="shared" si="99"/>
        <v>23</v>
      </c>
      <c r="P624" s="49">
        <f t="shared" si="83"/>
        <v>23</v>
      </c>
      <c r="Q624">
        <f t="shared" si="92"/>
        <v>7.86</v>
      </c>
      <c r="R624">
        <f t="shared" si="100"/>
        <v>32</v>
      </c>
      <c r="S624" s="49">
        <f t="shared" si="84"/>
        <v>32</v>
      </c>
      <c r="T624">
        <f t="shared" si="93"/>
        <v>8.1</v>
      </c>
      <c r="U624">
        <f t="shared" si="101"/>
        <v>11</v>
      </c>
      <c r="V624" s="49">
        <f t="shared" si="85"/>
        <v>11</v>
      </c>
      <c r="W624">
        <f t="shared" si="94"/>
        <v>8.02</v>
      </c>
      <c r="X624">
        <f t="shared" si="102"/>
        <v>16</v>
      </c>
      <c r="Y624" s="49">
        <f t="shared" si="86"/>
        <v>16</v>
      </c>
      <c r="Z624">
        <f t="shared" si="95"/>
        <v>8.02</v>
      </c>
      <c r="AA624">
        <f t="shared" si="103"/>
        <v>23</v>
      </c>
      <c r="AB624">
        <f t="shared" si="87"/>
        <v>23</v>
      </c>
      <c r="AC624">
        <f t="shared" si="104"/>
        <v>8.49</v>
      </c>
      <c r="AD624" cm="1">
        <f t="array" ref="AD624">1+SUMPRODUCT((D$469:D$776=D624)*(AC$469:AC$776&gt;AC624))</f>
        <v>2</v>
      </c>
      <c r="AE624">
        <f t="shared" si="105"/>
        <v>2</v>
      </c>
      <c r="AF624">
        <f t="shared" si="106"/>
        <v>7.81</v>
      </c>
      <c r="AG624" cm="1">
        <f t="array" ref="AG624">1+SUMPRODUCT((D$469:D$776=D624)*(AF$469:AF$776&gt;AF624))</f>
        <v>26</v>
      </c>
      <c r="AH624">
        <f t="shared" si="107"/>
        <v>26</v>
      </c>
      <c r="AI624">
        <f t="shared" si="108"/>
        <v>7.63</v>
      </c>
      <c r="AJ624" cm="1">
        <f t="array" ref="AJ624">1+SUMPRODUCT((D$469:D$776=D624)*(AI$469:AI$776&gt;AI624))</f>
        <v>38</v>
      </c>
      <c r="AK624">
        <f t="shared" si="109"/>
        <v>38</v>
      </c>
      <c r="AL624">
        <f t="shared" si="110"/>
        <v>8.33</v>
      </c>
      <c r="AM624" cm="1">
        <f t="array" ref="AM624">1+SUMPRODUCT((D$469:D$776=D624)*(AL$469:AL$776&gt;AL624))</f>
        <v>5</v>
      </c>
      <c r="AN624">
        <f t="shared" si="111"/>
        <v>5</v>
      </c>
    </row>
    <row r="625" spans="2:40" x14ac:dyDescent="0.3">
      <c r="B625" t="s">
        <v>171</v>
      </c>
      <c r="C625" t="str">
        <f>VLOOKUP(B625,class!A$1:B$357,2,FALSE)</f>
        <v>Shire district</v>
      </c>
      <c r="D625" t="str">
        <f>VLOOKUP(B625,classifications!E$3:F$335,2,FALSE)</f>
        <v xml:space="preserve">Mainly Rural (rural including hub towns &gt;=80%) </v>
      </c>
      <c r="E625" s="7">
        <f t="shared" si="88"/>
        <v>7.6</v>
      </c>
      <c r="F625" s="49">
        <f t="shared" si="96"/>
        <v>37</v>
      </c>
      <c r="G625" s="49">
        <f t="shared" si="80"/>
        <v>37</v>
      </c>
      <c r="H625">
        <f t="shared" si="89"/>
        <v>7.48</v>
      </c>
      <c r="I625" s="49">
        <f t="shared" si="97"/>
        <v>39</v>
      </c>
      <c r="J625" s="49">
        <f t="shared" si="81"/>
        <v>39</v>
      </c>
      <c r="K625">
        <f t="shared" si="90"/>
        <v>7.92</v>
      </c>
      <c r="L625">
        <f t="shared" si="98"/>
        <v>25</v>
      </c>
      <c r="M625" s="49">
        <f t="shared" si="82"/>
        <v>25</v>
      </c>
      <c r="N625">
        <f t="shared" si="91"/>
        <v>8.2200000000000006</v>
      </c>
      <c r="O625">
        <f t="shared" si="99"/>
        <v>4</v>
      </c>
      <c r="P625" s="49">
        <f t="shared" si="83"/>
        <v>4</v>
      </c>
      <c r="Q625">
        <f t="shared" si="92"/>
        <v>7.99</v>
      </c>
      <c r="R625">
        <f t="shared" si="100"/>
        <v>17</v>
      </c>
      <c r="S625" s="49">
        <f t="shared" si="84"/>
        <v>17</v>
      </c>
      <c r="T625">
        <f t="shared" si="93"/>
        <v>7.77</v>
      </c>
      <c r="U625">
        <f t="shared" si="101"/>
        <v>41</v>
      </c>
      <c r="V625" s="49">
        <f t="shared" si="85"/>
        <v>41</v>
      </c>
      <c r="W625">
        <f t="shared" si="94"/>
        <v>8.1</v>
      </c>
      <c r="X625">
        <f t="shared" si="102"/>
        <v>11</v>
      </c>
      <c r="Y625" s="49">
        <f t="shared" si="86"/>
        <v>11</v>
      </c>
      <c r="Z625">
        <f t="shared" si="95"/>
        <v>8.08</v>
      </c>
      <c r="AA625">
        <f t="shared" si="103"/>
        <v>15</v>
      </c>
      <c r="AB625">
        <f t="shared" si="87"/>
        <v>15</v>
      </c>
      <c r="AC625">
        <f t="shared" si="104"/>
        <v>8.07</v>
      </c>
      <c r="AD625" cm="1">
        <f t="array" ref="AD625">1+SUMPRODUCT((D$469:D$776=D625)*(AC$469:AC$776&gt;AC625))</f>
        <v>15</v>
      </c>
      <c r="AE625">
        <f t="shared" si="105"/>
        <v>15</v>
      </c>
      <c r="AF625">
        <f t="shared" si="106"/>
        <v>7.92</v>
      </c>
      <c r="AG625" cm="1">
        <f t="array" ref="AG625">1+SUMPRODUCT((D$469:D$776=D625)*(AF$469:AF$776&gt;AF625))</f>
        <v>19</v>
      </c>
      <c r="AH625">
        <f t="shared" si="107"/>
        <v>19</v>
      </c>
      <c r="AI625">
        <f t="shared" si="108"/>
        <v>7.83</v>
      </c>
      <c r="AJ625" cm="1">
        <f t="array" ref="AJ625">1+SUMPRODUCT((D$469:D$776=D625)*(AI$469:AI$776&gt;AI625))</f>
        <v>26</v>
      </c>
      <c r="AK625">
        <f t="shared" si="109"/>
        <v>26</v>
      </c>
      <c r="AL625">
        <f t="shared" si="110"/>
        <v>7.86</v>
      </c>
      <c r="AM625" cm="1">
        <f t="array" ref="AM625">1+SUMPRODUCT((D$469:D$776=D625)*(AL$469:AL$776&gt;AL625))</f>
        <v>26</v>
      </c>
      <c r="AN625">
        <f t="shared" si="111"/>
        <v>26</v>
      </c>
    </row>
    <row r="626" spans="2:40" x14ac:dyDescent="0.3">
      <c r="B626" t="s">
        <v>172</v>
      </c>
      <c r="C626" t="str">
        <f>VLOOKUP(B626,class!A$1:B$357,2,FALSE)</f>
        <v>London borough</v>
      </c>
      <c r="D626" t="str">
        <f>VLOOKUP(B626,classifications!E$3:F$335,2,FALSE)</f>
        <v>Urban with Major Conurbation</v>
      </c>
      <c r="E626" s="7">
        <f t="shared" si="88"/>
        <v>7.51</v>
      </c>
      <c r="F626" s="49">
        <f t="shared" si="96"/>
        <v>51</v>
      </c>
      <c r="G626" s="49">
        <f t="shared" si="80"/>
        <v>51</v>
      </c>
      <c r="H626">
        <f t="shared" si="89"/>
        <v>7.55</v>
      </c>
      <c r="I626" s="49">
        <f t="shared" si="97"/>
        <v>50</v>
      </c>
      <c r="J626" s="49">
        <f t="shared" si="81"/>
        <v>50</v>
      </c>
      <c r="K626">
        <f t="shared" si="90"/>
        <v>7.64</v>
      </c>
      <c r="L626">
        <f t="shared" si="98"/>
        <v>43</v>
      </c>
      <c r="M626" s="49">
        <f t="shared" si="82"/>
        <v>43</v>
      </c>
      <c r="N626">
        <f t="shared" si="91"/>
        <v>7.86</v>
      </c>
      <c r="O626">
        <f t="shared" si="99"/>
        <v>15</v>
      </c>
      <c r="P626" s="49">
        <f t="shared" si="83"/>
        <v>15</v>
      </c>
      <c r="Q626">
        <f t="shared" si="92"/>
        <v>7.74</v>
      </c>
      <c r="R626">
        <f t="shared" si="100"/>
        <v>41</v>
      </c>
      <c r="S626" s="49">
        <f t="shared" si="84"/>
        <v>41</v>
      </c>
      <c r="T626">
        <f t="shared" si="93"/>
        <v>7.79</v>
      </c>
      <c r="U626">
        <f t="shared" si="101"/>
        <v>40</v>
      </c>
      <c r="V626" s="49">
        <f t="shared" si="85"/>
        <v>40</v>
      </c>
      <c r="W626">
        <f t="shared" si="94"/>
        <v>7.79</v>
      </c>
      <c r="X626">
        <f t="shared" si="102"/>
        <v>41</v>
      </c>
      <c r="Y626" s="49">
        <f t="shared" si="86"/>
        <v>41</v>
      </c>
      <c r="Z626">
        <f t="shared" si="95"/>
        <v>8.0299999999999994</v>
      </c>
      <c r="AA626">
        <f t="shared" si="103"/>
        <v>10</v>
      </c>
      <c r="AB626">
        <f t="shared" si="87"/>
        <v>10</v>
      </c>
      <c r="AC626">
        <f t="shared" si="104"/>
        <v>8.07</v>
      </c>
      <c r="AD626" cm="1">
        <f t="array" ref="AD626">1+SUMPRODUCT((D$469:D$776=D626)*(AC$469:AC$776&gt;AC626))</f>
        <v>5</v>
      </c>
      <c r="AE626">
        <f t="shared" si="105"/>
        <v>5</v>
      </c>
      <c r="AF626">
        <f t="shared" si="106"/>
        <v>7.64</v>
      </c>
      <c r="AG626" cm="1">
        <f t="array" ref="AG626">1+SUMPRODUCT((D$469:D$776=D626)*(AF$469:AF$776&gt;AF626))</f>
        <v>36</v>
      </c>
      <c r="AH626">
        <f t="shared" si="107"/>
        <v>36</v>
      </c>
      <c r="AI626">
        <f t="shared" si="108"/>
        <v>7.67</v>
      </c>
      <c r="AJ626" cm="1">
        <f t="array" ref="AJ626">1+SUMPRODUCT((D$469:D$776=D626)*(AI$469:AI$776&gt;AI626))</f>
        <v>51</v>
      </c>
      <c r="AK626">
        <f t="shared" si="109"/>
        <v>51</v>
      </c>
      <c r="AL626">
        <f t="shared" si="110"/>
        <v>7.55</v>
      </c>
      <c r="AM626" cm="1">
        <f t="array" ref="AM626">1+SUMPRODUCT((D$469:D$776=D626)*(AL$469:AL$776&gt;AL626))</f>
        <v>55</v>
      </c>
      <c r="AN626">
        <f t="shared" si="111"/>
        <v>55</v>
      </c>
    </row>
    <row r="627" spans="2:40" x14ac:dyDescent="0.3">
      <c r="B627" t="s">
        <v>173</v>
      </c>
      <c r="C627" t="str">
        <f>VLOOKUP(B627,class!A$1:B$357,2,FALSE)</f>
        <v>Shire district</v>
      </c>
      <c r="D627" t="str">
        <f>VLOOKUP(B627,classifications!E$3:F$335,2,FALSE)</f>
        <v xml:space="preserve">Mainly Rural (rural including hub towns &gt;=80%) </v>
      </c>
      <c r="E627" s="7">
        <f t="shared" si="88"/>
        <v>7.7</v>
      </c>
      <c r="F627" s="49">
        <f t="shared" si="96"/>
        <v>33</v>
      </c>
      <c r="G627" s="49">
        <f t="shared" si="80"/>
        <v>33</v>
      </c>
      <c r="H627">
        <f t="shared" si="89"/>
        <v>7.73</v>
      </c>
      <c r="I627" s="49">
        <f t="shared" si="97"/>
        <v>26</v>
      </c>
      <c r="J627" s="49">
        <f t="shared" si="81"/>
        <v>26</v>
      </c>
      <c r="K627">
        <f t="shared" si="90"/>
        <v>7.82</v>
      </c>
      <c r="L627">
        <f t="shared" si="98"/>
        <v>32</v>
      </c>
      <c r="M627" s="49">
        <f t="shared" si="82"/>
        <v>32</v>
      </c>
      <c r="N627">
        <f t="shared" si="91"/>
        <v>8.19</v>
      </c>
      <c r="O627">
        <f t="shared" si="99"/>
        <v>6</v>
      </c>
      <c r="P627" s="49">
        <f t="shared" si="83"/>
        <v>6</v>
      </c>
      <c r="Q627">
        <f t="shared" si="92"/>
        <v>7.88</v>
      </c>
      <c r="R627">
        <f t="shared" si="100"/>
        <v>31</v>
      </c>
      <c r="S627" s="49">
        <f t="shared" si="84"/>
        <v>31</v>
      </c>
      <c r="T627">
        <f t="shared" si="93"/>
        <v>7.94</v>
      </c>
      <c r="U627">
        <f t="shared" si="101"/>
        <v>26</v>
      </c>
      <c r="V627" s="49">
        <f t="shared" si="85"/>
        <v>26</v>
      </c>
      <c r="W627">
        <f t="shared" si="94"/>
        <v>8.07</v>
      </c>
      <c r="X627">
        <f t="shared" si="102"/>
        <v>12</v>
      </c>
      <c r="Y627" s="49">
        <f t="shared" si="86"/>
        <v>12</v>
      </c>
      <c r="Z627">
        <f t="shared" si="95"/>
        <v>8.06</v>
      </c>
      <c r="AA627">
        <f t="shared" si="103"/>
        <v>17</v>
      </c>
      <c r="AB627">
        <f t="shared" si="87"/>
        <v>17</v>
      </c>
      <c r="AC627">
        <f t="shared" si="104"/>
        <v>7.92</v>
      </c>
      <c r="AD627" cm="1">
        <f t="array" ref="AD627">1+SUMPRODUCT((D$469:D$776=D627)*(AC$469:AC$776&gt;AC627))</f>
        <v>30</v>
      </c>
      <c r="AE627">
        <f t="shared" si="105"/>
        <v>30</v>
      </c>
      <c r="AF627">
        <f t="shared" si="106"/>
        <v>7.86</v>
      </c>
      <c r="AG627" cm="1">
        <f t="array" ref="AG627">1+SUMPRODUCT((D$469:D$776=D627)*(AF$469:AF$776&gt;AF627))</f>
        <v>23</v>
      </c>
      <c r="AH627">
        <f t="shared" si="107"/>
        <v>23</v>
      </c>
      <c r="AI627">
        <f t="shared" si="108"/>
        <v>7.94</v>
      </c>
      <c r="AJ627" cm="1">
        <f t="array" ref="AJ627">1+SUMPRODUCT((D$469:D$776=D627)*(AI$469:AI$776&gt;AI627))</f>
        <v>17</v>
      </c>
      <c r="AK627">
        <f t="shared" si="109"/>
        <v>17</v>
      </c>
      <c r="AL627">
        <f t="shared" si="110"/>
        <v>7.72</v>
      </c>
      <c r="AM627" cm="1">
        <f t="array" ref="AM627">1+SUMPRODUCT((D$469:D$776=D627)*(AL$469:AL$776&gt;AL627))</f>
        <v>33</v>
      </c>
      <c r="AN627">
        <f t="shared" si="111"/>
        <v>33</v>
      </c>
    </row>
    <row r="628" spans="2:40" x14ac:dyDescent="0.3">
      <c r="B628" t="s">
        <v>174</v>
      </c>
      <c r="C628" t="str">
        <f>VLOOKUP(B628,class!A$1:B$357,2,FALSE)</f>
        <v>Shire district</v>
      </c>
      <c r="D628" t="str">
        <f>VLOOKUP(B628,classifications!E$3:F$335,2,FALSE)</f>
        <v xml:space="preserve">Mainly Rural (rural including hub towns &gt;=80%) </v>
      </c>
      <c r="E628" s="7">
        <f t="shared" si="88"/>
        <v>7.97</v>
      </c>
      <c r="F628" s="49">
        <f t="shared" si="96"/>
        <v>11</v>
      </c>
      <c r="G628" s="49">
        <f t="shared" si="80"/>
        <v>11</v>
      </c>
      <c r="H628">
        <f t="shared" si="89"/>
        <v>7.95</v>
      </c>
      <c r="I628" s="49">
        <f t="shared" si="97"/>
        <v>7</v>
      </c>
      <c r="J628" s="49">
        <f t="shared" si="81"/>
        <v>7</v>
      </c>
      <c r="K628">
        <f t="shared" si="90"/>
        <v>7.94</v>
      </c>
      <c r="L628">
        <f t="shared" si="98"/>
        <v>24</v>
      </c>
      <c r="M628" s="49">
        <f t="shared" si="82"/>
        <v>24</v>
      </c>
      <c r="N628">
        <f t="shared" si="91"/>
        <v>8.09</v>
      </c>
      <c r="O628">
        <f t="shared" si="99"/>
        <v>14</v>
      </c>
      <c r="P628" s="49">
        <f t="shared" si="83"/>
        <v>14</v>
      </c>
      <c r="Q628">
        <f t="shared" si="92"/>
        <v>8.07</v>
      </c>
      <c r="R628">
        <f t="shared" si="100"/>
        <v>10</v>
      </c>
      <c r="S628" s="49">
        <f t="shared" si="84"/>
        <v>10</v>
      </c>
      <c r="T628">
        <f t="shared" si="93"/>
        <v>7.93</v>
      </c>
      <c r="U628">
        <f t="shared" si="101"/>
        <v>27</v>
      </c>
      <c r="V628" s="49">
        <f t="shared" si="85"/>
        <v>27</v>
      </c>
      <c r="W628">
        <f t="shared" si="94"/>
        <v>7.9</v>
      </c>
      <c r="X628">
        <f t="shared" si="102"/>
        <v>30</v>
      </c>
      <c r="Y628" s="49">
        <f t="shared" si="86"/>
        <v>30</v>
      </c>
      <c r="Z628">
        <f t="shared" si="95"/>
        <v>7.89</v>
      </c>
      <c r="AA628">
        <f t="shared" si="103"/>
        <v>31</v>
      </c>
      <c r="AB628">
        <f t="shared" si="87"/>
        <v>31</v>
      </c>
      <c r="AC628">
        <f t="shared" si="104"/>
        <v>7.86</v>
      </c>
      <c r="AD628" cm="1">
        <f t="array" ref="AD628">1+SUMPRODUCT((D$469:D$776=D628)*(AC$469:AC$776&gt;AC628))</f>
        <v>34</v>
      </c>
      <c r="AE628">
        <f t="shared" si="105"/>
        <v>34</v>
      </c>
      <c r="AF628">
        <f t="shared" si="106"/>
        <v>7.67</v>
      </c>
      <c r="AG628" cm="1">
        <f t="array" ref="AG628">1+SUMPRODUCT((D$469:D$776=D628)*(AF$469:AF$776&gt;AF628))</f>
        <v>35</v>
      </c>
      <c r="AH628">
        <f t="shared" si="107"/>
        <v>35</v>
      </c>
      <c r="AI628">
        <f t="shared" si="108"/>
        <v>8.09</v>
      </c>
      <c r="AJ628" cm="1">
        <f t="array" ref="AJ628">1+SUMPRODUCT((D$469:D$776=D628)*(AI$469:AI$776&gt;AI628))</f>
        <v>7</v>
      </c>
      <c r="AK628">
        <f t="shared" si="109"/>
        <v>7</v>
      </c>
      <c r="AL628">
        <f t="shared" si="110"/>
        <v>8.0399999999999991</v>
      </c>
      <c r="AM628" cm="1">
        <f t="array" ref="AM628">1+SUMPRODUCT((D$469:D$776=D628)*(AL$469:AL$776&gt;AL628))</f>
        <v>16</v>
      </c>
      <c r="AN628">
        <f t="shared" si="111"/>
        <v>16</v>
      </c>
    </row>
    <row r="629" spans="2:40" x14ac:dyDescent="0.3">
      <c r="B629" t="s">
        <v>175</v>
      </c>
      <c r="C629" t="str">
        <f>VLOOKUP(B629,class!A$1:B$357,2,FALSE)</f>
        <v>Shire district</v>
      </c>
      <c r="D629" t="str">
        <f>VLOOKUP(B629,classifications!E$3:F$335,2,FALSE)</f>
        <v>Urban with City and Town</v>
      </c>
      <c r="E629" s="7">
        <f t="shared" si="88"/>
        <v>8.0500000000000007</v>
      </c>
      <c r="F629" s="49">
        <f t="shared" ref="F629:F644" si="112">1+SUMPRODUCT((D$469:D$776=D629)*(E$469:E$776&gt;E629))</f>
        <v>2</v>
      </c>
      <c r="G629" s="49">
        <f t="shared" si="80"/>
        <v>2</v>
      </c>
      <c r="H629">
        <f t="shared" si="89"/>
        <v>7.84</v>
      </c>
      <c r="I629" s="49">
        <f t="shared" ref="I629:I644" si="113">1+SUMPRODUCT((D$469:D$776=D629)*(H$469:H$776&gt;H629))</f>
        <v>13</v>
      </c>
      <c r="J629" s="49">
        <f t="shared" si="81"/>
        <v>13</v>
      </c>
      <c r="K629">
        <f t="shared" si="90"/>
        <v>8.08</v>
      </c>
      <c r="L629">
        <f t="shared" ref="L629:L644" si="114">1+SUMPRODUCT((D$469:D$776=D629)*(K$469:K$776&gt;K629))</f>
        <v>4</v>
      </c>
      <c r="M629" s="49">
        <f t="shared" si="82"/>
        <v>4</v>
      </c>
      <c r="N629">
        <f t="shared" si="91"/>
        <v>7.95</v>
      </c>
      <c r="O629">
        <f t="shared" ref="O629:O644" si="115">1+SUMPRODUCT((D$469:D$776=D629)*(N$469:N$776&gt;N629))</f>
        <v>19</v>
      </c>
      <c r="P629" s="49">
        <f t="shared" si="83"/>
        <v>19</v>
      </c>
      <c r="Q629">
        <f t="shared" si="92"/>
        <v>8.0299999999999994</v>
      </c>
      <c r="R629">
        <f t="shared" ref="R629:R644" si="116">1+SUMPRODUCT((D$469:D$776=D629)*(Q$469:Q$776&gt;Q629))</f>
        <v>9</v>
      </c>
      <c r="S629" s="49">
        <f t="shared" si="84"/>
        <v>9</v>
      </c>
      <c r="T629">
        <f t="shared" si="93"/>
        <v>8.07</v>
      </c>
      <c r="U629">
        <f t="shared" ref="U629:U644" si="117">1+SUMPRODUCT((D$469:D$776=D629)*(T$469:T$776&gt;T629))</f>
        <v>9</v>
      </c>
      <c r="V629" s="49">
        <f t="shared" si="85"/>
        <v>9</v>
      </c>
      <c r="W629">
        <f t="shared" si="94"/>
        <v>7.88</v>
      </c>
      <c r="X629">
        <f t="shared" ref="X629:X644" si="118">1+SUMPRODUCT((D$469:D$776=D629)*(W$469:W$776&gt;W629))</f>
        <v>49</v>
      </c>
      <c r="Y629" s="49">
        <f t="shared" si="86"/>
        <v>49</v>
      </c>
      <c r="Z629">
        <f t="shared" si="95"/>
        <v>7.97</v>
      </c>
      <c r="AA629">
        <f t="shared" ref="AA629:AA644" si="119">1+SUMPRODUCT((D$469:D$776=D629)*(Z$469:Z$776&gt;Z629))</f>
        <v>28</v>
      </c>
      <c r="AB629">
        <f t="shared" si="87"/>
        <v>28</v>
      </c>
      <c r="AC629">
        <f t="shared" si="104"/>
        <v>7.9</v>
      </c>
      <c r="AD629" cm="1">
        <f t="array" ref="AD629">1+SUMPRODUCT((D$469:D$776=D629)*(AC$469:AC$776&gt;AC629))</f>
        <v>38</v>
      </c>
      <c r="AE629">
        <f t="shared" si="105"/>
        <v>38</v>
      </c>
      <c r="AF629">
        <f t="shared" si="106"/>
        <v>8.06</v>
      </c>
      <c r="AG629" cm="1">
        <f t="array" ref="AG629">1+SUMPRODUCT((D$469:D$776=D629)*(AF$469:AF$776&gt;AF629))</f>
        <v>8</v>
      </c>
      <c r="AH629">
        <f t="shared" si="107"/>
        <v>8</v>
      </c>
      <c r="AI629">
        <f t="shared" si="108"/>
        <v>7.87</v>
      </c>
      <c r="AJ629" cm="1">
        <f t="array" ref="AJ629">1+SUMPRODUCT((D$469:D$776=D629)*(AI$469:AI$776&gt;AI629))</f>
        <v>26</v>
      </c>
      <c r="AK629">
        <f t="shared" si="109"/>
        <v>26</v>
      </c>
      <c r="AL629">
        <f t="shared" si="110"/>
        <v>8.1199999999999992</v>
      </c>
      <c r="AM629" cm="1">
        <f t="array" ref="AM629">1+SUMPRODUCT((D$469:D$776=D629)*(AL$469:AL$776&gt;AL629))</f>
        <v>7</v>
      </c>
      <c r="AN629">
        <f t="shared" si="111"/>
        <v>7</v>
      </c>
    </row>
    <row r="630" spans="2:40" x14ac:dyDescent="0.3">
      <c r="B630" t="s">
        <v>176</v>
      </c>
      <c r="C630" t="str">
        <f>VLOOKUP(B630,class!A$1:B$357,2,FALSE)</f>
        <v>Unitary authority</v>
      </c>
      <c r="D630" t="str">
        <f>VLOOKUP(B630,classifications!E$3:F$335,2,FALSE)</f>
        <v>Urban with City and Town</v>
      </c>
      <c r="E630" s="7">
        <f t="shared" si="88"/>
        <v>7.61</v>
      </c>
      <c r="F630" s="49">
        <f t="shared" si="112"/>
        <v>55</v>
      </c>
      <c r="G630" s="49">
        <f t="shared" si="80"/>
        <v>55</v>
      </c>
      <c r="H630">
        <f t="shared" si="89"/>
        <v>7.7</v>
      </c>
      <c r="I630" s="49">
        <f t="shared" si="113"/>
        <v>36</v>
      </c>
      <c r="J630" s="49">
        <f t="shared" si="81"/>
        <v>36</v>
      </c>
      <c r="K630">
        <f t="shared" si="90"/>
        <v>7.64</v>
      </c>
      <c r="L630">
        <f t="shared" si="114"/>
        <v>62</v>
      </c>
      <c r="M630" s="49">
        <f t="shared" si="82"/>
        <v>62</v>
      </c>
      <c r="N630">
        <f t="shared" si="91"/>
        <v>7.73</v>
      </c>
      <c r="O630">
        <f t="shared" si="115"/>
        <v>59</v>
      </c>
      <c r="P630" s="49">
        <f t="shared" si="83"/>
        <v>59</v>
      </c>
      <c r="Q630">
        <f t="shared" si="92"/>
        <v>7.89</v>
      </c>
      <c r="R630">
        <f t="shared" si="116"/>
        <v>32</v>
      </c>
      <c r="S630" s="49">
        <f t="shared" si="84"/>
        <v>32</v>
      </c>
      <c r="T630">
        <f t="shared" si="93"/>
        <v>7.7</v>
      </c>
      <c r="U630">
        <f t="shared" si="117"/>
        <v>75</v>
      </c>
      <c r="V630" s="49">
        <f t="shared" si="85"/>
        <v>75</v>
      </c>
      <c r="W630">
        <f t="shared" si="94"/>
        <v>7.84</v>
      </c>
      <c r="X630">
        <f t="shared" si="118"/>
        <v>58</v>
      </c>
      <c r="Y630" s="49">
        <f t="shared" si="86"/>
        <v>58</v>
      </c>
      <c r="Z630">
        <f t="shared" si="95"/>
        <v>7.92</v>
      </c>
      <c r="AA630">
        <f t="shared" si="119"/>
        <v>39</v>
      </c>
      <c r="AB630">
        <f t="shared" si="87"/>
        <v>39</v>
      </c>
      <c r="AC630">
        <f t="shared" si="104"/>
        <v>7.75</v>
      </c>
      <c r="AD630" cm="1">
        <f t="array" ref="AD630">1+SUMPRODUCT((D$469:D$776=D630)*(AC$469:AC$776&gt;AC630))</f>
        <v>68</v>
      </c>
      <c r="AE630">
        <f t="shared" si="105"/>
        <v>68</v>
      </c>
      <c r="AF630">
        <f t="shared" si="106"/>
        <v>7.62</v>
      </c>
      <c r="AG630" cm="1">
        <f t="array" ref="AG630">1+SUMPRODUCT((D$469:D$776=D630)*(AF$469:AF$776&gt;AF630))</f>
        <v>64</v>
      </c>
      <c r="AH630">
        <f t="shared" si="107"/>
        <v>64</v>
      </c>
      <c r="AI630">
        <f t="shared" si="108"/>
        <v>7.65</v>
      </c>
      <c r="AJ630" cm="1">
        <f t="array" ref="AJ630">1+SUMPRODUCT((D$469:D$776=D630)*(AI$469:AI$776&gt;AI630))</f>
        <v>67</v>
      </c>
      <c r="AK630">
        <f t="shared" si="109"/>
        <v>67</v>
      </c>
      <c r="AL630">
        <f t="shared" si="110"/>
        <v>7.64</v>
      </c>
      <c r="AM630" cm="1">
        <f t="array" ref="AM630">1+SUMPRODUCT((D$469:D$776=D630)*(AL$469:AL$776&gt;AL630))</f>
        <v>64</v>
      </c>
      <c r="AN630">
        <f t="shared" si="111"/>
        <v>64</v>
      </c>
    </row>
    <row r="631" spans="2:40" x14ac:dyDescent="0.3">
      <c r="B631" t="s">
        <v>177</v>
      </c>
      <c r="C631" t="str">
        <f>VLOOKUP(B631,class!A$1:B$357,2,FALSE)</f>
        <v>Unitary authority</v>
      </c>
      <c r="D631" t="str">
        <f>VLOOKUP(B631,classifications!E$3:F$335,2,FALSE)</f>
        <v>Urban with City and Town</v>
      </c>
      <c r="E631" s="7">
        <f t="shared" si="88"/>
        <v>7.65</v>
      </c>
      <c r="F631" s="49">
        <f t="shared" si="112"/>
        <v>48</v>
      </c>
      <c r="G631" s="49">
        <f t="shared" si="80"/>
        <v>48</v>
      </c>
      <c r="H631">
        <f t="shared" si="89"/>
        <v>7.59</v>
      </c>
      <c r="I631" s="49">
        <f t="shared" si="113"/>
        <v>62</v>
      </c>
      <c r="J631" s="49">
        <f t="shared" si="81"/>
        <v>62</v>
      </c>
      <c r="K631">
        <f t="shared" si="90"/>
        <v>7.67</v>
      </c>
      <c r="L631">
        <f t="shared" si="114"/>
        <v>50</v>
      </c>
      <c r="M631" s="49">
        <f t="shared" si="82"/>
        <v>50</v>
      </c>
      <c r="N631">
        <f t="shared" si="91"/>
        <v>7.69</v>
      </c>
      <c r="O631">
        <f t="shared" si="115"/>
        <v>68</v>
      </c>
      <c r="P631" s="49">
        <f t="shared" si="83"/>
        <v>68</v>
      </c>
      <c r="Q631">
        <f t="shared" si="92"/>
        <v>7.74</v>
      </c>
      <c r="R631">
        <f t="shared" si="116"/>
        <v>67</v>
      </c>
      <c r="S631" s="49">
        <f t="shared" si="84"/>
        <v>67</v>
      </c>
      <c r="T631">
        <f t="shared" si="93"/>
        <v>7.86</v>
      </c>
      <c r="U631">
        <f t="shared" si="117"/>
        <v>45</v>
      </c>
      <c r="V631" s="49">
        <f t="shared" si="85"/>
        <v>45</v>
      </c>
      <c r="W631">
        <f t="shared" si="94"/>
        <v>7.95</v>
      </c>
      <c r="X631">
        <f t="shared" si="118"/>
        <v>34</v>
      </c>
      <c r="Y631" s="49">
        <f t="shared" si="86"/>
        <v>34</v>
      </c>
      <c r="Z631">
        <f t="shared" si="95"/>
        <v>7.84</v>
      </c>
      <c r="AA631">
        <f t="shared" si="119"/>
        <v>51</v>
      </c>
      <c r="AB631">
        <f t="shared" si="87"/>
        <v>51</v>
      </c>
      <c r="AC631">
        <f t="shared" si="104"/>
        <v>7.79</v>
      </c>
      <c r="AD631" cm="1">
        <f t="array" ref="AD631">1+SUMPRODUCT((D$469:D$776=D631)*(AC$469:AC$776&gt;AC631))</f>
        <v>64</v>
      </c>
      <c r="AE631">
        <f t="shared" si="105"/>
        <v>64</v>
      </c>
      <c r="AF631">
        <f t="shared" si="106"/>
        <v>7.59</v>
      </c>
      <c r="AG631" cm="1">
        <f t="array" ref="AG631">1+SUMPRODUCT((D$469:D$776=D631)*(AF$469:AF$776&gt;AF631))</f>
        <v>71</v>
      </c>
      <c r="AH631">
        <f t="shared" si="107"/>
        <v>71</v>
      </c>
      <c r="AI631">
        <f t="shared" si="108"/>
        <v>7.71</v>
      </c>
      <c r="AJ631" cm="1">
        <f t="array" ref="AJ631">1+SUMPRODUCT((D$469:D$776=D631)*(AI$469:AI$776&gt;AI631))</f>
        <v>51</v>
      </c>
      <c r="AK631">
        <f t="shared" si="109"/>
        <v>51</v>
      </c>
      <c r="AL631">
        <f t="shared" si="110"/>
        <v>7.7</v>
      </c>
      <c r="AM631" cm="1">
        <f t="array" ref="AM631">1+SUMPRODUCT((D$469:D$776=D631)*(AL$469:AL$776&gt;AL631))</f>
        <v>54</v>
      </c>
      <c r="AN631">
        <f t="shared" si="111"/>
        <v>54</v>
      </c>
    </row>
    <row r="632" spans="2:40" x14ac:dyDescent="0.3">
      <c r="B632" t="s">
        <v>178</v>
      </c>
      <c r="C632" t="str">
        <f>VLOOKUP(B632,class!A$1:B$357,2,FALSE)</f>
        <v>Shire district</v>
      </c>
      <c r="D632" t="str">
        <f>VLOOKUP(B632,classifications!E$3:F$335,2,FALSE)</f>
        <v>Urban with Significant Rural (rural including hub towns 26-49%)</v>
      </c>
      <c r="E632" s="7">
        <f t="shared" si="88"/>
        <v>8.0399999999999991</v>
      </c>
      <c r="F632" s="49">
        <f t="shared" si="112"/>
        <v>5</v>
      </c>
      <c r="G632" s="49">
        <f t="shared" si="80"/>
        <v>5</v>
      </c>
      <c r="H632">
        <f t="shared" si="89"/>
        <v>7.76</v>
      </c>
      <c r="I632" s="49">
        <f t="shared" si="113"/>
        <v>31</v>
      </c>
      <c r="J632" s="49">
        <f t="shared" si="81"/>
        <v>31</v>
      </c>
      <c r="K632">
        <f t="shared" si="90"/>
        <v>7.86</v>
      </c>
      <c r="L632">
        <f t="shared" si="114"/>
        <v>23</v>
      </c>
      <c r="M632" s="49">
        <f t="shared" si="82"/>
        <v>23</v>
      </c>
      <c r="N632">
        <f t="shared" si="91"/>
        <v>8.24</v>
      </c>
      <c r="O632">
        <f t="shared" si="115"/>
        <v>2</v>
      </c>
      <c r="P632" s="49">
        <f t="shared" si="83"/>
        <v>2</v>
      </c>
      <c r="Q632">
        <f t="shared" si="92"/>
        <v>8.0299999999999994</v>
      </c>
      <c r="R632">
        <f t="shared" si="116"/>
        <v>9</v>
      </c>
      <c r="S632" s="49">
        <f t="shared" si="84"/>
        <v>9</v>
      </c>
      <c r="T632">
        <f t="shared" si="93"/>
        <v>7.95</v>
      </c>
      <c r="U632">
        <f t="shared" si="117"/>
        <v>27</v>
      </c>
      <c r="V632" s="49">
        <f t="shared" si="85"/>
        <v>27</v>
      </c>
      <c r="W632">
        <f t="shared" si="94"/>
        <v>7.64</v>
      </c>
      <c r="X632">
        <f t="shared" si="118"/>
        <v>48</v>
      </c>
      <c r="Y632" s="49">
        <f t="shared" si="86"/>
        <v>48</v>
      </c>
      <c r="Z632">
        <f t="shared" si="95"/>
        <v>7.95</v>
      </c>
      <c r="AA632">
        <f t="shared" si="119"/>
        <v>26</v>
      </c>
      <c r="AB632">
        <f t="shared" si="87"/>
        <v>26</v>
      </c>
      <c r="AC632">
        <f t="shared" si="104"/>
        <v>8.11</v>
      </c>
      <c r="AD632" cm="1">
        <f t="array" ref="AD632">1+SUMPRODUCT((D$469:D$776=D632)*(AC$469:AC$776&gt;AC632))</f>
        <v>7</v>
      </c>
      <c r="AE632">
        <f t="shared" si="105"/>
        <v>7</v>
      </c>
      <c r="AF632">
        <f t="shared" si="106"/>
        <v>7.73</v>
      </c>
      <c r="AG632" cm="1">
        <f t="array" ref="AG632">1+SUMPRODUCT((D$469:D$776=D632)*(AF$469:AF$776&gt;AF632))</f>
        <v>27</v>
      </c>
      <c r="AH632">
        <f t="shared" si="107"/>
        <v>27</v>
      </c>
      <c r="AI632">
        <f t="shared" si="108"/>
        <v>8.06</v>
      </c>
      <c r="AJ632" cm="1">
        <f t="array" ref="AJ632">1+SUMPRODUCT((D$469:D$776=D632)*(AI$469:AI$776&gt;AI632))</f>
        <v>8</v>
      </c>
      <c r="AK632">
        <f t="shared" si="109"/>
        <v>8</v>
      </c>
      <c r="AL632">
        <f t="shared" si="110"/>
        <v>8.4600000000000009</v>
      </c>
      <c r="AM632" cm="1">
        <f t="array" ref="AM632">1+SUMPRODUCT((D$469:D$776=D632)*(AL$469:AL$776&gt;AL632))</f>
        <v>2</v>
      </c>
      <c r="AN632">
        <f t="shared" si="111"/>
        <v>2</v>
      </c>
    </row>
    <row r="633" spans="2:40" x14ac:dyDescent="0.3">
      <c r="B633" t="s">
        <v>179</v>
      </c>
      <c r="C633" t="str">
        <f>VLOOKUP(B633,class!A$1:B$357,2,FALSE)</f>
        <v>Shire district</v>
      </c>
      <c r="D633" t="str">
        <f>VLOOKUP(B633,classifications!E$3:F$335,2,FALSE)</f>
        <v>Urban with Significant Rural (rural including hub towns 26-49%)</v>
      </c>
      <c r="E633" s="7">
        <f t="shared" si="88"/>
        <v>8.07</v>
      </c>
      <c r="F633" s="49">
        <f t="shared" si="112"/>
        <v>3</v>
      </c>
      <c r="G633" s="49">
        <f t="shared" si="80"/>
        <v>3</v>
      </c>
      <c r="H633">
        <f t="shared" si="89"/>
        <v>8.0500000000000007</v>
      </c>
      <c r="I633" s="49">
        <f t="shared" si="113"/>
        <v>4</v>
      </c>
      <c r="J633" s="49">
        <f t="shared" si="81"/>
        <v>4</v>
      </c>
      <c r="K633">
        <f t="shared" si="90"/>
        <v>8.07</v>
      </c>
      <c r="L633">
        <f t="shared" si="114"/>
        <v>3</v>
      </c>
      <c r="M633" s="49">
        <f t="shared" si="82"/>
        <v>3</v>
      </c>
      <c r="N633">
        <f t="shared" si="91"/>
        <v>8.01</v>
      </c>
      <c r="O633">
        <f t="shared" si="115"/>
        <v>12</v>
      </c>
      <c r="P633" s="49">
        <f t="shared" si="83"/>
        <v>12</v>
      </c>
      <c r="Q633">
        <f t="shared" si="92"/>
        <v>8.0299999999999994</v>
      </c>
      <c r="R633">
        <f t="shared" si="116"/>
        <v>9</v>
      </c>
      <c r="S633" s="49">
        <f t="shared" si="84"/>
        <v>9</v>
      </c>
      <c r="T633">
        <f t="shared" si="93"/>
        <v>8.0500000000000007</v>
      </c>
      <c r="U633">
        <f t="shared" si="117"/>
        <v>12</v>
      </c>
      <c r="V633" s="49">
        <f t="shared" si="85"/>
        <v>12</v>
      </c>
      <c r="W633">
        <f t="shared" si="94"/>
        <v>8.11</v>
      </c>
      <c r="X633">
        <f t="shared" si="118"/>
        <v>11</v>
      </c>
      <c r="Y633" s="49">
        <f t="shared" si="86"/>
        <v>11</v>
      </c>
      <c r="Z633">
        <f t="shared" si="95"/>
        <v>8.1199999999999992</v>
      </c>
      <c r="AA633">
        <f t="shared" si="119"/>
        <v>13</v>
      </c>
      <c r="AB633">
        <f t="shared" si="87"/>
        <v>13</v>
      </c>
      <c r="AC633">
        <f t="shared" si="104"/>
        <v>8.07</v>
      </c>
      <c r="AD633" cm="1">
        <f t="array" ref="AD633">1+SUMPRODUCT((D$469:D$776=D633)*(AC$469:AC$776&gt;AC633))</f>
        <v>9</v>
      </c>
      <c r="AE633">
        <f t="shared" si="105"/>
        <v>9</v>
      </c>
      <c r="AF633">
        <f t="shared" si="106"/>
        <v>7.62</v>
      </c>
      <c r="AG633" cm="1">
        <f t="array" ref="AG633">1+SUMPRODUCT((D$469:D$776=D633)*(AF$469:AF$776&gt;AF633))</f>
        <v>36</v>
      </c>
      <c r="AH633">
        <f t="shared" si="107"/>
        <v>36</v>
      </c>
      <c r="AI633">
        <f t="shared" si="108"/>
        <v>7.9</v>
      </c>
      <c r="AJ633" cm="1">
        <f t="array" ref="AJ633">1+SUMPRODUCT((D$469:D$776=D633)*(AI$469:AI$776&gt;AI633))</f>
        <v>20</v>
      </c>
      <c r="AK633">
        <f t="shared" si="109"/>
        <v>20</v>
      </c>
      <c r="AL633">
        <f t="shared" si="110"/>
        <v>7.91</v>
      </c>
      <c r="AM633" cm="1">
        <f t="array" ref="AM633">1+SUMPRODUCT((D$469:D$776=D633)*(AL$469:AL$776&gt;AL633))</f>
        <v>18</v>
      </c>
      <c r="AN633">
        <f t="shared" si="111"/>
        <v>18</v>
      </c>
    </row>
    <row r="634" spans="2:40" x14ac:dyDescent="0.3">
      <c r="B634" t="s">
        <v>180</v>
      </c>
      <c r="C634" t="str">
        <f>VLOOKUP(B634,class!A$1:B$357,2,FALSE)</f>
        <v>Shire district</v>
      </c>
      <c r="D634" t="str">
        <f>VLOOKUP(B634,classifications!E$3:F$335,2,FALSE)</f>
        <v xml:space="preserve">Largely Rural (rural including hub towns 50-79%) </v>
      </c>
      <c r="E634" s="7">
        <f t="shared" si="88"/>
        <v>7.48</v>
      </c>
      <c r="F634" s="49">
        <f t="shared" si="112"/>
        <v>40</v>
      </c>
      <c r="G634" s="49">
        <f t="shared" si="80"/>
        <v>40</v>
      </c>
      <c r="H634">
        <f t="shared" si="89"/>
        <v>8.01</v>
      </c>
      <c r="I634" s="49">
        <f t="shared" si="113"/>
        <v>5</v>
      </c>
      <c r="J634" s="49">
        <f t="shared" si="81"/>
        <v>5</v>
      </c>
      <c r="K634">
        <f t="shared" si="90"/>
        <v>7.58</v>
      </c>
      <c r="L634">
        <f t="shared" si="114"/>
        <v>41</v>
      </c>
      <c r="M634" s="49">
        <f t="shared" si="82"/>
        <v>41</v>
      </c>
      <c r="N634">
        <f t="shared" si="91"/>
        <v>7.94</v>
      </c>
      <c r="O634">
        <f t="shared" si="115"/>
        <v>20</v>
      </c>
      <c r="P634" s="49">
        <f t="shared" si="83"/>
        <v>20</v>
      </c>
      <c r="Q634">
        <f t="shared" si="92"/>
        <v>8.19</v>
      </c>
      <c r="R634">
        <f t="shared" si="116"/>
        <v>4</v>
      </c>
      <c r="S634" s="49">
        <f t="shared" si="84"/>
        <v>4</v>
      </c>
      <c r="T634">
        <f t="shared" si="93"/>
        <v>8.2899999999999991</v>
      </c>
      <c r="U634">
        <f t="shared" si="117"/>
        <v>2</v>
      </c>
      <c r="V634" s="49">
        <f t="shared" si="85"/>
        <v>2</v>
      </c>
      <c r="W634">
        <f t="shared" si="94"/>
        <v>8.26</v>
      </c>
      <c r="X634">
        <f t="shared" si="118"/>
        <v>4</v>
      </c>
      <c r="Y634" s="49">
        <f t="shared" si="86"/>
        <v>4</v>
      </c>
      <c r="Z634">
        <f t="shared" si="95"/>
        <v>8.15</v>
      </c>
      <c r="AA634">
        <f t="shared" si="119"/>
        <v>6</v>
      </c>
      <c r="AB634">
        <f t="shared" si="87"/>
        <v>6</v>
      </c>
      <c r="AC634">
        <f t="shared" si="104"/>
        <v>7.87</v>
      </c>
      <c r="AD634" cm="1">
        <f t="array" ref="AD634">1+SUMPRODUCT((D$469:D$776=D634)*(AC$469:AC$776&gt;AC634))</f>
        <v>26</v>
      </c>
      <c r="AE634">
        <f t="shared" si="105"/>
        <v>26</v>
      </c>
      <c r="AF634">
        <f t="shared" si="106"/>
        <v>7.55</v>
      </c>
      <c r="AG634" cm="1">
        <f t="array" ref="AG634">1+SUMPRODUCT((D$469:D$776=D634)*(AF$469:AF$776&gt;AF634))</f>
        <v>34</v>
      </c>
      <c r="AH634">
        <f t="shared" si="107"/>
        <v>34</v>
      </c>
      <c r="AI634">
        <f t="shared" si="108"/>
        <v>7.56</v>
      </c>
      <c r="AJ634" cm="1">
        <f t="array" ref="AJ634">1+SUMPRODUCT((D$469:D$776=D634)*(AI$469:AI$776&gt;AI634))</f>
        <v>39</v>
      </c>
      <c r="AK634">
        <f t="shared" si="109"/>
        <v>39</v>
      </c>
      <c r="AL634">
        <f t="shared" si="110"/>
        <v>8.08</v>
      </c>
      <c r="AM634" cm="1">
        <f t="array" ref="AM634">1+SUMPRODUCT((D$469:D$776=D634)*(AL$469:AL$776&gt;AL634))</f>
        <v>5</v>
      </c>
      <c r="AN634">
        <f t="shared" si="111"/>
        <v>5</v>
      </c>
    </row>
    <row r="635" spans="2:40" x14ac:dyDescent="0.3">
      <c r="B635" t="s">
        <v>181</v>
      </c>
      <c r="C635" t="str">
        <f>VLOOKUP(B635,class!A$1:B$357,2,FALSE)</f>
        <v>Metropolitan district</v>
      </c>
      <c r="D635" t="str">
        <f>VLOOKUP(B635,classifications!E$3:F$335,2,FALSE)</f>
        <v>Urban with Major Conurbation</v>
      </c>
      <c r="E635" s="7">
        <f t="shared" si="88"/>
        <v>7.63</v>
      </c>
      <c r="F635" s="49">
        <f t="shared" si="112"/>
        <v>34</v>
      </c>
      <c r="G635" s="49">
        <f t="shared" si="80"/>
        <v>34</v>
      </c>
      <c r="H635">
        <f t="shared" si="89"/>
        <v>7.52</v>
      </c>
      <c r="I635" s="49">
        <f t="shared" si="113"/>
        <v>58</v>
      </c>
      <c r="J635" s="49">
        <f t="shared" si="81"/>
        <v>58</v>
      </c>
      <c r="K635">
        <f t="shared" si="90"/>
        <v>7.58</v>
      </c>
      <c r="L635">
        <f t="shared" si="114"/>
        <v>58</v>
      </c>
      <c r="M635" s="49">
        <f t="shared" si="82"/>
        <v>58</v>
      </c>
      <c r="N635">
        <f t="shared" si="91"/>
        <v>7.5</v>
      </c>
      <c r="O635">
        <f t="shared" si="115"/>
        <v>70</v>
      </c>
      <c r="P635" s="49">
        <f t="shared" si="83"/>
        <v>70</v>
      </c>
      <c r="Q635">
        <f t="shared" si="92"/>
        <v>7.63</v>
      </c>
      <c r="R635">
        <f t="shared" si="116"/>
        <v>62</v>
      </c>
      <c r="S635" s="49">
        <f t="shared" si="84"/>
        <v>62</v>
      </c>
      <c r="T635">
        <f t="shared" si="93"/>
        <v>7.63</v>
      </c>
      <c r="U635">
        <f t="shared" si="117"/>
        <v>67</v>
      </c>
      <c r="V635" s="49">
        <f t="shared" si="85"/>
        <v>67</v>
      </c>
      <c r="W635">
        <f t="shared" si="94"/>
        <v>7.64</v>
      </c>
      <c r="X635">
        <f t="shared" si="118"/>
        <v>61</v>
      </c>
      <c r="Y635" s="49">
        <f t="shared" si="86"/>
        <v>61</v>
      </c>
      <c r="Z635">
        <f t="shared" si="95"/>
        <v>7.73</v>
      </c>
      <c r="AA635">
        <f t="shared" si="119"/>
        <v>57</v>
      </c>
      <c r="AB635">
        <f t="shared" si="87"/>
        <v>57</v>
      </c>
      <c r="AC635">
        <f t="shared" si="104"/>
        <v>7.54</v>
      </c>
      <c r="AD635" cm="1">
        <f t="array" ref="AD635">1+SUMPRODUCT((D$469:D$776=D635)*(AC$469:AC$776&gt;AC635))</f>
        <v>72</v>
      </c>
      <c r="AE635">
        <f t="shared" si="105"/>
        <v>72</v>
      </c>
      <c r="AF635">
        <f t="shared" si="106"/>
        <v>7.63</v>
      </c>
      <c r="AG635" cm="1">
        <f t="array" ref="AG635">1+SUMPRODUCT((D$469:D$776=D635)*(AF$469:AF$776&gt;AF635))</f>
        <v>45</v>
      </c>
      <c r="AH635">
        <f t="shared" si="107"/>
        <v>45</v>
      </c>
      <c r="AI635">
        <f t="shared" si="108"/>
        <v>7.82</v>
      </c>
      <c r="AJ635" cm="1">
        <f t="array" ref="AJ635">1+SUMPRODUCT((D$469:D$776=D635)*(AI$469:AI$776&gt;AI635))</f>
        <v>18</v>
      </c>
      <c r="AK635">
        <f t="shared" si="109"/>
        <v>18</v>
      </c>
      <c r="AL635">
        <f t="shared" si="110"/>
        <v>7.56</v>
      </c>
      <c r="AM635" cm="1">
        <f t="array" ref="AM635">1+SUMPRODUCT((D$469:D$776=D635)*(AL$469:AL$776&gt;AL635))</f>
        <v>54</v>
      </c>
      <c r="AN635">
        <f t="shared" si="111"/>
        <v>54</v>
      </c>
    </row>
    <row r="636" spans="2:40" x14ac:dyDescent="0.3">
      <c r="B636" t="s">
        <v>182</v>
      </c>
      <c r="C636" t="str">
        <f>VLOOKUP(B636,class!A$1:B$357,2,FALSE)</f>
        <v>Shire district</v>
      </c>
      <c r="D636" t="str">
        <f>VLOOKUP(B636,classifications!E$3:F$335,2,FALSE)</f>
        <v>Urban with City and Town</v>
      </c>
      <c r="E636" s="7">
        <f t="shared" si="88"/>
        <v>7.37</v>
      </c>
      <c r="F636" s="49">
        <f t="shared" si="112"/>
        <v>84</v>
      </c>
      <c r="G636" s="49">
        <f t="shared" si="80"/>
        <v>84</v>
      </c>
      <c r="H636">
        <f t="shared" si="89"/>
        <v>7.57</v>
      </c>
      <c r="I636" s="49">
        <f t="shared" si="113"/>
        <v>69</v>
      </c>
      <c r="J636" s="49">
        <f t="shared" si="81"/>
        <v>69</v>
      </c>
      <c r="K636">
        <f t="shared" si="90"/>
        <v>7.65</v>
      </c>
      <c r="L636">
        <f t="shared" si="114"/>
        <v>58</v>
      </c>
      <c r="M636" s="49">
        <f t="shared" si="82"/>
        <v>58</v>
      </c>
      <c r="N636">
        <f t="shared" si="91"/>
        <v>7.5</v>
      </c>
      <c r="O636">
        <f t="shared" si="115"/>
        <v>88</v>
      </c>
      <c r="P636" s="49">
        <f t="shared" si="83"/>
        <v>88</v>
      </c>
      <c r="Q636">
        <f t="shared" si="92"/>
        <v>7.63</v>
      </c>
      <c r="R636">
        <f t="shared" si="116"/>
        <v>83</v>
      </c>
      <c r="S636" s="49">
        <f t="shared" si="84"/>
        <v>83</v>
      </c>
      <c r="T636">
        <f t="shared" si="93"/>
        <v>8.01</v>
      </c>
      <c r="U636">
        <f t="shared" si="117"/>
        <v>17</v>
      </c>
      <c r="V636" s="49">
        <f t="shared" si="85"/>
        <v>17</v>
      </c>
      <c r="W636">
        <f t="shared" si="94"/>
        <v>7.74</v>
      </c>
      <c r="X636">
        <f t="shared" si="118"/>
        <v>77</v>
      </c>
      <c r="Y636" s="49">
        <f t="shared" si="86"/>
        <v>77</v>
      </c>
      <c r="Z636">
        <f t="shared" si="95"/>
        <v>8.16</v>
      </c>
      <c r="AA636">
        <f t="shared" si="119"/>
        <v>9</v>
      </c>
      <c r="AB636">
        <f t="shared" si="87"/>
        <v>9</v>
      </c>
      <c r="AC636">
        <f t="shared" si="104"/>
        <v>8.1</v>
      </c>
      <c r="AD636" cm="1">
        <f t="array" ref="AD636">1+SUMPRODUCT((D$469:D$776=D636)*(AC$469:AC$776&gt;AC636))</f>
        <v>15</v>
      </c>
      <c r="AE636">
        <f t="shared" si="105"/>
        <v>15</v>
      </c>
      <c r="AF636">
        <f t="shared" si="106"/>
        <v>8.26</v>
      </c>
      <c r="AG636" cm="1">
        <f t="array" ref="AG636">1+SUMPRODUCT((D$469:D$776=D636)*(AF$469:AF$776&gt;AF636))</f>
        <v>2</v>
      </c>
      <c r="AH636">
        <f t="shared" si="107"/>
        <v>2</v>
      </c>
      <c r="AI636">
        <f t="shared" si="108"/>
        <v>7.96</v>
      </c>
      <c r="AJ636" cm="1">
        <f t="array" ref="AJ636">1+SUMPRODUCT((D$469:D$776=D636)*(AI$469:AI$776&gt;AI636))</f>
        <v>16</v>
      </c>
      <c r="AK636">
        <f t="shared" si="109"/>
        <v>16</v>
      </c>
      <c r="AL636">
        <f t="shared" si="110"/>
        <v>8</v>
      </c>
      <c r="AM636" cm="1">
        <f t="array" ref="AM636">1+SUMPRODUCT((D$469:D$776=D636)*(AL$469:AL$776&gt;AL636))</f>
        <v>15</v>
      </c>
      <c r="AN636">
        <f t="shared" si="111"/>
        <v>15</v>
      </c>
    </row>
    <row r="637" spans="2:40" x14ac:dyDescent="0.3">
      <c r="B637" t="s">
        <v>183</v>
      </c>
      <c r="C637" t="str">
        <f>VLOOKUP(B637,class!A$1:B$357,2,FALSE)</f>
        <v>London borough</v>
      </c>
      <c r="D637" t="str">
        <f>VLOOKUP(B637,classifications!E$3:F$335,2,FALSE)</f>
        <v>Urban with Major Conurbation</v>
      </c>
      <c r="E637" s="7">
        <f t="shared" si="88"/>
        <v>7.34</v>
      </c>
      <c r="F637" s="49">
        <f t="shared" si="112"/>
        <v>69</v>
      </c>
      <c r="G637" s="49">
        <f t="shared" si="80"/>
        <v>69</v>
      </c>
      <c r="H637">
        <f t="shared" si="89"/>
        <v>7.5</v>
      </c>
      <c r="I637" s="49">
        <f t="shared" si="113"/>
        <v>60</v>
      </c>
      <c r="J637" s="49">
        <f t="shared" si="81"/>
        <v>60</v>
      </c>
      <c r="K637">
        <f t="shared" si="90"/>
        <v>7.62</v>
      </c>
      <c r="L637">
        <f t="shared" si="114"/>
        <v>48</v>
      </c>
      <c r="M637" s="49">
        <f t="shared" si="82"/>
        <v>48</v>
      </c>
      <c r="N637">
        <f t="shared" si="91"/>
        <v>7.85</v>
      </c>
      <c r="O637">
        <f t="shared" si="115"/>
        <v>17</v>
      </c>
      <c r="P637" s="49">
        <f t="shared" si="83"/>
        <v>17</v>
      </c>
      <c r="Q637">
        <f t="shared" si="92"/>
        <v>7.92</v>
      </c>
      <c r="R637">
        <f t="shared" si="116"/>
        <v>7</v>
      </c>
      <c r="S637" s="49">
        <f t="shared" si="84"/>
        <v>7</v>
      </c>
      <c r="T637">
        <f t="shared" si="93"/>
        <v>7.64</v>
      </c>
      <c r="U637">
        <f t="shared" si="117"/>
        <v>66</v>
      </c>
      <c r="V637" s="49">
        <f t="shared" si="85"/>
        <v>66</v>
      </c>
      <c r="W637">
        <f t="shared" si="94"/>
        <v>7.67</v>
      </c>
      <c r="X637">
        <f t="shared" si="118"/>
        <v>58</v>
      </c>
      <c r="Y637" s="49">
        <f t="shared" si="86"/>
        <v>58</v>
      </c>
      <c r="Z637">
        <f t="shared" si="95"/>
        <v>7.73</v>
      </c>
      <c r="AA637">
        <f t="shared" si="119"/>
        <v>57</v>
      </c>
      <c r="AB637">
        <f t="shared" si="87"/>
        <v>57</v>
      </c>
      <c r="AC637">
        <f t="shared" si="104"/>
        <v>7.63</v>
      </c>
      <c r="AD637" cm="1">
        <f t="array" ref="AD637">1+SUMPRODUCT((D$469:D$776=D637)*(AC$469:AC$776&gt;AC637))</f>
        <v>63</v>
      </c>
      <c r="AE637">
        <f t="shared" si="105"/>
        <v>63</v>
      </c>
      <c r="AF637">
        <f t="shared" si="106"/>
        <v>7.76</v>
      </c>
      <c r="AG637" cm="1">
        <f t="array" ref="AG637">1+SUMPRODUCT((D$469:D$776=D637)*(AF$469:AF$776&gt;AF637))</f>
        <v>15</v>
      </c>
      <c r="AH637">
        <f t="shared" si="107"/>
        <v>15</v>
      </c>
      <c r="AI637">
        <f t="shared" si="108"/>
        <v>7.83</v>
      </c>
      <c r="AJ637" cm="1">
        <f t="array" ref="AJ637">1+SUMPRODUCT((D$469:D$776=D637)*(AI$469:AI$776&gt;AI637))</f>
        <v>17</v>
      </c>
      <c r="AK637">
        <f t="shared" si="109"/>
        <v>17</v>
      </c>
      <c r="AL637">
        <f t="shared" si="110"/>
        <v>8.08</v>
      </c>
      <c r="AM637" cm="1">
        <f t="array" ref="AM637">1+SUMPRODUCT((D$469:D$776=D637)*(AL$469:AL$776&gt;AL637))</f>
        <v>6</v>
      </c>
      <c r="AN637">
        <f t="shared" si="111"/>
        <v>6</v>
      </c>
    </row>
    <row r="638" spans="2:40" x14ac:dyDescent="0.3">
      <c r="B638" t="s">
        <v>184</v>
      </c>
      <c r="C638" t="str">
        <f>VLOOKUP(B638,class!A$1:B$357,2,FALSE)</f>
        <v>Shire district</v>
      </c>
      <c r="D638" t="str">
        <f>VLOOKUP(B638,classifications!E$3:F$335,2,FALSE)</f>
        <v xml:space="preserve">Largely Rural (rural including hub towns 50-79%) </v>
      </c>
      <c r="E638" s="7">
        <f t="shared" si="88"/>
        <v>8.02</v>
      </c>
      <c r="F638" s="49">
        <f t="shared" si="112"/>
        <v>5</v>
      </c>
      <c r="G638" s="49">
        <f t="shared" si="80"/>
        <v>5</v>
      </c>
      <c r="H638">
        <f t="shared" si="89"/>
        <v>8.0500000000000007</v>
      </c>
      <c r="I638" s="49">
        <f t="shared" si="113"/>
        <v>3</v>
      </c>
      <c r="J638" s="49">
        <f t="shared" si="81"/>
        <v>3</v>
      </c>
      <c r="K638">
        <f t="shared" si="90"/>
        <v>7.88</v>
      </c>
      <c r="L638">
        <f t="shared" si="114"/>
        <v>15</v>
      </c>
      <c r="M638" s="49">
        <f t="shared" si="82"/>
        <v>15</v>
      </c>
      <c r="N638">
        <f t="shared" si="91"/>
        <v>8.1999999999999993</v>
      </c>
      <c r="O638">
        <f t="shared" si="115"/>
        <v>3</v>
      </c>
      <c r="P638" s="49">
        <f t="shared" si="83"/>
        <v>3</v>
      </c>
      <c r="Q638">
        <f t="shared" si="92"/>
        <v>8.11</v>
      </c>
      <c r="R638">
        <f t="shared" si="116"/>
        <v>8</v>
      </c>
      <c r="S638" s="49">
        <f t="shared" si="84"/>
        <v>8</v>
      </c>
      <c r="T638">
        <f t="shared" si="93"/>
        <v>8.33</v>
      </c>
      <c r="U638">
        <f t="shared" si="117"/>
        <v>1</v>
      </c>
      <c r="V638" s="49">
        <f t="shared" si="85"/>
        <v>1</v>
      </c>
      <c r="W638">
        <f t="shared" si="94"/>
        <v>8.32</v>
      </c>
      <c r="X638">
        <f t="shared" si="118"/>
        <v>1</v>
      </c>
      <c r="Y638" s="49">
        <f t="shared" si="86"/>
        <v>1</v>
      </c>
      <c r="Z638">
        <f t="shared" si="95"/>
        <v>8.15</v>
      </c>
      <c r="AA638">
        <f t="shared" si="119"/>
        <v>6</v>
      </c>
      <c r="AB638">
        <f t="shared" si="87"/>
        <v>6</v>
      </c>
      <c r="AC638">
        <f t="shared" si="104"/>
        <v>7.99</v>
      </c>
      <c r="AD638" cm="1">
        <f t="array" ref="AD638">1+SUMPRODUCT((D$469:D$776=D638)*(AC$469:AC$776&gt;AC638))</f>
        <v>15</v>
      </c>
      <c r="AE638">
        <f t="shared" si="105"/>
        <v>15</v>
      </c>
      <c r="AF638">
        <f t="shared" si="106"/>
        <v>7.5</v>
      </c>
      <c r="AG638" cm="1">
        <f t="array" ref="AG638">1+SUMPRODUCT((D$469:D$776=D638)*(AF$469:AF$776&gt;AF638))</f>
        <v>36</v>
      </c>
      <c r="AH638">
        <f t="shared" si="107"/>
        <v>36</v>
      </c>
      <c r="AI638">
        <f t="shared" si="108"/>
        <v>7.97</v>
      </c>
      <c r="AJ638" cm="1">
        <f t="array" ref="AJ638">1+SUMPRODUCT((D$469:D$776=D638)*(AI$469:AI$776&gt;AI638))</f>
        <v>13</v>
      </c>
      <c r="AK638">
        <f t="shared" si="109"/>
        <v>13</v>
      </c>
      <c r="AL638">
        <f t="shared" si="110"/>
        <v>7.67</v>
      </c>
      <c r="AM638" cm="1">
        <f t="array" ref="AM638">1+SUMPRODUCT((D$469:D$776=D638)*(AL$469:AL$776&gt;AL638))</f>
        <v>32</v>
      </c>
      <c r="AN638">
        <f t="shared" si="111"/>
        <v>32</v>
      </c>
    </row>
    <row r="639" spans="2:40" x14ac:dyDescent="0.3">
      <c r="B639" t="s">
        <v>186</v>
      </c>
      <c r="C639" t="str">
        <f>VLOOKUP(B639,class!A$1:B$357,2,FALSE)</f>
        <v>Shire district</v>
      </c>
      <c r="D639" t="str">
        <f>VLOOKUP(B639,classifications!E$3:F$335,2,FALSE)</f>
        <v>Urban with City and Town</v>
      </c>
      <c r="E639" s="7">
        <f t="shared" si="88"/>
        <v>7.76</v>
      </c>
      <c r="F639" s="49">
        <f t="shared" si="112"/>
        <v>23</v>
      </c>
      <c r="G639" s="49">
        <f t="shared" si="80"/>
        <v>23</v>
      </c>
      <c r="H639">
        <f t="shared" si="89"/>
        <v>7.81</v>
      </c>
      <c r="I639" s="49">
        <f t="shared" si="113"/>
        <v>19</v>
      </c>
      <c r="J639" s="49">
        <f t="shared" si="81"/>
        <v>19</v>
      </c>
      <c r="K639">
        <f t="shared" si="90"/>
        <v>8.02</v>
      </c>
      <c r="L639">
        <f t="shared" si="114"/>
        <v>6</v>
      </c>
      <c r="M639" s="49">
        <f t="shared" si="82"/>
        <v>6</v>
      </c>
      <c r="N639">
        <f t="shared" si="91"/>
        <v>7.59</v>
      </c>
      <c r="O639">
        <f t="shared" si="115"/>
        <v>83</v>
      </c>
      <c r="P639" s="49">
        <f t="shared" si="83"/>
        <v>83</v>
      </c>
      <c r="Q639">
        <f t="shared" si="92"/>
        <v>7.78</v>
      </c>
      <c r="R639">
        <f t="shared" si="116"/>
        <v>60</v>
      </c>
      <c r="S639" s="49">
        <f t="shared" si="84"/>
        <v>60</v>
      </c>
      <c r="T639">
        <f t="shared" si="93"/>
        <v>7.93</v>
      </c>
      <c r="U639">
        <f t="shared" si="117"/>
        <v>28</v>
      </c>
      <c r="V639" s="49">
        <f t="shared" si="85"/>
        <v>28</v>
      </c>
      <c r="W639">
        <f t="shared" si="94"/>
        <v>8.17</v>
      </c>
      <c r="X639">
        <f t="shared" si="118"/>
        <v>8</v>
      </c>
      <c r="Y639" s="49">
        <f t="shared" si="86"/>
        <v>8</v>
      </c>
      <c r="Z639">
        <f t="shared" si="95"/>
        <v>8.1</v>
      </c>
      <c r="AA639">
        <f t="shared" si="119"/>
        <v>14</v>
      </c>
      <c r="AB639">
        <f t="shared" si="87"/>
        <v>14</v>
      </c>
      <c r="AC639">
        <f t="shared" si="104"/>
        <v>8.23</v>
      </c>
      <c r="AD639" cm="1">
        <f t="array" ref="AD639">1+SUMPRODUCT((D$469:D$776=D639)*(AC$469:AC$776&gt;AC639))</f>
        <v>5</v>
      </c>
      <c r="AE639">
        <f t="shared" si="105"/>
        <v>5</v>
      </c>
      <c r="AF639">
        <f t="shared" si="106"/>
        <v>8.0500000000000007</v>
      </c>
      <c r="AG639" cm="1">
        <f t="array" ref="AG639">1+SUMPRODUCT((D$469:D$776=D639)*(AF$469:AF$776&gt;AF639))</f>
        <v>11</v>
      </c>
      <c r="AH639">
        <f t="shared" si="107"/>
        <v>11</v>
      </c>
      <c r="AI639">
        <f t="shared" si="108"/>
        <v>7.65</v>
      </c>
      <c r="AJ639" cm="1">
        <f t="array" ref="AJ639">1+SUMPRODUCT((D$469:D$776=D639)*(AI$469:AI$776&gt;AI639))</f>
        <v>67</v>
      </c>
      <c r="AK639">
        <f t="shared" si="109"/>
        <v>67</v>
      </c>
      <c r="AL639">
        <f t="shared" si="110"/>
        <v>7.81</v>
      </c>
      <c r="AM639" cm="1">
        <f t="array" ref="AM639">1+SUMPRODUCT((D$469:D$776=D639)*(AL$469:AL$776&gt;AL639))</f>
        <v>33</v>
      </c>
      <c r="AN639">
        <f t="shared" si="111"/>
        <v>33</v>
      </c>
    </row>
    <row r="640" spans="2:40" x14ac:dyDescent="0.3">
      <c r="B640" t="s">
        <v>187</v>
      </c>
      <c r="C640" t="str">
        <f>VLOOKUP(B640,class!A$1:B$357,2,FALSE)</f>
        <v>Unitary authority</v>
      </c>
      <c r="D640" t="str">
        <f>VLOOKUP(B640,classifications!E$3:F$335,2,FALSE)</f>
        <v>Urban with City and Town</v>
      </c>
      <c r="E640" s="7">
        <f t="shared" si="88"/>
        <v>7.81</v>
      </c>
      <c r="F640" s="49">
        <f t="shared" si="112"/>
        <v>14</v>
      </c>
      <c r="G640" s="49">
        <f t="shared" si="80"/>
        <v>14</v>
      </c>
      <c r="H640">
        <f t="shared" si="89"/>
        <v>7.78</v>
      </c>
      <c r="I640" s="49">
        <f t="shared" si="113"/>
        <v>23</v>
      </c>
      <c r="J640" s="49">
        <f t="shared" si="81"/>
        <v>23</v>
      </c>
      <c r="K640">
        <f t="shared" si="90"/>
        <v>7.63</v>
      </c>
      <c r="L640">
        <f t="shared" si="114"/>
        <v>65</v>
      </c>
      <c r="M640" s="49">
        <f t="shared" si="82"/>
        <v>65</v>
      </c>
      <c r="N640">
        <f t="shared" si="91"/>
        <v>7.78</v>
      </c>
      <c r="O640">
        <f t="shared" si="115"/>
        <v>50</v>
      </c>
      <c r="P640" s="49">
        <f t="shared" si="83"/>
        <v>50</v>
      </c>
      <c r="Q640">
        <f t="shared" si="92"/>
        <v>7.9</v>
      </c>
      <c r="R640">
        <f t="shared" si="116"/>
        <v>28</v>
      </c>
      <c r="S640" s="49">
        <f t="shared" si="84"/>
        <v>28</v>
      </c>
      <c r="T640">
        <f t="shared" si="93"/>
        <v>7.9</v>
      </c>
      <c r="U640">
        <f t="shared" si="117"/>
        <v>33</v>
      </c>
      <c r="V640" s="49">
        <f t="shared" si="85"/>
        <v>33</v>
      </c>
      <c r="W640">
        <f t="shared" si="94"/>
        <v>8.01</v>
      </c>
      <c r="X640">
        <f t="shared" si="118"/>
        <v>23</v>
      </c>
      <c r="Y640" s="49">
        <f t="shared" si="86"/>
        <v>23</v>
      </c>
      <c r="Z640">
        <f t="shared" si="95"/>
        <v>7.95</v>
      </c>
      <c r="AA640">
        <f t="shared" si="119"/>
        <v>32</v>
      </c>
      <c r="AB640">
        <f t="shared" si="87"/>
        <v>32</v>
      </c>
      <c r="AC640">
        <f t="shared" si="104"/>
        <v>7.98</v>
      </c>
      <c r="AD640" cm="1">
        <f t="array" ref="AD640">1+SUMPRODUCT((D$469:D$776=D640)*(AC$469:AC$776&gt;AC640))</f>
        <v>24</v>
      </c>
      <c r="AE640">
        <f t="shared" si="105"/>
        <v>24</v>
      </c>
      <c r="AF640">
        <f t="shared" si="106"/>
        <v>7.66</v>
      </c>
      <c r="AG640" cm="1">
        <f t="array" ref="AG640">1+SUMPRODUCT((D$469:D$776=D640)*(AF$469:AF$776&gt;AF640))</f>
        <v>55</v>
      </c>
      <c r="AH640">
        <f t="shared" si="107"/>
        <v>55</v>
      </c>
      <c r="AI640">
        <f t="shared" si="108"/>
        <v>7.9</v>
      </c>
      <c r="AJ640" cm="1">
        <f t="array" ref="AJ640">1+SUMPRODUCT((D$469:D$776=D640)*(AI$469:AI$776&gt;AI640))</f>
        <v>20</v>
      </c>
      <c r="AK640">
        <f t="shared" si="109"/>
        <v>20</v>
      </c>
      <c r="AL640">
        <f t="shared" si="110"/>
        <v>8.02</v>
      </c>
      <c r="AM640" cm="1">
        <f t="array" ref="AM640">1+SUMPRODUCT((D$469:D$776=D640)*(AL$469:AL$776&gt;AL640))</f>
        <v>13</v>
      </c>
      <c r="AN640">
        <f t="shared" si="111"/>
        <v>13</v>
      </c>
    </row>
    <row r="641" spans="2:40" x14ac:dyDescent="0.3">
      <c r="B641" t="s">
        <v>188</v>
      </c>
      <c r="C641" t="str">
        <f>VLOOKUP(B641,class!A$1:B$357,2,FALSE)</f>
        <v>Shire district</v>
      </c>
      <c r="D641" t="str">
        <f>VLOOKUP(B641,classifications!E$3:F$335,2,FALSE)</f>
        <v>Urban with Significant Rural (rural including hub towns 26-49%)</v>
      </c>
      <c r="E641" s="7">
        <f t="shared" si="88"/>
        <v>7.94</v>
      </c>
      <c r="F641" s="49">
        <f t="shared" si="112"/>
        <v>10</v>
      </c>
      <c r="G641" s="49">
        <f t="shared" si="80"/>
        <v>10</v>
      </c>
      <c r="H641">
        <f t="shared" si="89"/>
        <v>7.7</v>
      </c>
      <c r="I641" s="49">
        <f t="shared" si="113"/>
        <v>35</v>
      </c>
      <c r="J641" s="49">
        <f t="shared" si="81"/>
        <v>35</v>
      </c>
      <c r="K641">
        <f t="shared" si="90"/>
        <v>7.97</v>
      </c>
      <c r="L641">
        <f t="shared" si="114"/>
        <v>12</v>
      </c>
      <c r="M641" s="49">
        <f t="shared" si="82"/>
        <v>12</v>
      </c>
      <c r="N641">
        <f t="shared" si="91"/>
        <v>7.91</v>
      </c>
      <c r="O641">
        <f t="shared" si="115"/>
        <v>25</v>
      </c>
      <c r="P641" s="49">
        <f t="shared" si="83"/>
        <v>25</v>
      </c>
      <c r="Q641">
        <f t="shared" si="92"/>
        <v>7.95</v>
      </c>
      <c r="R641">
        <f t="shared" si="116"/>
        <v>23</v>
      </c>
      <c r="S641" s="49">
        <f t="shared" si="84"/>
        <v>23</v>
      </c>
      <c r="T641">
        <f t="shared" si="93"/>
        <v>8.18</v>
      </c>
      <c r="U641">
        <f t="shared" si="117"/>
        <v>5</v>
      </c>
      <c r="V641" s="49">
        <f t="shared" si="85"/>
        <v>5</v>
      </c>
      <c r="W641">
        <f t="shared" si="94"/>
        <v>7.81</v>
      </c>
      <c r="X641">
        <f t="shared" si="118"/>
        <v>36</v>
      </c>
      <c r="Y641" s="49">
        <f t="shared" si="86"/>
        <v>36</v>
      </c>
      <c r="Z641">
        <f t="shared" si="95"/>
        <v>7.84</v>
      </c>
      <c r="AA641">
        <f t="shared" si="119"/>
        <v>39</v>
      </c>
      <c r="AB641">
        <f t="shared" si="87"/>
        <v>39</v>
      </c>
      <c r="AC641">
        <f t="shared" si="104"/>
        <v>7.74</v>
      </c>
      <c r="AD641" cm="1">
        <f t="array" ref="AD641">1+SUMPRODUCT((D$469:D$776=D641)*(AC$469:AC$776&gt;AC641))</f>
        <v>45</v>
      </c>
      <c r="AE641">
        <f t="shared" si="105"/>
        <v>45</v>
      </c>
      <c r="AF641">
        <f t="shared" si="106"/>
        <v>7.83</v>
      </c>
      <c r="AG641" cm="1">
        <f t="array" ref="AG641">1+SUMPRODUCT((D$469:D$776=D641)*(AF$469:AF$776&gt;AF641))</f>
        <v>19</v>
      </c>
      <c r="AH641">
        <f t="shared" si="107"/>
        <v>19</v>
      </c>
      <c r="AI641">
        <f t="shared" si="108"/>
        <v>8.09</v>
      </c>
      <c r="AJ641" cm="1">
        <f t="array" ref="AJ641">1+SUMPRODUCT((D$469:D$776=D641)*(AI$469:AI$776&gt;AI641))</f>
        <v>6</v>
      </c>
      <c r="AK641">
        <f t="shared" si="109"/>
        <v>6</v>
      </c>
      <c r="AL641">
        <f t="shared" si="110"/>
        <v>7.82</v>
      </c>
      <c r="AM641" cm="1">
        <f t="array" ref="AM641">1+SUMPRODUCT((D$469:D$776=D641)*(AL$469:AL$776&gt;AL641))</f>
        <v>26</v>
      </c>
      <c r="AN641">
        <f t="shared" si="111"/>
        <v>26</v>
      </c>
    </row>
    <row r="642" spans="2:40" x14ac:dyDescent="0.3">
      <c r="B642" t="s">
        <v>189</v>
      </c>
      <c r="C642" t="str">
        <f>VLOOKUP(B642,class!A$1:B$357,2,FALSE)</f>
        <v>Shire district</v>
      </c>
      <c r="D642" t="str">
        <f>VLOOKUP(B642,classifications!E$3:F$335,2,FALSE)</f>
        <v xml:space="preserve">Mainly Rural (rural including hub towns &gt;=80%) </v>
      </c>
      <c r="E642" s="7">
        <f t="shared" si="88"/>
        <v>7.96</v>
      </c>
      <c r="F642" s="49">
        <f t="shared" si="112"/>
        <v>12</v>
      </c>
      <c r="G642" s="49">
        <f t="shared" si="80"/>
        <v>12</v>
      </c>
      <c r="H642">
        <f t="shared" si="89"/>
        <v>7.9</v>
      </c>
      <c r="I642" s="49">
        <f t="shared" si="113"/>
        <v>10</v>
      </c>
      <c r="J642" s="49">
        <f t="shared" si="81"/>
        <v>10</v>
      </c>
      <c r="K642">
        <f t="shared" si="90"/>
        <v>7.97</v>
      </c>
      <c r="L642">
        <f t="shared" si="114"/>
        <v>18</v>
      </c>
      <c r="M642" s="49">
        <f t="shared" si="82"/>
        <v>18</v>
      </c>
      <c r="N642">
        <f t="shared" si="91"/>
        <v>8.1</v>
      </c>
      <c r="O642">
        <f t="shared" si="115"/>
        <v>13</v>
      </c>
      <c r="P642" s="49">
        <f t="shared" si="83"/>
        <v>13</v>
      </c>
      <c r="Q642">
        <f t="shared" si="92"/>
        <v>8.34</v>
      </c>
      <c r="R642">
        <f t="shared" si="116"/>
        <v>2</v>
      </c>
      <c r="S642" s="49">
        <f t="shared" si="84"/>
        <v>2</v>
      </c>
      <c r="T642">
        <f t="shared" si="93"/>
        <v>7.93</v>
      </c>
      <c r="U642">
        <f t="shared" si="117"/>
        <v>27</v>
      </c>
      <c r="V642" s="49">
        <f t="shared" si="85"/>
        <v>27</v>
      </c>
      <c r="W642">
        <f t="shared" si="94"/>
        <v>8.18</v>
      </c>
      <c r="X642">
        <f t="shared" si="118"/>
        <v>8</v>
      </c>
      <c r="Y642" s="49">
        <f t="shared" si="86"/>
        <v>8</v>
      </c>
      <c r="Z642">
        <f t="shared" si="95"/>
        <v>7.79</v>
      </c>
      <c r="AA642">
        <f t="shared" si="119"/>
        <v>37</v>
      </c>
      <c r="AB642">
        <f t="shared" si="87"/>
        <v>37</v>
      </c>
      <c r="AC642">
        <f t="shared" si="104"/>
        <v>8.24</v>
      </c>
      <c r="AD642" cm="1">
        <f t="array" ref="AD642">1+SUMPRODUCT((D$469:D$776=D642)*(AC$469:AC$776&gt;AC642))</f>
        <v>7</v>
      </c>
      <c r="AE642">
        <f t="shared" si="105"/>
        <v>7</v>
      </c>
      <c r="AF642">
        <f t="shared" si="106"/>
        <v>7.9</v>
      </c>
      <c r="AG642" cm="1">
        <f t="array" ref="AG642">1+SUMPRODUCT((D$469:D$776=D642)*(AF$469:AF$776&gt;AF642))</f>
        <v>21</v>
      </c>
      <c r="AH642">
        <f t="shared" si="107"/>
        <v>21</v>
      </c>
      <c r="AI642">
        <f t="shared" si="108"/>
        <v>7.91</v>
      </c>
      <c r="AJ642" cm="1">
        <f t="array" ref="AJ642">1+SUMPRODUCT((D$469:D$776=D642)*(AI$469:AI$776&gt;AI642))</f>
        <v>20</v>
      </c>
      <c r="AK642">
        <f t="shared" si="109"/>
        <v>20</v>
      </c>
      <c r="AL642">
        <f t="shared" si="110"/>
        <v>7.99</v>
      </c>
      <c r="AM642" cm="1">
        <f t="array" ref="AM642">1+SUMPRODUCT((D$469:D$776=D642)*(AL$469:AL$776&gt;AL642))</f>
        <v>18</v>
      </c>
      <c r="AN642">
        <f t="shared" si="111"/>
        <v>18</v>
      </c>
    </row>
    <row r="643" spans="2:40" x14ac:dyDescent="0.3">
      <c r="B643" t="s">
        <v>190</v>
      </c>
      <c r="C643" t="str">
        <f>VLOOKUP(B643,class!A$1:B$357,2,FALSE)</f>
        <v>Unitary authority</v>
      </c>
      <c r="D643" t="str">
        <f>VLOOKUP(B643,classifications!E$3:F$335,2,FALSE)</f>
        <v>Urban with Significant Rural (rural including hub towns 26-49%)</v>
      </c>
      <c r="E643" s="7">
        <f t="shared" si="88"/>
        <v>7.77</v>
      </c>
      <c r="F643" s="49">
        <f t="shared" si="112"/>
        <v>24</v>
      </c>
      <c r="G643" s="49">
        <f t="shared" si="80"/>
        <v>24</v>
      </c>
      <c r="H643">
        <f t="shared" si="89"/>
        <v>7.81</v>
      </c>
      <c r="I643" s="49">
        <f t="shared" si="113"/>
        <v>27</v>
      </c>
      <c r="J643" s="49">
        <f t="shared" si="81"/>
        <v>27</v>
      </c>
      <c r="K643">
        <f t="shared" si="90"/>
        <v>7.92</v>
      </c>
      <c r="L643">
        <f t="shared" si="114"/>
        <v>14</v>
      </c>
      <c r="M643" s="49">
        <f t="shared" si="82"/>
        <v>14</v>
      </c>
      <c r="N643">
        <f t="shared" si="91"/>
        <v>7.96</v>
      </c>
      <c r="O643">
        <f t="shared" si="115"/>
        <v>19</v>
      </c>
      <c r="P643" s="49">
        <f t="shared" si="83"/>
        <v>19</v>
      </c>
      <c r="Q643">
        <f t="shared" si="92"/>
        <v>7.82</v>
      </c>
      <c r="R643">
        <f t="shared" si="116"/>
        <v>32</v>
      </c>
      <c r="S643" s="49">
        <f t="shared" si="84"/>
        <v>32</v>
      </c>
      <c r="T643">
        <f t="shared" si="93"/>
        <v>7.93</v>
      </c>
      <c r="U643">
        <f t="shared" si="117"/>
        <v>30</v>
      </c>
      <c r="V643" s="49">
        <f t="shared" si="85"/>
        <v>30</v>
      </c>
      <c r="W643">
        <f t="shared" si="94"/>
        <v>7.89</v>
      </c>
      <c r="X643">
        <f t="shared" si="118"/>
        <v>32</v>
      </c>
      <c r="Y643" s="49">
        <f t="shared" si="86"/>
        <v>32</v>
      </c>
      <c r="Z643">
        <f t="shared" si="95"/>
        <v>7.81</v>
      </c>
      <c r="AA643">
        <f t="shared" si="119"/>
        <v>42</v>
      </c>
      <c r="AB643">
        <f t="shared" si="87"/>
        <v>42</v>
      </c>
      <c r="AC643">
        <f t="shared" si="104"/>
        <v>7.88</v>
      </c>
      <c r="AD643" cm="1">
        <f t="array" ref="AD643">1+SUMPRODUCT((D$469:D$776=D643)*(AC$469:AC$776&gt;AC643))</f>
        <v>31</v>
      </c>
      <c r="AE643">
        <f t="shared" si="105"/>
        <v>31</v>
      </c>
      <c r="AF643">
        <f t="shared" si="106"/>
        <v>7.81</v>
      </c>
      <c r="AG643" cm="1">
        <f t="array" ref="AG643">1+SUMPRODUCT((D$469:D$776=D643)*(AF$469:AF$776&gt;AF643))</f>
        <v>21</v>
      </c>
      <c r="AH643">
        <f t="shared" si="107"/>
        <v>21</v>
      </c>
      <c r="AI643">
        <f t="shared" si="108"/>
        <v>7.89</v>
      </c>
      <c r="AJ643" cm="1">
        <f t="array" ref="AJ643">1+SUMPRODUCT((D$469:D$776=D643)*(AI$469:AI$776&gt;AI643))</f>
        <v>21</v>
      </c>
      <c r="AK643">
        <f t="shared" si="109"/>
        <v>21</v>
      </c>
      <c r="AL643">
        <f t="shared" si="110"/>
        <v>7.94</v>
      </c>
      <c r="AM643" cm="1">
        <f t="array" ref="AM643">1+SUMPRODUCT((D$469:D$776=D643)*(AL$469:AL$776&gt;AL643))</f>
        <v>15</v>
      </c>
      <c r="AN643">
        <f t="shared" si="111"/>
        <v>15</v>
      </c>
    </row>
    <row r="644" spans="2:40" x14ac:dyDescent="0.3">
      <c r="B644" t="s">
        <v>191</v>
      </c>
      <c r="C644" t="str">
        <f>VLOOKUP(B644,class!A$1:B$357,2,FALSE)</f>
        <v>Shire district</v>
      </c>
      <c r="D644" t="str">
        <f>VLOOKUP(B644,classifications!E$3:F$335,2,FALSE)</f>
        <v xml:space="preserve">Mainly Rural (rural including hub towns &gt;=80%) </v>
      </c>
      <c r="E644" s="7">
        <f t="shared" si="88"/>
        <v>8.07</v>
      </c>
      <c r="F644" s="49">
        <f t="shared" si="112"/>
        <v>4</v>
      </c>
      <c r="G644" s="49">
        <f t="shared" si="80"/>
        <v>4</v>
      </c>
      <c r="H644">
        <f t="shared" si="89"/>
        <v>7.87</v>
      </c>
      <c r="I644" s="49">
        <f t="shared" si="113"/>
        <v>14</v>
      </c>
      <c r="J644" s="49">
        <f t="shared" si="81"/>
        <v>14</v>
      </c>
      <c r="K644">
        <f t="shared" si="90"/>
        <v>8.02</v>
      </c>
      <c r="L644">
        <f t="shared" si="114"/>
        <v>10</v>
      </c>
      <c r="M644" s="49">
        <f t="shared" si="82"/>
        <v>10</v>
      </c>
      <c r="N644">
        <f t="shared" si="91"/>
        <v>7.73</v>
      </c>
      <c r="O644">
        <f t="shared" si="115"/>
        <v>38</v>
      </c>
      <c r="P644" s="49">
        <f t="shared" si="83"/>
        <v>38</v>
      </c>
      <c r="Q644">
        <f t="shared" si="92"/>
        <v>7.72</v>
      </c>
      <c r="R644">
        <f t="shared" si="116"/>
        <v>41</v>
      </c>
      <c r="S644" s="49">
        <f t="shared" si="84"/>
        <v>41</v>
      </c>
      <c r="T644">
        <f t="shared" si="93"/>
        <v>8.06</v>
      </c>
      <c r="U644">
        <f t="shared" si="117"/>
        <v>14</v>
      </c>
      <c r="V644" s="49">
        <f t="shared" si="85"/>
        <v>14</v>
      </c>
      <c r="W644">
        <f t="shared" si="94"/>
        <v>7.76</v>
      </c>
      <c r="X644">
        <f t="shared" si="118"/>
        <v>37</v>
      </c>
      <c r="Y644" s="49">
        <f t="shared" si="86"/>
        <v>37</v>
      </c>
      <c r="Z644">
        <f t="shared" si="95"/>
        <v>8.11</v>
      </c>
      <c r="AA644">
        <f t="shared" si="119"/>
        <v>10</v>
      </c>
      <c r="AB644">
        <f t="shared" si="87"/>
        <v>10</v>
      </c>
      <c r="AC644">
        <f t="shared" si="104"/>
        <v>8.32</v>
      </c>
      <c r="AD644" cm="1">
        <f t="array" ref="AD644">1+SUMPRODUCT((D$469:D$776=D644)*(AC$469:AC$776&gt;AC644))</f>
        <v>4</v>
      </c>
      <c r="AE644">
        <f t="shared" si="105"/>
        <v>4</v>
      </c>
      <c r="AF644">
        <f t="shared" si="106"/>
        <v>7.83</v>
      </c>
      <c r="AG644" cm="1">
        <f t="array" ref="AG644">1+SUMPRODUCT((D$469:D$776=D644)*(AF$469:AF$776&gt;AF644))</f>
        <v>25</v>
      </c>
      <c r="AH644">
        <f t="shared" si="107"/>
        <v>25</v>
      </c>
      <c r="AI644">
        <f t="shared" si="108"/>
        <v>7.93</v>
      </c>
      <c r="AJ644" cm="1">
        <f t="array" ref="AJ644">1+SUMPRODUCT((D$469:D$776=D644)*(AI$469:AI$776&gt;AI644))</f>
        <v>18</v>
      </c>
      <c r="AK644">
        <f t="shared" si="109"/>
        <v>18</v>
      </c>
      <c r="AL644">
        <f t="shared" si="110"/>
        <v>8.0500000000000007</v>
      </c>
      <c r="AM644" cm="1">
        <f t="array" ref="AM644">1+SUMPRODUCT((D$469:D$776=D644)*(AL$469:AL$776&gt;AL644))</f>
        <v>14</v>
      </c>
      <c r="AN644">
        <f t="shared" si="111"/>
        <v>14</v>
      </c>
    </row>
    <row r="645" spans="2:40" x14ac:dyDescent="0.3">
      <c r="B645" t="s">
        <v>1031</v>
      </c>
      <c r="C645" t="str">
        <f>VLOOKUP(B645,class!A$1:B$357,2,FALSE)</f>
        <v>Unitary authority</v>
      </c>
      <c r="D645" t="str">
        <f>VLOOKUP(B645,classifications!E$3:F$335,2,FALSE)</f>
        <v>Urban with Significant Rural (rural including hub towns 26-49%)</v>
      </c>
      <c r="E645" s="7" t="str">
        <f t="shared" si="88"/>
        <v>x</v>
      </c>
      <c r="F645" s="49"/>
      <c r="G645" s="49"/>
      <c r="H645" t="str">
        <f t="shared" si="89"/>
        <v>x</v>
      </c>
      <c r="I645" s="49"/>
      <c r="J645" s="49"/>
      <c r="K645" t="str">
        <f t="shared" si="90"/>
        <v>x</v>
      </c>
      <c r="M645" s="49"/>
      <c r="N645" t="str">
        <f t="shared" si="91"/>
        <v>x</v>
      </c>
      <c r="P645" s="49"/>
      <c r="Q645" t="str">
        <f t="shared" si="92"/>
        <v>x</v>
      </c>
      <c r="S645" s="49"/>
      <c r="T645" t="str">
        <f t="shared" si="93"/>
        <v>x</v>
      </c>
      <c r="V645" s="49"/>
      <c r="W645" t="str">
        <f t="shared" si="94"/>
        <v>x</v>
      </c>
      <c r="Y645" s="49"/>
      <c r="Z645" t="str">
        <f t="shared" si="95"/>
        <v>x</v>
      </c>
      <c r="AC645">
        <f t="shared" si="104"/>
        <v>7.79</v>
      </c>
      <c r="AD645" cm="1">
        <f t="array" ref="AD645">1+SUMPRODUCT((D$469:D$776=D645)*(AC$469:AC$776&gt;AC645))</f>
        <v>40</v>
      </c>
      <c r="AE645">
        <f t="shared" si="105"/>
        <v>40</v>
      </c>
      <c r="AF645">
        <f t="shared" si="106"/>
        <v>7.86</v>
      </c>
      <c r="AG645" cm="1">
        <f t="array" ref="AG645">1+SUMPRODUCT((D$469:D$776=D645)*(AF$469:AF$776&gt;AF645))</f>
        <v>14</v>
      </c>
      <c r="AH645">
        <f t="shared" si="107"/>
        <v>14</v>
      </c>
      <c r="AI645">
        <f t="shared" si="108"/>
        <v>7.67</v>
      </c>
      <c r="AJ645" cm="1">
        <f t="array" ref="AJ645">1+SUMPRODUCT((D$469:D$776=D645)*(AI$469:AI$776&gt;AI645))</f>
        <v>43</v>
      </c>
      <c r="AK645">
        <f t="shared" si="109"/>
        <v>43</v>
      </c>
      <c r="AL645">
        <f t="shared" si="110"/>
        <v>7.54</v>
      </c>
      <c r="AM645" cm="1">
        <f t="array" ref="AM645">1+SUMPRODUCT((D$469:D$776=D645)*(AL$469:AL$776&gt;AL645))</f>
        <v>49</v>
      </c>
      <c r="AN645">
        <f t="shared" si="111"/>
        <v>49</v>
      </c>
    </row>
    <row r="646" spans="2:40" x14ac:dyDescent="0.3">
      <c r="B646" t="s">
        <v>192</v>
      </c>
      <c r="C646" t="str">
        <f>VLOOKUP(B646,class!A$1:B$357,2,FALSE)</f>
        <v>Unitary authority</v>
      </c>
      <c r="D646" t="str">
        <f>VLOOKUP(B646,classifications!E$3:F$335,2,FALSE)</f>
        <v>Urban with Significant Rural (rural including hub towns 26-49%)</v>
      </c>
      <c r="E646" s="7">
        <f t="shared" si="88"/>
        <v>7.8</v>
      </c>
      <c r="F646" s="49">
        <f t="shared" ref="F646:F677" si="120">1+SUMPRODUCT((D$469:D$776=D646)*(E$469:E$776&gt;E646))</f>
        <v>19</v>
      </c>
      <c r="G646" s="49">
        <f t="shared" si="80"/>
        <v>19</v>
      </c>
      <c r="H646">
        <f t="shared" si="89"/>
        <v>7.7</v>
      </c>
      <c r="I646" s="49">
        <f t="shared" ref="I646:I677" si="121">1+SUMPRODUCT((D$469:D$776=D646)*(H$469:H$776&gt;H646))</f>
        <v>35</v>
      </c>
      <c r="J646" s="49">
        <f t="shared" si="81"/>
        <v>35</v>
      </c>
      <c r="K646">
        <f t="shared" si="90"/>
        <v>7.76</v>
      </c>
      <c r="L646">
        <f t="shared" ref="L646:L677" si="122">1+SUMPRODUCT((D$469:D$776=D646)*(K$469:K$776&gt;K646))</f>
        <v>37</v>
      </c>
      <c r="M646" s="49">
        <f t="shared" si="82"/>
        <v>37</v>
      </c>
      <c r="N646">
        <f t="shared" si="91"/>
        <v>7.78</v>
      </c>
      <c r="O646">
        <f t="shared" ref="O646:O677" si="123">1+SUMPRODUCT((D$469:D$776=D646)*(N$469:N$776&gt;N646))</f>
        <v>41</v>
      </c>
      <c r="P646" s="49">
        <f t="shared" si="83"/>
        <v>41</v>
      </c>
      <c r="Q646">
        <f t="shared" si="92"/>
        <v>7.77</v>
      </c>
      <c r="R646">
        <f t="shared" ref="R646:R677" si="124">1+SUMPRODUCT((D$469:D$776=D646)*(Q$469:Q$776&gt;Q646))</f>
        <v>40</v>
      </c>
      <c r="S646" s="49">
        <f t="shared" si="84"/>
        <v>40</v>
      </c>
      <c r="T646">
        <f t="shared" si="93"/>
        <v>7.8</v>
      </c>
      <c r="U646">
        <f t="shared" ref="U646:U677" si="125">1+SUMPRODUCT((D$469:D$776=D646)*(T$469:T$776&gt;T646))</f>
        <v>43</v>
      </c>
      <c r="V646" s="49">
        <f t="shared" si="85"/>
        <v>43</v>
      </c>
      <c r="W646">
        <f t="shared" si="94"/>
        <v>7.78</v>
      </c>
      <c r="X646">
        <f t="shared" ref="X646:X677" si="126">1+SUMPRODUCT((D$469:D$776=D646)*(W$469:W$776&gt;W646))</f>
        <v>38</v>
      </c>
      <c r="Y646" s="49">
        <f t="shared" si="86"/>
        <v>38</v>
      </c>
      <c r="Z646">
        <f t="shared" si="95"/>
        <v>8</v>
      </c>
      <c r="AA646">
        <f t="shared" ref="AA646:AA677" si="127">1+SUMPRODUCT((D$469:D$776=D646)*(Z$469:Z$776&gt;Z646))</f>
        <v>22</v>
      </c>
      <c r="AB646">
        <f t="shared" si="87"/>
        <v>22</v>
      </c>
      <c r="AC646">
        <f t="shared" si="104"/>
        <v>7.99</v>
      </c>
      <c r="AD646" cm="1">
        <f t="array" ref="AD646">1+SUMPRODUCT((D$469:D$776=D646)*(AC$469:AC$776&gt;AC646))</f>
        <v>14</v>
      </c>
      <c r="AE646">
        <f t="shared" si="105"/>
        <v>14</v>
      </c>
      <c r="AF646">
        <f t="shared" si="106"/>
        <v>7.73</v>
      </c>
      <c r="AG646" cm="1">
        <f t="array" ref="AG646">1+SUMPRODUCT((D$469:D$776=D646)*(AF$469:AF$776&gt;AF646))</f>
        <v>27</v>
      </c>
      <c r="AH646">
        <f t="shared" si="107"/>
        <v>27</v>
      </c>
      <c r="AI646">
        <f t="shared" si="108"/>
        <v>7.94</v>
      </c>
      <c r="AJ646" cm="1">
        <f t="array" ref="AJ646">1+SUMPRODUCT((D$469:D$776=D646)*(AI$469:AI$776&gt;AI646))</f>
        <v>17</v>
      </c>
      <c r="AK646">
        <f t="shared" si="109"/>
        <v>17</v>
      </c>
      <c r="AL646">
        <f t="shared" si="110"/>
        <v>7.89</v>
      </c>
      <c r="AM646" cm="1">
        <f t="array" ref="AM646">1+SUMPRODUCT((D$469:D$776=D646)*(AL$469:AL$776&gt;AL646))</f>
        <v>22</v>
      </c>
      <c r="AN646">
        <f t="shared" si="111"/>
        <v>22</v>
      </c>
    </row>
    <row r="647" spans="2:40" x14ac:dyDescent="0.3">
      <c r="B647" t="s">
        <v>193</v>
      </c>
      <c r="C647" t="str">
        <f>VLOOKUP(B647,class!A$1:B$357,2,FALSE)</f>
        <v>Metropolitan district</v>
      </c>
      <c r="D647" t="str">
        <f>VLOOKUP(B647,classifications!E$3:F$335,2,FALSE)</f>
        <v>Urban with Major Conurbation</v>
      </c>
      <c r="E647" s="7">
        <f t="shared" si="88"/>
        <v>7.65</v>
      </c>
      <c r="F647" s="49">
        <f t="shared" si="120"/>
        <v>27</v>
      </c>
      <c r="G647" s="49">
        <f t="shared" si="80"/>
        <v>27</v>
      </c>
      <c r="H647">
        <f t="shared" si="89"/>
        <v>7.69</v>
      </c>
      <c r="I647" s="49">
        <f t="shared" si="121"/>
        <v>25</v>
      </c>
      <c r="J647" s="49">
        <f t="shared" si="81"/>
        <v>25</v>
      </c>
      <c r="K647">
        <f t="shared" si="90"/>
        <v>7.68</v>
      </c>
      <c r="L647">
        <f t="shared" si="122"/>
        <v>39</v>
      </c>
      <c r="M647" s="49">
        <f t="shared" si="82"/>
        <v>39</v>
      </c>
      <c r="N647">
        <f t="shared" si="91"/>
        <v>7.71</v>
      </c>
      <c r="O647">
        <f t="shared" si="123"/>
        <v>44</v>
      </c>
      <c r="P647" s="49">
        <f t="shared" si="83"/>
        <v>44</v>
      </c>
      <c r="Q647">
        <f t="shared" si="92"/>
        <v>7.75</v>
      </c>
      <c r="R647">
        <f t="shared" si="124"/>
        <v>40</v>
      </c>
      <c r="S647" s="49">
        <f t="shared" si="84"/>
        <v>40</v>
      </c>
      <c r="T647">
        <f t="shared" si="93"/>
        <v>7.71</v>
      </c>
      <c r="U647">
        <f t="shared" si="125"/>
        <v>53</v>
      </c>
      <c r="V647" s="49">
        <f t="shared" si="85"/>
        <v>53</v>
      </c>
      <c r="W647">
        <f t="shared" si="94"/>
        <v>7.91</v>
      </c>
      <c r="X647">
        <f t="shared" si="126"/>
        <v>18</v>
      </c>
      <c r="Y647" s="49">
        <f t="shared" si="86"/>
        <v>18</v>
      </c>
      <c r="Z647">
        <f t="shared" si="95"/>
        <v>7.9</v>
      </c>
      <c r="AA647">
        <f t="shared" si="127"/>
        <v>23</v>
      </c>
      <c r="AB647">
        <f t="shared" si="87"/>
        <v>23</v>
      </c>
      <c r="AC647">
        <f t="shared" si="104"/>
        <v>7.82</v>
      </c>
      <c r="AD647" cm="1">
        <f t="array" ref="AD647">1+SUMPRODUCT((D$469:D$776=D647)*(AC$469:AC$776&gt;AC647))</f>
        <v>36</v>
      </c>
      <c r="AE647">
        <f t="shared" si="105"/>
        <v>36</v>
      </c>
      <c r="AF647">
        <f t="shared" si="106"/>
        <v>7.74</v>
      </c>
      <c r="AG647" cm="1">
        <f t="array" ref="AG647">1+SUMPRODUCT((D$469:D$776=D647)*(AF$469:AF$776&gt;AF647))</f>
        <v>19</v>
      </c>
      <c r="AH647">
        <f t="shared" si="107"/>
        <v>19</v>
      </c>
      <c r="AI647">
        <f t="shared" si="108"/>
        <v>7.75</v>
      </c>
      <c r="AJ647" cm="1">
        <f t="array" ref="AJ647">1+SUMPRODUCT((D$469:D$776=D647)*(AI$469:AI$776&gt;AI647))</f>
        <v>28</v>
      </c>
      <c r="AK647">
        <f t="shared" si="109"/>
        <v>28</v>
      </c>
      <c r="AL647">
        <f t="shared" si="110"/>
        <v>7.75</v>
      </c>
      <c r="AM647" cm="1">
        <f t="array" ref="AM647">1+SUMPRODUCT((D$469:D$776=D647)*(AL$469:AL$776&gt;AL647))</f>
        <v>23</v>
      </c>
      <c r="AN647">
        <f t="shared" si="111"/>
        <v>23</v>
      </c>
    </row>
    <row r="648" spans="2:40" x14ac:dyDescent="0.3">
      <c r="B648" t="s">
        <v>194</v>
      </c>
      <c r="C648" t="str">
        <f>VLOOKUP(B648,class!A$1:B$357,2,FALSE)</f>
        <v>Shire district</v>
      </c>
      <c r="D648" t="str">
        <f>VLOOKUP(B648,classifications!E$3:F$335,2,FALSE)</f>
        <v xml:space="preserve">Mainly Rural (rural including hub towns &gt;=80%) </v>
      </c>
      <c r="E648" s="7">
        <f t="shared" si="88"/>
        <v>7.26</v>
      </c>
      <c r="F648" s="49">
        <f t="shared" si="120"/>
        <v>41</v>
      </c>
      <c r="G648" s="49">
        <f t="shared" si="80"/>
        <v>41</v>
      </c>
      <c r="H648">
        <f t="shared" si="89"/>
        <v>7.45</v>
      </c>
      <c r="I648" s="49">
        <f t="shared" si="121"/>
        <v>40</v>
      </c>
      <c r="J648" s="49">
        <f t="shared" si="81"/>
        <v>40</v>
      </c>
      <c r="K648">
        <f t="shared" si="90"/>
        <v>7.97</v>
      </c>
      <c r="L648">
        <f t="shared" si="122"/>
        <v>18</v>
      </c>
      <c r="M648" s="49">
        <f t="shared" si="82"/>
        <v>18</v>
      </c>
      <c r="N648">
        <f t="shared" si="91"/>
        <v>7.63</v>
      </c>
      <c r="O648">
        <f t="shared" si="123"/>
        <v>42</v>
      </c>
      <c r="P648" s="49">
        <f t="shared" si="83"/>
        <v>42</v>
      </c>
      <c r="Q648">
        <f t="shared" si="92"/>
        <v>8.07</v>
      </c>
      <c r="R648">
        <f t="shared" si="124"/>
        <v>10</v>
      </c>
      <c r="S648" s="49">
        <f t="shared" si="84"/>
        <v>10</v>
      </c>
      <c r="T648">
        <f t="shared" si="93"/>
        <v>8.65</v>
      </c>
      <c r="U648">
        <f t="shared" si="125"/>
        <v>1</v>
      </c>
      <c r="V648" s="49">
        <f t="shared" si="85"/>
        <v>1</v>
      </c>
      <c r="W648">
        <f t="shared" si="94"/>
        <v>7.97</v>
      </c>
      <c r="X648">
        <f t="shared" si="126"/>
        <v>23</v>
      </c>
      <c r="Y648" s="49">
        <f t="shared" si="86"/>
        <v>23</v>
      </c>
      <c r="Z648">
        <f t="shared" si="95"/>
        <v>8.34</v>
      </c>
      <c r="AA648">
        <f t="shared" si="127"/>
        <v>2</v>
      </c>
      <c r="AB648">
        <f t="shared" si="87"/>
        <v>2</v>
      </c>
      <c r="AC648">
        <f t="shared" si="104"/>
        <v>7.98</v>
      </c>
      <c r="AD648" cm="1">
        <f t="array" ref="AD648">1+SUMPRODUCT((D$469:D$776=D648)*(AC$469:AC$776&gt;AC648))</f>
        <v>25</v>
      </c>
      <c r="AE648">
        <f t="shared" si="105"/>
        <v>25</v>
      </c>
      <c r="AF648">
        <f t="shared" si="106"/>
        <v>7.88</v>
      </c>
      <c r="AG648" cm="1">
        <f t="array" ref="AG648">1+SUMPRODUCT((D$469:D$776=D648)*(AF$469:AF$776&gt;AF648))</f>
        <v>22</v>
      </c>
      <c r="AH648">
        <f t="shared" si="107"/>
        <v>22</v>
      </c>
      <c r="AI648">
        <f t="shared" si="108"/>
        <v>7.87</v>
      </c>
      <c r="AJ648" cm="1">
        <f t="array" ref="AJ648">1+SUMPRODUCT((D$469:D$776=D648)*(AI$469:AI$776&gt;AI648))</f>
        <v>22</v>
      </c>
      <c r="AK648">
        <f t="shared" si="109"/>
        <v>22</v>
      </c>
      <c r="AL648">
        <f t="shared" si="110"/>
        <v>7.85</v>
      </c>
      <c r="AM648" cm="1">
        <f t="array" ref="AM648">1+SUMPRODUCT((D$469:D$776=D648)*(AL$469:AL$776&gt;AL648))</f>
        <v>28</v>
      </c>
      <c r="AN648">
        <f t="shared" si="111"/>
        <v>28</v>
      </c>
    </row>
    <row r="649" spans="2:40" x14ac:dyDescent="0.3">
      <c r="B649" t="s">
        <v>195</v>
      </c>
      <c r="C649" t="str">
        <f>VLOOKUP(B649,class!A$1:B$357,2,FALSE)</f>
        <v>Shire district</v>
      </c>
      <c r="D649" t="str">
        <f>VLOOKUP(B649,classifications!E$3:F$335,2,FALSE)</f>
        <v xml:space="preserve">Largely Rural (rural including hub towns 50-79%) </v>
      </c>
      <c r="E649" s="7">
        <f t="shared" si="88"/>
        <v>7.73</v>
      </c>
      <c r="F649" s="49">
        <f t="shared" si="120"/>
        <v>29</v>
      </c>
      <c r="G649" s="49">
        <f t="shared" si="80"/>
        <v>29</v>
      </c>
      <c r="H649">
        <f t="shared" si="89"/>
        <v>7.93</v>
      </c>
      <c r="I649" s="49">
        <f t="shared" si="121"/>
        <v>11</v>
      </c>
      <c r="J649" s="49">
        <f t="shared" si="81"/>
        <v>11</v>
      </c>
      <c r="K649">
        <f t="shared" si="90"/>
        <v>7.68</v>
      </c>
      <c r="L649">
        <f t="shared" si="122"/>
        <v>34</v>
      </c>
      <c r="M649" s="49">
        <f t="shared" si="82"/>
        <v>34</v>
      </c>
      <c r="N649">
        <f t="shared" si="91"/>
        <v>7.94</v>
      </c>
      <c r="O649">
        <f t="shared" si="123"/>
        <v>20</v>
      </c>
      <c r="P649" s="49">
        <f t="shared" si="83"/>
        <v>20</v>
      </c>
      <c r="Q649">
        <f t="shared" si="92"/>
        <v>8.19</v>
      </c>
      <c r="R649">
        <f t="shared" si="124"/>
        <v>4</v>
      </c>
      <c r="S649" s="49">
        <f t="shared" si="84"/>
        <v>4</v>
      </c>
      <c r="T649">
        <f t="shared" si="93"/>
        <v>7.87</v>
      </c>
      <c r="U649">
        <f t="shared" si="125"/>
        <v>31</v>
      </c>
      <c r="V649" s="49">
        <f t="shared" si="85"/>
        <v>31</v>
      </c>
      <c r="W649">
        <f t="shared" si="94"/>
        <v>8.01</v>
      </c>
      <c r="X649">
        <f t="shared" si="126"/>
        <v>20</v>
      </c>
      <c r="Y649" s="49">
        <f t="shared" si="86"/>
        <v>20</v>
      </c>
      <c r="Z649">
        <f t="shared" si="95"/>
        <v>8.39</v>
      </c>
      <c r="AA649">
        <f t="shared" si="127"/>
        <v>1</v>
      </c>
      <c r="AB649">
        <f t="shared" si="87"/>
        <v>1</v>
      </c>
      <c r="AC649">
        <f t="shared" si="104"/>
        <v>7.82</v>
      </c>
      <c r="AD649" cm="1">
        <f t="array" ref="AD649">1+SUMPRODUCT((D$469:D$776=D649)*(AC$469:AC$776&gt;AC649))</f>
        <v>32</v>
      </c>
      <c r="AE649">
        <f t="shared" si="105"/>
        <v>32</v>
      </c>
      <c r="AF649">
        <f t="shared" si="106"/>
        <v>7.75</v>
      </c>
      <c r="AG649" cm="1">
        <f t="array" ref="AG649">1+SUMPRODUCT((D$469:D$776=D649)*(AF$469:AF$776&gt;AF649))</f>
        <v>26</v>
      </c>
      <c r="AH649">
        <f t="shared" si="107"/>
        <v>26</v>
      </c>
      <c r="AI649">
        <f t="shared" si="108"/>
        <v>8.27</v>
      </c>
      <c r="AJ649" cm="1">
        <f t="array" ref="AJ649">1+SUMPRODUCT((D$469:D$776=D649)*(AI$469:AI$776&gt;AI649))</f>
        <v>2</v>
      </c>
      <c r="AK649">
        <f t="shared" si="109"/>
        <v>2</v>
      </c>
      <c r="AL649">
        <f t="shared" si="110"/>
        <v>7.52</v>
      </c>
      <c r="AM649" cm="1">
        <f t="array" ref="AM649">1+SUMPRODUCT((D$469:D$776=D649)*(AL$469:AL$776&gt;AL649))</f>
        <v>40</v>
      </c>
      <c r="AN649">
        <f t="shared" si="111"/>
        <v>40</v>
      </c>
    </row>
    <row r="650" spans="2:40" x14ac:dyDescent="0.3">
      <c r="B650" t="s">
        <v>197</v>
      </c>
      <c r="C650" t="str">
        <f>VLOOKUP(B650,class!A$1:B$357,2,FALSE)</f>
        <v>Unitary authority</v>
      </c>
      <c r="D650" t="str">
        <f>VLOOKUP(B650,classifications!E$3:F$335,2,FALSE)</f>
        <v xml:space="preserve">Largely Rural (rural including hub towns 50-79%) </v>
      </c>
      <c r="E650" s="7">
        <f t="shared" si="88"/>
        <v>7.74</v>
      </c>
      <c r="F650" s="49">
        <f t="shared" si="120"/>
        <v>28</v>
      </c>
      <c r="G650" s="49">
        <f t="shared" si="80"/>
        <v>28</v>
      </c>
      <c r="H650">
        <f t="shared" si="89"/>
        <v>7.79</v>
      </c>
      <c r="I650" s="49">
        <f t="shared" si="121"/>
        <v>26</v>
      </c>
      <c r="J650" s="49">
        <f t="shared" si="81"/>
        <v>26</v>
      </c>
      <c r="K650">
        <f t="shared" si="90"/>
        <v>7.8</v>
      </c>
      <c r="L650">
        <f t="shared" si="122"/>
        <v>21</v>
      </c>
      <c r="M650" s="49">
        <f t="shared" si="82"/>
        <v>21</v>
      </c>
      <c r="N650">
        <f t="shared" si="91"/>
        <v>7.77</v>
      </c>
      <c r="O650">
        <f t="shared" si="123"/>
        <v>38</v>
      </c>
      <c r="P650" s="49">
        <f t="shared" si="83"/>
        <v>38</v>
      </c>
      <c r="Q650">
        <f t="shared" si="92"/>
        <v>7.8</v>
      </c>
      <c r="R650">
        <f t="shared" si="124"/>
        <v>35</v>
      </c>
      <c r="S650" s="49">
        <f t="shared" si="84"/>
        <v>35</v>
      </c>
      <c r="T650">
        <f t="shared" si="93"/>
        <v>7.67</v>
      </c>
      <c r="U650">
        <f t="shared" si="125"/>
        <v>39</v>
      </c>
      <c r="V650" s="49">
        <f t="shared" si="85"/>
        <v>39</v>
      </c>
      <c r="W650">
        <f t="shared" si="94"/>
        <v>7.83</v>
      </c>
      <c r="X650">
        <f t="shared" si="126"/>
        <v>37</v>
      </c>
      <c r="Y650" s="49">
        <f t="shared" si="86"/>
        <v>37</v>
      </c>
      <c r="Z650">
        <f t="shared" si="95"/>
        <v>7.89</v>
      </c>
      <c r="AA650">
        <f t="shared" si="127"/>
        <v>31</v>
      </c>
      <c r="AB650">
        <f t="shared" si="87"/>
        <v>31</v>
      </c>
      <c r="AC650">
        <f t="shared" si="104"/>
        <v>7.81</v>
      </c>
      <c r="AD650" cm="1">
        <f t="array" ref="AD650">1+SUMPRODUCT((D$469:D$776=D650)*(AC$469:AC$776&gt;AC650))</f>
        <v>34</v>
      </c>
      <c r="AE650">
        <f t="shared" si="105"/>
        <v>34</v>
      </c>
      <c r="AF650">
        <f t="shared" si="106"/>
        <v>7.72</v>
      </c>
      <c r="AG650" cm="1">
        <f t="array" ref="AG650">1+SUMPRODUCT((D$469:D$776=D650)*(AF$469:AF$776&gt;AF650))</f>
        <v>28</v>
      </c>
      <c r="AH650">
        <f t="shared" si="107"/>
        <v>28</v>
      </c>
      <c r="AI650">
        <f t="shared" si="108"/>
        <v>7.91</v>
      </c>
      <c r="AJ650" cm="1">
        <f t="array" ref="AJ650">1+SUMPRODUCT((D$469:D$776=D650)*(AI$469:AI$776&gt;AI650))</f>
        <v>15</v>
      </c>
      <c r="AK650">
        <f t="shared" si="109"/>
        <v>15</v>
      </c>
      <c r="AL650">
        <f t="shared" si="110"/>
        <v>7.95</v>
      </c>
      <c r="AM650" cm="1">
        <f t="array" ref="AM650">1+SUMPRODUCT((D$469:D$776=D650)*(AL$469:AL$776&gt;AL650))</f>
        <v>15</v>
      </c>
      <c r="AN650">
        <f t="shared" si="111"/>
        <v>15</v>
      </c>
    </row>
    <row r="651" spans="2:40" x14ac:dyDescent="0.3">
      <c r="B651" t="s">
        <v>198</v>
      </c>
      <c r="C651" t="str">
        <f>VLOOKUP(B651,class!A$1:B$357,2,FALSE)</f>
        <v>Shire district</v>
      </c>
      <c r="D651" t="str">
        <f>VLOOKUP(B651,classifications!E$3:F$335,2,FALSE)</f>
        <v>Urban with City and Town</v>
      </c>
      <c r="E651" s="7">
        <f t="shared" si="88"/>
        <v>7.46</v>
      </c>
      <c r="F651" s="49">
        <f t="shared" si="120"/>
        <v>74</v>
      </c>
      <c r="G651" s="49">
        <f t="shared" si="80"/>
        <v>74</v>
      </c>
      <c r="H651">
        <f t="shared" si="89"/>
        <v>7.35</v>
      </c>
      <c r="I651" s="49">
        <f t="shared" si="121"/>
        <v>86</v>
      </c>
      <c r="J651" s="49">
        <f t="shared" si="81"/>
        <v>86</v>
      </c>
      <c r="K651">
        <f t="shared" si="90"/>
        <v>7.62</v>
      </c>
      <c r="L651">
        <f t="shared" si="122"/>
        <v>67</v>
      </c>
      <c r="M651" s="49">
        <f t="shared" si="82"/>
        <v>67</v>
      </c>
      <c r="N651">
        <f t="shared" si="91"/>
        <v>7.84</v>
      </c>
      <c r="O651">
        <f t="shared" si="123"/>
        <v>33</v>
      </c>
      <c r="P651" s="49">
        <f t="shared" si="83"/>
        <v>33</v>
      </c>
      <c r="Q651">
        <f t="shared" si="92"/>
        <v>7.72</v>
      </c>
      <c r="R651">
        <f t="shared" si="124"/>
        <v>71</v>
      </c>
      <c r="S651" s="49">
        <f t="shared" si="84"/>
        <v>71</v>
      </c>
      <c r="T651">
        <f t="shared" si="93"/>
        <v>7.86</v>
      </c>
      <c r="U651">
        <f t="shared" si="125"/>
        <v>45</v>
      </c>
      <c r="V651" s="49">
        <f t="shared" si="85"/>
        <v>45</v>
      </c>
      <c r="W651">
        <f t="shared" si="94"/>
        <v>7.66</v>
      </c>
      <c r="X651">
        <f t="shared" si="126"/>
        <v>87</v>
      </c>
      <c r="Y651" s="49">
        <f t="shared" si="86"/>
        <v>87</v>
      </c>
      <c r="Z651">
        <f t="shared" si="95"/>
        <v>7.61</v>
      </c>
      <c r="AA651">
        <f t="shared" si="127"/>
        <v>85</v>
      </c>
      <c r="AB651">
        <f t="shared" si="87"/>
        <v>85</v>
      </c>
      <c r="AC651">
        <f t="shared" si="104"/>
        <v>7.55</v>
      </c>
      <c r="AD651" cm="1">
        <f t="array" ref="AD651">1+SUMPRODUCT((D$469:D$776=D651)*(AC$469:AC$776&gt;AC651))</f>
        <v>89</v>
      </c>
      <c r="AE651">
        <f t="shared" si="105"/>
        <v>89</v>
      </c>
      <c r="AF651">
        <f t="shared" si="106"/>
        <v>7.59</v>
      </c>
      <c r="AG651" cm="1">
        <f t="array" ref="AG651">1+SUMPRODUCT((D$469:D$776=D651)*(AF$469:AF$776&gt;AF651))</f>
        <v>71</v>
      </c>
      <c r="AH651">
        <f t="shared" si="107"/>
        <v>71</v>
      </c>
      <c r="AI651">
        <f t="shared" si="108"/>
        <v>7.83</v>
      </c>
      <c r="AJ651" cm="1">
        <f t="array" ref="AJ651">1+SUMPRODUCT((D$469:D$776=D651)*(AI$469:AI$776&gt;AI651))</f>
        <v>33</v>
      </c>
      <c r="AK651">
        <f t="shared" si="109"/>
        <v>33</v>
      </c>
      <c r="AL651">
        <f t="shared" si="110"/>
        <v>7.62</v>
      </c>
      <c r="AM651" cm="1">
        <f t="array" ref="AM651">1+SUMPRODUCT((D$469:D$776=D651)*(AL$469:AL$776&gt;AL651))</f>
        <v>69</v>
      </c>
      <c r="AN651">
        <f t="shared" si="111"/>
        <v>69</v>
      </c>
    </row>
    <row r="652" spans="2:40" x14ac:dyDescent="0.3">
      <c r="B652" t="s">
        <v>199</v>
      </c>
      <c r="C652" t="str">
        <f>VLOOKUP(B652,class!A$1:B$357,2,FALSE)</f>
        <v>Unitary authority</v>
      </c>
      <c r="D652" t="str">
        <f>VLOOKUP(B652,classifications!E$3:F$335,2,FALSE)</f>
        <v>Urban with Minor Conurbation</v>
      </c>
      <c r="E652" s="7">
        <f t="shared" si="88"/>
        <v>7.63</v>
      </c>
      <c r="F652" s="49">
        <f t="shared" si="120"/>
        <v>6</v>
      </c>
      <c r="G652" s="49">
        <f t="shared" si="80"/>
        <v>6</v>
      </c>
      <c r="H652">
        <f t="shared" si="89"/>
        <v>7.51</v>
      </c>
      <c r="I652" s="49">
        <f t="shared" si="121"/>
        <v>9</v>
      </c>
      <c r="J652" s="49">
        <f t="shared" si="81"/>
        <v>9</v>
      </c>
      <c r="K652">
        <f t="shared" si="90"/>
        <v>7.53</v>
      </c>
      <c r="L652">
        <f t="shared" si="122"/>
        <v>9</v>
      </c>
      <c r="M652" s="49">
        <f t="shared" si="82"/>
        <v>9</v>
      </c>
      <c r="N652">
        <f t="shared" si="91"/>
        <v>7.56</v>
      </c>
      <c r="O652">
        <f t="shared" si="123"/>
        <v>9</v>
      </c>
      <c r="P652" s="49">
        <f t="shared" si="83"/>
        <v>9</v>
      </c>
      <c r="Q652">
        <f t="shared" si="92"/>
        <v>7.6</v>
      </c>
      <c r="R652">
        <f t="shared" si="124"/>
        <v>9</v>
      </c>
      <c r="S652" s="49">
        <f t="shared" si="84"/>
        <v>9</v>
      </c>
      <c r="T652">
        <f t="shared" si="93"/>
        <v>7.6</v>
      </c>
      <c r="U652">
        <f t="shared" si="125"/>
        <v>9</v>
      </c>
      <c r="V652" s="49">
        <f t="shared" si="85"/>
        <v>9</v>
      </c>
      <c r="W652">
        <f t="shared" si="94"/>
        <v>7.64</v>
      </c>
      <c r="X652">
        <f t="shared" si="126"/>
        <v>8</v>
      </c>
      <c r="Y652" s="49">
        <f t="shared" si="86"/>
        <v>8</v>
      </c>
      <c r="Z652">
        <f t="shared" si="95"/>
        <v>7.57</v>
      </c>
      <c r="AA652">
        <f t="shared" si="127"/>
        <v>9</v>
      </c>
      <c r="AB652">
        <f t="shared" si="87"/>
        <v>9</v>
      </c>
      <c r="AC652">
        <f t="shared" si="104"/>
        <v>7.61</v>
      </c>
      <c r="AD652" cm="1">
        <f t="array" ref="AD652">1+SUMPRODUCT((D$469:D$776=D652)*(AC$469:AC$776&gt;AC652))</f>
        <v>9</v>
      </c>
      <c r="AE652">
        <f t="shared" si="105"/>
        <v>9</v>
      </c>
      <c r="AF652">
        <f t="shared" si="106"/>
        <v>7.66</v>
      </c>
      <c r="AG652" cm="1">
        <f t="array" ref="AG652">1+SUMPRODUCT((D$469:D$776=D652)*(AF$469:AF$776&gt;AF652))</f>
        <v>7</v>
      </c>
      <c r="AH652">
        <f t="shared" si="107"/>
        <v>7</v>
      </c>
      <c r="AI652">
        <f t="shared" si="108"/>
        <v>7.81</v>
      </c>
      <c r="AJ652" cm="1">
        <f t="array" ref="AJ652">1+SUMPRODUCT((D$469:D$776=D652)*(AI$469:AI$776&gt;AI652))</f>
        <v>5</v>
      </c>
      <c r="AK652">
        <f t="shared" si="109"/>
        <v>5</v>
      </c>
      <c r="AL652">
        <f t="shared" si="110"/>
        <v>7.49</v>
      </c>
      <c r="AM652" cm="1">
        <f t="array" ref="AM652">1+SUMPRODUCT((D$469:D$776=D652)*(AL$469:AL$776&gt;AL652))</f>
        <v>8</v>
      </c>
      <c r="AN652">
        <f t="shared" si="111"/>
        <v>8</v>
      </c>
    </row>
    <row r="653" spans="2:40" x14ac:dyDescent="0.3">
      <c r="B653" t="s">
        <v>200</v>
      </c>
      <c r="C653" t="str">
        <f>VLOOKUP(B653,class!A$1:B$357,2,FALSE)</f>
        <v>Shire district</v>
      </c>
      <c r="D653" t="str">
        <f>VLOOKUP(B653,classifications!E$3:F$335,2,FALSE)</f>
        <v>Urban with City and Town</v>
      </c>
      <c r="E653" s="7">
        <f t="shared" si="88"/>
        <v>7.42</v>
      </c>
      <c r="F653" s="49">
        <f t="shared" si="120"/>
        <v>81</v>
      </c>
      <c r="G653" s="49">
        <f t="shared" si="80"/>
        <v>81</v>
      </c>
      <c r="H653">
        <f t="shared" si="89"/>
        <v>7.64</v>
      </c>
      <c r="I653" s="49">
        <f t="shared" si="121"/>
        <v>54</v>
      </c>
      <c r="J653" s="49">
        <f t="shared" si="81"/>
        <v>54</v>
      </c>
      <c r="K653">
        <f t="shared" si="90"/>
        <v>7.61</v>
      </c>
      <c r="L653">
        <f t="shared" si="122"/>
        <v>72</v>
      </c>
      <c r="M653" s="49">
        <f t="shared" si="82"/>
        <v>72</v>
      </c>
      <c r="N653">
        <f t="shared" si="91"/>
        <v>7.97</v>
      </c>
      <c r="O653">
        <f t="shared" si="123"/>
        <v>14</v>
      </c>
      <c r="P653" s="49">
        <f t="shared" si="83"/>
        <v>14</v>
      </c>
      <c r="Q653">
        <f t="shared" si="92"/>
        <v>7.92</v>
      </c>
      <c r="R653">
        <f t="shared" si="124"/>
        <v>24</v>
      </c>
      <c r="S653" s="49">
        <f t="shared" si="84"/>
        <v>24</v>
      </c>
      <c r="T653">
        <f t="shared" si="93"/>
        <v>7.95</v>
      </c>
      <c r="U653">
        <f t="shared" si="125"/>
        <v>23</v>
      </c>
      <c r="V653" s="49">
        <f t="shared" si="85"/>
        <v>23</v>
      </c>
      <c r="W653">
        <f t="shared" si="94"/>
        <v>7.86</v>
      </c>
      <c r="X653">
        <f t="shared" si="126"/>
        <v>54</v>
      </c>
      <c r="Y653" s="49">
        <f t="shared" si="86"/>
        <v>54</v>
      </c>
      <c r="Z653">
        <f t="shared" si="95"/>
        <v>7.9</v>
      </c>
      <c r="AA653">
        <f t="shared" si="127"/>
        <v>42</v>
      </c>
      <c r="AB653">
        <f t="shared" si="87"/>
        <v>42</v>
      </c>
      <c r="AC653">
        <f t="shared" si="104"/>
        <v>7.82</v>
      </c>
      <c r="AD653" cm="1">
        <f t="array" ref="AD653">1+SUMPRODUCT((D$469:D$776=D653)*(AC$469:AC$776&gt;AC653))</f>
        <v>54</v>
      </c>
      <c r="AE653">
        <f t="shared" si="105"/>
        <v>54</v>
      </c>
      <c r="AF653">
        <f t="shared" si="106"/>
        <v>7.69</v>
      </c>
      <c r="AG653" cm="1">
        <f t="array" ref="AG653">1+SUMPRODUCT((D$469:D$776=D653)*(AF$469:AF$776&gt;AF653))</f>
        <v>39</v>
      </c>
      <c r="AH653">
        <f t="shared" si="107"/>
        <v>39</v>
      </c>
      <c r="AI653">
        <f t="shared" si="108"/>
        <v>7.84</v>
      </c>
      <c r="AJ653" cm="1">
        <f t="array" ref="AJ653">1+SUMPRODUCT((D$469:D$776=D653)*(AI$469:AI$776&gt;AI653))</f>
        <v>30</v>
      </c>
      <c r="AK653">
        <f t="shared" si="109"/>
        <v>30</v>
      </c>
      <c r="AL653">
        <f t="shared" si="110"/>
        <v>7.12</v>
      </c>
      <c r="AM653" cm="1">
        <f t="array" ref="AM653">1+SUMPRODUCT((D$469:D$776=D653)*(AL$469:AL$776&gt;AL653))</f>
        <v>90</v>
      </c>
      <c r="AN653">
        <f t="shared" si="111"/>
        <v>90</v>
      </c>
    </row>
    <row r="654" spans="2:40" x14ac:dyDescent="0.3">
      <c r="B654" t="s">
        <v>201</v>
      </c>
      <c r="C654" t="str">
        <f>VLOOKUP(B654,class!A$1:B$357,2,FALSE)</f>
        <v>Shire district</v>
      </c>
      <c r="D654" t="str">
        <f>VLOOKUP(B654,classifications!E$3:F$335,2,FALSE)</f>
        <v>Urban with City and Town</v>
      </c>
      <c r="E654" s="7">
        <f t="shared" si="88"/>
        <v>7.6</v>
      </c>
      <c r="F654" s="49">
        <f t="shared" si="120"/>
        <v>58</v>
      </c>
      <c r="G654" s="49">
        <f t="shared" si="80"/>
        <v>58</v>
      </c>
      <c r="H654">
        <f t="shared" si="89"/>
        <v>8.08</v>
      </c>
      <c r="I654" s="49">
        <f t="shared" si="121"/>
        <v>1</v>
      </c>
      <c r="J654" s="49">
        <f t="shared" si="81"/>
        <v>1</v>
      </c>
      <c r="K654">
        <f t="shared" si="90"/>
        <v>7.87</v>
      </c>
      <c r="L654">
        <f t="shared" si="122"/>
        <v>16</v>
      </c>
      <c r="M654" s="49">
        <f t="shared" si="82"/>
        <v>16</v>
      </c>
      <c r="N654">
        <f t="shared" si="91"/>
        <v>8.0299999999999994</v>
      </c>
      <c r="O654">
        <f t="shared" si="123"/>
        <v>9</v>
      </c>
      <c r="P654" s="49">
        <f t="shared" si="83"/>
        <v>9</v>
      </c>
      <c r="Q654">
        <f t="shared" si="92"/>
        <v>8.16</v>
      </c>
      <c r="R654">
        <f t="shared" si="124"/>
        <v>3</v>
      </c>
      <c r="S654" s="49">
        <f t="shared" si="84"/>
        <v>3</v>
      </c>
      <c r="T654">
        <f t="shared" si="93"/>
        <v>8.2200000000000006</v>
      </c>
      <c r="U654">
        <f t="shared" si="125"/>
        <v>1</v>
      </c>
      <c r="V654" s="49">
        <f t="shared" si="85"/>
        <v>1</v>
      </c>
      <c r="W654">
        <f t="shared" si="94"/>
        <v>7.97</v>
      </c>
      <c r="X654">
        <f t="shared" si="126"/>
        <v>32</v>
      </c>
      <c r="Y654" s="49">
        <f t="shared" si="86"/>
        <v>32</v>
      </c>
      <c r="Z654" t="str">
        <f t="shared" si="95"/>
        <v>x</v>
      </c>
      <c r="AA654">
        <f t="shared" si="127"/>
        <v>1</v>
      </c>
      <c r="AB654">
        <f t="shared" si="87"/>
        <v>9999</v>
      </c>
      <c r="AC654">
        <f t="shared" si="104"/>
        <v>8.1300000000000008</v>
      </c>
      <c r="AD654" cm="1">
        <f t="array" ref="AD654">1+SUMPRODUCT((D$469:D$776=D654)*(AC$469:AC$776&gt;AC654))</f>
        <v>10</v>
      </c>
      <c r="AE654">
        <f t="shared" si="105"/>
        <v>10</v>
      </c>
      <c r="AF654" t="str">
        <f t="shared" si="106"/>
        <v>x</v>
      </c>
      <c r="AG654" cm="1">
        <f t="array" ref="AG654">1+SUMPRODUCT((D$469:D$776=D654)*(AF$469:AF$776&gt;AF654))</f>
        <v>1</v>
      </c>
      <c r="AH654">
        <f t="shared" si="107"/>
        <v>9999</v>
      </c>
      <c r="AI654" t="str">
        <f t="shared" si="108"/>
        <v>x</v>
      </c>
      <c r="AJ654" cm="1">
        <f t="array" ref="AJ654">1+SUMPRODUCT((D$469:D$776=D654)*(AI$469:AI$776&gt;AI654))</f>
        <v>1</v>
      </c>
      <c r="AK654">
        <f t="shared" si="109"/>
        <v>9999</v>
      </c>
      <c r="AL654">
        <f t="shared" si="110"/>
        <v>7.7</v>
      </c>
      <c r="AM654" cm="1">
        <f t="array" ref="AM654">1+SUMPRODUCT((D$469:D$776=D654)*(AL$469:AL$776&gt;AL654))</f>
        <v>54</v>
      </c>
      <c r="AN654">
        <f t="shared" si="111"/>
        <v>54</v>
      </c>
    </row>
    <row r="655" spans="2:40" x14ac:dyDescent="0.3">
      <c r="B655" t="s">
        <v>202</v>
      </c>
      <c r="C655" t="str">
        <f>VLOOKUP(B655,class!A$1:B$357,2,FALSE)</f>
        <v>Metropolitan district</v>
      </c>
      <c r="D655" t="str">
        <f>VLOOKUP(B655,classifications!E$3:F$335,2,FALSE)</f>
        <v>Urban with Major Conurbation</v>
      </c>
      <c r="E655" s="7">
        <f t="shared" si="88"/>
        <v>7.44</v>
      </c>
      <c r="F655" s="49">
        <f t="shared" si="120"/>
        <v>57</v>
      </c>
      <c r="G655" s="49">
        <f t="shared" si="80"/>
        <v>57</v>
      </c>
      <c r="H655">
        <f t="shared" si="89"/>
        <v>7.58</v>
      </c>
      <c r="I655" s="49">
        <f t="shared" si="121"/>
        <v>43</v>
      </c>
      <c r="J655" s="49">
        <f t="shared" si="81"/>
        <v>43</v>
      </c>
      <c r="K655">
        <f t="shared" si="90"/>
        <v>7.53</v>
      </c>
      <c r="L655">
        <f t="shared" si="122"/>
        <v>64</v>
      </c>
      <c r="M655" s="49">
        <f t="shared" si="82"/>
        <v>64</v>
      </c>
      <c r="N655">
        <f t="shared" si="91"/>
        <v>7.48</v>
      </c>
      <c r="O655">
        <f t="shared" si="123"/>
        <v>71</v>
      </c>
      <c r="P655" s="49">
        <f t="shared" si="83"/>
        <v>71</v>
      </c>
      <c r="Q655">
        <f t="shared" si="92"/>
        <v>7.7</v>
      </c>
      <c r="R655">
        <f t="shared" si="124"/>
        <v>50</v>
      </c>
      <c r="S655" s="49">
        <f t="shared" si="84"/>
        <v>50</v>
      </c>
      <c r="T655">
        <f t="shared" si="93"/>
        <v>7.79</v>
      </c>
      <c r="U655">
        <f t="shared" si="125"/>
        <v>40</v>
      </c>
      <c r="V655" s="49">
        <f t="shared" si="85"/>
        <v>40</v>
      </c>
      <c r="W655">
        <f t="shared" si="94"/>
        <v>7.82</v>
      </c>
      <c r="X655">
        <f t="shared" si="126"/>
        <v>36</v>
      </c>
      <c r="Y655" s="49">
        <f t="shared" si="86"/>
        <v>36</v>
      </c>
      <c r="Z655">
        <f t="shared" si="95"/>
        <v>7.86</v>
      </c>
      <c r="AA655">
        <f t="shared" si="127"/>
        <v>31</v>
      </c>
      <c r="AB655">
        <f t="shared" si="87"/>
        <v>31</v>
      </c>
      <c r="AC655">
        <f t="shared" si="104"/>
        <v>7.85</v>
      </c>
      <c r="AD655" cm="1">
        <f t="array" ref="AD655">1+SUMPRODUCT((D$469:D$776=D655)*(AC$469:AC$776&gt;AC655))</f>
        <v>26</v>
      </c>
      <c r="AE655">
        <f t="shared" si="105"/>
        <v>26</v>
      </c>
      <c r="AF655">
        <f t="shared" si="106"/>
        <v>7.72</v>
      </c>
      <c r="AG655" cm="1">
        <f t="array" ref="AG655">1+SUMPRODUCT((D$469:D$776=D655)*(AF$469:AF$776&gt;AF655))</f>
        <v>22</v>
      </c>
      <c r="AH655">
        <f t="shared" si="107"/>
        <v>22</v>
      </c>
      <c r="AI655">
        <f t="shared" si="108"/>
        <v>7.81</v>
      </c>
      <c r="AJ655" cm="1">
        <f t="array" ref="AJ655">1+SUMPRODUCT((D$469:D$776=D655)*(AI$469:AI$776&gt;AI655))</f>
        <v>22</v>
      </c>
      <c r="AK655">
        <f t="shared" si="109"/>
        <v>22</v>
      </c>
      <c r="AL655">
        <f t="shared" si="110"/>
        <v>7.57</v>
      </c>
      <c r="AM655" cm="1">
        <f t="array" ref="AM655">1+SUMPRODUCT((D$469:D$776=D655)*(AL$469:AL$776&gt;AL655))</f>
        <v>53</v>
      </c>
      <c r="AN655">
        <f t="shared" si="111"/>
        <v>53</v>
      </c>
    </row>
    <row r="656" spans="2:40" x14ac:dyDescent="0.3">
      <c r="B656" t="s">
        <v>203</v>
      </c>
      <c r="C656" t="str">
        <f>VLOOKUP(B656,class!A$1:B$357,2,FALSE)</f>
        <v>Shire district</v>
      </c>
      <c r="D656" t="str">
        <f>VLOOKUP(B656,classifications!E$3:F$335,2,FALSE)</f>
        <v>Urban with City and Town</v>
      </c>
      <c r="E656" s="7">
        <f t="shared" si="88"/>
        <v>7.52</v>
      </c>
      <c r="F656" s="49">
        <f t="shared" si="120"/>
        <v>68</v>
      </c>
      <c r="G656" s="49">
        <f t="shared" ref="G656:G716" si="128">IF(E656="x",9999,F656)</f>
        <v>68</v>
      </c>
      <c r="H656">
        <f t="shared" si="89"/>
        <v>7.63</v>
      </c>
      <c r="I656" s="49">
        <f t="shared" si="121"/>
        <v>56</v>
      </c>
      <c r="J656" s="49">
        <f t="shared" ref="J656:J716" si="129">IF(H656="x",9999,I656)</f>
        <v>56</v>
      </c>
      <c r="K656">
        <f t="shared" si="90"/>
        <v>7.71</v>
      </c>
      <c r="L656">
        <f t="shared" si="122"/>
        <v>41</v>
      </c>
      <c r="M656" s="49">
        <f t="shared" ref="M656:M716" si="130">IF(K656="x",9999,L656)</f>
        <v>41</v>
      </c>
      <c r="N656">
        <f t="shared" si="91"/>
        <v>8.11</v>
      </c>
      <c r="O656">
        <f t="shared" si="123"/>
        <v>5</v>
      </c>
      <c r="P656" s="49">
        <f t="shared" ref="P656:P716" si="131">IF(N656="x",9999,O656)</f>
        <v>5</v>
      </c>
      <c r="Q656">
        <f t="shared" si="92"/>
        <v>8.02</v>
      </c>
      <c r="R656">
        <f t="shared" si="124"/>
        <v>10</v>
      </c>
      <c r="S656" s="49">
        <f t="shared" ref="S656:S716" si="132">IF(Q656="x",9999,R656)</f>
        <v>10</v>
      </c>
      <c r="T656">
        <f t="shared" si="93"/>
        <v>7.69</v>
      </c>
      <c r="U656">
        <f t="shared" si="125"/>
        <v>80</v>
      </c>
      <c r="V656" s="49">
        <f t="shared" ref="V656:V716" si="133">IF(T656="x",9999,U656)</f>
        <v>80</v>
      </c>
      <c r="W656">
        <f t="shared" si="94"/>
        <v>7.98</v>
      </c>
      <c r="X656">
        <f t="shared" si="126"/>
        <v>27</v>
      </c>
      <c r="Y656" s="49">
        <f t="shared" ref="Y656:Y716" si="134">IF(W656="x",9999,X656)</f>
        <v>27</v>
      </c>
      <c r="Z656">
        <f t="shared" si="95"/>
        <v>7.7</v>
      </c>
      <c r="AA656">
        <f t="shared" si="127"/>
        <v>76</v>
      </c>
      <c r="AB656">
        <f t="shared" ref="AB656:AB716" si="135">IF(Z656="x",9999,AA656)</f>
        <v>76</v>
      </c>
      <c r="AC656">
        <f t="shared" si="104"/>
        <v>7.65</v>
      </c>
      <c r="AD656" cm="1">
        <f t="array" ref="AD656">1+SUMPRODUCT((D$469:D$776=D656)*(AC$469:AC$776&gt;AC656))</f>
        <v>81</v>
      </c>
      <c r="AE656">
        <f t="shared" si="105"/>
        <v>81</v>
      </c>
      <c r="AF656">
        <f t="shared" si="106"/>
        <v>8.09</v>
      </c>
      <c r="AG656" cm="1">
        <f t="array" ref="AG656">1+SUMPRODUCT((D$469:D$776=D656)*(AF$469:AF$776&gt;AF656))</f>
        <v>4</v>
      </c>
      <c r="AH656">
        <f t="shared" si="107"/>
        <v>4</v>
      </c>
      <c r="AI656">
        <f t="shared" si="108"/>
        <v>8.16</v>
      </c>
      <c r="AJ656" cm="1">
        <f t="array" ref="AJ656">1+SUMPRODUCT((D$469:D$776=D656)*(AI$469:AI$776&gt;AI656))</f>
        <v>4</v>
      </c>
      <c r="AK656">
        <f t="shared" si="109"/>
        <v>4</v>
      </c>
      <c r="AL656">
        <f t="shared" si="110"/>
        <v>8.0299999999999994</v>
      </c>
      <c r="AM656" cm="1">
        <f t="array" ref="AM656">1+SUMPRODUCT((D$469:D$776=D656)*(AL$469:AL$776&gt;AL656))</f>
        <v>11</v>
      </c>
      <c r="AN656">
        <f t="shared" si="111"/>
        <v>11</v>
      </c>
    </row>
    <row r="657" spans="2:40" x14ac:dyDescent="0.3">
      <c r="B657" t="s">
        <v>204</v>
      </c>
      <c r="C657" t="str">
        <f>VLOOKUP(B657,class!A$1:B$357,2,FALSE)</f>
        <v>Shire district</v>
      </c>
      <c r="D657" t="str">
        <f>VLOOKUP(B657,classifications!E$3:F$335,2,FALSE)</f>
        <v>Urban with City and Town</v>
      </c>
      <c r="E657" s="7">
        <f t="shared" si="88"/>
        <v>7.85</v>
      </c>
      <c r="F657" s="49">
        <f t="shared" si="120"/>
        <v>10</v>
      </c>
      <c r="G657" s="49">
        <f t="shared" si="128"/>
        <v>10</v>
      </c>
      <c r="H657">
        <f t="shared" si="89"/>
        <v>7.51</v>
      </c>
      <c r="I657" s="49">
        <f t="shared" si="121"/>
        <v>78</v>
      </c>
      <c r="J657" s="49">
        <f t="shared" si="129"/>
        <v>78</v>
      </c>
      <c r="K657">
        <f t="shared" si="90"/>
        <v>7.64</v>
      </c>
      <c r="L657">
        <f t="shared" si="122"/>
        <v>62</v>
      </c>
      <c r="M657" s="49">
        <f t="shared" si="130"/>
        <v>62</v>
      </c>
      <c r="N657">
        <f t="shared" si="91"/>
        <v>7.88</v>
      </c>
      <c r="O657">
        <f t="shared" si="123"/>
        <v>27</v>
      </c>
      <c r="P657" s="49">
        <f t="shared" si="131"/>
        <v>27</v>
      </c>
      <c r="Q657">
        <f t="shared" si="92"/>
        <v>8.0500000000000007</v>
      </c>
      <c r="R657">
        <f t="shared" si="124"/>
        <v>8</v>
      </c>
      <c r="S657" s="49">
        <f t="shared" si="132"/>
        <v>8</v>
      </c>
      <c r="T657">
        <f t="shared" si="93"/>
        <v>7.99</v>
      </c>
      <c r="U657">
        <f t="shared" si="125"/>
        <v>20</v>
      </c>
      <c r="V657" s="49">
        <f t="shared" si="133"/>
        <v>20</v>
      </c>
      <c r="W657">
        <f t="shared" si="94"/>
        <v>7.86</v>
      </c>
      <c r="X657">
        <f t="shared" si="126"/>
        <v>54</v>
      </c>
      <c r="Y657" s="49">
        <f t="shared" si="134"/>
        <v>54</v>
      </c>
      <c r="Z657">
        <f t="shared" si="95"/>
        <v>7.66</v>
      </c>
      <c r="AA657">
        <f t="shared" si="127"/>
        <v>82</v>
      </c>
      <c r="AB657">
        <f t="shared" si="135"/>
        <v>82</v>
      </c>
      <c r="AC657">
        <f t="shared" si="104"/>
        <v>8.09</v>
      </c>
      <c r="AD657" cm="1">
        <f t="array" ref="AD657">1+SUMPRODUCT((D$469:D$776=D657)*(AC$469:AC$776&gt;AC657))</f>
        <v>16</v>
      </c>
      <c r="AE657">
        <f t="shared" si="105"/>
        <v>16</v>
      </c>
      <c r="AF657">
        <f t="shared" si="106"/>
        <v>7.56</v>
      </c>
      <c r="AG657" cm="1">
        <f t="array" ref="AG657">1+SUMPRODUCT((D$469:D$776=D657)*(AF$469:AF$776&gt;AF657))</f>
        <v>76</v>
      </c>
      <c r="AH657">
        <f t="shared" si="107"/>
        <v>76</v>
      </c>
      <c r="AI657">
        <f t="shared" si="108"/>
        <v>8.17</v>
      </c>
      <c r="AJ657" cm="1">
        <f t="array" ref="AJ657">1+SUMPRODUCT((D$469:D$776=D657)*(AI$469:AI$776&gt;AI657))</f>
        <v>3</v>
      </c>
      <c r="AK657">
        <f t="shared" si="109"/>
        <v>3</v>
      </c>
      <c r="AL657">
        <f t="shared" si="110"/>
        <v>8.26</v>
      </c>
      <c r="AM657" cm="1">
        <f t="array" ref="AM657">1+SUMPRODUCT((D$469:D$776=D657)*(AL$469:AL$776&gt;AL657))</f>
        <v>5</v>
      </c>
      <c r="AN657">
        <f t="shared" si="111"/>
        <v>5</v>
      </c>
    </row>
    <row r="658" spans="2:40" x14ac:dyDescent="0.3">
      <c r="B658" t="s">
        <v>205</v>
      </c>
      <c r="C658" t="str">
        <f>VLOOKUP(B658,class!A$1:B$357,2,FALSE)</f>
        <v>Unitary authority</v>
      </c>
      <c r="D658" t="str">
        <f>VLOOKUP(B658,classifications!E$3:F$335,2,FALSE)</f>
        <v>Urban with City and Town</v>
      </c>
      <c r="E658" s="7">
        <f t="shared" si="88"/>
        <v>7.66</v>
      </c>
      <c r="F658" s="49">
        <f t="shared" si="120"/>
        <v>46</v>
      </c>
      <c r="G658" s="49">
        <f t="shared" si="128"/>
        <v>46</v>
      </c>
      <c r="H658">
        <f t="shared" si="89"/>
        <v>7.63</v>
      </c>
      <c r="I658" s="49">
        <f t="shared" si="121"/>
        <v>56</v>
      </c>
      <c r="J658" s="49">
        <f t="shared" si="129"/>
        <v>56</v>
      </c>
      <c r="K658">
        <f t="shared" si="90"/>
        <v>7.62</v>
      </c>
      <c r="L658">
        <f t="shared" si="122"/>
        <v>67</v>
      </c>
      <c r="M658" s="49">
        <f t="shared" si="130"/>
        <v>67</v>
      </c>
      <c r="N658">
        <f t="shared" si="91"/>
        <v>7.74</v>
      </c>
      <c r="O658">
        <f t="shared" si="123"/>
        <v>56</v>
      </c>
      <c r="P658" s="49">
        <f t="shared" si="131"/>
        <v>56</v>
      </c>
      <c r="Q658">
        <f t="shared" si="92"/>
        <v>7.8</v>
      </c>
      <c r="R658">
        <f t="shared" si="124"/>
        <v>54</v>
      </c>
      <c r="S658" s="49">
        <f t="shared" si="132"/>
        <v>54</v>
      </c>
      <c r="T658">
        <f t="shared" si="93"/>
        <v>7.75</v>
      </c>
      <c r="U658">
        <f t="shared" si="125"/>
        <v>70</v>
      </c>
      <c r="V658" s="49">
        <f t="shared" si="133"/>
        <v>70</v>
      </c>
      <c r="W658">
        <f t="shared" si="94"/>
        <v>7.8</v>
      </c>
      <c r="X658">
        <f t="shared" si="126"/>
        <v>69</v>
      </c>
      <c r="Y658" s="49">
        <f t="shared" si="134"/>
        <v>69</v>
      </c>
      <c r="Z658">
        <f t="shared" si="95"/>
        <v>7.84</v>
      </c>
      <c r="AA658">
        <f t="shared" si="127"/>
        <v>51</v>
      </c>
      <c r="AB658">
        <f t="shared" si="135"/>
        <v>51</v>
      </c>
      <c r="AC658">
        <f t="shared" si="104"/>
        <v>7.8</v>
      </c>
      <c r="AD658" cm="1">
        <f t="array" ref="AD658">1+SUMPRODUCT((D$469:D$776=D658)*(AC$469:AC$776&gt;AC658))</f>
        <v>60</v>
      </c>
      <c r="AE658">
        <f t="shared" si="105"/>
        <v>60</v>
      </c>
      <c r="AF658">
        <f t="shared" si="106"/>
        <v>7.69</v>
      </c>
      <c r="AG658" cm="1">
        <f t="array" ref="AG658">1+SUMPRODUCT((D$469:D$776=D658)*(AF$469:AF$776&gt;AF658))</f>
        <v>39</v>
      </c>
      <c r="AH658">
        <f t="shared" si="107"/>
        <v>39</v>
      </c>
      <c r="AI658">
        <f t="shared" si="108"/>
        <v>7.67</v>
      </c>
      <c r="AJ658" cm="1">
        <f t="array" ref="AJ658">1+SUMPRODUCT((D$469:D$776=D658)*(AI$469:AI$776&gt;AI658))</f>
        <v>61</v>
      </c>
      <c r="AK658">
        <f t="shared" si="109"/>
        <v>61</v>
      </c>
      <c r="AL658">
        <f t="shared" si="110"/>
        <v>7.5</v>
      </c>
      <c r="AM658" cm="1">
        <f t="array" ref="AM658">1+SUMPRODUCT((D$469:D$776=D658)*(AL$469:AL$776&gt;AL658))</f>
        <v>78</v>
      </c>
      <c r="AN658">
        <f t="shared" si="111"/>
        <v>78</v>
      </c>
    </row>
    <row r="659" spans="2:40" x14ac:dyDescent="0.3">
      <c r="B659" t="s">
        <v>206</v>
      </c>
      <c r="C659" t="str">
        <f>VLOOKUP(B659,class!A$1:B$357,2,FALSE)</f>
        <v>Unitary authority</v>
      </c>
      <c r="D659" t="str">
        <f>VLOOKUP(B659,classifications!E$3:F$335,2,FALSE)</f>
        <v>Urban with City and Town</v>
      </c>
      <c r="E659" s="7">
        <f t="shared" ref="E659:E720" si="136">VLOOKUP($B659,$B$7:$G$431,2,FALSE)</f>
        <v>7.72</v>
      </c>
      <c r="F659" s="49">
        <f t="shared" si="120"/>
        <v>27</v>
      </c>
      <c r="G659" s="49">
        <f t="shared" si="128"/>
        <v>27</v>
      </c>
      <c r="H659">
        <f t="shared" ref="H659:H720" si="137">VLOOKUP($B659,$B$7:$G$431,3,FALSE)</f>
        <v>7.53</v>
      </c>
      <c r="I659" s="49">
        <f t="shared" si="121"/>
        <v>75</v>
      </c>
      <c r="J659" s="49">
        <f t="shared" si="129"/>
        <v>75</v>
      </c>
      <c r="K659">
        <f t="shared" ref="K659:K720" si="138">VLOOKUP($B659,$B$7:$G$431,4,FALSE)</f>
        <v>7.71</v>
      </c>
      <c r="L659">
        <f t="shared" si="122"/>
        <v>41</v>
      </c>
      <c r="M659" s="49">
        <f t="shared" si="130"/>
        <v>41</v>
      </c>
      <c r="N659">
        <f t="shared" ref="N659:N720" si="139">VLOOKUP($B659,$B$7:$G$431,5,FALSE)</f>
        <v>7.71</v>
      </c>
      <c r="O659">
        <f t="shared" si="123"/>
        <v>62</v>
      </c>
      <c r="P659" s="49">
        <f t="shared" si="131"/>
        <v>62</v>
      </c>
      <c r="Q659">
        <f t="shared" ref="Q659:Q720" si="140">VLOOKUP($B659,$B$7:$G$431,6,FALSE)</f>
        <v>7.79</v>
      </c>
      <c r="R659">
        <f t="shared" si="124"/>
        <v>56</v>
      </c>
      <c r="S659" s="49">
        <f t="shared" si="132"/>
        <v>56</v>
      </c>
      <c r="T659">
        <f t="shared" ref="T659:T720" si="141">VLOOKUP($B659,$B$7:$H$431,7,FALSE)</f>
        <v>7.91</v>
      </c>
      <c r="U659">
        <f t="shared" si="125"/>
        <v>29</v>
      </c>
      <c r="V659" s="49">
        <f t="shared" si="133"/>
        <v>29</v>
      </c>
      <c r="W659">
        <f t="shared" ref="W659:W720" si="142">VLOOKUP($B659,$B$7:$I$431,8,FALSE)</f>
        <v>7.98</v>
      </c>
      <c r="X659">
        <f t="shared" si="126"/>
        <v>27</v>
      </c>
      <c r="Y659" s="49">
        <f t="shared" si="134"/>
        <v>27</v>
      </c>
      <c r="Z659">
        <f t="shared" ref="Z659:Z720" si="143">VLOOKUP($B659,$B$7:$J$431,9,FALSE)</f>
        <v>7.77</v>
      </c>
      <c r="AA659">
        <f t="shared" si="127"/>
        <v>66</v>
      </c>
      <c r="AB659">
        <f t="shared" si="135"/>
        <v>66</v>
      </c>
      <c r="AC659">
        <f t="shared" si="104"/>
        <v>7.74</v>
      </c>
      <c r="AD659" cm="1">
        <f t="array" ref="AD659">1+SUMPRODUCT((D$469:D$776=D659)*(AC$469:AC$776&gt;AC659))</f>
        <v>69</v>
      </c>
      <c r="AE659">
        <f t="shared" si="105"/>
        <v>69</v>
      </c>
      <c r="AF659">
        <f t="shared" si="106"/>
        <v>7.75</v>
      </c>
      <c r="AG659" cm="1">
        <f t="array" ref="AG659">1+SUMPRODUCT((D$469:D$776=D659)*(AF$469:AF$776&gt;AF659))</f>
        <v>29</v>
      </c>
      <c r="AH659">
        <f t="shared" si="107"/>
        <v>29</v>
      </c>
      <c r="AI659">
        <f t="shared" si="108"/>
        <v>7.6</v>
      </c>
      <c r="AJ659" cm="1">
        <f t="array" ref="AJ659">1+SUMPRODUCT((D$469:D$776=D659)*(AI$469:AI$776&gt;AI659))</f>
        <v>76</v>
      </c>
      <c r="AK659">
        <f t="shared" si="109"/>
        <v>76</v>
      </c>
      <c r="AL659">
        <f t="shared" si="110"/>
        <v>7.72</v>
      </c>
      <c r="AM659" cm="1">
        <f t="array" ref="AM659">1+SUMPRODUCT((D$469:D$776=D659)*(AL$469:AL$776&gt;AL659))</f>
        <v>51</v>
      </c>
      <c r="AN659">
        <f t="shared" si="111"/>
        <v>51</v>
      </c>
    </row>
    <row r="660" spans="2:40" x14ac:dyDescent="0.3">
      <c r="B660" t="s">
        <v>208</v>
      </c>
      <c r="C660" t="str">
        <f>VLOOKUP(B660,class!A$1:B$357,2,FALSE)</f>
        <v>Unitary authority</v>
      </c>
      <c r="D660" t="str">
        <f>VLOOKUP(B660,classifications!E$3:F$335,2,FALSE)</f>
        <v>Urban with City and Town</v>
      </c>
      <c r="E660" s="7">
        <f t="shared" si="136"/>
        <v>7.51</v>
      </c>
      <c r="F660" s="49">
        <f t="shared" si="120"/>
        <v>71</v>
      </c>
      <c r="G660" s="49">
        <f t="shared" si="128"/>
        <v>71</v>
      </c>
      <c r="H660">
        <f t="shared" si="137"/>
        <v>7.56</v>
      </c>
      <c r="I660" s="49">
        <f t="shared" si="121"/>
        <v>71</v>
      </c>
      <c r="J660" s="49">
        <f t="shared" si="129"/>
        <v>71</v>
      </c>
      <c r="K660">
        <f t="shared" si="138"/>
        <v>7.64</v>
      </c>
      <c r="L660">
        <f t="shared" si="122"/>
        <v>62</v>
      </c>
      <c r="M660" s="49">
        <f t="shared" si="130"/>
        <v>62</v>
      </c>
      <c r="N660">
        <f t="shared" si="139"/>
        <v>7.8</v>
      </c>
      <c r="O660">
        <f t="shared" si="123"/>
        <v>46</v>
      </c>
      <c r="P660" s="49">
        <f t="shared" si="131"/>
        <v>46</v>
      </c>
      <c r="Q660">
        <f t="shared" si="140"/>
        <v>7.88</v>
      </c>
      <c r="R660">
        <f t="shared" si="124"/>
        <v>34</v>
      </c>
      <c r="S660" s="49">
        <f t="shared" si="132"/>
        <v>34</v>
      </c>
      <c r="T660">
        <f t="shared" si="141"/>
        <v>7.82</v>
      </c>
      <c r="U660">
        <f t="shared" si="125"/>
        <v>54</v>
      </c>
      <c r="V660" s="49">
        <f t="shared" si="133"/>
        <v>54</v>
      </c>
      <c r="W660">
        <f t="shared" si="142"/>
        <v>7.89</v>
      </c>
      <c r="X660">
        <f t="shared" si="126"/>
        <v>44</v>
      </c>
      <c r="Y660" s="49">
        <f t="shared" si="134"/>
        <v>44</v>
      </c>
      <c r="Z660">
        <f t="shared" si="143"/>
        <v>7.78</v>
      </c>
      <c r="AA660">
        <f t="shared" si="127"/>
        <v>62</v>
      </c>
      <c r="AB660">
        <f t="shared" si="135"/>
        <v>62</v>
      </c>
      <c r="AC660">
        <f t="shared" si="104"/>
        <v>7.81</v>
      </c>
      <c r="AD660" cm="1">
        <f t="array" ref="AD660">1+SUMPRODUCT((D$469:D$776=D660)*(AC$469:AC$776&gt;AC660))</f>
        <v>58</v>
      </c>
      <c r="AE660">
        <f t="shared" si="105"/>
        <v>58</v>
      </c>
      <c r="AF660">
        <f t="shared" si="106"/>
        <v>7.61</v>
      </c>
      <c r="AG660" cm="1">
        <f t="array" ref="AG660">1+SUMPRODUCT((D$469:D$776=D660)*(AF$469:AF$776&gt;AF660))</f>
        <v>67</v>
      </c>
      <c r="AH660">
        <f t="shared" si="107"/>
        <v>67</v>
      </c>
      <c r="AI660">
        <f t="shared" si="108"/>
        <v>7.69</v>
      </c>
      <c r="AJ660" cm="1">
        <f t="array" ref="AJ660">1+SUMPRODUCT((D$469:D$776=D660)*(AI$469:AI$776&gt;AI660))</f>
        <v>57</v>
      </c>
      <c r="AK660">
        <f t="shared" si="109"/>
        <v>57</v>
      </c>
      <c r="AL660">
        <f t="shared" si="110"/>
        <v>7.74</v>
      </c>
      <c r="AM660" cm="1">
        <f t="array" ref="AM660">1+SUMPRODUCT((D$469:D$776=D660)*(AL$469:AL$776&gt;AL660))</f>
        <v>44</v>
      </c>
      <c r="AN660">
        <f t="shared" si="111"/>
        <v>44</v>
      </c>
    </row>
    <row r="661" spans="2:40" x14ac:dyDescent="0.3">
      <c r="B661" t="s">
        <v>209</v>
      </c>
      <c r="C661" t="str">
        <f>VLOOKUP(B661,class!A$1:B$357,2,FALSE)</f>
        <v>Shire district</v>
      </c>
      <c r="D661" t="str">
        <f>VLOOKUP(B661,classifications!E$3:F$335,2,FALSE)</f>
        <v>Urban with City and Town</v>
      </c>
      <c r="E661" s="7">
        <f t="shared" si="136"/>
        <v>7.72</v>
      </c>
      <c r="F661" s="49">
        <f t="shared" si="120"/>
        <v>27</v>
      </c>
      <c r="G661" s="49">
        <f t="shared" si="128"/>
        <v>27</v>
      </c>
      <c r="H661">
        <f t="shared" si="137"/>
        <v>7.82</v>
      </c>
      <c r="I661" s="49">
        <f t="shared" si="121"/>
        <v>16</v>
      </c>
      <c r="J661" s="49">
        <f t="shared" si="129"/>
        <v>16</v>
      </c>
      <c r="K661">
        <f t="shared" si="138"/>
        <v>7.33</v>
      </c>
      <c r="L661">
        <f t="shared" si="122"/>
        <v>90</v>
      </c>
      <c r="M661" s="49">
        <f t="shared" si="130"/>
        <v>90</v>
      </c>
      <c r="N661">
        <f t="shared" si="139"/>
        <v>7.69</v>
      </c>
      <c r="O661">
        <f t="shared" si="123"/>
        <v>68</v>
      </c>
      <c r="P661" s="49">
        <f t="shared" si="131"/>
        <v>68</v>
      </c>
      <c r="Q661">
        <f t="shared" si="140"/>
        <v>7.43</v>
      </c>
      <c r="R661">
        <f t="shared" si="124"/>
        <v>91</v>
      </c>
      <c r="S661" s="49">
        <f t="shared" si="132"/>
        <v>91</v>
      </c>
      <c r="T661">
        <f t="shared" si="141"/>
        <v>7.58</v>
      </c>
      <c r="U661">
        <f t="shared" si="125"/>
        <v>88</v>
      </c>
      <c r="V661" s="49">
        <f t="shared" si="133"/>
        <v>88</v>
      </c>
      <c r="W661">
        <f t="shared" si="142"/>
        <v>8.07</v>
      </c>
      <c r="X661">
        <f t="shared" si="126"/>
        <v>14</v>
      </c>
      <c r="Y661" s="49">
        <f t="shared" si="134"/>
        <v>14</v>
      </c>
      <c r="Z661">
        <f t="shared" si="143"/>
        <v>8.25</v>
      </c>
      <c r="AA661">
        <f t="shared" si="127"/>
        <v>5</v>
      </c>
      <c r="AB661">
        <f t="shared" si="135"/>
        <v>5</v>
      </c>
      <c r="AC661">
        <f t="shared" si="104"/>
        <v>8.01</v>
      </c>
      <c r="AD661" cm="1">
        <f t="array" ref="AD661">1+SUMPRODUCT((D$469:D$776=D661)*(AC$469:AC$776&gt;AC661))</f>
        <v>20</v>
      </c>
      <c r="AE661">
        <f t="shared" si="105"/>
        <v>20</v>
      </c>
      <c r="AF661">
        <f t="shared" si="106"/>
        <v>8.06</v>
      </c>
      <c r="AG661" cm="1">
        <f t="array" ref="AG661">1+SUMPRODUCT((D$469:D$776=D661)*(AF$469:AF$776&gt;AF661))</f>
        <v>8</v>
      </c>
      <c r="AH661">
        <f t="shared" si="107"/>
        <v>8</v>
      </c>
      <c r="AI661">
        <f t="shared" si="108"/>
        <v>7.24</v>
      </c>
      <c r="AJ661" cm="1">
        <f t="array" ref="AJ661">1+SUMPRODUCT((D$469:D$776=D661)*(AI$469:AI$776&gt;AI661))</f>
        <v>89</v>
      </c>
      <c r="AK661">
        <f t="shared" si="109"/>
        <v>89</v>
      </c>
      <c r="AL661">
        <f t="shared" si="110"/>
        <v>7.37</v>
      </c>
      <c r="AM661" cm="1">
        <f t="array" ref="AM661">1+SUMPRODUCT((D$469:D$776=D661)*(AL$469:AL$776&gt;AL661))</f>
        <v>81</v>
      </c>
      <c r="AN661">
        <f t="shared" si="111"/>
        <v>81</v>
      </c>
    </row>
    <row r="662" spans="2:40" x14ac:dyDescent="0.3">
      <c r="B662" t="s">
        <v>211</v>
      </c>
      <c r="C662" t="str">
        <f>VLOOKUP(B662,class!A$1:B$357,2,FALSE)</f>
        <v>Unitary authority</v>
      </c>
      <c r="D662" t="str">
        <f>VLOOKUP(B662,classifications!E$3:F$335,2,FALSE)</f>
        <v>Urban with City and Town</v>
      </c>
      <c r="E662" s="7">
        <f t="shared" si="136"/>
        <v>7.52</v>
      </c>
      <c r="F662" s="49">
        <f t="shared" si="120"/>
        <v>68</v>
      </c>
      <c r="G662" s="49">
        <f t="shared" si="128"/>
        <v>68</v>
      </c>
      <c r="H662">
        <f t="shared" si="137"/>
        <v>7.53</v>
      </c>
      <c r="I662" s="49">
        <f t="shared" si="121"/>
        <v>75</v>
      </c>
      <c r="J662" s="49">
        <f t="shared" si="129"/>
        <v>75</v>
      </c>
      <c r="K662">
        <f t="shared" si="138"/>
        <v>7.8</v>
      </c>
      <c r="L662">
        <f t="shared" si="122"/>
        <v>30</v>
      </c>
      <c r="M662" s="49">
        <f t="shared" si="130"/>
        <v>30</v>
      </c>
      <c r="N662">
        <f t="shared" si="139"/>
        <v>7.81</v>
      </c>
      <c r="O662">
        <f t="shared" si="123"/>
        <v>43</v>
      </c>
      <c r="P662" s="49">
        <f t="shared" si="131"/>
        <v>43</v>
      </c>
      <c r="Q662">
        <f t="shared" si="140"/>
        <v>7.75</v>
      </c>
      <c r="R662">
        <f t="shared" si="124"/>
        <v>66</v>
      </c>
      <c r="S662" s="49">
        <f t="shared" si="132"/>
        <v>66</v>
      </c>
      <c r="T662">
        <f t="shared" si="141"/>
        <v>7.86</v>
      </c>
      <c r="U662">
        <f t="shared" si="125"/>
        <v>45</v>
      </c>
      <c r="V662" s="49">
        <f t="shared" si="133"/>
        <v>45</v>
      </c>
      <c r="W662">
        <f t="shared" si="142"/>
        <v>7.87</v>
      </c>
      <c r="X662">
        <f t="shared" si="126"/>
        <v>52</v>
      </c>
      <c r="Y662" s="49">
        <f t="shared" si="134"/>
        <v>52</v>
      </c>
      <c r="Z662">
        <f t="shared" si="143"/>
        <v>7.7</v>
      </c>
      <c r="AA662">
        <f t="shared" si="127"/>
        <v>76</v>
      </c>
      <c r="AB662">
        <f t="shared" si="135"/>
        <v>76</v>
      </c>
      <c r="AC662">
        <f t="shared" ref="AC662:AC725" si="144">VLOOKUP($B662,$B$7:$Z$431,10,FALSE)</f>
        <v>7.9</v>
      </c>
      <c r="AD662" cm="1">
        <f t="array" ref="AD662">1+SUMPRODUCT((D$469:D$776=D662)*(AC$469:AC$776&gt;AC662))</f>
        <v>38</v>
      </c>
      <c r="AE662">
        <f t="shared" ref="AE662:AE725" si="145">IF(AC662="x",9999,AD662)</f>
        <v>38</v>
      </c>
      <c r="AF662">
        <f t="shared" ref="AF662:AF725" si="146">VLOOKUP($B662,$B$7:$Z$431,11,FALSE)</f>
        <v>7.46</v>
      </c>
      <c r="AG662" cm="1">
        <f t="array" ref="AG662">1+SUMPRODUCT((D$469:D$776=D662)*(AF$469:AF$776&gt;AF662))</f>
        <v>86</v>
      </c>
      <c r="AH662">
        <f t="shared" ref="AH662:AH725" si="147">IF(AF662="x",9999,AG662)</f>
        <v>86</v>
      </c>
      <c r="AI662">
        <f t="shared" ref="AI662:AI725" si="148">VLOOKUP($B662,$B$7:$Z$431,12,FALSE)</f>
        <v>7.54</v>
      </c>
      <c r="AJ662" cm="1">
        <f t="array" ref="AJ662">1+SUMPRODUCT((D$469:D$776=D662)*(AI$469:AI$776&gt;AI662))</f>
        <v>80</v>
      </c>
      <c r="AK662">
        <f t="shared" ref="AK662:AK725" si="149">IF(AI662="x",9999,AJ662)</f>
        <v>80</v>
      </c>
      <c r="AL662">
        <f t="shared" ref="AL662:AL725" si="150">VLOOKUP($B662,$B$7:$Z$431,13,FALSE)</f>
        <v>7.75</v>
      </c>
      <c r="AM662" cm="1">
        <f t="array" ref="AM662">1+SUMPRODUCT((D$469:D$776=D662)*(AL$469:AL$776&gt;AL662))</f>
        <v>42</v>
      </c>
      <c r="AN662">
        <f t="shared" ref="AN662:AN725" si="151">IF(AL662="x",9999,AM662)</f>
        <v>42</v>
      </c>
    </row>
    <row r="663" spans="2:40" x14ac:dyDescent="0.3">
      <c r="B663" t="s">
        <v>212</v>
      </c>
      <c r="C663" t="str">
        <f>VLOOKUP(B663,class!A$1:B$357,2,FALSE)</f>
        <v>London borough</v>
      </c>
      <c r="D663" t="str">
        <f>VLOOKUP(B663,classifications!E$3:F$335,2,FALSE)</f>
        <v>Urban with Major Conurbation</v>
      </c>
      <c r="E663" s="7">
        <f t="shared" si="136"/>
        <v>7.64</v>
      </c>
      <c r="F663" s="49">
        <f t="shared" si="120"/>
        <v>31</v>
      </c>
      <c r="G663" s="49">
        <f t="shared" si="128"/>
        <v>31</v>
      </c>
      <c r="H663">
        <f t="shared" si="137"/>
        <v>7.48</v>
      </c>
      <c r="I663" s="49">
        <f t="shared" si="121"/>
        <v>63</v>
      </c>
      <c r="J663" s="49">
        <f t="shared" si="129"/>
        <v>63</v>
      </c>
      <c r="K663">
        <f t="shared" si="138"/>
        <v>7.69</v>
      </c>
      <c r="L663">
        <f t="shared" si="122"/>
        <v>37</v>
      </c>
      <c r="M663" s="49">
        <f t="shared" si="130"/>
        <v>37</v>
      </c>
      <c r="N663">
        <f t="shared" si="139"/>
        <v>7.89</v>
      </c>
      <c r="O663">
        <f t="shared" si="123"/>
        <v>10</v>
      </c>
      <c r="P663" s="49">
        <f t="shared" si="131"/>
        <v>10</v>
      </c>
      <c r="Q663">
        <f t="shared" si="140"/>
        <v>8.07</v>
      </c>
      <c r="R663">
        <f t="shared" si="124"/>
        <v>2</v>
      </c>
      <c r="S663" s="49">
        <f t="shared" si="132"/>
        <v>2</v>
      </c>
      <c r="T663">
        <f t="shared" si="141"/>
        <v>7.85</v>
      </c>
      <c r="U663">
        <f t="shared" si="125"/>
        <v>30</v>
      </c>
      <c r="V663" s="49">
        <f t="shared" si="133"/>
        <v>30</v>
      </c>
      <c r="W663">
        <f t="shared" si="142"/>
        <v>7.74</v>
      </c>
      <c r="X663">
        <f t="shared" si="126"/>
        <v>51</v>
      </c>
      <c r="Y663" s="49">
        <f t="shared" si="134"/>
        <v>51</v>
      </c>
      <c r="Z663">
        <f t="shared" si="143"/>
        <v>7.75</v>
      </c>
      <c r="AA663">
        <f t="shared" si="127"/>
        <v>51</v>
      </c>
      <c r="AB663">
        <f t="shared" si="135"/>
        <v>51</v>
      </c>
      <c r="AC663">
        <f t="shared" si="144"/>
        <v>7.74</v>
      </c>
      <c r="AD663" cm="1">
        <f t="array" ref="AD663">1+SUMPRODUCT((D$469:D$776=D663)*(AC$469:AC$776&gt;AC663))</f>
        <v>46</v>
      </c>
      <c r="AE663">
        <f t="shared" si="145"/>
        <v>46</v>
      </c>
      <c r="AF663">
        <f t="shared" si="146"/>
        <v>7.66</v>
      </c>
      <c r="AG663" cm="1">
        <f t="array" ref="AG663">1+SUMPRODUCT((D$469:D$776=D663)*(AF$469:AF$776&gt;AF663))</f>
        <v>32</v>
      </c>
      <c r="AH663">
        <f t="shared" si="147"/>
        <v>32</v>
      </c>
      <c r="AI663">
        <f t="shared" si="148"/>
        <v>7.55</v>
      </c>
      <c r="AJ663" cm="1">
        <f t="array" ref="AJ663">1+SUMPRODUCT((D$469:D$776=D663)*(AI$469:AI$776&gt;AI663))</f>
        <v>68</v>
      </c>
      <c r="AK663">
        <f t="shared" si="149"/>
        <v>68</v>
      </c>
      <c r="AL663">
        <f t="shared" si="150"/>
        <v>7.89</v>
      </c>
      <c r="AM663" cm="1">
        <f t="array" ref="AM663">1+SUMPRODUCT((D$469:D$776=D663)*(AL$469:AL$776&gt;AL663))</f>
        <v>11</v>
      </c>
      <c r="AN663">
        <f t="shared" si="151"/>
        <v>11</v>
      </c>
    </row>
    <row r="664" spans="2:40" x14ac:dyDescent="0.3">
      <c r="B664" t="s">
        <v>213</v>
      </c>
      <c r="C664" t="str">
        <f>VLOOKUP(B664,class!A$1:B$357,2,FALSE)</f>
        <v>Unitary authority</v>
      </c>
      <c r="D664" t="str">
        <f>VLOOKUP(B664,classifications!E$3:F$335,2,FALSE)</f>
        <v>Urban with Significant Rural (rural including hub towns 26-49%)</v>
      </c>
      <c r="E664" s="7">
        <f t="shared" si="136"/>
        <v>7.76</v>
      </c>
      <c r="F664" s="49">
        <f t="shared" si="120"/>
        <v>27</v>
      </c>
      <c r="G664" s="49">
        <f t="shared" si="128"/>
        <v>27</v>
      </c>
      <c r="H664">
        <f t="shared" si="137"/>
        <v>7.77</v>
      </c>
      <c r="I664" s="49">
        <f t="shared" si="121"/>
        <v>30</v>
      </c>
      <c r="J664" s="49">
        <f t="shared" si="129"/>
        <v>30</v>
      </c>
      <c r="K664">
        <f t="shared" si="138"/>
        <v>7.89</v>
      </c>
      <c r="L664">
        <f t="shared" si="122"/>
        <v>18</v>
      </c>
      <c r="M664" s="49">
        <f t="shared" si="130"/>
        <v>18</v>
      </c>
      <c r="N664">
        <f t="shared" si="139"/>
        <v>7.88</v>
      </c>
      <c r="O664">
        <f t="shared" si="123"/>
        <v>29</v>
      </c>
      <c r="P664" s="49">
        <f t="shared" si="131"/>
        <v>29</v>
      </c>
      <c r="Q664">
        <f t="shared" si="140"/>
        <v>7.76</v>
      </c>
      <c r="R664">
        <f t="shared" si="124"/>
        <v>42</v>
      </c>
      <c r="S664" s="49">
        <f t="shared" si="132"/>
        <v>42</v>
      </c>
      <c r="T664">
        <f t="shared" si="141"/>
        <v>7.76</v>
      </c>
      <c r="U664">
        <f t="shared" si="125"/>
        <v>45</v>
      </c>
      <c r="V664" s="49">
        <f t="shared" si="133"/>
        <v>45</v>
      </c>
      <c r="W664">
        <f t="shared" si="142"/>
        <v>7.91</v>
      </c>
      <c r="X664">
        <f t="shared" si="126"/>
        <v>30</v>
      </c>
      <c r="Y664" s="49">
        <f t="shared" si="134"/>
        <v>30</v>
      </c>
      <c r="Z664">
        <f t="shared" si="143"/>
        <v>7.85</v>
      </c>
      <c r="AA664">
        <f t="shared" si="127"/>
        <v>37</v>
      </c>
      <c r="AB664">
        <f t="shared" si="135"/>
        <v>37</v>
      </c>
      <c r="AC664">
        <f t="shared" si="144"/>
        <v>7.85</v>
      </c>
      <c r="AD664" cm="1">
        <f t="array" ref="AD664">1+SUMPRODUCT((D$469:D$776=D664)*(AC$469:AC$776&gt;AC664))</f>
        <v>34</v>
      </c>
      <c r="AE664">
        <f t="shared" si="145"/>
        <v>34</v>
      </c>
      <c r="AF664">
        <f t="shared" si="146"/>
        <v>7.76</v>
      </c>
      <c r="AG664" cm="1">
        <f t="array" ref="AG664">1+SUMPRODUCT((D$469:D$776=D664)*(AF$469:AF$776&gt;AF664))</f>
        <v>25</v>
      </c>
      <c r="AH664">
        <f t="shared" si="147"/>
        <v>25</v>
      </c>
      <c r="AI664">
        <f t="shared" si="148"/>
        <v>7.74</v>
      </c>
      <c r="AJ664" cm="1">
        <f t="array" ref="AJ664">1+SUMPRODUCT((D$469:D$776=D664)*(AI$469:AI$776&gt;AI664))</f>
        <v>37</v>
      </c>
      <c r="AK664">
        <f t="shared" si="149"/>
        <v>37</v>
      </c>
      <c r="AL664">
        <f t="shared" si="150"/>
        <v>7.67</v>
      </c>
      <c r="AM664" cm="1">
        <f t="array" ref="AM664">1+SUMPRODUCT((D$469:D$776=D664)*(AL$469:AL$776&gt;AL664))</f>
        <v>39</v>
      </c>
      <c r="AN664">
        <f t="shared" si="151"/>
        <v>39</v>
      </c>
    </row>
    <row r="665" spans="2:40" x14ac:dyDescent="0.3">
      <c r="B665" t="s">
        <v>214</v>
      </c>
      <c r="C665" t="str">
        <f>VLOOKUP(B665,class!A$1:B$357,2,FALSE)</f>
        <v>Shire district</v>
      </c>
      <c r="D665" t="str">
        <f>VLOOKUP(B665,classifications!E$3:F$335,2,FALSE)</f>
        <v>Urban with City and Town</v>
      </c>
      <c r="E665" s="7">
        <f t="shared" si="136"/>
        <v>7.58</v>
      </c>
      <c r="F665" s="49">
        <f t="shared" si="120"/>
        <v>63</v>
      </c>
      <c r="G665" s="49">
        <f t="shared" si="128"/>
        <v>63</v>
      </c>
      <c r="H665">
        <f t="shared" si="137"/>
        <v>7.48</v>
      </c>
      <c r="I665" s="49">
        <f t="shared" si="121"/>
        <v>83</v>
      </c>
      <c r="J665" s="49">
        <f t="shared" si="129"/>
        <v>83</v>
      </c>
      <c r="K665">
        <f t="shared" si="138"/>
        <v>7.56</v>
      </c>
      <c r="L665">
        <f t="shared" si="122"/>
        <v>82</v>
      </c>
      <c r="M665" s="49">
        <f t="shared" si="130"/>
        <v>82</v>
      </c>
      <c r="N665">
        <f t="shared" si="139"/>
        <v>8</v>
      </c>
      <c r="O665">
        <f t="shared" si="123"/>
        <v>12</v>
      </c>
      <c r="P665" s="49">
        <f t="shared" si="131"/>
        <v>12</v>
      </c>
      <c r="Q665">
        <f t="shared" si="140"/>
        <v>7.73</v>
      </c>
      <c r="R665">
        <f t="shared" si="124"/>
        <v>69</v>
      </c>
      <c r="S665" s="49">
        <f t="shared" si="132"/>
        <v>69</v>
      </c>
      <c r="T665">
        <f t="shared" si="141"/>
        <v>8.09</v>
      </c>
      <c r="U665">
        <f t="shared" si="125"/>
        <v>5</v>
      </c>
      <c r="V665" s="49">
        <f t="shared" si="133"/>
        <v>5</v>
      </c>
      <c r="W665">
        <f t="shared" si="142"/>
        <v>7.9</v>
      </c>
      <c r="X665">
        <f t="shared" si="126"/>
        <v>41</v>
      </c>
      <c r="Y665" s="49">
        <f t="shared" si="134"/>
        <v>41</v>
      </c>
      <c r="Z665">
        <f t="shared" si="143"/>
        <v>7.95</v>
      </c>
      <c r="AA665">
        <f t="shared" si="127"/>
        <v>32</v>
      </c>
      <c r="AB665">
        <f t="shared" si="135"/>
        <v>32</v>
      </c>
      <c r="AC665">
        <f t="shared" si="144"/>
        <v>8.1199999999999992</v>
      </c>
      <c r="AD665" cm="1">
        <f t="array" ref="AD665">1+SUMPRODUCT((D$469:D$776=D665)*(AC$469:AC$776&gt;AC665))</f>
        <v>14</v>
      </c>
      <c r="AE665">
        <f t="shared" si="145"/>
        <v>14</v>
      </c>
      <c r="AF665">
        <f t="shared" si="146"/>
        <v>7.4</v>
      </c>
      <c r="AG665" cm="1">
        <f t="array" ref="AG665">1+SUMPRODUCT((D$469:D$776=D665)*(AF$469:AF$776&gt;AF665))</f>
        <v>90</v>
      </c>
      <c r="AH665">
        <f t="shared" si="147"/>
        <v>90</v>
      </c>
      <c r="AI665">
        <f t="shared" si="148"/>
        <v>7.17</v>
      </c>
      <c r="AJ665" cm="1">
        <f t="array" ref="AJ665">1+SUMPRODUCT((D$469:D$776=D665)*(AI$469:AI$776&gt;AI665))</f>
        <v>90</v>
      </c>
      <c r="AK665">
        <f t="shared" si="149"/>
        <v>90</v>
      </c>
      <c r="AL665">
        <f t="shared" si="150"/>
        <v>7.82</v>
      </c>
      <c r="AM665" cm="1">
        <f t="array" ref="AM665">1+SUMPRODUCT((D$469:D$776=D665)*(AL$469:AL$776&gt;AL665))</f>
        <v>32</v>
      </c>
      <c r="AN665">
        <f t="shared" si="151"/>
        <v>32</v>
      </c>
    </row>
    <row r="666" spans="2:40" x14ac:dyDescent="0.3">
      <c r="B666" t="s">
        <v>215</v>
      </c>
      <c r="C666" t="str">
        <f>VLOOKUP(B666,class!A$1:B$357,2,FALSE)</f>
        <v>Shire district</v>
      </c>
      <c r="D666" t="str">
        <f>VLOOKUP(B666,classifications!E$3:F$335,2,FALSE)</f>
        <v>Urban with City and Town</v>
      </c>
      <c r="E666" s="7">
        <f t="shared" si="136"/>
        <v>7.88</v>
      </c>
      <c r="F666" s="49">
        <f t="shared" si="120"/>
        <v>9</v>
      </c>
      <c r="G666" s="49">
        <f t="shared" si="128"/>
        <v>9</v>
      </c>
      <c r="H666">
        <f t="shared" si="137"/>
        <v>7.77</v>
      </c>
      <c r="I666" s="49">
        <f t="shared" si="121"/>
        <v>25</v>
      </c>
      <c r="J666" s="49">
        <f t="shared" si="129"/>
        <v>25</v>
      </c>
      <c r="K666">
        <f t="shared" si="138"/>
        <v>8.1199999999999992</v>
      </c>
      <c r="L666">
        <f t="shared" si="122"/>
        <v>3</v>
      </c>
      <c r="M666" s="49">
        <f t="shared" si="130"/>
        <v>3</v>
      </c>
      <c r="N666">
        <f t="shared" si="139"/>
        <v>7.56</v>
      </c>
      <c r="O666">
        <f t="shared" si="123"/>
        <v>86</v>
      </c>
      <c r="P666" s="49">
        <f t="shared" si="131"/>
        <v>86</v>
      </c>
      <c r="Q666">
        <f t="shared" si="140"/>
        <v>8.14</v>
      </c>
      <c r="R666">
        <f t="shared" si="124"/>
        <v>6</v>
      </c>
      <c r="S666" s="49">
        <f t="shared" si="132"/>
        <v>6</v>
      </c>
      <c r="T666">
        <f t="shared" si="141"/>
        <v>7.73</v>
      </c>
      <c r="U666">
        <f t="shared" si="125"/>
        <v>74</v>
      </c>
      <c r="V666" s="49">
        <f t="shared" si="133"/>
        <v>74</v>
      </c>
      <c r="W666">
        <f t="shared" si="142"/>
        <v>7.69</v>
      </c>
      <c r="X666">
        <f t="shared" si="126"/>
        <v>85</v>
      </c>
      <c r="Y666" s="49">
        <f t="shared" si="134"/>
        <v>85</v>
      </c>
      <c r="Z666">
        <f t="shared" si="143"/>
        <v>7.83</v>
      </c>
      <c r="AA666">
        <f t="shared" si="127"/>
        <v>56</v>
      </c>
      <c r="AB666">
        <f t="shared" si="135"/>
        <v>56</v>
      </c>
      <c r="AC666">
        <f t="shared" si="144"/>
        <v>7.88</v>
      </c>
      <c r="AD666" cm="1">
        <f t="array" ref="AD666">1+SUMPRODUCT((D$469:D$776=D666)*(AC$469:AC$776&gt;AC666))</f>
        <v>42</v>
      </c>
      <c r="AE666">
        <f t="shared" si="145"/>
        <v>42</v>
      </c>
      <c r="AF666">
        <f t="shared" si="146"/>
        <v>7.79</v>
      </c>
      <c r="AG666" cm="1">
        <f t="array" ref="AG666">1+SUMPRODUCT((D$469:D$776=D666)*(AF$469:AF$776&gt;AF666))</f>
        <v>23</v>
      </c>
      <c r="AH666">
        <f t="shared" si="147"/>
        <v>23</v>
      </c>
      <c r="AI666">
        <f t="shared" si="148"/>
        <v>8.02</v>
      </c>
      <c r="AJ666" cm="1">
        <f t="array" ref="AJ666">1+SUMPRODUCT((D$469:D$776=D666)*(AI$469:AI$776&gt;AI666))</f>
        <v>13</v>
      </c>
      <c r="AK666">
        <f t="shared" si="149"/>
        <v>13</v>
      </c>
      <c r="AL666">
        <f t="shared" si="150"/>
        <v>8.0299999999999994</v>
      </c>
      <c r="AM666" cm="1">
        <f t="array" ref="AM666">1+SUMPRODUCT((D$469:D$776=D666)*(AL$469:AL$776&gt;AL666))</f>
        <v>11</v>
      </c>
      <c r="AN666">
        <f t="shared" si="151"/>
        <v>11</v>
      </c>
    </row>
    <row r="667" spans="2:40" x14ac:dyDescent="0.3">
      <c r="B667" t="s">
        <v>216</v>
      </c>
      <c r="C667" t="str">
        <f>VLOOKUP(B667,class!A$1:B$357,2,FALSE)</f>
        <v>Shire district</v>
      </c>
      <c r="D667" t="str">
        <f>VLOOKUP(B667,classifications!E$3:F$335,2,FALSE)</f>
        <v xml:space="preserve">Mainly Rural (rural including hub towns &gt;=80%) </v>
      </c>
      <c r="E667" s="7">
        <f t="shared" si="136"/>
        <v>8.33</v>
      </c>
      <c r="F667" s="49">
        <f t="shared" si="120"/>
        <v>2</v>
      </c>
      <c r="G667" s="49">
        <f t="shared" si="128"/>
        <v>2</v>
      </c>
      <c r="H667">
        <f t="shared" si="137"/>
        <v>7.93</v>
      </c>
      <c r="I667" s="49">
        <f t="shared" si="121"/>
        <v>9</v>
      </c>
      <c r="J667" s="49">
        <f t="shared" si="129"/>
        <v>9</v>
      </c>
      <c r="K667">
        <f t="shared" si="138"/>
        <v>8.06</v>
      </c>
      <c r="L667">
        <f t="shared" si="122"/>
        <v>9</v>
      </c>
      <c r="M667" s="49">
        <f t="shared" si="130"/>
        <v>9</v>
      </c>
      <c r="N667">
        <f t="shared" si="139"/>
        <v>8.4499999999999993</v>
      </c>
      <c r="O667">
        <f t="shared" si="123"/>
        <v>1</v>
      </c>
      <c r="P667" s="49">
        <f t="shared" si="131"/>
        <v>1</v>
      </c>
      <c r="Q667">
        <f t="shared" si="140"/>
        <v>7.73</v>
      </c>
      <c r="R667">
        <f t="shared" si="124"/>
        <v>40</v>
      </c>
      <c r="S667" s="49">
        <f t="shared" si="132"/>
        <v>40</v>
      </c>
      <c r="T667">
        <f t="shared" si="141"/>
        <v>8.06</v>
      </c>
      <c r="U667">
        <f t="shared" si="125"/>
        <v>14</v>
      </c>
      <c r="V667" s="49">
        <f t="shared" si="133"/>
        <v>14</v>
      </c>
      <c r="W667">
        <f t="shared" si="142"/>
        <v>8.43</v>
      </c>
      <c r="X667">
        <f t="shared" si="126"/>
        <v>2</v>
      </c>
      <c r="Y667" s="49">
        <f t="shared" si="134"/>
        <v>2</v>
      </c>
      <c r="Z667">
        <f t="shared" si="143"/>
        <v>8.26</v>
      </c>
      <c r="AA667">
        <f t="shared" si="127"/>
        <v>3</v>
      </c>
      <c r="AB667">
        <f t="shared" si="135"/>
        <v>3</v>
      </c>
      <c r="AC667">
        <f t="shared" si="144"/>
        <v>8.11</v>
      </c>
      <c r="AD667" cm="1">
        <f t="array" ref="AD667">1+SUMPRODUCT((D$469:D$776=D667)*(AC$469:AC$776&gt;AC667))</f>
        <v>13</v>
      </c>
      <c r="AE667">
        <f t="shared" si="145"/>
        <v>13</v>
      </c>
      <c r="AF667">
        <f t="shared" si="146"/>
        <v>8.26</v>
      </c>
      <c r="AG667" cm="1">
        <f t="array" ref="AG667">1+SUMPRODUCT((D$469:D$776=D667)*(AF$469:AF$776&gt;AF667))</f>
        <v>3</v>
      </c>
      <c r="AH667">
        <f t="shared" si="147"/>
        <v>3</v>
      </c>
      <c r="AI667">
        <f t="shared" si="148"/>
        <v>7.93</v>
      </c>
      <c r="AJ667" cm="1">
        <f t="array" ref="AJ667">1+SUMPRODUCT((D$469:D$776=D667)*(AI$469:AI$776&gt;AI667))</f>
        <v>18</v>
      </c>
      <c r="AK667">
        <f t="shared" si="149"/>
        <v>18</v>
      </c>
      <c r="AL667">
        <f t="shared" si="150"/>
        <v>7.82</v>
      </c>
      <c r="AM667" cm="1">
        <f t="array" ref="AM667">1+SUMPRODUCT((D$469:D$776=D667)*(AL$469:AL$776&gt;AL667))</f>
        <v>29</v>
      </c>
      <c r="AN667">
        <f t="shared" si="151"/>
        <v>29</v>
      </c>
    </row>
    <row r="668" spans="2:40" x14ac:dyDescent="0.3">
      <c r="B668" t="s">
        <v>217</v>
      </c>
      <c r="C668" t="str">
        <f>VLOOKUP(B668,class!A$1:B$357,2,FALSE)</f>
        <v>London borough</v>
      </c>
      <c r="D668" t="str">
        <f>VLOOKUP(B668,classifications!E$3:F$335,2,FALSE)</f>
        <v>Urban with Major Conurbation</v>
      </c>
      <c r="E668" s="7">
        <f t="shared" si="136"/>
        <v>7.72</v>
      </c>
      <c r="F668" s="49">
        <f t="shared" si="120"/>
        <v>13</v>
      </c>
      <c r="G668" s="49">
        <f t="shared" si="128"/>
        <v>13</v>
      </c>
      <c r="H668">
        <f t="shared" si="137"/>
        <v>7.68</v>
      </c>
      <c r="I668" s="49">
        <f t="shared" si="121"/>
        <v>27</v>
      </c>
      <c r="J668" s="49">
        <f t="shared" si="129"/>
        <v>27</v>
      </c>
      <c r="K668">
        <f t="shared" si="138"/>
        <v>7.8</v>
      </c>
      <c r="L668">
        <f t="shared" si="122"/>
        <v>11</v>
      </c>
      <c r="M668" s="49">
        <f t="shared" si="130"/>
        <v>11</v>
      </c>
      <c r="N668">
        <f t="shared" si="139"/>
        <v>7.83</v>
      </c>
      <c r="O668">
        <f t="shared" si="123"/>
        <v>22</v>
      </c>
      <c r="P668" s="49">
        <f t="shared" si="131"/>
        <v>22</v>
      </c>
      <c r="Q668">
        <f t="shared" si="140"/>
        <v>7.92</v>
      </c>
      <c r="R668">
        <f t="shared" si="124"/>
        <v>7</v>
      </c>
      <c r="S668" s="49">
        <f t="shared" si="132"/>
        <v>7</v>
      </c>
      <c r="T668">
        <f t="shared" si="141"/>
        <v>7.87</v>
      </c>
      <c r="U668">
        <f t="shared" si="125"/>
        <v>25</v>
      </c>
      <c r="V668" s="49">
        <f t="shared" si="133"/>
        <v>25</v>
      </c>
      <c r="W668">
        <f t="shared" si="142"/>
        <v>7.76</v>
      </c>
      <c r="X668">
        <f t="shared" si="126"/>
        <v>47</v>
      </c>
      <c r="Y668" s="49">
        <f t="shared" si="134"/>
        <v>47</v>
      </c>
      <c r="Z668">
        <f t="shared" si="143"/>
        <v>7.76</v>
      </c>
      <c r="AA668">
        <f t="shared" si="127"/>
        <v>50</v>
      </c>
      <c r="AB668">
        <f t="shared" si="135"/>
        <v>50</v>
      </c>
      <c r="AC668">
        <f t="shared" si="144"/>
        <v>7.89</v>
      </c>
      <c r="AD668" cm="1">
        <f t="array" ref="AD668">1+SUMPRODUCT((D$469:D$776=D668)*(AC$469:AC$776&gt;AC668))</f>
        <v>20</v>
      </c>
      <c r="AE668">
        <f t="shared" si="145"/>
        <v>20</v>
      </c>
      <c r="AF668">
        <f t="shared" si="146"/>
        <v>7.49</v>
      </c>
      <c r="AG668" cm="1">
        <f t="array" ref="AG668">1+SUMPRODUCT((D$469:D$776=D668)*(AF$469:AF$776&gt;AF668))</f>
        <v>65</v>
      </c>
      <c r="AH668">
        <f t="shared" si="147"/>
        <v>65</v>
      </c>
      <c r="AI668">
        <f t="shared" si="148"/>
        <v>7.68</v>
      </c>
      <c r="AJ668" cm="1">
        <f t="array" ref="AJ668">1+SUMPRODUCT((D$469:D$776=D668)*(AI$469:AI$776&gt;AI668))</f>
        <v>47</v>
      </c>
      <c r="AK668">
        <f t="shared" si="149"/>
        <v>47</v>
      </c>
      <c r="AL668">
        <f t="shared" si="150"/>
        <v>7.67</v>
      </c>
      <c r="AM668" cm="1">
        <f t="array" ref="AM668">1+SUMPRODUCT((D$469:D$776=D668)*(AL$469:AL$776&gt;AL668))</f>
        <v>41</v>
      </c>
      <c r="AN668">
        <f t="shared" si="151"/>
        <v>41</v>
      </c>
    </row>
    <row r="669" spans="2:40" x14ac:dyDescent="0.3">
      <c r="B669" t="s">
        <v>218</v>
      </c>
      <c r="C669" t="str">
        <f>VLOOKUP(B669,class!A$1:B$357,2,FALSE)</f>
        <v>Shire district</v>
      </c>
      <c r="D669" t="str">
        <f>VLOOKUP(B669,classifications!E$3:F$335,2,FALSE)</f>
        <v xml:space="preserve">Mainly Rural (rural including hub towns &gt;=80%) </v>
      </c>
      <c r="E669" s="7">
        <f t="shared" si="136"/>
        <v>7.92</v>
      </c>
      <c r="F669" s="49">
        <f t="shared" si="120"/>
        <v>17</v>
      </c>
      <c r="G669" s="49">
        <f t="shared" si="128"/>
        <v>17</v>
      </c>
      <c r="H669">
        <f t="shared" si="137"/>
        <v>7.96</v>
      </c>
      <c r="I669" s="49">
        <f t="shared" si="121"/>
        <v>6</v>
      </c>
      <c r="J669" s="49">
        <f t="shared" si="129"/>
        <v>6</v>
      </c>
      <c r="K669">
        <f t="shared" si="138"/>
        <v>7.81</v>
      </c>
      <c r="L669">
        <f t="shared" si="122"/>
        <v>33</v>
      </c>
      <c r="M669" s="49">
        <f t="shared" si="130"/>
        <v>33</v>
      </c>
      <c r="N669">
        <f t="shared" si="139"/>
        <v>7.85</v>
      </c>
      <c r="O669">
        <f t="shared" si="123"/>
        <v>33</v>
      </c>
      <c r="P669" s="49">
        <f t="shared" si="131"/>
        <v>33</v>
      </c>
      <c r="Q669">
        <f t="shared" si="140"/>
        <v>7.79</v>
      </c>
      <c r="R669">
        <f t="shared" si="124"/>
        <v>37</v>
      </c>
      <c r="S669" s="49">
        <f t="shared" si="132"/>
        <v>37</v>
      </c>
      <c r="T669">
        <f t="shared" si="141"/>
        <v>8.6300000000000008</v>
      </c>
      <c r="U669">
        <f t="shared" si="125"/>
        <v>2</v>
      </c>
      <c r="V669" s="49">
        <f t="shared" si="133"/>
        <v>2</v>
      </c>
      <c r="W669" t="str">
        <f t="shared" si="142"/>
        <v>x</v>
      </c>
      <c r="X669">
        <f t="shared" si="126"/>
        <v>1</v>
      </c>
      <c r="Y669" s="49">
        <f t="shared" si="134"/>
        <v>9999</v>
      </c>
      <c r="Z669">
        <f t="shared" si="143"/>
        <v>7.52</v>
      </c>
      <c r="AA669">
        <f t="shared" si="127"/>
        <v>42</v>
      </c>
      <c r="AB669">
        <f t="shared" si="135"/>
        <v>42</v>
      </c>
      <c r="AC669">
        <f t="shared" si="144"/>
        <v>7.99</v>
      </c>
      <c r="AD669" cm="1">
        <f t="array" ref="AD669">1+SUMPRODUCT((D$469:D$776=D669)*(AC$469:AC$776&gt;AC669))</f>
        <v>24</v>
      </c>
      <c r="AE669">
        <f t="shared" si="145"/>
        <v>24</v>
      </c>
      <c r="AF669">
        <f t="shared" si="146"/>
        <v>7.48</v>
      </c>
      <c r="AG669" cm="1">
        <f t="array" ref="AG669">1+SUMPRODUCT((D$469:D$776=D669)*(AF$469:AF$776&gt;AF669))</f>
        <v>41</v>
      </c>
      <c r="AH669">
        <f t="shared" si="147"/>
        <v>41</v>
      </c>
      <c r="AI669">
        <f t="shared" si="148"/>
        <v>8.26</v>
      </c>
      <c r="AJ669" cm="1">
        <f t="array" ref="AJ669">1+SUMPRODUCT((D$469:D$776=D669)*(AI$469:AI$776&gt;AI669))</f>
        <v>2</v>
      </c>
      <c r="AK669">
        <f t="shared" si="149"/>
        <v>2</v>
      </c>
      <c r="AL669" t="str">
        <f t="shared" si="150"/>
        <v>x</v>
      </c>
      <c r="AM669" cm="1">
        <f t="array" ref="AM669">1+SUMPRODUCT((D$469:D$776=D669)*(AL$469:AL$776&gt;AL669))</f>
        <v>1</v>
      </c>
      <c r="AN669">
        <f t="shared" si="151"/>
        <v>9999</v>
      </c>
    </row>
    <row r="670" spans="2:40" x14ac:dyDescent="0.3">
      <c r="B670" t="s">
        <v>219</v>
      </c>
      <c r="C670" t="str">
        <f>VLOOKUP(B670,class!A$1:B$357,2,FALSE)</f>
        <v>Metropolitan district</v>
      </c>
      <c r="D670" t="str">
        <f>VLOOKUP(B670,classifications!E$3:F$335,2,FALSE)</f>
        <v>Urban with Major Conurbation</v>
      </c>
      <c r="E670" s="7">
        <f t="shared" si="136"/>
        <v>7.49</v>
      </c>
      <c r="F670" s="49">
        <f t="shared" si="120"/>
        <v>52</v>
      </c>
      <c r="G670" s="49">
        <f t="shared" si="128"/>
        <v>52</v>
      </c>
      <c r="H670">
        <f t="shared" si="137"/>
        <v>7.53</v>
      </c>
      <c r="I670" s="49">
        <f t="shared" si="121"/>
        <v>55</v>
      </c>
      <c r="J670" s="49">
        <f t="shared" si="129"/>
        <v>55</v>
      </c>
      <c r="K670">
        <f t="shared" si="138"/>
        <v>7.48</v>
      </c>
      <c r="L670">
        <f t="shared" si="122"/>
        <v>68</v>
      </c>
      <c r="M670" s="49">
        <f t="shared" si="130"/>
        <v>68</v>
      </c>
      <c r="N670">
        <f t="shared" si="139"/>
        <v>7.67</v>
      </c>
      <c r="O670">
        <f t="shared" si="123"/>
        <v>54</v>
      </c>
      <c r="P670" s="49">
        <f t="shared" si="131"/>
        <v>54</v>
      </c>
      <c r="Q670">
        <f t="shared" si="140"/>
        <v>7.73</v>
      </c>
      <c r="R670">
        <f t="shared" si="124"/>
        <v>44</v>
      </c>
      <c r="S670" s="49">
        <f t="shared" si="132"/>
        <v>44</v>
      </c>
      <c r="T670">
        <f t="shared" si="141"/>
        <v>7.8</v>
      </c>
      <c r="U670">
        <f t="shared" si="125"/>
        <v>39</v>
      </c>
      <c r="V670" s="49">
        <f t="shared" si="133"/>
        <v>39</v>
      </c>
      <c r="W670">
        <f t="shared" si="142"/>
        <v>7.81</v>
      </c>
      <c r="X670">
        <f t="shared" si="126"/>
        <v>37</v>
      </c>
      <c r="Y670" s="49">
        <f t="shared" si="134"/>
        <v>37</v>
      </c>
      <c r="Z670">
        <f t="shared" si="143"/>
        <v>7.8</v>
      </c>
      <c r="AA670">
        <f t="shared" si="127"/>
        <v>43</v>
      </c>
      <c r="AB670">
        <f t="shared" si="135"/>
        <v>43</v>
      </c>
      <c r="AC670">
        <f t="shared" si="144"/>
        <v>7.86</v>
      </c>
      <c r="AD670" cm="1">
        <f t="array" ref="AD670">1+SUMPRODUCT((D$469:D$776=D670)*(AC$469:AC$776&gt;AC670))</f>
        <v>23</v>
      </c>
      <c r="AE670">
        <f t="shared" si="145"/>
        <v>23</v>
      </c>
      <c r="AF670">
        <f t="shared" si="146"/>
        <v>7.56</v>
      </c>
      <c r="AG670" cm="1">
        <f t="array" ref="AG670">1+SUMPRODUCT((D$469:D$776=D670)*(AF$469:AF$776&gt;AF670))</f>
        <v>59</v>
      </c>
      <c r="AH670">
        <f t="shared" si="147"/>
        <v>59</v>
      </c>
      <c r="AI670">
        <f t="shared" si="148"/>
        <v>7.74</v>
      </c>
      <c r="AJ670" cm="1">
        <f t="array" ref="AJ670">1+SUMPRODUCT((D$469:D$776=D670)*(AI$469:AI$776&gt;AI670))</f>
        <v>32</v>
      </c>
      <c r="AK670">
        <f t="shared" si="149"/>
        <v>32</v>
      </c>
      <c r="AL670">
        <f t="shared" si="150"/>
        <v>7.63</v>
      </c>
      <c r="AM670" cm="1">
        <f t="array" ref="AM670">1+SUMPRODUCT((D$469:D$776=D670)*(AL$469:AL$776&gt;AL670))</f>
        <v>46</v>
      </c>
      <c r="AN670">
        <f t="shared" si="151"/>
        <v>46</v>
      </c>
    </row>
    <row r="671" spans="2:40" x14ac:dyDescent="0.3">
      <c r="B671" t="s">
        <v>220</v>
      </c>
      <c r="C671" t="str">
        <f>VLOOKUP(B671,class!A$1:B$357,2,FALSE)</f>
        <v>Shire district</v>
      </c>
      <c r="D671" t="str">
        <f>VLOOKUP(B671,classifications!E$3:F$335,2,FALSE)</f>
        <v>Urban with City and Town</v>
      </c>
      <c r="E671" s="7">
        <f t="shared" si="136"/>
        <v>8</v>
      </c>
      <c r="F671" s="49">
        <f t="shared" si="120"/>
        <v>4</v>
      </c>
      <c r="G671" s="49">
        <f t="shared" si="128"/>
        <v>4</v>
      </c>
      <c r="H671">
        <f t="shared" si="137"/>
        <v>8.0299999999999994</v>
      </c>
      <c r="I671" s="49">
        <f t="shared" si="121"/>
        <v>3</v>
      </c>
      <c r="J671" s="49">
        <f t="shared" si="129"/>
        <v>3</v>
      </c>
      <c r="K671">
        <f t="shared" si="138"/>
        <v>7.78</v>
      </c>
      <c r="L671">
        <f t="shared" si="122"/>
        <v>34</v>
      </c>
      <c r="M671" s="49">
        <f t="shared" si="130"/>
        <v>34</v>
      </c>
      <c r="N671">
        <f t="shared" si="139"/>
        <v>7.53</v>
      </c>
      <c r="O671">
        <f t="shared" si="123"/>
        <v>87</v>
      </c>
      <c r="P671" s="49">
        <f t="shared" si="131"/>
        <v>87</v>
      </c>
      <c r="Q671">
        <f t="shared" si="140"/>
        <v>8.16</v>
      </c>
      <c r="R671">
        <f t="shared" si="124"/>
        <v>3</v>
      </c>
      <c r="S671" s="49">
        <f t="shared" si="132"/>
        <v>3</v>
      </c>
      <c r="T671">
        <f t="shared" si="141"/>
        <v>7.7</v>
      </c>
      <c r="U671">
        <f t="shared" si="125"/>
        <v>75</v>
      </c>
      <c r="V671" s="49">
        <f t="shared" si="133"/>
        <v>75</v>
      </c>
      <c r="W671">
        <f t="shared" si="142"/>
        <v>8.31</v>
      </c>
      <c r="X671">
        <f t="shared" si="126"/>
        <v>2</v>
      </c>
      <c r="Y671" s="49">
        <f t="shared" si="134"/>
        <v>2</v>
      </c>
      <c r="Z671">
        <f t="shared" si="143"/>
        <v>8.02</v>
      </c>
      <c r="AA671">
        <f t="shared" si="127"/>
        <v>20</v>
      </c>
      <c r="AB671">
        <f t="shared" si="135"/>
        <v>20</v>
      </c>
      <c r="AC671">
        <f t="shared" si="144"/>
        <v>8.09</v>
      </c>
      <c r="AD671" cm="1">
        <f t="array" ref="AD671">1+SUMPRODUCT((D$469:D$776=D671)*(AC$469:AC$776&gt;AC671))</f>
        <v>16</v>
      </c>
      <c r="AE671">
        <f t="shared" si="145"/>
        <v>16</v>
      </c>
      <c r="AF671">
        <f t="shared" si="146"/>
        <v>7.75</v>
      </c>
      <c r="AG671" cm="1">
        <f t="array" ref="AG671">1+SUMPRODUCT((D$469:D$776=D671)*(AF$469:AF$776&gt;AF671))</f>
        <v>29</v>
      </c>
      <c r="AH671">
        <f t="shared" si="147"/>
        <v>29</v>
      </c>
      <c r="AI671">
        <f t="shared" si="148"/>
        <v>8.15</v>
      </c>
      <c r="AJ671" cm="1">
        <f t="array" ref="AJ671">1+SUMPRODUCT((D$469:D$776=D671)*(AI$469:AI$776&gt;AI671))</f>
        <v>6</v>
      </c>
      <c r="AK671">
        <f t="shared" si="149"/>
        <v>6</v>
      </c>
      <c r="AL671">
        <f t="shared" si="150"/>
        <v>7.5</v>
      </c>
      <c r="AM671" cm="1">
        <f t="array" ref="AM671">1+SUMPRODUCT((D$469:D$776=D671)*(AL$469:AL$776&gt;AL671))</f>
        <v>78</v>
      </c>
      <c r="AN671">
        <f t="shared" si="151"/>
        <v>78</v>
      </c>
    </row>
    <row r="672" spans="2:40" x14ac:dyDescent="0.3">
      <c r="B672" t="s">
        <v>221</v>
      </c>
      <c r="C672" t="str">
        <f>VLOOKUP(B672,class!A$1:B$357,2,FALSE)</f>
        <v>Shire district</v>
      </c>
      <c r="D672" t="str">
        <f>VLOOKUP(B672,classifications!E$3:F$335,2,FALSE)</f>
        <v>Urban with City and Town</v>
      </c>
      <c r="E672" s="7">
        <f t="shared" si="136"/>
        <v>7.92</v>
      </c>
      <c r="F672" s="49">
        <f t="shared" si="120"/>
        <v>7</v>
      </c>
      <c r="G672" s="49">
        <f t="shared" si="128"/>
        <v>7</v>
      </c>
      <c r="H672">
        <f t="shared" si="137"/>
        <v>7.55</v>
      </c>
      <c r="I672" s="49">
        <f t="shared" si="121"/>
        <v>72</v>
      </c>
      <c r="J672" s="49">
        <f t="shared" si="129"/>
        <v>72</v>
      </c>
      <c r="K672">
        <f t="shared" si="138"/>
        <v>7.95</v>
      </c>
      <c r="L672">
        <f t="shared" si="122"/>
        <v>8</v>
      </c>
      <c r="M672" s="49">
        <f t="shared" si="130"/>
        <v>8</v>
      </c>
      <c r="N672">
        <f t="shared" si="139"/>
        <v>7.97</v>
      </c>
      <c r="O672">
        <f t="shared" si="123"/>
        <v>14</v>
      </c>
      <c r="P672" s="49">
        <f t="shared" si="131"/>
        <v>14</v>
      </c>
      <c r="Q672">
        <f t="shared" si="140"/>
        <v>8.01</v>
      </c>
      <c r="R672">
        <f t="shared" si="124"/>
        <v>13</v>
      </c>
      <c r="S672" s="49">
        <f t="shared" si="132"/>
        <v>13</v>
      </c>
      <c r="T672">
        <f t="shared" si="141"/>
        <v>7.91</v>
      </c>
      <c r="U672">
        <f t="shared" si="125"/>
        <v>29</v>
      </c>
      <c r="V672" s="49">
        <f t="shared" si="133"/>
        <v>29</v>
      </c>
      <c r="W672">
        <f t="shared" si="142"/>
        <v>8.25</v>
      </c>
      <c r="X672">
        <f t="shared" si="126"/>
        <v>3</v>
      </c>
      <c r="Y672" s="49">
        <f t="shared" si="134"/>
        <v>3</v>
      </c>
      <c r="Z672">
        <f t="shared" si="143"/>
        <v>8.15</v>
      </c>
      <c r="AA672">
        <f t="shared" si="127"/>
        <v>11</v>
      </c>
      <c r="AB672">
        <f t="shared" si="135"/>
        <v>11</v>
      </c>
      <c r="AC672">
        <f t="shared" si="144"/>
        <v>7.73</v>
      </c>
      <c r="AD672" cm="1">
        <f t="array" ref="AD672">1+SUMPRODUCT((D$469:D$776=D672)*(AC$469:AC$776&gt;AC672))</f>
        <v>70</v>
      </c>
      <c r="AE672">
        <f t="shared" si="145"/>
        <v>70</v>
      </c>
      <c r="AF672">
        <f t="shared" si="146"/>
        <v>7.67</v>
      </c>
      <c r="AG672" cm="1">
        <f t="array" ref="AG672">1+SUMPRODUCT((D$469:D$776=D672)*(AF$469:AF$776&gt;AF672))</f>
        <v>51</v>
      </c>
      <c r="AH672">
        <f t="shared" si="147"/>
        <v>51</v>
      </c>
      <c r="AI672">
        <f t="shared" si="148"/>
        <v>8.02</v>
      </c>
      <c r="AJ672" cm="1">
        <f t="array" ref="AJ672">1+SUMPRODUCT((D$469:D$776=D672)*(AI$469:AI$776&gt;AI672))</f>
        <v>13</v>
      </c>
      <c r="AK672">
        <f t="shared" si="149"/>
        <v>13</v>
      </c>
      <c r="AL672">
        <f t="shared" si="150"/>
        <v>7.91</v>
      </c>
      <c r="AM672" cm="1">
        <f t="array" ref="AM672">1+SUMPRODUCT((D$469:D$776=D672)*(AL$469:AL$776&gt;AL672))</f>
        <v>24</v>
      </c>
      <c r="AN672">
        <f t="shared" si="151"/>
        <v>24</v>
      </c>
    </row>
    <row r="673" spans="2:40" x14ac:dyDescent="0.3">
      <c r="B673" t="s">
        <v>222</v>
      </c>
      <c r="C673" t="str">
        <f>VLOOKUP(B673,class!A$1:B$357,2,FALSE)</f>
        <v>Shire district</v>
      </c>
      <c r="D673" t="str">
        <f>VLOOKUP(B673,classifications!E$3:F$335,2,FALSE)</f>
        <v xml:space="preserve">Largely Rural (rural including hub towns 50-79%) </v>
      </c>
      <c r="E673" s="7">
        <f t="shared" si="136"/>
        <v>7.72</v>
      </c>
      <c r="F673" s="49">
        <f t="shared" si="120"/>
        <v>30</v>
      </c>
      <c r="G673" s="49">
        <f t="shared" si="128"/>
        <v>30</v>
      </c>
      <c r="H673">
        <f t="shared" si="137"/>
        <v>7.74</v>
      </c>
      <c r="I673" s="49">
        <f t="shared" si="121"/>
        <v>31</v>
      </c>
      <c r="J673" s="49">
        <f t="shared" si="129"/>
        <v>31</v>
      </c>
      <c r="K673">
        <f t="shared" si="138"/>
        <v>8.0399999999999991</v>
      </c>
      <c r="L673">
        <f t="shared" si="122"/>
        <v>6</v>
      </c>
      <c r="M673" s="49">
        <f t="shared" si="130"/>
        <v>6</v>
      </c>
      <c r="N673">
        <f t="shared" si="139"/>
        <v>8.06</v>
      </c>
      <c r="O673">
        <f t="shared" si="123"/>
        <v>10</v>
      </c>
      <c r="P673" s="49">
        <f t="shared" si="131"/>
        <v>10</v>
      </c>
      <c r="Q673">
        <f t="shared" si="140"/>
        <v>8.01</v>
      </c>
      <c r="R673">
        <f t="shared" si="124"/>
        <v>17</v>
      </c>
      <c r="S673" s="49">
        <f t="shared" si="132"/>
        <v>17</v>
      </c>
      <c r="T673">
        <f t="shared" si="141"/>
        <v>8.0299999999999994</v>
      </c>
      <c r="U673">
        <f t="shared" si="125"/>
        <v>16</v>
      </c>
      <c r="V673" s="49">
        <f t="shared" si="133"/>
        <v>16</v>
      </c>
      <c r="W673">
        <f t="shared" si="142"/>
        <v>8.15</v>
      </c>
      <c r="X673">
        <f t="shared" si="126"/>
        <v>8</v>
      </c>
      <c r="Y673" s="49">
        <f t="shared" si="134"/>
        <v>8</v>
      </c>
      <c r="Z673">
        <f t="shared" si="143"/>
        <v>8</v>
      </c>
      <c r="AA673">
        <f t="shared" si="127"/>
        <v>18</v>
      </c>
      <c r="AB673">
        <f t="shared" si="135"/>
        <v>18</v>
      </c>
      <c r="AC673">
        <f t="shared" si="144"/>
        <v>7.99</v>
      </c>
      <c r="AD673" cm="1">
        <f t="array" ref="AD673">1+SUMPRODUCT((D$469:D$776=D673)*(AC$469:AC$776&gt;AC673))</f>
        <v>15</v>
      </c>
      <c r="AE673">
        <f t="shared" si="145"/>
        <v>15</v>
      </c>
      <c r="AF673">
        <f t="shared" si="146"/>
        <v>7.89</v>
      </c>
      <c r="AG673" cm="1">
        <f t="array" ref="AG673">1+SUMPRODUCT((D$469:D$776=D673)*(AF$469:AF$776&gt;AF673))</f>
        <v>11</v>
      </c>
      <c r="AH673">
        <f t="shared" si="147"/>
        <v>11</v>
      </c>
      <c r="AI673">
        <f t="shared" si="148"/>
        <v>8.17</v>
      </c>
      <c r="AJ673" cm="1">
        <f t="array" ref="AJ673">1+SUMPRODUCT((D$469:D$776=D673)*(AI$469:AI$776&gt;AI673))</f>
        <v>5</v>
      </c>
      <c r="AK673">
        <f t="shared" si="149"/>
        <v>5</v>
      </c>
      <c r="AL673">
        <f t="shared" si="150"/>
        <v>7.9</v>
      </c>
      <c r="AM673" cm="1">
        <f t="array" ref="AM673">1+SUMPRODUCT((D$469:D$776=D673)*(AL$469:AL$776&gt;AL673))</f>
        <v>18</v>
      </c>
      <c r="AN673">
        <f t="shared" si="151"/>
        <v>18</v>
      </c>
    </row>
    <row r="674" spans="2:40" x14ac:dyDescent="0.3">
      <c r="B674" t="s">
        <v>223</v>
      </c>
      <c r="C674" t="str">
        <f>VLOOKUP(B674,class!A$1:B$357,2,FALSE)</f>
        <v>Metropolitan district</v>
      </c>
      <c r="D674" t="str">
        <f>VLOOKUP(B674,classifications!E$3:F$335,2,FALSE)</f>
        <v>Urban with Minor Conurbation</v>
      </c>
      <c r="E674" s="7">
        <f t="shared" si="136"/>
        <v>7.59</v>
      </c>
      <c r="F674" s="49">
        <f t="shared" si="120"/>
        <v>7</v>
      </c>
      <c r="G674" s="49">
        <f t="shared" si="128"/>
        <v>7</v>
      </c>
      <c r="H674">
        <f t="shared" si="137"/>
        <v>7.78</v>
      </c>
      <c r="I674" s="49">
        <f t="shared" si="121"/>
        <v>5</v>
      </c>
      <c r="J674" s="49">
        <f t="shared" si="129"/>
        <v>5</v>
      </c>
      <c r="K674">
        <f t="shared" si="138"/>
        <v>7.73</v>
      </c>
      <c r="L674">
        <f t="shared" si="122"/>
        <v>4</v>
      </c>
      <c r="M674" s="49">
        <f t="shared" si="130"/>
        <v>4</v>
      </c>
      <c r="N674">
        <f t="shared" si="139"/>
        <v>7.79</v>
      </c>
      <c r="O674">
        <f t="shared" si="123"/>
        <v>7</v>
      </c>
      <c r="P674" s="49">
        <f t="shared" si="131"/>
        <v>7</v>
      </c>
      <c r="Q674">
        <f t="shared" si="140"/>
        <v>7.87</v>
      </c>
      <c r="R674">
        <f t="shared" si="124"/>
        <v>6</v>
      </c>
      <c r="S674" s="49">
        <f t="shared" si="132"/>
        <v>6</v>
      </c>
      <c r="T674">
        <f t="shared" si="141"/>
        <v>7.9</v>
      </c>
      <c r="U674">
        <f t="shared" si="125"/>
        <v>5</v>
      </c>
      <c r="V674" s="49">
        <f t="shared" si="133"/>
        <v>5</v>
      </c>
      <c r="W674">
        <f t="shared" si="142"/>
        <v>7.84</v>
      </c>
      <c r="X674">
        <f t="shared" si="126"/>
        <v>5</v>
      </c>
      <c r="Y674" s="49">
        <f t="shared" si="134"/>
        <v>5</v>
      </c>
      <c r="Z674">
        <f t="shared" si="143"/>
        <v>7.68</v>
      </c>
      <c r="AA674">
        <f t="shared" si="127"/>
        <v>8</v>
      </c>
      <c r="AB674">
        <f t="shared" si="135"/>
        <v>8</v>
      </c>
      <c r="AC674">
        <f t="shared" si="144"/>
        <v>8.0500000000000007</v>
      </c>
      <c r="AD674" cm="1">
        <f t="array" ref="AD674">1+SUMPRODUCT((D$469:D$776=D674)*(AC$469:AC$776&gt;AC674))</f>
        <v>3</v>
      </c>
      <c r="AE674">
        <f t="shared" si="145"/>
        <v>3</v>
      </c>
      <c r="AF674">
        <f t="shared" si="146"/>
        <v>7.96</v>
      </c>
      <c r="AG674" cm="1">
        <f t="array" ref="AG674">1+SUMPRODUCT((D$469:D$776=D674)*(AF$469:AF$776&gt;AF674))</f>
        <v>1</v>
      </c>
      <c r="AH674">
        <f t="shared" si="147"/>
        <v>1</v>
      </c>
      <c r="AI674">
        <f t="shared" si="148"/>
        <v>7.77</v>
      </c>
      <c r="AJ674" cm="1">
        <f t="array" ref="AJ674">1+SUMPRODUCT((D$469:D$776=D674)*(AI$469:AI$776&gt;AI674))</f>
        <v>7</v>
      </c>
      <c r="AK674">
        <f t="shared" si="149"/>
        <v>7</v>
      </c>
      <c r="AL674">
        <f t="shared" si="150"/>
        <v>7.74</v>
      </c>
      <c r="AM674" cm="1">
        <f t="array" ref="AM674">1+SUMPRODUCT((D$469:D$776=D674)*(AL$469:AL$776&gt;AL674))</f>
        <v>3</v>
      </c>
      <c r="AN674">
        <f t="shared" si="151"/>
        <v>3</v>
      </c>
    </row>
    <row r="675" spans="2:40" x14ac:dyDescent="0.3">
      <c r="B675" t="s">
        <v>224</v>
      </c>
      <c r="C675" t="str">
        <f>VLOOKUP(B675,class!A$1:B$357,2,FALSE)</f>
        <v>Shire district</v>
      </c>
      <c r="D675" t="str">
        <f>VLOOKUP(B675,classifications!E$3:F$335,2,FALSE)</f>
        <v>Urban with City and Town</v>
      </c>
      <c r="E675" s="7">
        <f t="shared" si="136"/>
        <v>7.42</v>
      </c>
      <c r="F675" s="49">
        <f t="shared" si="120"/>
        <v>81</v>
      </c>
      <c r="G675" s="49">
        <f t="shared" si="128"/>
        <v>81</v>
      </c>
      <c r="H675">
        <f t="shared" si="137"/>
        <v>7.81</v>
      </c>
      <c r="I675" s="49">
        <f t="shared" si="121"/>
        <v>19</v>
      </c>
      <c r="J675" s="49">
        <f t="shared" si="129"/>
        <v>19</v>
      </c>
      <c r="K675">
        <f t="shared" si="138"/>
        <v>7.84</v>
      </c>
      <c r="L675">
        <f t="shared" si="122"/>
        <v>24</v>
      </c>
      <c r="M675" s="49">
        <f t="shared" si="130"/>
        <v>24</v>
      </c>
      <c r="N675">
        <f t="shared" si="139"/>
        <v>7.82</v>
      </c>
      <c r="O675">
        <f t="shared" si="123"/>
        <v>39</v>
      </c>
      <c r="P675" s="49">
        <f t="shared" si="131"/>
        <v>39</v>
      </c>
      <c r="Q675">
        <f t="shared" si="140"/>
        <v>7.91</v>
      </c>
      <c r="R675">
        <f t="shared" si="124"/>
        <v>26</v>
      </c>
      <c r="S675" s="49">
        <f t="shared" si="132"/>
        <v>26</v>
      </c>
      <c r="T675">
        <f t="shared" si="141"/>
        <v>8.11</v>
      </c>
      <c r="U675">
        <f t="shared" si="125"/>
        <v>3</v>
      </c>
      <c r="V675" s="49">
        <f t="shared" si="133"/>
        <v>3</v>
      </c>
      <c r="W675">
        <f t="shared" si="142"/>
        <v>7.81</v>
      </c>
      <c r="X675">
        <f t="shared" si="126"/>
        <v>67</v>
      </c>
      <c r="Y675" s="49">
        <f t="shared" si="134"/>
        <v>67</v>
      </c>
      <c r="Z675">
        <f t="shared" si="143"/>
        <v>8.01</v>
      </c>
      <c r="AA675">
        <f t="shared" si="127"/>
        <v>22</v>
      </c>
      <c r="AB675">
        <f t="shared" si="135"/>
        <v>22</v>
      </c>
      <c r="AC675">
        <f t="shared" si="144"/>
        <v>8.27</v>
      </c>
      <c r="AD675" cm="1">
        <f t="array" ref="AD675">1+SUMPRODUCT((D$469:D$776=D675)*(AC$469:AC$776&gt;AC675))</f>
        <v>4</v>
      </c>
      <c r="AE675">
        <f t="shared" si="145"/>
        <v>4</v>
      </c>
      <c r="AF675">
        <f t="shared" si="146"/>
        <v>8.07</v>
      </c>
      <c r="AG675" cm="1">
        <f t="array" ref="AG675">1+SUMPRODUCT((D$469:D$776=D675)*(AF$469:AF$776&gt;AF675))</f>
        <v>6</v>
      </c>
      <c r="AH675">
        <f t="shared" si="147"/>
        <v>6</v>
      </c>
      <c r="AI675">
        <f t="shared" si="148"/>
        <v>7.73</v>
      </c>
      <c r="AJ675" cm="1">
        <f t="array" ref="AJ675">1+SUMPRODUCT((D$469:D$776=D675)*(AI$469:AI$776&gt;AI675))</f>
        <v>46</v>
      </c>
      <c r="AK675">
        <f t="shared" si="149"/>
        <v>46</v>
      </c>
      <c r="AL675">
        <f t="shared" si="150"/>
        <v>7.78</v>
      </c>
      <c r="AM675" cm="1">
        <f t="array" ref="AM675">1+SUMPRODUCT((D$469:D$776=D675)*(AL$469:AL$776&gt;AL675))</f>
        <v>40</v>
      </c>
      <c r="AN675">
        <f t="shared" si="151"/>
        <v>40</v>
      </c>
    </row>
    <row r="676" spans="2:40" x14ac:dyDescent="0.3">
      <c r="B676" t="s">
        <v>225</v>
      </c>
      <c r="C676" t="str">
        <f>VLOOKUP(B676,class!A$1:B$357,2,FALSE)</f>
        <v>Shire district</v>
      </c>
      <c r="D676" t="str">
        <f>VLOOKUP(B676,classifications!E$3:F$335,2,FALSE)</f>
        <v>Urban with Major Conurbation</v>
      </c>
      <c r="E676" s="7">
        <f t="shared" si="136"/>
        <v>7.63</v>
      </c>
      <c r="F676" s="49">
        <f t="shared" si="120"/>
        <v>34</v>
      </c>
      <c r="G676" s="49">
        <f t="shared" si="128"/>
        <v>34</v>
      </c>
      <c r="H676">
        <f t="shared" si="137"/>
        <v>7.5</v>
      </c>
      <c r="I676" s="49">
        <f t="shared" si="121"/>
        <v>60</v>
      </c>
      <c r="J676" s="49">
        <f t="shared" si="129"/>
        <v>60</v>
      </c>
      <c r="K676">
        <f t="shared" si="138"/>
        <v>7.76</v>
      </c>
      <c r="L676">
        <f t="shared" si="122"/>
        <v>17</v>
      </c>
      <c r="M676" s="49">
        <f t="shared" si="130"/>
        <v>17</v>
      </c>
      <c r="N676">
        <f t="shared" si="139"/>
        <v>7.45</v>
      </c>
      <c r="O676">
        <f t="shared" si="123"/>
        <v>73</v>
      </c>
      <c r="P676" s="49">
        <f t="shared" si="131"/>
        <v>73</v>
      </c>
      <c r="Q676">
        <f t="shared" si="140"/>
        <v>7.63</v>
      </c>
      <c r="R676">
        <f t="shared" si="124"/>
        <v>62</v>
      </c>
      <c r="S676" s="49">
        <f t="shared" si="132"/>
        <v>62</v>
      </c>
      <c r="T676">
        <f t="shared" si="141"/>
        <v>8.19</v>
      </c>
      <c r="U676">
        <f t="shared" si="125"/>
        <v>4</v>
      </c>
      <c r="V676" s="49">
        <f t="shared" si="133"/>
        <v>4</v>
      </c>
      <c r="W676">
        <f t="shared" si="142"/>
        <v>7.61</v>
      </c>
      <c r="X676">
        <f t="shared" si="126"/>
        <v>66</v>
      </c>
      <c r="Y676" s="49">
        <f t="shared" si="134"/>
        <v>66</v>
      </c>
      <c r="Z676">
        <f t="shared" si="143"/>
        <v>7.93</v>
      </c>
      <c r="AA676">
        <f t="shared" si="127"/>
        <v>19</v>
      </c>
      <c r="AB676">
        <f t="shared" si="135"/>
        <v>19</v>
      </c>
      <c r="AC676">
        <f t="shared" si="144"/>
        <v>7.99</v>
      </c>
      <c r="AD676" cm="1">
        <f t="array" ref="AD676">1+SUMPRODUCT((D$469:D$776=D676)*(AC$469:AC$776&gt;AC676))</f>
        <v>10</v>
      </c>
      <c r="AE676">
        <f t="shared" si="145"/>
        <v>10</v>
      </c>
      <c r="AF676">
        <f t="shared" si="146"/>
        <v>8.32</v>
      </c>
      <c r="AG676" cm="1">
        <f t="array" ref="AG676">1+SUMPRODUCT((D$469:D$776=D676)*(AF$469:AF$776&gt;AF676))</f>
        <v>2</v>
      </c>
      <c r="AH676">
        <f t="shared" si="147"/>
        <v>2</v>
      </c>
      <c r="AI676">
        <f t="shared" si="148"/>
        <v>7.51</v>
      </c>
      <c r="AJ676" cm="1">
        <f t="array" ref="AJ676">1+SUMPRODUCT((D$469:D$776=D676)*(AI$469:AI$776&gt;AI676))</f>
        <v>72</v>
      </c>
      <c r="AK676">
        <f t="shared" si="149"/>
        <v>72</v>
      </c>
      <c r="AL676" t="str">
        <f t="shared" si="150"/>
        <v>x</v>
      </c>
      <c r="AM676" cm="1">
        <f t="array" ref="AM676">1+SUMPRODUCT((D$469:D$776=D676)*(AL$469:AL$776&gt;AL676))</f>
        <v>1</v>
      </c>
      <c r="AN676">
        <f t="shared" si="151"/>
        <v>9999</v>
      </c>
    </row>
    <row r="677" spans="2:40" x14ac:dyDescent="0.3">
      <c r="B677" t="s">
        <v>226</v>
      </c>
      <c r="C677" t="str">
        <f>VLOOKUP(B677,class!A$1:B$357,2,FALSE)</f>
        <v>Shire district</v>
      </c>
      <c r="D677" t="str">
        <f>VLOOKUP(B677,classifications!E$3:F$335,2,FALSE)</f>
        <v xml:space="preserve">Largely Rural (rural including hub towns 50-79%) </v>
      </c>
      <c r="E677" s="7">
        <f t="shared" si="136"/>
        <v>7.77</v>
      </c>
      <c r="F677" s="49">
        <f t="shared" si="120"/>
        <v>23</v>
      </c>
      <c r="G677" s="49">
        <f t="shared" si="128"/>
        <v>23</v>
      </c>
      <c r="H677">
        <f t="shared" si="137"/>
        <v>7.84</v>
      </c>
      <c r="I677" s="49">
        <f t="shared" si="121"/>
        <v>19</v>
      </c>
      <c r="J677" s="49">
        <f t="shared" si="129"/>
        <v>19</v>
      </c>
      <c r="K677">
        <f t="shared" si="138"/>
        <v>7.78</v>
      </c>
      <c r="L677">
        <f t="shared" si="122"/>
        <v>25</v>
      </c>
      <c r="M677" s="49">
        <f t="shared" si="130"/>
        <v>25</v>
      </c>
      <c r="N677">
        <f t="shared" si="139"/>
        <v>8.14</v>
      </c>
      <c r="O677">
        <f t="shared" si="123"/>
        <v>4</v>
      </c>
      <c r="P677" s="49">
        <f t="shared" si="131"/>
        <v>4</v>
      </c>
      <c r="Q677">
        <f t="shared" si="140"/>
        <v>7.82</v>
      </c>
      <c r="R677">
        <f t="shared" si="124"/>
        <v>33</v>
      </c>
      <c r="S677" s="49">
        <f t="shared" si="132"/>
        <v>33</v>
      </c>
      <c r="T677">
        <f t="shared" si="141"/>
        <v>8.07</v>
      </c>
      <c r="U677">
        <f t="shared" si="125"/>
        <v>14</v>
      </c>
      <c r="V677" s="49">
        <f t="shared" si="133"/>
        <v>14</v>
      </c>
      <c r="W677">
        <f t="shared" si="142"/>
        <v>8.19</v>
      </c>
      <c r="X677">
        <f t="shared" si="126"/>
        <v>5</v>
      </c>
      <c r="Y677" s="49">
        <f t="shared" si="134"/>
        <v>5</v>
      </c>
      <c r="Z677">
        <f t="shared" si="143"/>
        <v>7.62</v>
      </c>
      <c r="AA677">
        <f t="shared" si="127"/>
        <v>41</v>
      </c>
      <c r="AB677">
        <f t="shared" si="135"/>
        <v>41</v>
      </c>
      <c r="AC677">
        <f t="shared" si="144"/>
        <v>8.0500000000000007</v>
      </c>
      <c r="AD677" cm="1">
        <f t="array" ref="AD677">1+SUMPRODUCT((D$469:D$776=D677)*(AC$469:AC$776&gt;AC677))</f>
        <v>11</v>
      </c>
      <c r="AE677">
        <f t="shared" si="145"/>
        <v>11</v>
      </c>
      <c r="AF677">
        <f t="shared" si="146"/>
        <v>7.77</v>
      </c>
      <c r="AG677" cm="1">
        <f t="array" ref="AG677">1+SUMPRODUCT((D$469:D$776=D677)*(AF$469:AF$776&gt;AF677))</f>
        <v>23</v>
      </c>
      <c r="AH677">
        <f t="shared" si="147"/>
        <v>23</v>
      </c>
      <c r="AI677">
        <f t="shared" si="148"/>
        <v>7.72</v>
      </c>
      <c r="AJ677" cm="1">
        <f t="array" ref="AJ677">1+SUMPRODUCT((D$469:D$776=D677)*(AI$469:AI$776&gt;AI677))</f>
        <v>31</v>
      </c>
      <c r="AK677">
        <f t="shared" si="149"/>
        <v>31</v>
      </c>
      <c r="AL677">
        <f t="shared" si="150"/>
        <v>8.01</v>
      </c>
      <c r="AM677" cm="1">
        <f t="array" ref="AM677">1+SUMPRODUCT((D$469:D$776=D677)*(AL$469:AL$776&gt;AL677))</f>
        <v>11</v>
      </c>
      <c r="AN677">
        <f t="shared" si="151"/>
        <v>11</v>
      </c>
    </row>
    <row r="678" spans="2:40" x14ac:dyDescent="0.3">
      <c r="B678" t="s">
        <v>227</v>
      </c>
      <c r="C678" t="str">
        <f>VLOOKUP(B678,class!A$1:B$357,2,FALSE)</f>
        <v>Shire district</v>
      </c>
      <c r="D678" t="str">
        <f>VLOOKUP(B678,classifications!E$3:F$335,2,FALSE)</f>
        <v>Urban with City and Town</v>
      </c>
      <c r="E678" s="7">
        <f t="shared" si="136"/>
        <v>7.73</v>
      </c>
      <c r="F678" s="49">
        <f t="shared" ref="F678:F709" si="152">1+SUMPRODUCT((D$469:D$776=D678)*(E$469:E$776&gt;E678))</f>
        <v>26</v>
      </c>
      <c r="G678" s="49">
        <f t="shared" si="128"/>
        <v>26</v>
      </c>
      <c r="H678">
        <f t="shared" si="137"/>
        <v>7.82</v>
      </c>
      <c r="I678" s="49">
        <f t="shared" ref="I678:I709" si="153">1+SUMPRODUCT((D$469:D$776=D678)*(H$469:H$776&gt;H678))</f>
        <v>16</v>
      </c>
      <c r="J678" s="49">
        <f t="shared" si="129"/>
        <v>16</v>
      </c>
      <c r="K678">
        <f t="shared" si="138"/>
        <v>7.8</v>
      </c>
      <c r="L678">
        <f t="shared" ref="L678:L709" si="154">1+SUMPRODUCT((D$469:D$776=D678)*(K$469:K$776&gt;K678))</f>
        <v>30</v>
      </c>
      <c r="M678" s="49">
        <f t="shared" si="130"/>
        <v>30</v>
      </c>
      <c r="N678">
        <f t="shared" si="139"/>
        <v>7.82</v>
      </c>
      <c r="O678">
        <f t="shared" ref="O678:O709" si="155">1+SUMPRODUCT((D$469:D$776=D678)*(N$469:N$776&gt;N678))</f>
        <v>39</v>
      </c>
      <c r="P678" s="49">
        <f t="shared" si="131"/>
        <v>39</v>
      </c>
      <c r="Q678">
        <f t="shared" si="140"/>
        <v>7.6</v>
      </c>
      <c r="R678">
        <f t="shared" ref="R678:R709" si="156">1+SUMPRODUCT((D$469:D$776=D678)*(Q$469:Q$776&gt;Q678))</f>
        <v>86</v>
      </c>
      <c r="S678" s="49">
        <f t="shared" si="132"/>
        <v>86</v>
      </c>
      <c r="T678">
        <f t="shared" si="141"/>
        <v>7.82</v>
      </c>
      <c r="U678">
        <f t="shared" ref="U678:U709" si="157">1+SUMPRODUCT((D$469:D$776=D678)*(T$469:T$776&gt;T678))</f>
        <v>54</v>
      </c>
      <c r="V678" s="49">
        <f t="shared" si="133"/>
        <v>54</v>
      </c>
      <c r="W678">
        <f t="shared" si="142"/>
        <v>8.6999999999999993</v>
      </c>
      <c r="X678">
        <f t="shared" ref="X678:X709" si="158">1+SUMPRODUCT((D$469:D$776=D678)*(W$469:W$776&gt;W678))</f>
        <v>1</v>
      </c>
      <c r="Y678" s="49">
        <f t="shared" si="134"/>
        <v>1</v>
      </c>
      <c r="Z678">
        <f t="shared" si="143"/>
        <v>8.19</v>
      </c>
      <c r="AA678">
        <f t="shared" ref="AA678:AA709" si="159">1+SUMPRODUCT((D$469:D$776=D678)*(Z$469:Z$776&gt;Z678))</f>
        <v>8</v>
      </c>
      <c r="AB678">
        <f t="shared" si="135"/>
        <v>8</v>
      </c>
      <c r="AC678">
        <f t="shared" si="144"/>
        <v>7.85</v>
      </c>
      <c r="AD678" cm="1">
        <f t="array" ref="AD678">1+SUMPRODUCT((D$469:D$776=D678)*(AC$469:AC$776&gt;AC678))</f>
        <v>48</v>
      </c>
      <c r="AE678">
        <f t="shared" si="145"/>
        <v>48</v>
      </c>
      <c r="AF678">
        <f t="shared" si="146"/>
        <v>8.07</v>
      </c>
      <c r="AG678" cm="1">
        <f t="array" ref="AG678">1+SUMPRODUCT((D$469:D$776=D678)*(AF$469:AF$776&gt;AF678))</f>
        <v>6</v>
      </c>
      <c r="AH678">
        <f t="shared" si="147"/>
        <v>6</v>
      </c>
      <c r="AI678">
        <f t="shared" si="148"/>
        <v>7.66</v>
      </c>
      <c r="AJ678" cm="1">
        <f t="array" ref="AJ678">1+SUMPRODUCT((D$469:D$776=D678)*(AI$469:AI$776&gt;AI678))</f>
        <v>62</v>
      </c>
      <c r="AK678">
        <f t="shared" si="149"/>
        <v>62</v>
      </c>
      <c r="AL678">
        <f t="shared" si="150"/>
        <v>7.22</v>
      </c>
      <c r="AM678" cm="1">
        <f t="array" ref="AM678">1+SUMPRODUCT((D$469:D$776=D678)*(AL$469:AL$776&gt;AL678))</f>
        <v>86</v>
      </c>
      <c r="AN678">
        <f t="shared" si="151"/>
        <v>86</v>
      </c>
    </row>
    <row r="679" spans="2:40" x14ac:dyDescent="0.3">
      <c r="B679" t="s">
        <v>228</v>
      </c>
      <c r="C679" t="str">
        <f>VLOOKUP(B679,class!A$1:B$357,2,FALSE)</f>
        <v>Unitary authority</v>
      </c>
      <c r="D679" t="str">
        <f>VLOOKUP(B679,classifications!E$3:F$335,2,FALSE)</f>
        <v xml:space="preserve">Mainly Rural (rural including hub towns &gt;=80%) </v>
      </c>
      <c r="E679" s="7">
        <f t="shared" si="136"/>
        <v>8.01</v>
      </c>
      <c r="F679" s="49">
        <f t="shared" si="152"/>
        <v>6</v>
      </c>
      <c r="G679" s="49">
        <f t="shared" si="128"/>
        <v>6</v>
      </c>
      <c r="H679">
        <f t="shared" si="137"/>
        <v>7.9</v>
      </c>
      <c r="I679" s="49">
        <f t="shared" si="153"/>
        <v>10</v>
      </c>
      <c r="J679" s="49">
        <f t="shared" si="129"/>
        <v>10</v>
      </c>
      <c r="K679">
        <f t="shared" si="138"/>
        <v>7.95</v>
      </c>
      <c r="L679">
        <f t="shared" si="154"/>
        <v>22</v>
      </c>
      <c r="M679" s="49">
        <f t="shared" si="130"/>
        <v>22</v>
      </c>
      <c r="N679">
        <f t="shared" si="139"/>
        <v>8.0399999999999991</v>
      </c>
      <c r="O679">
        <f t="shared" si="155"/>
        <v>16</v>
      </c>
      <c r="P679" s="49">
        <f t="shared" si="131"/>
        <v>16</v>
      </c>
      <c r="Q679">
        <f t="shared" si="140"/>
        <v>7.95</v>
      </c>
      <c r="R679">
        <f t="shared" si="156"/>
        <v>21</v>
      </c>
      <c r="S679" s="49">
        <f t="shared" si="132"/>
        <v>21</v>
      </c>
      <c r="T679">
        <f t="shared" si="141"/>
        <v>8.06</v>
      </c>
      <c r="U679">
        <f t="shared" si="157"/>
        <v>14</v>
      </c>
      <c r="V679" s="49">
        <f t="shared" si="133"/>
        <v>14</v>
      </c>
      <c r="W679">
        <f t="shared" si="142"/>
        <v>8.0399999999999991</v>
      </c>
      <c r="X679">
        <f t="shared" si="158"/>
        <v>15</v>
      </c>
      <c r="Y679" s="49">
        <f t="shared" si="134"/>
        <v>15</v>
      </c>
      <c r="Z679">
        <f t="shared" si="143"/>
        <v>7.98</v>
      </c>
      <c r="AA679">
        <f t="shared" si="159"/>
        <v>26</v>
      </c>
      <c r="AB679">
        <f t="shared" si="135"/>
        <v>26</v>
      </c>
      <c r="AC679">
        <f t="shared" si="144"/>
        <v>8.0399999999999991</v>
      </c>
      <c r="AD679" cm="1">
        <f t="array" ref="AD679">1+SUMPRODUCT((D$469:D$776=D679)*(AC$469:AC$776&gt;AC679))</f>
        <v>19</v>
      </c>
      <c r="AE679">
        <f t="shared" si="145"/>
        <v>19</v>
      </c>
      <c r="AF679">
        <f t="shared" si="146"/>
        <v>7.93</v>
      </c>
      <c r="AG679" cm="1">
        <f t="array" ref="AG679">1+SUMPRODUCT((D$469:D$776=D679)*(AF$469:AF$776&gt;AF679))</f>
        <v>18</v>
      </c>
      <c r="AH679">
        <f t="shared" si="147"/>
        <v>18</v>
      </c>
      <c r="AI679">
        <f t="shared" si="148"/>
        <v>8.1199999999999992</v>
      </c>
      <c r="AJ679" cm="1">
        <f t="array" ref="AJ679">1+SUMPRODUCT((D$469:D$776=D679)*(AI$469:AI$776&gt;AI679))</f>
        <v>6</v>
      </c>
      <c r="AK679">
        <f t="shared" si="149"/>
        <v>6</v>
      </c>
      <c r="AL679">
        <f t="shared" si="150"/>
        <v>8.2200000000000006</v>
      </c>
      <c r="AM679" cm="1">
        <f t="array" ref="AM679">1+SUMPRODUCT((D$469:D$776=D679)*(AL$469:AL$776&gt;AL679))</f>
        <v>7</v>
      </c>
      <c r="AN679">
        <f t="shared" si="151"/>
        <v>7</v>
      </c>
    </row>
    <row r="680" spans="2:40" x14ac:dyDescent="0.3">
      <c r="B680" t="s">
        <v>229</v>
      </c>
      <c r="C680" t="str">
        <f>VLOOKUP(B680,class!A$1:B$357,2,FALSE)</f>
        <v>Shire district</v>
      </c>
      <c r="D680" t="str">
        <f>VLOOKUP(B680,classifications!E$3:F$335,2,FALSE)</f>
        <v xml:space="preserve">Mainly Rural (rural including hub towns &gt;=80%) </v>
      </c>
      <c r="E680" s="7">
        <f t="shared" si="136"/>
        <v>7.8</v>
      </c>
      <c r="F680" s="49">
        <f t="shared" si="152"/>
        <v>24</v>
      </c>
      <c r="G680" s="49">
        <f t="shared" si="128"/>
        <v>24</v>
      </c>
      <c r="H680">
        <f t="shared" si="137"/>
        <v>7.67</v>
      </c>
      <c r="I680" s="49">
        <f t="shared" si="153"/>
        <v>33</v>
      </c>
      <c r="J680" s="49">
        <f t="shared" si="129"/>
        <v>33</v>
      </c>
      <c r="K680">
        <f t="shared" si="138"/>
        <v>7.58</v>
      </c>
      <c r="L680">
        <f t="shared" si="154"/>
        <v>39</v>
      </c>
      <c r="M680" s="49">
        <f t="shared" si="130"/>
        <v>39</v>
      </c>
      <c r="N680">
        <f t="shared" si="139"/>
        <v>7.79</v>
      </c>
      <c r="O680">
        <f t="shared" si="155"/>
        <v>36</v>
      </c>
      <c r="P680" s="49">
        <f t="shared" si="131"/>
        <v>36</v>
      </c>
      <c r="Q680">
        <f t="shared" si="140"/>
        <v>8.1300000000000008</v>
      </c>
      <c r="R680">
        <f t="shared" si="156"/>
        <v>7</v>
      </c>
      <c r="S680" s="49">
        <f t="shared" si="132"/>
        <v>7</v>
      </c>
      <c r="T680">
        <f t="shared" si="141"/>
        <v>8.11</v>
      </c>
      <c r="U680">
        <f t="shared" si="157"/>
        <v>10</v>
      </c>
      <c r="V680" s="49">
        <f t="shared" si="133"/>
        <v>10</v>
      </c>
      <c r="W680">
        <f t="shared" si="142"/>
        <v>7.92</v>
      </c>
      <c r="X680">
        <f t="shared" si="158"/>
        <v>26</v>
      </c>
      <c r="Y680" s="49">
        <f t="shared" si="134"/>
        <v>26</v>
      </c>
      <c r="Z680">
        <f t="shared" si="143"/>
        <v>7.92</v>
      </c>
      <c r="AA680">
        <f t="shared" si="159"/>
        <v>30</v>
      </c>
      <c r="AB680">
        <f t="shared" si="135"/>
        <v>30</v>
      </c>
      <c r="AC680">
        <f t="shared" si="144"/>
        <v>8.26</v>
      </c>
      <c r="AD680" cm="1">
        <f t="array" ref="AD680">1+SUMPRODUCT((D$469:D$776=D680)*(AC$469:AC$776&gt;AC680))</f>
        <v>6</v>
      </c>
      <c r="AE680">
        <f t="shared" si="145"/>
        <v>6</v>
      </c>
      <c r="AF680">
        <f t="shared" si="146"/>
        <v>7.75</v>
      </c>
      <c r="AG680" cm="1">
        <f t="array" ref="AG680">1+SUMPRODUCT((D$469:D$776=D680)*(AF$469:AF$776&gt;AF680))</f>
        <v>31</v>
      </c>
      <c r="AH680">
        <f t="shared" si="147"/>
        <v>31</v>
      </c>
      <c r="AI680">
        <f t="shared" si="148"/>
        <v>7.7</v>
      </c>
      <c r="AJ680" cm="1">
        <f t="array" ref="AJ680">1+SUMPRODUCT((D$469:D$776=D680)*(AI$469:AI$776&gt;AI680))</f>
        <v>34</v>
      </c>
      <c r="AK680">
        <f t="shared" si="149"/>
        <v>34</v>
      </c>
      <c r="AL680">
        <f t="shared" si="150"/>
        <v>7.9</v>
      </c>
      <c r="AM680" cm="1">
        <f t="array" ref="AM680">1+SUMPRODUCT((D$469:D$776=D680)*(AL$469:AL$776&gt;AL680))</f>
        <v>22</v>
      </c>
      <c r="AN680">
        <f t="shared" si="151"/>
        <v>22</v>
      </c>
    </row>
    <row r="681" spans="2:40" x14ac:dyDescent="0.3">
      <c r="B681" t="s">
        <v>230</v>
      </c>
      <c r="C681" t="str">
        <f>VLOOKUP(B681,class!A$1:B$357,2,FALSE)</f>
        <v>Metropolitan district</v>
      </c>
      <c r="D681" t="str">
        <f>VLOOKUP(B681,classifications!E$3:F$335,2,FALSE)</f>
        <v>Urban with Major Conurbation</v>
      </c>
      <c r="E681" s="7">
        <f t="shared" si="136"/>
        <v>7.39</v>
      </c>
      <c r="F681" s="49">
        <f t="shared" si="152"/>
        <v>63</v>
      </c>
      <c r="G681" s="49">
        <f t="shared" si="128"/>
        <v>63</v>
      </c>
      <c r="H681">
        <f t="shared" si="137"/>
        <v>7.6</v>
      </c>
      <c r="I681" s="49">
        <f t="shared" si="153"/>
        <v>35</v>
      </c>
      <c r="J681" s="49">
        <f t="shared" si="129"/>
        <v>35</v>
      </c>
      <c r="K681">
        <f t="shared" si="138"/>
        <v>7.52</v>
      </c>
      <c r="L681">
        <f t="shared" si="154"/>
        <v>67</v>
      </c>
      <c r="M681" s="49">
        <f t="shared" si="130"/>
        <v>67</v>
      </c>
      <c r="N681">
        <f t="shared" si="139"/>
        <v>7.75</v>
      </c>
      <c r="O681">
        <f t="shared" si="155"/>
        <v>39</v>
      </c>
      <c r="P681" s="49">
        <f t="shared" si="131"/>
        <v>39</v>
      </c>
      <c r="Q681">
        <f t="shared" si="140"/>
        <v>7.72</v>
      </c>
      <c r="R681">
        <f t="shared" si="156"/>
        <v>48</v>
      </c>
      <c r="S681" s="49">
        <f t="shared" si="132"/>
        <v>48</v>
      </c>
      <c r="T681">
        <f t="shared" si="141"/>
        <v>7.67</v>
      </c>
      <c r="U681">
        <f t="shared" si="157"/>
        <v>62</v>
      </c>
      <c r="V681" s="49">
        <f t="shared" si="133"/>
        <v>62</v>
      </c>
      <c r="W681">
        <f t="shared" si="142"/>
        <v>7.76</v>
      </c>
      <c r="X681">
        <f t="shared" si="158"/>
        <v>47</v>
      </c>
      <c r="Y681" s="49">
        <f t="shared" si="134"/>
        <v>47</v>
      </c>
      <c r="Z681">
        <f t="shared" si="143"/>
        <v>7.8</v>
      </c>
      <c r="AA681">
        <f t="shared" si="159"/>
        <v>43</v>
      </c>
      <c r="AB681">
        <f t="shared" si="135"/>
        <v>43</v>
      </c>
      <c r="AC681">
        <f t="shared" si="144"/>
        <v>7.72</v>
      </c>
      <c r="AD681" cm="1">
        <f t="array" ref="AD681">1+SUMPRODUCT((D$469:D$776=D681)*(AC$469:AC$776&gt;AC681))</f>
        <v>50</v>
      </c>
      <c r="AE681">
        <f t="shared" si="145"/>
        <v>50</v>
      </c>
      <c r="AF681">
        <f t="shared" si="146"/>
        <v>7.76</v>
      </c>
      <c r="AG681" cm="1">
        <f t="array" ref="AG681">1+SUMPRODUCT((D$469:D$776=D681)*(AF$469:AF$776&gt;AF681))</f>
        <v>15</v>
      </c>
      <c r="AH681">
        <f t="shared" si="147"/>
        <v>15</v>
      </c>
      <c r="AI681">
        <f t="shared" si="148"/>
        <v>7.6</v>
      </c>
      <c r="AJ681" cm="1">
        <f t="array" ref="AJ681">1+SUMPRODUCT((D$469:D$776=D681)*(AI$469:AI$776&gt;AI681))</f>
        <v>60</v>
      </c>
      <c r="AK681">
        <f t="shared" si="149"/>
        <v>60</v>
      </c>
      <c r="AL681">
        <f t="shared" si="150"/>
        <v>7.69</v>
      </c>
      <c r="AM681" cm="1">
        <f t="array" ref="AM681">1+SUMPRODUCT((D$469:D$776=D681)*(AL$469:AL$776&gt;AL681))</f>
        <v>36</v>
      </c>
      <c r="AN681">
        <f t="shared" si="151"/>
        <v>36</v>
      </c>
    </row>
    <row r="682" spans="2:40" x14ac:dyDescent="0.3">
      <c r="B682" t="s">
        <v>231</v>
      </c>
      <c r="C682" t="str">
        <f>VLOOKUP(B682,class!A$1:B$357,2,FALSE)</f>
        <v>Metropolitan district</v>
      </c>
      <c r="D682" t="str">
        <f>VLOOKUP(B682,classifications!E$3:F$335,2,FALSE)</f>
        <v>Urban with Major Conurbation</v>
      </c>
      <c r="E682" s="7">
        <f t="shared" si="136"/>
        <v>7.44</v>
      </c>
      <c r="F682" s="49">
        <f t="shared" si="152"/>
        <v>57</v>
      </c>
      <c r="G682" s="49">
        <f t="shared" si="128"/>
        <v>57</v>
      </c>
      <c r="H682">
        <f t="shared" si="137"/>
        <v>7.64</v>
      </c>
      <c r="I682" s="49">
        <f t="shared" si="153"/>
        <v>31</v>
      </c>
      <c r="J682" s="49">
        <f t="shared" si="129"/>
        <v>31</v>
      </c>
      <c r="K682">
        <f t="shared" si="138"/>
        <v>7.64</v>
      </c>
      <c r="L682">
        <f t="shared" si="154"/>
        <v>43</v>
      </c>
      <c r="M682" s="49">
        <f t="shared" si="130"/>
        <v>43</v>
      </c>
      <c r="N682">
        <f t="shared" si="139"/>
        <v>7.53</v>
      </c>
      <c r="O682">
        <f t="shared" si="155"/>
        <v>67</v>
      </c>
      <c r="P682" s="49">
        <f t="shared" si="131"/>
        <v>67</v>
      </c>
      <c r="Q682">
        <f t="shared" si="140"/>
        <v>7.59</v>
      </c>
      <c r="R682">
        <f t="shared" si="156"/>
        <v>67</v>
      </c>
      <c r="S682" s="49">
        <f t="shared" si="132"/>
        <v>67</v>
      </c>
      <c r="T682">
        <f t="shared" si="141"/>
        <v>7.6</v>
      </c>
      <c r="U682">
        <f t="shared" si="157"/>
        <v>69</v>
      </c>
      <c r="V682" s="49">
        <f t="shared" si="133"/>
        <v>69</v>
      </c>
      <c r="W682">
        <f t="shared" si="142"/>
        <v>7.64</v>
      </c>
      <c r="X682">
        <f t="shared" si="158"/>
        <v>61</v>
      </c>
      <c r="Y682" s="49">
        <f t="shared" si="134"/>
        <v>61</v>
      </c>
      <c r="Z682">
        <f t="shared" si="143"/>
        <v>7.74</v>
      </c>
      <c r="AA682">
        <f t="shared" si="159"/>
        <v>55</v>
      </c>
      <c r="AB682">
        <f t="shared" si="135"/>
        <v>55</v>
      </c>
      <c r="AC682">
        <f t="shared" si="144"/>
        <v>7.58</v>
      </c>
      <c r="AD682" cm="1">
        <f t="array" ref="AD682">1+SUMPRODUCT((D$469:D$776=D682)*(AC$469:AC$776&gt;AC682))</f>
        <v>68</v>
      </c>
      <c r="AE682">
        <f t="shared" si="145"/>
        <v>68</v>
      </c>
      <c r="AF682">
        <f t="shared" si="146"/>
        <v>7.61</v>
      </c>
      <c r="AG682" cm="1">
        <f t="array" ref="AG682">1+SUMPRODUCT((D$469:D$776=D682)*(AF$469:AF$776&gt;AF682))</f>
        <v>49</v>
      </c>
      <c r="AH682">
        <f t="shared" si="147"/>
        <v>49</v>
      </c>
      <c r="AI682">
        <f t="shared" si="148"/>
        <v>7.58</v>
      </c>
      <c r="AJ682" cm="1">
        <f t="array" ref="AJ682">1+SUMPRODUCT((D$469:D$776=D682)*(AI$469:AI$776&gt;AI682))</f>
        <v>64</v>
      </c>
      <c r="AK682">
        <f t="shared" si="149"/>
        <v>64</v>
      </c>
      <c r="AL682">
        <f t="shared" si="150"/>
        <v>7.75</v>
      </c>
      <c r="AM682" cm="1">
        <f t="array" ref="AM682">1+SUMPRODUCT((D$469:D$776=D682)*(AL$469:AL$776&gt;AL682))</f>
        <v>23</v>
      </c>
      <c r="AN682">
        <f t="shared" si="151"/>
        <v>23</v>
      </c>
    </row>
    <row r="683" spans="2:40" x14ac:dyDescent="0.3">
      <c r="B683" t="s">
        <v>232</v>
      </c>
      <c r="C683" t="str">
        <f>VLOOKUP(B683,class!A$1:B$357,2,FALSE)</f>
        <v>Shire district</v>
      </c>
      <c r="D683" t="str">
        <f>VLOOKUP(B683,classifications!E$3:F$335,2,FALSE)</f>
        <v>Urban with Significant Rural (rural including hub towns 26-49%)</v>
      </c>
      <c r="E683" s="7">
        <f t="shared" si="136"/>
        <v>7.72</v>
      </c>
      <c r="F683" s="49">
        <f t="shared" si="152"/>
        <v>29</v>
      </c>
      <c r="G683" s="49">
        <f t="shared" si="128"/>
        <v>29</v>
      </c>
      <c r="H683">
        <f t="shared" si="137"/>
        <v>7.7</v>
      </c>
      <c r="I683" s="49">
        <f t="shared" si="153"/>
        <v>35</v>
      </c>
      <c r="J683" s="49">
        <f t="shared" si="129"/>
        <v>35</v>
      </c>
      <c r="K683">
        <f t="shared" si="138"/>
        <v>7.64</v>
      </c>
      <c r="L683">
        <f t="shared" si="154"/>
        <v>45</v>
      </c>
      <c r="M683" s="49">
        <f t="shared" si="130"/>
        <v>45</v>
      </c>
      <c r="N683">
        <f t="shared" si="139"/>
        <v>7.86</v>
      </c>
      <c r="O683">
        <f t="shared" si="155"/>
        <v>32</v>
      </c>
      <c r="P683" s="49">
        <f t="shared" si="131"/>
        <v>32</v>
      </c>
      <c r="Q683">
        <f t="shared" si="140"/>
        <v>7.77</v>
      </c>
      <c r="R683">
        <f t="shared" si="156"/>
        <v>40</v>
      </c>
      <c r="S683" s="49">
        <f t="shared" si="132"/>
        <v>40</v>
      </c>
      <c r="T683">
        <f t="shared" si="141"/>
        <v>7.73</v>
      </c>
      <c r="U683">
        <f t="shared" si="157"/>
        <v>47</v>
      </c>
      <c r="V683" s="49">
        <f t="shared" si="133"/>
        <v>47</v>
      </c>
      <c r="W683">
        <f t="shared" si="142"/>
        <v>7.94</v>
      </c>
      <c r="X683">
        <f t="shared" si="158"/>
        <v>26</v>
      </c>
      <c r="Y683" s="49">
        <f t="shared" si="134"/>
        <v>26</v>
      </c>
      <c r="Z683">
        <f t="shared" si="143"/>
        <v>8.02</v>
      </c>
      <c r="AA683">
        <f t="shared" si="159"/>
        <v>18</v>
      </c>
      <c r="AB683">
        <f t="shared" si="135"/>
        <v>18</v>
      </c>
      <c r="AC683">
        <f t="shared" si="144"/>
        <v>8.0299999999999994</v>
      </c>
      <c r="AD683" cm="1">
        <f t="array" ref="AD683">1+SUMPRODUCT((D$469:D$776=D683)*(AC$469:AC$776&gt;AC683))</f>
        <v>11</v>
      </c>
      <c r="AE683">
        <f t="shared" si="145"/>
        <v>11</v>
      </c>
      <c r="AF683">
        <f t="shared" si="146"/>
        <v>7.68</v>
      </c>
      <c r="AG683" cm="1">
        <f t="array" ref="AG683">1+SUMPRODUCT((D$469:D$776=D683)*(AF$469:AF$776&gt;AF683))</f>
        <v>33</v>
      </c>
      <c r="AH683">
        <f t="shared" si="147"/>
        <v>33</v>
      </c>
      <c r="AI683">
        <f t="shared" si="148"/>
        <v>7.92</v>
      </c>
      <c r="AJ683" cm="1">
        <f t="array" ref="AJ683">1+SUMPRODUCT((D$469:D$776=D683)*(AI$469:AI$776&gt;AI683))</f>
        <v>18</v>
      </c>
      <c r="AK683">
        <f t="shared" si="149"/>
        <v>18</v>
      </c>
      <c r="AL683">
        <f t="shared" si="150"/>
        <v>8.18</v>
      </c>
      <c r="AM683" cm="1">
        <f t="array" ref="AM683">1+SUMPRODUCT((D$469:D$776=D683)*(AL$469:AL$776&gt;AL683))</f>
        <v>5</v>
      </c>
      <c r="AN683">
        <f t="shared" si="151"/>
        <v>5</v>
      </c>
    </row>
    <row r="684" spans="2:40" x14ac:dyDescent="0.3">
      <c r="B684" t="s">
        <v>233</v>
      </c>
      <c r="C684" t="str">
        <f>VLOOKUP(B684,class!A$1:B$357,2,FALSE)</f>
        <v>Shire district</v>
      </c>
      <c r="D684" t="str">
        <f>VLOOKUP(B684,classifications!E$3:F$335,2,FALSE)</f>
        <v xml:space="preserve">Largely Rural (rural including hub towns 50-79%) </v>
      </c>
      <c r="E684" s="7">
        <f t="shared" si="136"/>
        <v>7.86</v>
      </c>
      <c r="F684" s="49">
        <f t="shared" si="152"/>
        <v>14</v>
      </c>
      <c r="G684" s="49">
        <f t="shared" si="128"/>
        <v>14</v>
      </c>
      <c r="H684">
        <f t="shared" si="137"/>
        <v>7.76</v>
      </c>
      <c r="I684" s="49">
        <f t="shared" si="153"/>
        <v>29</v>
      </c>
      <c r="J684" s="49">
        <f t="shared" si="129"/>
        <v>29</v>
      </c>
      <c r="K684">
        <f t="shared" si="138"/>
        <v>7.61</v>
      </c>
      <c r="L684">
        <f t="shared" si="154"/>
        <v>39</v>
      </c>
      <c r="M684" s="49">
        <f t="shared" si="130"/>
        <v>39</v>
      </c>
      <c r="N684">
        <f t="shared" si="139"/>
        <v>7.79</v>
      </c>
      <c r="O684">
        <f t="shared" si="155"/>
        <v>36</v>
      </c>
      <c r="P684" s="49">
        <f t="shared" si="131"/>
        <v>36</v>
      </c>
      <c r="Q684">
        <f t="shared" si="140"/>
        <v>8.0299999999999994</v>
      </c>
      <c r="R684">
        <f t="shared" si="156"/>
        <v>15</v>
      </c>
      <c r="S684" s="49">
        <f t="shared" si="132"/>
        <v>15</v>
      </c>
      <c r="T684">
        <f t="shared" si="141"/>
        <v>7.77</v>
      </c>
      <c r="U684">
        <f t="shared" si="157"/>
        <v>34</v>
      </c>
      <c r="V684" s="49">
        <f t="shared" si="133"/>
        <v>34</v>
      </c>
      <c r="W684">
        <f t="shared" si="142"/>
        <v>8.18</v>
      </c>
      <c r="X684">
        <f t="shared" si="158"/>
        <v>6</v>
      </c>
      <c r="Y684" s="49">
        <f t="shared" si="134"/>
        <v>6</v>
      </c>
      <c r="Z684">
        <f t="shared" si="143"/>
        <v>7.83</v>
      </c>
      <c r="AA684">
        <f t="shared" si="159"/>
        <v>37</v>
      </c>
      <c r="AB684">
        <f t="shared" si="135"/>
        <v>37</v>
      </c>
      <c r="AC684">
        <f t="shared" si="144"/>
        <v>7.86</v>
      </c>
      <c r="AD684" cm="1">
        <f t="array" ref="AD684">1+SUMPRODUCT((D$469:D$776=D684)*(AC$469:AC$776&gt;AC684))</f>
        <v>27</v>
      </c>
      <c r="AE684">
        <f t="shared" si="145"/>
        <v>27</v>
      </c>
      <c r="AF684">
        <f t="shared" si="146"/>
        <v>7.89</v>
      </c>
      <c r="AG684" cm="1">
        <f t="array" ref="AG684">1+SUMPRODUCT((D$469:D$776=D684)*(AF$469:AF$776&gt;AF684))</f>
        <v>11</v>
      </c>
      <c r="AH684">
        <f t="shared" si="147"/>
        <v>11</v>
      </c>
      <c r="AI684">
        <f t="shared" si="148"/>
        <v>7.74</v>
      </c>
      <c r="AJ684" cm="1">
        <f t="array" ref="AJ684">1+SUMPRODUCT((D$469:D$776=D684)*(AI$469:AI$776&gt;AI684))</f>
        <v>28</v>
      </c>
      <c r="AK684">
        <f t="shared" si="149"/>
        <v>28</v>
      </c>
      <c r="AL684">
        <f t="shared" si="150"/>
        <v>7.72</v>
      </c>
      <c r="AM684" cm="1">
        <f t="array" ref="AM684">1+SUMPRODUCT((D$469:D$776=D684)*(AL$469:AL$776&gt;AL684))</f>
        <v>26</v>
      </c>
      <c r="AN684">
        <f t="shared" si="151"/>
        <v>26</v>
      </c>
    </row>
    <row r="685" spans="2:40" x14ac:dyDescent="0.3">
      <c r="B685" t="s">
        <v>234</v>
      </c>
      <c r="C685" t="str">
        <f>VLOOKUP(B685,class!A$1:B$357,2,FALSE)</f>
        <v>Metropolitan district</v>
      </c>
      <c r="D685" t="str">
        <f>VLOOKUP(B685,classifications!E$3:F$335,2,FALSE)</f>
        <v>Urban with Major Conurbation</v>
      </c>
      <c r="E685" s="7">
        <f t="shared" si="136"/>
        <v>7.73</v>
      </c>
      <c r="F685" s="49">
        <f t="shared" si="152"/>
        <v>11</v>
      </c>
      <c r="G685" s="49">
        <f t="shared" si="128"/>
        <v>11</v>
      </c>
      <c r="H685">
        <f t="shared" si="137"/>
        <v>7.75</v>
      </c>
      <c r="I685" s="49">
        <f t="shared" si="153"/>
        <v>18</v>
      </c>
      <c r="J685" s="49">
        <f t="shared" si="129"/>
        <v>18</v>
      </c>
      <c r="K685">
        <f t="shared" si="138"/>
        <v>7.74</v>
      </c>
      <c r="L685">
        <f t="shared" si="154"/>
        <v>22</v>
      </c>
      <c r="M685" s="49">
        <f t="shared" si="130"/>
        <v>22</v>
      </c>
      <c r="N685">
        <f t="shared" si="139"/>
        <v>7.79</v>
      </c>
      <c r="O685">
        <f t="shared" si="155"/>
        <v>33</v>
      </c>
      <c r="P685" s="49">
        <f t="shared" si="131"/>
        <v>33</v>
      </c>
      <c r="Q685">
        <f t="shared" si="140"/>
        <v>7.8</v>
      </c>
      <c r="R685">
        <f t="shared" si="156"/>
        <v>33</v>
      </c>
      <c r="S685" s="49">
        <f t="shared" si="132"/>
        <v>33</v>
      </c>
      <c r="T685">
        <f t="shared" si="141"/>
        <v>7.67</v>
      </c>
      <c r="U685">
        <f t="shared" si="157"/>
        <v>62</v>
      </c>
      <c r="V685" s="49">
        <f t="shared" si="133"/>
        <v>62</v>
      </c>
      <c r="W685">
        <f t="shared" si="142"/>
        <v>8.0299999999999994</v>
      </c>
      <c r="X685">
        <f t="shared" si="158"/>
        <v>7</v>
      </c>
      <c r="Y685" s="49">
        <f t="shared" si="134"/>
        <v>7</v>
      </c>
      <c r="Z685">
        <f t="shared" si="143"/>
        <v>7.95</v>
      </c>
      <c r="AA685">
        <f t="shared" si="159"/>
        <v>15</v>
      </c>
      <c r="AB685">
        <f t="shared" si="135"/>
        <v>15</v>
      </c>
      <c r="AC685">
        <f t="shared" si="144"/>
        <v>7.96</v>
      </c>
      <c r="AD685" cm="1">
        <f t="array" ref="AD685">1+SUMPRODUCT((D$469:D$776=D685)*(AC$469:AC$776&gt;AC685))</f>
        <v>14</v>
      </c>
      <c r="AE685">
        <f t="shared" si="145"/>
        <v>14</v>
      </c>
      <c r="AF685">
        <f t="shared" si="146"/>
        <v>7.73</v>
      </c>
      <c r="AG685" cm="1">
        <f t="array" ref="AG685">1+SUMPRODUCT((D$469:D$776=D685)*(AF$469:AF$776&gt;AF685))</f>
        <v>20</v>
      </c>
      <c r="AH685">
        <f t="shared" si="147"/>
        <v>20</v>
      </c>
      <c r="AI685">
        <f t="shared" si="148"/>
        <v>7.81</v>
      </c>
      <c r="AJ685" cm="1">
        <f t="array" ref="AJ685">1+SUMPRODUCT((D$469:D$776=D685)*(AI$469:AI$776&gt;AI685))</f>
        <v>22</v>
      </c>
      <c r="AK685">
        <f t="shared" si="149"/>
        <v>22</v>
      </c>
      <c r="AL685">
        <f t="shared" si="150"/>
        <v>7.72</v>
      </c>
      <c r="AM685" cm="1">
        <f t="array" ref="AM685">1+SUMPRODUCT((D$469:D$776=D685)*(AL$469:AL$776&gt;AL685))</f>
        <v>31</v>
      </c>
      <c r="AN685">
        <f t="shared" si="151"/>
        <v>31</v>
      </c>
    </row>
    <row r="686" spans="2:40" x14ac:dyDescent="0.3">
      <c r="B686" t="s">
        <v>235</v>
      </c>
      <c r="C686" t="str">
        <f>VLOOKUP(B686,class!A$1:B$357,2,FALSE)</f>
        <v>Shire district</v>
      </c>
      <c r="D686" t="str">
        <f>VLOOKUP(B686,classifications!E$3:F$335,2,FALSE)</f>
        <v xml:space="preserve">Mainly Rural (rural including hub towns &gt;=80%) </v>
      </c>
      <c r="E686" s="7">
        <f t="shared" si="136"/>
        <v>8</v>
      </c>
      <c r="F686" s="49">
        <f t="shared" si="152"/>
        <v>7</v>
      </c>
      <c r="G686" s="49">
        <f t="shared" si="128"/>
        <v>7</v>
      </c>
      <c r="H686">
        <f t="shared" si="137"/>
        <v>7.95</v>
      </c>
      <c r="I686" s="49">
        <f t="shared" si="153"/>
        <v>7</v>
      </c>
      <c r="J686" s="49">
        <f t="shared" si="129"/>
        <v>7</v>
      </c>
      <c r="K686">
        <f t="shared" si="138"/>
        <v>7.98</v>
      </c>
      <c r="L686">
        <f t="shared" si="154"/>
        <v>15</v>
      </c>
      <c r="M686" s="49">
        <f t="shared" si="130"/>
        <v>15</v>
      </c>
      <c r="N686">
        <f t="shared" si="139"/>
        <v>7.65</v>
      </c>
      <c r="O686">
        <f t="shared" si="155"/>
        <v>41</v>
      </c>
      <c r="P686" s="49">
        <f t="shared" si="131"/>
        <v>41</v>
      </c>
      <c r="Q686">
        <f t="shared" si="140"/>
        <v>7.71</v>
      </c>
      <c r="R686">
        <f t="shared" si="156"/>
        <v>42</v>
      </c>
      <c r="S686" s="49">
        <f t="shared" si="132"/>
        <v>42</v>
      </c>
      <c r="T686">
        <f t="shared" si="141"/>
        <v>7.97</v>
      </c>
      <c r="U686">
        <f t="shared" si="157"/>
        <v>24</v>
      </c>
      <c r="V686" s="49">
        <f t="shared" si="133"/>
        <v>24</v>
      </c>
      <c r="W686">
        <f t="shared" si="142"/>
        <v>7.79</v>
      </c>
      <c r="X686">
        <f t="shared" si="158"/>
        <v>36</v>
      </c>
      <c r="Y686" s="49">
        <f t="shared" si="134"/>
        <v>36</v>
      </c>
      <c r="Z686">
        <f t="shared" si="143"/>
        <v>8.1199999999999992</v>
      </c>
      <c r="AA686">
        <f t="shared" si="159"/>
        <v>7</v>
      </c>
      <c r="AB686">
        <f t="shared" si="135"/>
        <v>7</v>
      </c>
      <c r="AC686">
        <f t="shared" si="144"/>
        <v>7.74</v>
      </c>
      <c r="AD686" cm="1">
        <f t="array" ref="AD686">1+SUMPRODUCT((D$469:D$776=D686)*(AC$469:AC$776&gt;AC686))</f>
        <v>39</v>
      </c>
      <c r="AE686">
        <f t="shared" si="145"/>
        <v>39</v>
      </c>
      <c r="AF686">
        <f t="shared" si="146"/>
        <v>7.61</v>
      </c>
      <c r="AG686" cm="1">
        <f t="array" ref="AG686">1+SUMPRODUCT((D$469:D$776=D686)*(AF$469:AF$776&gt;AF686))</f>
        <v>38</v>
      </c>
      <c r="AH686">
        <f t="shared" si="147"/>
        <v>38</v>
      </c>
      <c r="AI686">
        <f t="shared" si="148"/>
        <v>7.7</v>
      </c>
      <c r="AJ686" cm="1">
        <f t="array" ref="AJ686">1+SUMPRODUCT((D$469:D$776=D686)*(AI$469:AI$776&gt;AI686))</f>
        <v>34</v>
      </c>
      <c r="AK686">
        <f t="shared" si="149"/>
        <v>34</v>
      </c>
      <c r="AL686">
        <f t="shared" si="150"/>
        <v>8</v>
      </c>
      <c r="AM686" cm="1">
        <f t="array" ref="AM686">1+SUMPRODUCT((D$469:D$776=D686)*(AL$469:AL$776&gt;AL686))</f>
        <v>17</v>
      </c>
      <c r="AN686">
        <f t="shared" si="151"/>
        <v>17</v>
      </c>
    </row>
    <row r="687" spans="2:40" x14ac:dyDescent="0.3">
      <c r="B687" t="s">
        <v>236</v>
      </c>
      <c r="C687" t="str">
        <f>VLOOKUP(B687,class!A$1:B$357,2,FALSE)</f>
        <v>Shire district</v>
      </c>
      <c r="D687" t="str">
        <f>VLOOKUP(B687,classifications!E$3:F$335,2,FALSE)</f>
        <v xml:space="preserve">Largely Rural (rural including hub towns 50-79%) </v>
      </c>
      <c r="E687" s="7">
        <f t="shared" si="136"/>
        <v>8.1300000000000008</v>
      </c>
      <c r="F687" s="49">
        <f t="shared" si="152"/>
        <v>2</v>
      </c>
      <c r="G687" s="49">
        <f t="shared" si="128"/>
        <v>2</v>
      </c>
      <c r="H687">
        <f t="shared" si="137"/>
        <v>7.82</v>
      </c>
      <c r="I687" s="49">
        <f t="shared" si="153"/>
        <v>23</v>
      </c>
      <c r="J687" s="49">
        <f t="shared" si="129"/>
        <v>23</v>
      </c>
      <c r="K687">
        <f t="shared" si="138"/>
        <v>7.87</v>
      </c>
      <c r="L687">
        <f t="shared" si="154"/>
        <v>17</v>
      </c>
      <c r="M687" s="49">
        <f t="shared" si="130"/>
        <v>17</v>
      </c>
      <c r="N687">
        <f t="shared" si="139"/>
        <v>8.07</v>
      </c>
      <c r="O687">
        <f t="shared" si="155"/>
        <v>8</v>
      </c>
      <c r="P687" s="49">
        <f t="shared" si="131"/>
        <v>8</v>
      </c>
      <c r="Q687">
        <f t="shared" si="140"/>
        <v>8.15</v>
      </c>
      <c r="R687">
        <f t="shared" si="156"/>
        <v>7</v>
      </c>
      <c r="S687" s="49">
        <f t="shared" si="132"/>
        <v>7</v>
      </c>
      <c r="T687">
        <f t="shared" si="141"/>
        <v>7.9</v>
      </c>
      <c r="U687">
        <f t="shared" si="157"/>
        <v>27</v>
      </c>
      <c r="V687" s="49">
        <f t="shared" si="133"/>
        <v>27</v>
      </c>
      <c r="W687">
        <f t="shared" si="142"/>
        <v>8.01</v>
      </c>
      <c r="X687">
        <f t="shared" si="158"/>
        <v>20</v>
      </c>
      <c r="Y687" s="49">
        <f t="shared" si="134"/>
        <v>20</v>
      </c>
      <c r="Z687">
        <f t="shared" si="143"/>
        <v>8.02</v>
      </c>
      <c r="AA687">
        <f t="shared" si="159"/>
        <v>15</v>
      </c>
      <c r="AB687">
        <f t="shared" si="135"/>
        <v>15</v>
      </c>
      <c r="AC687">
        <f t="shared" si="144"/>
        <v>7.79</v>
      </c>
      <c r="AD687" cm="1">
        <f t="array" ref="AD687">1+SUMPRODUCT((D$469:D$776=D687)*(AC$469:AC$776&gt;AC687))</f>
        <v>37</v>
      </c>
      <c r="AE687">
        <f t="shared" si="145"/>
        <v>37</v>
      </c>
      <c r="AF687">
        <f t="shared" si="146"/>
        <v>7.77</v>
      </c>
      <c r="AG687" cm="1">
        <f t="array" ref="AG687">1+SUMPRODUCT((D$469:D$776=D687)*(AF$469:AF$776&gt;AF687))</f>
        <v>23</v>
      </c>
      <c r="AH687">
        <f t="shared" si="147"/>
        <v>23</v>
      </c>
      <c r="AI687">
        <f t="shared" si="148"/>
        <v>8.18</v>
      </c>
      <c r="AJ687" cm="1">
        <f t="array" ref="AJ687">1+SUMPRODUCT((D$469:D$776=D687)*(AI$469:AI$776&gt;AI687))</f>
        <v>4</v>
      </c>
      <c r="AK687">
        <f t="shared" si="149"/>
        <v>4</v>
      </c>
      <c r="AL687">
        <f t="shared" si="150"/>
        <v>8.08</v>
      </c>
      <c r="AM687" cm="1">
        <f t="array" ref="AM687">1+SUMPRODUCT((D$469:D$776=D687)*(AL$469:AL$776&gt;AL687))</f>
        <v>5</v>
      </c>
      <c r="AN687">
        <f t="shared" si="151"/>
        <v>5</v>
      </c>
    </row>
    <row r="688" spans="2:40" x14ac:dyDescent="0.3">
      <c r="B688" t="s">
        <v>237</v>
      </c>
      <c r="C688" t="str">
        <f>VLOOKUP(B688,class!A$1:B$357,2,FALSE)</f>
        <v>Metropolitan district</v>
      </c>
      <c r="D688" t="str">
        <f>VLOOKUP(B688,classifications!E$3:F$335,2,FALSE)</f>
        <v>Urban with Minor Conurbation</v>
      </c>
      <c r="E688" s="7">
        <f t="shared" si="136"/>
        <v>7.65</v>
      </c>
      <c r="F688" s="49">
        <f t="shared" si="152"/>
        <v>5</v>
      </c>
      <c r="G688" s="49">
        <f t="shared" si="128"/>
        <v>5</v>
      </c>
      <c r="H688">
        <f t="shared" si="137"/>
        <v>7.61</v>
      </c>
      <c r="I688" s="49">
        <f t="shared" si="153"/>
        <v>7</v>
      </c>
      <c r="J688" s="49">
        <f t="shared" si="129"/>
        <v>7</v>
      </c>
      <c r="K688">
        <f t="shared" si="138"/>
        <v>7.65</v>
      </c>
      <c r="L688">
        <f t="shared" si="154"/>
        <v>7</v>
      </c>
      <c r="M688" s="49">
        <f t="shared" si="130"/>
        <v>7</v>
      </c>
      <c r="N688">
        <f t="shared" si="139"/>
        <v>7.73</v>
      </c>
      <c r="O688">
        <f t="shared" si="155"/>
        <v>8</v>
      </c>
      <c r="P688" s="49">
        <f t="shared" si="131"/>
        <v>8</v>
      </c>
      <c r="Q688">
        <f t="shared" si="140"/>
        <v>7.73</v>
      </c>
      <c r="R688">
        <f t="shared" si="156"/>
        <v>8</v>
      </c>
      <c r="S688" s="49">
        <f t="shared" si="132"/>
        <v>8</v>
      </c>
      <c r="T688">
        <f t="shared" si="141"/>
        <v>7.69</v>
      </c>
      <c r="U688">
        <f t="shared" si="157"/>
        <v>8</v>
      </c>
      <c r="V688" s="49">
        <f t="shared" si="133"/>
        <v>8</v>
      </c>
      <c r="W688">
        <f t="shared" si="142"/>
        <v>7.76</v>
      </c>
      <c r="X688">
        <f t="shared" si="158"/>
        <v>6</v>
      </c>
      <c r="Y688" s="49">
        <f t="shared" si="134"/>
        <v>6</v>
      </c>
      <c r="Z688">
        <f t="shared" si="143"/>
        <v>7.87</v>
      </c>
      <c r="AA688">
        <f t="shared" si="159"/>
        <v>6</v>
      </c>
      <c r="AB688">
        <f t="shared" si="135"/>
        <v>6</v>
      </c>
      <c r="AC688">
        <f t="shared" si="144"/>
        <v>7.88</v>
      </c>
      <c r="AD688" cm="1">
        <f t="array" ref="AD688">1+SUMPRODUCT((D$469:D$776=D688)*(AC$469:AC$776&gt;AC688))</f>
        <v>7</v>
      </c>
      <c r="AE688">
        <f t="shared" si="145"/>
        <v>7</v>
      </c>
      <c r="AF688">
        <f t="shared" si="146"/>
        <v>7.38</v>
      </c>
      <c r="AG688" cm="1">
        <f t="array" ref="AG688">1+SUMPRODUCT((D$469:D$776=D688)*(AF$469:AF$776&gt;AF688))</f>
        <v>9</v>
      </c>
      <c r="AH688">
        <f t="shared" si="147"/>
        <v>9</v>
      </c>
      <c r="AI688">
        <f t="shared" si="148"/>
        <v>7.89</v>
      </c>
      <c r="AJ688" cm="1">
        <f t="array" ref="AJ688">1+SUMPRODUCT((D$469:D$776=D688)*(AI$469:AI$776&gt;AI688))</f>
        <v>4</v>
      </c>
      <c r="AK688">
        <f t="shared" si="149"/>
        <v>4</v>
      </c>
      <c r="AL688">
        <f t="shared" si="150"/>
        <v>7.62</v>
      </c>
      <c r="AM688" cm="1">
        <f t="array" ref="AM688">1+SUMPRODUCT((D$469:D$776=D688)*(AL$469:AL$776&gt;AL688))</f>
        <v>4</v>
      </c>
      <c r="AN688">
        <f t="shared" si="151"/>
        <v>4</v>
      </c>
    </row>
    <row r="689" spans="2:40" x14ac:dyDescent="0.3">
      <c r="B689" t="s">
        <v>1008</v>
      </c>
      <c r="C689" t="str">
        <f>VLOOKUP(B689,class!A$1:B$357,2,FALSE)</f>
        <v>Shire district</v>
      </c>
      <c r="D689" t="str">
        <f>VLOOKUP(B689,classifications!E$3:F$335,2,FALSE)</f>
        <v>Urban with Significant Rural (rural including hub towns 26-49%)</v>
      </c>
      <c r="E689" s="7">
        <f t="shared" si="136"/>
        <v>8.07</v>
      </c>
      <c r="F689" s="49">
        <f t="shared" si="152"/>
        <v>3</v>
      </c>
      <c r="G689" s="49">
        <f t="shared" si="128"/>
        <v>3</v>
      </c>
      <c r="H689">
        <f t="shared" si="137"/>
        <v>7.84</v>
      </c>
      <c r="I689" s="49">
        <f t="shared" si="153"/>
        <v>20</v>
      </c>
      <c r="J689" s="49">
        <f t="shared" si="129"/>
        <v>20</v>
      </c>
      <c r="K689">
        <f t="shared" si="138"/>
        <v>7.93</v>
      </c>
      <c r="L689">
        <f t="shared" si="154"/>
        <v>13</v>
      </c>
      <c r="M689" s="49">
        <f t="shared" si="130"/>
        <v>13</v>
      </c>
      <c r="N689">
        <f t="shared" si="139"/>
        <v>7.87</v>
      </c>
      <c r="O689">
        <f t="shared" si="155"/>
        <v>30</v>
      </c>
      <c r="P689" s="49">
        <f t="shared" si="131"/>
        <v>30</v>
      </c>
      <c r="Q689">
        <f t="shared" si="140"/>
        <v>7.74</v>
      </c>
      <c r="R689">
        <f t="shared" si="156"/>
        <v>45</v>
      </c>
      <c r="S689" s="49">
        <f t="shared" si="132"/>
        <v>45</v>
      </c>
      <c r="T689">
        <f t="shared" si="141"/>
        <v>8.0299999999999994</v>
      </c>
      <c r="U689">
        <f t="shared" si="157"/>
        <v>13</v>
      </c>
      <c r="V689" s="49">
        <f t="shared" si="133"/>
        <v>13</v>
      </c>
      <c r="W689">
        <f t="shared" si="142"/>
        <v>8.0500000000000007</v>
      </c>
      <c r="X689">
        <f t="shared" si="158"/>
        <v>16</v>
      </c>
      <c r="Y689" s="49">
        <f t="shared" si="134"/>
        <v>16</v>
      </c>
      <c r="Z689">
        <f t="shared" si="143"/>
        <v>8.24</v>
      </c>
      <c r="AA689">
        <f t="shared" si="159"/>
        <v>7</v>
      </c>
      <c r="AB689">
        <f t="shared" si="135"/>
        <v>7</v>
      </c>
      <c r="AC689">
        <f t="shared" si="144"/>
        <v>8.0299999999999994</v>
      </c>
      <c r="AD689" cm="1">
        <f t="array" ref="AD689">1+SUMPRODUCT((D$469:D$776=D689)*(AC$469:AC$776&gt;AC689))</f>
        <v>11</v>
      </c>
      <c r="AE689">
        <f t="shared" si="145"/>
        <v>11</v>
      </c>
      <c r="AF689">
        <f t="shared" si="146"/>
        <v>7.82</v>
      </c>
      <c r="AG689" cm="1">
        <f t="array" ref="AG689">1+SUMPRODUCT((D$469:D$776=D689)*(AF$469:AF$776&gt;AF689))</f>
        <v>20</v>
      </c>
      <c r="AH689">
        <f t="shared" si="147"/>
        <v>20</v>
      </c>
      <c r="AI689">
        <f t="shared" si="148"/>
        <v>7.72</v>
      </c>
      <c r="AJ689" cm="1">
        <f t="array" ref="AJ689">1+SUMPRODUCT((D$469:D$776=D689)*(AI$469:AI$776&gt;AI689))</f>
        <v>40</v>
      </c>
      <c r="AK689">
        <f t="shared" si="149"/>
        <v>40</v>
      </c>
      <c r="AL689">
        <f t="shared" si="150"/>
        <v>7.8</v>
      </c>
      <c r="AM689" cm="1">
        <f t="array" ref="AM689">1+SUMPRODUCT((D$469:D$776=D689)*(AL$469:AL$776&gt;AL689))</f>
        <v>29</v>
      </c>
      <c r="AN689">
        <f t="shared" si="151"/>
        <v>29</v>
      </c>
    </row>
    <row r="690" spans="2:40" x14ac:dyDescent="0.3">
      <c r="B690" t="s">
        <v>238</v>
      </c>
      <c r="C690" t="str">
        <f>VLOOKUP(B690,class!A$1:B$357,2,FALSE)</f>
        <v>Unitary authority</v>
      </c>
      <c r="D690" t="str">
        <f>VLOOKUP(B690,classifications!E$3:F$335,2,FALSE)</f>
        <v xml:space="preserve">Largely Rural (rural including hub towns 50-79%) </v>
      </c>
      <c r="E690" s="7">
        <f t="shared" si="136"/>
        <v>7.89</v>
      </c>
      <c r="F690" s="49">
        <f t="shared" si="152"/>
        <v>8</v>
      </c>
      <c r="G690" s="49">
        <f t="shared" si="128"/>
        <v>8</v>
      </c>
      <c r="H690">
        <f t="shared" si="137"/>
        <v>7.85</v>
      </c>
      <c r="I690" s="49">
        <f t="shared" si="153"/>
        <v>18</v>
      </c>
      <c r="J690" s="49">
        <f t="shared" si="129"/>
        <v>18</v>
      </c>
      <c r="K690">
        <f t="shared" si="138"/>
        <v>7.75</v>
      </c>
      <c r="L690">
        <f t="shared" si="154"/>
        <v>28</v>
      </c>
      <c r="M690" s="49">
        <f t="shared" si="130"/>
        <v>28</v>
      </c>
      <c r="N690">
        <f t="shared" si="139"/>
        <v>7.98</v>
      </c>
      <c r="O690">
        <f t="shared" si="155"/>
        <v>14</v>
      </c>
      <c r="P690" s="49">
        <f t="shared" si="131"/>
        <v>14</v>
      </c>
      <c r="Q690">
        <f t="shared" si="140"/>
        <v>8.01</v>
      </c>
      <c r="R690">
        <f t="shared" si="156"/>
        <v>17</v>
      </c>
      <c r="S690" s="49">
        <f t="shared" si="132"/>
        <v>17</v>
      </c>
      <c r="T690">
        <f t="shared" si="141"/>
        <v>8.02</v>
      </c>
      <c r="U690">
        <f t="shared" si="157"/>
        <v>18</v>
      </c>
      <c r="V690" s="49">
        <f t="shared" si="133"/>
        <v>18</v>
      </c>
      <c r="W690">
        <f t="shared" si="142"/>
        <v>7.97</v>
      </c>
      <c r="X690">
        <f t="shared" si="158"/>
        <v>27</v>
      </c>
      <c r="Y690" s="49">
        <f t="shared" si="134"/>
        <v>27</v>
      </c>
      <c r="Z690">
        <f t="shared" si="143"/>
        <v>7.93</v>
      </c>
      <c r="AA690">
        <f t="shared" si="159"/>
        <v>26</v>
      </c>
      <c r="AB690">
        <f t="shared" si="135"/>
        <v>26</v>
      </c>
      <c r="AC690">
        <f t="shared" si="144"/>
        <v>8.11</v>
      </c>
      <c r="AD690" cm="1">
        <f t="array" ref="AD690">1+SUMPRODUCT((D$469:D$776=D690)*(AC$469:AC$776&gt;AC690))</f>
        <v>6</v>
      </c>
      <c r="AE690">
        <f t="shared" si="145"/>
        <v>6</v>
      </c>
      <c r="AF690">
        <f t="shared" si="146"/>
        <v>7.84</v>
      </c>
      <c r="AG690" cm="1">
        <f t="array" ref="AG690">1+SUMPRODUCT((D$469:D$776=D690)*(AF$469:AF$776&gt;AF690))</f>
        <v>15</v>
      </c>
      <c r="AH690">
        <f t="shared" si="147"/>
        <v>15</v>
      </c>
      <c r="AI690">
        <f t="shared" si="148"/>
        <v>7.84</v>
      </c>
      <c r="AJ690" cm="1">
        <f t="array" ref="AJ690">1+SUMPRODUCT((D$469:D$776=D690)*(AI$469:AI$776&gt;AI690))</f>
        <v>20</v>
      </c>
      <c r="AK690">
        <f t="shared" si="149"/>
        <v>20</v>
      </c>
      <c r="AL690">
        <f t="shared" si="150"/>
        <v>8.07</v>
      </c>
      <c r="AM690" cm="1">
        <f t="array" ref="AM690">1+SUMPRODUCT((D$469:D$776=D690)*(AL$469:AL$776&gt;AL690))</f>
        <v>7</v>
      </c>
      <c r="AN690">
        <f t="shared" si="151"/>
        <v>7</v>
      </c>
    </row>
    <row r="691" spans="2:40" x14ac:dyDescent="0.3">
      <c r="B691" t="s">
        <v>239</v>
      </c>
      <c r="C691" t="str">
        <f>VLOOKUP(B691,class!A$1:B$357,2,FALSE)</f>
        <v>Unitary authority</v>
      </c>
      <c r="D691" t="str">
        <f>VLOOKUP(B691,classifications!E$3:F$335,2,FALSE)</f>
        <v>Urban with City and Town</v>
      </c>
      <c r="E691" s="7">
        <f t="shared" si="136"/>
        <v>7.44</v>
      </c>
      <c r="F691" s="49">
        <f t="shared" si="152"/>
        <v>79</v>
      </c>
      <c r="G691" s="49">
        <f t="shared" si="128"/>
        <v>79</v>
      </c>
      <c r="H691">
        <f t="shared" si="137"/>
        <v>7.69</v>
      </c>
      <c r="I691" s="49">
        <f t="shared" si="153"/>
        <v>39</v>
      </c>
      <c r="J691" s="49">
        <f t="shared" si="129"/>
        <v>39</v>
      </c>
      <c r="K691">
        <f t="shared" si="138"/>
        <v>7.61</v>
      </c>
      <c r="L691">
        <f t="shared" si="154"/>
        <v>72</v>
      </c>
      <c r="M691" s="49">
        <f t="shared" si="130"/>
        <v>72</v>
      </c>
      <c r="N691">
        <f t="shared" si="139"/>
        <v>7.59</v>
      </c>
      <c r="O691">
        <f t="shared" si="155"/>
        <v>83</v>
      </c>
      <c r="P691" s="49">
        <f t="shared" si="131"/>
        <v>83</v>
      </c>
      <c r="Q691">
        <f t="shared" si="140"/>
        <v>7.63</v>
      </c>
      <c r="R691">
        <f t="shared" si="156"/>
        <v>83</v>
      </c>
      <c r="S691" s="49">
        <f t="shared" si="132"/>
        <v>83</v>
      </c>
      <c r="T691">
        <f t="shared" si="141"/>
        <v>7.84</v>
      </c>
      <c r="U691">
        <f t="shared" si="157"/>
        <v>51</v>
      </c>
      <c r="V691" s="49">
        <f t="shared" si="133"/>
        <v>51</v>
      </c>
      <c r="W691">
        <f t="shared" si="142"/>
        <v>7.8</v>
      </c>
      <c r="X691">
        <f t="shared" si="158"/>
        <v>69</v>
      </c>
      <c r="Y691" s="49">
        <f t="shared" si="134"/>
        <v>69</v>
      </c>
      <c r="Z691">
        <f t="shared" si="143"/>
        <v>7.73</v>
      </c>
      <c r="AA691">
        <f t="shared" si="159"/>
        <v>70</v>
      </c>
      <c r="AB691">
        <f t="shared" si="135"/>
        <v>70</v>
      </c>
      <c r="AC691">
        <f t="shared" si="144"/>
        <v>7.83</v>
      </c>
      <c r="AD691" cm="1">
        <f t="array" ref="AD691">1+SUMPRODUCT((D$469:D$776=D691)*(AC$469:AC$776&gt;AC691))</f>
        <v>52</v>
      </c>
      <c r="AE691">
        <f t="shared" si="145"/>
        <v>52</v>
      </c>
      <c r="AF691">
        <f t="shared" si="146"/>
        <v>7.68</v>
      </c>
      <c r="AG691" cm="1">
        <f t="array" ref="AG691">1+SUMPRODUCT((D$469:D$776=D691)*(AF$469:AF$776&gt;AF691))</f>
        <v>44</v>
      </c>
      <c r="AH691">
        <f t="shared" si="147"/>
        <v>44</v>
      </c>
      <c r="AI691">
        <f t="shared" si="148"/>
        <v>7.49</v>
      </c>
      <c r="AJ691" cm="1">
        <f t="array" ref="AJ691">1+SUMPRODUCT((D$469:D$776=D691)*(AI$469:AI$776&gt;AI691))</f>
        <v>82</v>
      </c>
      <c r="AK691">
        <f t="shared" si="149"/>
        <v>82</v>
      </c>
      <c r="AL691">
        <f t="shared" si="150"/>
        <v>7.64</v>
      </c>
      <c r="AM691" cm="1">
        <f t="array" ref="AM691">1+SUMPRODUCT((D$469:D$776=D691)*(AL$469:AL$776&gt;AL691))</f>
        <v>64</v>
      </c>
      <c r="AN691">
        <f t="shared" si="151"/>
        <v>64</v>
      </c>
    </row>
    <row r="692" spans="2:40" x14ac:dyDescent="0.3">
      <c r="B692" t="s">
        <v>240</v>
      </c>
      <c r="C692" t="str">
        <f>VLOOKUP(B692,class!A$1:B$357,2,FALSE)</f>
        <v>Metropolitan district</v>
      </c>
      <c r="D692" t="str">
        <f>VLOOKUP(B692,classifications!E$3:F$335,2,FALSE)</f>
        <v>Urban with Major Conurbation</v>
      </c>
      <c r="E692" s="7">
        <f t="shared" si="136"/>
        <v>7.64</v>
      </c>
      <c r="F692" s="49">
        <f t="shared" si="152"/>
        <v>31</v>
      </c>
      <c r="G692" s="49">
        <f t="shared" si="128"/>
        <v>31</v>
      </c>
      <c r="H692">
        <f t="shared" si="137"/>
        <v>7.81</v>
      </c>
      <c r="I692" s="49">
        <f t="shared" si="153"/>
        <v>12</v>
      </c>
      <c r="J692" s="49">
        <f t="shared" si="129"/>
        <v>12</v>
      </c>
      <c r="K692">
        <f t="shared" si="138"/>
        <v>7.71</v>
      </c>
      <c r="L692">
        <f t="shared" si="154"/>
        <v>31</v>
      </c>
      <c r="M692" s="49">
        <f t="shared" si="130"/>
        <v>31</v>
      </c>
      <c r="N692">
        <f t="shared" si="139"/>
        <v>7.81</v>
      </c>
      <c r="O692">
        <f t="shared" si="155"/>
        <v>30</v>
      </c>
      <c r="P692" s="49">
        <f t="shared" si="131"/>
        <v>30</v>
      </c>
      <c r="Q692">
        <f t="shared" si="140"/>
        <v>7.92</v>
      </c>
      <c r="R692">
        <f t="shared" si="156"/>
        <v>7</v>
      </c>
      <c r="S692" s="49">
        <f t="shared" si="132"/>
        <v>7</v>
      </c>
      <c r="T692">
        <f t="shared" si="141"/>
        <v>7.75</v>
      </c>
      <c r="U692">
        <f t="shared" si="157"/>
        <v>47</v>
      </c>
      <c r="V692" s="49">
        <f t="shared" si="133"/>
        <v>47</v>
      </c>
      <c r="W692">
        <f t="shared" si="142"/>
        <v>7.96</v>
      </c>
      <c r="X692">
        <f t="shared" si="158"/>
        <v>15</v>
      </c>
      <c r="Y692" s="49">
        <f t="shared" si="134"/>
        <v>15</v>
      </c>
      <c r="Z692">
        <f t="shared" si="143"/>
        <v>7.92</v>
      </c>
      <c r="AA692">
        <f t="shared" si="159"/>
        <v>21</v>
      </c>
      <c r="AB692">
        <f t="shared" si="135"/>
        <v>21</v>
      </c>
      <c r="AC692">
        <f t="shared" si="144"/>
        <v>7.95</v>
      </c>
      <c r="AD692" cm="1">
        <f t="array" ref="AD692">1+SUMPRODUCT((D$469:D$776=D692)*(AC$469:AC$776&gt;AC692))</f>
        <v>16</v>
      </c>
      <c r="AE692">
        <f t="shared" si="145"/>
        <v>16</v>
      </c>
      <c r="AF692">
        <f t="shared" si="146"/>
        <v>7.64</v>
      </c>
      <c r="AG692" cm="1">
        <f t="array" ref="AG692">1+SUMPRODUCT((D$469:D$776=D692)*(AF$469:AF$776&gt;AF692))</f>
        <v>36</v>
      </c>
      <c r="AH692">
        <f t="shared" si="147"/>
        <v>36</v>
      </c>
      <c r="AI692">
        <f t="shared" si="148"/>
        <v>7.66</v>
      </c>
      <c r="AJ692" cm="1">
        <f t="array" ref="AJ692">1+SUMPRODUCT((D$469:D$776=D692)*(AI$469:AI$776&gt;AI692))</f>
        <v>53</v>
      </c>
      <c r="AK692">
        <f t="shared" si="149"/>
        <v>53</v>
      </c>
      <c r="AL692">
        <f t="shared" si="150"/>
        <v>7.8</v>
      </c>
      <c r="AM692" cm="1">
        <f t="array" ref="AM692">1+SUMPRODUCT((D$469:D$776=D692)*(AL$469:AL$776&gt;AL692))</f>
        <v>19</v>
      </c>
      <c r="AN692">
        <f t="shared" si="151"/>
        <v>19</v>
      </c>
    </row>
    <row r="693" spans="2:40" x14ac:dyDescent="0.3">
      <c r="B693" t="s">
        <v>242</v>
      </c>
      <c r="C693" t="str">
        <f>VLOOKUP(B693,class!A$1:B$357,2,FALSE)</f>
        <v>Shire district</v>
      </c>
      <c r="D693" t="str">
        <f>VLOOKUP(B693,classifications!E$3:F$335,2,FALSE)</f>
        <v xml:space="preserve">Largely Rural (rural including hub towns 50-79%) </v>
      </c>
      <c r="E693" s="7">
        <f t="shared" si="136"/>
        <v>7.81</v>
      </c>
      <c r="F693" s="49">
        <f t="shared" si="152"/>
        <v>18</v>
      </c>
      <c r="G693" s="49">
        <f t="shared" si="128"/>
        <v>18</v>
      </c>
      <c r="H693">
        <f t="shared" si="137"/>
        <v>7.72</v>
      </c>
      <c r="I693" s="49">
        <f t="shared" si="153"/>
        <v>33</v>
      </c>
      <c r="J693" s="49">
        <f t="shared" si="129"/>
        <v>33</v>
      </c>
      <c r="K693">
        <f t="shared" si="138"/>
        <v>7.75</v>
      </c>
      <c r="L693">
        <f t="shared" si="154"/>
        <v>28</v>
      </c>
      <c r="M693" s="49">
        <f t="shared" si="130"/>
        <v>28</v>
      </c>
      <c r="N693">
        <f t="shared" si="139"/>
        <v>7.92</v>
      </c>
      <c r="O693">
        <f t="shared" si="155"/>
        <v>24</v>
      </c>
      <c r="P693" s="49">
        <f t="shared" si="131"/>
        <v>24</v>
      </c>
      <c r="Q693">
        <f t="shared" si="140"/>
        <v>7.94</v>
      </c>
      <c r="R693">
        <f t="shared" si="156"/>
        <v>26</v>
      </c>
      <c r="S693" s="49">
        <f t="shared" si="132"/>
        <v>26</v>
      </c>
      <c r="T693">
        <f t="shared" si="141"/>
        <v>7.6</v>
      </c>
      <c r="U693">
        <f t="shared" si="157"/>
        <v>41</v>
      </c>
      <c r="V693" s="49">
        <f t="shared" si="133"/>
        <v>41</v>
      </c>
      <c r="W693">
        <f t="shared" si="142"/>
        <v>8.0299999999999994</v>
      </c>
      <c r="X693">
        <f t="shared" si="158"/>
        <v>18</v>
      </c>
      <c r="Y693" s="49">
        <f t="shared" si="134"/>
        <v>18</v>
      </c>
      <c r="Z693">
        <f t="shared" si="143"/>
        <v>7.93</v>
      </c>
      <c r="AA693">
        <f t="shared" si="159"/>
        <v>26</v>
      </c>
      <c r="AB693">
        <f t="shared" si="135"/>
        <v>26</v>
      </c>
      <c r="AC693">
        <f t="shared" si="144"/>
        <v>7.82</v>
      </c>
      <c r="AD693" cm="1">
        <f t="array" ref="AD693">1+SUMPRODUCT((D$469:D$776=D693)*(AC$469:AC$776&gt;AC693))</f>
        <v>32</v>
      </c>
      <c r="AE693">
        <f t="shared" si="145"/>
        <v>32</v>
      </c>
      <c r="AF693">
        <f t="shared" si="146"/>
        <v>7.88</v>
      </c>
      <c r="AG693" cm="1">
        <f t="array" ref="AG693">1+SUMPRODUCT((D$469:D$776=D693)*(AF$469:AF$776&gt;AF693))</f>
        <v>13</v>
      </c>
      <c r="AH693">
        <f t="shared" si="147"/>
        <v>13</v>
      </c>
      <c r="AI693">
        <f t="shared" si="148"/>
        <v>7.8</v>
      </c>
      <c r="AJ693" cm="1">
        <f t="array" ref="AJ693">1+SUMPRODUCT((D$469:D$776=D693)*(AI$469:AI$776&gt;AI693))</f>
        <v>24</v>
      </c>
      <c r="AK693">
        <f t="shared" si="149"/>
        <v>24</v>
      </c>
      <c r="AL693">
        <f t="shared" si="150"/>
        <v>7.98</v>
      </c>
      <c r="AM693" cm="1">
        <f t="array" ref="AM693">1+SUMPRODUCT((D$469:D$776=D693)*(AL$469:AL$776&gt;AL693))</f>
        <v>12</v>
      </c>
      <c r="AN693">
        <f t="shared" si="151"/>
        <v>12</v>
      </c>
    </row>
    <row r="694" spans="2:40" x14ac:dyDescent="0.3">
      <c r="B694" t="s">
        <v>243</v>
      </c>
      <c r="C694" t="str">
        <f>VLOOKUP(B694,class!A$1:B$357,2,FALSE)</f>
        <v>Shire district</v>
      </c>
      <c r="D694" t="str">
        <f>VLOOKUP(B694,classifications!E$3:F$335,2,FALSE)</f>
        <v>Urban with Significant Rural (rural including hub towns 26-49%)</v>
      </c>
      <c r="E694" s="7">
        <f t="shared" si="136"/>
        <v>7.72</v>
      </c>
      <c r="F694" s="49">
        <f t="shared" si="152"/>
        <v>29</v>
      </c>
      <c r="G694" s="49">
        <f t="shared" si="128"/>
        <v>29</v>
      </c>
      <c r="H694">
        <f t="shared" si="137"/>
        <v>7.86</v>
      </c>
      <c r="I694" s="49">
        <f t="shared" si="153"/>
        <v>14</v>
      </c>
      <c r="J694" s="49">
        <f t="shared" si="129"/>
        <v>14</v>
      </c>
      <c r="K694">
        <f t="shared" si="138"/>
        <v>8</v>
      </c>
      <c r="L694">
        <f t="shared" si="154"/>
        <v>9</v>
      </c>
      <c r="M694" s="49">
        <f t="shared" si="130"/>
        <v>9</v>
      </c>
      <c r="N694">
        <f t="shared" si="139"/>
        <v>8.08</v>
      </c>
      <c r="O694">
        <f t="shared" si="155"/>
        <v>7</v>
      </c>
      <c r="P694" s="49">
        <f t="shared" si="131"/>
        <v>7</v>
      </c>
      <c r="Q694">
        <f t="shared" si="140"/>
        <v>8.07</v>
      </c>
      <c r="R694">
        <f t="shared" si="156"/>
        <v>6</v>
      </c>
      <c r="S694" s="49">
        <f t="shared" si="132"/>
        <v>6</v>
      </c>
      <c r="T694">
        <f t="shared" si="141"/>
        <v>8</v>
      </c>
      <c r="U694">
        <f t="shared" si="157"/>
        <v>19</v>
      </c>
      <c r="V694" s="49">
        <f t="shared" si="133"/>
        <v>19</v>
      </c>
      <c r="W694">
        <f t="shared" si="142"/>
        <v>8.2100000000000009</v>
      </c>
      <c r="X694">
        <f t="shared" si="158"/>
        <v>6</v>
      </c>
      <c r="Y694" s="49">
        <f t="shared" si="134"/>
        <v>6</v>
      </c>
      <c r="Z694">
        <f t="shared" si="143"/>
        <v>8.4600000000000009</v>
      </c>
      <c r="AA694">
        <f t="shared" si="159"/>
        <v>2</v>
      </c>
      <c r="AB694">
        <f t="shared" si="135"/>
        <v>2</v>
      </c>
      <c r="AC694">
        <f t="shared" si="144"/>
        <v>8.08</v>
      </c>
      <c r="AD694" cm="1">
        <f t="array" ref="AD694">1+SUMPRODUCT((D$469:D$776=D694)*(AC$469:AC$776&gt;AC694))</f>
        <v>8</v>
      </c>
      <c r="AE694">
        <f t="shared" si="145"/>
        <v>8</v>
      </c>
      <c r="AF694">
        <f t="shared" si="146"/>
        <v>7.84</v>
      </c>
      <c r="AG694" cm="1">
        <f t="array" ref="AG694">1+SUMPRODUCT((D$469:D$776=D694)*(AF$469:AF$776&gt;AF694))</f>
        <v>18</v>
      </c>
      <c r="AH694">
        <f t="shared" si="147"/>
        <v>18</v>
      </c>
      <c r="AI694">
        <f t="shared" si="148"/>
        <v>7.72</v>
      </c>
      <c r="AJ694" cm="1">
        <f t="array" ref="AJ694">1+SUMPRODUCT((D$469:D$776=D694)*(AI$469:AI$776&gt;AI694))</f>
        <v>40</v>
      </c>
      <c r="AK694">
        <f t="shared" si="149"/>
        <v>40</v>
      </c>
      <c r="AL694">
        <f t="shared" si="150"/>
        <v>7.91</v>
      </c>
      <c r="AM694" cm="1">
        <f t="array" ref="AM694">1+SUMPRODUCT((D$469:D$776=D694)*(AL$469:AL$776&gt;AL694))</f>
        <v>18</v>
      </c>
      <c r="AN694">
        <f t="shared" si="151"/>
        <v>18</v>
      </c>
    </row>
    <row r="695" spans="2:40" x14ac:dyDescent="0.3">
      <c r="B695" t="s">
        <v>244</v>
      </c>
      <c r="C695" t="str">
        <f>VLOOKUP(B695,class!A$1:B$357,2,FALSE)</f>
        <v>Unitary authority</v>
      </c>
      <c r="D695" t="str">
        <f>VLOOKUP(B695,classifications!E$3:F$335,2,FALSE)</f>
        <v>Urban with City and Town</v>
      </c>
      <c r="E695" s="7">
        <f t="shared" si="136"/>
        <v>7.67</v>
      </c>
      <c r="F695" s="49">
        <f t="shared" si="152"/>
        <v>43</v>
      </c>
      <c r="G695" s="49">
        <f t="shared" si="128"/>
        <v>43</v>
      </c>
      <c r="H695">
        <f t="shared" si="137"/>
        <v>7.68</v>
      </c>
      <c r="I695" s="49">
        <f t="shared" si="153"/>
        <v>43</v>
      </c>
      <c r="J695" s="49">
        <f t="shared" si="129"/>
        <v>43</v>
      </c>
      <c r="K695">
        <f t="shared" si="138"/>
        <v>7.72</v>
      </c>
      <c r="L695">
        <f t="shared" si="154"/>
        <v>38</v>
      </c>
      <c r="M695" s="49">
        <f t="shared" si="130"/>
        <v>38</v>
      </c>
      <c r="N695">
        <f t="shared" si="139"/>
        <v>7.87</v>
      </c>
      <c r="O695">
        <f t="shared" si="155"/>
        <v>29</v>
      </c>
      <c r="P695" s="49">
        <f t="shared" si="131"/>
        <v>29</v>
      </c>
      <c r="Q695">
        <f t="shared" si="140"/>
        <v>7.94</v>
      </c>
      <c r="R695">
        <f t="shared" si="156"/>
        <v>20</v>
      </c>
      <c r="S695" s="49">
        <f t="shared" si="132"/>
        <v>20</v>
      </c>
      <c r="T695">
        <f t="shared" si="141"/>
        <v>7.79</v>
      </c>
      <c r="U695">
        <f t="shared" si="157"/>
        <v>61</v>
      </c>
      <c r="V695" s="49">
        <f t="shared" si="133"/>
        <v>61</v>
      </c>
      <c r="W695">
        <f t="shared" si="142"/>
        <v>7.85</v>
      </c>
      <c r="X695">
        <f t="shared" si="158"/>
        <v>56</v>
      </c>
      <c r="Y695" s="49">
        <f t="shared" si="134"/>
        <v>56</v>
      </c>
      <c r="Z695">
        <f t="shared" si="143"/>
        <v>7.9</v>
      </c>
      <c r="AA695">
        <f t="shared" si="159"/>
        <v>42</v>
      </c>
      <c r="AB695">
        <f t="shared" si="135"/>
        <v>42</v>
      </c>
      <c r="AC695">
        <f t="shared" si="144"/>
        <v>7.82</v>
      </c>
      <c r="AD695" cm="1">
        <f t="array" ref="AD695">1+SUMPRODUCT((D$469:D$776=D695)*(AC$469:AC$776&gt;AC695))</f>
        <v>54</v>
      </c>
      <c r="AE695">
        <f t="shared" si="145"/>
        <v>54</v>
      </c>
      <c r="AF695">
        <f t="shared" si="146"/>
        <v>7.67</v>
      </c>
      <c r="AG695" cm="1">
        <f t="array" ref="AG695">1+SUMPRODUCT((D$469:D$776=D695)*(AF$469:AF$776&gt;AF695))</f>
        <v>51</v>
      </c>
      <c r="AH695">
        <f t="shared" si="147"/>
        <v>51</v>
      </c>
      <c r="AI695">
        <f t="shared" si="148"/>
        <v>7.68</v>
      </c>
      <c r="AJ695" cm="1">
        <f t="array" ref="AJ695">1+SUMPRODUCT((D$469:D$776=D695)*(AI$469:AI$776&gt;AI695))</f>
        <v>59</v>
      </c>
      <c r="AK695">
        <f t="shared" si="149"/>
        <v>59</v>
      </c>
      <c r="AL695">
        <f t="shared" si="150"/>
        <v>7.83</v>
      </c>
      <c r="AM695" cm="1">
        <f t="array" ref="AM695">1+SUMPRODUCT((D$469:D$776=D695)*(AL$469:AL$776&gt;AL695))</f>
        <v>30</v>
      </c>
      <c r="AN695">
        <f t="shared" si="151"/>
        <v>30</v>
      </c>
    </row>
    <row r="696" spans="2:40" x14ac:dyDescent="0.3">
      <c r="B696" t="s">
        <v>245</v>
      </c>
      <c r="C696" t="str">
        <f>VLOOKUP(B696,class!A$1:B$357,2,FALSE)</f>
        <v>Shire district</v>
      </c>
      <c r="D696" t="str">
        <f>VLOOKUP(B696,classifications!E$3:F$335,2,FALSE)</f>
        <v xml:space="preserve">Mainly Rural (rural including hub towns &gt;=80%) </v>
      </c>
      <c r="E696" s="7">
        <f t="shared" si="136"/>
        <v>8.34</v>
      </c>
      <c r="F696" s="49">
        <f t="shared" si="152"/>
        <v>1</v>
      </c>
      <c r="G696" s="49">
        <f t="shared" si="128"/>
        <v>1</v>
      </c>
      <c r="H696">
        <f t="shared" si="137"/>
        <v>7.7</v>
      </c>
      <c r="I696" s="49">
        <f t="shared" si="153"/>
        <v>28</v>
      </c>
      <c r="J696" s="49">
        <f t="shared" si="129"/>
        <v>28</v>
      </c>
      <c r="K696">
        <f t="shared" si="138"/>
        <v>7.84</v>
      </c>
      <c r="L696">
        <f t="shared" si="154"/>
        <v>31</v>
      </c>
      <c r="M696" s="49">
        <f t="shared" si="130"/>
        <v>31</v>
      </c>
      <c r="N696">
        <f t="shared" si="139"/>
        <v>8.15</v>
      </c>
      <c r="O696">
        <f t="shared" si="155"/>
        <v>8</v>
      </c>
      <c r="P696" s="49">
        <f t="shared" si="131"/>
        <v>8</v>
      </c>
      <c r="Q696">
        <f t="shared" si="140"/>
        <v>8.32</v>
      </c>
      <c r="R696">
        <f t="shared" si="156"/>
        <v>3</v>
      </c>
      <c r="S696" s="49">
        <f t="shared" si="132"/>
        <v>3</v>
      </c>
      <c r="T696">
        <f t="shared" si="141"/>
        <v>7.92</v>
      </c>
      <c r="U696">
        <f t="shared" si="157"/>
        <v>29</v>
      </c>
      <c r="V696" s="49">
        <f t="shared" si="133"/>
        <v>29</v>
      </c>
      <c r="W696">
        <f t="shared" si="142"/>
        <v>7.91</v>
      </c>
      <c r="X696">
        <f t="shared" si="158"/>
        <v>29</v>
      </c>
      <c r="Y696" s="49">
        <f t="shared" si="134"/>
        <v>29</v>
      </c>
      <c r="Z696">
        <f t="shared" si="143"/>
        <v>7.87</v>
      </c>
      <c r="AA696">
        <f t="shared" si="159"/>
        <v>32</v>
      </c>
      <c r="AB696">
        <f t="shared" si="135"/>
        <v>32</v>
      </c>
      <c r="AC696">
        <f t="shared" si="144"/>
        <v>8.2799999999999994</v>
      </c>
      <c r="AD696" cm="1">
        <f t="array" ref="AD696">1+SUMPRODUCT((D$469:D$776=D696)*(AC$469:AC$776&gt;AC696))</f>
        <v>5</v>
      </c>
      <c r="AE696">
        <f t="shared" si="145"/>
        <v>5</v>
      </c>
      <c r="AF696">
        <f t="shared" si="146"/>
        <v>8.26</v>
      </c>
      <c r="AG696" cm="1">
        <f t="array" ref="AG696">1+SUMPRODUCT((D$469:D$776=D696)*(AF$469:AF$776&gt;AF696))</f>
        <v>3</v>
      </c>
      <c r="AH696">
        <f t="shared" si="147"/>
        <v>3</v>
      </c>
      <c r="AI696">
        <f t="shared" si="148"/>
        <v>8.02</v>
      </c>
      <c r="AJ696" cm="1">
        <f t="array" ref="AJ696">1+SUMPRODUCT((D$469:D$776=D696)*(AI$469:AI$776&gt;AI696))</f>
        <v>9</v>
      </c>
      <c r="AK696">
        <f t="shared" si="149"/>
        <v>9</v>
      </c>
      <c r="AL696">
        <f t="shared" si="150"/>
        <v>7.14</v>
      </c>
      <c r="AM696" cm="1">
        <f t="array" ref="AM696">1+SUMPRODUCT((D$469:D$776=D696)*(AL$469:AL$776&gt;AL696))</f>
        <v>42</v>
      </c>
      <c r="AN696">
        <f t="shared" si="151"/>
        <v>42</v>
      </c>
    </row>
    <row r="697" spans="2:40" x14ac:dyDescent="0.3">
      <c r="B697" t="s">
        <v>246</v>
      </c>
      <c r="C697" t="str">
        <f>VLOOKUP(B697,class!A$1:B$357,2,FALSE)</f>
        <v>Shire district</v>
      </c>
      <c r="D697" t="str">
        <f>VLOOKUP(B697,classifications!E$3:F$335,2,FALSE)</f>
        <v xml:space="preserve">Largely Rural (rural including hub towns 50-79%) </v>
      </c>
      <c r="E697" s="7">
        <f t="shared" si="136"/>
        <v>7.75</v>
      </c>
      <c r="F697" s="49">
        <f t="shared" si="152"/>
        <v>26</v>
      </c>
      <c r="G697" s="49">
        <f t="shared" si="128"/>
        <v>26</v>
      </c>
      <c r="H697">
        <f t="shared" si="137"/>
        <v>7.81</v>
      </c>
      <c r="I697" s="49">
        <f t="shared" si="153"/>
        <v>24</v>
      </c>
      <c r="J697" s="49">
        <f t="shared" si="129"/>
        <v>24</v>
      </c>
      <c r="K697">
        <f t="shared" si="138"/>
        <v>7.64</v>
      </c>
      <c r="L697">
        <f t="shared" si="154"/>
        <v>37</v>
      </c>
      <c r="M697" s="49">
        <f t="shared" si="130"/>
        <v>37</v>
      </c>
      <c r="N697">
        <f t="shared" si="139"/>
        <v>7.78</v>
      </c>
      <c r="O697">
        <f t="shared" si="155"/>
        <v>37</v>
      </c>
      <c r="P697" s="49">
        <f t="shared" si="131"/>
        <v>37</v>
      </c>
      <c r="Q697">
        <f t="shared" si="140"/>
        <v>8.02</v>
      </c>
      <c r="R697">
        <f t="shared" si="156"/>
        <v>16</v>
      </c>
      <c r="S697" s="49">
        <f t="shared" si="132"/>
        <v>16</v>
      </c>
      <c r="T697">
        <f t="shared" si="141"/>
        <v>7.71</v>
      </c>
      <c r="U697">
        <f t="shared" si="157"/>
        <v>38</v>
      </c>
      <c r="V697" s="49">
        <f t="shared" si="133"/>
        <v>38</v>
      </c>
      <c r="W697">
        <f t="shared" si="142"/>
        <v>7.6</v>
      </c>
      <c r="X697">
        <f t="shared" si="158"/>
        <v>41</v>
      </c>
      <c r="Y697" s="49">
        <f t="shared" si="134"/>
        <v>41</v>
      </c>
      <c r="Z697">
        <f t="shared" si="143"/>
        <v>7.9</v>
      </c>
      <c r="AA697">
        <f t="shared" si="159"/>
        <v>30</v>
      </c>
      <c r="AB697">
        <f t="shared" si="135"/>
        <v>30</v>
      </c>
      <c r="AC697">
        <f t="shared" si="144"/>
        <v>8.1300000000000008</v>
      </c>
      <c r="AD697" cm="1">
        <f t="array" ref="AD697">1+SUMPRODUCT((D$469:D$776=D697)*(AC$469:AC$776&gt;AC697))</f>
        <v>4</v>
      </c>
      <c r="AE697">
        <f t="shared" si="145"/>
        <v>4</v>
      </c>
      <c r="AF697">
        <f t="shared" si="146"/>
        <v>8.2799999999999994</v>
      </c>
      <c r="AG697" cm="1">
        <f t="array" ref="AG697">1+SUMPRODUCT((D$469:D$776=D697)*(AF$469:AF$776&gt;AF697))</f>
        <v>1</v>
      </c>
      <c r="AH697">
        <f t="shared" si="147"/>
        <v>1</v>
      </c>
      <c r="AI697">
        <f t="shared" si="148"/>
        <v>7.5</v>
      </c>
      <c r="AJ697" cm="1">
        <f t="array" ref="AJ697">1+SUMPRODUCT((D$469:D$776=D697)*(AI$469:AI$776&gt;AI697))</f>
        <v>40</v>
      </c>
      <c r="AK697">
        <f t="shared" si="149"/>
        <v>40</v>
      </c>
      <c r="AL697">
        <f t="shared" si="150"/>
        <v>7.95</v>
      </c>
      <c r="AM697" cm="1">
        <f t="array" ref="AM697">1+SUMPRODUCT((D$469:D$776=D697)*(AL$469:AL$776&gt;AL697))</f>
        <v>15</v>
      </c>
      <c r="AN697">
        <f t="shared" si="151"/>
        <v>15</v>
      </c>
    </row>
    <row r="698" spans="2:40" x14ac:dyDescent="0.3">
      <c r="B698" t="s">
        <v>247</v>
      </c>
      <c r="C698" t="str">
        <f>VLOOKUP(B698,class!A$1:B$357,2,FALSE)</f>
        <v>Shire district</v>
      </c>
      <c r="D698" t="str">
        <f>VLOOKUP(B698,classifications!E$3:F$335,2,FALSE)</f>
        <v xml:space="preserve">Largely Rural (rural including hub towns 50-79%) </v>
      </c>
      <c r="E698" s="7">
        <f t="shared" si="136"/>
        <v>7.64</v>
      </c>
      <c r="F698" s="49">
        <f t="shared" si="152"/>
        <v>37</v>
      </c>
      <c r="G698" s="49">
        <f t="shared" si="128"/>
        <v>37</v>
      </c>
      <c r="H698">
        <f t="shared" si="137"/>
        <v>8.0299999999999994</v>
      </c>
      <c r="I698" s="49">
        <f t="shared" si="153"/>
        <v>4</v>
      </c>
      <c r="J698" s="49">
        <f t="shared" si="129"/>
        <v>4</v>
      </c>
      <c r="K698">
        <f t="shared" si="138"/>
        <v>7.98</v>
      </c>
      <c r="L698">
        <f t="shared" si="154"/>
        <v>8</v>
      </c>
      <c r="M698" s="49">
        <f t="shared" si="130"/>
        <v>8</v>
      </c>
      <c r="N698">
        <f t="shared" si="139"/>
        <v>7.97</v>
      </c>
      <c r="O698">
        <f t="shared" si="155"/>
        <v>16</v>
      </c>
      <c r="P698" s="49">
        <f t="shared" si="131"/>
        <v>16</v>
      </c>
      <c r="Q698">
        <f t="shared" si="140"/>
        <v>7.6</v>
      </c>
      <c r="R698">
        <f t="shared" si="156"/>
        <v>41</v>
      </c>
      <c r="S698" s="49">
        <f t="shared" si="132"/>
        <v>41</v>
      </c>
      <c r="T698">
        <f t="shared" si="141"/>
        <v>8</v>
      </c>
      <c r="U698">
        <f t="shared" si="157"/>
        <v>20</v>
      </c>
      <c r="V698" s="49">
        <f t="shared" si="133"/>
        <v>20</v>
      </c>
      <c r="W698">
        <f t="shared" si="142"/>
        <v>7.99</v>
      </c>
      <c r="X698">
        <f t="shared" si="158"/>
        <v>25</v>
      </c>
      <c r="Y698" s="49">
        <f t="shared" si="134"/>
        <v>25</v>
      </c>
      <c r="Z698">
        <f t="shared" si="143"/>
        <v>8</v>
      </c>
      <c r="AA698">
        <f t="shared" si="159"/>
        <v>18</v>
      </c>
      <c r="AB698">
        <f t="shared" si="135"/>
        <v>18</v>
      </c>
      <c r="AC698">
        <f t="shared" si="144"/>
        <v>7.96</v>
      </c>
      <c r="AD698" cm="1">
        <f t="array" ref="AD698">1+SUMPRODUCT((D$469:D$776=D698)*(AC$469:AC$776&gt;AC698))</f>
        <v>20</v>
      </c>
      <c r="AE698">
        <f t="shared" si="145"/>
        <v>20</v>
      </c>
      <c r="AF698">
        <f t="shared" si="146"/>
        <v>7.57</v>
      </c>
      <c r="AG698" cm="1">
        <f t="array" ref="AG698">1+SUMPRODUCT((D$469:D$776=D698)*(AF$469:AF$776&gt;AF698))</f>
        <v>33</v>
      </c>
      <c r="AH698">
        <f t="shared" si="147"/>
        <v>33</v>
      </c>
      <c r="AI698">
        <f t="shared" si="148"/>
        <v>7.68</v>
      </c>
      <c r="AJ698" cm="1">
        <f t="array" ref="AJ698">1+SUMPRODUCT((D$469:D$776=D698)*(AI$469:AI$776&gt;AI698))</f>
        <v>35</v>
      </c>
      <c r="AK698">
        <f t="shared" si="149"/>
        <v>35</v>
      </c>
      <c r="AL698">
        <f t="shared" si="150"/>
        <v>8.07</v>
      </c>
      <c r="AM698" cm="1">
        <f t="array" ref="AM698">1+SUMPRODUCT((D$469:D$776=D698)*(AL$469:AL$776&gt;AL698))</f>
        <v>7</v>
      </c>
      <c r="AN698">
        <f t="shared" si="151"/>
        <v>7</v>
      </c>
    </row>
    <row r="699" spans="2:40" x14ac:dyDescent="0.3">
      <c r="B699" t="s">
        <v>248</v>
      </c>
      <c r="C699" t="str">
        <f>VLOOKUP(B699,class!A$1:B$357,2,FALSE)</f>
        <v>Shire district</v>
      </c>
      <c r="D699" t="str">
        <f>VLOOKUP(B699,classifications!E$3:F$335,2,FALSE)</f>
        <v xml:space="preserve">Mainly Rural (rural including hub towns &gt;=80%) </v>
      </c>
      <c r="E699" s="7">
        <f t="shared" si="136"/>
        <v>7.81</v>
      </c>
      <c r="F699" s="49">
        <f t="shared" si="152"/>
        <v>23</v>
      </c>
      <c r="G699" s="49">
        <f t="shared" si="128"/>
        <v>23</v>
      </c>
      <c r="H699">
        <f t="shared" si="137"/>
        <v>7.79</v>
      </c>
      <c r="I699" s="49">
        <f t="shared" si="153"/>
        <v>18</v>
      </c>
      <c r="J699" s="49">
        <f t="shared" si="129"/>
        <v>18</v>
      </c>
      <c r="K699">
        <f t="shared" si="138"/>
        <v>8</v>
      </c>
      <c r="L699">
        <f t="shared" si="154"/>
        <v>11</v>
      </c>
      <c r="M699" s="49">
        <f t="shared" si="130"/>
        <v>11</v>
      </c>
      <c r="N699">
        <f t="shared" si="139"/>
        <v>8.1199999999999992</v>
      </c>
      <c r="O699">
        <f t="shared" si="155"/>
        <v>11</v>
      </c>
      <c r="P699" s="49">
        <f t="shared" si="131"/>
        <v>11</v>
      </c>
      <c r="Q699">
        <f t="shared" si="140"/>
        <v>7.97</v>
      </c>
      <c r="R699">
        <f t="shared" si="156"/>
        <v>18</v>
      </c>
      <c r="S699" s="49">
        <f t="shared" si="132"/>
        <v>18</v>
      </c>
      <c r="T699">
        <f t="shared" si="141"/>
        <v>8.23</v>
      </c>
      <c r="U699">
        <f t="shared" si="157"/>
        <v>6</v>
      </c>
      <c r="V699" s="49">
        <f t="shared" si="133"/>
        <v>6</v>
      </c>
      <c r="W699">
        <f t="shared" si="142"/>
        <v>7.71</v>
      </c>
      <c r="X699">
        <f t="shared" si="158"/>
        <v>39</v>
      </c>
      <c r="Y699" s="49">
        <f t="shared" si="134"/>
        <v>39</v>
      </c>
      <c r="Z699">
        <f t="shared" si="143"/>
        <v>7.82</v>
      </c>
      <c r="AA699">
        <f t="shared" si="159"/>
        <v>36</v>
      </c>
      <c r="AB699">
        <f t="shared" si="135"/>
        <v>36</v>
      </c>
      <c r="AC699">
        <f t="shared" si="144"/>
        <v>7.95</v>
      </c>
      <c r="AD699" cm="1">
        <f t="array" ref="AD699">1+SUMPRODUCT((D$469:D$776=D699)*(AC$469:AC$776&gt;AC699))</f>
        <v>27</v>
      </c>
      <c r="AE699">
        <f t="shared" si="145"/>
        <v>27</v>
      </c>
      <c r="AF699">
        <f t="shared" si="146"/>
        <v>8.02</v>
      </c>
      <c r="AG699" cm="1">
        <f t="array" ref="AG699">1+SUMPRODUCT((D$469:D$776=D699)*(AF$469:AF$776&gt;AF699))</f>
        <v>12</v>
      </c>
      <c r="AH699">
        <f t="shared" si="147"/>
        <v>12</v>
      </c>
      <c r="AI699">
        <f t="shared" si="148"/>
        <v>8.07</v>
      </c>
      <c r="AJ699" cm="1">
        <f t="array" ref="AJ699">1+SUMPRODUCT((D$469:D$776=D699)*(AI$469:AI$776&gt;AI699))</f>
        <v>8</v>
      </c>
      <c r="AK699">
        <f t="shared" si="149"/>
        <v>8</v>
      </c>
      <c r="AL699">
        <f t="shared" si="150"/>
        <v>7.99</v>
      </c>
      <c r="AM699" cm="1">
        <f t="array" ref="AM699">1+SUMPRODUCT((D$469:D$776=D699)*(AL$469:AL$776&gt;AL699))</f>
        <v>18</v>
      </c>
      <c r="AN699">
        <f t="shared" si="151"/>
        <v>18</v>
      </c>
    </row>
    <row r="700" spans="2:40" x14ac:dyDescent="0.3">
      <c r="B700" t="s">
        <v>249</v>
      </c>
      <c r="C700" t="str">
        <f>VLOOKUP(B700,class!A$1:B$357,2,FALSE)</f>
        <v>Shire district</v>
      </c>
      <c r="D700" t="str">
        <f>VLOOKUP(B700,classifications!E$3:F$335,2,FALSE)</f>
        <v xml:space="preserve">Mainly Rural (rural including hub towns &gt;=80%) </v>
      </c>
      <c r="E700" s="7">
        <f t="shared" si="136"/>
        <v>7.96</v>
      </c>
      <c r="F700" s="49">
        <f t="shared" si="152"/>
        <v>12</v>
      </c>
      <c r="G700" s="49">
        <f t="shared" si="128"/>
        <v>12</v>
      </c>
      <c r="H700">
        <f t="shared" si="137"/>
        <v>8</v>
      </c>
      <c r="I700" s="49">
        <f t="shared" si="153"/>
        <v>4</v>
      </c>
      <c r="J700" s="49">
        <f t="shared" si="129"/>
        <v>4</v>
      </c>
      <c r="K700">
        <f t="shared" si="138"/>
        <v>8.15</v>
      </c>
      <c r="L700">
        <f t="shared" si="154"/>
        <v>4</v>
      </c>
      <c r="M700" s="49">
        <f t="shared" si="130"/>
        <v>4</v>
      </c>
      <c r="N700">
        <f t="shared" si="139"/>
        <v>8</v>
      </c>
      <c r="O700">
        <f t="shared" si="155"/>
        <v>18</v>
      </c>
      <c r="P700" s="49">
        <f t="shared" si="131"/>
        <v>18</v>
      </c>
      <c r="Q700">
        <f t="shared" si="140"/>
        <v>8.14</v>
      </c>
      <c r="R700">
        <f t="shared" si="156"/>
        <v>5</v>
      </c>
      <c r="S700" s="49">
        <f t="shared" si="132"/>
        <v>5</v>
      </c>
      <c r="T700">
        <f t="shared" si="141"/>
        <v>8.08</v>
      </c>
      <c r="U700">
        <f t="shared" si="157"/>
        <v>12</v>
      </c>
      <c r="V700" s="49">
        <f t="shared" si="133"/>
        <v>12</v>
      </c>
      <c r="W700">
        <f t="shared" si="142"/>
        <v>8.0500000000000007</v>
      </c>
      <c r="X700">
        <f t="shared" si="158"/>
        <v>14</v>
      </c>
      <c r="Y700" s="49">
        <f t="shared" si="134"/>
        <v>14</v>
      </c>
      <c r="Z700">
        <f t="shared" si="143"/>
        <v>7.86</v>
      </c>
      <c r="AA700">
        <f t="shared" si="159"/>
        <v>35</v>
      </c>
      <c r="AB700">
        <f t="shared" si="135"/>
        <v>35</v>
      </c>
      <c r="AC700">
        <f t="shared" si="144"/>
        <v>8.07</v>
      </c>
      <c r="AD700" cm="1">
        <f t="array" ref="AD700">1+SUMPRODUCT((D$469:D$776=D700)*(AC$469:AC$776&gt;AC700))</f>
        <v>15</v>
      </c>
      <c r="AE700">
        <f t="shared" si="145"/>
        <v>15</v>
      </c>
      <c r="AF700">
        <f t="shared" si="146"/>
        <v>7.78</v>
      </c>
      <c r="AG700" cm="1">
        <f t="array" ref="AG700">1+SUMPRODUCT((D$469:D$776=D700)*(AF$469:AF$776&gt;AF700))</f>
        <v>27</v>
      </c>
      <c r="AH700">
        <f t="shared" si="147"/>
        <v>27</v>
      </c>
      <c r="AI700">
        <f t="shared" si="148"/>
        <v>7.55</v>
      </c>
      <c r="AJ700" cm="1">
        <f t="array" ref="AJ700">1+SUMPRODUCT((D$469:D$776=D700)*(AI$469:AI$776&gt;AI700))</f>
        <v>41</v>
      </c>
      <c r="AK700">
        <f t="shared" si="149"/>
        <v>41</v>
      </c>
      <c r="AL700">
        <f t="shared" si="150"/>
        <v>7.86</v>
      </c>
      <c r="AM700" cm="1">
        <f t="array" ref="AM700">1+SUMPRODUCT((D$469:D$776=D700)*(AL$469:AL$776&gt;AL700))</f>
        <v>26</v>
      </c>
      <c r="AN700">
        <f t="shared" si="151"/>
        <v>26</v>
      </c>
    </row>
    <row r="701" spans="2:40" x14ac:dyDescent="0.3">
      <c r="B701" t="s">
        <v>251</v>
      </c>
      <c r="C701" t="str">
        <f>VLOOKUP(B701,class!A$1:B$357,2,FALSE)</f>
        <v>Shire district</v>
      </c>
      <c r="D701" t="str">
        <f>VLOOKUP(B701,classifications!E$3:F$335,2,FALSE)</f>
        <v xml:space="preserve">Mainly Rural (rural including hub towns &gt;=80%) </v>
      </c>
      <c r="E701" s="7">
        <f t="shared" si="136"/>
        <v>7.59</v>
      </c>
      <c r="F701" s="49">
        <f t="shared" si="152"/>
        <v>38</v>
      </c>
      <c r="G701" s="49">
        <f t="shared" si="128"/>
        <v>38</v>
      </c>
      <c r="H701">
        <f t="shared" si="137"/>
        <v>7.83</v>
      </c>
      <c r="I701" s="49">
        <f t="shared" si="153"/>
        <v>15</v>
      </c>
      <c r="J701" s="49">
        <f t="shared" si="129"/>
        <v>15</v>
      </c>
      <c r="K701">
        <f t="shared" si="138"/>
        <v>7.91</v>
      </c>
      <c r="L701">
        <f t="shared" si="154"/>
        <v>26</v>
      </c>
      <c r="M701" s="49">
        <f t="shared" si="130"/>
        <v>26</v>
      </c>
      <c r="N701">
        <f t="shared" si="139"/>
        <v>8.26</v>
      </c>
      <c r="O701">
        <f t="shared" si="155"/>
        <v>3</v>
      </c>
      <c r="P701" s="49">
        <f t="shared" si="131"/>
        <v>3</v>
      </c>
      <c r="Q701">
        <f t="shared" si="140"/>
        <v>7.89</v>
      </c>
      <c r="R701">
        <f t="shared" si="156"/>
        <v>30</v>
      </c>
      <c r="S701" s="49">
        <f t="shared" si="132"/>
        <v>30</v>
      </c>
      <c r="T701">
        <f t="shared" si="141"/>
        <v>8.1199999999999992</v>
      </c>
      <c r="U701">
        <f t="shared" si="157"/>
        <v>8</v>
      </c>
      <c r="V701" s="49">
        <f t="shared" si="133"/>
        <v>8</v>
      </c>
      <c r="W701">
        <f t="shared" si="142"/>
        <v>8.16</v>
      </c>
      <c r="X701">
        <f t="shared" si="158"/>
        <v>9</v>
      </c>
      <c r="Y701" s="49">
        <f t="shared" si="134"/>
        <v>9</v>
      </c>
      <c r="Z701">
        <f t="shared" si="143"/>
        <v>8.06</v>
      </c>
      <c r="AA701">
        <f t="shared" si="159"/>
        <v>17</v>
      </c>
      <c r="AB701">
        <f t="shared" si="135"/>
        <v>17</v>
      </c>
      <c r="AC701">
        <f t="shared" si="144"/>
        <v>8.2100000000000009</v>
      </c>
      <c r="AD701" cm="1">
        <f t="array" ref="AD701">1+SUMPRODUCT((D$469:D$776=D701)*(AC$469:AC$776&gt;AC701))</f>
        <v>9</v>
      </c>
      <c r="AE701">
        <f t="shared" si="145"/>
        <v>9</v>
      </c>
      <c r="AF701">
        <f t="shared" si="146"/>
        <v>7.76</v>
      </c>
      <c r="AG701" cm="1">
        <f t="array" ref="AG701">1+SUMPRODUCT((D$469:D$776=D701)*(AF$469:AF$776&gt;AF701))</f>
        <v>30</v>
      </c>
      <c r="AH701">
        <f t="shared" si="147"/>
        <v>30</v>
      </c>
      <c r="AI701">
        <f t="shared" si="148"/>
        <v>7.82</v>
      </c>
      <c r="AJ701" cm="1">
        <f t="array" ref="AJ701">1+SUMPRODUCT((D$469:D$776=D701)*(AI$469:AI$776&gt;AI701))</f>
        <v>27</v>
      </c>
      <c r="AK701">
        <f t="shared" si="149"/>
        <v>27</v>
      </c>
      <c r="AL701">
        <f t="shared" si="150"/>
        <v>7.87</v>
      </c>
      <c r="AM701" cm="1">
        <f t="array" ref="AM701">1+SUMPRODUCT((D$469:D$776=D701)*(AL$469:AL$776&gt;AL701))</f>
        <v>24</v>
      </c>
      <c r="AN701">
        <f t="shared" si="151"/>
        <v>24</v>
      </c>
    </row>
    <row r="702" spans="2:40" x14ac:dyDescent="0.3">
      <c r="B702" t="s">
        <v>252</v>
      </c>
      <c r="C702" t="str">
        <f>VLOOKUP(B702,class!A$1:B$357,2,FALSE)</f>
        <v>Shire district</v>
      </c>
      <c r="D702" t="str">
        <f>VLOOKUP(B702,classifications!E$3:F$335,2,FALSE)</f>
        <v>Urban with City and Town</v>
      </c>
      <c r="E702" s="7">
        <f t="shared" si="136"/>
        <v>7.93</v>
      </c>
      <c r="F702" s="49">
        <f t="shared" si="152"/>
        <v>6</v>
      </c>
      <c r="G702" s="49">
        <f t="shared" si="128"/>
        <v>6</v>
      </c>
      <c r="H702">
        <f t="shared" si="137"/>
        <v>7.9</v>
      </c>
      <c r="I702" s="49">
        <f t="shared" si="153"/>
        <v>9</v>
      </c>
      <c r="J702" s="49">
        <f t="shared" si="129"/>
        <v>9</v>
      </c>
      <c r="K702">
        <f t="shared" si="138"/>
        <v>7.6</v>
      </c>
      <c r="L702">
        <f t="shared" si="154"/>
        <v>75</v>
      </c>
      <c r="M702" s="49">
        <f t="shared" si="130"/>
        <v>75</v>
      </c>
      <c r="N702">
        <f t="shared" si="139"/>
        <v>8.1199999999999992</v>
      </c>
      <c r="O702">
        <f t="shared" si="155"/>
        <v>4</v>
      </c>
      <c r="P702" s="49">
        <f t="shared" si="131"/>
        <v>4</v>
      </c>
      <c r="Q702">
        <f t="shared" si="140"/>
        <v>8.02</v>
      </c>
      <c r="R702">
        <f t="shared" si="156"/>
        <v>10</v>
      </c>
      <c r="S702" s="49">
        <f t="shared" si="132"/>
        <v>10</v>
      </c>
      <c r="T702">
        <f t="shared" si="141"/>
        <v>7.9</v>
      </c>
      <c r="U702">
        <f t="shared" si="157"/>
        <v>33</v>
      </c>
      <c r="V702" s="49">
        <f t="shared" si="133"/>
        <v>33</v>
      </c>
      <c r="W702">
        <f t="shared" si="142"/>
        <v>8.1</v>
      </c>
      <c r="X702">
        <f t="shared" si="158"/>
        <v>12</v>
      </c>
      <c r="Y702" s="49">
        <f t="shared" si="134"/>
        <v>12</v>
      </c>
      <c r="Z702">
        <f t="shared" si="143"/>
        <v>7.78</v>
      </c>
      <c r="AA702">
        <f t="shared" si="159"/>
        <v>62</v>
      </c>
      <c r="AB702">
        <f t="shared" si="135"/>
        <v>62</v>
      </c>
      <c r="AC702">
        <f t="shared" si="144"/>
        <v>7.81</v>
      </c>
      <c r="AD702" cm="1">
        <f t="array" ref="AD702">1+SUMPRODUCT((D$469:D$776=D702)*(AC$469:AC$776&gt;AC702))</f>
        <v>58</v>
      </c>
      <c r="AE702">
        <f t="shared" si="145"/>
        <v>58</v>
      </c>
      <c r="AF702">
        <f t="shared" si="146"/>
        <v>8</v>
      </c>
      <c r="AG702" cm="1">
        <f t="array" ref="AG702">1+SUMPRODUCT((D$469:D$776=D702)*(AF$469:AF$776&gt;AF702))</f>
        <v>14</v>
      </c>
      <c r="AH702">
        <f t="shared" si="147"/>
        <v>14</v>
      </c>
      <c r="AI702">
        <f t="shared" si="148"/>
        <v>7.3</v>
      </c>
      <c r="AJ702" cm="1">
        <f t="array" ref="AJ702">1+SUMPRODUCT((D$469:D$776=D702)*(AI$469:AI$776&gt;AI702))</f>
        <v>88</v>
      </c>
      <c r="AK702">
        <f t="shared" si="149"/>
        <v>88</v>
      </c>
      <c r="AL702">
        <f t="shared" si="150"/>
        <v>7.99</v>
      </c>
      <c r="AM702" cm="1">
        <f t="array" ref="AM702">1+SUMPRODUCT((D$469:D$776=D702)*(AL$469:AL$776&gt;AL702))</f>
        <v>17</v>
      </c>
      <c r="AN702">
        <f t="shared" si="151"/>
        <v>17</v>
      </c>
    </row>
    <row r="703" spans="2:40" x14ac:dyDescent="0.3">
      <c r="B703" t="s">
        <v>253</v>
      </c>
      <c r="C703" t="str">
        <f>VLOOKUP(B703,class!A$1:B$357,2,FALSE)</f>
        <v>Shire district</v>
      </c>
      <c r="D703" t="str">
        <f>VLOOKUP(B703,classifications!E$3:F$335,2,FALSE)</f>
        <v xml:space="preserve">Largely Rural (rural including hub towns 50-79%) </v>
      </c>
      <c r="E703" s="7">
        <f t="shared" si="136"/>
        <v>7.7</v>
      </c>
      <c r="F703" s="49">
        <f t="shared" si="152"/>
        <v>32</v>
      </c>
      <c r="G703" s="49">
        <f t="shared" si="128"/>
        <v>32</v>
      </c>
      <c r="H703">
        <f t="shared" si="137"/>
        <v>7.55</v>
      </c>
      <c r="I703" s="49">
        <f t="shared" si="153"/>
        <v>40</v>
      </c>
      <c r="J703" s="49">
        <f t="shared" si="129"/>
        <v>40</v>
      </c>
      <c r="K703">
        <f t="shared" si="138"/>
        <v>7.81</v>
      </c>
      <c r="L703">
        <f t="shared" si="154"/>
        <v>20</v>
      </c>
      <c r="M703" s="49">
        <f t="shared" si="130"/>
        <v>20</v>
      </c>
      <c r="N703">
        <f t="shared" si="139"/>
        <v>7.84</v>
      </c>
      <c r="O703">
        <f t="shared" si="155"/>
        <v>29</v>
      </c>
      <c r="P703" s="49">
        <f t="shared" si="131"/>
        <v>29</v>
      </c>
      <c r="Q703">
        <f t="shared" si="140"/>
        <v>8.07</v>
      </c>
      <c r="R703">
        <f t="shared" si="156"/>
        <v>13</v>
      </c>
      <c r="S703" s="49">
        <f t="shared" si="132"/>
        <v>13</v>
      </c>
      <c r="T703">
        <f t="shared" si="141"/>
        <v>8.11</v>
      </c>
      <c r="U703">
        <f t="shared" si="157"/>
        <v>11</v>
      </c>
      <c r="V703" s="49">
        <f t="shared" si="133"/>
        <v>11</v>
      </c>
      <c r="W703">
        <f t="shared" si="142"/>
        <v>8.09</v>
      </c>
      <c r="X703">
        <f t="shared" si="158"/>
        <v>11</v>
      </c>
      <c r="Y703" s="49">
        <f t="shared" si="134"/>
        <v>11</v>
      </c>
      <c r="Z703">
        <f t="shared" si="143"/>
        <v>7.93</v>
      </c>
      <c r="AA703">
        <f t="shared" si="159"/>
        <v>26</v>
      </c>
      <c r="AB703">
        <f t="shared" si="135"/>
        <v>26</v>
      </c>
      <c r="AC703">
        <f t="shared" si="144"/>
        <v>7.98</v>
      </c>
      <c r="AD703" cm="1">
        <f t="array" ref="AD703">1+SUMPRODUCT((D$469:D$776=D703)*(AC$469:AC$776&gt;AC703))</f>
        <v>19</v>
      </c>
      <c r="AE703">
        <f t="shared" si="145"/>
        <v>19</v>
      </c>
      <c r="AF703">
        <f t="shared" si="146"/>
        <v>8.01</v>
      </c>
      <c r="AG703" cm="1">
        <f t="array" ref="AG703">1+SUMPRODUCT((D$469:D$776=D703)*(AF$469:AF$776&gt;AF703))</f>
        <v>6</v>
      </c>
      <c r="AH703">
        <f t="shared" si="147"/>
        <v>6</v>
      </c>
      <c r="AI703">
        <f t="shared" si="148"/>
        <v>7.72</v>
      </c>
      <c r="AJ703" cm="1">
        <f t="array" ref="AJ703">1+SUMPRODUCT((D$469:D$776=D703)*(AI$469:AI$776&gt;AI703))</f>
        <v>31</v>
      </c>
      <c r="AK703">
        <f t="shared" si="149"/>
        <v>31</v>
      </c>
      <c r="AL703">
        <f t="shared" si="150"/>
        <v>7.62</v>
      </c>
      <c r="AM703" cm="1">
        <f t="array" ref="AM703">1+SUMPRODUCT((D$469:D$776=D703)*(AL$469:AL$776&gt;AL703))</f>
        <v>36</v>
      </c>
      <c r="AN703">
        <f t="shared" si="151"/>
        <v>36</v>
      </c>
    </row>
    <row r="704" spans="2:40" x14ac:dyDescent="0.3">
      <c r="B704" t="s">
        <v>254</v>
      </c>
      <c r="C704" t="str">
        <f>VLOOKUP(B704,class!A$1:B$357,2,FALSE)</f>
        <v>Shire district</v>
      </c>
      <c r="D704" t="str">
        <f>VLOOKUP(B704,classifications!E$3:F$335,2,FALSE)</f>
        <v>Urban with Significant Rural (rural including hub towns 26-49%)</v>
      </c>
      <c r="E704" s="7">
        <f t="shared" si="136"/>
        <v>7.83</v>
      </c>
      <c r="F704" s="49">
        <f t="shared" si="152"/>
        <v>17</v>
      </c>
      <c r="G704" s="49">
        <f t="shared" si="128"/>
        <v>17</v>
      </c>
      <c r="H704">
        <f t="shared" si="137"/>
        <v>7.93</v>
      </c>
      <c r="I704" s="49">
        <f t="shared" si="153"/>
        <v>11</v>
      </c>
      <c r="J704" s="49">
        <f t="shared" si="129"/>
        <v>11</v>
      </c>
      <c r="K704">
        <f t="shared" si="138"/>
        <v>7.98</v>
      </c>
      <c r="L704">
        <f t="shared" si="154"/>
        <v>11</v>
      </c>
      <c r="M704" s="49">
        <f t="shared" si="130"/>
        <v>11</v>
      </c>
      <c r="N704">
        <f t="shared" si="139"/>
        <v>8.2100000000000009</v>
      </c>
      <c r="O704">
        <f t="shared" si="155"/>
        <v>4</v>
      </c>
      <c r="P704" s="49">
        <f t="shared" si="131"/>
        <v>4</v>
      </c>
      <c r="Q704">
        <f t="shared" si="140"/>
        <v>7.99</v>
      </c>
      <c r="R704">
        <f t="shared" si="156"/>
        <v>14</v>
      </c>
      <c r="S704" s="49">
        <f t="shared" si="132"/>
        <v>14</v>
      </c>
      <c r="T704">
        <f t="shared" si="141"/>
        <v>8</v>
      </c>
      <c r="U704">
        <f t="shared" si="157"/>
        <v>19</v>
      </c>
      <c r="V704" s="49">
        <f t="shared" si="133"/>
        <v>19</v>
      </c>
      <c r="W704">
        <f t="shared" si="142"/>
        <v>8.25</v>
      </c>
      <c r="X704">
        <f t="shared" si="158"/>
        <v>3</v>
      </c>
      <c r="Y704" s="49">
        <f t="shared" si="134"/>
        <v>3</v>
      </c>
      <c r="Z704">
        <f t="shared" si="143"/>
        <v>8.2899999999999991</v>
      </c>
      <c r="AA704">
        <f t="shared" si="159"/>
        <v>5</v>
      </c>
      <c r="AB704">
        <f t="shared" si="135"/>
        <v>5</v>
      </c>
      <c r="AC704">
        <f t="shared" si="144"/>
        <v>8.25</v>
      </c>
      <c r="AD704" cm="1">
        <f t="array" ref="AD704">1+SUMPRODUCT((D$469:D$776=D704)*(AC$469:AC$776&gt;AC704))</f>
        <v>1</v>
      </c>
      <c r="AE704">
        <f t="shared" si="145"/>
        <v>1</v>
      </c>
      <c r="AF704">
        <f t="shared" si="146"/>
        <v>8.07</v>
      </c>
      <c r="AG704" cm="1">
        <f t="array" ref="AG704">1+SUMPRODUCT((D$469:D$776=D704)*(AF$469:AF$776&gt;AF704))</f>
        <v>3</v>
      </c>
      <c r="AH704">
        <f t="shared" si="147"/>
        <v>3</v>
      </c>
      <c r="AI704">
        <f t="shared" si="148"/>
        <v>7.97</v>
      </c>
      <c r="AJ704" cm="1">
        <f t="array" ref="AJ704">1+SUMPRODUCT((D$469:D$776=D704)*(AI$469:AI$776&gt;AI704))</f>
        <v>16</v>
      </c>
      <c r="AK704">
        <f t="shared" si="149"/>
        <v>16</v>
      </c>
      <c r="AL704">
        <f t="shared" si="150"/>
        <v>8.4600000000000009</v>
      </c>
      <c r="AM704" cm="1">
        <f t="array" ref="AM704">1+SUMPRODUCT((D$469:D$776=D704)*(AL$469:AL$776&gt;AL704))</f>
        <v>2</v>
      </c>
      <c r="AN704">
        <f t="shared" si="151"/>
        <v>2</v>
      </c>
    </row>
    <row r="705" spans="2:40" x14ac:dyDescent="0.3">
      <c r="B705" t="s">
        <v>255</v>
      </c>
      <c r="C705" t="str">
        <f>VLOOKUP(B705,class!A$1:B$357,2,FALSE)</f>
        <v>Metropolitan district</v>
      </c>
      <c r="D705" t="str">
        <f>VLOOKUP(B705,classifications!E$3:F$335,2,FALSE)</f>
        <v>Urban with Major Conurbation</v>
      </c>
      <c r="E705" s="7">
        <f t="shared" si="136"/>
        <v>7.45</v>
      </c>
      <c r="F705" s="49">
        <f t="shared" si="152"/>
        <v>56</v>
      </c>
      <c r="G705" s="49">
        <f t="shared" si="128"/>
        <v>56</v>
      </c>
      <c r="H705">
        <f t="shared" si="137"/>
        <v>7.55</v>
      </c>
      <c r="I705" s="49">
        <f t="shared" si="153"/>
        <v>50</v>
      </c>
      <c r="J705" s="49">
        <f t="shared" si="129"/>
        <v>50</v>
      </c>
      <c r="K705">
        <f t="shared" si="138"/>
        <v>7.57</v>
      </c>
      <c r="L705">
        <f t="shared" si="154"/>
        <v>59</v>
      </c>
      <c r="M705" s="49">
        <f t="shared" si="130"/>
        <v>59</v>
      </c>
      <c r="N705">
        <f t="shared" si="139"/>
        <v>7.67</v>
      </c>
      <c r="O705">
        <f t="shared" si="155"/>
        <v>54</v>
      </c>
      <c r="P705" s="49">
        <f t="shared" si="131"/>
        <v>54</v>
      </c>
      <c r="Q705">
        <f t="shared" si="140"/>
        <v>7.78</v>
      </c>
      <c r="R705">
        <f t="shared" si="156"/>
        <v>38</v>
      </c>
      <c r="S705" s="49">
        <f t="shared" si="132"/>
        <v>38</v>
      </c>
      <c r="T705">
        <f t="shared" si="141"/>
        <v>7.83</v>
      </c>
      <c r="U705">
        <f t="shared" si="157"/>
        <v>33</v>
      </c>
      <c r="V705" s="49">
        <f t="shared" si="133"/>
        <v>33</v>
      </c>
      <c r="W705">
        <f t="shared" si="142"/>
        <v>7.77</v>
      </c>
      <c r="X705">
        <f t="shared" si="158"/>
        <v>45</v>
      </c>
      <c r="Y705" s="49">
        <f t="shared" si="134"/>
        <v>45</v>
      </c>
      <c r="Z705">
        <f t="shared" si="143"/>
        <v>7.89</v>
      </c>
      <c r="AA705">
        <f t="shared" si="159"/>
        <v>24</v>
      </c>
      <c r="AB705">
        <f t="shared" si="135"/>
        <v>24</v>
      </c>
      <c r="AC705">
        <f t="shared" si="144"/>
        <v>7.7</v>
      </c>
      <c r="AD705" cm="1">
        <f t="array" ref="AD705">1+SUMPRODUCT((D$469:D$776=D705)*(AC$469:AC$776&gt;AC705))</f>
        <v>55</v>
      </c>
      <c r="AE705">
        <f t="shared" si="145"/>
        <v>55</v>
      </c>
      <c r="AF705">
        <f t="shared" si="146"/>
        <v>7.64</v>
      </c>
      <c r="AG705" cm="1">
        <f t="array" ref="AG705">1+SUMPRODUCT((D$469:D$776=D705)*(AF$469:AF$776&gt;AF705))</f>
        <v>36</v>
      </c>
      <c r="AH705">
        <f t="shared" si="147"/>
        <v>36</v>
      </c>
      <c r="AI705">
        <f t="shared" si="148"/>
        <v>7.85</v>
      </c>
      <c r="AJ705" cm="1">
        <f t="array" ref="AJ705">1+SUMPRODUCT((D$469:D$776=D705)*(AI$469:AI$776&gt;AI705))</f>
        <v>15</v>
      </c>
      <c r="AK705">
        <f t="shared" si="149"/>
        <v>15</v>
      </c>
      <c r="AL705">
        <f t="shared" si="150"/>
        <v>7.53</v>
      </c>
      <c r="AM705" cm="1">
        <f t="array" ref="AM705">1+SUMPRODUCT((D$469:D$776=D705)*(AL$469:AL$776&gt;AL705))</f>
        <v>57</v>
      </c>
      <c r="AN705">
        <f t="shared" si="151"/>
        <v>57</v>
      </c>
    </row>
    <row r="706" spans="2:40" x14ac:dyDescent="0.3">
      <c r="B706" t="s">
        <v>256</v>
      </c>
      <c r="C706" t="str">
        <f>VLOOKUP(B706,class!A$1:B$357,2,FALSE)</f>
        <v>Unitary authority</v>
      </c>
      <c r="D706" t="str">
        <f>VLOOKUP(B706,classifications!E$3:F$335,2,FALSE)</f>
        <v>Urban with City and Town</v>
      </c>
      <c r="E706" s="7">
        <f t="shared" si="136"/>
        <v>7.61</v>
      </c>
      <c r="F706" s="49">
        <f t="shared" si="152"/>
        <v>55</v>
      </c>
      <c r="G706" s="49">
        <f t="shared" si="128"/>
        <v>55</v>
      </c>
      <c r="H706">
        <f t="shared" si="137"/>
        <v>7.57</v>
      </c>
      <c r="I706" s="49">
        <f t="shared" si="153"/>
        <v>69</v>
      </c>
      <c r="J706" s="49">
        <f t="shared" si="129"/>
        <v>69</v>
      </c>
      <c r="K706">
        <f t="shared" si="138"/>
        <v>7.62</v>
      </c>
      <c r="L706">
        <f t="shared" si="154"/>
        <v>67</v>
      </c>
      <c r="M706" s="49">
        <f t="shared" si="130"/>
        <v>67</v>
      </c>
      <c r="N706">
        <f t="shared" si="139"/>
        <v>7.84</v>
      </c>
      <c r="O706">
        <f t="shared" si="155"/>
        <v>33</v>
      </c>
      <c r="P706" s="49">
        <f t="shared" si="131"/>
        <v>33</v>
      </c>
      <c r="Q706">
        <f t="shared" si="140"/>
        <v>7.72</v>
      </c>
      <c r="R706">
        <f t="shared" si="156"/>
        <v>71</v>
      </c>
      <c r="S706" s="49">
        <f t="shared" si="132"/>
        <v>71</v>
      </c>
      <c r="T706">
        <f t="shared" si="141"/>
        <v>7.7</v>
      </c>
      <c r="U706">
        <f t="shared" si="157"/>
        <v>75</v>
      </c>
      <c r="V706" s="49">
        <f t="shared" si="133"/>
        <v>75</v>
      </c>
      <c r="W706">
        <f t="shared" si="142"/>
        <v>7.71</v>
      </c>
      <c r="X706">
        <f t="shared" si="158"/>
        <v>82</v>
      </c>
      <c r="Y706" s="49">
        <f t="shared" si="134"/>
        <v>82</v>
      </c>
      <c r="Z706">
        <f t="shared" si="143"/>
        <v>7.71</v>
      </c>
      <c r="AA706">
        <f t="shared" si="159"/>
        <v>74</v>
      </c>
      <c r="AB706">
        <f t="shared" si="135"/>
        <v>74</v>
      </c>
      <c r="AC706">
        <f t="shared" si="144"/>
        <v>7.61</v>
      </c>
      <c r="AD706" cm="1">
        <f t="array" ref="AD706">1+SUMPRODUCT((D$469:D$776=D706)*(AC$469:AC$776&gt;AC706))</f>
        <v>85</v>
      </c>
      <c r="AE706">
        <f t="shared" si="145"/>
        <v>85</v>
      </c>
      <c r="AF706">
        <f t="shared" si="146"/>
        <v>7.65</v>
      </c>
      <c r="AG706" cm="1">
        <f t="array" ref="AG706">1+SUMPRODUCT((D$469:D$776=D706)*(AF$469:AF$776&gt;AF706))</f>
        <v>57</v>
      </c>
      <c r="AH706">
        <f t="shared" si="147"/>
        <v>57</v>
      </c>
      <c r="AI706">
        <f t="shared" si="148"/>
        <v>7.62</v>
      </c>
      <c r="AJ706" cm="1">
        <f t="array" ref="AJ706">1+SUMPRODUCT((D$469:D$776=D706)*(AI$469:AI$776&gt;AI706))</f>
        <v>75</v>
      </c>
      <c r="AK706">
        <f t="shared" si="149"/>
        <v>75</v>
      </c>
      <c r="AL706">
        <f t="shared" si="150"/>
        <v>7.54</v>
      </c>
      <c r="AM706" cm="1">
        <f t="array" ref="AM706">1+SUMPRODUCT((D$469:D$776=D706)*(AL$469:AL$776&gt;AL706))</f>
        <v>76</v>
      </c>
      <c r="AN706">
        <f t="shared" si="151"/>
        <v>76</v>
      </c>
    </row>
    <row r="707" spans="2:40" x14ac:dyDescent="0.3">
      <c r="B707" t="s">
        <v>257</v>
      </c>
      <c r="C707" t="str">
        <f>VLOOKUP(B707,class!A$1:B$357,2,FALSE)</f>
        <v>Unitary authority</v>
      </c>
      <c r="D707" t="str">
        <f>VLOOKUP(B707,classifications!E$3:F$335,2,FALSE)</f>
        <v>Urban with City and Town</v>
      </c>
      <c r="E707" s="7">
        <f t="shared" si="136"/>
        <v>7.68</v>
      </c>
      <c r="F707" s="49">
        <f t="shared" si="152"/>
        <v>40</v>
      </c>
      <c r="G707" s="49">
        <f t="shared" si="128"/>
        <v>40</v>
      </c>
      <c r="H707">
        <f t="shared" si="137"/>
        <v>7.66</v>
      </c>
      <c r="I707" s="49">
        <f t="shared" si="153"/>
        <v>50</v>
      </c>
      <c r="J707" s="49">
        <f t="shared" si="129"/>
        <v>50</v>
      </c>
      <c r="K707">
        <f t="shared" si="138"/>
        <v>7.66</v>
      </c>
      <c r="L707">
        <f t="shared" si="154"/>
        <v>54</v>
      </c>
      <c r="M707" s="49">
        <f t="shared" si="130"/>
        <v>54</v>
      </c>
      <c r="N707">
        <f t="shared" si="139"/>
        <v>7.68</v>
      </c>
      <c r="O707">
        <f t="shared" si="155"/>
        <v>71</v>
      </c>
      <c r="P707" s="49">
        <f t="shared" si="131"/>
        <v>71</v>
      </c>
      <c r="Q707">
        <f t="shared" si="140"/>
        <v>7.77</v>
      </c>
      <c r="R707">
        <f t="shared" si="156"/>
        <v>64</v>
      </c>
      <c r="S707" s="49">
        <f t="shared" si="132"/>
        <v>64</v>
      </c>
      <c r="T707">
        <f t="shared" si="141"/>
        <v>7.81</v>
      </c>
      <c r="U707">
        <f t="shared" si="157"/>
        <v>56</v>
      </c>
      <c r="V707" s="49">
        <f t="shared" si="133"/>
        <v>56</v>
      </c>
      <c r="W707">
        <f t="shared" si="142"/>
        <v>7.92</v>
      </c>
      <c r="X707">
        <f t="shared" si="158"/>
        <v>37</v>
      </c>
      <c r="Y707" s="49">
        <f t="shared" si="134"/>
        <v>37</v>
      </c>
      <c r="Z707">
        <f t="shared" si="143"/>
        <v>7.88</v>
      </c>
      <c r="AA707">
        <f t="shared" si="159"/>
        <v>47</v>
      </c>
      <c r="AB707">
        <f t="shared" si="135"/>
        <v>47</v>
      </c>
      <c r="AC707">
        <f t="shared" si="144"/>
        <v>7.95</v>
      </c>
      <c r="AD707" cm="1">
        <f t="array" ref="AD707">1+SUMPRODUCT((D$469:D$776=D707)*(AC$469:AC$776&gt;AC707))</f>
        <v>31</v>
      </c>
      <c r="AE707">
        <f t="shared" si="145"/>
        <v>31</v>
      </c>
      <c r="AF707">
        <f t="shared" si="146"/>
        <v>7.65</v>
      </c>
      <c r="AG707" cm="1">
        <f t="array" ref="AG707">1+SUMPRODUCT((D$469:D$776=D707)*(AF$469:AF$776&gt;AF707))</f>
        <v>57</v>
      </c>
      <c r="AH707">
        <f t="shared" si="147"/>
        <v>57</v>
      </c>
      <c r="AI707">
        <f t="shared" si="148"/>
        <v>7.84</v>
      </c>
      <c r="AJ707" cm="1">
        <f t="array" ref="AJ707">1+SUMPRODUCT((D$469:D$776=D707)*(AI$469:AI$776&gt;AI707))</f>
        <v>30</v>
      </c>
      <c r="AK707">
        <f t="shared" si="149"/>
        <v>30</v>
      </c>
      <c r="AL707">
        <f t="shared" si="150"/>
        <v>7.77</v>
      </c>
      <c r="AM707" cm="1">
        <f t="array" ref="AM707">1+SUMPRODUCT((D$469:D$776=D707)*(AL$469:AL$776&gt;AL707))</f>
        <v>41</v>
      </c>
      <c r="AN707">
        <f t="shared" si="151"/>
        <v>41</v>
      </c>
    </row>
    <row r="708" spans="2:40" x14ac:dyDescent="0.3">
      <c r="B708" t="s">
        <v>258</v>
      </c>
      <c r="C708" t="str">
        <f>VLOOKUP(B708,class!A$1:B$357,2,FALSE)</f>
        <v>London borough</v>
      </c>
      <c r="D708" t="str">
        <f>VLOOKUP(B708,classifications!E$3:F$335,2,FALSE)</f>
        <v>Urban with Major Conurbation</v>
      </c>
      <c r="E708" s="7">
        <f t="shared" si="136"/>
        <v>7.56</v>
      </c>
      <c r="F708" s="49">
        <f t="shared" si="152"/>
        <v>47</v>
      </c>
      <c r="G708" s="49">
        <f t="shared" si="128"/>
        <v>47</v>
      </c>
      <c r="H708">
        <f t="shared" si="137"/>
        <v>7.59</v>
      </c>
      <c r="I708" s="49">
        <f t="shared" si="153"/>
        <v>40</v>
      </c>
      <c r="J708" s="49">
        <f t="shared" si="129"/>
        <v>40</v>
      </c>
      <c r="K708">
        <f t="shared" si="138"/>
        <v>7.76</v>
      </c>
      <c r="L708">
        <f t="shared" si="154"/>
        <v>17</v>
      </c>
      <c r="M708" s="49">
        <f t="shared" si="130"/>
        <v>17</v>
      </c>
      <c r="N708">
        <f t="shared" si="139"/>
        <v>7.7</v>
      </c>
      <c r="O708">
        <f t="shared" si="155"/>
        <v>47</v>
      </c>
      <c r="P708" s="49">
        <f t="shared" si="131"/>
        <v>47</v>
      </c>
      <c r="Q708">
        <f t="shared" si="140"/>
        <v>7.66</v>
      </c>
      <c r="R708">
        <f t="shared" si="156"/>
        <v>56</v>
      </c>
      <c r="S708" s="49">
        <f t="shared" si="132"/>
        <v>56</v>
      </c>
      <c r="T708">
        <f t="shared" si="141"/>
        <v>7.59</v>
      </c>
      <c r="U708">
        <f t="shared" si="157"/>
        <v>70</v>
      </c>
      <c r="V708" s="49">
        <f t="shared" si="133"/>
        <v>70</v>
      </c>
      <c r="W708">
        <f t="shared" si="142"/>
        <v>7.65</v>
      </c>
      <c r="X708">
        <f t="shared" si="158"/>
        <v>59</v>
      </c>
      <c r="Y708" s="49">
        <f t="shared" si="134"/>
        <v>59</v>
      </c>
      <c r="Z708">
        <f t="shared" si="143"/>
        <v>7.5</v>
      </c>
      <c r="AA708">
        <f t="shared" si="159"/>
        <v>73</v>
      </c>
      <c r="AB708">
        <f t="shared" si="135"/>
        <v>73</v>
      </c>
      <c r="AC708">
        <f t="shared" si="144"/>
        <v>7.77</v>
      </c>
      <c r="AD708" cm="1">
        <f t="array" ref="AD708">1+SUMPRODUCT((D$469:D$776=D708)*(AC$469:AC$776&gt;AC708))</f>
        <v>41</v>
      </c>
      <c r="AE708">
        <f t="shared" si="145"/>
        <v>41</v>
      </c>
      <c r="AF708">
        <f t="shared" si="146"/>
        <v>7.34</v>
      </c>
      <c r="AG708" cm="1">
        <f t="array" ref="AG708">1+SUMPRODUCT((D$469:D$776=D708)*(AF$469:AF$776&gt;AF708))</f>
        <v>73</v>
      </c>
      <c r="AH708">
        <f t="shared" si="147"/>
        <v>73</v>
      </c>
      <c r="AI708">
        <f t="shared" si="148"/>
        <v>7.57</v>
      </c>
      <c r="AJ708" cm="1">
        <f t="array" ref="AJ708">1+SUMPRODUCT((D$469:D$776=D708)*(AI$469:AI$776&gt;AI708))</f>
        <v>66</v>
      </c>
      <c r="AK708">
        <f t="shared" si="149"/>
        <v>66</v>
      </c>
      <c r="AL708">
        <f t="shared" si="150"/>
        <v>7.4</v>
      </c>
      <c r="AM708" cm="1">
        <f t="array" ref="AM708">1+SUMPRODUCT((D$469:D$776=D708)*(AL$469:AL$776&gt;AL708))</f>
        <v>65</v>
      </c>
      <c r="AN708">
        <f t="shared" si="151"/>
        <v>65</v>
      </c>
    </row>
    <row r="709" spans="2:40" x14ac:dyDescent="0.3">
      <c r="B709" t="s">
        <v>259</v>
      </c>
      <c r="C709" t="str">
        <f>VLOOKUP(B709,class!A$1:B$357,2,FALSE)</f>
        <v>Shire district</v>
      </c>
      <c r="D709" t="str">
        <f>VLOOKUP(B709,classifications!E$3:F$335,2,FALSE)</f>
        <v>Urban with Major Conurbation</v>
      </c>
      <c r="E709" s="7">
        <f t="shared" si="136"/>
        <v>7.83</v>
      </c>
      <c r="F709" s="49">
        <f t="shared" si="152"/>
        <v>8</v>
      </c>
      <c r="G709" s="49">
        <f t="shared" si="128"/>
        <v>8</v>
      </c>
      <c r="H709">
        <f t="shared" si="137"/>
        <v>7.86</v>
      </c>
      <c r="I709" s="49">
        <f t="shared" si="153"/>
        <v>8</v>
      </c>
      <c r="J709" s="49">
        <f t="shared" si="129"/>
        <v>8</v>
      </c>
      <c r="K709">
        <f t="shared" si="138"/>
        <v>7.98</v>
      </c>
      <c r="L709">
        <f t="shared" si="154"/>
        <v>2</v>
      </c>
      <c r="M709" s="49">
        <f t="shared" si="130"/>
        <v>2</v>
      </c>
      <c r="N709">
        <f t="shared" si="139"/>
        <v>8.01</v>
      </c>
      <c r="O709">
        <f t="shared" si="155"/>
        <v>3</v>
      </c>
      <c r="P709" s="49">
        <f t="shared" si="131"/>
        <v>3</v>
      </c>
      <c r="Q709">
        <f t="shared" si="140"/>
        <v>7.82</v>
      </c>
      <c r="R709">
        <f t="shared" si="156"/>
        <v>26</v>
      </c>
      <c r="S709" s="49">
        <f t="shared" si="132"/>
        <v>26</v>
      </c>
      <c r="T709">
        <f t="shared" si="141"/>
        <v>7.88</v>
      </c>
      <c r="U709">
        <f t="shared" si="157"/>
        <v>21</v>
      </c>
      <c r="V709" s="49">
        <f t="shared" si="133"/>
        <v>21</v>
      </c>
      <c r="W709">
        <f t="shared" si="142"/>
        <v>7.72</v>
      </c>
      <c r="X709">
        <f t="shared" si="158"/>
        <v>54</v>
      </c>
      <c r="Y709" s="49">
        <f t="shared" si="134"/>
        <v>54</v>
      </c>
      <c r="Z709">
        <f t="shared" si="143"/>
        <v>7.8</v>
      </c>
      <c r="AA709">
        <f t="shared" si="159"/>
        <v>43</v>
      </c>
      <c r="AB709">
        <f t="shared" si="135"/>
        <v>43</v>
      </c>
      <c r="AC709">
        <f t="shared" si="144"/>
        <v>8.3000000000000007</v>
      </c>
      <c r="AD709" cm="1">
        <f t="array" ref="AD709">1+SUMPRODUCT((D$469:D$776=D709)*(AC$469:AC$776&gt;AC709))</f>
        <v>3</v>
      </c>
      <c r="AE709">
        <f t="shared" si="145"/>
        <v>3</v>
      </c>
      <c r="AF709">
        <f t="shared" si="146"/>
        <v>7.6</v>
      </c>
      <c r="AG709" cm="1">
        <f t="array" ref="AG709">1+SUMPRODUCT((D$469:D$776=D709)*(AF$469:AF$776&gt;AF709))</f>
        <v>50</v>
      </c>
      <c r="AH709">
        <f t="shared" si="147"/>
        <v>50</v>
      </c>
      <c r="AI709">
        <f t="shared" si="148"/>
        <v>7.68</v>
      </c>
      <c r="AJ709" cm="1">
        <f t="array" ref="AJ709">1+SUMPRODUCT((D$469:D$776=D709)*(AI$469:AI$776&gt;AI709))</f>
        <v>47</v>
      </c>
      <c r="AK709">
        <f t="shared" si="149"/>
        <v>47</v>
      </c>
      <c r="AL709">
        <f t="shared" si="150"/>
        <v>6.61</v>
      </c>
      <c r="AM709" cm="1">
        <f t="array" ref="AM709">1+SUMPRODUCT((D$469:D$776=D709)*(AL$469:AL$776&gt;AL709))</f>
        <v>75</v>
      </c>
      <c r="AN709">
        <f t="shared" si="151"/>
        <v>75</v>
      </c>
    </row>
    <row r="710" spans="2:40" x14ac:dyDescent="0.3">
      <c r="B710" t="s">
        <v>260</v>
      </c>
      <c r="C710" t="str">
        <f>VLOOKUP(B710,class!A$1:B$357,2,FALSE)</f>
        <v>Shire district</v>
      </c>
      <c r="D710" t="str">
        <f>VLOOKUP(B710,classifications!E$3:F$335,2,FALSE)</f>
        <v>Urban with City and Town</v>
      </c>
      <c r="E710" s="7">
        <f t="shared" si="136"/>
        <v>8.01</v>
      </c>
      <c r="F710" s="49">
        <f t="shared" ref="F710:F741" si="160">1+SUMPRODUCT((D$469:D$776=D710)*(E$469:E$776&gt;E710))</f>
        <v>3</v>
      </c>
      <c r="G710" s="49">
        <f t="shared" si="128"/>
        <v>3</v>
      </c>
      <c r="H710">
        <f t="shared" si="137"/>
        <v>7.73</v>
      </c>
      <c r="I710" s="49">
        <f t="shared" ref="I710:I741" si="161">1+SUMPRODUCT((D$469:D$776=D710)*(H$469:H$776&gt;H710))</f>
        <v>32</v>
      </c>
      <c r="J710" s="49">
        <f t="shared" si="129"/>
        <v>32</v>
      </c>
      <c r="K710">
        <f t="shared" si="138"/>
        <v>7.62</v>
      </c>
      <c r="L710">
        <f t="shared" ref="L710:L741" si="162">1+SUMPRODUCT((D$469:D$776=D710)*(K$469:K$776&gt;K710))</f>
        <v>67</v>
      </c>
      <c r="M710" s="49">
        <f t="shared" si="130"/>
        <v>67</v>
      </c>
      <c r="N710">
        <f t="shared" si="139"/>
        <v>7.92</v>
      </c>
      <c r="O710">
        <f t="shared" ref="O710:O741" si="163">1+SUMPRODUCT((D$469:D$776=D710)*(N$469:N$776&gt;N710))</f>
        <v>22</v>
      </c>
      <c r="P710" s="49">
        <f t="shared" si="131"/>
        <v>22</v>
      </c>
      <c r="Q710">
        <f t="shared" si="140"/>
        <v>7.82</v>
      </c>
      <c r="R710">
        <f t="shared" ref="R710:R741" si="164">1+SUMPRODUCT((D$469:D$776=D710)*(Q$469:Q$776&gt;Q710))</f>
        <v>50</v>
      </c>
      <c r="S710" s="49">
        <f t="shared" si="132"/>
        <v>50</v>
      </c>
      <c r="T710">
        <f t="shared" si="141"/>
        <v>8</v>
      </c>
      <c r="U710">
        <f t="shared" ref="U710:U741" si="165">1+SUMPRODUCT((D$469:D$776=D710)*(T$469:T$776&gt;T710))</f>
        <v>19</v>
      </c>
      <c r="V710" s="49">
        <f t="shared" si="133"/>
        <v>19</v>
      </c>
      <c r="W710">
        <f t="shared" si="142"/>
        <v>7.85</v>
      </c>
      <c r="X710">
        <f t="shared" ref="X710:X741" si="166">1+SUMPRODUCT((D$469:D$776=D710)*(W$469:W$776&gt;W710))</f>
        <v>56</v>
      </c>
      <c r="Y710" s="49">
        <f t="shared" si="134"/>
        <v>56</v>
      </c>
      <c r="Z710">
        <f t="shared" si="143"/>
        <v>7.71</v>
      </c>
      <c r="AA710">
        <f t="shared" ref="AA710:AA741" si="167">1+SUMPRODUCT((D$469:D$776=D710)*(Z$469:Z$776&gt;Z710))</f>
        <v>74</v>
      </c>
      <c r="AB710">
        <f t="shared" si="135"/>
        <v>74</v>
      </c>
      <c r="AC710">
        <f t="shared" si="144"/>
        <v>8.19</v>
      </c>
      <c r="AD710" cm="1">
        <f t="array" ref="AD710">1+SUMPRODUCT((D$469:D$776=D710)*(AC$469:AC$776&gt;AC710))</f>
        <v>8</v>
      </c>
      <c r="AE710">
        <f t="shared" si="145"/>
        <v>8</v>
      </c>
      <c r="AF710">
        <f t="shared" si="146"/>
        <v>7.54</v>
      </c>
      <c r="AG710" cm="1">
        <f t="array" ref="AG710">1+SUMPRODUCT((D$469:D$776=D710)*(AF$469:AF$776&gt;AF710))</f>
        <v>81</v>
      </c>
      <c r="AH710">
        <f t="shared" si="147"/>
        <v>81</v>
      </c>
      <c r="AI710">
        <f t="shared" si="148"/>
        <v>7.7</v>
      </c>
      <c r="AJ710" cm="1">
        <f t="array" ref="AJ710">1+SUMPRODUCT((D$469:D$776=D710)*(AI$469:AI$776&gt;AI710))</f>
        <v>54</v>
      </c>
      <c r="AK710">
        <f t="shared" si="149"/>
        <v>54</v>
      </c>
      <c r="AL710">
        <f t="shared" si="150"/>
        <v>8.02</v>
      </c>
      <c r="AM710" cm="1">
        <f t="array" ref="AM710">1+SUMPRODUCT((D$469:D$776=D710)*(AL$469:AL$776&gt;AL710))</f>
        <v>13</v>
      </c>
      <c r="AN710">
        <f t="shared" si="151"/>
        <v>13</v>
      </c>
    </row>
    <row r="711" spans="2:40" x14ac:dyDescent="0.3">
      <c r="B711" t="s">
        <v>1035</v>
      </c>
      <c r="C711" t="str">
        <f>VLOOKUP(B711,class!A$1:B$357,2,FALSE)</f>
        <v>Shire district</v>
      </c>
      <c r="D711" t="str">
        <f>VLOOKUP(B711,classifications!E$3:F$335,2,FALSE)</f>
        <v xml:space="preserve">Largely Rural (rural including hub towns 50-79%) </v>
      </c>
      <c r="E711" s="7">
        <f t="shared" si="136"/>
        <v>7.77</v>
      </c>
      <c r="F711" s="49">
        <f t="shared" si="160"/>
        <v>23</v>
      </c>
      <c r="G711" s="49">
        <f t="shared" si="128"/>
        <v>23</v>
      </c>
      <c r="H711">
        <f t="shared" si="137"/>
        <v>7.78</v>
      </c>
      <c r="I711" s="49">
        <f t="shared" si="161"/>
        <v>28</v>
      </c>
      <c r="J711" s="49">
        <f t="shared" si="129"/>
        <v>28</v>
      </c>
      <c r="K711">
        <f t="shared" si="138"/>
        <v>7.88</v>
      </c>
      <c r="L711">
        <f t="shared" si="162"/>
        <v>15</v>
      </c>
      <c r="M711" s="49">
        <f t="shared" si="130"/>
        <v>15</v>
      </c>
      <c r="N711">
        <f t="shared" si="139"/>
        <v>7.84</v>
      </c>
      <c r="O711">
        <f t="shared" si="163"/>
        <v>29</v>
      </c>
      <c r="P711" s="49">
        <f t="shared" si="131"/>
        <v>29</v>
      </c>
      <c r="Q711">
        <f t="shared" si="140"/>
        <v>7.98</v>
      </c>
      <c r="R711">
        <f t="shared" si="164"/>
        <v>23</v>
      </c>
      <c r="S711" s="49">
        <f t="shared" si="132"/>
        <v>23</v>
      </c>
      <c r="T711">
        <f t="shared" si="141"/>
        <v>8.16</v>
      </c>
      <c r="U711">
        <f t="shared" si="165"/>
        <v>8</v>
      </c>
      <c r="V711" s="49">
        <f t="shared" si="133"/>
        <v>8</v>
      </c>
      <c r="W711">
        <f t="shared" si="142"/>
        <v>7.94</v>
      </c>
      <c r="X711">
        <f t="shared" si="166"/>
        <v>30</v>
      </c>
      <c r="Y711" s="49">
        <f t="shared" si="134"/>
        <v>30</v>
      </c>
      <c r="Z711">
        <f t="shared" si="143"/>
        <v>8.16</v>
      </c>
      <c r="AA711">
        <f t="shared" si="167"/>
        <v>5</v>
      </c>
      <c r="AB711">
        <f t="shared" si="135"/>
        <v>5</v>
      </c>
      <c r="AC711">
        <f t="shared" si="144"/>
        <v>7.92</v>
      </c>
      <c r="AD711" cm="1">
        <f t="array" ref="AD711">1+SUMPRODUCT((D$469:D$776=D711)*(AC$469:AC$776&gt;AC711))</f>
        <v>24</v>
      </c>
      <c r="AE711">
        <f t="shared" si="145"/>
        <v>24</v>
      </c>
      <c r="AF711">
        <f t="shared" si="146"/>
        <v>7.84</v>
      </c>
      <c r="AG711" cm="1">
        <f t="array" ref="AG711">1+SUMPRODUCT((D$469:D$776=D711)*(AF$469:AF$776&gt;AF711))</f>
        <v>15</v>
      </c>
      <c r="AH711">
        <f t="shared" si="147"/>
        <v>15</v>
      </c>
      <c r="AI711">
        <f t="shared" si="148"/>
        <v>7.98</v>
      </c>
      <c r="AJ711" cm="1">
        <f t="array" ref="AJ711">1+SUMPRODUCT((D$469:D$776=D711)*(AI$469:AI$776&gt;AI711))</f>
        <v>12</v>
      </c>
      <c r="AK711">
        <f t="shared" si="149"/>
        <v>12</v>
      </c>
      <c r="AL711">
        <f t="shared" si="150"/>
        <v>8.11</v>
      </c>
      <c r="AM711" cm="1">
        <f t="array" ref="AM711">1+SUMPRODUCT((D$469:D$776=D711)*(AL$469:AL$776&gt;AL711))</f>
        <v>4</v>
      </c>
      <c r="AN711">
        <f t="shared" si="151"/>
        <v>4</v>
      </c>
    </row>
    <row r="712" spans="2:40" x14ac:dyDescent="0.3">
      <c r="B712" t="s">
        <v>262</v>
      </c>
      <c r="C712" t="str">
        <f>VLOOKUP(B712,class!A$1:B$357,2,FALSE)</f>
        <v>Metropolitan district</v>
      </c>
      <c r="D712" t="str">
        <f>VLOOKUP(B712,classifications!E$3:F$335,2,FALSE)</f>
        <v>Urban with Major Conurbation</v>
      </c>
      <c r="E712" s="7">
        <f t="shared" si="136"/>
        <v>7.88</v>
      </c>
      <c r="F712" s="49">
        <f t="shared" si="160"/>
        <v>6</v>
      </c>
      <c r="G712" s="49">
        <f t="shared" si="128"/>
        <v>6</v>
      </c>
      <c r="H712">
        <f t="shared" si="137"/>
        <v>7.72</v>
      </c>
      <c r="I712" s="49">
        <f t="shared" si="161"/>
        <v>23</v>
      </c>
      <c r="J712" s="49">
        <f t="shared" si="129"/>
        <v>23</v>
      </c>
      <c r="K712">
        <f t="shared" si="138"/>
        <v>7.81</v>
      </c>
      <c r="L712">
        <f t="shared" si="162"/>
        <v>10</v>
      </c>
      <c r="M712" s="49">
        <f t="shared" si="130"/>
        <v>10</v>
      </c>
      <c r="N712">
        <f t="shared" si="139"/>
        <v>7.83</v>
      </c>
      <c r="O712">
        <f t="shared" si="163"/>
        <v>22</v>
      </c>
      <c r="P712" s="49">
        <f t="shared" si="131"/>
        <v>22</v>
      </c>
      <c r="Q712">
        <f t="shared" si="140"/>
        <v>7.79</v>
      </c>
      <c r="R712">
        <f t="shared" si="164"/>
        <v>34</v>
      </c>
      <c r="S712" s="49">
        <f t="shared" si="132"/>
        <v>34</v>
      </c>
      <c r="T712">
        <f t="shared" si="141"/>
        <v>7.74</v>
      </c>
      <c r="U712">
        <f t="shared" si="165"/>
        <v>48</v>
      </c>
      <c r="V712" s="49">
        <f t="shared" si="133"/>
        <v>48</v>
      </c>
      <c r="W712">
        <f t="shared" si="142"/>
        <v>7.81</v>
      </c>
      <c r="X712">
        <f t="shared" si="166"/>
        <v>37</v>
      </c>
      <c r="Y712" s="49">
        <f t="shared" si="134"/>
        <v>37</v>
      </c>
      <c r="Z712">
        <f t="shared" si="143"/>
        <v>7.86</v>
      </c>
      <c r="AA712">
        <f t="shared" si="167"/>
        <v>31</v>
      </c>
      <c r="AB712">
        <f t="shared" si="135"/>
        <v>31</v>
      </c>
      <c r="AC712">
        <f t="shared" si="144"/>
        <v>7.84</v>
      </c>
      <c r="AD712" cm="1">
        <f t="array" ref="AD712">1+SUMPRODUCT((D$469:D$776=D712)*(AC$469:AC$776&gt;AC712))</f>
        <v>31</v>
      </c>
      <c r="AE712">
        <f t="shared" si="145"/>
        <v>31</v>
      </c>
      <c r="AF712">
        <f t="shared" si="146"/>
        <v>7.64</v>
      </c>
      <c r="AG712" cm="1">
        <f t="array" ref="AG712">1+SUMPRODUCT((D$469:D$776=D712)*(AF$469:AF$776&gt;AF712))</f>
        <v>36</v>
      </c>
      <c r="AH712">
        <f t="shared" si="147"/>
        <v>36</v>
      </c>
      <c r="AI712">
        <f t="shared" si="148"/>
        <v>7.97</v>
      </c>
      <c r="AJ712" cm="1">
        <f t="array" ref="AJ712">1+SUMPRODUCT((D$469:D$776=D712)*(AI$469:AI$776&gt;AI712))</f>
        <v>6</v>
      </c>
      <c r="AK712">
        <f t="shared" si="149"/>
        <v>6</v>
      </c>
      <c r="AL712">
        <f t="shared" si="150"/>
        <v>7.72</v>
      </c>
      <c r="AM712" cm="1">
        <f t="array" ref="AM712">1+SUMPRODUCT((D$469:D$776=D712)*(AL$469:AL$776&gt;AL712))</f>
        <v>31</v>
      </c>
      <c r="AN712">
        <f t="shared" si="151"/>
        <v>31</v>
      </c>
    </row>
    <row r="713" spans="2:40" x14ac:dyDescent="0.3">
      <c r="B713" t="s">
        <v>263</v>
      </c>
      <c r="C713" t="str">
        <f>VLOOKUP(B713,class!A$1:B$357,2,FALSE)</f>
        <v>Shire district</v>
      </c>
      <c r="D713" t="str">
        <f>VLOOKUP(B713,classifications!E$3:F$335,2,FALSE)</f>
        <v>Urban with Significant Rural (rural including hub towns 26-49%)</v>
      </c>
      <c r="E713" s="7">
        <f t="shared" si="136"/>
        <v>7.67</v>
      </c>
      <c r="F713" s="49">
        <f t="shared" si="160"/>
        <v>35</v>
      </c>
      <c r="G713" s="49">
        <f t="shared" si="128"/>
        <v>35</v>
      </c>
      <c r="H713">
        <f t="shared" si="137"/>
        <v>7.65</v>
      </c>
      <c r="I713" s="49">
        <f t="shared" si="161"/>
        <v>42</v>
      </c>
      <c r="J713" s="49">
        <f t="shared" si="129"/>
        <v>42</v>
      </c>
      <c r="K713">
        <f t="shared" si="138"/>
        <v>7.84</v>
      </c>
      <c r="L713">
        <f t="shared" si="162"/>
        <v>27</v>
      </c>
      <c r="M713" s="49">
        <f t="shared" si="130"/>
        <v>27</v>
      </c>
      <c r="N713">
        <f t="shared" si="139"/>
        <v>8.0399999999999991</v>
      </c>
      <c r="O713">
        <f t="shared" si="163"/>
        <v>10</v>
      </c>
      <c r="P713" s="49">
        <f t="shared" si="131"/>
        <v>10</v>
      </c>
      <c r="Q713">
        <f t="shared" si="140"/>
        <v>7.81</v>
      </c>
      <c r="R713">
        <f t="shared" si="164"/>
        <v>33</v>
      </c>
      <c r="S713" s="49">
        <f t="shared" si="132"/>
        <v>33</v>
      </c>
      <c r="T713">
        <f t="shared" si="141"/>
        <v>7.98</v>
      </c>
      <c r="U713">
        <f t="shared" si="165"/>
        <v>24</v>
      </c>
      <c r="V713" s="49">
        <f t="shared" si="133"/>
        <v>24</v>
      </c>
      <c r="W713">
        <f t="shared" si="142"/>
        <v>7.97</v>
      </c>
      <c r="X713">
        <f t="shared" si="166"/>
        <v>22</v>
      </c>
      <c r="Y713" s="49">
        <f t="shared" si="134"/>
        <v>22</v>
      </c>
      <c r="Z713">
        <f t="shared" si="143"/>
        <v>7.78</v>
      </c>
      <c r="AA713">
        <f t="shared" si="167"/>
        <v>44</v>
      </c>
      <c r="AB713">
        <f t="shared" si="135"/>
        <v>44</v>
      </c>
      <c r="AC713">
        <f t="shared" si="144"/>
        <v>7.95</v>
      </c>
      <c r="AD713" cm="1">
        <f t="array" ref="AD713">1+SUMPRODUCT((D$469:D$776=D713)*(AC$469:AC$776&gt;AC713))</f>
        <v>19</v>
      </c>
      <c r="AE713">
        <f t="shared" si="145"/>
        <v>19</v>
      </c>
      <c r="AF713">
        <f t="shared" si="146"/>
        <v>7.47</v>
      </c>
      <c r="AG713" cm="1">
        <f t="array" ref="AG713">1+SUMPRODUCT((D$469:D$776=D713)*(AF$469:AF$776&gt;AF713))</f>
        <v>46</v>
      </c>
      <c r="AH713">
        <f t="shared" si="147"/>
        <v>46</v>
      </c>
      <c r="AI713">
        <f t="shared" si="148"/>
        <v>7.33</v>
      </c>
      <c r="AJ713" cm="1">
        <f t="array" ref="AJ713">1+SUMPRODUCT((D$469:D$776=D713)*(AI$469:AI$776&gt;AI713))</f>
        <v>49</v>
      </c>
      <c r="AK713">
        <f t="shared" si="149"/>
        <v>49</v>
      </c>
      <c r="AL713">
        <f t="shared" si="150"/>
        <v>7.49</v>
      </c>
      <c r="AM713" cm="1">
        <f t="array" ref="AM713">1+SUMPRODUCT((D$469:D$776=D713)*(AL$469:AL$776&gt;AL713))</f>
        <v>50</v>
      </c>
      <c r="AN713">
        <f t="shared" si="151"/>
        <v>50</v>
      </c>
    </row>
    <row r="714" spans="2:40" x14ac:dyDescent="0.3">
      <c r="B714" t="s">
        <v>264</v>
      </c>
      <c r="C714" t="str">
        <f>VLOOKUP(B714,class!A$1:B$357,2,FALSE)</f>
        <v>Shire district</v>
      </c>
      <c r="D714" t="str">
        <f>VLOOKUP(B714,classifications!E$3:F$335,2,FALSE)</f>
        <v xml:space="preserve">Largely Rural (rural including hub towns 50-79%) </v>
      </c>
      <c r="E714" s="7">
        <f t="shared" si="136"/>
        <v>8.09</v>
      </c>
      <c r="F714" s="49">
        <f t="shared" si="160"/>
        <v>4</v>
      </c>
      <c r="G714" s="49">
        <f t="shared" si="128"/>
        <v>4</v>
      </c>
      <c r="H714">
        <f t="shared" si="137"/>
        <v>7.73</v>
      </c>
      <c r="I714" s="49">
        <f t="shared" si="161"/>
        <v>32</v>
      </c>
      <c r="J714" s="49">
        <f t="shared" si="129"/>
        <v>32</v>
      </c>
      <c r="K714">
        <f t="shared" si="138"/>
        <v>8.1</v>
      </c>
      <c r="L714">
        <f t="shared" si="162"/>
        <v>1</v>
      </c>
      <c r="M714" s="49">
        <f t="shared" si="130"/>
        <v>1</v>
      </c>
      <c r="N714">
        <f t="shared" si="139"/>
        <v>8.5399999999999991</v>
      </c>
      <c r="O714">
        <f t="shared" si="163"/>
        <v>1</v>
      </c>
      <c r="P714" s="49">
        <f t="shared" si="131"/>
        <v>1</v>
      </c>
      <c r="Q714">
        <f t="shared" si="140"/>
        <v>8.1</v>
      </c>
      <c r="R714">
        <f t="shared" si="164"/>
        <v>9</v>
      </c>
      <c r="S714" s="49">
        <f t="shared" si="132"/>
        <v>9</v>
      </c>
      <c r="T714">
        <f t="shared" si="141"/>
        <v>8.19</v>
      </c>
      <c r="U714">
        <f t="shared" si="165"/>
        <v>6</v>
      </c>
      <c r="V714" s="49">
        <f t="shared" si="133"/>
        <v>6</v>
      </c>
      <c r="W714">
        <f t="shared" si="142"/>
        <v>8.08</v>
      </c>
      <c r="X714">
        <f t="shared" si="166"/>
        <v>12</v>
      </c>
      <c r="Y714" s="49">
        <f t="shared" si="134"/>
        <v>12</v>
      </c>
      <c r="Z714">
        <f t="shared" si="143"/>
        <v>8.08</v>
      </c>
      <c r="AA714">
        <f t="shared" si="167"/>
        <v>12</v>
      </c>
      <c r="AB714">
        <f t="shared" si="135"/>
        <v>12</v>
      </c>
      <c r="AC714">
        <f t="shared" si="144"/>
        <v>7.8</v>
      </c>
      <c r="AD714" cm="1">
        <f t="array" ref="AD714">1+SUMPRODUCT((D$469:D$776=D714)*(AC$469:AC$776&gt;AC714))</f>
        <v>35</v>
      </c>
      <c r="AE714">
        <f t="shared" si="145"/>
        <v>35</v>
      </c>
      <c r="AF714">
        <f t="shared" si="146"/>
        <v>8.26</v>
      </c>
      <c r="AG714" cm="1">
        <f t="array" ref="AG714">1+SUMPRODUCT((D$469:D$776=D714)*(AF$469:AF$776&gt;AF714))</f>
        <v>2</v>
      </c>
      <c r="AH714">
        <f t="shared" si="147"/>
        <v>2</v>
      </c>
      <c r="AI714">
        <f t="shared" si="148"/>
        <v>8.26</v>
      </c>
      <c r="AJ714" cm="1">
        <f t="array" ref="AJ714">1+SUMPRODUCT((D$469:D$776=D714)*(AI$469:AI$776&gt;AI714))</f>
        <v>3</v>
      </c>
      <c r="AK714">
        <f t="shared" si="149"/>
        <v>3</v>
      </c>
      <c r="AL714">
        <f t="shared" si="150"/>
        <v>7.61</v>
      </c>
      <c r="AM714" cm="1">
        <f t="array" ref="AM714">1+SUMPRODUCT((D$469:D$776=D714)*(AL$469:AL$776&gt;AL714))</f>
        <v>37</v>
      </c>
      <c r="AN714">
        <f t="shared" si="151"/>
        <v>37</v>
      </c>
    </row>
    <row r="715" spans="2:40" x14ac:dyDescent="0.3">
      <c r="B715" t="s">
        <v>265</v>
      </c>
      <c r="C715" t="str">
        <f>VLOOKUP(B715,class!A$1:B$357,2,FALSE)</f>
        <v>Shire district</v>
      </c>
      <c r="D715" t="str">
        <f>VLOOKUP(B715,classifications!E$3:F$335,2,FALSE)</f>
        <v>Urban with City and Town</v>
      </c>
      <c r="E715" s="7">
        <f t="shared" si="136"/>
        <v>7.8</v>
      </c>
      <c r="F715" s="49">
        <f t="shared" si="160"/>
        <v>16</v>
      </c>
      <c r="G715" s="49">
        <f t="shared" si="128"/>
        <v>16</v>
      </c>
      <c r="H715">
        <f t="shared" si="137"/>
        <v>7.54</v>
      </c>
      <c r="I715" s="49">
        <f t="shared" si="161"/>
        <v>73</v>
      </c>
      <c r="J715" s="49">
        <f t="shared" si="129"/>
        <v>73</v>
      </c>
      <c r="K715">
        <f t="shared" si="138"/>
        <v>7.93</v>
      </c>
      <c r="L715">
        <f t="shared" si="162"/>
        <v>12</v>
      </c>
      <c r="M715" s="49">
        <f t="shared" si="130"/>
        <v>12</v>
      </c>
      <c r="N715">
        <f t="shared" si="139"/>
        <v>7.79</v>
      </c>
      <c r="O715">
        <f t="shared" si="163"/>
        <v>47</v>
      </c>
      <c r="P715" s="49">
        <f t="shared" si="131"/>
        <v>47</v>
      </c>
      <c r="Q715">
        <f t="shared" si="140"/>
        <v>7.9</v>
      </c>
      <c r="R715">
        <f t="shared" si="164"/>
        <v>28</v>
      </c>
      <c r="S715" s="49">
        <f t="shared" si="132"/>
        <v>28</v>
      </c>
      <c r="T715">
        <f t="shared" si="141"/>
        <v>7.89</v>
      </c>
      <c r="U715">
        <f t="shared" si="165"/>
        <v>37</v>
      </c>
      <c r="V715" s="49">
        <f t="shared" si="133"/>
        <v>37</v>
      </c>
      <c r="W715">
        <f t="shared" si="142"/>
        <v>8.0500000000000007</v>
      </c>
      <c r="X715">
        <f t="shared" si="166"/>
        <v>17</v>
      </c>
      <c r="Y715" s="49">
        <f t="shared" si="134"/>
        <v>17</v>
      </c>
      <c r="Z715">
        <f t="shared" si="143"/>
        <v>7.99</v>
      </c>
      <c r="AA715">
        <f t="shared" si="167"/>
        <v>24</v>
      </c>
      <c r="AB715">
        <f t="shared" si="135"/>
        <v>24</v>
      </c>
      <c r="AC715">
        <f t="shared" si="144"/>
        <v>7.98</v>
      </c>
      <c r="AD715" cm="1">
        <f t="array" ref="AD715">1+SUMPRODUCT((D$469:D$776=D715)*(AC$469:AC$776&gt;AC715))</f>
        <v>24</v>
      </c>
      <c r="AE715">
        <f t="shared" si="145"/>
        <v>24</v>
      </c>
      <c r="AF715">
        <f t="shared" si="146"/>
        <v>7.48</v>
      </c>
      <c r="AG715" cm="1">
        <f t="array" ref="AG715">1+SUMPRODUCT((D$469:D$776=D715)*(AF$469:AF$776&gt;AF715))</f>
        <v>84</v>
      </c>
      <c r="AH715">
        <f t="shared" si="147"/>
        <v>84</v>
      </c>
      <c r="AI715">
        <f t="shared" si="148"/>
        <v>7.56</v>
      </c>
      <c r="AJ715" cm="1">
        <f t="array" ref="AJ715">1+SUMPRODUCT((D$469:D$776=D715)*(AI$469:AI$776&gt;AI715))</f>
        <v>78</v>
      </c>
      <c r="AK715">
        <f t="shared" si="149"/>
        <v>78</v>
      </c>
      <c r="AL715">
        <f t="shared" si="150"/>
        <v>8.0500000000000007</v>
      </c>
      <c r="AM715" cm="1">
        <f t="array" ref="AM715">1+SUMPRODUCT((D$469:D$776=D715)*(AL$469:AL$776&gt;AL715))</f>
        <v>10</v>
      </c>
      <c r="AN715">
        <f t="shared" si="151"/>
        <v>10</v>
      </c>
    </row>
    <row r="716" spans="2:40" x14ac:dyDescent="0.3">
      <c r="B716" t="s">
        <v>266</v>
      </c>
      <c r="C716" t="str">
        <f>VLOOKUP(B716,class!A$1:B$357,2,FALSE)</f>
        <v>Metropolitan district</v>
      </c>
      <c r="D716" t="str">
        <f>VLOOKUP(B716,classifications!E$3:F$335,2,FALSE)</f>
        <v>Urban with Major Conurbation</v>
      </c>
      <c r="E716" s="7">
        <f t="shared" si="136"/>
        <v>7.77</v>
      </c>
      <c r="F716" s="49">
        <f t="shared" si="160"/>
        <v>9</v>
      </c>
      <c r="G716" s="49">
        <f t="shared" si="128"/>
        <v>9</v>
      </c>
      <c r="H716">
        <f t="shared" si="137"/>
        <v>7.84</v>
      </c>
      <c r="I716" s="49">
        <f t="shared" si="161"/>
        <v>9</v>
      </c>
      <c r="J716" s="49">
        <f t="shared" si="129"/>
        <v>9</v>
      </c>
      <c r="K716">
        <f t="shared" si="138"/>
        <v>7.76</v>
      </c>
      <c r="L716">
        <f t="shared" si="162"/>
        <v>17</v>
      </c>
      <c r="M716" s="49">
        <f t="shared" si="130"/>
        <v>17</v>
      </c>
      <c r="N716">
        <f t="shared" si="139"/>
        <v>7.85</v>
      </c>
      <c r="O716">
        <f t="shared" si="163"/>
        <v>17</v>
      </c>
      <c r="P716" s="49">
        <f t="shared" si="131"/>
        <v>17</v>
      </c>
      <c r="Q716">
        <f t="shared" si="140"/>
        <v>7.86</v>
      </c>
      <c r="R716">
        <f t="shared" si="164"/>
        <v>18</v>
      </c>
      <c r="S716" s="49">
        <f t="shared" si="132"/>
        <v>18</v>
      </c>
      <c r="T716">
        <f t="shared" si="141"/>
        <v>7.87</v>
      </c>
      <c r="U716">
        <f t="shared" si="165"/>
        <v>25</v>
      </c>
      <c r="V716" s="49">
        <f t="shared" si="133"/>
        <v>25</v>
      </c>
      <c r="W716">
        <f t="shared" si="142"/>
        <v>8.01</v>
      </c>
      <c r="X716">
        <f t="shared" si="166"/>
        <v>9</v>
      </c>
      <c r="Y716" s="49">
        <f t="shared" si="134"/>
        <v>9</v>
      </c>
      <c r="Z716">
        <f t="shared" si="143"/>
        <v>7.98</v>
      </c>
      <c r="AA716">
        <f t="shared" si="167"/>
        <v>12</v>
      </c>
      <c r="AB716">
        <f t="shared" si="135"/>
        <v>12</v>
      </c>
      <c r="AC716">
        <f t="shared" si="144"/>
        <v>7.86</v>
      </c>
      <c r="AD716" cm="1">
        <f t="array" ref="AD716">1+SUMPRODUCT((D$469:D$776=D716)*(AC$469:AC$776&gt;AC716))</f>
        <v>23</v>
      </c>
      <c r="AE716">
        <f t="shared" si="145"/>
        <v>23</v>
      </c>
      <c r="AF716">
        <f t="shared" si="146"/>
        <v>7.78</v>
      </c>
      <c r="AG716" cm="1">
        <f t="array" ref="AG716">1+SUMPRODUCT((D$469:D$776=D716)*(AF$469:AF$776&gt;AF716))</f>
        <v>13</v>
      </c>
      <c r="AH716">
        <f t="shared" si="147"/>
        <v>13</v>
      </c>
      <c r="AI716">
        <f t="shared" si="148"/>
        <v>7.86</v>
      </c>
      <c r="AJ716" cm="1">
        <f t="array" ref="AJ716">1+SUMPRODUCT((D$469:D$776=D716)*(AI$469:AI$776&gt;AI716))</f>
        <v>14</v>
      </c>
      <c r="AK716">
        <f t="shared" si="149"/>
        <v>14</v>
      </c>
      <c r="AL716">
        <f t="shared" si="150"/>
        <v>7.75</v>
      </c>
      <c r="AM716" cm="1">
        <f t="array" ref="AM716">1+SUMPRODUCT((D$469:D$776=D716)*(AL$469:AL$776&gt;AL716))</f>
        <v>23</v>
      </c>
      <c r="AN716">
        <f t="shared" si="151"/>
        <v>23</v>
      </c>
    </row>
    <row r="717" spans="2:40" x14ac:dyDescent="0.3">
      <c r="B717" t="s">
        <v>267</v>
      </c>
      <c r="C717" t="str">
        <f>VLOOKUP(B717,class!A$1:B$357,2,FALSE)</f>
        <v>Unitary authority</v>
      </c>
      <c r="D717" t="str">
        <f>VLOOKUP(B717,classifications!E$3:F$335,2,FALSE)</f>
        <v>Urban with City and Town</v>
      </c>
      <c r="E717" s="7">
        <f t="shared" si="136"/>
        <v>7.6</v>
      </c>
      <c r="F717" s="49">
        <f t="shared" si="160"/>
        <v>58</v>
      </c>
      <c r="G717" s="49">
        <f t="shared" ref="G717:G775" si="168">IF(E717="x",9999,F717)</f>
        <v>58</v>
      </c>
      <c r="H717">
        <f t="shared" si="137"/>
        <v>7.74</v>
      </c>
      <c r="I717" s="49">
        <f t="shared" si="161"/>
        <v>29</v>
      </c>
      <c r="J717" s="49">
        <f t="shared" ref="J717:J775" si="169">IF(H717="x",9999,I717)</f>
        <v>29</v>
      </c>
      <c r="K717">
        <f t="shared" si="138"/>
        <v>7.82</v>
      </c>
      <c r="L717">
        <f t="shared" si="162"/>
        <v>27</v>
      </c>
      <c r="M717" s="49">
        <f t="shared" ref="M717:M775" si="170">IF(K717="x",9999,L717)</f>
        <v>27</v>
      </c>
      <c r="N717">
        <f t="shared" si="139"/>
        <v>7.95</v>
      </c>
      <c r="O717">
        <f t="shared" si="163"/>
        <v>19</v>
      </c>
      <c r="P717" s="49">
        <f t="shared" ref="P717:P775" si="171">IF(N717="x",9999,O717)</f>
        <v>19</v>
      </c>
      <c r="Q717">
        <f t="shared" si="140"/>
        <v>7.87</v>
      </c>
      <c r="R717">
        <f t="shared" si="164"/>
        <v>39</v>
      </c>
      <c r="S717" s="49">
        <f t="shared" ref="S717:S775" si="172">IF(Q717="x",9999,R717)</f>
        <v>39</v>
      </c>
      <c r="T717">
        <f t="shared" si="141"/>
        <v>7.87</v>
      </c>
      <c r="U717">
        <f t="shared" si="165"/>
        <v>43</v>
      </c>
      <c r="V717" s="49">
        <f t="shared" ref="V717:V775" si="173">IF(T717="x",9999,U717)</f>
        <v>43</v>
      </c>
      <c r="W717">
        <f t="shared" si="142"/>
        <v>7.98</v>
      </c>
      <c r="X717">
        <f t="shared" si="166"/>
        <v>27</v>
      </c>
      <c r="Y717" s="49">
        <f t="shared" ref="Y717:Y775" si="174">IF(W717="x",9999,X717)</f>
        <v>27</v>
      </c>
      <c r="Z717">
        <f t="shared" si="143"/>
        <v>7.82</v>
      </c>
      <c r="AA717">
        <f t="shared" si="167"/>
        <v>58</v>
      </c>
      <c r="AB717">
        <f t="shared" ref="AB717:AB775" si="175">IF(Z717="x",9999,AA717)</f>
        <v>58</v>
      </c>
      <c r="AC717">
        <f t="shared" si="144"/>
        <v>7.83</v>
      </c>
      <c r="AD717" cm="1">
        <f t="array" ref="AD717">1+SUMPRODUCT((D$469:D$776=D717)*(AC$469:AC$776&gt;AC717))</f>
        <v>52</v>
      </c>
      <c r="AE717">
        <f t="shared" si="145"/>
        <v>52</v>
      </c>
      <c r="AF717">
        <f t="shared" si="146"/>
        <v>7.74</v>
      </c>
      <c r="AG717" cm="1">
        <f t="array" ref="AG717">1+SUMPRODUCT((D$469:D$776=D717)*(AF$469:AF$776&gt;AF717))</f>
        <v>31</v>
      </c>
      <c r="AH717">
        <f t="shared" si="147"/>
        <v>31</v>
      </c>
      <c r="AI717">
        <f t="shared" si="148"/>
        <v>7.45</v>
      </c>
      <c r="AJ717" cm="1">
        <f t="array" ref="AJ717">1+SUMPRODUCT((D$469:D$776=D717)*(AI$469:AI$776&gt;AI717))</f>
        <v>84</v>
      </c>
      <c r="AK717">
        <f t="shared" si="149"/>
        <v>84</v>
      </c>
      <c r="AL717">
        <f t="shared" si="150"/>
        <v>7.62</v>
      </c>
      <c r="AM717" cm="1">
        <f t="array" ref="AM717">1+SUMPRODUCT((D$469:D$776=D717)*(AL$469:AL$776&gt;AL717))</f>
        <v>69</v>
      </c>
      <c r="AN717">
        <f t="shared" si="151"/>
        <v>69</v>
      </c>
    </row>
    <row r="718" spans="2:40" x14ac:dyDescent="0.3">
      <c r="B718" t="s">
        <v>268</v>
      </c>
      <c r="C718" t="str">
        <f>VLOOKUP(B718,class!A$1:B$357,2,FALSE)</f>
        <v>Unitary authority</v>
      </c>
      <c r="D718" t="str">
        <f>VLOOKUP(B718,classifications!E$3:F$335,2,FALSE)</f>
        <v>Urban with City and Town</v>
      </c>
      <c r="E718" s="7">
        <f t="shared" si="136"/>
        <v>7.55</v>
      </c>
      <c r="F718" s="49">
        <f t="shared" si="160"/>
        <v>66</v>
      </c>
      <c r="G718" s="49">
        <f t="shared" si="168"/>
        <v>66</v>
      </c>
      <c r="H718">
        <f t="shared" si="137"/>
        <v>7.21</v>
      </c>
      <c r="I718" s="49">
        <f t="shared" si="161"/>
        <v>88</v>
      </c>
      <c r="J718" s="49">
        <f t="shared" si="169"/>
        <v>88</v>
      </c>
      <c r="K718">
        <f t="shared" si="138"/>
        <v>7.43</v>
      </c>
      <c r="L718">
        <f t="shared" si="162"/>
        <v>88</v>
      </c>
      <c r="M718" s="49">
        <f t="shared" si="170"/>
        <v>88</v>
      </c>
      <c r="N718">
        <f t="shared" si="139"/>
        <v>7.61</v>
      </c>
      <c r="O718">
        <f t="shared" si="163"/>
        <v>81</v>
      </c>
      <c r="P718" s="49">
        <f t="shared" si="171"/>
        <v>81</v>
      </c>
      <c r="Q718">
        <f t="shared" si="140"/>
        <v>7.63</v>
      </c>
      <c r="R718">
        <f t="shared" si="164"/>
        <v>83</v>
      </c>
      <c r="S718" s="49">
        <f t="shared" si="172"/>
        <v>83</v>
      </c>
      <c r="T718">
        <f t="shared" si="141"/>
        <v>7.86</v>
      </c>
      <c r="U718">
        <f t="shared" si="165"/>
        <v>45</v>
      </c>
      <c r="V718" s="49">
        <f t="shared" si="173"/>
        <v>45</v>
      </c>
      <c r="W718">
        <f t="shared" si="142"/>
        <v>7.75</v>
      </c>
      <c r="X718">
        <f t="shared" si="166"/>
        <v>76</v>
      </c>
      <c r="Y718" s="49">
        <f t="shared" si="174"/>
        <v>76</v>
      </c>
      <c r="Z718">
        <f t="shared" si="143"/>
        <v>7.72</v>
      </c>
      <c r="AA718">
        <f t="shared" si="167"/>
        <v>72</v>
      </c>
      <c r="AB718">
        <f t="shared" si="175"/>
        <v>72</v>
      </c>
      <c r="AC718">
        <f t="shared" si="144"/>
        <v>7.8</v>
      </c>
      <c r="AD718" cm="1">
        <f t="array" ref="AD718">1+SUMPRODUCT((D$469:D$776=D718)*(AC$469:AC$776&gt;AC718))</f>
        <v>60</v>
      </c>
      <c r="AE718">
        <f t="shared" si="145"/>
        <v>60</v>
      </c>
      <c r="AF718">
        <f t="shared" si="146"/>
        <v>7.71</v>
      </c>
      <c r="AG718" cm="1">
        <f t="array" ref="AG718">1+SUMPRODUCT((D$469:D$776=D718)*(AF$469:AF$776&gt;AF718))</f>
        <v>35</v>
      </c>
      <c r="AH718">
        <f t="shared" si="147"/>
        <v>35</v>
      </c>
      <c r="AI718">
        <f t="shared" si="148"/>
        <v>7.76</v>
      </c>
      <c r="AJ718" cm="1">
        <f t="array" ref="AJ718">1+SUMPRODUCT((D$469:D$776=D718)*(AI$469:AI$776&gt;AI718))</f>
        <v>41</v>
      </c>
      <c r="AK718">
        <f t="shared" si="149"/>
        <v>41</v>
      </c>
      <c r="AL718">
        <f t="shared" si="150"/>
        <v>7.59</v>
      </c>
      <c r="AM718" cm="1">
        <f t="array" ref="AM718">1+SUMPRODUCT((D$469:D$776=D718)*(AL$469:AL$776&gt;AL718))</f>
        <v>74</v>
      </c>
      <c r="AN718">
        <f t="shared" si="151"/>
        <v>74</v>
      </c>
    </row>
    <row r="719" spans="2:40" x14ac:dyDescent="0.3">
      <c r="B719" t="s">
        <v>269</v>
      </c>
      <c r="C719" t="str">
        <f>VLOOKUP(B719,class!A$1:B$357,2,FALSE)</f>
        <v>Shire district</v>
      </c>
      <c r="D719" t="str">
        <f>VLOOKUP(B719,classifications!E$3:F$335,2,FALSE)</f>
        <v xml:space="preserve">Mainly Rural (rural including hub towns &gt;=80%) </v>
      </c>
      <c r="E719" s="7">
        <f t="shared" si="136"/>
        <v>7.16</v>
      </c>
      <c r="F719" s="49">
        <f t="shared" si="160"/>
        <v>42</v>
      </c>
      <c r="G719" s="49">
        <f t="shared" si="168"/>
        <v>42</v>
      </c>
      <c r="H719">
        <f t="shared" si="137"/>
        <v>7.77</v>
      </c>
      <c r="I719" s="49">
        <f t="shared" si="161"/>
        <v>22</v>
      </c>
      <c r="J719" s="49">
        <f t="shared" si="169"/>
        <v>22</v>
      </c>
      <c r="K719">
        <f t="shared" si="138"/>
        <v>8.08</v>
      </c>
      <c r="L719">
        <f t="shared" si="162"/>
        <v>6</v>
      </c>
      <c r="M719" s="49">
        <f t="shared" si="170"/>
        <v>6</v>
      </c>
      <c r="N719">
        <f t="shared" si="139"/>
        <v>8.1199999999999992</v>
      </c>
      <c r="O719">
        <f t="shared" si="163"/>
        <v>11</v>
      </c>
      <c r="P719" s="49">
        <f t="shared" si="171"/>
        <v>11</v>
      </c>
      <c r="Q719">
        <f t="shared" si="140"/>
        <v>7.85</v>
      </c>
      <c r="R719">
        <f t="shared" si="164"/>
        <v>33</v>
      </c>
      <c r="S719" s="49">
        <f t="shared" si="172"/>
        <v>33</v>
      </c>
      <c r="T719">
        <f t="shared" si="141"/>
        <v>8.0299999999999994</v>
      </c>
      <c r="U719">
        <f t="shared" si="165"/>
        <v>18</v>
      </c>
      <c r="V719" s="49">
        <f t="shared" si="173"/>
        <v>18</v>
      </c>
      <c r="W719">
        <f t="shared" si="142"/>
        <v>7.67</v>
      </c>
      <c r="X719">
        <f t="shared" si="166"/>
        <v>41</v>
      </c>
      <c r="Y719" s="49">
        <f t="shared" si="174"/>
        <v>41</v>
      </c>
      <c r="Z719">
        <f t="shared" si="143"/>
        <v>7.76</v>
      </c>
      <c r="AA719">
        <f t="shared" si="167"/>
        <v>38</v>
      </c>
      <c r="AB719">
        <f t="shared" si="175"/>
        <v>38</v>
      </c>
      <c r="AC719">
        <f t="shared" si="144"/>
        <v>8.0500000000000007</v>
      </c>
      <c r="AD719" cm="1">
        <f t="array" ref="AD719">1+SUMPRODUCT((D$469:D$776=D719)*(AC$469:AC$776&gt;AC719))</f>
        <v>18</v>
      </c>
      <c r="AE719">
        <f t="shared" si="145"/>
        <v>18</v>
      </c>
      <c r="AF719">
        <f t="shared" si="146"/>
        <v>7.64</v>
      </c>
      <c r="AG719" cm="1">
        <f t="array" ref="AG719">1+SUMPRODUCT((D$469:D$776=D719)*(AF$469:AF$776&gt;AF719))</f>
        <v>37</v>
      </c>
      <c r="AH719">
        <f t="shared" si="147"/>
        <v>37</v>
      </c>
      <c r="AI719">
        <f t="shared" si="148"/>
        <v>7.84</v>
      </c>
      <c r="AJ719" cm="1">
        <f t="array" ref="AJ719">1+SUMPRODUCT((D$469:D$776=D719)*(AI$469:AI$776&gt;AI719))</f>
        <v>24</v>
      </c>
      <c r="AK719">
        <f t="shared" si="149"/>
        <v>24</v>
      </c>
      <c r="AL719">
        <f t="shared" si="150"/>
        <v>7.77</v>
      </c>
      <c r="AM719" cm="1">
        <f t="array" ref="AM719">1+SUMPRODUCT((D$469:D$776=D719)*(AL$469:AL$776&gt;AL719))</f>
        <v>32</v>
      </c>
      <c r="AN719">
        <f t="shared" si="151"/>
        <v>32</v>
      </c>
    </row>
    <row r="720" spans="2:40" x14ac:dyDescent="0.3">
      <c r="B720" t="s">
        <v>270</v>
      </c>
      <c r="C720" t="str">
        <f>VLOOKUP(B720,class!A$1:B$357,2,FALSE)</f>
        <v>Shire district</v>
      </c>
      <c r="D720" t="str">
        <f>VLOOKUP(B720,classifications!E$3:F$335,2,FALSE)</f>
        <v>Urban with Significant Rural (rural including hub towns 26-49%)</v>
      </c>
      <c r="E720" s="7">
        <f t="shared" si="136"/>
        <v>7.65</v>
      </c>
      <c r="F720" s="49">
        <f t="shared" si="160"/>
        <v>39</v>
      </c>
      <c r="G720" s="49">
        <f t="shared" si="168"/>
        <v>39</v>
      </c>
      <c r="H720">
        <f t="shared" si="137"/>
        <v>7.83</v>
      </c>
      <c r="I720" s="49">
        <f t="shared" si="161"/>
        <v>22</v>
      </c>
      <c r="J720" s="49">
        <f t="shared" si="169"/>
        <v>22</v>
      </c>
      <c r="K720">
        <f t="shared" si="138"/>
        <v>8.17</v>
      </c>
      <c r="L720">
        <f t="shared" si="162"/>
        <v>2</v>
      </c>
      <c r="M720" s="49">
        <f t="shared" si="170"/>
        <v>2</v>
      </c>
      <c r="N720">
        <f t="shared" si="139"/>
        <v>7.83</v>
      </c>
      <c r="O720">
        <f t="shared" si="163"/>
        <v>34</v>
      </c>
      <c r="P720" s="49">
        <f t="shared" si="171"/>
        <v>34</v>
      </c>
      <c r="Q720">
        <f t="shared" si="140"/>
        <v>7.87</v>
      </c>
      <c r="R720">
        <f t="shared" si="164"/>
        <v>29</v>
      </c>
      <c r="S720" s="49">
        <f t="shared" si="172"/>
        <v>29</v>
      </c>
      <c r="T720">
        <f t="shared" si="141"/>
        <v>8.09</v>
      </c>
      <c r="U720">
        <f t="shared" si="165"/>
        <v>9</v>
      </c>
      <c r="V720" s="49">
        <f t="shared" si="173"/>
        <v>9</v>
      </c>
      <c r="W720">
        <f t="shared" si="142"/>
        <v>7.95</v>
      </c>
      <c r="X720">
        <f t="shared" si="166"/>
        <v>25</v>
      </c>
      <c r="Y720" s="49">
        <f t="shared" si="174"/>
        <v>25</v>
      </c>
      <c r="Z720">
        <f t="shared" si="143"/>
        <v>7.96</v>
      </c>
      <c r="AA720">
        <f t="shared" si="167"/>
        <v>23</v>
      </c>
      <c r="AB720">
        <f t="shared" si="175"/>
        <v>23</v>
      </c>
      <c r="AC720">
        <f t="shared" si="144"/>
        <v>8.17</v>
      </c>
      <c r="AD720" cm="1">
        <f t="array" ref="AD720">1+SUMPRODUCT((D$469:D$776=D720)*(AC$469:AC$776&gt;AC720))</f>
        <v>5</v>
      </c>
      <c r="AE720">
        <f t="shared" si="145"/>
        <v>5</v>
      </c>
      <c r="AF720">
        <f t="shared" si="146"/>
        <v>8.06</v>
      </c>
      <c r="AG720" cm="1">
        <f t="array" ref="AG720">1+SUMPRODUCT((D$469:D$776=D720)*(AF$469:AF$776&gt;AF720))</f>
        <v>4</v>
      </c>
      <c r="AH720">
        <f t="shared" si="147"/>
        <v>4</v>
      </c>
      <c r="AI720">
        <f t="shared" si="148"/>
        <v>7.75</v>
      </c>
      <c r="AJ720" cm="1">
        <f t="array" ref="AJ720">1+SUMPRODUCT((D$469:D$776=D720)*(AI$469:AI$776&gt;AI720))</f>
        <v>35</v>
      </c>
      <c r="AK720">
        <f t="shared" si="149"/>
        <v>35</v>
      </c>
      <c r="AL720">
        <f t="shared" si="150"/>
        <v>7.7</v>
      </c>
      <c r="AM720" cm="1">
        <f t="array" ref="AM720">1+SUMPRODUCT((D$469:D$776=D720)*(AL$469:AL$776&gt;AL720))</f>
        <v>35</v>
      </c>
      <c r="AN720">
        <f t="shared" si="151"/>
        <v>35</v>
      </c>
    </row>
    <row r="721" spans="2:40" x14ac:dyDescent="0.3">
      <c r="B721" t="s">
        <v>272</v>
      </c>
      <c r="C721" t="str">
        <f>VLOOKUP(B721,class!A$1:B$357,2,FALSE)</f>
        <v>Metropolitan district</v>
      </c>
      <c r="D721" t="str">
        <f>VLOOKUP(B721,classifications!E$3:F$335,2,FALSE)</f>
        <v>Urban with Major Conurbation</v>
      </c>
      <c r="E721" s="7">
        <f t="shared" ref="E721:E759" si="176">VLOOKUP($B721,$B$7:$G$431,2,FALSE)</f>
        <v>7.61</v>
      </c>
      <c r="F721" s="49">
        <f t="shared" si="160"/>
        <v>39</v>
      </c>
      <c r="G721" s="49">
        <f t="shared" si="168"/>
        <v>39</v>
      </c>
      <c r="H721">
        <f t="shared" ref="H721:H759" si="177">VLOOKUP($B721,$B$7:$G$431,3,FALSE)</f>
        <v>7.58</v>
      </c>
      <c r="I721" s="49">
        <f t="shared" si="161"/>
        <v>43</v>
      </c>
      <c r="J721" s="49">
        <f t="shared" si="169"/>
        <v>43</v>
      </c>
      <c r="K721">
        <f t="shared" ref="K721:K759" si="178">VLOOKUP($B721,$B$7:$G$431,4,FALSE)</f>
        <v>7.74</v>
      </c>
      <c r="L721">
        <f t="shared" si="162"/>
        <v>22</v>
      </c>
      <c r="M721" s="49">
        <f t="shared" si="170"/>
        <v>22</v>
      </c>
      <c r="N721">
        <f t="shared" ref="N721:N759" si="179">VLOOKUP($B721,$B$7:$G$431,5,FALSE)</f>
        <v>7.82</v>
      </c>
      <c r="O721">
        <f t="shared" si="163"/>
        <v>27</v>
      </c>
      <c r="P721" s="49">
        <f t="shared" si="171"/>
        <v>27</v>
      </c>
      <c r="Q721">
        <f t="shared" ref="Q721:Q759" si="180">VLOOKUP($B721,$B$7:$G$431,6,FALSE)</f>
        <v>7.85</v>
      </c>
      <c r="R721">
        <f t="shared" si="164"/>
        <v>20</v>
      </c>
      <c r="S721" s="49">
        <f t="shared" si="172"/>
        <v>20</v>
      </c>
      <c r="T721">
        <f t="shared" ref="T721:T759" si="181">VLOOKUP($B721,$B$7:$H$431,7,FALSE)</f>
        <v>7.89</v>
      </c>
      <c r="U721">
        <f t="shared" si="165"/>
        <v>19</v>
      </c>
      <c r="V721" s="49">
        <f t="shared" si="173"/>
        <v>19</v>
      </c>
      <c r="W721">
        <f t="shared" ref="W721:W759" si="182">VLOOKUP($B721,$B$7:$I$431,8,FALSE)</f>
        <v>7.95</v>
      </c>
      <c r="X721">
        <f t="shared" si="166"/>
        <v>16</v>
      </c>
      <c r="Y721" s="49">
        <f t="shared" si="174"/>
        <v>16</v>
      </c>
      <c r="Z721">
        <f t="shared" ref="Z721:Z759" si="183">VLOOKUP($B721,$B$7:$J$431,9,FALSE)</f>
        <v>7.88</v>
      </c>
      <c r="AA721">
        <f t="shared" si="167"/>
        <v>27</v>
      </c>
      <c r="AB721">
        <f t="shared" si="175"/>
        <v>27</v>
      </c>
      <c r="AC721">
        <f t="shared" si="144"/>
        <v>7.72</v>
      </c>
      <c r="AD721" cm="1">
        <f t="array" ref="AD721">1+SUMPRODUCT((D$469:D$776=D721)*(AC$469:AC$776&gt;AC721))</f>
        <v>50</v>
      </c>
      <c r="AE721">
        <f t="shared" si="145"/>
        <v>50</v>
      </c>
      <c r="AF721">
        <f t="shared" si="146"/>
        <v>7.6</v>
      </c>
      <c r="AG721" cm="1">
        <f t="array" ref="AG721">1+SUMPRODUCT((D$469:D$776=D721)*(AF$469:AF$776&gt;AF721))</f>
        <v>50</v>
      </c>
      <c r="AH721">
        <f t="shared" si="147"/>
        <v>50</v>
      </c>
      <c r="AI721">
        <f t="shared" si="148"/>
        <v>7.41</v>
      </c>
      <c r="AJ721" cm="1">
        <f t="array" ref="AJ721">1+SUMPRODUCT((D$469:D$776=D721)*(AI$469:AI$776&gt;AI721))</f>
        <v>74</v>
      </c>
      <c r="AK721">
        <f t="shared" si="149"/>
        <v>74</v>
      </c>
      <c r="AL721">
        <f t="shared" si="150"/>
        <v>7.72</v>
      </c>
      <c r="AM721" cm="1">
        <f t="array" ref="AM721">1+SUMPRODUCT((D$469:D$776=D721)*(AL$469:AL$776&gt;AL721))</f>
        <v>31</v>
      </c>
      <c r="AN721">
        <f t="shared" si="151"/>
        <v>31</v>
      </c>
    </row>
    <row r="722" spans="2:40" x14ac:dyDescent="0.3">
      <c r="B722" t="s">
        <v>273</v>
      </c>
      <c r="C722" t="str">
        <f>VLOOKUP(B722,class!A$1:B$357,2,FALSE)</f>
        <v>Shire district</v>
      </c>
      <c r="D722" t="str">
        <f>VLOOKUP(B722,classifications!E$3:F$335,2,FALSE)</f>
        <v>Urban with City and Town</v>
      </c>
      <c r="E722" s="7">
        <f t="shared" si="176"/>
        <v>7.46</v>
      </c>
      <c r="F722" s="49">
        <f t="shared" si="160"/>
        <v>74</v>
      </c>
      <c r="G722" s="49">
        <f t="shared" si="168"/>
        <v>74</v>
      </c>
      <c r="H722">
        <f t="shared" si="177"/>
        <v>8.07</v>
      </c>
      <c r="I722" s="49">
        <f t="shared" si="161"/>
        <v>2</v>
      </c>
      <c r="J722" s="49">
        <f t="shared" si="169"/>
        <v>2</v>
      </c>
      <c r="K722">
        <f t="shared" si="178"/>
        <v>7.74</v>
      </c>
      <c r="L722">
        <f t="shared" si="162"/>
        <v>35</v>
      </c>
      <c r="M722" s="49">
        <f t="shared" si="170"/>
        <v>35</v>
      </c>
      <c r="N722">
        <f t="shared" si="179"/>
        <v>8.1</v>
      </c>
      <c r="O722">
        <f t="shared" si="163"/>
        <v>6</v>
      </c>
      <c r="P722" s="49">
        <f t="shared" si="171"/>
        <v>6</v>
      </c>
      <c r="Q722">
        <f t="shared" si="180"/>
        <v>7.79</v>
      </c>
      <c r="R722">
        <f t="shared" si="164"/>
        <v>56</v>
      </c>
      <c r="S722" s="49">
        <f t="shared" si="172"/>
        <v>56</v>
      </c>
      <c r="T722">
        <f t="shared" si="181"/>
        <v>7.75</v>
      </c>
      <c r="U722">
        <f t="shared" si="165"/>
        <v>70</v>
      </c>
      <c r="V722" s="49">
        <f t="shared" si="173"/>
        <v>70</v>
      </c>
      <c r="W722">
        <f t="shared" si="182"/>
        <v>8.24</v>
      </c>
      <c r="X722">
        <f t="shared" si="166"/>
        <v>4</v>
      </c>
      <c r="Y722" s="49">
        <f t="shared" si="174"/>
        <v>4</v>
      </c>
      <c r="Z722">
        <f t="shared" si="183"/>
        <v>7.92</v>
      </c>
      <c r="AA722">
        <f t="shared" si="167"/>
        <v>39</v>
      </c>
      <c r="AB722">
        <f t="shared" si="175"/>
        <v>39</v>
      </c>
      <c r="AC722">
        <f t="shared" si="144"/>
        <v>7.67</v>
      </c>
      <c r="AD722" cm="1">
        <f t="array" ref="AD722">1+SUMPRODUCT((D$469:D$776=D722)*(AC$469:AC$776&gt;AC722))</f>
        <v>78</v>
      </c>
      <c r="AE722">
        <f t="shared" si="145"/>
        <v>78</v>
      </c>
      <c r="AF722">
        <f t="shared" si="146"/>
        <v>8.0299999999999994</v>
      </c>
      <c r="AG722" cm="1">
        <f t="array" ref="AG722">1+SUMPRODUCT((D$469:D$776=D722)*(AF$469:AF$776&gt;AF722))</f>
        <v>12</v>
      </c>
      <c r="AH722">
        <f t="shared" si="147"/>
        <v>12</v>
      </c>
      <c r="AI722">
        <f t="shared" si="148"/>
        <v>8</v>
      </c>
      <c r="AJ722" cm="1">
        <f t="array" ref="AJ722">1+SUMPRODUCT((D$469:D$776=D722)*(AI$469:AI$776&gt;AI722))</f>
        <v>15</v>
      </c>
      <c r="AK722">
        <f t="shared" si="149"/>
        <v>15</v>
      </c>
      <c r="AL722">
        <f t="shared" si="150"/>
        <v>7.8</v>
      </c>
      <c r="AM722" cm="1">
        <f t="array" ref="AM722">1+SUMPRODUCT((D$469:D$776=D722)*(AL$469:AL$776&gt;AL722))</f>
        <v>34</v>
      </c>
      <c r="AN722">
        <f t="shared" si="151"/>
        <v>34</v>
      </c>
    </row>
    <row r="723" spans="2:40" x14ac:dyDescent="0.3">
      <c r="B723" t="s">
        <v>274</v>
      </c>
      <c r="C723" t="str">
        <f>VLOOKUP(B723,class!A$1:B$357,2,FALSE)</f>
        <v>London borough</v>
      </c>
      <c r="D723" t="str">
        <f>VLOOKUP(B723,classifications!E$3:F$335,2,FALSE)</f>
        <v>Urban with Major Conurbation</v>
      </c>
      <c r="E723" s="7">
        <f t="shared" si="176"/>
        <v>7.74</v>
      </c>
      <c r="F723" s="49">
        <f t="shared" si="160"/>
        <v>10</v>
      </c>
      <c r="G723" s="49">
        <f t="shared" si="168"/>
        <v>10</v>
      </c>
      <c r="H723">
        <f t="shared" si="177"/>
        <v>7.58</v>
      </c>
      <c r="I723" s="49">
        <f t="shared" si="161"/>
        <v>43</v>
      </c>
      <c r="J723" s="49">
        <f t="shared" si="169"/>
        <v>43</v>
      </c>
      <c r="K723">
        <f t="shared" si="178"/>
        <v>7.61</v>
      </c>
      <c r="L723">
        <f t="shared" si="162"/>
        <v>51</v>
      </c>
      <c r="M723" s="49">
        <f t="shared" si="170"/>
        <v>51</v>
      </c>
      <c r="N723">
        <f t="shared" si="179"/>
        <v>7.92</v>
      </c>
      <c r="O723">
        <f t="shared" si="163"/>
        <v>6</v>
      </c>
      <c r="P723" s="49">
        <f t="shared" si="171"/>
        <v>6</v>
      </c>
      <c r="Q723">
        <f t="shared" si="180"/>
        <v>7.78</v>
      </c>
      <c r="R723">
        <f t="shared" si="164"/>
        <v>38</v>
      </c>
      <c r="S723" s="49">
        <f t="shared" si="172"/>
        <v>38</v>
      </c>
      <c r="T723">
        <f t="shared" si="181"/>
        <v>7.98</v>
      </c>
      <c r="U723">
        <f t="shared" si="165"/>
        <v>8</v>
      </c>
      <c r="V723" s="49">
        <f t="shared" si="173"/>
        <v>8</v>
      </c>
      <c r="W723">
        <f t="shared" si="182"/>
        <v>7.99</v>
      </c>
      <c r="X723">
        <f t="shared" si="166"/>
        <v>10</v>
      </c>
      <c r="Y723" s="49">
        <f t="shared" si="174"/>
        <v>10</v>
      </c>
      <c r="Z723">
        <f t="shared" si="183"/>
        <v>8.0399999999999991</v>
      </c>
      <c r="AA723">
        <f t="shared" si="167"/>
        <v>9</v>
      </c>
      <c r="AB723">
        <f t="shared" si="175"/>
        <v>9</v>
      </c>
      <c r="AC723">
        <f t="shared" si="144"/>
        <v>7.85</v>
      </c>
      <c r="AD723" cm="1">
        <f t="array" ref="AD723">1+SUMPRODUCT((D$469:D$776=D723)*(AC$469:AC$776&gt;AC723))</f>
        <v>26</v>
      </c>
      <c r="AE723">
        <f t="shared" si="145"/>
        <v>26</v>
      </c>
      <c r="AF723">
        <f t="shared" si="146"/>
        <v>7.67</v>
      </c>
      <c r="AG723" cm="1">
        <f t="array" ref="AG723">1+SUMPRODUCT((D$469:D$776=D723)*(AF$469:AF$776&gt;AF723))</f>
        <v>31</v>
      </c>
      <c r="AH723">
        <f t="shared" si="147"/>
        <v>31</v>
      </c>
      <c r="AI723">
        <f t="shared" si="148"/>
        <v>7.72</v>
      </c>
      <c r="AJ723" cm="1">
        <f t="array" ref="AJ723">1+SUMPRODUCT((D$469:D$776=D723)*(AI$469:AI$776&gt;AI723))</f>
        <v>37</v>
      </c>
      <c r="AK723">
        <f t="shared" si="149"/>
        <v>37</v>
      </c>
      <c r="AL723">
        <f t="shared" si="150"/>
        <v>7.79</v>
      </c>
      <c r="AM723" cm="1">
        <f t="array" ref="AM723">1+SUMPRODUCT((D$469:D$776=D723)*(AL$469:AL$776&gt;AL723))</f>
        <v>21</v>
      </c>
      <c r="AN723">
        <f t="shared" si="151"/>
        <v>21</v>
      </c>
    </row>
    <row r="724" spans="2:40" x14ac:dyDescent="0.3">
      <c r="B724" t="s">
        <v>275</v>
      </c>
      <c r="C724" t="str">
        <f>VLOOKUP(B724,class!A$1:B$357,2,FALSE)</f>
        <v>Shire district</v>
      </c>
      <c r="D724" t="str">
        <f>VLOOKUP(B724,classifications!E$3:F$335,2,FALSE)</f>
        <v xml:space="preserve">Largely Rural (rural including hub towns 50-79%) </v>
      </c>
      <c r="E724" s="7">
        <f t="shared" si="176"/>
        <v>7.88</v>
      </c>
      <c r="F724" s="49">
        <f t="shared" si="160"/>
        <v>11</v>
      </c>
      <c r="G724" s="49">
        <f t="shared" si="168"/>
        <v>11</v>
      </c>
      <c r="H724">
        <f t="shared" si="177"/>
        <v>7.84</v>
      </c>
      <c r="I724" s="49">
        <f t="shared" si="161"/>
        <v>19</v>
      </c>
      <c r="J724" s="49">
        <f t="shared" si="169"/>
        <v>19</v>
      </c>
      <c r="K724">
        <f t="shared" si="178"/>
        <v>7.8</v>
      </c>
      <c r="L724">
        <f t="shared" si="162"/>
        <v>21</v>
      </c>
      <c r="M724" s="49">
        <f t="shared" si="170"/>
        <v>21</v>
      </c>
      <c r="N724">
        <f t="shared" si="179"/>
        <v>8.07</v>
      </c>
      <c r="O724">
        <f t="shared" si="163"/>
        <v>8</v>
      </c>
      <c r="P724" s="49">
        <f t="shared" si="171"/>
        <v>8</v>
      </c>
      <c r="Q724">
        <f t="shared" si="180"/>
        <v>8.0399999999999991</v>
      </c>
      <c r="R724">
        <f t="shared" si="164"/>
        <v>14</v>
      </c>
      <c r="S724" s="49">
        <f t="shared" si="172"/>
        <v>14</v>
      </c>
      <c r="T724">
        <f t="shared" si="181"/>
        <v>7.77</v>
      </c>
      <c r="U724">
        <f t="shared" si="165"/>
        <v>34</v>
      </c>
      <c r="V724" s="49">
        <f t="shared" si="173"/>
        <v>34</v>
      </c>
      <c r="W724">
        <f t="shared" si="182"/>
        <v>8.08</v>
      </c>
      <c r="X724">
        <f t="shared" si="166"/>
        <v>12</v>
      </c>
      <c r="Y724" s="49">
        <f t="shared" si="174"/>
        <v>12</v>
      </c>
      <c r="Z724">
        <f t="shared" si="183"/>
        <v>8</v>
      </c>
      <c r="AA724">
        <f t="shared" si="167"/>
        <v>18</v>
      </c>
      <c r="AB724">
        <f t="shared" si="175"/>
        <v>18</v>
      </c>
      <c r="AC724">
        <f t="shared" si="144"/>
        <v>7.95</v>
      </c>
      <c r="AD724" cm="1">
        <f t="array" ref="AD724">1+SUMPRODUCT((D$469:D$776=D724)*(AC$469:AC$776&gt;AC724))</f>
        <v>21</v>
      </c>
      <c r="AE724">
        <f t="shared" si="145"/>
        <v>21</v>
      </c>
      <c r="AF724">
        <f t="shared" si="146"/>
        <v>7.63</v>
      </c>
      <c r="AG724" cm="1">
        <f t="array" ref="AG724">1+SUMPRODUCT((D$469:D$776=D724)*(AF$469:AF$776&gt;AF724))</f>
        <v>31</v>
      </c>
      <c r="AH724">
        <f t="shared" si="147"/>
        <v>31</v>
      </c>
      <c r="AI724">
        <f t="shared" si="148"/>
        <v>7.69</v>
      </c>
      <c r="AJ724" cm="1">
        <f t="array" ref="AJ724">1+SUMPRODUCT((D$469:D$776=D724)*(AI$469:AI$776&gt;AI724))</f>
        <v>34</v>
      </c>
      <c r="AK724">
        <f t="shared" si="149"/>
        <v>34</v>
      </c>
      <c r="AL724">
        <f t="shared" si="150"/>
        <v>7.66</v>
      </c>
      <c r="AM724" cm="1">
        <f t="array" ref="AM724">1+SUMPRODUCT((D$469:D$776=D724)*(AL$469:AL$776&gt;AL724))</f>
        <v>33</v>
      </c>
      <c r="AN724">
        <f t="shared" si="151"/>
        <v>33</v>
      </c>
    </row>
    <row r="725" spans="2:40" x14ac:dyDescent="0.3">
      <c r="B725" t="s">
        <v>276</v>
      </c>
      <c r="C725" t="str">
        <f>VLOOKUP(B725,class!A$1:B$357,2,FALSE)</f>
        <v>Unitary authority</v>
      </c>
      <c r="D725" t="str">
        <f>VLOOKUP(B725,classifications!E$3:F$335,2,FALSE)</f>
        <v>Urban with City and Town</v>
      </c>
      <c r="E725" s="7">
        <f t="shared" si="176"/>
        <v>7.75</v>
      </c>
      <c r="F725" s="49">
        <f t="shared" si="160"/>
        <v>24</v>
      </c>
      <c r="G725" s="49">
        <f t="shared" si="168"/>
        <v>24</v>
      </c>
      <c r="H725">
        <f t="shared" si="177"/>
        <v>7.83</v>
      </c>
      <c r="I725" s="49">
        <f t="shared" si="161"/>
        <v>15</v>
      </c>
      <c r="J725" s="49">
        <f t="shared" si="169"/>
        <v>15</v>
      </c>
      <c r="K725">
        <f t="shared" si="178"/>
        <v>7.74</v>
      </c>
      <c r="L725">
        <f t="shared" si="162"/>
        <v>35</v>
      </c>
      <c r="M725" s="49">
        <f t="shared" si="170"/>
        <v>35</v>
      </c>
      <c r="N725">
        <f t="shared" si="179"/>
        <v>7.76</v>
      </c>
      <c r="O725">
        <f t="shared" si="163"/>
        <v>52</v>
      </c>
      <c r="P725" s="49">
        <f t="shared" si="171"/>
        <v>52</v>
      </c>
      <c r="Q725">
        <f t="shared" si="180"/>
        <v>7.86</v>
      </c>
      <c r="R725">
        <f t="shared" si="164"/>
        <v>43</v>
      </c>
      <c r="S725" s="49">
        <f t="shared" si="172"/>
        <v>43</v>
      </c>
      <c r="T725">
        <f t="shared" si="181"/>
        <v>7.8</v>
      </c>
      <c r="U725">
        <f t="shared" si="165"/>
        <v>59</v>
      </c>
      <c r="V725" s="49">
        <f t="shared" si="173"/>
        <v>59</v>
      </c>
      <c r="W725">
        <f t="shared" si="182"/>
        <v>7.83</v>
      </c>
      <c r="X725">
        <f t="shared" si="166"/>
        <v>62</v>
      </c>
      <c r="Y725" s="49">
        <f t="shared" si="174"/>
        <v>62</v>
      </c>
      <c r="Z725">
        <f t="shared" si="183"/>
        <v>7.89</v>
      </c>
      <c r="AA725">
        <f t="shared" si="167"/>
        <v>45</v>
      </c>
      <c r="AB725">
        <f t="shared" si="175"/>
        <v>45</v>
      </c>
      <c r="AC725">
        <f t="shared" si="144"/>
        <v>7.87</v>
      </c>
      <c r="AD725" cm="1">
        <f t="array" ref="AD725">1+SUMPRODUCT((D$469:D$776=D725)*(AC$469:AC$776&gt;AC725))</f>
        <v>46</v>
      </c>
      <c r="AE725">
        <f t="shared" si="145"/>
        <v>46</v>
      </c>
      <c r="AF725">
        <f t="shared" si="146"/>
        <v>7.65</v>
      </c>
      <c r="AG725" cm="1">
        <f t="array" ref="AG725">1+SUMPRODUCT((D$469:D$776=D725)*(AF$469:AF$776&gt;AF725))</f>
        <v>57</v>
      </c>
      <c r="AH725">
        <f t="shared" si="147"/>
        <v>57</v>
      </c>
      <c r="AI725">
        <f t="shared" si="148"/>
        <v>7.85</v>
      </c>
      <c r="AJ725" cm="1">
        <f t="array" ref="AJ725">1+SUMPRODUCT((D$469:D$776=D725)*(AI$469:AI$776&gt;AI725))</f>
        <v>28</v>
      </c>
      <c r="AK725">
        <f t="shared" si="149"/>
        <v>28</v>
      </c>
      <c r="AL725">
        <f t="shared" si="150"/>
        <v>7.71</v>
      </c>
      <c r="AM725" cm="1">
        <f t="array" ref="AM725">1+SUMPRODUCT((D$469:D$776=D725)*(AL$469:AL$776&gt;AL725))</f>
        <v>53</v>
      </c>
      <c r="AN725">
        <f t="shared" si="151"/>
        <v>53</v>
      </c>
    </row>
    <row r="726" spans="2:40" x14ac:dyDescent="0.3">
      <c r="B726" t="s">
        <v>277</v>
      </c>
      <c r="C726" t="str">
        <f>VLOOKUP(B726,class!A$1:B$357,2,FALSE)</f>
        <v>Metropolitan district</v>
      </c>
      <c r="D726" t="str">
        <f>VLOOKUP(B726,classifications!E$3:F$335,2,FALSE)</f>
        <v>Urban with Major Conurbation</v>
      </c>
      <c r="E726" s="7">
        <f t="shared" si="176"/>
        <v>7.67</v>
      </c>
      <c r="F726" s="49">
        <f t="shared" si="160"/>
        <v>22</v>
      </c>
      <c r="G726" s="49">
        <f t="shared" si="168"/>
        <v>22</v>
      </c>
      <c r="H726">
        <f t="shared" si="177"/>
        <v>7.6</v>
      </c>
      <c r="I726" s="49">
        <f t="shared" si="161"/>
        <v>35</v>
      </c>
      <c r="J726" s="49">
        <f t="shared" si="169"/>
        <v>35</v>
      </c>
      <c r="K726">
        <f t="shared" si="178"/>
        <v>7.53</v>
      </c>
      <c r="L726">
        <f t="shared" si="162"/>
        <v>64</v>
      </c>
      <c r="M726" s="49">
        <f t="shared" si="170"/>
        <v>64</v>
      </c>
      <c r="N726">
        <f t="shared" si="179"/>
        <v>7.69</v>
      </c>
      <c r="O726">
        <f t="shared" si="163"/>
        <v>49</v>
      </c>
      <c r="P726" s="49">
        <f t="shared" si="171"/>
        <v>49</v>
      </c>
      <c r="Q726">
        <f t="shared" si="180"/>
        <v>7.74</v>
      </c>
      <c r="R726">
        <f t="shared" si="164"/>
        <v>41</v>
      </c>
      <c r="S726" s="49">
        <f t="shared" si="172"/>
        <v>41</v>
      </c>
      <c r="T726">
        <f t="shared" si="181"/>
        <v>7.74</v>
      </c>
      <c r="U726">
        <f t="shared" si="165"/>
        <v>48</v>
      </c>
      <c r="V726" s="49">
        <f t="shared" si="173"/>
        <v>48</v>
      </c>
      <c r="W726">
        <f t="shared" si="182"/>
        <v>7.86</v>
      </c>
      <c r="X726">
        <f t="shared" si="166"/>
        <v>29</v>
      </c>
      <c r="Y726" s="49">
        <f t="shared" si="174"/>
        <v>29</v>
      </c>
      <c r="Z726">
        <f t="shared" si="183"/>
        <v>7.97</v>
      </c>
      <c r="AA726">
        <f t="shared" si="167"/>
        <v>13</v>
      </c>
      <c r="AB726">
        <f t="shared" si="175"/>
        <v>13</v>
      </c>
      <c r="AC726">
        <f t="shared" ref="AC726:AC776" si="184">VLOOKUP($B726,$B$7:$Z$431,10,FALSE)</f>
        <v>7.91</v>
      </c>
      <c r="AD726" cm="1">
        <f t="array" ref="AD726">1+SUMPRODUCT((D$469:D$776=D726)*(AC$469:AC$776&gt;AC726))</f>
        <v>19</v>
      </c>
      <c r="AE726">
        <f t="shared" ref="AE726:AE776" si="185">IF(AC726="x",9999,AD726)</f>
        <v>19</v>
      </c>
      <c r="AF726">
        <f t="shared" ref="AF726:AF776" si="186">VLOOKUP($B726,$B$7:$Z$431,11,FALSE)</f>
        <v>7.79</v>
      </c>
      <c r="AG726" cm="1">
        <f t="array" ref="AG726">1+SUMPRODUCT((D$469:D$776=D726)*(AF$469:AF$776&gt;AF726))</f>
        <v>12</v>
      </c>
      <c r="AH726">
        <f t="shared" ref="AH726:AH776" si="187">IF(AF726="x",9999,AG726)</f>
        <v>12</v>
      </c>
      <c r="AI726">
        <f t="shared" ref="AI726:AI776" si="188">VLOOKUP($B726,$B$7:$Z$431,12,FALSE)</f>
        <v>7.85</v>
      </c>
      <c r="AJ726" cm="1">
        <f t="array" ref="AJ726">1+SUMPRODUCT((D$469:D$776=D726)*(AI$469:AI$776&gt;AI726))</f>
        <v>15</v>
      </c>
      <c r="AK726">
        <f t="shared" ref="AK726:AK776" si="189">IF(AI726="x",9999,AJ726)</f>
        <v>15</v>
      </c>
      <c r="AL726">
        <f t="shared" ref="AL726:AL776" si="190">VLOOKUP($B726,$B$7:$Z$431,13,FALSE)</f>
        <v>7.74</v>
      </c>
      <c r="AM726" cm="1">
        <f t="array" ref="AM726">1+SUMPRODUCT((D$469:D$776=D726)*(AL$469:AL$776&gt;AL726))</f>
        <v>28</v>
      </c>
      <c r="AN726">
        <f t="shared" ref="AN726:AN776" si="191">IF(AL726="x",9999,AM726)</f>
        <v>28</v>
      </c>
    </row>
    <row r="727" spans="2:40" x14ac:dyDescent="0.3">
      <c r="B727" t="s">
        <v>278</v>
      </c>
      <c r="C727" t="str">
        <f>VLOOKUP(B727,class!A$1:B$357,2,FALSE)</f>
        <v>Shire district</v>
      </c>
      <c r="D727" t="str">
        <f>VLOOKUP(B727,classifications!E$3:F$335,2,FALSE)</f>
        <v>Urban with City and Town</v>
      </c>
      <c r="E727" s="7">
        <f t="shared" si="176"/>
        <v>7.74</v>
      </c>
      <c r="F727" s="49">
        <f t="shared" si="160"/>
        <v>25</v>
      </c>
      <c r="G727" s="49">
        <f t="shared" si="168"/>
        <v>25</v>
      </c>
      <c r="H727">
        <f t="shared" si="177"/>
        <v>7.35</v>
      </c>
      <c r="I727" s="49">
        <f t="shared" si="161"/>
        <v>86</v>
      </c>
      <c r="J727" s="49">
        <f t="shared" si="169"/>
        <v>86</v>
      </c>
      <c r="K727">
        <f t="shared" si="178"/>
        <v>7.72</v>
      </c>
      <c r="L727">
        <f t="shared" si="162"/>
        <v>38</v>
      </c>
      <c r="M727" s="49">
        <f t="shared" si="170"/>
        <v>38</v>
      </c>
      <c r="N727">
        <f t="shared" si="179"/>
        <v>7.68</v>
      </c>
      <c r="O727">
        <f t="shared" si="163"/>
        <v>71</v>
      </c>
      <c r="P727" s="49">
        <f t="shared" si="171"/>
        <v>71</v>
      </c>
      <c r="Q727">
        <f t="shared" si="180"/>
        <v>8.17</v>
      </c>
      <c r="R727">
        <f t="shared" si="164"/>
        <v>2</v>
      </c>
      <c r="S727" s="49">
        <f t="shared" si="172"/>
        <v>2</v>
      </c>
      <c r="T727">
        <f t="shared" si="181"/>
        <v>8.0500000000000007</v>
      </c>
      <c r="U727">
        <f t="shared" si="165"/>
        <v>12</v>
      </c>
      <c r="V727" s="49">
        <f t="shared" si="173"/>
        <v>12</v>
      </c>
      <c r="W727">
        <f t="shared" si="182"/>
        <v>7.64</v>
      </c>
      <c r="X727">
        <f t="shared" si="166"/>
        <v>88</v>
      </c>
      <c r="Y727" s="49">
        <f t="shared" si="174"/>
        <v>88</v>
      </c>
      <c r="Z727">
        <f t="shared" si="183"/>
        <v>7.98</v>
      </c>
      <c r="AA727">
        <f t="shared" si="167"/>
        <v>25</v>
      </c>
      <c r="AB727">
        <f t="shared" si="175"/>
        <v>25</v>
      </c>
      <c r="AC727">
        <f t="shared" si="184"/>
        <v>7.94</v>
      </c>
      <c r="AD727" cm="1">
        <f t="array" ref="AD727">1+SUMPRODUCT((D$469:D$776=D727)*(AC$469:AC$776&gt;AC727))</f>
        <v>32</v>
      </c>
      <c r="AE727">
        <f t="shared" si="185"/>
        <v>32</v>
      </c>
      <c r="AF727">
        <f t="shared" si="186"/>
        <v>7.63</v>
      </c>
      <c r="AG727" cm="1">
        <f t="array" ref="AG727">1+SUMPRODUCT((D$469:D$776=D727)*(AF$469:AF$776&gt;AF727))</f>
        <v>61</v>
      </c>
      <c r="AH727">
        <f t="shared" si="187"/>
        <v>61</v>
      </c>
      <c r="AI727">
        <f t="shared" si="188"/>
        <v>7.85</v>
      </c>
      <c r="AJ727" cm="1">
        <f t="array" ref="AJ727">1+SUMPRODUCT((D$469:D$776=D727)*(AI$469:AI$776&gt;AI727))</f>
        <v>28</v>
      </c>
      <c r="AK727">
        <f t="shared" si="189"/>
        <v>28</v>
      </c>
      <c r="AL727">
        <f t="shared" si="190"/>
        <v>7.8</v>
      </c>
      <c r="AM727" cm="1">
        <f t="array" ref="AM727">1+SUMPRODUCT((D$469:D$776=D727)*(AL$469:AL$776&gt;AL727))</f>
        <v>34</v>
      </c>
      <c r="AN727">
        <f t="shared" si="191"/>
        <v>34</v>
      </c>
    </row>
    <row r="728" spans="2:40" x14ac:dyDescent="0.3">
      <c r="B728" t="s">
        <v>279</v>
      </c>
      <c r="C728" t="str">
        <f>VLOOKUP(B728,class!A$1:B$357,2,FALSE)</f>
        <v>Shire district</v>
      </c>
      <c r="D728" t="str">
        <f>VLOOKUP(B728,classifications!E$3:F$335,2,FALSE)</f>
        <v>Urban with Significant Rural (rural including hub towns 26-49%)</v>
      </c>
      <c r="E728" s="7">
        <f t="shared" si="176"/>
        <v>7.7</v>
      </c>
      <c r="F728" s="49">
        <f t="shared" si="160"/>
        <v>32</v>
      </c>
      <c r="G728" s="49">
        <f t="shared" si="168"/>
        <v>32</v>
      </c>
      <c r="H728">
        <f t="shared" si="177"/>
        <v>7.83</v>
      </c>
      <c r="I728" s="49">
        <f t="shared" si="161"/>
        <v>22</v>
      </c>
      <c r="J728" s="49">
        <f t="shared" si="169"/>
        <v>22</v>
      </c>
      <c r="K728">
        <f t="shared" si="178"/>
        <v>7.76</v>
      </c>
      <c r="L728">
        <f t="shared" si="162"/>
        <v>37</v>
      </c>
      <c r="M728" s="49">
        <f t="shared" si="170"/>
        <v>37</v>
      </c>
      <c r="N728">
        <f t="shared" si="179"/>
        <v>7.83</v>
      </c>
      <c r="O728">
        <f t="shared" si="163"/>
        <v>34</v>
      </c>
      <c r="P728" s="49">
        <f t="shared" si="171"/>
        <v>34</v>
      </c>
      <c r="Q728">
        <f t="shared" si="180"/>
        <v>7.79</v>
      </c>
      <c r="R728">
        <f t="shared" si="164"/>
        <v>36</v>
      </c>
      <c r="S728" s="49">
        <f t="shared" si="172"/>
        <v>36</v>
      </c>
      <c r="T728">
        <f t="shared" si="181"/>
        <v>7.74</v>
      </c>
      <c r="U728">
        <f t="shared" si="165"/>
        <v>46</v>
      </c>
      <c r="V728" s="49">
        <f t="shared" si="173"/>
        <v>46</v>
      </c>
      <c r="W728">
        <f t="shared" si="182"/>
        <v>8.19</v>
      </c>
      <c r="X728">
        <f t="shared" si="166"/>
        <v>8</v>
      </c>
      <c r="Y728" s="49">
        <f t="shared" si="174"/>
        <v>8</v>
      </c>
      <c r="Z728">
        <f t="shared" si="183"/>
        <v>8.0299999999999994</v>
      </c>
      <c r="AA728">
        <f t="shared" si="167"/>
        <v>17</v>
      </c>
      <c r="AB728">
        <f t="shared" si="175"/>
        <v>17</v>
      </c>
      <c r="AC728">
        <f t="shared" si="184"/>
        <v>7.78</v>
      </c>
      <c r="AD728" cm="1">
        <f t="array" ref="AD728">1+SUMPRODUCT((D$469:D$776=D728)*(AC$469:AC$776&gt;AC728))</f>
        <v>42</v>
      </c>
      <c r="AE728">
        <f t="shared" si="185"/>
        <v>42</v>
      </c>
      <c r="AF728">
        <f t="shared" si="186"/>
        <v>7.73</v>
      </c>
      <c r="AG728" cm="1">
        <f t="array" ref="AG728">1+SUMPRODUCT((D$469:D$776=D728)*(AF$469:AF$776&gt;AF728))</f>
        <v>27</v>
      </c>
      <c r="AH728">
        <f t="shared" si="187"/>
        <v>27</v>
      </c>
      <c r="AI728">
        <f t="shared" si="188"/>
        <v>8.14</v>
      </c>
      <c r="AJ728" cm="1">
        <f t="array" ref="AJ728">1+SUMPRODUCT((D$469:D$776=D728)*(AI$469:AI$776&gt;AI728))</f>
        <v>4</v>
      </c>
      <c r="AK728">
        <f t="shared" si="189"/>
        <v>4</v>
      </c>
      <c r="AL728">
        <f t="shared" si="190"/>
        <v>7.69</v>
      </c>
      <c r="AM728" cm="1">
        <f t="array" ref="AM728">1+SUMPRODUCT((D$469:D$776=D728)*(AL$469:AL$776&gt;AL728))</f>
        <v>38</v>
      </c>
      <c r="AN728">
        <f t="shared" si="191"/>
        <v>38</v>
      </c>
    </row>
    <row r="729" spans="2:40" x14ac:dyDescent="0.3">
      <c r="B729" t="s">
        <v>1032</v>
      </c>
      <c r="C729" t="str">
        <f>VLOOKUP(B729,class!A$1:B$357,2,FALSE)</f>
        <v>Shire district</v>
      </c>
      <c r="D729" t="str">
        <f>VLOOKUP(B729,classifications!E$3:F$335,2,FALSE)</f>
        <v xml:space="preserve">Largely Rural (rural including hub towns 50-79%) </v>
      </c>
      <c r="E729" s="7">
        <f t="shared" si="176"/>
        <v>7.68</v>
      </c>
      <c r="F729" s="49">
        <f t="shared" si="160"/>
        <v>35</v>
      </c>
      <c r="G729" s="49">
        <f t="shared" si="168"/>
        <v>35</v>
      </c>
      <c r="H729">
        <f t="shared" si="177"/>
        <v>7.98</v>
      </c>
      <c r="I729" s="49">
        <f t="shared" si="161"/>
        <v>8</v>
      </c>
      <c r="J729" s="49">
        <f t="shared" si="169"/>
        <v>8</v>
      </c>
      <c r="K729">
        <f t="shared" si="178"/>
        <v>7.8</v>
      </c>
      <c r="L729">
        <f t="shared" si="162"/>
        <v>21</v>
      </c>
      <c r="M729" s="49">
        <f t="shared" si="170"/>
        <v>21</v>
      </c>
      <c r="N729">
        <f t="shared" si="179"/>
        <v>7.92</v>
      </c>
      <c r="O729">
        <f t="shared" si="163"/>
        <v>24</v>
      </c>
      <c r="P729" s="49">
        <f t="shared" si="171"/>
        <v>24</v>
      </c>
      <c r="Q729">
        <f t="shared" si="180"/>
        <v>7.69</v>
      </c>
      <c r="R729">
        <f t="shared" si="164"/>
        <v>40</v>
      </c>
      <c r="S729" s="49">
        <f t="shared" si="172"/>
        <v>40</v>
      </c>
      <c r="T729">
        <f t="shared" si="181"/>
        <v>7.99</v>
      </c>
      <c r="U729">
        <f t="shared" si="165"/>
        <v>21</v>
      </c>
      <c r="V729" s="49">
        <f t="shared" si="173"/>
        <v>21</v>
      </c>
      <c r="W729">
        <f t="shared" si="182"/>
        <v>8.2799999999999994</v>
      </c>
      <c r="X729">
        <f t="shared" si="166"/>
        <v>3</v>
      </c>
      <c r="Y729" s="49">
        <f t="shared" si="174"/>
        <v>3</v>
      </c>
      <c r="Z729">
        <f t="shared" si="183"/>
        <v>7.95</v>
      </c>
      <c r="AA729">
        <f t="shared" si="167"/>
        <v>23</v>
      </c>
      <c r="AB729">
        <f t="shared" si="175"/>
        <v>23</v>
      </c>
      <c r="AC729">
        <f t="shared" si="184"/>
        <v>8.1</v>
      </c>
      <c r="AD729" cm="1">
        <f t="array" ref="AD729">1+SUMPRODUCT((D$469:D$776=D729)*(AC$469:AC$776&gt;AC729))</f>
        <v>8</v>
      </c>
      <c r="AE729">
        <f t="shared" si="185"/>
        <v>8</v>
      </c>
      <c r="AF729">
        <f t="shared" si="186"/>
        <v>7.87</v>
      </c>
      <c r="AG729" cm="1">
        <f t="array" ref="AG729">1+SUMPRODUCT((D$469:D$776=D729)*(AF$469:AF$776&gt;AF729))</f>
        <v>14</v>
      </c>
      <c r="AH729">
        <f t="shared" si="187"/>
        <v>14</v>
      </c>
      <c r="AI729">
        <f t="shared" si="188"/>
        <v>7.9</v>
      </c>
      <c r="AJ729" cm="1">
        <f t="array" ref="AJ729">1+SUMPRODUCT((D$469:D$776=D729)*(AI$469:AI$776&gt;AI729))</f>
        <v>16</v>
      </c>
      <c r="AK729">
        <f t="shared" si="189"/>
        <v>16</v>
      </c>
      <c r="AL729">
        <f t="shared" si="190"/>
        <v>7.98</v>
      </c>
      <c r="AM729" cm="1">
        <f t="array" ref="AM729">1+SUMPRODUCT((D$469:D$776=D729)*(AL$469:AL$776&gt;AL729))</f>
        <v>12</v>
      </c>
      <c r="AN729">
        <f t="shared" si="191"/>
        <v>12</v>
      </c>
    </row>
    <row r="730" spans="2:40" x14ac:dyDescent="0.3">
      <c r="B730" t="s">
        <v>281</v>
      </c>
      <c r="C730" t="str">
        <f>VLOOKUP(B730,class!A$1:B$357,2,FALSE)</f>
        <v>Shire district</v>
      </c>
      <c r="D730" t="str">
        <f>VLOOKUP(B730,classifications!E$3:F$335,2,FALSE)</f>
        <v xml:space="preserve">Largely Rural (rural including hub towns 50-79%) </v>
      </c>
      <c r="E730" s="7">
        <f t="shared" si="176"/>
        <v>7.81</v>
      </c>
      <c r="F730" s="49">
        <f t="shared" si="160"/>
        <v>18</v>
      </c>
      <c r="G730" s="49">
        <f t="shared" si="168"/>
        <v>18</v>
      </c>
      <c r="H730">
        <f t="shared" si="177"/>
        <v>7.83</v>
      </c>
      <c r="I730" s="49">
        <f t="shared" si="161"/>
        <v>22</v>
      </c>
      <c r="J730" s="49">
        <f t="shared" si="169"/>
        <v>22</v>
      </c>
      <c r="K730">
        <f t="shared" si="178"/>
        <v>7.66</v>
      </c>
      <c r="L730">
        <f t="shared" si="162"/>
        <v>36</v>
      </c>
      <c r="M730" s="49">
        <f t="shared" si="170"/>
        <v>36</v>
      </c>
      <c r="N730">
        <f t="shared" si="179"/>
        <v>8.1</v>
      </c>
      <c r="O730">
        <f t="shared" si="163"/>
        <v>6</v>
      </c>
      <c r="P730" s="49">
        <f t="shared" si="171"/>
        <v>6</v>
      </c>
      <c r="Q730">
        <f t="shared" si="180"/>
        <v>8</v>
      </c>
      <c r="R730">
        <f t="shared" si="164"/>
        <v>19</v>
      </c>
      <c r="S730" s="49">
        <f t="shared" si="172"/>
        <v>19</v>
      </c>
      <c r="T730">
        <f t="shared" si="181"/>
        <v>8.0299999999999994</v>
      </c>
      <c r="U730">
        <f t="shared" si="165"/>
        <v>16</v>
      </c>
      <c r="V730" s="49">
        <f t="shared" si="173"/>
        <v>16</v>
      </c>
      <c r="W730">
        <f t="shared" si="182"/>
        <v>8.01</v>
      </c>
      <c r="X730">
        <f t="shared" si="166"/>
        <v>20</v>
      </c>
      <c r="Y730" s="49">
        <f t="shared" si="174"/>
        <v>20</v>
      </c>
      <c r="Z730">
        <f t="shared" si="183"/>
        <v>7.69</v>
      </c>
      <c r="AA730">
        <f t="shared" si="167"/>
        <v>40</v>
      </c>
      <c r="AB730">
        <f t="shared" si="175"/>
        <v>40</v>
      </c>
      <c r="AC730">
        <f t="shared" si="184"/>
        <v>8.0299999999999994</v>
      </c>
      <c r="AD730" cm="1">
        <f t="array" ref="AD730">1+SUMPRODUCT((D$469:D$776=D730)*(AC$469:AC$776&gt;AC730))</f>
        <v>14</v>
      </c>
      <c r="AE730">
        <f t="shared" si="185"/>
        <v>14</v>
      </c>
      <c r="AF730">
        <f t="shared" si="186"/>
        <v>8.23</v>
      </c>
      <c r="AG730" cm="1">
        <f t="array" ref="AG730">1+SUMPRODUCT((D$469:D$776=D730)*(AF$469:AF$776&gt;AF730))</f>
        <v>3</v>
      </c>
      <c r="AH730">
        <f t="shared" si="187"/>
        <v>3</v>
      </c>
      <c r="AI730">
        <f t="shared" si="188"/>
        <v>7.92</v>
      </c>
      <c r="AJ730" cm="1">
        <f t="array" ref="AJ730">1+SUMPRODUCT((D$469:D$776=D730)*(AI$469:AI$776&gt;AI730))</f>
        <v>14</v>
      </c>
      <c r="AK730">
        <f t="shared" si="189"/>
        <v>14</v>
      </c>
      <c r="AL730">
        <f t="shared" si="190"/>
        <v>7.56</v>
      </c>
      <c r="AM730" cm="1">
        <f t="array" ref="AM730">1+SUMPRODUCT((D$469:D$776=D730)*(AL$469:AL$776&gt;AL730))</f>
        <v>38</v>
      </c>
      <c r="AN730">
        <f t="shared" si="191"/>
        <v>38</v>
      </c>
    </row>
    <row r="731" spans="2:40" x14ac:dyDescent="0.3">
      <c r="B731" t="s">
        <v>282</v>
      </c>
      <c r="C731" t="str">
        <f>VLOOKUP(B731,class!A$1:B$357,2,FALSE)</f>
        <v>Unitary authority</v>
      </c>
      <c r="D731" t="str">
        <f>VLOOKUP(B731,classifications!E$3:F$335,2,FALSE)</f>
        <v>Urban with City and Town</v>
      </c>
      <c r="E731" s="7">
        <f t="shared" si="176"/>
        <v>7.69</v>
      </c>
      <c r="F731" s="49">
        <f t="shared" si="160"/>
        <v>39</v>
      </c>
      <c r="G731" s="49">
        <f t="shared" si="168"/>
        <v>39</v>
      </c>
      <c r="H731">
        <f t="shared" si="177"/>
        <v>7.71</v>
      </c>
      <c r="I731" s="49">
        <f t="shared" si="161"/>
        <v>35</v>
      </c>
      <c r="J731" s="49">
        <f t="shared" si="169"/>
        <v>35</v>
      </c>
      <c r="K731">
        <f t="shared" si="178"/>
        <v>7.57</v>
      </c>
      <c r="L731">
        <f t="shared" si="162"/>
        <v>80</v>
      </c>
      <c r="M731" s="49">
        <f t="shared" si="170"/>
        <v>80</v>
      </c>
      <c r="N731">
        <f t="shared" si="179"/>
        <v>7.89</v>
      </c>
      <c r="O731">
        <f t="shared" si="163"/>
        <v>25</v>
      </c>
      <c r="P731" s="49">
        <f t="shared" si="171"/>
        <v>25</v>
      </c>
      <c r="Q731">
        <f t="shared" si="180"/>
        <v>7.87</v>
      </c>
      <c r="R731">
        <f t="shared" si="164"/>
        <v>39</v>
      </c>
      <c r="S731" s="49">
        <f t="shared" si="172"/>
        <v>39</v>
      </c>
      <c r="T731">
        <f t="shared" si="181"/>
        <v>7.85</v>
      </c>
      <c r="U731">
        <f t="shared" si="165"/>
        <v>49</v>
      </c>
      <c r="V731" s="49">
        <f t="shared" si="173"/>
        <v>49</v>
      </c>
      <c r="W731">
        <f t="shared" si="182"/>
        <v>7.82</v>
      </c>
      <c r="X731">
        <f t="shared" si="166"/>
        <v>64</v>
      </c>
      <c r="Y731" s="49">
        <f t="shared" si="174"/>
        <v>64</v>
      </c>
      <c r="Z731">
        <f t="shared" si="183"/>
        <v>7.98</v>
      </c>
      <c r="AA731">
        <f t="shared" si="167"/>
        <v>25</v>
      </c>
      <c r="AB731">
        <f t="shared" si="175"/>
        <v>25</v>
      </c>
      <c r="AC731">
        <f t="shared" si="184"/>
        <v>7.77</v>
      </c>
      <c r="AD731" cm="1">
        <f t="array" ref="AD731">1+SUMPRODUCT((D$469:D$776=D731)*(AC$469:AC$776&gt;AC731))</f>
        <v>65</v>
      </c>
      <c r="AE731">
        <f t="shared" si="185"/>
        <v>65</v>
      </c>
      <c r="AF731">
        <f t="shared" si="186"/>
        <v>7.76</v>
      </c>
      <c r="AG731" cm="1">
        <f t="array" ref="AG731">1+SUMPRODUCT((D$469:D$776=D731)*(AF$469:AF$776&gt;AF731))</f>
        <v>28</v>
      </c>
      <c r="AH731">
        <f t="shared" si="187"/>
        <v>28</v>
      </c>
      <c r="AI731">
        <f t="shared" si="188"/>
        <v>7.64</v>
      </c>
      <c r="AJ731" cm="1">
        <f t="array" ref="AJ731">1+SUMPRODUCT((D$469:D$776=D731)*(AI$469:AI$776&gt;AI731))</f>
        <v>70</v>
      </c>
      <c r="AK731">
        <f t="shared" si="189"/>
        <v>70</v>
      </c>
      <c r="AL731">
        <f t="shared" si="190"/>
        <v>7.83</v>
      </c>
      <c r="AM731" cm="1">
        <f t="array" ref="AM731">1+SUMPRODUCT((D$469:D$776=D731)*(AL$469:AL$776&gt;AL731))</f>
        <v>30</v>
      </c>
      <c r="AN731">
        <f t="shared" si="191"/>
        <v>30</v>
      </c>
    </row>
    <row r="732" spans="2:40" x14ac:dyDescent="0.3">
      <c r="B732" t="s">
        <v>283</v>
      </c>
      <c r="C732" t="str">
        <f>VLOOKUP(B732,class!A$1:B$357,2,FALSE)</f>
        <v>Shire district</v>
      </c>
      <c r="D732" t="str">
        <f>VLOOKUP(B732,classifications!E$3:F$335,2,FALSE)</f>
        <v xml:space="preserve">Largely Rural (rural including hub towns 50-79%) </v>
      </c>
      <c r="E732" s="7">
        <f t="shared" si="176"/>
        <v>7.75</v>
      </c>
      <c r="F732" s="49">
        <f t="shared" si="160"/>
        <v>26</v>
      </c>
      <c r="G732" s="49">
        <f t="shared" si="168"/>
        <v>26</v>
      </c>
      <c r="H732">
        <f t="shared" si="177"/>
        <v>7.71</v>
      </c>
      <c r="I732" s="49">
        <f t="shared" si="161"/>
        <v>36</v>
      </c>
      <c r="J732" s="49">
        <f t="shared" si="169"/>
        <v>36</v>
      </c>
      <c r="K732">
        <f t="shared" si="178"/>
        <v>7.6</v>
      </c>
      <c r="L732">
        <f t="shared" si="162"/>
        <v>40</v>
      </c>
      <c r="M732" s="49">
        <f t="shared" si="170"/>
        <v>40</v>
      </c>
      <c r="N732">
        <f t="shared" si="179"/>
        <v>7.84</v>
      </c>
      <c r="O732">
        <f t="shared" si="163"/>
        <v>29</v>
      </c>
      <c r="P732" s="49">
        <f t="shared" si="171"/>
        <v>29</v>
      </c>
      <c r="Q732">
        <f t="shared" si="180"/>
        <v>7.76</v>
      </c>
      <c r="R732">
        <f t="shared" si="164"/>
        <v>39</v>
      </c>
      <c r="S732" s="49">
        <f t="shared" si="172"/>
        <v>39</v>
      </c>
      <c r="T732">
        <f t="shared" si="181"/>
        <v>7.72</v>
      </c>
      <c r="U732">
        <f t="shared" si="165"/>
        <v>37</v>
      </c>
      <c r="V732" s="49">
        <f t="shared" si="173"/>
        <v>37</v>
      </c>
      <c r="W732">
        <f t="shared" si="182"/>
        <v>7.81</v>
      </c>
      <c r="X732">
        <f t="shared" si="166"/>
        <v>38</v>
      </c>
      <c r="Y732" s="49">
        <f t="shared" si="174"/>
        <v>38</v>
      </c>
      <c r="Z732">
        <f t="shared" si="183"/>
        <v>7.71</v>
      </c>
      <c r="AA732">
        <f t="shared" si="167"/>
        <v>39</v>
      </c>
      <c r="AB732">
        <f t="shared" si="175"/>
        <v>39</v>
      </c>
      <c r="AC732">
        <f t="shared" si="184"/>
        <v>7.74</v>
      </c>
      <c r="AD732" cm="1">
        <f t="array" ref="AD732">1+SUMPRODUCT((D$469:D$776=D732)*(AC$469:AC$776&gt;AC732))</f>
        <v>39</v>
      </c>
      <c r="AE732">
        <f t="shared" si="185"/>
        <v>39</v>
      </c>
      <c r="AF732">
        <f t="shared" si="186"/>
        <v>7.52</v>
      </c>
      <c r="AG732" cm="1">
        <f t="array" ref="AG732">1+SUMPRODUCT((D$469:D$776=D732)*(AF$469:AF$776&gt;AF732))</f>
        <v>35</v>
      </c>
      <c r="AH732">
        <f t="shared" si="187"/>
        <v>35</v>
      </c>
      <c r="AI732">
        <f t="shared" si="188"/>
        <v>7.78</v>
      </c>
      <c r="AJ732" cm="1">
        <f t="array" ref="AJ732">1+SUMPRODUCT((D$469:D$776=D732)*(AI$469:AI$776&gt;AI732))</f>
        <v>26</v>
      </c>
      <c r="AK732">
        <f t="shared" si="189"/>
        <v>26</v>
      </c>
      <c r="AL732">
        <f t="shared" si="190"/>
        <v>7.51</v>
      </c>
      <c r="AM732" cm="1">
        <f t="array" ref="AM732">1+SUMPRODUCT((D$469:D$776=D732)*(AL$469:AL$776&gt;AL732))</f>
        <v>41</v>
      </c>
      <c r="AN732">
        <f t="shared" si="191"/>
        <v>41</v>
      </c>
    </row>
    <row r="733" spans="2:40" x14ac:dyDescent="0.3">
      <c r="B733" t="s">
        <v>284</v>
      </c>
      <c r="C733" t="str">
        <f>VLOOKUP(B733,class!A$1:B$357,2,FALSE)</f>
        <v>Shire district</v>
      </c>
      <c r="D733" t="str">
        <f>VLOOKUP(B733,classifications!E$3:F$335,2,FALSE)</f>
        <v>Urban with Significant Rural (rural including hub towns 26-49%)</v>
      </c>
      <c r="E733" s="7">
        <f t="shared" si="176"/>
        <v>7.77</v>
      </c>
      <c r="F733" s="49">
        <f t="shared" si="160"/>
        <v>24</v>
      </c>
      <c r="G733" s="49">
        <f t="shared" si="168"/>
        <v>24</v>
      </c>
      <c r="H733">
        <f t="shared" si="177"/>
        <v>7.94</v>
      </c>
      <c r="I733" s="49">
        <f t="shared" si="161"/>
        <v>10</v>
      </c>
      <c r="J733" s="49">
        <f t="shared" si="169"/>
        <v>10</v>
      </c>
      <c r="K733">
        <f t="shared" si="178"/>
        <v>7.9</v>
      </c>
      <c r="L733">
        <f t="shared" si="162"/>
        <v>16</v>
      </c>
      <c r="M733" s="49">
        <f t="shared" si="170"/>
        <v>16</v>
      </c>
      <c r="N733">
        <f t="shared" si="179"/>
        <v>7.85</v>
      </c>
      <c r="O733">
        <f t="shared" si="163"/>
        <v>33</v>
      </c>
      <c r="P733" s="49">
        <f t="shared" si="171"/>
        <v>33</v>
      </c>
      <c r="Q733">
        <f t="shared" si="180"/>
        <v>8</v>
      </c>
      <c r="R733">
        <f t="shared" si="164"/>
        <v>13</v>
      </c>
      <c r="S733" s="49">
        <f t="shared" si="172"/>
        <v>13</v>
      </c>
      <c r="T733">
        <f t="shared" si="181"/>
        <v>8.09</v>
      </c>
      <c r="U733">
        <f t="shared" si="165"/>
        <v>9</v>
      </c>
      <c r="V733" s="49">
        <f t="shared" si="173"/>
        <v>9</v>
      </c>
      <c r="W733">
        <f t="shared" si="182"/>
        <v>7.73</v>
      </c>
      <c r="X733">
        <f t="shared" si="166"/>
        <v>43</v>
      </c>
      <c r="Y733" s="49">
        <f t="shared" si="174"/>
        <v>43</v>
      </c>
      <c r="Z733">
        <f t="shared" si="183"/>
        <v>7.94</v>
      </c>
      <c r="AA733">
        <f t="shared" si="167"/>
        <v>28</v>
      </c>
      <c r="AB733">
        <f t="shared" si="175"/>
        <v>28</v>
      </c>
      <c r="AC733">
        <f t="shared" si="184"/>
        <v>7.69</v>
      </c>
      <c r="AD733" cm="1">
        <f t="array" ref="AD733">1+SUMPRODUCT((D$469:D$776=D733)*(AC$469:AC$776&gt;AC733))</f>
        <v>49</v>
      </c>
      <c r="AE733">
        <f t="shared" si="185"/>
        <v>49</v>
      </c>
      <c r="AF733">
        <f t="shared" si="186"/>
        <v>7.12</v>
      </c>
      <c r="AG733" cm="1">
        <f t="array" ref="AG733">1+SUMPRODUCT((D$469:D$776=D733)*(AF$469:AF$776&gt;AF733))</f>
        <v>49</v>
      </c>
      <c r="AH733">
        <f t="shared" si="187"/>
        <v>49</v>
      </c>
      <c r="AI733">
        <f t="shared" si="188"/>
        <v>8.0500000000000007</v>
      </c>
      <c r="AJ733" cm="1">
        <f t="array" ref="AJ733">1+SUMPRODUCT((D$469:D$776=D733)*(AI$469:AI$776&gt;AI733))</f>
        <v>9</v>
      </c>
      <c r="AK733">
        <f t="shared" si="189"/>
        <v>9</v>
      </c>
      <c r="AL733">
        <f t="shared" si="190"/>
        <v>7.91</v>
      </c>
      <c r="AM733" cm="1">
        <f t="array" ref="AM733">1+SUMPRODUCT((D$469:D$776=D733)*(AL$469:AL$776&gt;AL733))</f>
        <v>18</v>
      </c>
      <c r="AN733">
        <f t="shared" si="191"/>
        <v>18</v>
      </c>
    </row>
    <row r="734" spans="2:40" x14ac:dyDescent="0.3">
      <c r="B734" t="s">
        <v>285</v>
      </c>
      <c r="C734" t="str">
        <f>VLOOKUP(B734,class!A$1:B$357,2,FALSE)</f>
        <v>Shire district</v>
      </c>
      <c r="D734" t="str">
        <f>VLOOKUP(B734,classifications!E$3:F$335,2,FALSE)</f>
        <v xml:space="preserve">Largely Rural (rural including hub towns 50-79%) </v>
      </c>
      <c r="E734" s="7">
        <f t="shared" si="176"/>
        <v>7.78</v>
      </c>
      <c r="F734" s="49">
        <f t="shared" si="160"/>
        <v>21</v>
      </c>
      <c r="G734" s="49">
        <f t="shared" si="168"/>
        <v>21</v>
      </c>
      <c r="H734">
        <f t="shared" si="177"/>
        <v>7.63</v>
      </c>
      <c r="I734" s="49">
        <f t="shared" si="161"/>
        <v>39</v>
      </c>
      <c r="J734" s="49">
        <f t="shared" si="169"/>
        <v>39</v>
      </c>
      <c r="K734">
        <f t="shared" si="178"/>
        <v>8.0500000000000007</v>
      </c>
      <c r="L734">
        <f t="shared" si="162"/>
        <v>4</v>
      </c>
      <c r="M734" s="49">
        <f t="shared" si="170"/>
        <v>4</v>
      </c>
      <c r="N734">
        <f t="shared" si="179"/>
        <v>7.97</v>
      </c>
      <c r="O734">
        <f t="shared" si="163"/>
        <v>16</v>
      </c>
      <c r="P734" s="49">
        <f t="shared" si="171"/>
        <v>16</v>
      </c>
      <c r="Q734">
        <f t="shared" si="180"/>
        <v>7.79</v>
      </c>
      <c r="R734">
        <f t="shared" si="164"/>
        <v>37</v>
      </c>
      <c r="S734" s="49">
        <f t="shared" si="172"/>
        <v>37</v>
      </c>
      <c r="T734">
        <f t="shared" si="181"/>
        <v>8.23</v>
      </c>
      <c r="U734">
        <f t="shared" si="165"/>
        <v>4</v>
      </c>
      <c r="V734" s="49">
        <f t="shared" si="173"/>
        <v>4</v>
      </c>
      <c r="W734">
        <f t="shared" si="182"/>
        <v>7.98</v>
      </c>
      <c r="X734">
        <f t="shared" si="166"/>
        <v>26</v>
      </c>
      <c r="Y734" s="49">
        <f t="shared" si="174"/>
        <v>26</v>
      </c>
      <c r="Z734">
        <f t="shared" si="183"/>
        <v>7.95</v>
      </c>
      <c r="AA734">
        <f t="shared" si="167"/>
        <v>23</v>
      </c>
      <c r="AB734">
        <f t="shared" si="175"/>
        <v>23</v>
      </c>
      <c r="AC734">
        <f t="shared" si="184"/>
        <v>8.11</v>
      </c>
      <c r="AD734" cm="1">
        <f t="array" ref="AD734">1+SUMPRODUCT((D$469:D$776=D734)*(AC$469:AC$776&gt;AC734))</f>
        <v>6</v>
      </c>
      <c r="AE734">
        <f t="shared" si="185"/>
        <v>6</v>
      </c>
      <c r="AF734">
        <f t="shared" si="186"/>
        <v>7.79</v>
      </c>
      <c r="AG734" cm="1">
        <f t="array" ref="AG734">1+SUMPRODUCT((D$469:D$776=D734)*(AF$469:AF$776&gt;AF734))</f>
        <v>19</v>
      </c>
      <c r="AH734">
        <f t="shared" si="187"/>
        <v>19</v>
      </c>
      <c r="AI734">
        <f t="shared" si="188"/>
        <v>7.5</v>
      </c>
      <c r="AJ734" cm="1">
        <f t="array" ref="AJ734">1+SUMPRODUCT((D$469:D$776=D734)*(AI$469:AI$776&gt;AI734))</f>
        <v>40</v>
      </c>
      <c r="AK734">
        <f t="shared" si="189"/>
        <v>40</v>
      </c>
      <c r="AL734">
        <f t="shared" si="190"/>
        <v>7.7</v>
      </c>
      <c r="AM734" cm="1">
        <f t="array" ref="AM734">1+SUMPRODUCT((D$469:D$776=D734)*(AL$469:AL$776&gt;AL734))</f>
        <v>28</v>
      </c>
      <c r="AN734">
        <f t="shared" si="191"/>
        <v>28</v>
      </c>
    </row>
    <row r="735" spans="2:40" x14ac:dyDescent="0.3">
      <c r="B735" t="s">
        <v>286</v>
      </c>
      <c r="C735" t="str">
        <f>VLOOKUP(B735,class!A$1:B$357,2,FALSE)</f>
        <v>Shire district</v>
      </c>
      <c r="D735" t="str">
        <f>VLOOKUP(B735,classifications!E$3:F$335,2,FALSE)</f>
        <v>Urban with City and Town</v>
      </c>
      <c r="E735" s="7">
        <f t="shared" si="176"/>
        <v>7.84</v>
      </c>
      <c r="F735" s="49">
        <f t="shared" si="160"/>
        <v>13</v>
      </c>
      <c r="G735" s="49">
        <f t="shared" si="168"/>
        <v>13</v>
      </c>
      <c r="H735">
        <f t="shared" si="177"/>
        <v>7.8</v>
      </c>
      <c r="I735" s="49">
        <f t="shared" si="161"/>
        <v>22</v>
      </c>
      <c r="J735" s="49">
        <f t="shared" si="169"/>
        <v>22</v>
      </c>
      <c r="K735">
        <f t="shared" si="178"/>
        <v>7.86</v>
      </c>
      <c r="L735">
        <f t="shared" si="162"/>
        <v>18</v>
      </c>
      <c r="M735" s="49">
        <f t="shared" si="170"/>
        <v>18</v>
      </c>
      <c r="N735">
        <f t="shared" si="179"/>
        <v>7.58</v>
      </c>
      <c r="O735">
        <f t="shared" si="163"/>
        <v>85</v>
      </c>
      <c r="P735" s="49">
        <f t="shared" si="171"/>
        <v>85</v>
      </c>
      <c r="Q735">
        <f t="shared" si="180"/>
        <v>7.79</v>
      </c>
      <c r="R735">
        <f t="shared" si="164"/>
        <v>56</v>
      </c>
      <c r="S735" s="49">
        <f t="shared" si="172"/>
        <v>56</v>
      </c>
      <c r="T735">
        <f t="shared" si="181"/>
        <v>7.91</v>
      </c>
      <c r="U735">
        <f t="shared" si="165"/>
        <v>29</v>
      </c>
      <c r="V735" s="49">
        <f t="shared" si="173"/>
        <v>29</v>
      </c>
      <c r="W735">
        <f t="shared" si="182"/>
        <v>8.0500000000000007</v>
      </c>
      <c r="X735">
        <f t="shared" si="166"/>
        <v>17</v>
      </c>
      <c r="Y735" s="49">
        <f t="shared" si="174"/>
        <v>17</v>
      </c>
      <c r="Z735">
        <f t="shared" si="183"/>
        <v>7.6</v>
      </c>
      <c r="AA735">
        <f t="shared" si="167"/>
        <v>86</v>
      </c>
      <c r="AB735">
        <f t="shared" si="175"/>
        <v>86</v>
      </c>
      <c r="AC735">
        <f t="shared" si="184"/>
        <v>7.39</v>
      </c>
      <c r="AD735" cm="1">
        <f t="array" ref="AD735">1+SUMPRODUCT((D$469:D$776=D735)*(AC$469:AC$776&gt;AC735))</f>
        <v>90</v>
      </c>
      <c r="AE735">
        <f t="shared" si="185"/>
        <v>90</v>
      </c>
      <c r="AF735">
        <f t="shared" si="186"/>
        <v>7.52</v>
      </c>
      <c r="AG735" cm="1">
        <f t="array" ref="AG735">1+SUMPRODUCT((D$469:D$776=D735)*(AF$469:AF$776&gt;AF735))</f>
        <v>82</v>
      </c>
      <c r="AH735">
        <f t="shared" si="187"/>
        <v>82</v>
      </c>
      <c r="AI735">
        <f t="shared" si="188"/>
        <v>7.73</v>
      </c>
      <c r="AJ735" cm="1">
        <f t="array" ref="AJ735">1+SUMPRODUCT((D$469:D$776=D735)*(AI$469:AI$776&gt;AI735))</f>
        <v>46</v>
      </c>
      <c r="AK735">
        <f t="shared" si="189"/>
        <v>46</v>
      </c>
      <c r="AL735">
        <f t="shared" si="190"/>
        <v>7.86</v>
      </c>
      <c r="AM735" cm="1">
        <f t="array" ref="AM735">1+SUMPRODUCT((D$469:D$776=D735)*(AL$469:AL$776&gt;AL735))</f>
        <v>27</v>
      </c>
      <c r="AN735">
        <f t="shared" si="191"/>
        <v>27</v>
      </c>
    </row>
    <row r="736" spans="2:40" x14ac:dyDescent="0.3">
      <c r="B736" t="s">
        <v>287</v>
      </c>
      <c r="C736" t="str">
        <f>VLOOKUP(B736,class!A$1:B$357,2,FALSE)</f>
        <v>Shire district</v>
      </c>
      <c r="D736" t="str">
        <f>VLOOKUP(B736,classifications!E$3:F$335,2,FALSE)</f>
        <v>Urban with Major Conurbation</v>
      </c>
      <c r="E736" s="7">
        <f t="shared" si="176"/>
        <v>7.91</v>
      </c>
      <c r="F736" s="49">
        <f t="shared" si="160"/>
        <v>5</v>
      </c>
      <c r="G736" s="49">
        <f t="shared" si="168"/>
        <v>5</v>
      </c>
      <c r="H736">
        <f t="shared" si="177"/>
        <v>7.99</v>
      </c>
      <c r="I736" s="49">
        <f t="shared" si="161"/>
        <v>4</v>
      </c>
      <c r="J736" s="49">
        <f t="shared" si="169"/>
        <v>4</v>
      </c>
      <c r="K736">
        <f t="shared" si="178"/>
        <v>7.88</v>
      </c>
      <c r="L736">
        <f t="shared" si="162"/>
        <v>5</v>
      </c>
      <c r="M736" s="49">
        <f t="shared" si="170"/>
        <v>5</v>
      </c>
      <c r="N736">
        <f t="shared" si="179"/>
        <v>7.83</v>
      </c>
      <c r="O736">
        <f t="shared" si="163"/>
        <v>22</v>
      </c>
      <c r="P736" s="49">
        <f t="shared" si="171"/>
        <v>22</v>
      </c>
      <c r="Q736">
        <f t="shared" si="180"/>
        <v>8.0500000000000007</v>
      </c>
      <c r="R736">
        <f t="shared" si="164"/>
        <v>3</v>
      </c>
      <c r="S736" s="49">
        <f t="shared" si="172"/>
        <v>3</v>
      </c>
      <c r="T736">
        <f t="shared" si="181"/>
        <v>8.2100000000000009</v>
      </c>
      <c r="U736">
        <f t="shared" si="165"/>
        <v>3</v>
      </c>
      <c r="V736" s="49">
        <f t="shared" si="173"/>
        <v>3</v>
      </c>
      <c r="W736">
        <f t="shared" si="182"/>
        <v>8.0299999999999994</v>
      </c>
      <c r="X736">
        <f t="shared" si="166"/>
        <v>7</v>
      </c>
      <c r="Y736" s="49">
        <f t="shared" si="174"/>
        <v>7</v>
      </c>
      <c r="Z736">
        <f t="shared" si="183"/>
        <v>8.1300000000000008</v>
      </c>
      <c r="AA736">
        <f t="shared" si="167"/>
        <v>5</v>
      </c>
      <c r="AB736">
        <f t="shared" si="175"/>
        <v>5</v>
      </c>
      <c r="AC736">
        <f t="shared" si="184"/>
        <v>8.0500000000000007</v>
      </c>
      <c r="AD736" cm="1">
        <f t="array" ref="AD736">1+SUMPRODUCT((D$469:D$776=D736)*(AC$469:AC$776&gt;AC736))</f>
        <v>6</v>
      </c>
      <c r="AE736">
        <f t="shared" si="185"/>
        <v>6</v>
      </c>
      <c r="AF736">
        <f t="shared" si="186"/>
        <v>7.51</v>
      </c>
      <c r="AG736" cm="1">
        <f t="array" ref="AG736">1+SUMPRODUCT((D$469:D$776=D736)*(AF$469:AF$776&gt;AF736))</f>
        <v>63</v>
      </c>
      <c r="AH736">
        <f t="shared" si="187"/>
        <v>63</v>
      </c>
      <c r="AI736">
        <f t="shared" si="188"/>
        <v>8.09</v>
      </c>
      <c r="AJ736" cm="1">
        <f t="array" ref="AJ736">1+SUMPRODUCT((D$469:D$776=D736)*(AI$469:AI$776&gt;AI736))</f>
        <v>4</v>
      </c>
      <c r="AK736">
        <f t="shared" si="189"/>
        <v>4</v>
      </c>
      <c r="AL736">
        <f t="shared" si="190"/>
        <v>6.95</v>
      </c>
      <c r="AM736" cm="1">
        <f t="array" ref="AM736">1+SUMPRODUCT((D$469:D$776=D736)*(AL$469:AL$776&gt;AL736))</f>
        <v>74</v>
      </c>
      <c r="AN736">
        <f t="shared" si="191"/>
        <v>74</v>
      </c>
    </row>
    <row r="737" spans="2:40" x14ac:dyDescent="0.3">
      <c r="B737" t="s">
        <v>288</v>
      </c>
      <c r="C737" t="str">
        <f>VLOOKUP(B737,class!A$1:B$357,2,FALSE)</f>
        <v>Unitary authority</v>
      </c>
      <c r="D737" t="str">
        <f>VLOOKUP(B737,classifications!E$3:F$335,2,FALSE)</f>
        <v>Urban with Major Conurbation</v>
      </c>
      <c r="E737" s="7">
        <f t="shared" si="176"/>
        <v>7.47</v>
      </c>
      <c r="F737" s="49">
        <f t="shared" si="160"/>
        <v>55</v>
      </c>
      <c r="G737" s="49">
        <f t="shared" si="168"/>
        <v>55</v>
      </c>
      <c r="H737">
        <f t="shared" si="177"/>
        <v>7.65</v>
      </c>
      <c r="I737" s="49">
        <f t="shared" si="161"/>
        <v>29</v>
      </c>
      <c r="J737" s="49">
        <f t="shared" si="169"/>
        <v>29</v>
      </c>
      <c r="K737">
        <f t="shared" si="178"/>
        <v>7.71</v>
      </c>
      <c r="L737">
        <f t="shared" si="162"/>
        <v>31</v>
      </c>
      <c r="M737" s="49">
        <f t="shared" si="170"/>
        <v>31</v>
      </c>
      <c r="N737">
        <f t="shared" si="179"/>
        <v>7.77</v>
      </c>
      <c r="O737">
        <f t="shared" si="163"/>
        <v>37</v>
      </c>
      <c r="P737" s="49">
        <f t="shared" si="171"/>
        <v>37</v>
      </c>
      <c r="Q737">
        <f t="shared" si="180"/>
        <v>7.87</v>
      </c>
      <c r="R737">
        <f t="shared" si="164"/>
        <v>15</v>
      </c>
      <c r="S737" s="49">
        <f t="shared" si="172"/>
        <v>15</v>
      </c>
      <c r="T737">
        <f t="shared" si="181"/>
        <v>7.88</v>
      </c>
      <c r="U737">
        <f t="shared" si="165"/>
        <v>21</v>
      </c>
      <c r="V737" s="49">
        <f t="shared" si="173"/>
        <v>21</v>
      </c>
      <c r="W737">
        <f t="shared" si="182"/>
        <v>7.86</v>
      </c>
      <c r="X737">
        <f t="shared" si="166"/>
        <v>29</v>
      </c>
      <c r="Y737" s="49">
        <f t="shared" si="174"/>
        <v>29</v>
      </c>
      <c r="Z737">
        <f t="shared" si="183"/>
        <v>7.82</v>
      </c>
      <c r="AA737">
        <f t="shared" si="167"/>
        <v>38</v>
      </c>
      <c r="AB737">
        <f t="shared" si="175"/>
        <v>38</v>
      </c>
      <c r="AC737">
        <f t="shared" si="184"/>
        <v>7.93</v>
      </c>
      <c r="AD737" cm="1">
        <f t="array" ref="AD737">1+SUMPRODUCT((D$469:D$776=D737)*(AC$469:AC$776&gt;AC737))</f>
        <v>18</v>
      </c>
      <c r="AE737">
        <f t="shared" si="185"/>
        <v>18</v>
      </c>
      <c r="AF737">
        <f t="shared" si="186"/>
        <v>7.89</v>
      </c>
      <c r="AG737" cm="1">
        <f t="array" ref="AG737">1+SUMPRODUCT((D$469:D$776=D737)*(AF$469:AF$776&gt;AF737))</f>
        <v>7</v>
      </c>
      <c r="AH737">
        <f t="shared" si="187"/>
        <v>7</v>
      </c>
      <c r="AI737">
        <f t="shared" si="188"/>
        <v>7.77</v>
      </c>
      <c r="AJ737" cm="1">
        <f t="array" ref="AJ737">1+SUMPRODUCT((D$469:D$776=D737)*(AI$469:AI$776&gt;AI737))</f>
        <v>27</v>
      </c>
      <c r="AK737">
        <f t="shared" si="189"/>
        <v>27</v>
      </c>
      <c r="AL737">
        <f t="shared" si="190"/>
        <v>7.81</v>
      </c>
      <c r="AM737" cm="1">
        <f t="array" ref="AM737">1+SUMPRODUCT((D$469:D$776=D737)*(AL$469:AL$776&gt;AL737))</f>
        <v>18</v>
      </c>
      <c r="AN737">
        <f t="shared" si="191"/>
        <v>18</v>
      </c>
    </row>
    <row r="738" spans="2:40" x14ac:dyDescent="0.3">
      <c r="B738" t="s">
        <v>289</v>
      </c>
      <c r="C738" t="str">
        <f>VLOOKUP(B738,class!A$1:B$357,2,FALSE)</f>
        <v>Shire district</v>
      </c>
      <c r="D738" t="str">
        <f>VLOOKUP(B738,classifications!E$3:F$335,2,FALSE)</f>
        <v>Urban with Significant Rural (rural including hub towns 26-49%)</v>
      </c>
      <c r="E738" s="7">
        <f t="shared" si="176"/>
        <v>7.46</v>
      </c>
      <c r="F738" s="49">
        <f t="shared" si="160"/>
        <v>46</v>
      </c>
      <c r="G738" s="49">
        <f t="shared" si="168"/>
        <v>46</v>
      </c>
      <c r="H738">
        <f t="shared" si="177"/>
        <v>7.83</v>
      </c>
      <c r="I738" s="49">
        <f t="shared" si="161"/>
        <v>22</v>
      </c>
      <c r="J738" s="49">
        <f t="shared" si="169"/>
        <v>22</v>
      </c>
      <c r="K738">
        <f t="shared" si="178"/>
        <v>7.76</v>
      </c>
      <c r="L738">
        <f t="shared" si="162"/>
        <v>37</v>
      </c>
      <c r="M738" s="49">
        <f t="shared" si="170"/>
        <v>37</v>
      </c>
      <c r="N738">
        <f t="shared" si="179"/>
        <v>7.87</v>
      </c>
      <c r="O738">
        <f t="shared" si="163"/>
        <v>30</v>
      </c>
      <c r="P738" s="49">
        <f t="shared" si="171"/>
        <v>30</v>
      </c>
      <c r="Q738">
        <f t="shared" si="180"/>
        <v>8.18</v>
      </c>
      <c r="R738">
        <f t="shared" si="164"/>
        <v>2</v>
      </c>
      <c r="S738" s="49">
        <f t="shared" si="172"/>
        <v>2</v>
      </c>
      <c r="T738">
        <f t="shared" si="181"/>
        <v>7.99</v>
      </c>
      <c r="U738">
        <f t="shared" si="165"/>
        <v>22</v>
      </c>
      <c r="V738" s="49">
        <f t="shared" si="173"/>
        <v>22</v>
      </c>
      <c r="W738">
        <f t="shared" si="182"/>
        <v>7.96</v>
      </c>
      <c r="X738">
        <f t="shared" si="166"/>
        <v>23</v>
      </c>
      <c r="Y738" s="49">
        <f t="shared" si="174"/>
        <v>23</v>
      </c>
      <c r="Z738">
        <f t="shared" si="183"/>
        <v>8.1999999999999993</v>
      </c>
      <c r="AA738">
        <f t="shared" si="167"/>
        <v>10</v>
      </c>
      <c r="AB738">
        <f t="shared" si="175"/>
        <v>10</v>
      </c>
      <c r="AC738">
        <f t="shared" si="184"/>
        <v>7.91</v>
      </c>
      <c r="AD738" cm="1">
        <f t="array" ref="AD738">1+SUMPRODUCT((D$469:D$776=D738)*(AC$469:AC$776&gt;AC738))</f>
        <v>26</v>
      </c>
      <c r="AE738">
        <f t="shared" si="185"/>
        <v>26</v>
      </c>
      <c r="AF738">
        <f t="shared" si="186"/>
        <v>7.88</v>
      </c>
      <c r="AG738" cm="1">
        <f t="array" ref="AG738">1+SUMPRODUCT((D$469:D$776=D738)*(AF$469:AF$776&gt;AF738))</f>
        <v>12</v>
      </c>
      <c r="AH738">
        <f t="shared" si="187"/>
        <v>12</v>
      </c>
      <c r="AI738">
        <f t="shared" si="188"/>
        <v>7.51</v>
      </c>
      <c r="AJ738" cm="1">
        <f t="array" ref="AJ738">1+SUMPRODUCT((D$469:D$776=D738)*(AI$469:AI$776&gt;AI738))</f>
        <v>48</v>
      </c>
      <c r="AK738">
        <f t="shared" si="189"/>
        <v>48</v>
      </c>
      <c r="AL738">
        <f t="shared" si="190"/>
        <v>7.93</v>
      </c>
      <c r="AM738" cm="1">
        <f t="array" ref="AM738">1+SUMPRODUCT((D$469:D$776=D738)*(AL$469:AL$776&gt;AL738))</f>
        <v>16</v>
      </c>
      <c r="AN738">
        <f t="shared" si="191"/>
        <v>16</v>
      </c>
    </row>
    <row r="739" spans="2:40" x14ac:dyDescent="0.3">
      <c r="B739" t="s">
        <v>290</v>
      </c>
      <c r="C739" t="str">
        <f>VLOOKUP(B739,class!A$1:B$357,2,FALSE)</f>
        <v>Unitary authority</v>
      </c>
      <c r="D739" t="str">
        <f>VLOOKUP(B739,classifications!E$3:F$335,2,FALSE)</f>
        <v>Urban with City and Town</v>
      </c>
      <c r="E739" s="7">
        <f t="shared" si="176"/>
        <v>7.67</v>
      </c>
      <c r="F739" s="49">
        <f t="shared" si="160"/>
        <v>43</v>
      </c>
      <c r="G739" s="49">
        <f t="shared" si="168"/>
        <v>43</v>
      </c>
      <c r="H739">
        <f t="shared" si="177"/>
        <v>7.68</v>
      </c>
      <c r="I739" s="49">
        <f t="shared" si="161"/>
        <v>43</v>
      </c>
      <c r="J739" s="49">
        <f t="shared" si="169"/>
        <v>43</v>
      </c>
      <c r="K739">
        <f t="shared" si="178"/>
        <v>7.66</v>
      </c>
      <c r="L739">
        <f t="shared" si="162"/>
        <v>54</v>
      </c>
      <c r="M739" s="49">
        <f t="shared" si="170"/>
        <v>54</v>
      </c>
      <c r="N739">
        <f t="shared" si="179"/>
        <v>7.79</v>
      </c>
      <c r="O739">
        <f t="shared" si="163"/>
        <v>47</v>
      </c>
      <c r="P739" s="49">
        <f t="shared" si="171"/>
        <v>47</v>
      </c>
      <c r="Q739">
        <f t="shared" si="180"/>
        <v>7.97</v>
      </c>
      <c r="R739">
        <f t="shared" si="164"/>
        <v>16</v>
      </c>
      <c r="S739" s="49">
        <f t="shared" si="172"/>
        <v>16</v>
      </c>
      <c r="T739">
        <f t="shared" si="181"/>
        <v>8.01</v>
      </c>
      <c r="U739">
        <f t="shared" si="165"/>
        <v>17</v>
      </c>
      <c r="V739" s="49">
        <f t="shared" si="173"/>
        <v>17</v>
      </c>
      <c r="W739">
        <f t="shared" si="182"/>
        <v>7.89</v>
      </c>
      <c r="X739">
        <f t="shared" si="166"/>
        <v>44</v>
      </c>
      <c r="Y739" s="49">
        <f t="shared" si="174"/>
        <v>44</v>
      </c>
      <c r="Z739">
        <f t="shared" si="183"/>
        <v>8.0500000000000007</v>
      </c>
      <c r="AA739">
        <f t="shared" si="167"/>
        <v>18</v>
      </c>
      <c r="AB739">
        <f t="shared" si="175"/>
        <v>18</v>
      </c>
      <c r="AC739">
        <f t="shared" si="184"/>
        <v>7.98</v>
      </c>
      <c r="AD739" cm="1">
        <f t="array" ref="AD739">1+SUMPRODUCT((D$469:D$776=D739)*(AC$469:AC$776&gt;AC739))</f>
        <v>24</v>
      </c>
      <c r="AE739">
        <f t="shared" si="185"/>
        <v>24</v>
      </c>
      <c r="AF739">
        <f t="shared" si="186"/>
        <v>7.69</v>
      </c>
      <c r="AG739" cm="1">
        <f t="array" ref="AG739">1+SUMPRODUCT((D$469:D$776=D739)*(AF$469:AF$776&gt;AF739))</f>
        <v>39</v>
      </c>
      <c r="AH739">
        <f t="shared" si="187"/>
        <v>39</v>
      </c>
      <c r="AI739">
        <f t="shared" si="188"/>
        <v>7.7</v>
      </c>
      <c r="AJ739" cm="1">
        <f t="array" ref="AJ739">1+SUMPRODUCT((D$469:D$776=D739)*(AI$469:AI$776&gt;AI739))</f>
        <v>54</v>
      </c>
      <c r="AK739">
        <f t="shared" si="189"/>
        <v>54</v>
      </c>
      <c r="AL739">
        <f t="shared" si="190"/>
        <v>7.9</v>
      </c>
      <c r="AM739" cm="1">
        <f t="array" ref="AM739">1+SUMPRODUCT((D$469:D$776=D739)*(AL$469:AL$776&gt;AL739))</f>
        <v>25</v>
      </c>
      <c r="AN739">
        <f t="shared" si="191"/>
        <v>25</v>
      </c>
    </row>
    <row r="740" spans="2:40" x14ac:dyDescent="0.3">
      <c r="B740" t="s">
        <v>291</v>
      </c>
      <c r="C740" t="str">
        <f>VLOOKUP(B740,class!A$1:B$357,2,FALSE)</f>
        <v>Shire district</v>
      </c>
      <c r="D740" t="str">
        <f>VLOOKUP(B740,classifications!E$3:F$335,2,FALSE)</f>
        <v xml:space="preserve">Mainly Rural (rural including hub towns &gt;=80%) </v>
      </c>
      <c r="E740" s="7">
        <f t="shared" si="176"/>
        <v>7.86</v>
      </c>
      <c r="F740" s="49">
        <f t="shared" si="160"/>
        <v>19</v>
      </c>
      <c r="G740" s="49">
        <f t="shared" si="168"/>
        <v>19</v>
      </c>
      <c r="H740">
        <f t="shared" si="177"/>
        <v>7.82</v>
      </c>
      <c r="I740" s="49">
        <f t="shared" si="161"/>
        <v>17</v>
      </c>
      <c r="J740" s="49">
        <f t="shared" si="169"/>
        <v>17</v>
      </c>
      <c r="K740">
        <f t="shared" si="178"/>
        <v>7.51</v>
      </c>
      <c r="L740">
        <f t="shared" si="162"/>
        <v>41</v>
      </c>
      <c r="M740" s="49">
        <f t="shared" si="170"/>
        <v>41</v>
      </c>
      <c r="N740">
        <f t="shared" si="179"/>
        <v>7.75</v>
      </c>
      <c r="O740">
        <f t="shared" si="163"/>
        <v>37</v>
      </c>
      <c r="P740" s="49">
        <f t="shared" si="171"/>
        <v>37</v>
      </c>
      <c r="Q740">
        <f t="shared" si="180"/>
        <v>8.08</v>
      </c>
      <c r="R740">
        <f t="shared" si="164"/>
        <v>9</v>
      </c>
      <c r="S740" s="49">
        <f t="shared" si="172"/>
        <v>9</v>
      </c>
      <c r="T740">
        <f t="shared" si="181"/>
        <v>7.81</v>
      </c>
      <c r="U740">
        <f t="shared" si="165"/>
        <v>37</v>
      </c>
      <c r="V740" s="49">
        <f t="shared" si="173"/>
        <v>37</v>
      </c>
      <c r="W740">
        <f t="shared" si="182"/>
        <v>7.99</v>
      </c>
      <c r="X740">
        <f t="shared" si="166"/>
        <v>20</v>
      </c>
      <c r="Y740" s="49">
        <f t="shared" si="174"/>
        <v>20</v>
      </c>
      <c r="Z740">
        <f t="shared" si="183"/>
        <v>8.1300000000000008</v>
      </c>
      <c r="AA740">
        <f t="shared" si="167"/>
        <v>6</v>
      </c>
      <c r="AB740">
        <f t="shared" si="175"/>
        <v>6</v>
      </c>
      <c r="AC740">
        <f t="shared" si="184"/>
        <v>7.79</v>
      </c>
      <c r="AD740" cm="1">
        <f t="array" ref="AD740">1+SUMPRODUCT((D$469:D$776=D740)*(AC$469:AC$776&gt;AC740))</f>
        <v>37</v>
      </c>
      <c r="AE740">
        <f t="shared" si="185"/>
        <v>37</v>
      </c>
      <c r="AF740">
        <f t="shared" si="186"/>
        <v>8.11</v>
      </c>
      <c r="AG740" cm="1">
        <f t="array" ref="AG740">1+SUMPRODUCT((D$469:D$776=D740)*(AF$469:AF$776&gt;AF740))</f>
        <v>7</v>
      </c>
      <c r="AH740">
        <f t="shared" si="187"/>
        <v>7</v>
      </c>
      <c r="AI740">
        <f t="shared" si="188"/>
        <v>8.25</v>
      </c>
      <c r="AJ740" cm="1">
        <f t="array" ref="AJ740">1+SUMPRODUCT((D$469:D$776=D740)*(AI$469:AI$776&gt;AI740))</f>
        <v>3</v>
      </c>
      <c r="AK740">
        <f t="shared" si="189"/>
        <v>3</v>
      </c>
      <c r="AL740">
        <f t="shared" si="190"/>
        <v>8.16</v>
      </c>
      <c r="AM740" cm="1">
        <f t="array" ref="AM740">1+SUMPRODUCT((D$469:D$776=D740)*(AL$469:AL$776&gt;AL740))</f>
        <v>8</v>
      </c>
      <c r="AN740">
        <f t="shared" si="191"/>
        <v>8</v>
      </c>
    </row>
    <row r="741" spans="2:40" x14ac:dyDescent="0.3">
      <c r="B741" t="s">
        <v>292</v>
      </c>
      <c r="C741" t="str">
        <f>VLOOKUP(B741,class!A$1:B$357,2,FALSE)</f>
        <v>London borough</v>
      </c>
      <c r="D741" t="str">
        <f>VLOOKUP(B741,classifications!E$3:F$335,2,FALSE)</f>
        <v>Urban with Major Conurbation</v>
      </c>
      <c r="E741" s="7">
        <f t="shared" si="176"/>
        <v>7.14</v>
      </c>
      <c r="F741" s="49">
        <f t="shared" si="160"/>
        <v>75</v>
      </c>
      <c r="G741" s="49">
        <f t="shared" si="168"/>
        <v>75</v>
      </c>
      <c r="H741">
        <f t="shared" si="177"/>
        <v>7.55</v>
      </c>
      <c r="I741" s="49">
        <f t="shared" si="161"/>
        <v>50</v>
      </c>
      <c r="J741" s="49">
        <f t="shared" si="169"/>
        <v>50</v>
      </c>
      <c r="K741">
        <f t="shared" si="178"/>
        <v>7.6</v>
      </c>
      <c r="L741">
        <f t="shared" si="162"/>
        <v>52</v>
      </c>
      <c r="M741" s="49">
        <f t="shared" si="170"/>
        <v>52</v>
      </c>
      <c r="N741">
        <f t="shared" si="179"/>
        <v>7.64</v>
      </c>
      <c r="O741">
        <f t="shared" si="163"/>
        <v>57</v>
      </c>
      <c r="P741" s="49">
        <f t="shared" si="171"/>
        <v>57</v>
      </c>
      <c r="Q741">
        <f t="shared" si="180"/>
        <v>7.71</v>
      </c>
      <c r="R741">
        <f t="shared" si="164"/>
        <v>49</v>
      </c>
      <c r="S741" s="49">
        <f t="shared" si="172"/>
        <v>49</v>
      </c>
      <c r="T741">
        <f t="shared" si="181"/>
        <v>7.69</v>
      </c>
      <c r="U741">
        <f t="shared" si="165"/>
        <v>59</v>
      </c>
      <c r="V741" s="49">
        <f t="shared" si="173"/>
        <v>59</v>
      </c>
      <c r="W741">
        <f t="shared" si="182"/>
        <v>7.6</v>
      </c>
      <c r="X741">
        <f t="shared" si="166"/>
        <v>68</v>
      </c>
      <c r="Y741" s="49">
        <f t="shared" si="174"/>
        <v>68</v>
      </c>
      <c r="Z741">
        <f t="shared" si="183"/>
        <v>7.78</v>
      </c>
      <c r="AA741">
        <f t="shared" si="167"/>
        <v>48</v>
      </c>
      <c r="AB741">
        <f t="shared" si="175"/>
        <v>48</v>
      </c>
      <c r="AC741">
        <f t="shared" si="184"/>
        <v>7.8</v>
      </c>
      <c r="AD741" cm="1">
        <f t="array" ref="AD741">1+SUMPRODUCT((D$469:D$776=D741)*(AC$469:AC$776&gt;AC741))</f>
        <v>38</v>
      </c>
      <c r="AE741">
        <f t="shared" si="185"/>
        <v>38</v>
      </c>
      <c r="AF741">
        <f t="shared" si="186"/>
        <v>7.64</v>
      </c>
      <c r="AG741" cm="1">
        <f t="array" ref="AG741">1+SUMPRODUCT((D$469:D$776=D741)*(AF$469:AF$776&gt;AF741))</f>
        <v>36</v>
      </c>
      <c r="AH741">
        <f t="shared" si="187"/>
        <v>36</v>
      </c>
      <c r="AI741">
        <f t="shared" si="188"/>
        <v>7.64</v>
      </c>
      <c r="AJ741" cm="1">
        <f t="array" ref="AJ741">1+SUMPRODUCT((D$469:D$776=D741)*(AI$469:AI$776&gt;AI741))</f>
        <v>56</v>
      </c>
      <c r="AK741">
        <f t="shared" si="189"/>
        <v>56</v>
      </c>
      <c r="AL741">
        <f t="shared" si="190"/>
        <v>7.3</v>
      </c>
      <c r="AM741" cm="1">
        <f t="array" ref="AM741">1+SUMPRODUCT((D$469:D$776=D741)*(AL$469:AL$776&gt;AL741))</f>
        <v>70</v>
      </c>
      <c r="AN741">
        <f t="shared" si="191"/>
        <v>70</v>
      </c>
    </row>
    <row r="742" spans="2:40" x14ac:dyDescent="0.3">
      <c r="B742" t="s">
        <v>293</v>
      </c>
      <c r="C742" t="str">
        <f>VLOOKUP(B742,class!A$1:B$357,2,FALSE)</f>
        <v>Metropolitan district</v>
      </c>
      <c r="D742" t="str">
        <f>VLOOKUP(B742,classifications!E$3:F$335,2,FALSE)</f>
        <v>Urban with Major Conurbation</v>
      </c>
      <c r="E742" s="7">
        <f t="shared" si="176"/>
        <v>7.73</v>
      </c>
      <c r="F742" s="49">
        <f t="shared" ref="F742:F759" si="192">1+SUMPRODUCT((D$469:D$776=D742)*(E$469:E$776&gt;E742))</f>
        <v>11</v>
      </c>
      <c r="G742" s="49">
        <f t="shared" si="168"/>
        <v>11</v>
      </c>
      <c r="H742">
        <f t="shared" si="177"/>
        <v>7.75</v>
      </c>
      <c r="I742" s="49">
        <f t="shared" ref="I742:I759" si="193">1+SUMPRODUCT((D$469:D$776=D742)*(H$469:H$776&gt;H742))</f>
        <v>18</v>
      </c>
      <c r="J742" s="49">
        <f t="shared" si="169"/>
        <v>18</v>
      </c>
      <c r="K742">
        <f t="shared" si="178"/>
        <v>7.85</v>
      </c>
      <c r="L742">
        <f t="shared" ref="L742:L759" si="194">1+SUMPRODUCT((D$469:D$776=D742)*(K$469:K$776&gt;K742))</f>
        <v>7</v>
      </c>
      <c r="M742" s="49">
        <f t="shared" si="170"/>
        <v>7</v>
      </c>
      <c r="N742">
        <f t="shared" si="179"/>
        <v>7.92</v>
      </c>
      <c r="O742">
        <f t="shared" ref="O742:O759" si="195">1+SUMPRODUCT((D$469:D$776=D742)*(N$469:N$776&gt;N742))</f>
        <v>6</v>
      </c>
      <c r="P742" s="49">
        <f t="shared" si="171"/>
        <v>6</v>
      </c>
      <c r="Q742">
        <f t="shared" si="180"/>
        <v>8</v>
      </c>
      <c r="R742">
        <f t="shared" ref="R742:R759" si="196">1+SUMPRODUCT((D$469:D$776=D742)*(Q$469:Q$776&gt;Q742))</f>
        <v>5</v>
      </c>
      <c r="S742" s="49">
        <f t="shared" si="172"/>
        <v>5</v>
      </c>
      <c r="T742">
        <f t="shared" si="181"/>
        <v>7.96</v>
      </c>
      <c r="U742">
        <f t="shared" ref="U742:U759" si="197">1+SUMPRODUCT((D$469:D$776=D742)*(T$469:T$776&gt;T742))</f>
        <v>9</v>
      </c>
      <c r="V742" s="49">
        <f t="shared" si="173"/>
        <v>9</v>
      </c>
      <c r="W742">
        <f t="shared" si="182"/>
        <v>7.86</v>
      </c>
      <c r="X742">
        <f t="shared" ref="X742:X759" si="198">1+SUMPRODUCT((D$469:D$776=D742)*(W$469:W$776&gt;W742))</f>
        <v>29</v>
      </c>
      <c r="Y742" s="49">
        <f t="shared" si="174"/>
        <v>29</v>
      </c>
      <c r="Z742">
        <f t="shared" si="183"/>
        <v>7.86</v>
      </c>
      <c r="AA742">
        <f t="shared" ref="AA742:AA759" si="199">1+SUMPRODUCT((D$469:D$776=D742)*(Z$469:Z$776&gt;Z742))</f>
        <v>31</v>
      </c>
      <c r="AB742">
        <f t="shared" si="175"/>
        <v>31</v>
      </c>
      <c r="AC742">
        <f t="shared" si="184"/>
        <v>7.86</v>
      </c>
      <c r="AD742" cm="1">
        <f t="array" ref="AD742">1+SUMPRODUCT((D$469:D$776=D742)*(AC$469:AC$776&gt;AC742))</f>
        <v>23</v>
      </c>
      <c r="AE742">
        <f t="shared" si="185"/>
        <v>23</v>
      </c>
      <c r="AF742">
        <f t="shared" si="186"/>
        <v>7.53</v>
      </c>
      <c r="AG742" cm="1">
        <f t="array" ref="AG742">1+SUMPRODUCT((D$469:D$776=D742)*(AF$469:AF$776&gt;AF742))</f>
        <v>60</v>
      </c>
      <c r="AH742">
        <f t="shared" si="187"/>
        <v>60</v>
      </c>
      <c r="AI742">
        <f t="shared" si="188"/>
        <v>7.82</v>
      </c>
      <c r="AJ742" cm="1">
        <f t="array" ref="AJ742">1+SUMPRODUCT((D$469:D$776=D742)*(AI$469:AI$776&gt;AI742))</f>
        <v>18</v>
      </c>
      <c r="AK742">
        <f t="shared" si="189"/>
        <v>18</v>
      </c>
      <c r="AL742">
        <f t="shared" si="190"/>
        <v>7.71</v>
      </c>
      <c r="AM742" cm="1">
        <f t="array" ref="AM742">1+SUMPRODUCT((D$469:D$776=D742)*(AL$469:AL$776&gt;AL742))</f>
        <v>34</v>
      </c>
      <c r="AN742">
        <f t="shared" si="191"/>
        <v>34</v>
      </c>
    </row>
    <row r="743" spans="2:40" x14ac:dyDescent="0.3">
      <c r="B743" t="s">
        <v>294</v>
      </c>
      <c r="C743" t="str">
        <f>VLOOKUP(B743,class!A$1:B$357,2,FALSE)</f>
        <v>Shire district</v>
      </c>
      <c r="D743" t="str">
        <f>VLOOKUP(B743,classifications!E$3:F$335,2,FALSE)</f>
        <v>Urban with Significant Rural (rural including hub towns 26-49%)</v>
      </c>
      <c r="E743" s="7">
        <f t="shared" si="176"/>
        <v>7.9</v>
      </c>
      <c r="F743" s="49">
        <f t="shared" si="192"/>
        <v>13</v>
      </c>
      <c r="G743" s="49">
        <f t="shared" si="168"/>
        <v>13</v>
      </c>
      <c r="H743">
        <f t="shared" si="177"/>
        <v>7.76</v>
      </c>
      <c r="I743" s="49">
        <f t="shared" si="193"/>
        <v>31</v>
      </c>
      <c r="J743" s="49">
        <f t="shared" si="169"/>
        <v>31</v>
      </c>
      <c r="K743">
        <f t="shared" si="178"/>
        <v>7.6</v>
      </c>
      <c r="L743">
        <f t="shared" si="194"/>
        <v>47</v>
      </c>
      <c r="M743" s="49">
        <f t="shared" si="170"/>
        <v>47</v>
      </c>
      <c r="N743">
        <f t="shared" si="179"/>
        <v>8.06</v>
      </c>
      <c r="O743">
        <f t="shared" si="195"/>
        <v>8</v>
      </c>
      <c r="P743" s="49">
        <f t="shared" si="171"/>
        <v>8</v>
      </c>
      <c r="Q743">
        <f t="shared" si="180"/>
        <v>8.01</v>
      </c>
      <c r="R743">
        <f t="shared" si="196"/>
        <v>12</v>
      </c>
      <c r="S743" s="49">
        <f t="shared" si="172"/>
        <v>12</v>
      </c>
      <c r="T743">
        <f t="shared" si="181"/>
        <v>7.98</v>
      </c>
      <c r="U743">
        <f t="shared" si="197"/>
        <v>24</v>
      </c>
      <c r="V743" s="49">
        <f t="shared" si="173"/>
        <v>24</v>
      </c>
      <c r="W743">
        <f t="shared" si="182"/>
        <v>8.06</v>
      </c>
      <c r="X743">
        <f t="shared" si="198"/>
        <v>14</v>
      </c>
      <c r="Y743" s="49">
        <f t="shared" si="174"/>
        <v>14</v>
      </c>
      <c r="Z743">
        <f t="shared" si="183"/>
        <v>7.72</v>
      </c>
      <c r="AA743">
        <f t="shared" si="199"/>
        <v>47</v>
      </c>
      <c r="AB743">
        <f t="shared" si="175"/>
        <v>47</v>
      </c>
      <c r="AC743">
        <f t="shared" si="184"/>
        <v>7.79</v>
      </c>
      <c r="AD743" cm="1">
        <f t="array" ref="AD743">1+SUMPRODUCT((D$469:D$776=D743)*(AC$469:AC$776&gt;AC743))</f>
        <v>40</v>
      </c>
      <c r="AE743">
        <f t="shared" si="185"/>
        <v>40</v>
      </c>
      <c r="AF743">
        <f t="shared" si="186"/>
        <v>7.99</v>
      </c>
      <c r="AG743" cm="1">
        <f t="array" ref="AG743">1+SUMPRODUCT((D$469:D$776=D743)*(AF$469:AF$776&gt;AF743))</f>
        <v>5</v>
      </c>
      <c r="AH743">
        <f t="shared" si="187"/>
        <v>5</v>
      </c>
      <c r="AI743">
        <f t="shared" si="188"/>
        <v>7.82</v>
      </c>
      <c r="AJ743" cm="1">
        <f t="array" ref="AJ743">1+SUMPRODUCT((D$469:D$776=D743)*(AI$469:AI$776&gt;AI743))</f>
        <v>28</v>
      </c>
      <c r="AK743">
        <f t="shared" si="189"/>
        <v>28</v>
      </c>
      <c r="AL743">
        <f t="shared" si="190"/>
        <v>7.57</v>
      </c>
      <c r="AM743" cm="1">
        <f t="array" ref="AM743">1+SUMPRODUCT((D$469:D$776=D743)*(AL$469:AL$776&gt;AL743))</f>
        <v>48</v>
      </c>
      <c r="AN743">
        <f t="shared" si="191"/>
        <v>48</v>
      </c>
    </row>
    <row r="744" spans="2:40" x14ac:dyDescent="0.3">
      <c r="B744" t="s">
        <v>295</v>
      </c>
      <c r="C744" t="str">
        <f>VLOOKUP(B744,class!A$1:B$357,2,FALSE)</f>
        <v>Shire district</v>
      </c>
      <c r="D744" t="str">
        <f>VLOOKUP(B744,classifications!E$3:F$335,2,FALSE)</f>
        <v xml:space="preserve">Mainly Rural (rural including hub towns &gt;=80%) </v>
      </c>
      <c r="E744" s="7">
        <f t="shared" si="176"/>
        <v>7.99</v>
      </c>
      <c r="F744" s="49">
        <f t="shared" si="192"/>
        <v>8</v>
      </c>
      <c r="G744" s="49">
        <f t="shared" si="168"/>
        <v>8</v>
      </c>
      <c r="H744">
        <f t="shared" si="177"/>
        <v>8.35</v>
      </c>
      <c r="I744" s="49">
        <f t="shared" si="193"/>
        <v>1</v>
      </c>
      <c r="J744" s="49">
        <f t="shared" si="169"/>
        <v>1</v>
      </c>
      <c r="K744">
        <f t="shared" si="178"/>
        <v>8.07</v>
      </c>
      <c r="L744">
        <f t="shared" si="194"/>
        <v>8</v>
      </c>
      <c r="M744" s="49">
        <f t="shared" si="170"/>
        <v>8</v>
      </c>
      <c r="N744">
        <f t="shared" si="179"/>
        <v>7.98</v>
      </c>
      <c r="O744">
        <f t="shared" si="195"/>
        <v>19</v>
      </c>
      <c r="P744" s="49">
        <f t="shared" si="171"/>
        <v>19</v>
      </c>
      <c r="Q744">
        <f t="shared" si="180"/>
        <v>7.82</v>
      </c>
      <c r="R744">
        <f t="shared" si="196"/>
        <v>35</v>
      </c>
      <c r="S744" s="49">
        <f t="shared" si="172"/>
        <v>35</v>
      </c>
      <c r="T744">
        <f t="shared" si="181"/>
        <v>8.1199999999999992</v>
      </c>
      <c r="U744">
        <f t="shared" si="197"/>
        <v>8</v>
      </c>
      <c r="V744" s="49">
        <f t="shared" si="173"/>
        <v>8</v>
      </c>
      <c r="W744">
        <f t="shared" si="182"/>
        <v>8.2200000000000006</v>
      </c>
      <c r="X744">
        <f t="shared" si="198"/>
        <v>5</v>
      </c>
      <c r="Y744" s="49">
        <f t="shared" si="174"/>
        <v>5</v>
      </c>
      <c r="Z744">
        <f t="shared" si="183"/>
        <v>8.09</v>
      </c>
      <c r="AA744">
        <f t="shared" si="199"/>
        <v>13</v>
      </c>
      <c r="AB744">
        <f t="shared" si="175"/>
        <v>13</v>
      </c>
      <c r="AC744">
        <f t="shared" si="184"/>
        <v>8.2200000000000006</v>
      </c>
      <c r="AD744" cm="1">
        <f t="array" ref="AD744">1+SUMPRODUCT((D$469:D$776=D744)*(AC$469:AC$776&gt;AC744))</f>
        <v>8</v>
      </c>
      <c r="AE744">
        <f t="shared" si="185"/>
        <v>8</v>
      </c>
      <c r="AF744">
        <f t="shared" si="186"/>
        <v>8.2899999999999991</v>
      </c>
      <c r="AG744" cm="1">
        <f t="array" ref="AG744">1+SUMPRODUCT((D$469:D$776=D744)*(AF$469:AF$776&gt;AF744))</f>
        <v>2</v>
      </c>
      <c r="AH744">
        <f t="shared" si="187"/>
        <v>2</v>
      </c>
      <c r="AI744">
        <f t="shared" si="188"/>
        <v>7.97</v>
      </c>
      <c r="AJ744" cm="1">
        <f t="array" ref="AJ744">1+SUMPRODUCT((D$469:D$776=D744)*(AI$469:AI$776&gt;AI744))</f>
        <v>12</v>
      </c>
      <c r="AK744">
        <f t="shared" si="189"/>
        <v>12</v>
      </c>
      <c r="AL744">
        <f t="shared" si="190"/>
        <v>7.46</v>
      </c>
      <c r="AM744" cm="1">
        <f t="array" ref="AM744">1+SUMPRODUCT((D$469:D$776=D744)*(AL$469:AL$776&gt;AL744))</f>
        <v>41</v>
      </c>
      <c r="AN744">
        <f t="shared" si="191"/>
        <v>41</v>
      </c>
    </row>
    <row r="745" spans="2:40" x14ac:dyDescent="0.3">
      <c r="B745" t="s">
        <v>296</v>
      </c>
      <c r="C745" t="str">
        <f>VLOOKUP(B745,class!A$1:B$357,2,FALSE)</f>
        <v>Shire district</v>
      </c>
      <c r="D745" t="str">
        <f>VLOOKUP(B745,classifications!E$3:F$335,2,FALSE)</f>
        <v xml:space="preserve">Largely Rural (rural including hub towns 50-79%) </v>
      </c>
      <c r="E745" s="7">
        <f t="shared" si="176"/>
        <v>7.93</v>
      </c>
      <c r="F745" s="49">
        <f t="shared" si="192"/>
        <v>7</v>
      </c>
      <c r="G745" s="49">
        <f t="shared" si="168"/>
        <v>7</v>
      </c>
      <c r="H745">
        <f t="shared" si="177"/>
        <v>7.89</v>
      </c>
      <c r="I745" s="49">
        <f t="shared" si="193"/>
        <v>14</v>
      </c>
      <c r="J745" s="49">
        <f t="shared" si="169"/>
        <v>14</v>
      </c>
      <c r="K745">
        <f t="shared" si="178"/>
        <v>7.63</v>
      </c>
      <c r="L745">
        <f t="shared" si="194"/>
        <v>38</v>
      </c>
      <c r="M745" s="49">
        <f t="shared" si="170"/>
        <v>38</v>
      </c>
      <c r="N745">
        <f t="shared" si="179"/>
        <v>7.8</v>
      </c>
      <c r="O745">
        <f t="shared" si="195"/>
        <v>34</v>
      </c>
      <c r="P745" s="49">
        <f t="shared" si="171"/>
        <v>34</v>
      </c>
      <c r="Q745">
        <f t="shared" si="180"/>
        <v>7.98</v>
      </c>
      <c r="R745">
        <f t="shared" si="196"/>
        <v>23</v>
      </c>
      <c r="S745" s="49">
        <f t="shared" si="172"/>
        <v>23</v>
      </c>
      <c r="T745">
        <f t="shared" si="181"/>
        <v>8.06</v>
      </c>
      <c r="U745">
        <f t="shared" si="197"/>
        <v>15</v>
      </c>
      <c r="V745" s="49">
        <f t="shared" si="173"/>
        <v>15</v>
      </c>
      <c r="W745">
        <f t="shared" si="182"/>
        <v>8.17</v>
      </c>
      <c r="X745">
        <f t="shared" si="198"/>
        <v>7</v>
      </c>
      <c r="Y745" s="49">
        <f t="shared" si="174"/>
        <v>7</v>
      </c>
      <c r="Z745">
        <f t="shared" si="183"/>
        <v>7.84</v>
      </c>
      <c r="AA745">
        <f t="shared" si="199"/>
        <v>36</v>
      </c>
      <c r="AB745">
        <f t="shared" si="175"/>
        <v>36</v>
      </c>
      <c r="AC745">
        <f t="shared" si="184"/>
        <v>8.33</v>
      </c>
      <c r="AD745" cm="1">
        <f t="array" ref="AD745">1+SUMPRODUCT((D$469:D$776=D745)*(AC$469:AC$776&gt;AC745))</f>
        <v>1</v>
      </c>
      <c r="AE745">
        <f t="shared" si="185"/>
        <v>1</v>
      </c>
      <c r="AF745">
        <f t="shared" si="186"/>
        <v>7.69</v>
      </c>
      <c r="AG745" cm="1">
        <f t="array" ref="AG745">1+SUMPRODUCT((D$469:D$776=D745)*(AF$469:AF$776&gt;AF745))</f>
        <v>29</v>
      </c>
      <c r="AH745">
        <f t="shared" si="187"/>
        <v>29</v>
      </c>
      <c r="AI745">
        <f t="shared" si="188"/>
        <v>7.74</v>
      </c>
      <c r="AJ745" cm="1">
        <f t="array" ref="AJ745">1+SUMPRODUCT((D$469:D$776=D745)*(AI$469:AI$776&gt;AI745))</f>
        <v>28</v>
      </c>
      <c r="AK745">
        <f t="shared" si="189"/>
        <v>28</v>
      </c>
      <c r="AL745">
        <f t="shared" si="190"/>
        <v>7.95</v>
      </c>
      <c r="AM745" cm="1">
        <f t="array" ref="AM745">1+SUMPRODUCT((D$469:D$776=D745)*(AL$469:AL$776&gt;AL745))</f>
        <v>15</v>
      </c>
      <c r="AN745">
        <f t="shared" si="191"/>
        <v>15</v>
      </c>
    </row>
    <row r="746" spans="2:40" x14ac:dyDescent="0.3">
      <c r="B746" t="s">
        <v>297</v>
      </c>
      <c r="C746" t="str">
        <f>VLOOKUP(B746,class!A$1:B$357,2,FALSE)</f>
        <v>Metropolitan district</v>
      </c>
      <c r="D746" t="str">
        <f>VLOOKUP(B746,classifications!E$3:F$335,2,FALSE)</f>
        <v>Urban with City and Town</v>
      </c>
      <c r="E746" s="7">
        <f t="shared" si="176"/>
        <v>7.7</v>
      </c>
      <c r="F746" s="49">
        <f t="shared" si="192"/>
        <v>36</v>
      </c>
      <c r="G746" s="49">
        <f t="shared" si="168"/>
        <v>36</v>
      </c>
      <c r="H746">
        <f t="shared" si="177"/>
        <v>7.68</v>
      </c>
      <c r="I746" s="49">
        <f t="shared" si="193"/>
        <v>43</v>
      </c>
      <c r="J746" s="49">
        <f t="shared" si="169"/>
        <v>43</v>
      </c>
      <c r="K746">
        <f t="shared" si="178"/>
        <v>7.69</v>
      </c>
      <c r="L746">
        <f t="shared" si="194"/>
        <v>46</v>
      </c>
      <c r="M746" s="49">
        <f t="shared" si="170"/>
        <v>46</v>
      </c>
      <c r="N746">
        <f t="shared" si="179"/>
        <v>7.82</v>
      </c>
      <c r="O746">
        <f t="shared" si="195"/>
        <v>39</v>
      </c>
      <c r="P746" s="49">
        <f t="shared" si="171"/>
        <v>39</v>
      </c>
      <c r="Q746">
        <f t="shared" si="180"/>
        <v>7.87</v>
      </c>
      <c r="R746">
        <f t="shared" si="196"/>
        <v>39</v>
      </c>
      <c r="S746" s="49">
        <f t="shared" si="172"/>
        <v>39</v>
      </c>
      <c r="T746">
        <f t="shared" si="181"/>
        <v>7.88</v>
      </c>
      <c r="U746">
        <f t="shared" si="197"/>
        <v>39</v>
      </c>
      <c r="V746" s="49">
        <f t="shared" si="173"/>
        <v>39</v>
      </c>
      <c r="W746">
        <f t="shared" si="182"/>
        <v>8.01</v>
      </c>
      <c r="X746">
        <f t="shared" si="198"/>
        <v>23</v>
      </c>
      <c r="Y746" s="49">
        <f t="shared" si="174"/>
        <v>23</v>
      </c>
      <c r="Z746">
        <f t="shared" si="183"/>
        <v>7.78</v>
      </c>
      <c r="AA746">
        <f t="shared" si="199"/>
        <v>62</v>
      </c>
      <c r="AB746">
        <f t="shared" si="175"/>
        <v>62</v>
      </c>
      <c r="AC746">
        <f t="shared" si="184"/>
        <v>7.64</v>
      </c>
      <c r="AD746" cm="1">
        <f t="array" ref="AD746">1+SUMPRODUCT((D$469:D$776=D746)*(AC$469:AC$776&gt;AC746))</f>
        <v>83</v>
      </c>
      <c r="AE746">
        <f t="shared" si="185"/>
        <v>83</v>
      </c>
      <c r="AF746">
        <f t="shared" si="186"/>
        <v>7.62</v>
      </c>
      <c r="AG746" cm="1">
        <f t="array" ref="AG746">1+SUMPRODUCT((D$469:D$776=D746)*(AF$469:AF$776&gt;AF746))</f>
        <v>64</v>
      </c>
      <c r="AH746">
        <f t="shared" si="187"/>
        <v>64</v>
      </c>
      <c r="AI746">
        <f t="shared" si="188"/>
        <v>7.89</v>
      </c>
      <c r="AJ746" cm="1">
        <f t="array" ref="AJ746">1+SUMPRODUCT((D$469:D$776=D746)*(AI$469:AI$776&gt;AI746))</f>
        <v>23</v>
      </c>
      <c r="AK746">
        <f t="shared" si="189"/>
        <v>23</v>
      </c>
      <c r="AL746">
        <f t="shared" si="190"/>
        <v>7.68</v>
      </c>
      <c r="AM746" cm="1">
        <f t="array" ref="AM746">1+SUMPRODUCT((D$469:D$776=D746)*(AL$469:AL$776&gt;AL746))</f>
        <v>58</v>
      </c>
      <c r="AN746">
        <f t="shared" si="191"/>
        <v>58</v>
      </c>
    </row>
    <row r="747" spans="2:40" x14ac:dyDescent="0.3">
      <c r="B747" t="s">
        <v>298</v>
      </c>
      <c r="C747" t="str">
        <f>VLOOKUP(B747,class!A$1:B$357,2,FALSE)</f>
        <v>Metropolitan district</v>
      </c>
      <c r="D747" t="str">
        <f>VLOOKUP(B747,classifications!E$3:F$335,2,FALSE)</f>
        <v>Urban with Major Conurbation</v>
      </c>
      <c r="E747" s="7">
        <f t="shared" si="176"/>
        <v>7.66</v>
      </c>
      <c r="F747" s="49">
        <f t="shared" si="192"/>
        <v>23</v>
      </c>
      <c r="G747" s="49">
        <f t="shared" si="168"/>
        <v>23</v>
      </c>
      <c r="H747">
        <f t="shared" si="177"/>
        <v>7.83</v>
      </c>
      <c r="I747" s="49">
        <f t="shared" si="193"/>
        <v>11</v>
      </c>
      <c r="J747" s="49">
        <f t="shared" si="169"/>
        <v>11</v>
      </c>
      <c r="K747">
        <f t="shared" si="178"/>
        <v>7.75</v>
      </c>
      <c r="L747">
        <f t="shared" si="194"/>
        <v>21</v>
      </c>
      <c r="M747" s="49">
        <f t="shared" si="170"/>
        <v>21</v>
      </c>
      <c r="N747">
        <f t="shared" si="179"/>
        <v>7.68</v>
      </c>
      <c r="O747">
        <f t="shared" si="195"/>
        <v>51</v>
      </c>
      <c r="P747" s="49">
        <f t="shared" si="171"/>
        <v>51</v>
      </c>
      <c r="Q747">
        <f t="shared" si="180"/>
        <v>7.81</v>
      </c>
      <c r="R747">
        <f t="shared" si="196"/>
        <v>28</v>
      </c>
      <c r="S747" s="49">
        <f t="shared" si="172"/>
        <v>28</v>
      </c>
      <c r="T747">
        <f t="shared" si="181"/>
        <v>7.83</v>
      </c>
      <c r="U747">
        <f t="shared" si="197"/>
        <v>33</v>
      </c>
      <c r="V747" s="49">
        <f t="shared" si="173"/>
        <v>33</v>
      </c>
      <c r="W747">
        <f t="shared" si="182"/>
        <v>7.8</v>
      </c>
      <c r="X747">
        <f t="shared" si="198"/>
        <v>39</v>
      </c>
      <c r="Y747" s="49">
        <f t="shared" si="174"/>
        <v>39</v>
      </c>
      <c r="Z747">
        <f t="shared" si="183"/>
        <v>7.77</v>
      </c>
      <c r="AA747">
        <f t="shared" si="199"/>
        <v>49</v>
      </c>
      <c r="AB747">
        <f t="shared" si="175"/>
        <v>49</v>
      </c>
      <c r="AC747">
        <f t="shared" si="184"/>
        <v>7.76</v>
      </c>
      <c r="AD747" cm="1">
        <f t="array" ref="AD747">1+SUMPRODUCT((D$469:D$776=D747)*(AC$469:AC$776&gt;AC747))</f>
        <v>42</v>
      </c>
      <c r="AE747">
        <f t="shared" si="185"/>
        <v>42</v>
      </c>
      <c r="AF747">
        <f t="shared" si="186"/>
        <v>7.71</v>
      </c>
      <c r="AG747" cm="1">
        <f t="array" ref="AG747">1+SUMPRODUCT((D$469:D$776=D747)*(AF$469:AF$776&gt;AF747))</f>
        <v>23</v>
      </c>
      <c r="AH747">
        <f t="shared" si="187"/>
        <v>23</v>
      </c>
      <c r="AI747">
        <f t="shared" si="188"/>
        <v>7.67</v>
      </c>
      <c r="AJ747" cm="1">
        <f t="array" ref="AJ747">1+SUMPRODUCT((D$469:D$776=D747)*(AI$469:AI$776&gt;AI747))</f>
        <v>51</v>
      </c>
      <c r="AK747">
        <f t="shared" si="189"/>
        <v>51</v>
      </c>
      <c r="AL747">
        <f t="shared" si="190"/>
        <v>7.87</v>
      </c>
      <c r="AM747" cm="1">
        <f t="array" ref="AM747">1+SUMPRODUCT((D$469:D$776=D747)*(AL$469:AL$776&gt;AL747))</f>
        <v>14</v>
      </c>
      <c r="AN747">
        <f t="shared" si="191"/>
        <v>14</v>
      </c>
    </row>
    <row r="748" spans="2:40" x14ac:dyDescent="0.3">
      <c r="B748" t="s">
        <v>299</v>
      </c>
      <c r="C748" t="str">
        <f>VLOOKUP(B748,class!A$1:B$357,2,FALSE)</f>
        <v>London borough</v>
      </c>
      <c r="D748" t="str">
        <f>VLOOKUP(B748,classifications!E$3:F$335,2,FALSE)</f>
        <v>Urban with Major Conurbation</v>
      </c>
      <c r="E748" s="7">
        <f t="shared" si="176"/>
        <v>7.35</v>
      </c>
      <c r="F748" s="49">
        <f t="shared" si="192"/>
        <v>67</v>
      </c>
      <c r="G748" s="49">
        <f t="shared" si="168"/>
        <v>67</v>
      </c>
      <c r="H748">
        <f t="shared" si="177"/>
        <v>7.74</v>
      </c>
      <c r="I748" s="49">
        <f t="shared" si="193"/>
        <v>21</v>
      </c>
      <c r="J748" s="49">
        <f t="shared" si="169"/>
        <v>21</v>
      </c>
      <c r="K748">
        <f t="shared" si="178"/>
        <v>7.59</v>
      </c>
      <c r="L748">
        <f t="shared" si="194"/>
        <v>55</v>
      </c>
      <c r="M748" s="49">
        <f t="shared" si="170"/>
        <v>55</v>
      </c>
      <c r="N748">
        <f t="shared" si="179"/>
        <v>7.86</v>
      </c>
      <c r="O748">
        <f t="shared" si="195"/>
        <v>15</v>
      </c>
      <c r="P748" s="49">
        <f t="shared" si="171"/>
        <v>15</v>
      </c>
      <c r="Q748">
        <f t="shared" si="180"/>
        <v>7.69</v>
      </c>
      <c r="R748">
        <f t="shared" si="196"/>
        <v>52</v>
      </c>
      <c r="S748" s="49">
        <f t="shared" si="172"/>
        <v>52</v>
      </c>
      <c r="T748">
        <f t="shared" si="181"/>
        <v>7.91</v>
      </c>
      <c r="U748">
        <f t="shared" si="197"/>
        <v>13</v>
      </c>
      <c r="V748" s="49">
        <f t="shared" si="173"/>
        <v>13</v>
      </c>
      <c r="W748">
        <f t="shared" si="182"/>
        <v>7.89</v>
      </c>
      <c r="X748">
        <f t="shared" si="198"/>
        <v>22</v>
      </c>
      <c r="Y748" s="49">
        <f t="shared" si="174"/>
        <v>22</v>
      </c>
      <c r="Z748">
        <f t="shared" si="183"/>
        <v>7.81</v>
      </c>
      <c r="AA748">
        <f t="shared" si="199"/>
        <v>39</v>
      </c>
      <c r="AB748">
        <f t="shared" si="175"/>
        <v>39</v>
      </c>
      <c r="AC748">
        <f t="shared" si="184"/>
        <v>7.65</v>
      </c>
      <c r="AD748" cm="1">
        <f t="array" ref="AD748">1+SUMPRODUCT((D$469:D$776=D748)*(AC$469:AC$776&gt;AC748))</f>
        <v>60</v>
      </c>
      <c r="AE748">
        <f t="shared" si="185"/>
        <v>60</v>
      </c>
      <c r="AF748">
        <f t="shared" si="186"/>
        <v>7.7</v>
      </c>
      <c r="AG748" cm="1">
        <f t="array" ref="AG748">1+SUMPRODUCT((D$469:D$776=D748)*(AF$469:AF$776&gt;AF748))</f>
        <v>25</v>
      </c>
      <c r="AH748">
        <f t="shared" si="187"/>
        <v>25</v>
      </c>
      <c r="AI748">
        <f t="shared" si="188"/>
        <v>7.71</v>
      </c>
      <c r="AJ748" cm="1">
        <f t="array" ref="AJ748">1+SUMPRODUCT((D$469:D$776=D748)*(AI$469:AI$776&gt;AI748))</f>
        <v>41</v>
      </c>
      <c r="AK748">
        <f t="shared" si="189"/>
        <v>41</v>
      </c>
      <c r="AL748">
        <f t="shared" si="190"/>
        <v>7.5</v>
      </c>
      <c r="AM748" cm="1">
        <f t="array" ref="AM748">1+SUMPRODUCT((D$469:D$776=D748)*(AL$469:AL$776&gt;AL748))</f>
        <v>59</v>
      </c>
      <c r="AN748">
        <f t="shared" si="191"/>
        <v>59</v>
      </c>
    </row>
    <row r="749" spans="2:40" x14ac:dyDescent="0.3">
      <c r="B749" t="s">
        <v>300</v>
      </c>
      <c r="C749" t="str">
        <f>VLOOKUP(B749,class!A$1:B$357,2,FALSE)</f>
        <v>London borough</v>
      </c>
      <c r="D749" t="str">
        <f>VLOOKUP(B749,classifications!E$3:F$335,2,FALSE)</f>
        <v>Urban with Major Conurbation</v>
      </c>
      <c r="E749" s="7">
        <f t="shared" si="176"/>
        <v>7.61</v>
      </c>
      <c r="F749" s="49">
        <f t="shared" si="192"/>
        <v>39</v>
      </c>
      <c r="G749" s="49">
        <f t="shared" si="168"/>
        <v>39</v>
      </c>
      <c r="H749">
        <f t="shared" si="177"/>
        <v>7.56</v>
      </c>
      <c r="I749" s="49">
        <f t="shared" si="193"/>
        <v>48</v>
      </c>
      <c r="J749" s="49">
        <f t="shared" si="169"/>
        <v>48</v>
      </c>
      <c r="K749">
        <f t="shared" si="178"/>
        <v>7.72</v>
      </c>
      <c r="L749">
        <f t="shared" si="194"/>
        <v>27</v>
      </c>
      <c r="M749" s="49">
        <f t="shared" si="170"/>
        <v>27</v>
      </c>
      <c r="N749">
        <f t="shared" si="179"/>
        <v>7.73</v>
      </c>
      <c r="O749">
        <f t="shared" si="195"/>
        <v>42</v>
      </c>
      <c r="P749" s="49">
        <f t="shared" si="171"/>
        <v>42</v>
      </c>
      <c r="Q749">
        <f t="shared" si="180"/>
        <v>7.73</v>
      </c>
      <c r="R749">
        <f t="shared" si="196"/>
        <v>44</v>
      </c>
      <c r="S749" s="49">
        <f t="shared" si="172"/>
        <v>44</v>
      </c>
      <c r="T749">
        <f t="shared" si="181"/>
        <v>7.88</v>
      </c>
      <c r="U749">
        <f t="shared" si="197"/>
        <v>21</v>
      </c>
      <c r="V749" s="49">
        <f t="shared" si="173"/>
        <v>21</v>
      </c>
      <c r="W749">
        <f t="shared" si="182"/>
        <v>7.79</v>
      </c>
      <c r="X749">
        <f t="shared" si="198"/>
        <v>41</v>
      </c>
      <c r="Y749" s="49">
        <f t="shared" si="174"/>
        <v>41</v>
      </c>
      <c r="Z749">
        <f t="shared" si="183"/>
        <v>7.71</v>
      </c>
      <c r="AA749">
        <f t="shared" si="199"/>
        <v>63</v>
      </c>
      <c r="AB749">
        <f t="shared" si="175"/>
        <v>63</v>
      </c>
      <c r="AC749">
        <f t="shared" si="184"/>
        <v>7.7</v>
      </c>
      <c r="AD749" cm="1">
        <f t="array" ref="AD749">1+SUMPRODUCT((D$469:D$776=D749)*(AC$469:AC$776&gt;AC749))</f>
        <v>55</v>
      </c>
      <c r="AE749">
        <f t="shared" si="185"/>
        <v>55</v>
      </c>
      <c r="AF749">
        <f t="shared" si="186"/>
        <v>7.42</v>
      </c>
      <c r="AG749" cm="1">
        <f t="array" ref="AG749">1+SUMPRODUCT((D$469:D$776=D749)*(AF$469:AF$776&gt;AF749))</f>
        <v>72</v>
      </c>
      <c r="AH749">
        <f t="shared" si="187"/>
        <v>72</v>
      </c>
      <c r="AI749">
        <f t="shared" si="188"/>
        <v>7.7</v>
      </c>
      <c r="AJ749" cm="1">
        <f t="array" ref="AJ749">1+SUMPRODUCT((D$469:D$776=D749)*(AI$469:AI$776&gt;AI749))</f>
        <v>44</v>
      </c>
      <c r="AK749">
        <f t="shared" si="189"/>
        <v>44</v>
      </c>
      <c r="AL749">
        <f t="shared" si="190"/>
        <v>7.4</v>
      </c>
      <c r="AM749" cm="1">
        <f t="array" ref="AM749">1+SUMPRODUCT((D$469:D$776=D749)*(AL$469:AL$776&gt;AL749))</f>
        <v>65</v>
      </c>
      <c r="AN749">
        <f t="shared" si="191"/>
        <v>65</v>
      </c>
    </row>
    <row r="750" spans="2:40" x14ac:dyDescent="0.3">
      <c r="B750" t="s">
        <v>301</v>
      </c>
      <c r="C750" t="str">
        <f>VLOOKUP(B750,class!A$1:B$357,2,FALSE)</f>
        <v>Unitary authority</v>
      </c>
      <c r="D750" t="str">
        <f>VLOOKUP(B750,classifications!E$3:F$335,2,FALSE)</f>
        <v>Urban with City and Town</v>
      </c>
      <c r="E750" s="7">
        <f t="shared" si="176"/>
        <v>7.91</v>
      </c>
      <c r="F750" s="49">
        <f t="shared" si="192"/>
        <v>8</v>
      </c>
      <c r="G750" s="49">
        <f t="shared" si="168"/>
        <v>8</v>
      </c>
      <c r="H750">
        <f t="shared" si="177"/>
        <v>7.72</v>
      </c>
      <c r="I750" s="49">
        <f t="shared" si="193"/>
        <v>33</v>
      </c>
      <c r="J750" s="49">
        <f t="shared" si="169"/>
        <v>33</v>
      </c>
      <c r="K750">
        <f t="shared" si="178"/>
        <v>7.8</v>
      </c>
      <c r="L750">
        <f t="shared" si="194"/>
        <v>30</v>
      </c>
      <c r="M750" s="49">
        <f t="shared" si="170"/>
        <v>30</v>
      </c>
      <c r="N750">
        <f t="shared" si="179"/>
        <v>7.87</v>
      </c>
      <c r="O750">
        <f t="shared" si="195"/>
        <v>29</v>
      </c>
      <c r="P750" s="49">
        <f t="shared" si="171"/>
        <v>29</v>
      </c>
      <c r="Q750">
        <f t="shared" si="180"/>
        <v>7.82</v>
      </c>
      <c r="R750">
        <f t="shared" si="196"/>
        <v>50</v>
      </c>
      <c r="S750" s="49">
        <f t="shared" si="172"/>
        <v>50</v>
      </c>
      <c r="T750">
        <f t="shared" si="181"/>
        <v>7.96</v>
      </c>
      <c r="U750">
        <f t="shared" si="197"/>
        <v>22</v>
      </c>
      <c r="V750" s="49">
        <f t="shared" si="173"/>
        <v>22</v>
      </c>
      <c r="W750">
        <f t="shared" si="182"/>
        <v>7.99</v>
      </c>
      <c r="X750">
        <f t="shared" si="198"/>
        <v>26</v>
      </c>
      <c r="Y750" s="49">
        <f t="shared" si="174"/>
        <v>26</v>
      </c>
      <c r="Z750">
        <f t="shared" si="183"/>
        <v>7.93</v>
      </c>
      <c r="AA750">
        <f t="shared" si="199"/>
        <v>37</v>
      </c>
      <c r="AB750">
        <f t="shared" si="175"/>
        <v>37</v>
      </c>
      <c r="AC750">
        <f t="shared" si="184"/>
        <v>7.93</v>
      </c>
      <c r="AD750" cm="1">
        <f t="array" ref="AD750">1+SUMPRODUCT((D$469:D$776=D750)*(AC$469:AC$776&gt;AC750))</f>
        <v>33</v>
      </c>
      <c r="AE750">
        <f t="shared" si="185"/>
        <v>33</v>
      </c>
      <c r="AF750">
        <f t="shared" si="186"/>
        <v>7.5</v>
      </c>
      <c r="AG750" cm="1">
        <f t="array" ref="AG750">1+SUMPRODUCT((D$469:D$776=D750)*(AF$469:AF$776&gt;AF750))</f>
        <v>83</v>
      </c>
      <c r="AH750">
        <f t="shared" si="187"/>
        <v>83</v>
      </c>
      <c r="AI750">
        <f t="shared" si="188"/>
        <v>7.78</v>
      </c>
      <c r="AJ750" cm="1">
        <f t="array" ref="AJ750">1+SUMPRODUCT((D$469:D$776=D750)*(AI$469:AI$776&gt;AI750))</f>
        <v>39</v>
      </c>
      <c r="AK750">
        <f t="shared" si="189"/>
        <v>39</v>
      </c>
      <c r="AL750">
        <f t="shared" si="190"/>
        <v>7.69</v>
      </c>
      <c r="AM750" cm="1">
        <f t="array" ref="AM750">1+SUMPRODUCT((D$469:D$776=D750)*(AL$469:AL$776&gt;AL750))</f>
        <v>57</v>
      </c>
      <c r="AN750">
        <f t="shared" si="191"/>
        <v>57</v>
      </c>
    </row>
    <row r="751" spans="2:40" x14ac:dyDescent="0.3">
      <c r="B751" t="s">
        <v>302</v>
      </c>
      <c r="C751" t="str">
        <f>VLOOKUP(B751,class!A$1:B$357,2,FALSE)</f>
        <v>Shire district</v>
      </c>
      <c r="D751" t="str">
        <f>VLOOKUP(B751,classifications!E$3:F$335,2,FALSE)</f>
        <v>Urban with City and Town</v>
      </c>
      <c r="E751" s="7">
        <f t="shared" si="176"/>
        <v>7.43</v>
      </c>
      <c r="F751" s="49">
        <f t="shared" si="192"/>
        <v>80</v>
      </c>
      <c r="G751" s="49">
        <f t="shared" si="168"/>
        <v>80</v>
      </c>
      <c r="H751">
        <f t="shared" si="177"/>
        <v>7.58</v>
      </c>
      <c r="I751" s="49">
        <f t="shared" si="193"/>
        <v>67</v>
      </c>
      <c r="J751" s="49">
        <f t="shared" si="169"/>
        <v>67</v>
      </c>
      <c r="K751">
        <f t="shared" si="178"/>
        <v>8</v>
      </c>
      <c r="L751">
        <f t="shared" si="194"/>
        <v>7</v>
      </c>
      <c r="M751" s="49">
        <f t="shared" si="170"/>
        <v>7</v>
      </c>
      <c r="N751">
        <f t="shared" si="179"/>
        <v>7.78</v>
      </c>
      <c r="O751">
        <f t="shared" si="195"/>
        <v>50</v>
      </c>
      <c r="P751" s="49">
        <f t="shared" si="171"/>
        <v>50</v>
      </c>
      <c r="Q751">
        <f t="shared" si="180"/>
        <v>7.78</v>
      </c>
      <c r="R751">
        <f t="shared" si="196"/>
        <v>60</v>
      </c>
      <c r="S751" s="49">
        <f t="shared" si="172"/>
        <v>60</v>
      </c>
      <c r="T751">
        <f t="shared" si="181"/>
        <v>7.94</v>
      </c>
      <c r="U751">
        <f t="shared" si="197"/>
        <v>26</v>
      </c>
      <c r="V751" s="49">
        <f t="shared" si="173"/>
        <v>26</v>
      </c>
      <c r="W751">
        <f t="shared" si="182"/>
        <v>8.06</v>
      </c>
      <c r="X751">
        <f t="shared" si="198"/>
        <v>15</v>
      </c>
      <c r="Y751" s="49">
        <f t="shared" si="174"/>
        <v>15</v>
      </c>
      <c r="Z751">
        <f t="shared" si="183"/>
        <v>7.98</v>
      </c>
      <c r="AA751">
        <f t="shared" si="199"/>
        <v>25</v>
      </c>
      <c r="AB751">
        <f t="shared" si="175"/>
        <v>25</v>
      </c>
      <c r="AC751">
        <f t="shared" si="184"/>
        <v>7.84</v>
      </c>
      <c r="AD751" cm="1">
        <f t="array" ref="AD751">1+SUMPRODUCT((D$469:D$776=D751)*(AC$469:AC$776&gt;AC751))</f>
        <v>49</v>
      </c>
      <c r="AE751">
        <f t="shared" si="185"/>
        <v>49</v>
      </c>
      <c r="AF751">
        <f t="shared" si="186"/>
        <v>7.69</v>
      </c>
      <c r="AG751" cm="1">
        <f t="array" ref="AG751">1+SUMPRODUCT((D$469:D$776=D751)*(AF$469:AF$776&gt;AF751))</f>
        <v>39</v>
      </c>
      <c r="AH751">
        <f t="shared" si="187"/>
        <v>39</v>
      </c>
      <c r="AI751">
        <f t="shared" si="188"/>
        <v>7.33</v>
      </c>
      <c r="AJ751" cm="1">
        <f t="array" ref="AJ751">1+SUMPRODUCT((D$469:D$776=D751)*(AI$469:AI$776&gt;AI751))</f>
        <v>86</v>
      </c>
      <c r="AK751">
        <f t="shared" si="189"/>
        <v>86</v>
      </c>
      <c r="AL751">
        <f t="shared" si="190"/>
        <v>7.62</v>
      </c>
      <c r="AM751" cm="1">
        <f t="array" ref="AM751">1+SUMPRODUCT((D$469:D$776=D751)*(AL$469:AL$776&gt;AL751))</f>
        <v>69</v>
      </c>
      <c r="AN751">
        <f t="shared" si="191"/>
        <v>69</v>
      </c>
    </row>
    <row r="752" spans="2:40" x14ac:dyDescent="0.3">
      <c r="B752" t="s">
        <v>303</v>
      </c>
      <c r="C752" t="str">
        <f>VLOOKUP(B752,class!A$1:B$357,2,FALSE)</f>
        <v>Shire district</v>
      </c>
      <c r="D752" t="str">
        <f>VLOOKUP(B752,classifications!E$3:F$335,2,FALSE)</f>
        <v>Urban with Major Conurbation</v>
      </c>
      <c r="E752" s="7">
        <f t="shared" si="176"/>
        <v>7.65</v>
      </c>
      <c r="F752" s="49">
        <f t="shared" si="192"/>
        <v>27</v>
      </c>
      <c r="G752" s="49">
        <f t="shared" si="168"/>
        <v>27</v>
      </c>
      <c r="H752">
        <f t="shared" si="177"/>
        <v>7.57</v>
      </c>
      <c r="I752" s="49">
        <f t="shared" si="193"/>
        <v>46</v>
      </c>
      <c r="J752" s="49">
        <f t="shared" si="169"/>
        <v>46</v>
      </c>
      <c r="K752">
        <f t="shared" si="178"/>
        <v>7.71</v>
      </c>
      <c r="L752">
        <f t="shared" si="194"/>
        <v>31</v>
      </c>
      <c r="M752" s="49">
        <f t="shared" si="170"/>
        <v>31</v>
      </c>
      <c r="N752">
        <f t="shared" si="179"/>
        <v>7.83</v>
      </c>
      <c r="O752">
        <f t="shared" si="195"/>
        <v>22</v>
      </c>
      <c r="P752" s="49">
        <f t="shared" si="171"/>
        <v>22</v>
      </c>
      <c r="Q752">
        <f t="shared" si="180"/>
        <v>7.97</v>
      </c>
      <c r="R752">
        <f t="shared" si="196"/>
        <v>6</v>
      </c>
      <c r="S752" s="49">
        <f t="shared" si="172"/>
        <v>6</v>
      </c>
      <c r="T752">
        <f t="shared" si="181"/>
        <v>7.92</v>
      </c>
      <c r="U752">
        <f t="shared" si="197"/>
        <v>12</v>
      </c>
      <c r="V752" s="49">
        <f t="shared" si="173"/>
        <v>12</v>
      </c>
      <c r="W752">
        <f t="shared" si="182"/>
        <v>7.89</v>
      </c>
      <c r="X752">
        <f t="shared" si="198"/>
        <v>22</v>
      </c>
      <c r="Y752" s="49">
        <f t="shared" si="174"/>
        <v>22</v>
      </c>
      <c r="Z752">
        <f t="shared" si="183"/>
        <v>7.94</v>
      </c>
      <c r="AA752">
        <f t="shared" si="199"/>
        <v>17</v>
      </c>
      <c r="AB752">
        <f t="shared" si="175"/>
        <v>17</v>
      </c>
      <c r="AC752">
        <f t="shared" si="184"/>
        <v>7.98</v>
      </c>
      <c r="AD752" cm="1">
        <f t="array" ref="AD752">1+SUMPRODUCT((D$469:D$776=D752)*(AC$469:AC$776&gt;AC752))</f>
        <v>11</v>
      </c>
      <c r="AE752">
        <f t="shared" si="185"/>
        <v>11</v>
      </c>
      <c r="AF752">
        <f t="shared" si="186"/>
        <v>7.44</v>
      </c>
      <c r="AG752" cm="1">
        <f t="array" ref="AG752">1+SUMPRODUCT((D$469:D$776=D752)*(AF$469:AF$776&gt;AF752))</f>
        <v>70</v>
      </c>
      <c r="AH752">
        <f t="shared" si="187"/>
        <v>70</v>
      </c>
      <c r="AI752">
        <f t="shared" si="188"/>
        <v>7.74</v>
      </c>
      <c r="AJ752" cm="1">
        <f t="array" ref="AJ752">1+SUMPRODUCT((D$469:D$776=D752)*(AI$469:AI$776&gt;AI752))</f>
        <v>32</v>
      </c>
      <c r="AK752">
        <f t="shared" si="189"/>
        <v>32</v>
      </c>
      <c r="AL752">
        <f t="shared" si="190"/>
        <v>7.49</v>
      </c>
      <c r="AM752" cm="1">
        <f t="array" ref="AM752">1+SUMPRODUCT((D$469:D$776=D752)*(AL$469:AL$776&gt;AL752))</f>
        <v>60</v>
      </c>
      <c r="AN752">
        <f t="shared" si="191"/>
        <v>60</v>
      </c>
    </row>
    <row r="753" spans="2:40" x14ac:dyDescent="0.3">
      <c r="B753" t="s">
        <v>305</v>
      </c>
      <c r="C753" t="str">
        <f>VLOOKUP(B753,class!A$1:B$357,2,FALSE)</f>
        <v>Shire district</v>
      </c>
      <c r="D753" t="str">
        <f>VLOOKUP(B753,classifications!E$3:F$335,2,FALSE)</f>
        <v xml:space="preserve">Largely Rural (rural including hub towns 50-79%) </v>
      </c>
      <c r="E753" s="7">
        <f t="shared" si="176"/>
        <v>8.11</v>
      </c>
      <c r="F753" s="49">
        <f t="shared" si="192"/>
        <v>3</v>
      </c>
      <c r="G753" s="49">
        <f t="shared" si="168"/>
        <v>3</v>
      </c>
      <c r="H753">
        <f t="shared" si="177"/>
        <v>8.18</v>
      </c>
      <c r="I753" s="49">
        <f t="shared" si="193"/>
        <v>1</v>
      </c>
      <c r="J753" s="49">
        <f t="shared" si="169"/>
        <v>1</v>
      </c>
      <c r="K753">
        <f t="shared" si="178"/>
        <v>7.82</v>
      </c>
      <c r="L753">
        <f t="shared" si="194"/>
        <v>18</v>
      </c>
      <c r="M753" s="49">
        <f t="shared" si="170"/>
        <v>18</v>
      </c>
      <c r="N753">
        <f t="shared" si="179"/>
        <v>7.98</v>
      </c>
      <c r="O753">
        <f t="shared" si="195"/>
        <v>14</v>
      </c>
      <c r="P753" s="49">
        <f t="shared" si="171"/>
        <v>14</v>
      </c>
      <c r="Q753">
        <f t="shared" si="180"/>
        <v>7.85</v>
      </c>
      <c r="R753">
        <f t="shared" si="196"/>
        <v>31</v>
      </c>
      <c r="S753" s="49">
        <f t="shared" si="172"/>
        <v>31</v>
      </c>
      <c r="T753">
        <f t="shared" si="181"/>
        <v>8.17</v>
      </c>
      <c r="U753">
        <f t="shared" si="197"/>
        <v>7</v>
      </c>
      <c r="V753" s="49">
        <f t="shared" si="173"/>
        <v>7</v>
      </c>
      <c r="W753">
        <f t="shared" si="182"/>
        <v>8.1199999999999992</v>
      </c>
      <c r="X753">
        <f t="shared" si="198"/>
        <v>9</v>
      </c>
      <c r="Y753" s="49">
        <f t="shared" si="174"/>
        <v>9</v>
      </c>
      <c r="Z753">
        <f t="shared" si="183"/>
        <v>7.87</v>
      </c>
      <c r="AA753">
        <f t="shared" si="199"/>
        <v>33</v>
      </c>
      <c r="AB753">
        <f t="shared" si="175"/>
        <v>33</v>
      </c>
      <c r="AC753">
        <f t="shared" si="184"/>
        <v>8.0500000000000007</v>
      </c>
      <c r="AD753" cm="1">
        <f t="array" ref="AD753">1+SUMPRODUCT((D$469:D$776=D753)*(AC$469:AC$776&gt;AC753))</f>
        <v>11</v>
      </c>
      <c r="AE753">
        <f t="shared" si="185"/>
        <v>11</v>
      </c>
      <c r="AF753">
        <f t="shared" si="186"/>
        <v>7.48</v>
      </c>
      <c r="AG753" cm="1">
        <f t="array" ref="AG753">1+SUMPRODUCT((D$469:D$776=D753)*(AF$469:AF$776&gt;AF753))</f>
        <v>38</v>
      </c>
      <c r="AH753">
        <f t="shared" si="187"/>
        <v>38</v>
      </c>
      <c r="AI753">
        <f t="shared" si="188"/>
        <v>8.0399999999999991</v>
      </c>
      <c r="AJ753" cm="1">
        <f t="array" ref="AJ753">1+SUMPRODUCT((D$469:D$776=D753)*(AI$469:AI$776&gt;AI753))</f>
        <v>9</v>
      </c>
      <c r="AK753">
        <f t="shared" si="189"/>
        <v>9</v>
      </c>
      <c r="AL753">
        <f t="shared" si="190"/>
        <v>8.17</v>
      </c>
      <c r="AM753" cm="1">
        <f t="array" ref="AM753">1+SUMPRODUCT((D$469:D$776=D753)*(AL$469:AL$776&gt;AL753))</f>
        <v>3</v>
      </c>
      <c r="AN753">
        <f t="shared" si="191"/>
        <v>3</v>
      </c>
    </row>
    <row r="754" spans="2:40" x14ac:dyDescent="0.3">
      <c r="B754" t="s">
        <v>306</v>
      </c>
      <c r="C754" t="str">
        <f>VLOOKUP(B754,class!A$1:B$357,2,FALSE)</f>
        <v>Shire district</v>
      </c>
      <c r="D754" t="str">
        <f>VLOOKUP(B754,classifications!E$3:F$335,2,FALSE)</f>
        <v xml:space="preserve">Mainly Rural (rural including hub towns &gt;=80%) </v>
      </c>
      <c r="E754" s="7">
        <f t="shared" si="176"/>
        <v>7.76</v>
      </c>
      <c r="F754" s="49">
        <f t="shared" si="192"/>
        <v>28</v>
      </c>
      <c r="G754" s="49">
        <f t="shared" si="168"/>
        <v>28</v>
      </c>
      <c r="H754">
        <f t="shared" si="177"/>
        <v>7.76</v>
      </c>
      <c r="I754" s="49">
        <f t="shared" si="193"/>
        <v>23</v>
      </c>
      <c r="J754" s="49">
        <f t="shared" si="169"/>
        <v>23</v>
      </c>
      <c r="K754">
        <f t="shared" si="178"/>
        <v>7.73</v>
      </c>
      <c r="L754">
        <f t="shared" si="194"/>
        <v>36</v>
      </c>
      <c r="M754" s="49">
        <f t="shared" si="170"/>
        <v>36</v>
      </c>
      <c r="N754">
        <f t="shared" si="179"/>
        <v>7.92</v>
      </c>
      <c r="O754">
        <f t="shared" si="195"/>
        <v>26</v>
      </c>
      <c r="P754" s="49">
        <f t="shared" si="171"/>
        <v>26</v>
      </c>
      <c r="Q754">
        <f t="shared" si="180"/>
        <v>7.79</v>
      </c>
      <c r="R754">
        <f t="shared" si="196"/>
        <v>37</v>
      </c>
      <c r="S754" s="49">
        <f t="shared" si="172"/>
        <v>37</v>
      </c>
      <c r="T754">
        <f t="shared" si="181"/>
        <v>7.9</v>
      </c>
      <c r="U754">
        <f t="shared" si="197"/>
        <v>32</v>
      </c>
      <c r="V754" s="49">
        <f t="shared" si="173"/>
        <v>32</v>
      </c>
      <c r="W754">
        <f t="shared" si="182"/>
        <v>7.88</v>
      </c>
      <c r="X754">
        <f t="shared" si="198"/>
        <v>33</v>
      </c>
      <c r="Y754" s="49">
        <f t="shared" si="174"/>
        <v>33</v>
      </c>
      <c r="Z754">
        <f t="shared" si="183"/>
        <v>7.96</v>
      </c>
      <c r="AA754">
        <f t="shared" si="199"/>
        <v>28</v>
      </c>
      <c r="AB754">
        <f t="shared" si="175"/>
        <v>28</v>
      </c>
      <c r="AC754">
        <f t="shared" si="184"/>
        <v>8.0299999999999994</v>
      </c>
      <c r="AD754" cm="1">
        <f t="array" ref="AD754">1+SUMPRODUCT((D$469:D$776=D754)*(AC$469:AC$776&gt;AC754))</f>
        <v>21</v>
      </c>
      <c r="AE754">
        <f t="shared" si="185"/>
        <v>21</v>
      </c>
      <c r="AF754">
        <f t="shared" si="186"/>
        <v>7.65</v>
      </c>
      <c r="AG754" cm="1">
        <f t="array" ref="AG754">1+SUMPRODUCT((D$469:D$776=D754)*(AF$469:AF$776&gt;AF754))</f>
        <v>36</v>
      </c>
      <c r="AH754">
        <f t="shared" si="187"/>
        <v>36</v>
      </c>
      <c r="AI754">
        <f t="shared" si="188"/>
        <v>7.97</v>
      </c>
      <c r="AJ754" cm="1">
        <f t="array" ref="AJ754">1+SUMPRODUCT((D$469:D$776=D754)*(AI$469:AI$776&gt;AI754))</f>
        <v>12</v>
      </c>
      <c r="AK754">
        <f t="shared" si="189"/>
        <v>12</v>
      </c>
      <c r="AL754">
        <f t="shared" si="190"/>
        <v>8.0500000000000007</v>
      </c>
      <c r="AM754" cm="1">
        <f t="array" ref="AM754">1+SUMPRODUCT((D$469:D$776=D754)*(AL$469:AL$776&gt;AL754))</f>
        <v>14</v>
      </c>
      <c r="AN754">
        <f t="shared" si="191"/>
        <v>14</v>
      </c>
    </row>
    <row r="755" spans="2:40" x14ac:dyDescent="0.3">
      <c r="B755" t="s">
        <v>308</v>
      </c>
      <c r="C755" t="str">
        <f>VLOOKUP(B755,class!A$1:B$357,2,FALSE)</f>
        <v>Shire district</v>
      </c>
      <c r="D755" t="str">
        <f>VLOOKUP(B755,classifications!E$3:F$335,2,FALSE)</f>
        <v>Urban with City and Town</v>
      </c>
      <c r="E755" s="7">
        <f t="shared" si="176"/>
        <v>7.85</v>
      </c>
      <c r="F755" s="49">
        <f t="shared" si="192"/>
        <v>10</v>
      </c>
      <c r="G755" s="49">
        <f t="shared" si="168"/>
        <v>10</v>
      </c>
      <c r="H755">
        <f t="shared" si="177"/>
        <v>7.74</v>
      </c>
      <c r="I755" s="49">
        <f t="shared" si="193"/>
        <v>29</v>
      </c>
      <c r="J755" s="49">
        <f t="shared" si="169"/>
        <v>29</v>
      </c>
      <c r="K755">
        <f t="shared" si="178"/>
        <v>7.66</v>
      </c>
      <c r="L755">
        <f t="shared" si="194"/>
        <v>54</v>
      </c>
      <c r="M755" s="49">
        <f t="shared" si="170"/>
        <v>54</v>
      </c>
      <c r="N755">
        <f t="shared" si="179"/>
        <v>7.94</v>
      </c>
      <c r="O755">
        <f t="shared" si="195"/>
        <v>21</v>
      </c>
      <c r="P755" s="49">
        <f t="shared" si="171"/>
        <v>21</v>
      </c>
      <c r="Q755">
        <f t="shared" si="180"/>
        <v>7.88</v>
      </c>
      <c r="R755">
        <f t="shared" si="196"/>
        <v>34</v>
      </c>
      <c r="S755" s="49">
        <f t="shared" si="172"/>
        <v>34</v>
      </c>
      <c r="T755">
        <f t="shared" si="181"/>
        <v>8.02</v>
      </c>
      <c r="U755">
        <f t="shared" si="197"/>
        <v>16</v>
      </c>
      <c r="V755" s="49">
        <f t="shared" si="173"/>
        <v>16</v>
      </c>
      <c r="W755">
        <f t="shared" si="182"/>
        <v>8.0500000000000007</v>
      </c>
      <c r="X755">
        <f t="shared" si="198"/>
        <v>17</v>
      </c>
      <c r="Y755" s="49">
        <f t="shared" si="174"/>
        <v>17</v>
      </c>
      <c r="Z755">
        <f t="shared" si="183"/>
        <v>7.78</v>
      </c>
      <c r="AA755">
        <f t="shared" si="199"/>
        <v>62</v>
      </c>
      <c r="AB755">
        <f t="shared" si="175"/>
        <v>62</v>
      </c>
      <c r="AC755">
        <f t="shared" si="184"/>
        <v>7.73</v>
      </c>
      <c r="AD755" cm="1">
        <f t="array" ref="AD755">1+SUMPRODUCT((D$469:D$776=D755)*(AC$469:AC$776&gt;AC755))</f>
        <v>70</v>
      </c>
      <c r="AE755">
        <f t="shared" si="185"/>
        <v>70</v>
      </c>
      <c r="AF755">
        <f t="shared" si="186"/>
        <v>7.58</v>
      </c>
      <c r="AG755" cm="1">
        <f t="array" ref="AG755">1+SUMPRODUCT((D$469:D$776=D755)*(AF$469:AF$776&gt;AF755))</f>
        <v>73</v>
      </c>
      <c r="AH755">
        <f t="shared" si="187"/>
        <v>73</v>
      </c>
      <c r="AI755">
        <f t="shared" si="188"/>
        <v>7.66</v>
      </c>
      <c r="AJ755" cm="1">
        <f t="array" ref="AJ755">1+SUMPRODUCT((D$469:D$776=D755)*(AI$469:AI$776&gt;AI755))</f>
        <v>62</v>
      </c>
      <c r="AK755">
        <f t="shared" si="189"/>
        <v>62</v>
      </c>
      <c r="AL755">
        <f t="shared" si="190"/>
        <v>8.3000000000000007</v>
      </c>
      <c r="AM755" cm="1">
        <f t="array" ref="AM755">1+SUMPRODUCT((D$469:D$776=D755)*(AL$469:AL$776&gt;AL755))</f>
        <v>3</v>
      </c>
      <c r="AN755">
        <f t="shared" si="191"/>
        <v>3</v>
      </c>
    </row>
    <row r="756" spans="2:40" x14ac:dyDescent="0.3">
      <c r="B756" t="s">
        <v>309</v>
      </c>
      <c r="C756" t="str">
        <f>VLOOKUP(B756,class!A$1:B$357,2,FALSE)</f>
        <v>Unitary authority</v>
      </c>
      <c r="D756" t="str">
        <f>VLOOKUP(B756,classifications!E$3:F$335,2,FALSE)</f>
        <v>Urban with Significant Rural (rural including hub towns 26-49%)</v>
      </c>
      <c r="E756" s="7">
        <f t="shared" si="176"/>
        <v>7.79</v>
      </c>
      <c r="F756" s="49">
        <f t="shared" si="192"/>
        <v>21</v>
      </c>
      <c r="G756" s="49">
        <f t="shared" si="168"/>
        <v>21</v>
      </c>
      <c r="H756">
        <f t="shared" si="177"/>
        <v>7.79</v>
      </c>
      <c r="I756" s="49">
        <f t="shared" si="193"/>
        <v>28</v>
      </c>
      <c r="J756" s="49">
        <f t="shared" si="169"/>
        <v>28</v>
      </c>
      <c r="K756">
        <f t="shared" si="178"/>
        <v>7.85</v>
      </c>
      <c r="L756">
        <f t="shared" si="194"/>
        <v>25</v>
      </c>
      <c r="M756" s="49">
        <f t="shared" si="170"/>
        <v>25</v>
      </c>
      <c r="N756">
        <f t="shared" si="179"/>
        <v>7.9</v>
      </c>
      <c r="O756">
        <f t="shared" si="195"/>
        <v>27</v>
      </c>
      <c r="P756" s="49">
        <f t="shared" si="171"/>
        <v>27</v>
      </c>
      <c r="Q756">
        <f t="shared" si="180"/>
        <v>7.97</v>
      </c>
      <c r="R756">
        <f t="shared" si="196"/>
        <v>17</v>
      </c>
      <c r="S756" s="49">
        <f t="shared" si="172"/>
        <v>17</v>
      </c>
      <c r="T756">
        <f t="shared" si="181"/>
        <v>8.01</v>
      </c>
      <c r="U756">
        <f t="shared" si="197"/>
        <v>17</v>
      </c>
      <c r="V756" s="49">
        <f t="shared" si="173"/>
        <v>17</v>
      </c>
      <c r="W756">
        <f t="shared" si="182"/>
        <v>8.0299999999999994</v>
      </c>
      <c r="X756">
        <f t="shared" si="198"/>
        <v>17</v>
      </c>
      <c r="Y756" s="49">
        <f t="shared" si="174"/>
        <v>17</v>
      </c>
      <c r="Z756">
        <f t="shared" si="183"/>
        <v>8.02</v>
      </c>
      <c r="AA756">
        <f t="shared" si="199"/>
        <v>18</v>
      </c>
      <c r="AB756">
        <f t="shared" si="175"/>
        <v>18</v>
      </c>
      <c r="AC756">
        <f t="shared" si="184"/>
        <v>7.97</v>
      </c>
      <c r="AD756" cm="1">
        <f t="array" ref="AD756">1+SUMPRODUCT((D$469:D$776=D756)*(AC$469:AC$776&gt;AC756))</f>
        <v>18</v>
      </c>
      <c r="AE756">
        <f t="shared" si="185"/>
        <v>18</v>
      </c>
      <c r="AF756">
        <f t="shared" si="186"/>
        <v>7.61</v>
      </c>
      <c r="AG756" cm="1">
        <f t="array" ref="AG756">1+SUMPRODUCT((D$469:D$776=D756)*(AF$469:AF$776&gt;AF756))</f>
        <v>37</v>
      </c>
      <c r="AH756">
        <f t="shared" si="187"/>
        <v>37</v>
      </c>
      <c r="AI756">
        <f t="shared" si="188"/>
        <v>7.73</v>
      </c>
      <c r="AJ756" cm="1">
        <f t="array" ref="AJ756">1+SUMPRODUCT((D$469:D$776=D756)*(AI$469:AI$776&gt;AI756))</f>
        <v>38</v>
      </c>
      <c r="AK756">
        <f t="shared" si="189"/>
        <v>38</v>
      </c>
      <c r="AL756">
        <f t="shared" si="190"/>
        <v>7.65</v>
      </c>
      <c r="AM756" cm="1">
        <f t="array" ref="AM756">1+SUMPRODUCT((D$469:D$776=D756)*(AL$469:AL$776&gt;AL756))</f>
        <v>42</v>
      </c>
      <c r="AN756">
        <f t="shared" si="191"/>
        <v>42</v>
      </c>
    </row>
    <row r="757" spans="2:40" x14ac:dyDescent="0.3">
      <c r="B757" t="s">
        <v>310</v>
      </c>
      <c r="C757" t="str">
        <f>VLOOKUP(B757,class!A$1:B$357,2,FALSE)</f>
        <v>Shire district</v>
      </c>
      <c r="D757" t="str">
        <f>VLOOKUP(B757,classifications!E$3:F$335,2,FALSE)</f>
        <v xml:space="preserve">Mainly Rural (rural including hub towns &gt;=80%) </v>
      </c>
      <c r="E757" s="7">
        <f t="shared" si="176"/>
        <v>7.86</v>
      </c>
      <c r="F757" s="49">
        <f t="shared" si="192"/>
        <v>19</v>
      </c>
      <c r="G757" s="49">
        <f t="shared" si="168"/>
        <v>19</v>
      </c>
      <c r="H757">
        <f t="shared" si="177"/>
        <v>7.44</v>
      </c>
      <c r="I757" s="49">
        <f t="shared" si="193"/>
        <v>41</v>
      </c>
      <c r="J757" s="49">
        <f t="shared" si="169"/>
        <v>41</v>
      </c>
      <c r="K757">
        <f t="shared" si="178"/>
        <v>7.77</v>
      </c>
      <c r="L757">
        <f t="shared" si="194"/>
        <v>34</v>
      </c>
      <c r="M757" s="49">
        <f t="shared" si="170"/>
        <v>34</v>
      </c>
      <c r="N757">
        <f t="shared" si="179"/>
        <v>7.9</v>
      </c>
      <c r="O757">
        <f t="shared" si="195"/>
        <v>31</v>
      </c>
      <c r="P757" s="49">
        <f t="shared" si="171"/>
        <v>31</v>
      </c>
      <c r="Q757">
        <f t="shared" si="180"/>
        <v>7.95</v>
      </c>
      <c r="R757">
        <f t="shared" si="196"/>
        <v>21</v>
      </c>
      <c r="S757" s="49">
        <f t="shared" si="172"/>
        <v>21</v>
      </c>
      <c r="T757">
        <f t="shared" si="181"/>
        <v>8.19</v>
      </c>
      <c r="U757">
        <f t="shared" si="197"/>
        <v>7</v>
      </c>
      <c r="V757" s="49">
        <f t="shared" si="173"/>
        <v>7</v>
      </c>
      <c r="W757">
        <f t="shared" si="182"/>
        <v>8</v>
      </c>
      <c r="X757">
        <f t="shared" si="198"/>
        <v>19</v>
      </c>
      <c r="Y757" s="49">
        <f t="shared" si="174"/>
        <v>19</v>
      </c>
      <c r="Z757">
        <f t="shared" si="183"/>
        <v>8.43</v>
      </c>
      <c r="AA757">
        <f t="shared" si="199"/>
        <v>1</v>
      </c>
      <c r="AB757">
        <f t="shared" si="175"/>
        <v>1</v>
      </c>
      <c r="AC757">
        <f t="shared" si="184"/>
        <v>8.5299999999999994</v>
      </c>
      <c r="AD757" cm="1">
        <f t="array" ref="AD757">1+SUMPRODUCT((D$469:D$776=D757)*(AC$469:AC$776&gt;AC757))</f>
        <v>1</v>
      </c>
      <c r="AE757">
        <f t="shared" si="185"/>
        <v>1</v>
      </c>
      <c r="AF757">
        <f t="shared" si="186"/>
        <v>8.5399999999999991</v>
      </c>
      <c r="AG757" cm="1">
        <f t="array" ref="AG757">1+SUMPRODUCT((D$469:D$776=D757)*(AF$469:AF$776&gt;AF757))</f>
        <v>1</v>
      </c>
      <c r="AH757">
        <f t="shared" si="187"/>
        <v>1</v>
      </c>
      <c r="AI757">
        <f t="shared" si="188"/>
        <v>7.84</v>
      </c>
      <c r="AJ757" cm="1">
        <f t="array" ref="AJ757">1+SUMPRODUCT((D$469:D$776=D757)*(AI$469:AI$776&gt;AI757))</f>
        <v>24</v>
      </c>
      <c r="AK757">
        <f t="shared" si="189"/>
        <v>24</v>
      </c>
      <c r="AL757" t="str">
        <f t="shared" si="190"/>
        <v>x</v>
      </c>
      <c r="AM757" cm="1">
        <f t="array" ref="AM757">1+SUMPRODUCT((D$469:D$776=D757)*(AL$469:AL$776&gt;AL757))</f>
        <v>1</v>
      </c>
      <c r="AN757">
        <f t="shared" si="191"/>
        <v>9999</v>
      </c>
    </row>
    <row r="758" spans="2:40" x14ac:dyDescent="0.3">
      <c r="B758" t="s">
        <v>312</v>
      </c>
      <c r="C758" t="str">
        <f>VLOOKUP(B758,class!A$1:B$357,2,FALSE)</f>
        <v>Shire district</v>
      </c>
      <c r="D758" t="str">
        <f>VLOOKUP(B758,classifications!E$3:F$335,2,FALSE)</f>
        <v>Urban with Significant Rural (rural including hub towns 26-49%)</v>
      </c>
      <c r="E758" s="7">
        <f t="shared" si="176"/>
        <v>7.58</v>
      </c>
      <c r="F758" s="49">
        <f t="shared" si="192"/>
        <v>41</v>
      </c>
      <c r="G758" s="49">
        <f t="shared" si="168"/>
        <v>41</v>
      </c>
      <c r="H758">
        <f t="shared" si="177"/>
        <v>7.65</v>
      </c>
      <c r="I758" s="49">
        <f t="shared" si="193"/>
        <v>42</v>
      </c>
      <c r="J758" s="49">
        <f t="shared" si="169"/>
        <v>42</v>
      </c>
      <c r="K758">
        <f t="shared" si="178"/>
        <v>7.83</v>
      </c>
      <c r="L758">
        <f t="shared" si="194"/>
        <v>28</v>
      </c>
      <c r="M758" s="49">
        <f t="shared" si="170"/>
        <v>28</v>
      </c>
      <c r="N758">
        <f t="shared" si="179"/>
        <v>8</v>
      </c>
      <c r="O758">
        <f t="shared" si="195"/>
        <v>13</v>
      </c>
      <c r="P758" s="49">
        <f t="shared" si="171"/>
        <v>13</v>
      </c>
      <c r="Q758">
        <f t="shared" si="180"/>
        <v>7.63</v>
      </c>
      <c r="R758">
        <f t="shared" si="196"/>
        <v>49</v>
      </c>
      <c r="S758" s="49">
        <f t="shared" si="172"/>
        <v>49</v>
      </c>
      <c r="T758">
        <f t="shared" si="181"/>
        <v>7.82</v>
      </c>
      <c r="U758">
        <f t="shared" si="197"/>
        <v>40</v>
      </c>
      <c r="V758" s="49">
        <f t="shared" si="173"/>
        <v>40</v>
      </c>
      <c r="W758">
        <f t="shared" si="182"/>
        <v>7.94</v>
      </c>
      <c r="X758">
        <f t="shared" si="198"/>
        <v>26</v>
      </c>
      <c r="Y758" s="49">
        <f t="shared" si="174"/>
        <v>26</v>
      </c>
      <c r="Z758">
        <f t="shared" si="183"/>
        <v>7.9</v>
      </c>
      <c r="AA758">
        <f t="shared" si="199"/>
        <v>31</v>
      </c>
      <c r="AB758">
        <f t="shared" si="175"/>
        <v>31</v>
      </c>
      <c r="AC758">
        <f t="shared" si="184"/>
        <v>7.99</v>
      </c>
      <c r="AD758" cm="1">
        <f t="array" ref="AD758">1+SUMPRODUCT((D$469:D$776=D758)*(AC$469:AC$776&gt;AC758))</f>
        <v>14</v>
      </c>
      <c r="AE758">
        <f t="shared" si="185"/>
        <v>14</v>
      </c>
      <c r="AF758">
        <f t="shared" si="186"/>
        <v>7.9</v>
      </c>
      <c r="AG758" cm="1">
        <f t="array" ref="AG758">1+SUMPRODUCT((D$469:D$776=D758)*(AF$469:AF$776&gt;AF758))</f>
        <v>9</v>
      </c>
      <c r="AH758">
        <f t="shared" si="187"/>
        <v>9</v>
      </c>
      <c r="AI758">
        <f t="shared" si="188"/>
        <v>8.1300000000000008</v>
      </c>
      <c r="AJ758" cm="1">
        <f t="array" ref="AJ758">1+SUMPRODUCT((D$469:D$776=D758)*(AI$469:AI$776&gt;AI758))</f>
        <v>5</v>
      </c>
      <c r="AK758">
        <f t="shared" si="189"/>
        <v>5</v>
      </c>
      <c r="AL758">
        <f t="shared" si="190"/>
        <v>7.96</v>
      </c>
      <c r="AM758" cm="1">
        <f t="array" ref="AM758">1+SUMPRODUCT((D$469:D$776=D758)*(AL$469:AL$776&gt;AL758))</f>
        <v>14</v>
      </c>
      <c r="AN758">
        <f t="shared" si="191"/>
        <v>14</v>
      </c>
    </row>
    <row r="759" spans="2:40" x14ac:dyDescent="0.3">
      <c r="B759" t="s">
        <v>313</v>
      </c>
      <c r="C759" t="str">
        <f>VLOOKUP(B759,class!A$1:B$357,2,FALSE)</f>
        <v>Shire district</v>
      </c>
      <c r="D759" t="str">
        <f>VLOOKUP(B759,classifications!E$3:F$335,2,FALSE)</f>
        <v xml:space="preserve">Mainly Rural (rural including hub towns &gt;=80%) </v>
      </c>
      <c r="E759" s="7">
        <f t="shared" si="176"/>
        <v>8.26</v>
      </c>
      <c r="F759" s="49">
        <f t="shared" si="192"/>
        <v>3</v>
      </c>
      <c r="G759" s="49">
        <f t="shared" si="168"/>
        <v>3</v>
      </c>
      <c r="H759">
        <f t="shared" si="177"/>
        <v>7.65</v>
      </c>
      <c r="I759" s="49">
        <f t="shared" si="193"/>
        <v>36</v>
      </c>
      <c r="J759" s="49">
        <f t="shared" si="169"/>
        <v>36</v>
      </c>
      <c r="K759">
        <f t="shared" si="178"/>
        <v>7.77</v>
      </c>
      <c r="L759">
        <f t="shared" si="194"/>
        <v>34</v>
      </c>
      <c r="M759" s="49">
        <f t="shared" si="170"/>
        <v>34</v>
      </c>
      <c r="N759">
        <f t="shared" si="179"/>
        <v>7.97</v>
      </c>
      <c r="O759">
        <f t="shared" si="195"/>
        <v>20</v>
      </c>
      <c r="P759" s="49">
        <f t="shared" si="171"/>
        <v>20</v>
      </c>
      <c r="Q759">
        <f t="shared" si="180"/>
        <v>8</v>
      </c>
      <c r="R759">
        <f t="shared" si="196"/>
        <v>16</v>
      </c>
      <c r="S759" s="49">
        <f t="shared" si="172"/>
        <v>16</v>
      </c>
      <c r="T759">
        <f t="shared" si="181"/>
        <v>7.99</v>
      </c>
      <c r="U759">
        <f t="shared" si="197"/>
        <v>21</v>
      </c>
      <c r="V759" s="49">
        <f t="shared" si="173"/>
        <v>21</v>
      </c>
      <c r="W759">
        <f t="shared" si="182"/>
        <v>8.15</v>
      </c>
      <c r="X759">
        <f t="shared" si="198"/>
        <v>10</v>
      </c>
      <c r="Y759" s="49">
        <f t="shared" si="174"/>
        <v>10</v>
      </c>
      <c r="Z759">
        <f t="shared" si="183"/>
        <v>8.1199999999999992</v>
      </c>
      <c r="AA759">
        <f t="shared" si="199"/>
        <v>7</v>
      </c>
      <c r="AB759">
        <f t="shared" si="175"/>
        <v>7</v>
      </c>
      <c r="AC759">
        <f t="shared" si="184"/>
        <v>8.17</v>
      </c>
      <c r="AD759" cm="1">
        <f t="array" ref="AD759">1+SUMPRODUCT((D$469:D$776=D759)*(AC$469:AC$776&gt;AC759))</f>
        <v>10</v>
      </c>
      <c r="AE759">
        <f t="shared" si="185"/>
        <v>10</v>
      </c>
      <c r="AF759">
        <f t="shared" si="186"/>
        <v>7.91</v>
      </c>
      <c r="AG759" cm="1">
        <f t="array" ref="AG759">1+SUMPRODUCT((D$469:D$776=D759)*(AF$469:AF$776&gt;AF759))</f>
        <v>20</v>
      </c>
      <c r="AH759">
        <f t="shared" si="187"/>
        <v>20</v>
      </c>
      <c r="AI759">
        <f t="shared" si="188"/>
        <v>7.95</v>
      </c>
      <c r="AJ759" cm="1">
        <f t="array" ref="AJ759">1+SUMPRODUCT((D$469:D$776=D759)*(AI$469:AI$776&gt;AI759))</f>
        <v>16</v>
      </c>
      <c r="AK759">
        <f t="shared" si="189"/>
        <v>16</v>
      </c>
      <c r="AL759">
        <f t="shared" si="190"/>
        <v>8.08</v>
      </c>
      <c r="AM759" cm="1">
        <f t="array" ref="AM759">1+SUMPRODUCT((D$469:D$776=D759)*(AL$469:AL$776&gt;AL759))</f>
        <v>13</v>
      </c>
      <c r="AN759">
        <f t="shared" si="191"/>
        <v>13</v>
      </c>
    </row>
    <row r="760" spans="2:40" x14ac:dyDescent="0.3">
      <c r="B760" t="s">
        <v>1030</v>
      </c>
      <c r="C760" t="str">
        <f>VLOOKUP(B760,class!A$1:B$357,2,FALSE)</f>
        <v>Unitary authority</v>
      </c>
      <c r="D760" t="str">
        <f>VLOOKUP(B760,classifications!E$3:F$335,2,FALSE)</f>
        <v>Urban with Significant Rural (rural including hub towns 26-49%)</v>
      </c>
      <c r="E760" s="7"/>
      <c r="F760" s="49"/>
      <c r="G760" s="49"/>
      <c r="I760" s="49"/>
      <c r="J760" s="49"/>
      <c r="M760" s="49"/>
      <c r="P760" s="49"/>
      <c r="S760" s="49"/>
      <c r="V760" s="49"/>
      <c r="Y760" s="49"/>
      <c r="AC760">
        <f t="shared" si="184"/>
        <v>7.99</v>
      </c>
      <c r="AD760" cm="1">
        <f t="array" ref="AD760">1+SUMPRODUCT((D$469:D$776=D760)*(AC$469:AC$776&gt;AC760))</f>
        <v>14</v>
      </c>
      <c r="AE760">
        <f t="shared" si="185"/>
        <v>14</v>
      </c>
      <c r="AF760">
        <f t="shared" si="186"/>
        <v>7.89</v>
      </c>
      <c r="AG760" cm="1">
        <f t="array" ref="AG760">1+SUMPRODUCT((D$469:D$776=D760)*(AF$469:AF$776&gt;AF760))</f>
        <v>10</v>
      </c>
      <c r="AH760">
        <f t="shared" si="187"/>
        <v>10</v>
      </c>
      <c r="AI760">
        <f t="shared" si="188"/>
        <v>7.76</v>
      </c>
      <c r="AJ760" cm="1">
        <f t="array" ref="AJ760">1+SUMPRODUCT((D$469:D$776=D760)*(AI$469:AI$776&gt;AI760))</f>
        <v>34</v>
      </c>
      <c r="AK760">
        <f t="shared" si="189"/>
        <v>34</v>
      </c>
      <c r="AL760">
        <f t="shared" si="190"/>
        <v>7.82</v>
      </c>
      <c r="AM760" cm="1">
        <f t="array" ref="AM760">1+SUMPRODUCT((D$469:D$776=D760)*(AL$469:AL$776&gt;AL760))</f>
        <v>26</v>
      </c>
      <c r="AN760">
        <f t="shared" si="191"/>
        <v>26</v>
      </c>
    </row>
    <row r="761" spans="2:40" x14ac:dyDescent="0.3">
      <c r="B761" t="s">
        <v>314</v>
      </c>
      <c r="C761" t="str">
        <f>VLOOKUP(B761,class!A$1:B$357,2,FALSE)</f>
        <v>Shire district</v>
      </c>
      <c r="D761" t="str">
        <f>VLOOKUP(B761,classifications!E$3:F$335,2,FALSE)</f>
        <v xml:space="preserve">Mainly Rural (rural including hub towns &gt;=80%) </v>
      </c>
      <c r="E761" s="7">
        <f t="shared" ref="E761:E776" si="200">VLOOKUP($B761,$B$7:$G$431,2,FALSE)</f>
        <v>7.61</v>
      </c>
      <c r="F761" s="49">
        <f t="shared" ref="F761:F776" si="201">1+SUMPRODUCT((D$469:D$776=D761)*(E$469:E$776&gt;E761))</f>
        <v>36</v>
      </c>
      <c r="G761" s="49">
        <f t="shared" si="168"/>
        <v>36</v>
      </c>
      <c r="H761">
        <f t="shared" ref="H761:H776" si="202">VLOOKUP($B761,$B$7:$G$431,3,FALSE)</f>
        <v>7.68</v>
      </c>
      <c r="I761" s="49">
        <f t="shared" ref="I761:I776" si="203">1+SUMPRODUCT((D$469:D$776=D761)*(H$469:H$776&gt;H761))</f>
        <v>31</v>
      </c>
      <c r="J761" s="49">
        <f t="shared" si="169"/>
        <v>31</v>
      </c>
      <c r="K761">
        <f t="shared" ref="K761:K776" si="204">VLOOKUP($B761,$B$7:$G$431,4,FALSE)</f>
        <v>7.99</v>
      </c>
      <c r="L761">
        <f t="shared" ref="L761:L776" si="205">1+SUMPRODUCT((D$469:D$776=D761)*(K$469:K$776&gt;K761))</f>
        <v>12</v>
      </c>
      <c r="M761" s="49">
        <f t="shared" si="170"/>
        <v>12</v>
      </c>
      <c r="N761">
        <f t="shared" ref="N761:N776" si="206">VLOOKUP($B761,$B$7:$G$431,5,FALSE)</f>
        <v>8.0500000000000007</v>
      </c>
      <c r="O761">
        <f t="shared" ref="O761:O776" si="207">1+SUMPRODUCT((D$469:D$776=D761)*(N$469:N$776&gt;N761))</f>
        <v>15</v>
      </c>
      <c r="P761" s="49">
        <f t="shared" si="171"/>
        <v>15</v>
      </c>
      <c r="Q761">
        <f t="shared" ref="Q761:Q776" si="208">VLOOKUP($B761,$B$7:$G$431,6,FALSE)</f>
        <v>8.06</v>
      </c>
      <c r="R761">
        <f t="shared" ref="R761:R776" si="209">1+SUMPRODUCT((D$469:D$776=D761)*(Q$469:Q$776&gt;Q761))</f>
        <v>13</v>
      </c>
      <c r="S761" s="49">
        <f t="shared" si="172"/>
        <v>13</v>
      </c>
      <c r="T761">
        <f t="shared" ref="T761:T776" si="210">VLOOKUP($B761,$B$7:$H$431,7,FALSE)</f>
        <v>8.0399999999999991</v>
      </c>
      <c r="U761">
        <f t="shared" ref="U761:U776" si="211">1+SUMPRODUCT((D$469:D$776=D761)*(T$469:T$776&gt;T761))</f>
        <v>17</v>
      </c>
      <c r="V761" s="49">
        <f t="shared" si="173"/>
        <v>17</v>
      </c>
      <c r="W761">
        <f t="shared" ref="W761:W776" si="212">VLOOKUP($B761,$B$7:$I$431,8,FALSE)</f>
        <v>7.84</v>
      </c>
      <c r="X761">
        <f t="shared" ref="X761:X776" si="213">1+SUMPRODUCT((D$469:D$776=D761)*(W$469:W$776&gt;W761))</f>
        <v>35</v>
      </c>
      <c r="Y761" s="49">
        <f t="shared" si="174"/>
        <v>35</v>
      </c>
      <c r="Z761">
        <f t="shared" ref="Z761:Z776" si="214">VLOOKUP($B761,$B$7:$J$431,9,FALSE)</f>
        <v>7.74</v>
      </c>
      <c r="AA761">
        <f t="shared" ref="AA761:AA776" si="215">1+SUMPRODUCT((D$469:D$776=D761)*(Z$469:Z$776&gt;Z761))</f>
        <v>39</v>
      </c>
      <c r="AB761">
        <f t="shared" si="175"/>
        <v>39</v>
      </c>
      <c r="AC761">
        <f t="shared" si="184"/>
        <v>7.92</v>
      </c>
      <c r="AD761" cm="1">
        <f t="array" ref="AD761">1+SUMPRODUCT((D$469:D$776=D761)*(AC$469:AC$776&gt;AC761))</f>
        <v>30</v>
      </c>
      <c r="AE761">
        <f t="shared" si="185"/>
        <v>30</v>
      </c>
      <c r="AF761">
        <f t="shared" si="186"/>
        <v>7.55</v>
      </c>
      <c r="AG761" cm="1">
        <f t="array" ref="AG761">1+SUMPRODUCT((D$469:D$776=D761)*(AF$469:AF$776&gt;AF761))</f>
        <v>39</v>
      </c>
      <c r="AH761">
        <f t="shared" si="187"/>
        <v>39</v>
      </c>
      <c r="AI761">
        <f t="shared" si="188"/>
        <v>7.97</v>
      </c>
      <c r="AJ761" cm="1">
        <f t="array" ref="AJ761">1+SUMPRODUCT((D$469:D$776=D761)*(AI$469:AI$776&gt;AI761))</f>
        <v>12</v>
      </c>
      <c r="AK761">
        <f t="shared" si="189"/>
        <v>12</v>
      </c>
      <c r="AL761">
        <f t="shared" si="190"/>
        <v>8.09</v>
      </c>
      <c r="AM761" cm="1">
        <f t="array" ref="AM761">1+SUMPRODUCT((D$469:D$776=D761)*(AL$469:AL$776&gt;AL761))</f>
        <v>12</v>
      </c>
      <c r="AN761">
        <f t="shared" si="191"/>
        <v>12</v>
      </c>
    </row>
    <row r="762" spans="2:40" x14ac:dyDescent="0.3">
      <c r="B762" t="s">
        <v>316</v>
      </c>
      <c r="C762" t="str">
        <f>VLOOKUP(B762,class!A$1:B$357,2,FALSE)</f>
        <v>London borough</v>
      </c>
      <c r="D762" t="str">
        <f>VLOOKUP(B762,classifications!E$3:F$335,2,FALSE)</f>
        <v>Urban with Major Conurbation</v>
      </c>
      <c r="E762" s="7">
        <f t="shared" si="200"/>
        <v>7.59</v>
      </c>
      <c r="F762" s="49">
        <f t="shared" si="201"/>
        <v>44</v>
      </c>
      <c r="G762" s="49">
        <f t="shared" si="168"/>
        <v>44</v>
      </c>
      <c r="H762">
        <f t="shared" si="202"/>
        <v>7.36</v>
      </c>
      <c r="I762" s="49">
        <f t="shared" si="203"/>
        <v>71</v>
      </c>
      <c r="J762" s="49">
        <f t="shared" si="169"/>
        <v>71</v>
      </c>
      <c r="K762">
        <f t="shared" si="204"/>
        <v>7.56</v>
      </c>
      <c r="L762">
        <f t="shared" si="205"/>
        <v>61</v>
      </c>
      <c r="M762" s="49">
        <f t="shared" si="170"/>
        <v>61</v>
      </c>
      <c r="N762">
        <f t="shared" si="206"/>
        <v>7.7</v>
      </c>
      <c r="O762">
        <f t="shared" si="207"/>
        <v>47</v>
      </c>
      <c r="P762" s="49">
        <f t="shared" si="171"/>
        <v>47</v>
      </c>
      <c r="Q762">
        <f t="shared" si="208"/>
        <v>7.57</v>
      </c>
      <c r="R762">
        <f t="shared" si="209"/>
        <v>68</v>
      </c>
      <c r="S762" s="49">
        <f t="shared" si="172"/>
        <v>68</v>
      </c>
      <c r="T762">
        <f t="shared" si="210"/>
        <v>7.77</v>
      </c>
      <c r="U762">
        <f t="shared" si="211"/>
        <v>46</v>
      </c>
      <c r="V762" s="49">
        <f t="shared" si="173"/>
        <v>46</v>
      </c>
      <c r="W762">
        <f t="shared" si="212"/>
        <v>7.77</v>
      </c>
      <c r="X762">
        <f t="shared" si="213"/>
        <v>45</v>
      </c>
      <c r="Y762" s="49">
        <f t="shared" si="174"/>
        <v>45</v>
      </c>
      <c r="Z762">
        <f t="shared" si="214"/>
        <v>7.75</v>
      </c>
      <c r="AA762">
        <f t="shared" si="215"/>
        <v>51</v>
      </c>
      <c r="AB762">
        <f t="shared" si="175"/>
        <v>51</v>
      </c>
      <c r="AC762">
        <f t="shared" si="184"/>
        <v>7.55</v>
      </c>
      <c r="AD762" cm="1">
        <f t="array" ref="AD762">1+SUMPRODUCT((D$469:D$776=D762)*(AC$469:AC$776&gt;AC762))</f>
        <v>71</v>
      </c>
      <c r="AE762">
        <f t="shared" si="185"/>
        <v>71</v>
      </c>
      <c r="AF762">
        <f t="shared" si="186"/>
        <v>7.58</v>
      </c>
      <c r="AG762" cm="1">
        <f t="array" ref="AG762">1+SUMPRODUCT((D$469:D$776=D762)*(AF$469:AF$776&gt;AF762))</f>
        <v>56</v>
      </c>
      <c r="AH762">
        <f t="shared" si="187"/>
        <v>56</v>
      </c>
      <c r="AI762">
        <f t="shared" si="188"/>
        <v>7.75</v>
      </c>
      <c r="AJ762" cm="1">
        <f t="array" ref="AJ762">1+SUMPRODUCT((D$469:D$776=D762)*(AI$469:AI$776&gt;AI762))</f>
        <v>28</v>
      </c>
      <c r="AK762">
        <f t="shared" si="189"/>
        <v>28</v>
      </c>
      <c r="AL762">
        <f t="shared" si="190"/>
        <v>7.25</v>
      </c>
      <c r="AM762" cm="1">
        <f t="array" ref="AM762">1+SUMPRODUCT((D$469:D$776=D762)*(AL$469:AL$776&gt;AL762))</f>
        <v>72</v>
      </c>
      <c r="AN762">
        <f t="shared" si="191"/>
        <v>72</v>
      </c>
    </row>
    <row r="763" spans="2:40" x14ac:dyDescent="0.3">
      <c r="B763" t="s">
        <v>318</v>
      </c>
      <c r="C763" t="str">
        <f>VLOOKUP(B763,class!A$1:B$357,2,FALSE)</f>
        <v>Metropolitan district</v>
      </c>
      <c r="D763" t="str">
        <f>VLOOKUP(B763,classifications!E$3:F$335,2,FALSE)</f>
        <v>Urban with Major Conurbation</v>
      </c>
      <c r="E763" s="7">
        <f t="shared" si="200"/>
        <v>7.64</v>
      </c>
      <c r="F763" s="49">
        <f t="shared" si="201"/>
        <v>31</v>
      </c>
      <c r="G763" s="49">
        <f t="shared" si="168"/>
        <v>31</v>
      </c>
      <c r="H763">
        <f t="shared" si="202"/>
        <v>7.78</v>
      </c>
      <c r="I763" s="49">
        <f t="shared" si="203"/>
        <v>14</v>
      </c>
      <c r="J763" s="49">
        <f t="shared" si="169"/>
        <v>14</v>
      </c>
      <c r="K763">
        <f t="shared" si="204"/>
        <v>7.72</v>
      </c>
      <c r="L763">
        <f t="shared" si="205"/>
        <v>27</v>
      </c>
      <c r="M763" s="49">
        <f t="shared" si="170"/>
        <v>27</v>
      </c>
      <c r="N763">
        <f t="shared" si="206"/>
        <v>7.78</v>
      </c>
      <c r="O763">
        <f t="shared" si="207"/>
        <v>35</v>
      </c>
      <c r="P763" s="49">
        <f t="shared" si="171"/>
        <v>35</v>
      </c>
      <c r="Q763">
        <f t="shared" si="208"/>
        <v>7.89</v>
      </c>
      <c r="R763">
        <f t="shared" si="209"/>
        <v>11</v>
      </c>
      <c r="S763" s="49">
        <f t="shared" si="172"/>
        <v>11</v>
      </c>
      <c r="T763">
        <f t="shared" si="210"/>
        <v>8.0299999999999994</v>
      </c>
      <c r="U763">
        <f t="shared" si="211"/>
        <v>7</v>
      </c>
      <c r="V763" s="49">
        <f t="shared" si="173"/>
        <v>7</v>
      </c>
      <c r="W763">
        <f t="shared" si="212"/>
        <v>8.0500000000000007</v>
      </c>
      <c r="X763">
        <f t="shared" si="213"/>
        <v>5</v>
      </c>
      <c r="Y763" s="49">
        <f t="shared" si="174"/>
        <v>5</v>
      </c>
      <c r="Z763">
        <f t="shared" si="214"/>
        <v>8.09</v>
      </c>
      <c r="AA763">
        <f t="shared" si="215"/>
        <v>6</v>
      </c>
      <c r="AB763">
        <f t="shared" si="175"/>
        <v>6</v>
      </c>
      <c r="AC763">
        <f t="shared" si="184"/>
        <v>7.87</v>
      </c>
      <c r="AD763" cm="1">
        <f t="array" ref="AD763">1+SUMPRODUCT((D$469:D$776=D763)*(AC$469:AC$776&gt;AC763))</f>
        <v>22</v>
      </c>
      <c r="AE763">
        <f t="shared" si="185"/>
        <v>22</v>
      </c>
      <c r="AF763">
        <f t="shared" si="186"/>
        <v>7.7</v>
      </c>
      <c r="AG763" cm="1">
        <f t="array" ref="AG763">1+SUMPRODUCT((D$469:D$776=D763)*(AF$469:AF$776&gt;AF763))</f>
        <v>25</v>
      </c>
      <c r="AH763">
        <f t="shared" si="187"/>
        <v>25</v>
      </c>
      <c r="AI763">
        <f t="shared" si="188"/>
        <v>8.0500000000000007</v>
      </c>
      <c r="AJ763" cm="1">
        <f t="array" ref="AJ763">1+SUMPRODUCT((D$469:D$776=D763)*(AI$469:AI$776&gt;AI763))</f>
        <v>5</v>
      </c>
      <c r="AK763">
        <f t="shared" si="189"/>
        <v>5</v>
      </c>
      <c r="AL763">
        <f t="shared" si="190"/>
        <v>7.78</v>
      </c>
      <c r="AM763" cm="1">
        <f t="array" ref="AM763">1+SUMPRODUCT((D$469:D$776=D763)*(AL$469:AL$776&gt;AL763))</f>
        <v>22</v>
      </c>
      <c r="AN763">
        <f t="shared" si="191"/>
        <v>22</v>
      </c>
    </row>
    <row r="764" spans="2:40" x14ac:dyDescent="0.3">
      <c r="B764" t="s">
        <v>319</v>
      </c>
      <c r="C764" t="str">
        <f>VLOOKUP(B764,class!A$1:B$357,2,FALSE)</f>
        <v>Unitary authority</v>
      </c>
      <c r="D764" t="str">
        <f>VLOOKUP(B764,classifications!E$3:F$335,2,FALSE)</f>
        <v xml:space="preserve">Largely Rural (rural including hub towns 50-79%) </v>
      </c>
      <c r="E764" s="7">
        <f t="shared" si="200"/>
        <v>7.87</v>
      </c>
      <c r="F764" s="49">
        <f t="shared" si="201"/>
        <v>12</v>
      </c>
      <c r="G764" s="49">
        <f t="shared" si="168"/>
        <v>12</v>
      </c>
      <c r="H764">
        <f t="shared" si="202"/>
        <v>7.86</v>
      </c>
      <c r="I764" s="49">
        <f t="shared" si="203"/>
        <v>16</v>
      </c>
      <c r="J764" s="49">
        <f t="shared" si="169"/>
        <v>16</v>
      </c>
      <c r="K764">
        <f t="shared" si="204"/>
        <v>7.89</v>
      </c>
      <c r="L764">
        <f t="shared" si="205"/>
        <v>14</v>
      </c>
      <c r="M764" s="49">
        <f t="shared" si="170"/>
        <v>14</v>
      </c>
      <c r="N764">
        <f t="shared" si="206"/>
        <v>7.83</v>
      </c>
      <c r="O764">
        <f t="shared" si="207"/>
        <v>32</v>
      </c>
      <c r="P764" s="49">
        <f t="shared" si="171"/>
        <v>32</v>
      </c>
      <c r="Q764">
        <f t="shared" si="208"/>
        <v>7.96</v>
      </c>
      <c r="R764">
        <f t="shared" si="209"/>
        <v>25</v>
      </c>
      <c r="S764" s="49">
        <f t="shared" si="172"/>
        <v>25</v>
      </c>
      <c r="T764">
        <f t="shared" si="210"/>
        <v>8.02</v>
      </c>
      <c r="U764">
        <f t="shared" si="211"/>
        <v>18</v>
      </c>
      <c r="V764" s="49">
        <f t="shared" si="173"/>
        <v>18</v>
      </c>
      <c r="W764">
        <f t="shared" si="212"/>
        <v>7.97</v>
      </c>
      <c r="X764">
        <f t="shared" si="213"/>
        <v>27</v>
      </c>
      <c r="Y764" s="49">
        <f t="shared" si="174"/>
        <v>27</v>
      </c>
      <c r="Z764">
        <f t="shared" si="214"/>
        <v>7.93</v>
      </c>
      <c r="AA764">
        <f t="shared" si="215"/>
        <v>26</v>
      </c>
      <c r="AB764">
        <f t="shared" si="175"/>
        <v>26</v>
      </c>
      <c r="AC764">
        <f t="shared" si="184"/>
        <v>7.93</v>
      </c>
      <c r="AD764" cm="1">
        <f t="array" ref="AD764">1+SUMPRODUCT((D$469:D$776=D764)*(AC$469:AC$776&gt;AC764))</f>
        <v>23</v>
      </c>
      <c r="AE764">
        <f t="shared" si="185"/>
        <v>23</v>
      </c>
      <c r="AF764">
        <f t="shared" si="186"/>
        <v>7.74</v>
      </c>
      <c r="AG764" cm="1">
        <f t="array" ref="AG764">1+SUMPRODUCT((D$469:D$776=D764)*(AF$469:AF$776&gt;AF764))</f>
        <v>27</v>
      </c>
      <c r="AH764">
        <f t="shared" si="187"/>
        <v>27</v>
      </c>
      <c r="AI764">
        <f t="shared" si="188"/>
        <v>7.74</v>
      </c>
      <c r="AJ764" cm="1">
        <f t="array" ref="AJ764">1+SUMPRODUCT((D$469:D$776=D764)*(AI$469:AI$776&gt;AI764))</f>
        <v>28</v>
      </c>
      <c r="AK764">
        <f t="shared" si="189"/>
        <v>28</v>
      </c>
      <c r="AL764">
        <f t="shared" si="190"/>
        <v>7.7</v>
      </c>
      <c r="AM764" cm="1">
        <f t="array" ref="AM764">1+SUMPRODUCT((D$469:D$776=D764)*(AL$469:AL$776&gt;AL764))</f>
        <v>28</v>
      </c>
      <c r="AN764">
        <f t="shared" si="191"/>
        <v>28</v>
      </c>
    </row>
    <row r="765" spans="2:40" x14ac:dyDescent="0.3">
      <c r="B765" t="s">
        <v>320</v>
      </c>
      <c r="C765" t="str">
        <f>VLOOKUP(B765,class!A$1:B$357,2,FALSE)</f>
        <v>Shire district</v>
      </c>
      <c r="D765" t="str">
        <f>VLOOKUP(B765,classifications!E$3:F$335,2,FALSE)</f>
        <v xml:space="preserve">Largely Rural (rural including hub towns 50-79%) </v>
      </c>
      <c r="E765" s="7">
        <f t="shared" si="200"/>
        <v>7.85</v>
      </c>
      <c r="F765" s="49">
        <f t="shared" si="201"/>
        <v>16</v>
      </c>
      <c r="G765" s="49">
        <f t="shared" si="168"/>
        <v>16</v>
      </c>
      <c r="H765">
        <f t="shared" si="202"/>
        <v>8</v>
      </c>
      <c r="I765" s="49">
        <f t="shared" si="203"/>
        <v>7</v>
      </c>
      <c r="J765" s="49">
        <f t="shared" si="169"/>
        <v>7</v>
      </c>
      <c r="K765">
        <f t="shared" si="204"/>
        <v>8.07</v>
      </c>
      <c r="L765">
        <f t="shared" si="205"/>
        <v>3</v>
      </c>
      <c r="M765" s="49">
        <f t="shared" si="170"/>
        <v>3</v>
      </c>
      <c r="N765">
        <f t="shared" si="206"/>
        <v>7.8</v>
      </c>
      <c r="O765">
        <f t="shared" si="207"/>
        <v>34</v>
      </c>
      <c r="P765" s="49">
        <f t="shared" si="171"/>
        <v>34</v>
      </c>
      <c r="Q765">
        <f t="shared" si="208"/>
        <v>8.23</v>
      </c>
      <c r="R765">
        <f t="shared" si="209"/>
        <v>1</v>
      </c>
      <c r="S765" s="49">
        <f t="shared" si="172"/>
        <v>1</v>
      </c>
      <c r="T765">
        <f t="shared" si="210"/>
        <v>8.09</v>
      </c>
      <c r="U765">
        <f t="shared" si="211"/>
        <v>12</v>
      </c>
      <c r="V765" s="49">
        <f t="shared" si="173"/>
        <v>12</v>
      </c>
      <c r="W765">
        <f t="shared" si="212"/>
        <v>7.97</v>
      </c>
      <c r="X765">
        <f t="shared" si="213"/>
        <v>27</v>
      </c>
      <c r="Y765" s="49">
        <f t="shared" si="174"/>
        <v>27</v>
      </c>
      <c r="Z765">
        <f t="shared" si="214"/>
        <v>8.1999999999999993</v>
      </c>
      <c r="AA765">
        <f t="shared" si="215"/>
        <v>4</v>
      </c>
      <c r="AB765">
        <f t="shared" si="175"/>
        <v>4</v>
      </c>
      <c r="AC765">
        <f t="shared" si="184"/>
        <v>7.86</v>
      </c>
      <c r="AD765" cm="1">
        <f t="array" ref="AD765">1+SUMPRODUCT((D$469:D$776=D765)*(AC$469:AC$776&gt;AC765))</f>
        <v>27</v>
      </c>
      <c r="AE765">
        <f t="shared" si="185"/>
        <v>27</v>
      </c>
      <c r="AF765">
        <f t="shared" si="186"/>
        <v>7.31</v>
      </c>
      <c r="AG765" cm="1">
        <f t="array" ref="AG765">1+SUMPRODUCT((D$469:D$776=D765)*(AF$469:AF$776&gt;AF765))</f>
        <v>40</v>
      </c>
      <c r="AH765">
        <f t="shared" si="187"/>
        <v>40</v>
      </c>
      <c r="AI765">
        <f t="shared" si="188"/>
        <v>8.11</v>
      </c>
      <c r="AJ765" cm="1">
        <f t="array" ref="AJ765">1+SUMPRODUCT((D$469:D$776=D765)*(AI$469:AI$776&gt;AI765))</f>
        <v>7</v>
      </c>
      <c r="AK765">
        <f t="shared" si="189"/>
        <v>7</v>
      </c>
      <c r="AL765">
        <f t="shared" si="190"/>
        <v>7.97</v>
      </c>
      <c r="AM765" cm="1">
        <f t="array" ref="AM765">1+SUMPRODUCT((D$469:D$776=D765)*(AL$469:AL$776&gt;AL765))</f>
        <v>14</v>
      </c>
      <c r="AN765">
        <f t="shared" si="191"/>
        <v>14</v>
      </c>
    </row>
    <row r="766" spans="2:40" x14ac:dyDescent="0.3">
      <c r="B766" t="s">
        <v>321</v>
      </c>
      <c r="C766" t="str">
        <f>VLOOKUP(B766,class!A$1:B$357,2,FALSE)</f>
        <v>Unitary authority</v>
      </c>
      <c r="D766" t="str">
        <f>VLOOKUP(B766,classifications!E$3:F$335,2,FALSE)</f>
        <v>Urban with City and Town</v>
      </c>
      <c r="E766" s="7">
        <f t="shared" si="200"/>
        <v>7.79</v>
      </c>
      <c r="F766" s="49">
        <f t="shared" si="201"/>
        <v>19</v>
      </c>
      <c r="G766" s="49">
        <f t="shared" si="168"/>
        <v>19</v>
      </c>
      <c r="H766">
        <f t="shared" si="202"/>
        <v>7.85</v>
      </c>
      <c r="I766" s="49">
        <f t="shared" si="203"/>
        <v>11</v>
      </c>
      <c r="J766" s="49">
        <f t="shared" si="169"/>
        <v>11</v>
      </c>
      <c r="K766">
        <f t="shared" si="204"/>
        <v>7.87</v>
      </c>
      <c r="L766">
        <f t="shared" si="205"/>
        <v>16</v>
      </c>
      <c r="M766" s="49">
        <f t="shared" si="170"/>
        <v>16</v>
      </c>
      <c r="N766">
        <f t="shared" si="206"/>
        <v>7.84</v>
      </c>
      <c r="O766">
        <f t="shared" si="207"/>
        <v>33</v>
      </c>
      <c r="P766" s="49">
        <f t="shared" si="171"/>
        <v>33</v>
      </c>
      <c r="Q766">
        <f t="shared" si="208"/>
        <v>7.97</v>
      </c>
      <c r="R766">
        <f t="shared" si="209"/>
        <v>16</v>
      </c>
      <c r="S766" s="49">
        <f t="shared" si="172"/>
        <v>16</v>
      </c>
      <c r="T766">
        <f t="shared" si="210"/>
        <v>7.88</v>
      </c>
      <c r="U766">
        <f t="shared" si="211"/>
        <v>39</v>
      </c>
      <c r="V766" s="49">
        <f t="shared" si="173"/>
        <v>39</v>
      </c>
      <c r="W766">
        <f t="shared" si="212"/>
        <v>7.9</v>
      </c>
      <c r="X766">
        <f t="shared" si="213"/>
        <v>41</v>
      </c>
      <c r="Y766" s="49">
        <f t="shared" si="174"/>
        <v>41</v>
      </c>
      <c r="Z766">
        <f t="shared" si="214"/>
        <v>7.87</v>
      </c>
      <c r="AA766">
        <f t="shared" si="215"/>
        <v>48</v>
      </c>
      <c r="AB766">
        <f t="shared" si="175"/>
        <v>48</v>
      </c>
      <c r="AC766">
        <f t="shared" si="184"/>
        <v>7.91</v>
      </c>
      <c r="AD766" cm="1">
        <f t="array" ref="AD766">1+SUMPRODUCT((D$469:D$776=D766)*(AC$469:AC$776&gt;AC766))</f>
        <v>36</v>
      </c>
      <c r="AE766">
        <f t="shared" si="185"/>
        <v>36</v>
      </c>
      <c r="AF766">
        <f t="shared" si="186"/>
        <v>7.74</v>
      </c>
      <c r="AG766" cm="1">
        <f t="array" ref="AG766">1+SUMPRODUCT((D$469:D$776=D766)*(AF$469:AF$776&gt;AF766))</f>
        <v>31</v>
      </c>
      <c r="AH766">
        <f t="shared" si="187"/>
        <v>31</v>
      </c>
      <c r="AI766">
        <f t="shared" si="188"/>
        <v>7.56</v>
      </c>
      <c r="AJ766" cm="1">
        <f t="array" ref="AJ766">1+SUMPRODUCT((D$469:D$776=D766)*(AI$469:AI$776&gt;AI766))</f>
        <v>78</v>
      </c>
      <c r="AK766">
        <f t="shared" si="189"/>
        <v>78</v>
      </c>
      <c r="AL766">
        <f t="shared" si="190"/>
        <v>7.7</v>
      </c>
      <c r="AM766" cm="1">
        <f t="array" ref="AM766">1+SUMPRODUCT((D$469:D$776=D766)*(AL$469:AL$776&gt;AL766))</f>
        <v>54</v>
      </c>
      <c r="AN766">
        <f t="shared" si="191"/>
        <v>54</v>
      </c>
    </row>
    <row r="767" spans="2:40" x14ac:dyDescent="0.3">
      <c r="B767" t="s">
        <v>322</v>
      </c>
      <c r="C767" t="str">
        <f>VLOOKUP(B767,class!A$1:B$357,2,FALSE)</f>
        <v>Metropolitan district</v>
      </c>
      <c r="D767" t="str">
        <f>VLOOKUP(B767,classifications!E$3:F$335,2,FALSE)</f>
        <v>Urban with Major Conurbation</v>
      </c>
      <c r="E767" s="7">
        <f t="shared" si="200"/>
        <v>7.65</v>
      </c>
      <c r="F767" s="49">
        <f t="shared" si="201"/>
        <v>27</v>
      </c>
      <c r="G767" s="49">
        <f t="shared" si="168"/>
        <v>27</v>
      </c>
      <c r="H767">
        <f t="shared" si="202"/>
        <v>7.64</v>
      </c>
      <c r="I767" s="49">
        <f t="shared" si="203"/>
        <v>31</v>
      </c>
      <c r="J767" s="49">
        <f t="shared" si="169"/>
        <v>31</v>
      </c>
      <c r="K767">
        <f t="shared" si="204"/>
        <v>7.73</v>
      </c>
      <c r="L767">
        <f t="shared" si="205"/>
        <v>26</v>
      </c>
      <c r="M767" s="49">
        <f t="shared" si="170"/>
        <v>26</v>
      </c>
      <c r="N767">
        <f t="shared" si="206"/>
        <v>7.87</v>
      </c>
      <c r="O767">
        <f t="shared" si="207"/>
        <v>12</v>
      </c>
      <c r="P767" s="49">
        <f t="shared" si="171"/>
        <v>12</v>
      </c>
      <c r="Q767">
        <f t="shared" si="208"/>
        <v>7.85</v>
      </c>
      <c r="R767">
        <f t="shared" si="209"/>
        <v>20</v>
      </c>
      <c r="S767" s="49">
        <f t="shared" si="172"/>
        <v>20</v>
      </c>
      <c r="T767">
        <f t="shared" si="210"/>
        <v>7.82</v>
      </c>
      <c r="U767">
        <f t="shared" si="211"/>
        <v>37</v>
      </c>
      <c r="V767" s="49">
        <f t="shared" si="173"/>
        <v>37</v>
      </c>
      <c r="W767">
        <f t="shared" si="212"/>
        <v>7.91</v>
      </c>
      <c r="X767">
        <f t="shared" si="213"/>
        <v>18</v>
      </c>
      <c r="Y767" s="49">
        <f t="shared" si="174"/>
        <v>18</v>
      </c>
      <c r="Z767">
        <f t="shared" si="214"/>
        <v>7.94</v>
      </c>
      <c r="AA767">
        <f t="shared" si="215"/>
        <v>17</v>
      </c>
      <c r="AB767">
        <f t="shared" si="175"/>
        <v>17</v>
      </c>
      <c r="AC767">
        <f t="shared" si="184"/>
        <v>7.79</v>
      </c>
      <c r="AD767" cm="1">
        <f t="array" ref="AD767">1+SUMPRODUCT((D$469:D$776=D767)*(AC$469:AC$776&gt;AC767))</f>
        <v>39</v>
      </c>
      <c r="AE767">
        <f t="shared" si="185"/>
        <v>39</v>
      </c>
      <c r="AF767">
        <f t="shared" si="186"/>
        <v>7.59</v>
      </c>
      <c r="AG767" cm="1">
        <f t="array" ref="AG767">1+SUMPRODUCT((D$469:D$776=D767)*(AF$469:AF$776&gt;AF767))</f>
        <v>54</v>
      </c>
      <c r="AH767">
        <f t="shared" si="187"/>
        <v>54</v>
      </c>
      <c r="AI767">
        <f t="shared" si="188"/>
        <v>7.52</v>
      </c>
      <c r="AJ767" cm="1">
        <f t="array" ref="AJ767">1+SUMPRODUCT((D$469:D$776=D767)*(AI$469:AI$776&gt;AI767))</f>
        <v>70</v>
      </c>
      <c r="AK767">
        <f t="shared" si="189"/>
        <v>70</v>
      </c>
      <c r="AL767">
        <f t="shared" si="190"/>
        <v>7.62</v>
      </c>
      <c r="AM767" cm="1">
        <f t="array" ref="AM767">1+SUMPRODUCT((D$469:D$776=D767)*(AL$469:AL$776&gt;AL767))</f>
        <v>48</v>
      </c>
      <c r="AN767">
        <f t="shared" si="191"/>
        <v>48</v>
      </c>
    </row>
    <row r="768" spans="2:40" x14ac:dyDescent="0.3">
      <c r="B768" t="s">
        <v>323</v>
      </c>
      <c r="C768" t="str">
        <f>VLOOKUP(B768,class!A$1:B$357,2,FALSE)</f>
        <v>Shire district</v>
      </c>
      <c r="D768" t="str">
        <f>VLOOKUP(B768,classifications!E$3:F$335,2,FALSE)</f>
        <v>Urban with Major Conurbation</v>
      </c>
      <c r="E768" s="7">
        <f t="shared" si="200"/>
        <v>7.68</v>
      </c>
      <c r="F768" s="49">
        <f t="shared" si="201"/>
        <v>20</v>
      </c>
      <c r="G768" s="49">
        <f t="shared" si="168"/>
        <v>20</v>
      </c>
      <c r="H768">
        <f t="shared" si="202"/>
        <v>8.0299999999999994</v>
      </c>
      <c r="I768" s="49">
        <f t="shared" si="203"/>
        <v>2</v>
      </c>
      <c r="J768" s="49">
        <f t="shared" si="169"/>
        <v>2</v>
      </c>
      <c r="K768">
        <f t="shared" si="204"/>
        <v>7.85</v>
      </c>
      <c r="L768">
        <f t="shared" si="205"/>
        <v>7</v>
      </c>
      <c r="M768" s="49">
        <f t="shared" si="170"/>
        <v>7</v>
      </c>
      <c r="N768">
        <f t="shared" si="206"/>
        <v>7.81</v>
      </c>
      <c r="O768">
        <f t="shared" si="207"/>
        <v>30</v>
      </c>
      <c r="P768" s="49">
        <f t="shared" si="171"/>
        <v>30</v>
      </c>
      <c r="Q768">
        <f t="shared" si="208"/>
        <v>7.68</v>
      </c>
      <c r="R768">
        <f t="shared" si="209"/>
        <v>54</v>
      </c>
      <c r="S768" s="49">
        <f t="shared" si="172"/>
        <v>54</v>
      </c>
      <c r="T768">
        <f t="shared" si="210"/>
        <v>8.33</v>
      </c>
      <c r="U768">
        <f t="shared" si="211"/>
        <v>2</v>
      </c>
      <c r="V768" s="49">
        <f t="shared" si="173"/>
        <v>2</v>
      </c>
      <c r="W768">
        <f t="shared" si="212"/>
        <v>8.1</v>
      </c>
      <c r="X768">
        <f t="shared" si="213"/>
        <v>4</v>
      </c>
      <c r="Y768" s="49">
        <f t="shared" si="174"/>
        <v>4</v>
      </c>
      <c r="Z768">
        <f t="shared" si="214"/>
        <v>8.26</v>
      </c>
      <c r="AA768">
        <f t="shared" si="215"/>
        <v>3</v>
      </c>
      <c r="AB768">
        <f t="shared" si="175"/>
        <v>3</v>
      </c>
      <c r="AC768">
        <f t="shared" si="184"/>
        <v>7.98</v>
      </c>
      <c r="AD768" cm="1">
        <f t="array" ref="AD768">1+SUMPRODUCT((D$469:D$776=D768)*(AC$469:AC$776&gt;AC768))</f>
        <v>11</v>
      </c>
      <c r="AE768">
        <f t="shared" si="185"/>
        <v>11</v>
      </c>
      <c r="AF768">
        <f t="shared" si="186"/>
        <v>7.9</v>
      </c>
      <c r="AG768" cm="1">
        <f t="array" ref="AG768">1+SUMPRODUCT((D$469:D$776=D768)*(AF$469:AF$776&gt;AF768))</f>
        <v>6</v>
      </c>
      <c r="AH768">
        <f t="shared" si="187"/>
        <v>6</v>
      </c>
      <c r="AI768">
        <f t="shared" si="188"/>
        <v>7.92</v>
      </c>
      <c r="AJ768" cm="1">
        <f t="array" ref="AJ768">1+SUMPRODUCT((D$469:D$776=D768)*(AI$469:AI$776&gt;AI768))</f>
        <v>8</v>
      </c>
      <c r="AK768">
        <f t="shared" si="189"/>
        <v>8</v>
      </c>
      <c r="AL768">
        <f t="shared" si="190"/>
        <v>7.89</v>
      </c>
      <c r="AM768" cm="1">
        <f t="array" ref="AM768">1+SUMPRODUCT((D$469:D$776=D768)*(AL$469:AL$776&gt;AL768))</f>
        <v>11</v>
      </c>
      <c r="AN768">
        <f t="shared" si="191"/>
        <v>11</v>
      </c>
    </row>
    <row r="769" spans="2:40" x14ac:dyDescent="0.3">
      <c r="B769" t="s">
        <v>324</v>
      </c>
      <c r="C769" t="str">
        <f>VLOOKUP(B769,class!A$1:B$357,2,FALSE)</f>
        <v>Unitary authority</v>
      </c>
      <c r="D769" t="str">
        <f>VLOOKUP(B769,classifications!E$3:F$335,2,FALSE)</f>
        <v>Urban with City and Town</v>
      </c>
      <c r="E769" s="7">
        <f t="shared" si="200"/>
        <v>7.8</v>
      </c>
      <c r="F769" s="49">
        <f t="shared" si="201"/>
        <v>16</v>
      </c>
      <c r="G769" s="49">
        <f t="shared" si="168"/>
        <v>16</v>
      </c>
      <c r="H769">
        <f t="shared" si="202"/>
        <v>7.85</v>
      </c>
      <c r="I769" s="49">
        <f t="shared" si="203"/>
        <v>11</v>
      </c>
      <c r="J769" s="49">
        <f t="shared" si="169"/>
        <v>11</v>
      </c>
      <c r="K769">
        <f t="shared" si="204"/>
        <v>7.86</v>
      </c>
      <c r="L769">
        <f t="shared" si="205"/>
        <v>18</v>
      </c>
      <c r="M769" s="49">
        <f t="shared" si="170"/>
        <v>18</v>
      </c>
      <c r="N769">
        <f t="shared" si="206"/>
        <v>7.96</v>
      </c>
      <c r="O769">
        <f t="shared" si="207"/>
        <v>16</v>
      </c>
      <c r="P769" s="49">
        <f t="shared" si="171"/>
        <v>16</v>
      </c>
      <c r="Q769">
        <f t="shared" si="208"/>
        <v>7.85</v>
      </c>
      <c r="R769">
        <f t="shared" si="209"/>
        <v>45</v>
      </c>
      <c r="S769" s="49">
        <f t="shared" si="172"/>
        <v>45</v>
      </c>
      <c r="T769">
        <f t="shared" si="210"/>
        <v>7.98</v>
      </c>
      <c r="U769">
        <f t="shared" si="211"/>
        <v>21</v>
      </c>
      <c r="V769" s="49">
        <f t="shared" si="173"/>
        <v>21</v>
      </c>
      <c r="W769">
        <f t="shared" si="212"/>
        <v>8.08</v>
      </c>
      <c r="X769">
        <f t="shared" si="213"/>
        <v>13</v>
      </c>
      <c r="Y769" s="49">
        <f t="shared" si="174"/>
        <v>13</v>
      </c>
      <c r="Z769">
        <f t="shared" si="214"/>
        <v>8.02</v>
      </c>
      <c r="AA769">
        <f t="shared" si="215"/>
        <v>20</v>
      </c>
      <c r="AB769">
        <f t="shared" si="175"/>
        <v>20</v>
      </c>
      <c r="AC769">
        <f t="shared" si="184"/>
        <v>8.0299999999999994</v>
      </c>
      <c r="AD769" cm="1">
        <f t="array" ref="AD769">1+SUMPRODUCT((D$469:D$776=D769)*(AC$469:AC$776&gt;AC769))</f>
        <v>18</v>
      </c>
      <c r="AE769">
        <f t="shared" si="185"/>
        <v>18</v>
      </c>
      <c r="AF769">
        <f t="shared" si="186"/>
        <v>7.63</v>
      </c>
      <c r="AG769" cm="1">
        <f t="array" ref="AG769">1+SUMPRODUCT((D$469:D$776=D769)*(AF$469:AF$776&gt;AF769))</f>
        <v>61</v>
      </c>
      <c r="AH769">
        <f t="shared" si="187"/>
        <v>61</v>
      </c>
      <c r="AI769">
        <f t="shared" si="188"/>
        <v>7.76</v>
      </c>
      <c r="AJ769" cm="1">
        <f t="array" ref="AJ769">1+SUMPRODUCT((D$469:D$776=D769)*(AI$469:AI$776&gt;AI769))</f>
        <v>41</v>
      </c>
      <c r="AK769">
        <f t="shared" si="189"/>
        <v>41</v>
      </c>
      <c r="AL769">
        <f t="shared" si="190"/>
        <v>7.73</v>
      </c>
      <c r="AM769" cm="1">
        <f t="array" ref="AM769">1+SUMPRODUCT((D$469:D$776=D769)*(AL$469:AL$776&gt;AL769))</f>
        <v>46</v>
      </c>
      <c r="AN769">
        <f t="shared" si="191"/>
        <v>46</v>
      </c>
    </row>
    <row r="770" spans="2:40" x14ac:dyDescent="0.3">
      <c r="B770" t="s">
        <v>325</v>
      </c>
      <c r="C770" t="str">
        <f>VLOOKUP(B770,class!A$1:B$357,2,FALSE)</f>
        <v>Metropolitan district</v>
      </c>
      <c r="D770" t="str">
        <f>VLOOKUP(B770,classifications!E$3:F$335,2,FALSE)</f>
        <v>Urban with Major Conurbation</v>
      </c>
      <c r="E770" s="7">
        <f t="shared" si="200"/>
        <v>7.22</v>
      </c>
      <c r="F770" s="49">
        <f t="shared" si="201"/>
        <v>73</v>
      </c>
      <c r="G770" s="49">
        <f t="shared" si="168"/>
        <v>73</v>
      </c>
      <c r="H770">
        <f t="shared" si="202"/>
        <v>7.31</v>
      </c>
      <c r="I770" s="49">
        <f t="shared" si="203"/>
        <v>74</v>
      </c>
      <c r="J770" s="49">
        <f t="shared" si="169"/>
        <v>74</v>
      </c>
      <c r="K770">
        <f t="shared" si="204"/>
        <v>7.34</v>
      </c>
      <c r="L770">
        <f t="shared" si="205"/>
        <v>73</v>
      </c>
      <c r="M770" s="49">
        <f t="shared" si="170"/>
        <v>73</v>
      </c>
      <c r="N770">
        <f t="shared" si="206"/>
        <v>7.39</v>
      </c>
      <c r="O770">
        <f t="shared" si="207"/>
        <v>75</v>
      </c>
      <c r="P770" s="49">
        <f t="shared" si="171"/>
        <v>75</v>
      </c>
      <c r="Q770">
        <f t="shared" si="208"/>
        <v>7.43</v>
      </c>
      <c r="R770">
        <f t="shared" si="209"/>
        <v>72</v>
      </c>
      <c r="S770" s="49">
        <f t="shared" si="172"/>
        <v>72</v>
      </c>
      <c r="T770">
        <f t="shared" si="210"/>
        <v>7.45</v>
      </c>
      <c r="U770">
        <f t="shared" si="211"/>
        <v>74</v>
      </c>
      <c r="V770" s="49">
        <f t="shared" si="173"/>
        <v>74</v>
      </c>
      <c r="W770">
        <f t="shared" si="212"/>
        <v>7.56</v>
      </c>
      <c r="X770">
        <f t="shared" si="213"/>
        <v>70</v>
      </c>
      <c r="Y770" s="49">
        <f t="shared" si="174"/>
        <v>70</v>
      </c>
      <c r="Z770">
        <f t="shared" si="214"/>
        <v>7.49</v>
      </c>
      <c r="AA770">
        <f t="shared" si="215"/>
        <v>74</v>
      </c>
      <c r="AB770">
        <f t="shared" si="175"/>
        <v>74</v>
      </c>
      <c r="AC770">
        <f t="shared" si="184"/>
        <v>7.65</v>
      </c>
      <c r="AD770" cm="1">
        <f t="array" ref="AD770">1+SUMPRODUCT((D$469:D$776=D770)*(AC$469:AC$776&gt;AC770))</f>
        <v>60</v>
      </c>
      <c r="AE770">
        <f t="shared" si="185"/>
        <v>60</v>
      </c>
      <c r="AF770">
        <f t="shared" si="186"/>
        <v>7.75</v>
      </c>
      <c r="AG770" cm="1">
        <f t="array" ref="AG770">1+SUMPRODUCT((D$469:D$776=D770)*(AF$469:AF$776&gt;AF770))</f>
        <v>17</v>
      </c>
      <c r="AH770">
        <f t="shared" si="187"/>
        <v>17</v>
      </c>
      <c r="AI770">
        <f t="shared" si="188"/>
        <v>7.75</v>
      </c>
      <c r="AJ770" cm="1">
        <f t="array" ref="AJ770">1+SUMPRODUCT((D$469:D$776=D770)*(AI$469:AI$776&gt;AI770))</f>
        <v>28</v>
      </c>
      <c r="AK770">
        <f t="shared" si="189"/>
        <v>28</v>
      </c>
      <c r="AL770">
        <f t="shared" si="190"/>
        <v>7.62</v>
      </c>
      <c r="AM770" cm="1">
        <f t="array" ref="AM770">1+SUMPRODUCT((D$469:D$776=D770)*(AL$469:AL$776&gt;AL770))</f>
        <v>48</v>
      </c>
      <c r="AN770">
        <f t="shared" si="191"/>
        <v>48</v>
      </c>
    </row>
    <row r="771" spans="2:40" x14ac:dyDescent="0.3">
      <c r="B771" t="s">
        <v>326</v>
      </c>
      <c r="C771" t="str">
        <f>VLOOKUP(B771,class!A$1:B$357,2,FALSE)</f>
        <v>Shire district</v>
      </c>
      <c r="D771" t="str">
        <f>VLOOKUP(B771,classifications!E$3:F$335,2,FALSE)</f>
        <v>Urban with City and Town</v>
      </c>
      <c r="E771" s="7">
        <f t="shared" si="200"/>
        <v>7.62</v>
      </c>
      <c r="F771" s="49">
        <f t="shared" si="201"/>
        <v>51</v>
      </c>
      <c r="G771" s="49">
        <f t="shared" si="168"/>
        <v>51</v>
      </c>
      <c r="H771">
        <f t="shared" si="202"/>
        <v>7.67</v>
      </c>
      <c r="I771" s="49">
        <f t="shared" si="203"/>
        <v>48</v>
      </c>
      <c r="J771" s="49">
        <f t="shared" si="169"/>
        <v>48</v>
      </c>
      <c r="K771">
        <f t="shared" si="204"/>
        <v>7.94</v>
      </c>
      <c r="L771">
        <f t="shared" si="205"/>
        <v>10</v>
      </c>
      <c r="M771" s="49">
        <f t="shared" si="170"/>
        <v>10</v>
      </c>
      <c r="N771">
        <f t="shared" si="206"/>
        <v>7.48</v>
      </c>
      <c r="O771">
        <f t="shared" si="207"/>
        <v>89</v>
      </c>
      <c r="P771" s="49">
        <f t="shared" si="171"/>
        <v>89</v>
      </c>
      <c r="Q771">
        <f t="shared" si="208"/>
        <v>7.86</v>
      </c>
      <c r="R771">
        <f t="shared" si="209"/>
        <v>43</v>
      </c>
      <c r="S771" s="49">
        <f t="shared" si="172"/>
        <v>43</v>
      </c>
      <c r="T771">
        <f t="shared" si="210"/>
        <v>7.54</v>
      </c>
      <c r="U771">
        <f t="shared" si="211"/>
        <v>90</v>
      </c>
      <c r="V771" s="49">
        <f t="shared" si="173"/>
        <v>90</v>
      </c>
      <c r="W771">
        <f t="shared" si="212"/>
        <v>7.76</v>
      </c>
      <c r="X771">
        <f t="shared" si="213"/>
        <v>73</v>
      </c>
      <c r="Y771" s="49">
        <f t="shared" si="174"/>
        <v>73</v>
      </c>
      <c r="Z771">
        <f t="shared" si="214"/>
        <v>7.69</v>
      </c>
      <c r="AA771">
        <f t="shared" si="215"/>
        <v>78</v>
      </c>
      <c r="AB771">
        <f t="shared" si="175"/>
        <v>78</v>
      </c>
      <c r="AC771">
        <f t="shared" si="184"/>
        <v>7.97</v>
      </c>
      <c r="AD771" cm="1">
        <f t="array" ref="AD771">1+SUMPRODUCT((D$469:D$776=D771)*(AC$469:AC$776&gt;AC771))</f>
        <v>28</v>
      </c>
      <c r="AE771">
        <f t="shared" si="185"/>
        <v>28</v>
      </c>
      <c r="AF771">
        <f t="shared" si="186"/>
        <v>7.67</v>
      </c>
      <c r="AG771" cm="1">
        <f t="array" ref="AG771">1+SUMPRODUCT((D$469:D$776=D771)*(AF$469:AF$776&gt;AF771))</f>
        <v>51</v>
      </c>
      <c r="AH771">
        <f t="shared" si="187"/>
        <v>51</v>
      </c>
      <c r="AI771">
        <f t="shared" si="188"/>
        <v>7.5</v>
      </c>
      <c r="AJ771" cm="1">
        <f t="array" ref="AJ771">1+SUMPRODUCT((D$469:D$776=D771)*(AI$469:AI$776&gt;AI771))</f>
        <v>81</v>
      </c>
      <c r="AK771">
        <f t="shared" si="189"/>
        <v>81</v>
      </c>
      <c r="AL771">
        <f t="shared" si="190"/>
        <v>7.99</v>
      </c>
      <c r="AM771" cm="1">
        <f t="array" ref="AM771">1+SUMPRODUCT((D$469:D$776=D771)*(AL$469:AL$776&gt;AL771))</f>
        <v>17</v>
      </c>
      <c r="AN771">
        <f t="shared" si="191"/>
        <v>17</v>
      </c>
    </row>
    <row r="772" spans="2:40" x14ac:dyDescent="0.3">
      <c r="B772" t="s">
        <v>327</v>
      </c>
      <c r="C772" t="str">
        <f>VLOOKUP(B772,class!A$1:B$357,2,FALSE)</f>
        <v>Shire district</v>
      </c>
      <c r="D772" t="str">
        <f>VLOOKUP(B772,classifications!E$3:F$335,2,FALSE)</f>
        <v>Urban with City and Town</v>
      </c>
      <c r="E772" s="7">
        <f t="shared" si="200"/>
        <v>7.81</v>
      </c>
      <c r="F772" s="49">
        <f t="shared" si="201"/>
        <v>14</v>
      </c>
      <c r="G772" s="49">
        <f t="shared" si="168"/>
        <v>14</v>
      </c>
      <c r="H772">
        <f t="shared" si="202"/>
        <v>7.68</v>
      </c>
      <c r="I772" s="49">
        <f t="shared" si="203"/>
        <v>43</v>
      </c>
      <c r="J772" s="49">
        <f t="shared" si="169"/>
        <v>43</v>
      </c>
      <c r="K772">
        <f t="shared" si="204"/>
        <v>7.94</v>
      </c>
      <c r="L772">
        <f t="shared" si="205"/>
        <v>10</v>
      </c>
      <c r="M772" s="49">
        <f t="shared" si="170"/>
        <v>10</v>
      </c>
      <c r="N772">
        <f t="shared" si="206"/>
        <v>7.96</v>
      </c>
      <c r="O772">
        <f t="shared" si="207"/>
        <v>16</v>
      </c>
      <c r="P772" s="49">
        <f t="shared" si="171"/>
        <v>16</v>
      </c>
      <c r="Q772">
        <f t="shared" si="208"/>
        <v>7.71</v>
      </c>
      <c r="R772">
        <f t="shared" si="209"/>
        <v>73</v>
      </c>
      <c r="S772" s="49">
        <f t="shared" si="172"/>
        <v>73</v>
      </c>
      <c r="T772">
        <f t="shared" si="210"/>
        <v>7.65</v>
      </c>
      <c r="U772">
        <f t="shared" si="211"/>
        <v>83</v>
      </c>
      <c r="V772" s="49">
        <f t="shared" si="173"/>
        <v>83</v>
      </c>
      <c r="W772">
        <f t="shared" si="212"/>
        <v>7.76</v>
      </c>
      <c r="X772">
        <f t="shared" si="213"/>
        <v>73</v>
      </c>
      <c r="Y772" s="49">
        <f t="shared" si="174"/>
        <v>73</v>
      </c>
      <c r="Z772">
        <f t="shared" si="214"/>
        <v>7.94</v>
      </c>
      <c r="AA772">
        <f t="shared" si="215"/>
        <v>36</v>
      </c>
      <c r="AB772">
        <f t="shared" si="175"/>
        <v>36</v>
      </c>
      <c r="AC772">
        <f t="shared" si="184"/>
        <v>7.88</v>
      </c>
      <c r="AD772" cm="1">
        <f t="array" ref="AD772">1+SUMPRODUCT((D$469:D$776=D772)*(AC$469:AC$776&gt;AC772))</f>
        <v>42</v>
      </c>
      <c r="AE772">
        <f t="shared" si="185"/>
        <v>42</v>
      </c>
      <c r="AF772">
        <f t="shared" si="186"/>
        <v>7.72</v>
      </c>
      <c r="AG772" cm="1">
        <f t="array" ref="AG772">1+SUMPRODUCT((D$469:D$776=D772)*(AF$469:AF$776&gt;AF772))</f>
        <v>34</v>
      </c>
      <c r="AH772">
        <f t="shared" si="187"/>
        <v>34</v>
      </c>
      <c r="AI772">
        <f t="shared" si="188"/>
        <v>8.0299999999999994</v>
      </c>
      <c r="AJ772" cm="1">
        <f t="array" ref="AJ772">1+SUMPRODUCT((D$469:D$776=D772)*(AI$469:AI$776&gt;AI772))</f>
        <v>9</v>
      </c>
      <c r="AK772">
        <f t="shared" si="189"/>
        <v>9</v>
      </c>
      <c r="AL772">
        <f t="shared" si="190"/>
        <v>7.2</v>
      </c>
      <c r="AM772" cm="1">
        <f t="array" ref="AM772">1+SUMPRODUCT((D$469:D$776=D772)*(AL$469:AL$776&gt;AL772))</f>
        <v>89</v>
      </c>
      <c r="AN772">
        <f t="shared" si="191"/>
        <v>89</v>
      </c>
    </row>
    <row r="773" spans="2:40" x14ac:dyDescent="0.3">
      <c r="B773" t="s">
        <v>328</v>
      </c>
      <c r="C773" t="str">
        <f>VLOOKUP(B773,class!A$1:B$357,2,FALSE)</f>
        <v>Shire district</v>
      </c>
      <c r="D773" t="str">
        <f>VLOOKUP(B773,classifications!E$3:F$335,2,FALSE)</f>
        <v xml:space="preserve">Mainly Rural (rural including hub towns &gt;=80%) </v>
      </c>
      <c r="E773" s="7">
        <f t="shared" si="200"/>
        <v>7.77</v>
      </c>
      <c r="F773" s="49">
        <f t="shared" si="201"/>
        <v>26</v>
      </c>
      <c r="G773" s="49">
        <f t="shared" si="168"/>
        <v>26</v>
      </c>
      <c r="H773">
        <f t="shared" si="202"/>
        <v>7.78</v>
      </c>
      <c r="I773" s="49">
        <f t="shared" si="203"/>
        <v>20</v>
      </c>
      <c r="J773" s="49">
        <f t="shared" si="169"/>
        <v>20</v>
      </c>
      <c r="K773">
        <f t="shared" si="204"/>
        <v>7.53</v>
      </c>
      <c r="L773">
        <f t="shared" si="205"/>
        <v>40</v>
      </c>
      <c r="M773" s="49">
        <f t="shared" si="170"/>
        <v>40</v>
      </c>
      <c r="N773">
        <f t="shared" si="206"/>
        <v>7.8</v>
      </c>
      <c r="O773">
        <f t="shared" si="207"/>
        <v>35</v>
      </c>
      <c r="P773" s="49">
        <f t="shared" si="171"/>
        <v>35</v>
      </c>
      <c r="Q773">
        <f t="shared" si="208"/>
        <v>8.14</v>
      </c>
      <c r="R773">
        <f t="shared" si="209"/>
        <v>5</v>
      </c>
      <c r="S773" s="49">
        <f t="shared" si="172"/>
        <v>5</v>
      </c>
      <c r="T773">
        <f t="shared" si="210"/>
        <v>7.97</v>
      </c>
      <c r="U773">
        <f t="shared" si="211"/>
        <v>24</v>
      </c>
      <c r="V773" s="49">
        <f t="shared" si="173"/>
        <v>24</v>
      </c>
      <c r="W773">
        <f t="shared" si="212"/>
        <v>8.01</v>
      </c>
      <c r="X773">
        <f t="shared" si="213"/>
        <v>17</v>
      </c>
      <c r="Y773" s="49">
        <f t="shared" si="174"/>
        <v>17</v>
      </c>
      <c r="Z773">
        <f t="shared" si="214"/>
        <v>8</v>
      </c>
      <c r="AA773">
        <f t="shared" si="215"/>
        <v>25</v>
      </c>
      <c r="AB773">
        <f t="shared" si="175"/>
        <v>25</v>
      </c>
      <c r="AC773">
        <f t="shared" si="184"/>
        <v>7.92</v>
      </c>
      <c r="AD773" cm="1">
        <f t="array" ref="AD773">1+SUMPRODUCT((D$469:D$776=D773)*(AC$469:AC$776&gt;AC773))</f>
        <v>30</v>
      </c>
      <c r="AE773">
        <f t="shared" si="185"/>
        <v>30</v>
      </c>
      <c r="AF773">
        <f t="shared" si="186"/>
        <v>7.86</v>
      </c>
      <c r="AG773" cm="1">
        <f t="array" ref="AG773">1+SUMPRODUCT((D$469:D$776=D773)*(AF$469:AF$776&gt;AF773))</f>
        <v>23</v>
      </c>
      <c r="AH773">
        <f t="shared" si="187"/>
        <v>23</v>
      </c>
      <c r="AI773">
        <f t="shared" si="188"/>
        <v>7.87</v>
      </c>
      <c r="AJ773" cm="1">
        <f t="array" ref="AJ773">1+SUMPRODUCT((D$469:D$776=D773)*(AI$469:AI$776&gt;AI773))</f>
        <v>22</v>
      </c>
      <c r="AK773">
        <f t="shared" si="189"/>
        <v>22</v>
      </c>
      <c r="AL773">
        <f t="shared" si="190"/>
        <v>7.81</v>
      </c>
      <c r="AM773" cm="1">
        <f t="array" ref="AM773">1+SUMPRODUCT((D$469:D$776=D773)*(AL$469:AL$776&gt;AL773))</f>
        <v>30</v>
      </c>
      <c r="AN773">
        <f t="shared" si="191"/>
        <v>30</v>
      </c>
    </row>
    <row r="774" spans="2:40" x14ac:dyDescent="0.3">
      <c r="B774" t="s">
        <v>330</v>
      </c>
      <c r="C774" t="str">
        <f>VLOOKUP(B774,class!A$1:B$357,2,FALSE)</f>
        <v>Shire district</v>
      </c>
      <c r="D774" t="str">
        <f>VLOOKUP(B774,classifications!E$3:F$335,2,FALSE)</f>
        <v xml:space="preserve">Largely Rural (rural including hub towns 50-79%) </v>
      </c>
      <c r="E774" s="7">
        <f t="shared" si="200"/>
        <v>7.87</v>
      </c>
      <c r="F774" s="49">
        <f t="shared" si="201"/>
        <v>12</v>
      </c>
      <c r="G774" s="49">
        <f t="shared" si="168"/>
        <v>12</v>
      </c>
      <c r="H774">
        <f t="shared" si="202"/>
        <v>7.72</v>
      </c>
      <c r="I774" s="49">
        <f t="shared" si="203"/>
        <v>33</v>
      </c>
      <c r="J774" s="49">
        <f t="shared" si="169"/>
        <v>33</v>
      </c>
      <c r="K774">
        <f t="shared" si="204"/>
        <v>8.0500000000000007</v>
      </c>
      <c r="L774">
        <f t="shared" si="205"/>
        <v>4</v>
      </c>
      <c r="M774" s="49">
        <f t="shared" si="170"/>
        <v>4</v>
      </c>
      <c r="N774">
        <f t="shared" si="206"/>
        <v>7.64</v>
      </c>
      <c r="O774">
        <f t="shared" si="207"/>
        <v>41</v>
      </c>
      <c r="P774" s="49">
        <f t="shared" si="171"/>
        <v>41</v>
      </c>
      <c r="Q774">
        <f t="shared" si="208"/>
        <v>7.84</v>
      </c>
      <c r="R774">
        <f t="shared" si="209"/>
        <v>32</v>
      </c>
      <c r="S774" s="49">
        <f t="shared" si="172"/>
        <v>32</v>
      </c>
      <c r="T774">
        <f t="shared" si="210"/>
        <v>8.09</v>
      </c>
      <c r="U774">
        <f t="shared" si="211"/>
        <v>12</v>
      </c>
      <c r="V774" s="49">
        <f t="shared" si="173"/>
        <v>12</v>
      </c>
      <c r="W774">
        <f t="shared" si="212"/>
        <v>8.08</v>
      </c>
      <c r="X774">
        <f t="shared" si="213"/>
        <v>12</v>
      </c>
      <c r="Y774" s="49">
        <f t="shared" si="174"/>
        <v>12</v>
      </c>
      <c r="Z774">
        <f t="shared" si="214"/>
        <v>7.89</v>
      </c>
      <c r="AA774">
        <f t="shared" si="215"/>
        <v>31</v>
      </c>
      <c r="AB774">
        <f t="shared" si="175"/>
        <v>31</v>
      </c>
      <c r="AC774">
        <f t="shared" si="184"/>
        <v>7.91</v>
      </c>
      <c r="AD774" cm="1">
        <f t="array" ref="AD774">1+SUMPRODUCT((D$469:D$776=D774)*(AC$469:AC$776&gt;AC774))</f>
        <v>25</v>
      </c>
      <c r="AE774">
        <f t="shared" si="185"/>
        <v>25</v>
      </c>
      <c r="AF774">
        <f t="shared" si="186"/>
        <v>8</v>
      </c>
      <c r="AG774" cm="1">
        <f t="array" ref="AG774">1+SUMPRODUCT((D$469:D$776=D774)*(AF$469:AF$776&gt;AF774))</f>
        <v>8</v>
      </c>
      <c r="AH774">
        <f t="shared" si="187"/>
        <v>8</v>
      </c>
      <c r="AI774">
        <f t="shared" si="188"/>
        <v>8.0299999999999994</v>
      </c>
      <c r="AJ774" cm="1">
        <f t="array" ref="AJ774">1+SUMPRODUCT((D$469:D$776=D774)*(AI$469:AI$776&gt;AI774))</f>
        <v>10</v>
      </c>
      <c r="AK774">
        <f t="shared" si="189"/>
        <v>10</v>
      </c>
      <c r="AL774">
        <f t="shared" si="190"/>
        <v>8.02</v>
      </c>
      <c r="AM774" cm="1">
        <f t="array" ref="AM774">1+SUMPRODUCT((D$469:D$776=D774)*(AL$469:AL$776&gt;AL774))</f>
        <v>10</v>
      </c>
      <c r="AN774">
        <f t="shared" si="191"/>
        <v>10</v>
      </c>
    </row>
    <row r="775" spans="2:40" x14ac:dyDescent="0.3">
      <c r="B775" t="s">
        <v>331</v>
      </c>
      <c r="C775" t="str">
        <f>VLOOKUP(B775,class!A$1:B$357,2,FALSE)</f>
        <v>Shire district</v>
      </c>
      <c r="D775" t="str">
        <f>VLOOKUP(B775,classifications!E$3:F$335,2,FALSE)</f>
        <v>Urban with Significant Rural (rural including hub towns 26-49%)</v>
      </c>
      <c r="E775" s="7">
        <f t="shared" si="200"/>
        <v>7.68</v>
      </c>
      <c r="F775" s="49">
        <f t="shared" si="201"/>
        <v>34</v>
      </c>
      <c r="G775" s="49">
        <f t="shared" si="168"/>
        <v>34</v>
      </c>
      <c r="H775">
        <f t="shared" si="202"/>
        <v>7.85</v>
      </c>
      <c r="I775" s="49">
        <f t="shared" si="203"/>
        <v>16</v>
      </c>
      <c r="J775" s="49">
        <f t="shared" si="169"/>
        <v>16</v>
      </c>
      <c r="K775">
        <f t="shared" si="204"/>
        <v>7.62</v>
      </c>
      <c r="L775">
        <f t="shared" si="205"/>
        <v>46</v>
      </c>
      <c r="M775" s="49">
        <f t="shared" si="170"/>
        <v>46</v>
      </c>
      <c r="N775">
        <f t="shared" si="206"/>
        <v>7.66</v>
      </c>
      <c r="O775">
        <f t="shared" si="207"/>
        <v>46</v>
      </c>
      <c r="P775" s="49">
        <f t="shared" si="171"/>
        <v>46</v>
      </c>
      <c r="Q775">
        <f t="shared" si="208"/>
        <v>7.66</v>
      </c>
      <c r="R775">
        <f t="shared" si="209"/>
        <v>48</v>
      </c>
      <c r="S775" s="49">
        <f t="shared" si="172"/>
        <v>48</v>
      </c>
      <c r="T775">
        <f t="shared" si="210"/>
        <v>7.85</v>
      </c>
      <c r="U775">
        <f t="shared" si="211"/>
        <v>38</v>
      </c>
      <c r="V775" s="49">
        <f t="shared" si="173"/>
        <v>38</v>
      </c>
      <c r="W775">
        <f t="shared" si="212"/>
        <v>7.99</v>
      </c>
      <c r="X775">
        <f t="shared" si="213"/>
        <v>20</v>
      </c>
      <c r="Y775" s="49">
        <f t="shared" si="174"/>
        <v>20</v>
      </c>
      <c r="Z775">
        <f t="shared" si="214"/>
        <v>8.08</v>
      </c>
      <c r="AA775">
        <f t="shared" si="215"/>
        <v>14</v>
      </c>
      <c r="AB775">
        <f t="shared" si="175"/>
        <v>14</v>
      </c>
      <c r="AC775">
        <f t="shared" si="184"/>
        <v>7.92</v>
      </c>
      <c r="AD775" cm="1">
        <f t="array" ref="AD775">1+SUMPRODUCT((D$469:D$776=D775)*(AC$469:AC$776&gt;AC775))</f>
        <v>25</v>
      </c>
      <c r="AE775">
        <f t="shared" si="185"/>
        <v>25</v>
      </c>
      <c r="AF775">
        <f t="shared" si="186"/>
        <v>7.79</v>
      </c>
      <c r="AG775" cm="1">
        <f t="array" ref="AG775">1+SUMPRODUCT((D$469:D$776=D775)*(AF$469:AF$776&gt;AF775))</f>
        <v>23</v>
      </c>
      <c r="AH775">
        <f t="shared" si="187"/>
        <v>23</v>
      </c>
      <c r="AI775">
        <f t="shared" si="188"/>
        <v>7.98</v>
      </c>
      <c r="AJ775" cm="1">
        <f t="array" ref="AJ775">1+SUMPRODUCT((D$469:D$776=D775)*(AI$469:AI$776&gt;AI775))</f>
        <v>15</v>
      </c>
      <c r="AK775">
        <f t="shared" si="189"/>
        <v>15</v>
      </c>
      <c r="AL775">
        <f t="shared" si="190"/>
        <v>8.08</v>
      </c>
      <c r="AM775" cm="1">
        <f t="array" ref="AM775">1+SUMPRODUCT((D$469:D$776=D775)*(AL$469:AL$776&gt;AL775))</f>
        <v>10</v>
      </c>
      <c r="AN775">
        <f t="shared" si="191"/>
        <v>10</v>
      </c>
    </row>
    <row r="776" spans="2:40" x14ac:dyDescent="0.3">
      <c r="B776" t="s">
        <v>332</v>
      </c>
      <c r="C776" t="str">
        <f>VLOOKUP(B776,class!A$1:B$357,2,FALSE)</f>
        <v>Unitary authority</v>
      </c>
      <c r="D776" t="str">
        <f>VLOOKUP(B776,classifications!E$3:F$335,2,FALSE)</f>
        <v>Urban with City and Town</v>
      </c>
      <c r="E776" s="7">
        <f t="shared" si="200"/>
        <v>7.71</v>
      </c>
      <c r="F776" s="49">
        <f t="shared" si="201"/>
        <v>33</v>
      </c>
      <c r="G776" s="49">
        <f t="shared" ref="G776" si="216">IF(E776="x",9999,F776)</f>
        <v>33</v>
      </c>
      <c r="H776">
        <f t="shared" si="202"/>
        <v>7.78</v>
      </c>
      <c r="I776" s="49">
        <f t="shared" si="203"/>
        <v>23</v>
      </c>
      <c r="J776" s="49">
        <f t="shared" ref="J776" si="217">IF(H776="x",9999,I776)</f>
        <v>23</v>
      </c>
      <c r="K776">
        <f t="shared" si="204"/>
        <v>7.62</v>
      </c>
      <c r="L776">
        <f t="shared" si="205"/>
        <v>67</v>
      </c>
      <c r="M776" s="49">
        <f t="shared" ref="M776" si="218">IF(K776="x",9999,L776)</f>
        <v>67</v>
      </c>
      <c r="N776">
        <f t="shared" si="206"/>
        <v>7.82</v>
      </c>
      <c r="O776">
        <f t="shared" si="207"/>
        <v>39</v>
      </c>
      <c r="P776" s="49">
        <f t="shared" ref="P776" si="219">IF(N776="x",9999,O776)</f>
        <v>39</v>
      </c>
      <c r="Q776">
        <f t="shared" si="208"/>
        <v>7.8</v>
      </c>
      <c r="R776">
        <f t="shared" si="209"/>
        <v>54</v>
      </c>
      <c r="S776" s="49">
        <f t="shared" ref="S776" si="220">IF(Q776="x",9999,R776)</f>
        <v>54</v>
      </c>
      <c r="T776">
        <f t="shared" si="210"/>
        <v>7.84</v>
      </c>
      <c r="U776">
        <f t="shared" si="211"/>
        <v>51</v>
      </c>
      <c r="V776" s="49">
        <f t="shared" ref="V776" si="221">IF(T776="x",9999,U776)</f>
        <v>51</v>
      </c>
      <c r="W776">
        <f t="shared" si="212"/>
        <v>7.74</v>
      </c>
      <c r="X776">
        <f t="shared" si="213"/>
        <v>77</v>
      </c>
      <c r="Y776" s="49">
        <f t="shared" ref="Y776" si="222">IF(W776="x",9999,X776)</f>
        <v>77</v>
      </c>
      <c r="Z776">
        <f t="shared" si="214"/>
        <v>7.75</v>
      </c>
      <c r="AA776">
        <f t="shared" si="215"/>
        <v>67</v>
      </c>
      <c r="AB776">
        <f t="shared" ref="AB776" si="223">IF(Z776="x",9999,AA776)</f>
        <v>67</v>
      </c>
      <c r="AC776">
        <f t="shared" si="184"/>
        <v>7.92</v>
      </c>
      <c r="AD776" cm="1">
        <f t="array" ref="AD776">1+SUMPRODUCT((D$469:D$776=D776)*(AC$469:AC$776&gt;AC776))</f>
        <v>34</v>
      </c>
      <c r="AE776">
        <f t="shared" si="185"/>
        <v>34</v>
      </c>
      <c r="AF776">
        <f t="shared" si="186"/>
        <v>7.62</v>
      </c>
      <c r="AG776" cm="1">
        <f t="array" ref="AG776">1+SUMPRODUCT((D$469:D$776=D776)*(AF$469:AF$776&gt;AF776))</f>
        <v>64</v>
      </c>
      <c r="AH776">
        <f t="shared" si="187"/>
        <v>64</v>
      </c>
      <c r="AI776">
        <f t="shared" si="188"/>
        <v>7.81</v>
      </c>
      <c r="AJ776" cm="1">
        <f t="array" ref="AJ776">1+SUMPRODUCT((D$469:D$776=D776)*(AI$469:AI$776&gt;AI776))</f>
        <v>35</v>
      </c>
      <c r="AK776">
        <f t="shared" si="189"/>
        <v>35</v>
      </c>
      <c r="AL776">
        <f t="shared" si="190"/>
        <v>7.68</v>
      </c>
      <c r="AM776" cm="1">
        <f t="array" ref="AM776">1+SUMPRODUCT((D$469:D$776=D776)*(AL$469:AL$776&gt;AL776))</f>
        <v>58</v>
      </c>
      <c r="AN776">
        <f t="shared" si="191"/>
        <v>58</v>
      </c>
    </row>
    <row r="777" spans="2:40" x14ac:dyDescent="0.3">
      <c r="B777" s="7"/>
      <c r="C777" s="7"/>
      <c r="D777" s="7"/>
      <c r="E777" s="7"/>
      <c r="F777" s="7"/>
      <c r="G777" s="7"/>
    </row>
    <row r="778" spans="2:40" x14ac:dyDescent="0.3">
      <c r="B778" s="7"/>
      <c r="C778" s="7"/>
      <c r="D778" s="7"/>
      <c r="E778" s="7"/>
      <c r="F778" s="7"/>
      <c r="G778" s="7"/>
    </row>
    <row r="779" spans="2:40" x14ac:dyDescent="0.3">
      <c r="B779" s="7"/>
      <c r="C779" s="7"/>
      <c r="D779" s="7"/>
      <c r="E779" s="7"/>
      <c r="F779" s="7"/>
      <c r="G779" s="7"/>
    </row>
    <row r="780" spans="2:40" x14ac:dyDescent="0.3">
      <c r="B780" s="7"/>
      <c r="C780" s="7"/>
      <c r="D780" t="s">
        <v>5</v>
      </c>
      <c r="E780" s="7">
        <f t="shared" ref="E780:E785" si="224">AVERAGEIF($D$469:$D$776,$D780,$E$469:$E$776)</f>
        <v>7.8288095238095226</v>
      </c>
      <c r="F780" s="7"/>
      <c r="G780" t="s">
        <v>5</v>
      </c>
      <c r="H780" s="7">
        <f t="shared" ref="H780:H785" si="225">AVERAGEIF($D$469:$D$776,$D780,$H$469:$H$776)</f>
        <v>7.7845238095238063</v>
      </c>
      <c r="J780" t="s">
        <v>5</v>
      </c>
      <c r="K780" s="7">
        <f t="shared" ref="K780:K785" si="226">AVERAGEIF($D$469:$D$776,$D780,$K$469:$K$776)</f>
        <v>7.9111904761904741</v>
      </c>
      <c r="M780" t="s">
        <v>5</v>
      </c>
      <c r="N780" s="7">
        <f t="shared" ref="N780:N785" si="227">AVERAGEIF($D$469:$D$776,$D780,$N$469:$N$776)</f>
        <v>7.9823809523809519</v>
      </c>
      <c r="P780" t="s">
        <v>5</v>
      </c>
      <c r="Q780" s="7">
        <f t="shared" ref="Q780:Q785" si="228">AVERAGEIF($D$469:$D$776,$D780,$Q$469:$Q$776)</f>
        <v>7.9754761904761899</v>
      </c>
      <c r="S780" t="s">
        <v>5</v>
      </c>
      <c r="T780" s="7">
        <f t="shared" ref="T780:T785" si="229">AVERAGEIF($D$469:$D$776,$D780,$T$469:$T$776)</f>
        <v>8.0280952380952382</v>
      </c>
      <c r="V780" t="s">
        <v>5</v>
      </c>
      <c r="W780" s="7">
        <f t="shared" ref="W780:W785" si="230">AVERAGEIF($D$469:$D$776,$D780,$W$469:$W$776)</f>
        <v>7.9817073170731705</v>
      </c>
      <c r="Y780" t="s">
        <v>5</v>
      </c>
      <c r="Z780" s="7">
        <f t="shared" ref="Z780:Z785" si="231">AVERAGEIF($D$469:$D$776,$D780,$Z$469:$Z$776)</f>
        <v>8.0030952380952378</v>
      </c>
      <c r="AB780" t="s">
        <v>5</v>
      </c>
      <c r="AC780" s="7">
        <f>AVERAGEIF($D$469:$D$776,$D780,AC$469:AC$776)</f>
        <v>8.0269047619047615</v>
      </c>
      <c r="AE780" t="s">
        <v>5</v>
      </c>
      <c r="AF780" s="7">
        <f>AVERAGEIF($D$469:$D$776,$D780,AF$469:AF$776)</f>
        <v>7.8914285714285723</v>
      </c>
      <c r="AH780" t="s">
        <v>5</v>
      </c>
      <c r="AI780" s="7">
        <f>AVERAGEIF($D$469:$D$776,$D780,AI$469:AI$776)</f>
        <v>7.8797619047619047</v>
      </c>
      <c r="AK780" t="s">
        <v>5</v>
      </c>
      <c r="AL780" s="7">
        <f>AVERAGEIF($D$469:$D$776,$D780,AL$469:AL$776)</f>
        <v>7.8915384615384623</v>
      </c>
    </row>
    <row r="781" spans="2:40" x14ac:dyDescent="0.3">
      <c r="B781" s="7"/>
      <c r="C781" s="7"/>
      <c r="D781" t="s">
        <v>13</v>
      </c>
      <c r="E781" s="7">
        <f t="shared" si="224"/>
        <v>7.7975609756097555</v>
      </c>
      <c r="F781" s="7"/>
      <c r="G781" t="s">
        <v>13</v>
      </c>
      <c r="H781" s="7">
        <f t="shared" si="225"/>
        <v>7.838536585365854</v>
      </c>
      <c r="J781" t="s">
        <v>13</v>
      </c>
      <c r="K781" s="7">
        <f t="shared" si="226"/>
        <v>7.8292682926829285</v>
      </c>
      <c r="M781" t="s">
        <v>13</v>
      </c>
      <c r="N781" s="7">
        <f t="shared" si="227"/>
        <v>7.9514634146341479</v>
      </c>
      <c r="P781" t="s">
        <v>13</v>
      </c>
      <c r="Q781" s="7">
        <f t="shared" si="228"/>
        <v>7.9751219512195126</v>
      </c>
      <c r="S781" t="s">
        <v>13</v>
      </c>
      <c r="T781" s="7">
        <f t="shared" si="229"/>
        <v>7.9758536585365851</v>
      </c>
      <c r="V781" t="s">
        <v>13</v>
      </c>
      <c r="W781" s="7">
        <f t="shared" si="230"/>
        <v>8.0114634146341466</v>
      </c>
      <c r="Y781" t="s">
        <v>13</v>
      </c>
      <c r="Z781" s="7">
        <f t="shared" si="231"/>
        <v>7.9892682926829268</v>
      </c>
      <c r="AB781" t="s">
        <v>13</v>
      </c>
      <c r="AC781" s="7">
        <f t="shared" ref="AC781:AC785" si="232">AVERAGEIF($D$469:$D$776,$D781,AC$469:AC$776)</f>
        <v>7.9478048780487809</v>
      </c>
      <c r="AE781" t="s">
        <v>13</v>
      </c>
      <c r="AF781" s="7">
        <f t="shared" ref="AF781:AF785" si="233">AVERAGEIF($D$469:$D$776,$D781,AF$469:AF$776)</f>
        <v>7.77</v>
      </c>
      <c r="AH781" t="s">
        <v>13</v>
      </c>
      <c r="AI781" s="7">
        <f t="shared" ref="AI781:AI785" si="234">AVERAGEIF($D$469:$D$776,$D781,AI$469:AI$776)</f>
        <v>7.8736585365853653</v>
      </c>
      <c r="AK781" t="s">
        <v>13</v>
      </c>
      <c r="AL781" s="7">
        <f t="shared" ref="AL781:AL785" si="235">AVERAGEIF($D$469:$D$776,$D781,AL$469:AL$776)</f>
        <v>7.848780487804877</v>
      </c>
    </row>
    <row r="782" spans="2:40" x14ac:dyDescent="0.3">
      <c r="B782" s="7"/>
      <c r="C782" s="7"/>
      <c r="D782" t="s">
        <v>11</v>
      </c>
      <c r="E782" s="7">
        <f t="shared" si="224"/>
        <v>7.7558333333333325</v>
      </c>
      <c r="F782" s="7"/>
      <c r="G782" t="s">
        <v>11</v>
      </c>
      <c r="H782" s="7">
        <f t="shared" si="225"/>
        <v>7.787499999999997</v>
      </c>
      <c r="J782" t="s">
        <v>11</v>
      </c>
      <c r="K782" s="7">
        <f t="shared" si="226"/>
        <v>7.8495833333333325</v>
      </c>
      <c r="M782" t="s">
        <v>11</v>
      </c>
      <c r="N782" s="7">
        <f t="shared" si="227"/>
        <v>7.8947916666666655</v>
      </c>
      <c r="P782" t="s">
        <v>11</v>
      </c>
      <c r="Q782" s="7">
        <f t="shared" si="228"/>
        <v>7.9022916666666676</v>
      </c>
      <c r="S782" t="s">
        <v>11</v>
      </c>
      <c r="T782" s="7">
        <f t="shared" si="229"/>
        <v>7.9572916666666664</v>
      </c>
      <c r="V782" t="s">
        <v>11</v>
      </c>
      <c r="W782" s="7">
        <f t="shared" si="230"/>
        <v>7.9514583333333322</v>
      </c>
      <c r="Y782" t="s">
        <v>11</v>
      </c>
      <c r="Z782" s="7">
        <f t="shared" si="231"/>
        <v>7.9806249999999972</v>
      </c>
      <c r="AB782" t="s">
        <v>11</v>
      </c>
      <c r="AC782" s="7">
        <f t="shared" si="232"/>
        <v>7.9202000000000012</v>
      </c>
      <c r="AE782" t="s">
        <v>11</v>
      </c>
      <c r="AF782" s="7">
        <f t="shared" si="233"/>
        <v>7.7191836734693879</v>
      </c>
      <c r="AH782" t="s">
        <v>11</v>
      </c>
      <c r="AI782" s="7">
        <f t="shared" si="234"/>
        <v>7.8420000000000014</v>
      </c>
      <c r="AK782" t="s">
        <v>11</v>
      </c>
      <c r="AL782" s="7">
        <f t="shared" si="235"/>
        <v>7.856938775510204</v>
      </c>
    </row>
    <row r="783" spans="2:40" x14ac:dyDescent="0.3">
      <c r="B783" s="7"/>
      <c r="C783" s="7"/>
      <c r="D783" t="s">
        <v>3</v>
      </c>
      <c r="E783" s="7">
        <f t="shared" si="224"/>
        <v>7.6493406593406581</v>
      </c>
      <c r="F783" s="7"/>
      <c r="G783" t="s">
        <v>3</v>
      </c>
      <c r="H783" s="7">
        <f t="shared" si="225"/>
        <v>7.6667032967032949</v>
      </c>
      <c r="J783" t="s">
        <v>3</v>
      </c>
      <c r="K783" s="7">
        <f t="shared" si="226"/>
        <v>7.7272527472527468</v>
      </c>
      <c r="M783" t="s">
        <v>3</v>
      </c>
      <c r="N783" s="7">
        <f t="shared" si="227"/>
        <v>7.8032967032967049</v>
      </c>
      <c r="P783" t="s">
        <v>3</v>
      </c>
      <c r="Q783" s="7">
        <f t="shared" si="228"/>
        <v>7.839670329670331</v>
      </c>
      <c r="S783" t="s">
        <v>3</v>
      </c>
      <c r="T783" s="7">
        <f t="shared" si="229"/>
        <v>7.8580219780219789</v>
      </c>
      <c r="V783" t="s">
        <v>3</v>
      </c>
      <c r="W783" s="7">
        <f t="shared" si="230"/>
        <v>7.9140659340659347</v>
      </c>
      <c r="Y783" t="s">
        <v>3</v>
      </c>
      <c r="Z783" s="7">
        <f t="shared" si="231"/>
        <v>7.8825555555555562</v>
      </c>
      <c r="AB783" t="s">
        <v>3</v>
      </c>
      <c r="AC783" s="7">
        <f t="shared" si="232"/>
        <v>7.8776666666666655</v>
      </c>
      <c r="AE783" t="s">
        <v>3</v>
      </c>
      <c r="AF783" s="7">
        <f t="shared" si="233"/>
        <v>7.7188888888888885</v>
      </c>
      <c r="AH783" t="s">
        <v>3</v>
      </c>
      <c r="AI783" s="7">
        <f t="shared" si="234"/>
        <v>7.7496666666666645</v>
      </c>
      <c r="AK783" t="s">
        <v>3</v>
      </c>
      <c r="AL783" s="7">
        <f t="shared" si="235"/>
        <v>7.7310112359550551</v>
      </c>
    </row>
    <row r="784" spans="2:40" x14ac:dyDescent="0.3">
      <c r="B784" s="7"/>
      <c r="C784" s="7"/>
      <c r="D784" t="s">
        <v>7</v>
      </c>
      <c r="E784" s="7">
        <f t="shared" si="224"/>
        <v>7.6811111111111119</v>
      </c>
      <c r="F784" s="7"/>
      <c r="G784" t="s">
        <v>7</v>
      </c>
      <c r="H784" s="7">
        <f t="shared" si="225"/>
        <v>7.757777777777779</v>
      </c>
      <c r="J784" t="s">
        <v>7</v>
      </c>
      <c r="K784" s="7">
        <f t="shared" si="226"/>
        <v>7.7255555555555553</v>
      </c>
      <c r="M784" t="s">
        <v>7</v>
      </c>
      <c r="N784" s="7">
        <f t="shared" si="227"/>
        <v>7.8433333333333337</v>
      </c>
      <c r="P784" t="s">
        <v>7</v>
      </c>
      <c r="Q784" s="7">
        <f t="shared" si="228"/>
        <v>7.9355555555555561</v>
      </c>
      <c r="S784" t="s">
        <v>7</v>
      </c>
      <c r="T784" s="7">
        <f t="shared" si="229"/>
        <v>7.9222222222222216</v>
      </c>
      <c r="V784" t="s">
        <v>7</v>
      </c>
      <c r="W784" s="7">
        <f t="shared" si="230"/>
        <v>7.8211111111111116</v>
      </c>
      <c r="Y784" t="s">
        <v>7</v>
      </c>
      <c r="Z784" s="7">
        <f t="shared" si="231"/>
        <v>7.9044444444444446</v>
      </c>
      <c r="AB784" t="s">
        <v>7</v>
      </c>
      <c r="AC784" s="7">
        <f t="shared" si="232"/>
        <v>7.948888888888888</v>
      </c>
      <c r="AE784" t="s">
        <v>7</v>
      </c>
      <c r="AF784" s="7">
        <f t="shared" si="233"/>
        <v>7.7466666666666661</v>
      </c>
      <c r="AH784" t="s">
        <v>7</v>
      </c>
      <c r="AI784" s="7">
        <f t="shared" si="234"/>
        <v>7.8322222222222235</v>
      </c>
      <c r="AK784" t="s">
        <v>7</v>
      </c>
      <c r="AL784" s="7">
        <f t="shared" si="235"/>
        <v>7.6233333333333348</v>
      </c>
    </row>
    <row r="785" spans="2:40" x14ac:dyDescent="0.3">
      <c r="B785" s="7"/>
      <c r="C785" s="7"/>
      <c r="D785" t="s">
        <v>16</v>
      </c>
      <c r="E785" s="7">
        <f t="shared" si="224"/>
        <v>7.580810810810811</v>
      </c>
      <c r="F785" s="7"/>
      <c r="G785" t="s">
        <v>16</v>
      </c>
      <c r="H785" s="7">
        <f t="shared" si="225"/>
        <v>7.6260810810810797</v>
      </c>
      <c r="J785" t="s">
        <v>16</v>
      </c>
      <c r="K785" s="7">
        <f t="shared" si="226"/>
        <v>7.6644594594594606</v>
      </c>
      <c r="M785" t="s">
        <v>16</v>
      </c>
      <c r="N785" s="7">
        <f t="shared" si="227"/>
        <v>7.7391891891891902</v>
      </c>
      <c r="P785" t="s">
        <v>16</v>
      </c>
      <c r="Q785" s="7">
        <f t="shared" si="228"/>
        <v>7.7500000000000018</v>
      </c>
      <c r="S785" t="s">
        <v>16</v>
      </c>
      <c r="T785" s="7">
        <f t="shared" si="229"/>
        <v>7.8012162162162175</v>
      </c>
      <c r="V785" t="s">
        <v>16</v>
      </c>
      <c r="W785" s="7">
        <f t="shared" si="230"/>
        <v>7.8082432432432407</v>
      </c>
      <c r="Y785" t="s">
        <v>16</v>
      </c>
      <c r="Z785" s="7">
        <f t="shared" si="231"/>
        <v>7.8341891891891926</v>
      </c>
      <c r="AB785" t="s">
        <v>16</v>
      </c>
      <c r="AC785" s="7">
        <f t="shared" si="232"/>
        <v>7.8006756756756754</v>
      </c>
      <c r="AE785" t="s">
        <v>16</v>
      </c>
      <c r="AF785" s="7">
        <f t="shared" si="233"/>
        <v>7.6558108108108103</v>
      </c>
      <c r="AH785" t="s">
        <v>16</v>
      </c>
      <c r="AI785" s="7">
        <f t="shared" si="234"/>
        <v>7.7326027397260289</v>
      </c>
      <c r="AK785" t="s">
        <v>16</v>
      </c>
      <c r="AL785" s="7">
        <f t="shared" si="235"/>
        <v>7.6430555555555548</v>
      </c>
    </row>
    <row r="786" spans="2:40" x14ac:dyDescent="0.3">
      <c r="B786" s="7"/>
      <c r="C786" s="7"/>
      <c r="D786" s="7" t="s">
        <v>907</v>
      </c>
      <c r="E786" s="7">
        <f>(SUMIF(D469:D776,D783,E469:E776)+SUMIF(D469:D776,D784,E469:E776)+SUMIF(D469:D776,D785,E469:E776))/(COUNTIF(D469:D776,D783)+COUNTIF(D469:D776,D784)+COUNTIF(D469:D776,D785))</f>
        <v>7.5782857142857134</v>
      </c>
      <c r="F786" s="7"/>
      <c r="G786" s="7" t="s">
        <v>907</v>
      </c>
      <c r="H786" s="7">
        <f>(SUMIF(D469:D776,G783,H469:H776)+SUMIF(D469:D776,G784,H469:H776)+SUMIF(D469:D776,G785,H469:H776))/(COUNTIF(D469:D776,G783)+COUNTIF(D469:D776,G784)+COUNTIF(D469:D776,G785))</f>
        <v>7.6103999999999985</v>
      </c>
      <c r="J786" s="7" t="s">
        <v>907</v>
      </c>
      <c r="K786" s="7">
        <f>(SUMIF(D469:D776,J783,K469:K776)+SUMIF(D469:D776,J784,K469:K776)+SUMIF(D469:D776,J785,K469:K776))/(COUNTIF(D469:D776,J783)+COUNTIF(D469:D776,J784)+COUNTIF(D469:D776,J785))</f>
        <v>7.6564571428571435</v>
      </c>
      <c r="M786" s="7" t="s">
        <v>907</v>
      </c>
      <c r="N786" s="7">
        <f>(SUMIF(D469:D776,M783,N469:N776)+SUMIF(D469:D776,M784,N469:N776)+SUMIF(D469:D776,M785,N469:N776))/(COUNTIF(D469:D776,M783)+COUNTIF(D469:D776,M784)+COUNTIF(D469:D776,M785))</f>
        <v>7.7336571428571448</v>
      </c>
      <c r="P786" s="7" t="s">
        <v>907</v>
      </c>
      <c r="Q786" s="7">
        <f>(SUMIF(D469:D776,P783,Q469:Q776)+SUMIF(D469:D776,P784,Q469:Q776)+SUMIF(D469:D776,P785,Q469:Q776))/(COUNTIF(D469:D776,P783)+COUNTIF(D469:D776,P784)+COUNTIF(D469:D776,P785))</f>
        <v>7.7618857142857154</v>
      </c>
      <c r="S786" s="7" t="s">
        <v>907</v>
      </c>
      <c r="T786" s="7">
        <f>(SUMIF(D469:D776,S783,T469:T776)+SUMIF(D469:D776,S784,T469:T776)+SUMIF(D469:D776,S785,T469:T776))/(COUNTIF(D469:D776,S783)+COUNTIF(D469:D776,S784)+COUNTIF(D469:D776,S785))</f>
        <v>7.7924000000000007</v>
      </c>
      <c r="V786" s="7" t="s">
        <v>907</v>
      </c>
      <c r="W786" s="7">
        <f>(SUMIF(D469:D776,S783,W469:W776)+SUMIF(D469:D776,S784,W469:W776)+SUMIF(D469:D776,S785,W469:W776))/(COUNTIF(D469:D776,S783)+COUNTIF(D469:D776,S784)+COUNTIF(D469:D776,S785))</f>
        <v>7.8193142857142854</v>
      </c>
      <c r="Y786" s="7" t="s">
        <v>907</v>
      </c>
      <c r="Z786" s="7">
        <f>(SUMIF(D469:D776,V783,Z469:Z776)+SUMIF(D469:D776,V784,Z469:Z776)+SUMIF(D469:D776,V785,Z469:Z776))/(COUNTIF(D469:D776,V783)+COUNTIF(D469:D776,V784)+COUNTIF(D469:D776,V785))</f>
        <v>7.773142857142858</v>
      </c>
      <c r="AB786" s="7" t="s">
        <v>907</v>
      </c>
      <c r="AC786" s="7">
        <f>(SUMIF($D469:$D776,Y783,AC469:AC776)+SUMIF($D469:$D776,Y784,AC469:AC776)+SUMIF($D469:$D776,Y785,AC469:AC776))/(COUNTIF($D469:$D776,Y783)+COUNTIF($D469:$D776,Y784)+COUNTIF($D469:$D776,Y785))</f>
        <v>7.7587428571428561</v>
      </c>
      <c r="AE786" s="7" t="s">
        <v>907</v>
      </c>
      <c r="AF786" s="7">
        <f>(SUMIF($D469:$D776,AB783,AF469:AF776)+SUMIF($D469:$D776,AB784,AF469:AF776)+SUMIF($D469:$D776,AB785,AF469:AF776))/(COUNTIF($D469:$D776,AB783)+COUNTIF($D469:$D776,AB784)+COUNTIF($D469:$D776,AB785))</f>
        <v>7.6054285714285701</v>
      </c>
      <c r="AH786" s="7" t="s">
        <v>907</v>
      </c>
      <c r="AI786" s="7">
        <f>(SUMIF($D469:$D776,AE783,AI469:AI776)+SUMIF($D469:$D776,AE784,AI469:AI776)+SUMIF($D469:$D776,AE785,AI469:AI776))/(COUNTIF($D469:$D776,AE783)+COUNTIF($D469:$D776,AE784)+COUNTIF($D469:$D776,AE785))</f>
        <v>7.6139428571428578</v>
      </c>
      <c r="AK786" s="7" t="s">
        <v>907</v>
      </c>
      <c r="AL786" s="7">
        <f>(SUMIF($D469:$D776,AH783,AL469:AL776)+SUMIF($D469:$D776,AH784,AL469:AL776)+SUMIF($D469:$D776,AH785,AL469:AL776))/(COUNTIF($D469:$D776,AH783)+COUNTIF($D469:$D776,AH784)+COUNTIF($D469:$D776,AH785))</f>
        <v>7.468399999999999</v>
      </c>
    </row>
    <row r="787" spans="2:40" x14ac:dyDescent="0.3">
      <c r="B787" s="7"/>
      <c r="C787" s="7"/>
      <c r="D787" s="7" t="s">
        <v>906</v>
      </c>
      <c r="E787" s="7">
        <f>(SUMIF(D469:D776,D780,E469:E776)+SUMIF(D469:D776,D781,E469:E776))/(COUNTIF(D469:D776,D780)+COUNTIF(D469:D776,D781))</f>
        <v>7.8133734939759032</v>
      </c>
      <c r="F787" s="7"/>
      <c r="G787" s="7" t="s">
        <v>906</v>
      </c>
      <c r="H787" s="7">
        <f>(SUMIF(D469:D776,G780,H469:H776)+SUMIF(D469:D776,G781,H469:H776))/(COUNTIF(D469:D776,G780)+COUNTIF(D469:D776,G781))</f>
        <v>7.8112048192771075</v>
      </c>
      <c r="J787" s="7" t="s">
        <v>906</v>
      </c>
      <c r="K787" s="7">
        <f>(SUMIF(D469:D776,J780,K469:K776)+SUMIF(D469:D776,J781,K469:K776))/(COUNTIF(D469:D776,J780)+COUNTIF(D469:D776,J781))</f>
        <v>7.870722891566265</v>
      </c>
      <c r="M787" s="7" t="s">
        <v>906</v>
      </c>
      <c r="N787" s="7">
        <f>(SUMIF(D469:D776,M780,N469:N776)+SUMIF(D469:D776,M781,N469:N776))/(COUNTIF(D469:D776,M780)+COUNTIF(D469:D776,M781))</f>
        <v>7.9671084337349392</v>
      </c>
      <c r="P787" s="7" t="s">
        <v>906</v>
      </c>
      <c r="Q787" s="7">
        <f>(SUMIF(D469:D776,P780,Q469:Q776)+SUMIF(D469:D776,P781,Q469:Q776))/(COUNTIF(D469:D776,P780)+COUNTIF(D469:D776,P781))</f>
        <v>7.975301204819278</v>
      </c>
      <c r="S787" s="7" t="s">
        <v>906</v>
      </c>
      <c r="T787" s="7">
        <f>(SUMIF(D469:D776,S780,T469:T776)+SUMIF(D469:D776,S781,T469:T776))/(COUNTIF(D469:D776,S780)+COUNTIF(D469:D776,S781))</f>
        <v>8.0022891566265066</v>
      </c>
      <c r="V787" s="7" t="s">
        <v>906</v>
      </c>
      <c r="W787" s="7">
        <f>(SUMIF(D469:D776,S780,W469:W776)+SUMIF(D469:D776,S781,W469:W776))/(COUNTIF(D469:D776,S780)+COUNTIF(D469:D776,S781))</f>
        <v>7.9002409638554223</v>
      </c>
      <c r="Y787" s="7" t="s">
        <v>906</v>
      </c>
      <c r="Z787" s="7">
        <f>(SUMIF(D469:D776,V780,Z469:Z776)+SUMIF(D469:D776,V781,Z469:Z776))/(COUNTIF(D469:D776,V780)+COUNTIF(D469:D776,V781))</f>
        <v>7.9962650602409644</v>
      </c>
      <c r="AB787" s="7" t="s">
        <v>906</v>
      </c>
      <c r="AC787" s="7">
        <f>(SUMIF($D469:$D776,Y780,AC469:AC776)+SUMIF($D469:$D776,Y781,AC469:AC776))/(COUNTIF($D469:$D776,Y780)+COUNTIF($D469:$D776,Y781))</f>
        <v>7.9878313253012045</v>
      </c>
      <c r="AE787" s="7" t="s">
        <v>906</v>
      </c>
      <c r="AF787" s="7">
        <f>(SUMIF($D469:$D776,AB780,AF469:AF776)+SUMIF($D469:$D776,AB781,AF469:AF776))/(COUNTIF($D469:$D776,AB780)+COUNTIF($D469:$D776,AB781))</f>
        <v>7.8314457831325299</v>
      </c>
      <c r="AH787" s="7" t="s">
        <v>906</v>
      </c>
      <c r="AI787" s="7">
        <f>(SUMIF($D469:$D776,AE780,AI469:AI776)+SUMIF($D469:$D776,AE781,AI469:AI776))/(COUNTIF($D469:$D776,AE780)+COUNTIF($D469:$D776,AE781))</f>
        <v>7.8767469879518073</v>
      </c>
      <c r="AK787" s="7" t="s">
        <v>906</v>
      </c>
      <c r="AL787" s="7">
        <f>(SUMIF($D469:$D776,AH780,AL469:AL776)+SUMIF($D469:$D776,AH781,AL469:AL776))/(COUNTIF($D469:$D776,AH780)+COUNTIF($D469:$D776,AH781))</f>
        <v>7.5851807228915655</v>
      </c>
    </row>
    <row r="788" spans="2:40" x14ac:dyDescent="0.3">
      <c r="B788" s="7"/>
      <c r="C788" s="7"/>
      <c r="D788" s="7" t="s">
        <v>1006</v>
      </c>
      <c r="E788" s="7">
        <f>E782</f>
        <v>7.7558333333333325</v>
      </c>
      <c r="F788" s="7"/>
      <c r="G788" s="7" t="s">
        <v>1006</v>
      </c>
      <c r="H788" s="7">
        <f>H782</f>
        <v>7.787499999999997</v>
      </c>
      <c r="J788" s="7" t="s">
        <v>1006</v>
      </c>
      <c r="K788" s="7">
        <f>K782</f>
        <v>7.8495833333333325</v>
      </c>
      <c r="M788" s="7" t="s">
        <v>1006</v>
      </c>
      <c r="N788" s="7">
        <f>N782</f>
        <v>7.8947916666666655</v>
      </c>
      <c r="P788" s="7" t="s">
        <v>1006</v>
      </c>
      <c r="Q788" s="7">
        <f>Q782</f>
        <v>7.9022916666666676</v>
      </c>
      <c r="S788" s="7" t="s">
        <v>1006</v>
      </c>
      <c r="T788" s="7">
        <f>T782</f>
        <v>7.9572916666666664</v>
      </c>
      <c r="V788" s="7" t="s">
        <v>1006</v>
      </c>
      <c r="W788" s="7">
        <f>W782</f>
        <v>7.9514583333333322</v>
      </c>
      <c r="Y788" s="7" t="s">
        <v>1006</v>
      </c>
      <c r="Z788" s="7">
        <f>Z782</f>
        <v>7.9806249999999972</v>
      </c>
      <c r="AB788" s="7" t="s">
        <v>1006</v>
      </c>
      <c r="AC788" s="7">
        <f>AC782</f>
        <v>7.9202000000000012</v>
      </c>
      <c r="AE788" s="7" t="s">
        <v>1006</v>
      </c>
      <c r="AF788" s="7">
        <f>AF782</f>
        <v>7.7191836734693879</v>
      </c>
      <c r="AH788" s="7" t="s">
        <v>1006</v>
      </c>
      <c r="AI788" s="7">
        <f>AI782</f>
        <v>7.8420000000000014</v>
      </c>
      <c r="AK788" s="7" t="s">
        <v>1006</v>
      </c>
      <c r="AL788" s="7">
        <f>AL782</f>
        <v>7.856938775510204</v>
      </c>
    </row>
    <row r="790" spans="2:40" x14ac:dyDescent="0.3">
      <c r="D790" t="str">
        <f>frontsheet!B7</f>
        <v>Shire district</v>
      </c>
      <c r="E790" s="7">
        <f>AVERAGEIF($C$469:$C$815,$D790,E$469:E$815)</f>
        <v>7.7483977900552503</v>
      </c>
      <c r="H790" s="7">
        <f>AVERAGEIF($C$469:$C$815,$D790,H$469:H$815)</f>
        <v>7.7692265193370158</v>
      </c>
      <c r="K790" s="7">
        <f>AVERAGEIF($C$469:$C$815,$D790,K$469:K$815)</f>
        <v>7.8282320441988942</v>
      </c>
      <c r="N790" s="7">
        <f>AVERAGEIF($C$469:$C$815,$D790,N$469:N$815)</f>
        <v>7.9063535911602179</v>
      </c>
      <c r="Q790" s="7">
        <f>AVERAGEIF($C$469:$C$815,$D790,Q$469:Q$815)</f>
        <v>7.92502762430939</v>
      </c>
      <c r="T790" s="7">
        <f>AVERAGEIF($C$469:$C$815,$D790,T$469:T$815)</f>
        <v>7.964309392265192</v>
      </c>
      <c r="W790" s="7">
        <f>AVERAGEIF($C$469:$C$815,$D790,W$469:W$815)</f>
        <v>7.9737777777777747</v>
      </c>
      <c r="Z790" s="7">
        <f>AVERAGEIF($C$469:$C$815,$D790,Z$469:Z$815)</f>
        <v>7.9712222222222255</v>
      </c>
      <c r="AC790" s="7">
        <f>AVERAGEIF($C$469:$C$815,$D790,AC$469:AC$815)</f>
        <v>7.9567222222222274</v>
      </c>
      <c r="AF790" s="7">
        <f>AVERAGEIF($C$469:$C$815,$D790,AF$469:AF$815)</f>
        <v>7.7837988826815598</v>
      </c>
      <c r="AI790" s="7">
        <f>AVERAGEIF($C$469:$C$815,$D790,AI$469:AI$815)</f>
        <v>7.8425139664804453</v>
      </c>
      <c r="AL790" s="7">
        <f>AVERAGEIF($C$469:$C$815,$D790,AL$469:AL$815)</f>
        <v>7.8190173410404604</v>
      </c>
    </row>
    <row r="792" spans="2:40" x14ac:dyDescent="0.3">
      <c r="B792" s="7" t="s">
        <v>883</v>
      </c>
      <c r="C792" t="str">
        <f>VLOOKUP(B792,class!A$1:B$370,2,FALSE)</f>
        <v>Shire county</v>
      </c>
      <c r="E792" s="7">
        <f t="shared" ref="E792:E815" si="236">VLOOKUP($B792,$B$7:$G$431,2,FALSE)</f>
        <v>7.58</v>
      </c>
      <c r="F792" s="49">
        <f t="shared" ref="F792" si="237">1+SUMPRODUCT((D$469:D$776=D792)*(E$469:E$776&gt;E792))</f>
        <v>1</v>
      </c>
      <c r="G792" s="49">
        <f t="shared" ref="G792" si="238">IF(E792="x",9999,F792)</f>
        <v>1</v>
      </c>
      <c r="H792">
        <f t="shared" ref="H792:H815" si="239">VLOOKUP($B792,$B$7:$G$431,3,FALSE)</f>
        <v>7.66</v>
      </c>
      <c r="I792" s="49">
        <f t="shared" ref="I792" si="240">1+SUMPRODUCT((D$469:D$776=D792)*(H$469:H$776&gt;H792))</f>
        <v>1</v>
      </c>
      <c r="J792" s="49">
        <f t="shared" ref="J792" si="241">IF(H792="x",9999,I792)</f>
        <v>1</v>
      </c>
      <c r="K792">
        <f t="shared" ref="K792:K815" si="242">VLOOKUP($B792,$B$7:$G$431,4,FALSE)</f>
        <v>7.91</v>
      </c>
      <c r="L792">
        <f t="shared" ref="L792" si="243">1+SUMPRODUCT((D$469:D$776=D792)*(K$469:K$776&gt;K792))</f>
        <v>1</v>
      </c>
      <c r="M792" s="49">
        <f t="shared" ref="M792" si="244">IF(K792="x",9999,L792)</f>
        <v>1</v>
      </c>
      <c r="N792">
        <f t="shared" ref="N792:N815" si="245">VLOOKUP($B792,$B$7:$G$431,5,FALSE)</f>
        <v>7.92</v>
      </c>
      <c r="O792">
        <f t="shared" ref="O792" si="246">1+SUMPRODUCT((D$469:D$776=D792)*(N$469:N$776&gt;N792))</f>
        <v>1</v>
      </c>
      <c r="P792" s="49">
        <f t="shared" ref="P792" si="247">IF(N792="x",9999,O792)</f>
        <v>1</v>
      </c>
      <c r="Q792">
        <f t="shared" ref="Q792:Q815" si="248">VLOOKUP($B792,$B$7:$G$431,6,FALSE)</f>
        <v>7.82</v>
      </c>
      <c r="R792">
        <f t="shared" ref="R792" si="249">1+SUMPRODUCT((D$469:D$776=D792)*(Q$469:Q$776&gt;Q792))</f>
        <v>1</v>
      </c>
      <c r="S792" s="49">
        <f t="shared" ref="S792" si="250">IF(Q792="x",9999,R792)</f>
        <v>1</v>
      </c>
      <c r="T792">
        <f t="shared" ref="T792:T815" si="251">VLOOKUP($B792,$B$7:$H$431,7,FALSE)</f>
        <v>7.84</v>
      </c>
      <c r="U792">
        <f t="shared" ref="U792" si="252">1+SUMPRODUCT((D$469:D$776=D792)*(T$469:T$776&gt;T792))</f>
        <v>1</v>
      </c>
      <c r="V792" s="49">
        <f t="shared" ref="V792" si="253">IF(T792="x",9999,U792)</f>
        <v>1</v>
      </c>
      <c r="W792">
        <f t="shared" ref="W792:W815" si="254">VLOOKUP($B792,$B$7:$I$431,8,FALSE)</f>
        <v>7.86</v>
      </c>
      <c r="X792">
        <f t="shared" ref="X792" si="255">1+SUMPRODUCT((D$469:D$776=D792)*(W$469:W$776&gt;W792))</f>
        <v>1</v>
      </c>
      <c r="Y792" s="49">
        <f t="shared" ref="Y792" si="256">IF(W792="x",9999,X792)</f>
        <v>1</v>
      </c>
      <c r="Z792">
        <f t="shared" ref="Z792:Z815" si="257">VLOOKUP($B792,$B$7:$J$431,9,FALSE)</f>
        <v>7.95</v>
      </c>
      <c r="AA792">
        <f t="shared" ref="AA792" si="258">1+SUMPRODUCT((D$469:D$776=D792)*(Z$469:Z$776&gt;Z792))</f>
        <v>1</v>
      </c>
      <c r="AB792">
        <f t="shared" ref="AB792" si="259">IF(Z792="x",9999,AA792)</f>
        <v>1</v>
      </c>
      <c r="AC792">
        <f t="shared" ref="AC792:AC815" si="260">VLOOKUP($B792,$B$7:$Z$431,10,FALSE)</f>
        <v>7.77</v>
      </c>
      <c r="AD792" cm="1">
        <f t="array" ref="AD792">1+SUMPRODUCT((D$469:D$776=D792)*(AC$469:AC$776&gt;AC792))</f>
        <v>1</v>
      </c>
      <c r="AE792">
        <f t="shared" ref="AE792" si="261">IF(AC792="x",9999,AD792)</f>
        <v>1</v>
      </c>
      <c r="AF792">
        <f t="shared" ref="AF792:AF815" si="262">VLOOKUP($B792,$B$7:$Z$431,11,FALSE)</f>
        <v>7.84</v>
      </c>
      <c r="AG792" cm="1">
        <f t="array" ref="AG792">1+SUMPRODUCT((D$469:D$776=D792)*(AF$469:AF$776&gt;AF792))</f>
        <v>1</v>
      </c>
      <c r="AH792">
        <f t="shared" ref="AH792" si="263">IF(AF792="x",9999,AG792)</f>
        <v>1</v>
      </c>
      <c r="AI792">
        <f t="shared" ref="AI792:AI815" si="264">VLOOKUP($B792,$B$7:$Z$431,12,FALSE)</f>
        <v>7.81</v>
      </c>
      <c r="AJ792" cm="1">
        <f t="array" ref="AJ792">1+SUMPRODUCT((D$469:D$776=D792)*(AI$469:AI$776&gt;AI792))</f>
        <v>1</v>
      </c>
      <c r="AK792">
        <f t="shared" ref="AK792" si="265">IF(AI792="x",9999,AJ792)</f>
        <v>1</v>
      </c>
      <c r="AL792">
        <f t="shared" ref="AL792:AL815" si="266">VLOOKUP($B792,$B$7:$Z$431,13,FALSE)</f>
        <v>7.75</v>
      </c>
      <c r="AM792" cm="1">
        <f t="array" ref="AM792">1+SUMPRODUCT((D$469:D$776=D792)*(AL$469:AL$776&gt;AL792))</f>
        <v>1</v>
      </c>
      <c r="AN792">
        <f t="shared" ref="AN792" si="267">IF(AL792="x",9999,AM792)</f>
        <v>1</v>
      </c>
    </row>
    <row r="793" spans="2:40" x14ac:dyDescent="0.3">
      <c r="B793" s="7" t="s">
        <v>333</v>
      </c>
      <c r="C793" t="str">
        <f>VLOOKUP(B793,class!A$1:B$370,2,FALSE)</f>
        <v>Shire county</v>
      </c>
      <c r="E793" s="7">
        <f t="shared" si="236"/>
        <v>7.85</v>
      </c>
      <c r="F793" s="49">
        <f t="shared" ref="F793:F815" si="268">1+SUMPRODUCT((D$469:D$776=D793)*(E$469:E$776&gt;E793))</f>
        <v>1</v>
      </c>
      <c r="G793" s="49">
        <f t="shared" ref="G793:G815" si="269">IF(E793="x",9999,F793)</f>
        <v>1</v>
      </c>
      <c r="H793">
        <f t="shared" si="239"/>
        <v>7.75</v>
      </c>
      <c r="I793" s="49">
        <f t="shared" ref="I793:I815" si="270">1+SUMPRODUCT((D$469:D$776=D793)*(H$469:H$776&gt;H793))</f>
        <v>1</v>
      </c>
      <c r="J793" s="49">
        <f t="shared" ref="J793:J815" si="271">IF(H793="x",9999,I793)</f>
        <v>1</v>
      </c>
      <c r="K793">
        <f t="shared" si="242"/>
        <v>7.98</v>
      </c>
      <c r="L793">
        <f t="shared" ref="L793:L815" si="272">1+SUMPRODUCT((D$469:D$776=D793)*(K$469:K$776&gt;K793))</f>
        <v>1</v>
      </c>
      <c r="M793" s="49">
        <f t="shared" ref="M793:M815" si="273">IF(K793="x",9999,L793)</f>
        <v>1</v>
      </c>
      <c r="N793">
        <f t="shared" si="245"/>
        <v>8.02</v>
      </c>
      <c r="O793">
        <f t="shared" ref="O793:O815" si="274">1+SUMPRODUCT((D$469:D$776=D793)*(N$469:N$776&gt;N793))</f>
        <v>1</v>
      </c>
      <c r="P793" s="49">
        <f t="shared" ref="P793:P815" si="275">IF(N793="x",9999,O793)</f>
        <v>1</v>
      </c>
      <c r="Q793">
        <f t="shared" si="248"/>
        <v>7.96</v>
      </c>
      <c r="R793">
        <f t="shared" ref="R793:R815" si="276">1+SUMPRODUCT((D$469:D$776=D793)*(Q$469:Q$776&gt;Q793))</f>
        <v>1</v>
      </c>
      <c r="S793" s="49">
        <f t="shared" ref="S793:S815" si="277">IF(Q793="x",9999,R793)</f>
        <v>1</v>
      </c>
      <c r="T793">
        <f t="shared" si="251"/>
        <v>8</v>
      </c>
      <c r="U793">
        <f t="shared" ref="U793:U815" si="278">1+SUMPRODUCT((D$469:D$776=D793)*(T$469:T$776&gt;T793))</f>
        <v>1</v>
      </c>
      <c r="V793" s="49">
        <f t="shared" ref="V793:V815" si="279">IF(T793="x",9999,U793)</f>
        <v>1</v>
      </c>
      <c r="W793">
        <f t="shared" si="254"/>
        <v>7.87</v>
      </c>
      <c r="X793">
        <f t="shared" ref="X793:X815" si="280">1+SUMPRODUCT((D$469:D$776=D793)*(W$469:W$776&gt;W793))</f>
        <v>1</v>
      </c>
      <c r="Y793" s="49">
        <f t="shared" ref="Y793:Y815" si="281">IF(W793="x",9999,X793)</f>
        <v>1</v>
      </c>
      <c r="Z793">
        <f t="shared" si="257"/>
        <v>7.93</v>
      </c>
      <c r="AA793">
        <f t="shared" ref="AA793:AA815" si="282">1+SUMPRODUCT((D$469:D$776=D793)*(Z$469:Z$776&gt;Z793))</f>
        <v>1</v>
      </c>
      <c r="AB793">
        <f t="shared" ref="AB793:AB815" si="283">IF(Z793="x",9999,AA793)</f>
        <v>1</v>
      </c>
      <c r="AC793">
        <f t="shared" si="260"/>
        <v>7.87</v>
      </c>
      <c r="AD793" cm="1">
        <f t="array" ref="AD793">1+SUMPRODUCT((D$469:D$776=D793)*(AC$469:AC$776&gt;AC793))</f>
        <v>1</v>
      </c>
      <c r="AE793">
        <f t="shared" ref="AE793:AE815" si="284">IF(AC793="x",9999,AD793)</f>
        <v>1</v>
      </c>
      <c r="AF793">
        <f t="shared" si="262"/>
        <v>7.82</v>
      </c>
      <c r="AG793" cm="1">
        <f t="array" ref="AG793">1+SUMPRODUCT((D$469:D$776=D793)*(AF$469:AF$776&gt;AF793))</f>
        <v>1</v>
      </c>
      <c r="AH793">
        <f t="shared" ref="AH793:AH815" si="285">IF(AF793="x",9999,AG793)</f>
        <v>1</v>
      </c>
      <c r="AI793">
        <f t="shared" si="264"/>
        <v>7.67</v>
      </c>
      <c r="AJ793" cm="1">
        <f t="array" ref="AJ793">1+SUMPRODUCT((D$469:D$776=D793)*(AI$469:AI$776&gt;AI793))</f>
        <v>1</v>
      </c>
      <c r="AK793">
        <f t="shared" ref="AK793:AK815" si="286">IF(AI793="x",9999,AJ793)</f>
        <v>1</v>
      </c>
      <c r="AL793">
        <f t="shared" si="266"/>
        <v>7.94</v>
      </c>
      <c r="AM793" cm="1">
        <f t="array" ref="AM793">1+SUMPRODUCT((D$469:D$776=D793)*(AL$469:AL$776&gt;AL793))</f>
        <v>1</v>
      </c>
      <c r="AN793">
        <f t="shared" ref="AN793:AN815" si="287">IF(AL793="x",9999,AM793)</f>
        <v>1</v>
      </c>
    </row>
    <row r="794" spans="2:40" x14ac:dyDescent="0.3">
      <c r="B794" s="7" t="s">
        <v>334</v>
      </c>
      <c r="C794" t="str">
        <f>VLOOKUP(B794,class!A$1:B$370,2,FALSE)</f>
        <v>Shire county</v>
      </c>
      <c r="E794" s="7">
        <f t="shared" si="236"/>
        <v>7.72</v>
      </c>
      <c r="F794" s="49">
        <f t="shared" si="268"/>
        <v>1</v>
      </c>
      <c r="G794" s="49">
        <f t="shared" si="269"/>
        <v>1</v>
      </c>
      <c r="H794">
        <f t="shared" si="239"/>
        <v>7.78</v>
      </c>
      <c r="I794" s="49">
        <f t="shared" si="270"/>
        <v>1</v>
      </c>
      <c r="J794" s="49">
        <f t="shared" si="271"/>
        <v>1</v>
      </c>
      <c r="K794">
        <f t="shared" si="242"/>
        <v>7.86</v>
      </c>
      <c r="L794">
        <f t="shared" si="272"/>
        <v>1</v>
      </c>
      <c r="M794" s="49">
        <f t="shared" si="273"/>
        <v>1</v>
      </c>
      <c r="N794">
        <f t="shared" si="245"/>
        <v>7.84</v>
      </c>
      <c r="O794">
        <f t="shared" si="274"/>
        <v>1</v>
      </c>
      <c r="P794" s="49">
        <f t="shared" si="275"/>
        <v>1</v>
      </c>
      <c r="Q794">
        <f t="shared" si="248"/>
        <v>8.02</v>
      </c>
      <c r="R794">
        <f t="shared" si="276"/>
        <v>1</v>
      </c>
      <c r="S794" s="49">
        <f t="shared" si="277"/>
        <v>1</v>
      </c>
      <c r="T794">
        <f t="shared" si="251"/>
        <v>8</v>
      </c>
      <c r="U794">
        <f t="shared" si="278"/>
        <v>1</v>
      </c>
      <c r="V794" s="49">
        <f t="shared" si="279"/>
        <v>1</v>
      </c>
      <c r="W794">
        <f t="shared" si="254"/>
        <v>8.0500000000000007</v>
      </c>
      <c r="X794">
        <f t="shared" si="280"/>
        <v>1</v>
      </c>
      <c r="Y794" s="49">
        <f t="shared" si="281"/>
        <v>1</v>
      </c>
      <c r="Z794">
        <f t="shared" si="257"/>
        <v>8.0399999999999991</v>
      </c>
      <c r="AA794">
        <f t="shared" si="282"/>
        <v>1</v>
      </c>
      <c r="AB794">
        <f t="shared" si="283"/>
        <v>1</v>
      </c>
      <c r="AC794">
        <f t="shared" si="260"/>
        <v>8.07</v>
      </c>
      <c r="AD794" cm="1">
        <f t="array" ref="AD794">1+SUMPRODUCT((D$469:D$776=D794)*(AC$469:AC$776&gt;AC794))</f>
        <v>1</v>
      </c>
      <c r="AE794">
        <f t="shared" si="284"/>
        <v>1</v>
      </c>
      <c r="AF794">
        <f t="shared" si="262"/>
        <v>7.88</v>
      </c>
      <c r="AG794" cm="1">
        <f t="array" ref="AG794">1+SUMPRODUCT((D$469:D$776=D794)*(AF$469:AF$776&gt;AF794))</f>
        <v>1</v>
      </c>
      <c r="AH794">
        <f t="shared" si="285"/>
        <v>1</v>
      </c>
      <c r="AI794">
        <f t="shared" si="264"/>
        <v>7.87</v>
      </c>
      <c r="AJ794" cm="1">
        <f t="array" ref="AJ794">1+SUMPRODUCT((D$469:D$776=D794)*(AI$469:AI$776&gt;AI794))</f>
        <v>1</v>
      </c>
      <c r="AK794">
        <f t="shared" si="286"/>
        <v>1</v>
      </c>
      <c r="AL794">
        <f t="shared" si="266"/>
        <v>7.83</v>
      </c>
      <c r="AM794" cm="1">
        <f t="array" ref="AM794">1+SUMPRODUCT((D$469:D$776=D794)*(AL$469:AL$776&gt;AL794))</f>
        <v>1</v>
      </c>
      <c r="AN794">
        <f t="shared" si="287"/>
        <v>1</v>
      </c>
    </row>
    <row r="795" spans="2:40" x14ac:dyDescent="0.3">
      <c r="B795" s="7" t="s">
        <v>335</v>
      </c>
      <c r="C795" t="str">
        <f>VLOOKUP(B795,class!A$1:B$370,2,FALSE)</f>
        <v>Shire county</v>
      </c>
      <c r="E795" s="7">
        <f t="shared" si="236"/>
        <v>7.87</v>
      </c>
      <c r="F795" s="49">
        <f t="shared" si="268"/>
        <v>1</v>
      </c>
      <c r="G795" s="49">
        <f t="shared" si="269"/>
        <v>1</v>
      </c>
      <c r="H795">
        <f t="shared" si="239"/>
        <v>7.83</v>
      </c>
      <c r="I795" s="49">
        <f t="shared" si="270"/>
        <v>1</v>
      </c>
      <c r="J795" s="49">
        <f t="shared" si="271"/>
        <v>1</v>
      </c>
      <c r="K795">
        <f t="shared" si="242"/>
        <v>7.8</v>
      </c>
      <c r="L795">
        <f t="shared" si="272"/>
        <v>1</v>
      </c>
      <c r="M795" s="49">
        <f t="shared" si="273"/>
        <v>1</v>
      </c>
      <c r="N795">
        <f t="shared" si="245"/>
        <v>8.11</v>
      </c>
      <c r="O795">
        <f t="shared" si="274"/>
        <v>1</v>
      </c>
      <c r="P795" s="49">
        <f t="shared" si="275"/>
        <v>1</v>
      </c>
      <c r="Q795">
        <f t="shared" si="248"/>
        <v>8.0500000000000007</v>
      </c>
      <c r="R795">
        <f t="shared" si="276"/>
        <v>1</v>
      </c>
      <c r="S795" s="49">
        <f t="shared" si="277"/>
        <v>1</v>
      </c>
      <c r="T795">
        <f t="shared" si="251"/>
        <v>7.99</v>
      </c>
      <c r="U795">
        <f t="shared" si="278"/>
        <v>1</v>
      </c>
      <c r="V795" s="49">
        <f t="shared" si="279"/>
        <v>1</v>
      </c>
      <c r="W795">
        <f t="shared" si="254"/>
        <v>8.0299999999999994</v>
      </c>
      <c r="X795">
        <f t="shared" si="280"/>
        <v>1</v>
      </c>
      <c r="Y795" s="49">
        <f t="shared" si="281"/>
        <v>1</v>
      </c>
      <c r="Z795">
        <f t="shared" si="257"/>
        <v>7.99</v>
      </c>
      <c r="AA795">
        <f t="shared" si="282"/>
        <v>1</v>
      </c>
      <c r="AB795">
        <f t="shared" si="283"/>
        <v>1</v>
      </c>
      <c r="AC795">
        <f t="shared" si="260"/>
        <v>8.08</v>
      </c>
      <c r="AD795" cm="1">
        <f t="array" ref="AD795">1+SUMPRODUCT((D$469:D$776=D795)*(AC$469:AC$776&gt;AC795))</f>
        <v>1</v>
      </c>
      <c r="AE795">
        <f t="shared" si="284"/>
        <v>1</v>
      </c>
      <c r="AF795">
        <f t="shared" si="262"/>
        <v>7.88</v>
      </c>
      <c r="AG795" cm="1">
        <f t="array" ref="AG795">1+SUMPRODUCT((D$469:D$776=D795)*(AF$469:AF$776&gt;AF795))</f>
        <v>1</v>
      </c>
      <c r="AH795">
        <f t="shared" si="285"/>
        <v>1</v>
      </c>
      <c r="AI795">
        <f t="shared" si="264"/>
        <v>7.87</v>
      </c>
      <c r="AJ795" cm="1">
        <f t="array" ref="AJ795">1+SUMPRODUCT((D$469:D$776=D795)*(AI$469:AI$776&gt;AI795))</f>
        <v>1</v>
      </c>
      <c r="AK795">
        <f t="shared" si="286"/>
        <v>1</v>
      </c>
      <c r="AL795">
        <f t="shared" si="266"/>
        <v>7.79</v>
      </c>
      <c r="AM795" cm="1">
        <f t="array" ref="AM795">1+SUMPRODUCT((D$469:D$776=D795)*(AL$469:AL$776&gt;AL795))</f>
        <v>1</v>
      </c>
      <c r="AN795">
        <f t="shared" si="287"/>
        <v>1</v>
      </c>
    </row>
    <row r="796" spans="2:40" x14ac:dyDescent="0.3">
      <c r="B796" s="7" t="s">
        <v>337</v>
      </c>
      <c r="C796" t="str">
        <f>VLOOKUP(B796,class!A$1:B$370,2,FALSE)</f>
        <v>Shire county</v>
      </c>
      <c r="E796" s="7">
        <f t="shared" si="236"/>
        <v>7.69</v>
      </c>
      <c r="F796" s="49">
        <f t="shared" si="268"/>
        <v>1</v>
      </c>
      <c r="G796" s="49">
        <f t="shared" si="269"/>
        <v>1</v>
      </c>
      <c r="H796">
        <f t="shared" si="239"/>
        <v>7.74</v>
      </c>
      <c r="I796" s="49">
        <f t="shared" si="270"/>
        <v>1</v>
      </c>
      <c r="J796" s="49">
        <f t="shared" si="271"/>
        <v>1</v>
      </c>
      <c r="K796">
        <f t="shared" si="242"/>
        <v>7.85</v>
      </c>
      <c r="L796">
        <f t="shared" si="272"/>
        <v>1</v>
      </c>
      <c r="M796" s="49">
        <f t="shared" si="273"/>
        <v>1</v>
      </c>
      <c r="N796">
        <f t="shared" si="245"/>
        <v>7.89</v>
      </c>
      <c r="O796">
        <f t="shared" si="274"/>
        <v>1</v>
      </c>
      <c r="P796" s="49">
        <f t="shared" si="275"/>
        <v>1</v>
      </c>
      <c r="Q796">
        <f t="shared" si="248"/>
        <v>7.78</v>
      </c>
      <c r="R796">
        <f t="shared" si="276"/>
        <v>1</v>
      </c>
      <c r="S796" s="49">
        <f t="shared" si="277"/>
        <v>1</v>
      </c>
      <c r="T796">
        <f t="shared" si="251"/>
        <v>7.88</v>
      </c>
      <c r="U796">
        <f t="shared" si="278"/>
        <v>1</v>
      </c>
      <c r="V796" s="49">
        <f t="shared" si="279"/>
        <v>1</v>
      </c>
      <c r="W796">
        <f t="shared" si="254"/>
        <v>7.86</v>
      </c>
      <c r="X796">
        <f t="shared" si="280"/>
        <v>1</v>
      </c>
      <c r="Y796" s="49">
        <f t="shared" si="281"/>
        <v>1</v>
      </c>
      <c r="Z796">
        <f t="shared" si="257"/>
        <v>7.81</v>
      </c>
      <c r="AA796">
        <f t="shared" si="282"/>
        <v>1</v>
      </c>
      <c r="AB796">
        <f t="shared" si="283"/>
        <v>1</v>
      </c>
      <c r="AC796">
        <f t="shared" si="260"/>
        <v>7.92</v>
      </c>
      <c r="AD796" cm="1">
        <f t="array" ref="AD796">1+SUMPRODUCT((D$469:D$776=D796)*(AC$469:AC$776&gt;AC796))</f>
        <v>1</v>
      </c>
      <c r="AE796">
        <f t="shared" si="284"/>
        <v>1</v>
      </c>
      <c r="AF796">
        <f t="shared" si="262"/>
        <v>7.73</v>
      </c>
      <c r="AG796" cm="1">
        <f t="array" ref="AG796">1+SUMPRODUCT((D$469:D$776=D796)*(AF$469:AF$776&gt;AF796))</f>
        <v>1</v>
      </c>
      <c r="AH796">
        <f t="shared" si="285"/>
        <v>1</v>
      </c>
      <c r="AI796">
        <f t="shared" si="264"/>
        <v>7.97</v>
      </c>
      <c r="AJ796" cm="1">
        <f t="array" ref="AJ796">1+SUMPRODUCT((D$469:D$776=D796)*(AI$469:AI$776&gt;AI796))</f>
        <v>1</v>
      </c>
      <c r="AK796">
        <f t="shared" si="286"/>
        <v>1</v>
      </c>
      <c r="AL796">
        <f t="shared" si="266"/>
        <v>7.71</v>
      </c>
      <c r="AM796" cm="1">
        <f t="array" ref="AM796">1+SUMPRODUCT((D$469:D$776=D796)*(AL$469:AL$776&gt;AL796))</f>
        <v>1</v>
      </c>
      <c r="AN796">
        <f t="shared" si="287"/>
        <v>1</v>
      </c>
    </row>
    <row r="797" spans="2:40" x14ac:dyDescent="0.3">
      <c r="B797" s="7" t="s">
        <v>338</v>
      </c>
      <c r="C797" t="str">
        <f>VLOOKUP(B797,class!A$1:B$370,2,FALSE)</f>
        <v>Shire county</v>
      </c>
      <c r="E797" s="7">
        <f t="shared" si="236"/>
        <v>7.74</v>
      </c>
      <c r="F797" s="49">
        <f t="shared" si="268"/>
        <v>1</v>
      </c>
      <c r="G797" s="49">
        <f t="shared" si="269"/>
        <v>1</v>
      </c>
      <c r="H797">
        <f t="shared" si="239"/>
        <v>7.68</v>
      </c>
      <c r="I797" s="49">
        <f t="shared" si="270"/>
        <v>1</v>
      </c>
      <c r="J797" s="49">
        <f t="shared" si="271"/>
        <v>1</v>
      </c>
      <c r="K797">
        <f t="shared" si="242"/>
        <v>7.77</v>
      </c>
      <c r="L797">
        <f t="shared" si="272"/>
        <v>1</v>
      </c>
      <c r="M797" s="49">
        <f t="shared" si="273"/>
        <v>1</v>
      </c>
      <c r="N797">
        <f t="shared" si="245"/>
        <v>7.8</v>
      </c>
      <c r="O797">
        <f t="shared" si="274"/>
        <v>1</v>
      </c>
      <c r="P797" s="49">
        <f t="shared" si="275"/>
        <v>1</v>
      </c>
      <c r="Q797">
        <f t="shared" si="248"/>
        <v>7.92</v>
      </c>
      <c r="R797">
        <f t="shared" si="276"/>
        <v>1</v>
      </c>
      <c r="S797" s="49">
        <f t="shared" si="277"/>
        <v>1</v>
      </c>
      <c r="T797">
        <f t="shared" si="251"/>
        <v>7.92</v>
      </c>
      <c r="U797">
        <f t="shared" si="278"/>
        <v>1</v>
      </c>
      <c r="V797" s="49">
        <f t="shared" si="279"/>
        <v>1</v>
      </c>
      <c r="W797">
        <f t="shared" si="254"/>
        <v>7.84</v>
      </c>
      <c r="X797">
        <f t="shared" si="280"/>
        <v>1</v>
      </c>
      <c r="Y797" s="49">
        <f t="shared" si="281"/>
        <v>1</v>
      </c>
      <c r="Z797">
        <f t="shared" si="257"/>
        <v>7.86</v>
      </c>
      <c r="AA797">
        <f t="shared" si="282"/>
        <v>1</v>
      </c>
      <c r="AB797">
        <f t="shared" si="283"/>
        <v>1</v>
      </c>
      <c r="AC797">
        <f t="shared" si="260"/>
        <v>7.94</v>
      </c>
      <c r="AD797" cm="1">
        <f t="array" ref="AD797">1+SUMPRODUCT((D$469:D$776=D797)*(AC$469:AC$776&gt;AC797))</f>
        <v>1</v>
      </c>
      <c r="AE797">
        <f t="shared" si="284"/>
        <v>1</v>
      </c>
      <c r="AF797">
        <f t="shared" si="262"/>
        <v>7.72</v>
      </c>
      <c r="AG797" cm="1">
        <f t="array" ref="AG797">1+SUMPRODUCT((D$469:D$776=D797)*(AF$469:AF$776&gt;AF797))</f>
        <v>1</v>
      </c>
      <c r="AH797">
        <f t="shared" si="285"/>
        <v>1</v>
      </c>
      <c r="AI797">
        <f t="shared" si="264"/>
        <v>7.87</v>
      </c>
      <c r="AJ797" cm="1">
        <f t="array" ref="AJ797">1+SUMPRODUCT((D$469:D$776=D797)*(AI$469:AI$776&gt;AI797))</f>
        <v>1</v>
      </c>
      <c r="AK797">
        <f t="shared" si="286"/>
        <v>1</v>
      </c>
      <c r="AL797">
        <f t="shared" si="266"/>
        <v>7.77</v>
      </c>
      <c r="AM797" cm="1">
        <f t="array" ref="AM797">1+SUMPRODUCT((D$469:D$776=D797)*(AL$469:AL$776&gt;AL797))</f>
        <v>1</v>
      </c>
      <c r="AN797">
        <f t="shared" si="287"/>
        <v>1</v>
      </c>
    </row>
    <row r="798" spans="2:40" x14ac:dyDescent="0.3">
      <c r="B798" s="7" t="s">
        <v>888</v>
      </c>
      <c r="C798" t="str">
        <f>VLOOKUP(B798,class!A$1:B$370,2,FALSE)</f>
        <v>Shire county</v>
      </c>
      <c r="E798" s="7">
        <f t="shared" si="236"/>
        <v>7.75</v>
      </c>
      <c r="F798" s="49">
        <f t="shared" si="268"/>
        <v>1</v>
      </c>
      <c r="G798" s="49">
        <f t="shared" si="269"/>
        <v>1</v>
      </c>
      <c r="H798">
        <f t="shared" si="239"/>
        <v>7.79</v>
      </c>
      <c r="I798" s="49">
        <f t="shared" si="270"/>
        <v>1</v>
      </c>
      <c r="J798" s="49">
        <f t="shared" si="271"/>
        <v>1</v>
      </c>
      <c r="K798">
        <f t="shared" si="242"/>
        <v>7.86</v>
      </c>
      <c r="L798">
        <f t="shared" si="272"/>
        <v>1</v>
      </c>
      <c r="M798" s="49">
        <f t="shared" si="273"/>
        <v>1</v>
      </c>
      <c r="N798">
        <f t="shared" si="245"/>
        <v>7.81</v>
      </c>
      <c r="O798">
        <f t="shared" si="274"/>
        <v>1</v>
      </c>
      <c r="P798" s="49">
        <f t="shared" si="275"/>
        <v>1</v>
      </c>
      <c r="Q798">
        <f t="shared" si="248"/>
        <v>7.85</v>
      </c>
      <c r="R798">
        <f t="shared" si="276"/>
        <v>1</v>
      </c>
      <c r="S798" s="49">
        <f t="shared" si="277"/>
        <v>1</v>
      </c>
      <c r="T798">
        <f t="shared" si="251"/>
        <v>7.83</v>
      </c>
      <c r="U798">
        <f t="shared" si="278"/>
        <v>1</v>
      </c>
      <c r="V798" s="49">
        <f t="shared" si="279"/>
        <v>1</v>
      </c>
      <c r="W798">
        <f t="shared" si="254"/>
        <v>7.88</v>
      </c>
      <c r="X798">
        <f t="shared" si="280"/>
        <v>1</v>
      </c>
      <c r="Y798" s="49">
        <f t="shared" si="281"/>
        <v>1</v>
      </c>
      <c r="Z798">
        <f t="shared" si="257"/>
        <v>7.97</v>
      </c>
      <c r="AA798">
        <f t="shared" si="282"/>
        <v>1</v>
      </c>
      <c r="AB798">
        <f t="shared" si="283"/>
        <v>1</v>
      </c>
      <c r="AC798">
        <f t="shared" si="260"/>
        <v>7.9</v>
      </c>
      <c r="AD798" cm="1">
        <f t="array" ref="AD798">1+SUMPRODUCT((D$469:D$776=D798)*(AC$469:AC$776&gt;AC798))</f>
        <v>1</v>
      </c>
      <c r="AE798">
        <f t="shared" si="284"/>
        <v>1</v>
      </c>
      <c r="AF798">
        <f t="shared" si="262"/>
        <v>7.74</v>
      </c>
      <c r="AG798" cm="1">
        <f t="array" ref="AG798">1+SUMPRODUCT((D$469:D$776=D798)*(AF$469:AF$776&gt;AF798))</f>
        <v>1</v>
      </c>
      <c r="AH798">
        <f t="shared" si="285"/>
        <v>1</v>
      </c>
      <c r="AI798">
        <f t="shared" si="264"/>
        <v>7.63</v>
      </c>
      <c r="AJ798" cm="1">
        <f t="array" ref="AJ798">1+SUMPRODUCT((D$469:D$776=D798)*(AI$469:AI$776&gt;AI798))</f>
        <v>1</v>
      </c>
      <c r="AK798">
        <f t="shared" si="286"/>
        <v>1</v>
      </c>
      <c r="AL798">
        <f t="shared" si="266"/>
        <v>7.73</v>
      </c>
      <c r="AM798" cm="1">
        <f t="array" ref="AM798">1+SUMPRODUCT((D$469:D$776=D798)*(AL$469:AL$776&gt;AL798))</f>
        <v>1</v>
      </c>
      <c r="AN798">
        <f t="shared" si="287"/>
        <v>1</v>
      </c>
    </row>
    <row r="799" spans="2:40" x14ac:dyDescent="0.3">
      <c r="B799" s="7" t="s">
        <v>339</v>
      </c>
      <c r="C799" t="str">
        <f>VLOOKUP(B799,class!A$1:B$370,2,FALSE)</f>
        <v>Shire county</v>
      </c>
      <c r="E799" s="7">
        <f t="shared" si="236"/>
        <v>7.81</v>
      </c>
      <c r="F799" s="49">
        <f t="shared" si="268"/>
        <v>1</v>
      </c>
      <c r="G799" s="49">
        <f t="shared" si="269"/>
        <v>1</v>
      </c>
      <c r="H799">
        <f t="shared" si="239"/>
        <v>7.9</v>
      </c>
      <c r="I799" s="49">
        <f t="shared" si="270"/>
        <v>1</v>
      </c>
      <c r="J799" s="49">
        <f t="shared" si="271"/>
        <v>1</v>
      </c>
      <c r="K799">
        <f t="shared" si="242"/>
        <v>7.85</v>
      </c>
      <c r="L799">
        <f t="shared" si="272"/>
        <v>1</v>
      </c>
      <c r="M799" s="49">
        <f t="shared" si="273"/>
        <v>1</v>
      </c>
      <c r="N799">
        <f t="shared" si="245"/>
        <v>7.94</v>
      </c>
      <c r="O799">
        <f t="shared" si="274"/>
        <v>1</v>
      </c>
      <c r="P799" s="49">
        <f t="shared" si="275"/>
        <v>1</v>
      </c>
      <c r="Q799">
        <f t="shared" si="248"/>
        <v>7.93</v>
      </c>
      <c r="R799">
        <f t="shared" si="276"/>
        <v>1</v>
      </c>
      <c r="S799" s="49">
        <f t="shared" si="277"/>
        <v>1</v>
      </c>
      <c r="T799">
        <f t="shared" si="251"/>
        <v>7.99</v>
      </c>
      <c r="U799">
        <f t="shared" si="278"/>
        <v>1</v>
      </c>
      <c r="V799" s="49">
        <f t="shared" si="279"/>
        <v>1</v>
      </c>
      <c r="W799">
        <f t="shared" si="254"/>
        <v>8.0500000000000007</v>
      </c>
      <c r="X799">
        <f t="shared" si="280"/>
        <v>1</v>
      </c>
      <c r="Y799" s="49">
        <f t="shared" si="281"/>
        <v>1</v>
      </c>
      <c r="Z799">
        <f t="shared" si="257"/>
        <v>8.1</v>
      </c>
      <c r="AA799">
        <f t="shared" si="282"/>
        <v>1</v>
      </c>
      <c r="AB799">
        <f t="shared" si="283"/>
        <v>1</v>
      </c>
      <c r="AC799">
        <f t="shared" si="260"/>
        <v>7.92</v>
      </c>
      <c r="AD799" cm="1">
        <f t="array" ref="AD799">1+SUMPRODUCT((D$469:D$776=D799)*(AC$469:AC$776&gt;AC799))</f>
        <v>1</v>
      </c>
      <c r="AE799">
        <f t="shared" si="284"/>
        <v>1</v>
      </c>
      <c r="AF799">
        <f t="shared" si="262"/>
        <v>7.68</v>
      </c>
      <c r="AG799" cm="1">
        <f t="array" ref="AG799">1+SUMPRODUCT((D$469:D$776=D799)*(AF$469:AF$776&gt;AF799))</f>
        <v>1</v>
      </c>
      <c r="AH799">
        <f t="shared" si="285"/>
        <v>1</v>
      </c>
      <c r="AI799">
        <f t="shared" si="264"/>
        <v>7.92</v>
      </c>
      <c r="AJ799" cm="1">
        <f t="array" ref="AJ799">1+SUMPRODUCT((D$469:D$776=D799)*(AI$469:AI$776&gt;AI799))</f>
        <v>1</v>
      </c>
      <c r="AK799">
        <f t="shared" si="286"/>
        <v>1</v>
      </c>
      <c r="AL799">
        <f t="shared" si="266"/>
        <v>7.79</v>
      </c>
      <c r="AM799" cm="1">
        <f t="array" ref="AM799">1+SUMPRODUCT((D$469:D$776=D799)*(AL$469:AL$776&gt;AL799))</f>
        <v>1</v>
      </c>
      <c r="AN799">
        <f t="shared" si="287"/>
        <v>1</v>
      </c>
    </row>
    <row r="800" spans="2:40" x14ac:dyDescent="0.3">
      <c r="B800" s="7" t="s">
        <v>884</v>
      </c>
      <c r="C800" t="str">
        <f>VLOOKUP(B800,class!A$1:B$370,2,FALSE)</f>
        <v>Shire county</v>
      </c>
      <c r="E800" s="7">
        <f t="shared" si="236"/>
        <v>7.85</v>
      </c>
      <c r="F800" s="49">
        <f t="shared" si="268"/>
        <v>1</v>
      </c>
      <c r="G800" s="49">
        <f t="shared" si="269"/>
        <v>1</v>
      </c>
      <c r="H800">
        <f t="shared" si="239"/>
        <v>7.74</v>
      </c>
      <c r="I800" s="49">
        <f t="shared" si="270"/>
        <v>1</v>
      </c>
      <c r="J800" s="49">
        <f t="shared" si="271"/>
        <v>1</v>
      </c>
      <c r="K800">
        <f t="shared" si="242"/>
        <v>7.76</v>
      </c>
      <c r="L800">
        <f t="shared" si="272"/>
        <v>1</v>
      </c>
      <c r="M800" s="49">
        <f t="shared" si="273"/>
        <v>1</v>
      </c>
      <c r="N800">
        <f t="shared" si="245"/>
        <v>7.9</v>
      </c>
      <c r="O800">
        <f t="shared" si="274"/>
        <v>1</v>
      </c>
      <c r="P800" s="49">
        <f t="shared" si="275"/>
        <v>1</v>
      </c>
      <c r="Q800">
        <f t="shared" si="248"/>
        <v>7.92</v>
      </c>
      <c r="R800">
        <f t="shared" si="276"/>
        <v>1</v>
      </c>
      <c r="S800" s="49">
        <f t="shared" si="277"/>
        <v>1</v>
      </c>
      <c r="T800">
        <f t="shared" si="251"/>
        <v>8.02</v>
      </c>
      <c r="U800">
        <f t="shared" si="278"/>
        <v>1</v>
      </c>
      <c r="V800" s="49">
        <f t="shared" si="279"/>
        <v>1</v>
      </c>
      <c r="W800">
        <f t="shared" si="254"/>
        <v>7.98</v>
      </c>
      <c r="X800">
        <f t="shared" si="280"/>
        <v>1</v>
      </c>
      <c r="Y800" s="49">
        <f t="shared" si="281"/>
        <v>1</v>
      </c>
      <c r="Z800">
        <f t="shared" si="257"/>
        <v>7.91</v>
      </c>
      <c r="AA800">
        <f t="shared" si="282"/>
        <v>1</v>
      </c>
      <c r="AB800">
        <f t="shared" si="283"/>
        <v>1</v>
      </c>
      <c r="AC800">
        <f t="shared" si="260"/>
        <v>7.97</v>
      </c>
      <c r="AD800" cm="1">
        <f t="array" ref="AD800">1+SUMPRODUCT((D$469:D$776=D800)*(AC$469:AC$776&gt;AC800))</f>
        <v>1</v>
      </c>
      <c r="AE800">
        <f t="shared" si="284"/>
        <v>1</v>
      </c>
      <c r="AF800">
        <f t="shared" si="262"/>
        <v>7.69</v>
      </c>
      <c r="AG800" cm="1">
        <f t="array" ref="AG800">1+SUMPRODUCT((D$469:D$776=D800)*(AF$469:AF$776&gt;AF800))</f>
        <v>1</v>
      </c>
      <c r="AH800">
        <f t="shared" si="285"/>
        <v>1</v>
      </c>
      <c r="AI800">
        <f t="shared" si="264"/>
        <v>7.75</v>
      </c>
      <c r="AJ800" cm="1">
        <f t="array" ref="AJ800">1+SUMPRODUCT((D$469:D$776=D800)*(AI$469:AI$776&gt;AI800))</f>
        <v>1</v>
      </c>
      <c r="AK800">
        <f t="shared" si="286"/>
        <v>1</v>
      </c>
      <c r="AL800">
        <f t="shared" si="266"/>
        <v>7.8</v>
      </c>
      <c r="AM800" cm="1">
        <f t="array" ref="AM800">1+SUMPRODUCT((D$469:D$776=D800)*(AL$469:AL$776&gt;AL800))</f>
        <v>1</v>
      </c>
      <c r="AN800">
        <f t="shared" si="287"/>
        <v>1</v>
      </c>
    </row>
    <row r="801" spans="2:40" x14ac:dyDescent="0.3">
      <c r="B801" s="7" t="s">
        <v>886</v>
      </c>
      <c r="C801" t="str">
        <f>VLOOKUP(B801,class!A$1:B$370,2,FALSE)</f>
        <v>Shire county</v>
      </c>
      <c r="E801" s="7">
        <f t="shared" si="236"/>
        <v>7.82</v>
      </c>
      <c r="F801" s="49">
        <f t="shared" si="268"/>
        <v>1</v>
      </c>
      <c r="G801" s="49">
        <f t="shared" si="269"/>
        <v>1</v>
      </c>
      <c r="H801">
        <f t="shared" si="239"/>
        <v>7.78</v>
      </c>
      <c r="I801" s="49">
        <f t="shared" si="270"/>
        <v>1</v>
      </c>
      <c r="J801" s="49">
        <f t="shared" si="271"/>
        <v>1</v>
      </c>
      <c r="K801">
        <f t="shared" si="242"/>
        <v>7.81</v>
      </c>
      <c r="L801">
        <f t="shared" si="272"/>
        <v>1</v>
      </c>
      <c r="M801" s="49">
        <f t="shared" si="273"/>
        <v>1</v>
      </c>
      <c r="N801">
        <f t="shared" si="245"/>
        <v>7.95</v>
      </c>
      <c r="O801">
        <f t="shared" si="274"/>
        <v>1</v>
      </c>
      <c r="P801" s="49">
        <f t="shared" si="275"/>
        <v>1</v>
      </c>
      <c r="Q801">
        <f t="shared" si="248"/>
        <v>7.89</v>
      </c>
      <c r="R801">
        <f t="shared" si="276"/>
        <v>1</v>
      </c>
      <c r="S801" s="49">
        <f t="shared" si="277"/>
        <v>1</v>
      </c>
      <c r="T801">
        <f t="shared" si="251"/>
        <v>7.92</v>
      </c>
      <c r="U801">
        <f t="shared" si="278"/>
        <v>1</v>
      </c>
      <c r="V801" s="49">
        <f t="shared" si="279"/>
        <v>1</v>
      </c>
      <c r="W801">
        <f t="shared" si="254"/>
        <v>7.97</v>
      </c>
      <c r="X801">
        <f t="shared" si="280"/>
        <v>1</v>
      </c>
      <c r="Y801" s="49">
        <f t="shared" si="281"/>
        <v>1</v>
      </c>
      <c r="Z801">
        <f t="shared" si="257"/>
        <v>7.92</v>
      </c>
      <c r="AA801">
        <f t="shared" si="282"/>
        <v>1</v>
      </c>
      <c r="AB801">
        <f t="shared" si="283"/>
        <v>1</v>
      </c>
      <c r="AC801">
        <f t="shared" si="260"/>
        <v>7.84</v>
      </c>
      <c r="AD801" cm="1">
        <f t="array" ref="AD801">1+SUMPRODUCT((D$469:D$776=D801)*(AC$469:AC$776&gt;AC801))</f>
        <v>1</v>
      </c>
      <c r="AE801">
        <f t="shared" si="284"/>
        <v>1</v>
      </c>
      <c r="AF801">
        <f t="shared" si="262"/>
        <v>7.75</v>
      </c>
      <c r="AG801" cm="1">
        <f t="array" ref="AG801">1+SUMPRODUCT((D$469:D$776=D801)*(AF$469:AF$776&gt;AF801))</f>
        <v>1</v>
      </c>
      <c r="AH801">
        <f t="shared" si="285"/>
        <v>1</v>
      </c>
      <c r="AI801">
        <f t="shared" si="264"/>
        <v>7.85</v>
      </c>
      <c r="AJ801" cm="1">
        <f t="array" ref="AJ801">1+SUMPRODUCT((D$469:D$776=D801)*(AI$469:AI$776&gt;AI801))</f>
        <v>1</v>
      </c>
      <c r="AK801">
        <f t="shared" si="286"/>
        <v>1</v>
      </c>
      <c r="AL801">
        <f t="shared" si="266"/>
        <v>7.87</v>
      </c>
      <c r="AM801" cm="1">
        <f t="array" ref="AM801">1+SUMPRODUCT((D$469:D$776=D801)*(AL$469:AL$776&gt;AL801))</f>
        <v>1</v>
      </c>
      <c r="AN801">
        <f t="shared" si="287"/>
        <v>1</v>
      </c>
    </row>
    <row r="802" spans="2:40" x14ac:dyDescent="0.3">
      <c r="B802" s="7" t="s">
        <v>340</v>
      </c>
      <c r="C802" t="str">
        <f>VLOOKUP(B802,class!A$1:B$370,2,FALSE)</f>
        <v>Shire county</v>
      </c>
      <c r="E802" s="7">
        <f t="shared" si="236"/>
        <v>7.78</v>
      </c>
      <c r="F802" s="49">
        <f t="shared" si="268"/>
        <v>1</v>
      </c>
      <c r="G802" s="49">
        <f t="shared" si="269"/>
        <v>1</v>
      </c>
      <c r="H802">
        <f t="shared" si="239"/>
        <v>7.75</v>
      </c>
      <c r="I802" s="49">
        <f t="shared" si="270"/>
        <v>1</v>
      </c>
      <c r="J802" s="49">
        <f t="shared" si="271"/>
        <v>1</v>
      </c>
      <c r="K802">
        <f t="shared" si="242"/>
        <v>7.75</v>
      </c>
      <c r="L802">
        <f t="shared" si="272"/>
        <v>1</v>
      </c>
      <c r="M802" s="49">
        <f t="shared" si="273"/>
        <v>1</v>
      </c>
      <c r="N802">
        <f t="shared" si="245"/>
        <v>7.92</v>
      </c>
      <c r="O802">
        <f t="shared" si="274"/>
        <v>1</v>
      </c>
      <c r="P802" s="49">
        <f t="shared" si="275"/>
        <v>1</v>
      </c>
      <c r="Q802">
        <f t="shared" si="248"/>
        <v>7.79</v>
      </c>
      <c r="R802">
        <f t="shared" si="276"/>
        <v>1</v>
      </c>
      <c r="S802" s="49">
        <f t="shared" si="277"/>
        <v>1</v>
      </c>
      <c r="T802">
        <f t="shared" si="251"/>
        <v>7.91</v>
      </c>
      <c r="U802">
        <f t="shared" si="278"/>
        <v>1</v>
      </c>
      <c r="V802" s="49">
        <f t="shared" si="279"/>
        <v>1</v>
      </c>
      <c r="W802">
        <f t="shared" si="254"/>
        <v>8.0299999999999994</v>
      </c>
      <c r="X802">
        <f t="shared" si="280"/>
        <v>1</v>
      </c>
      <c r="Y802" s="49">
        <f t="shared" si="281"/>
        <v>1</v>
      </c>
      <c r="Z802">
        <f t="shared" si="257"/>
        <v>7.95</v>
      </c>
      <c r="AA802">
        <f t="shared" si="282"/>
        <v>1</v>
      </c>
      <c r="AB802">
        <f t="shared" si="283"/>
        <v>1</v>
      </c>
      <c r="AC802">
        <f t="shared" si="260"/>
        <v>7.94</v>
      </c>
      <c r="AD802" cm="1">
        <f t="array" ref="AD802">1+SUMPRODUCT((D$469:D$776=D802)*(AC$469:AC$776&gt;AC802))</f>
        <v>1</v>
      </c>
      <c r="AE802">
        <f t="shared" si="284"/>
        <v>1</v>
      </c>
      <c r="AF802">
        <f t="shared" si="262"/>
        <v>7.92</v>
      </c>
      <c r="AG802" cm="1">
        <f t="array" ref="AG802">1+SUMPRODUCT((D$469:D$776=D802)*(AF$469:AF$776&gt;AF802))</f>
        <v>1</v>
      </c>
      <c r="AH802">
        <f t="shared" si="285"/>
        <v>1</v>
      </c>
      <c r="AI802">
        <f t="shared" si="264"/>
        <v>7.79</v>
      </c>
      <c r="AJ802" cm="1">
        <f t="array" ref="AJ802">1+SUMPRODUCT((D$469:D$776=D802)*(AI$469:AI$776&gt;AI802))</f>
        <v>1</v>
      </c>
      <c r="AK802">
        <f t="shared" si="286"/>
        <v>1</v>
      </c>
      <c r="AL802">
        <f t="shared" si="266"/>
        <v>7.77</v>
      </c>
      <c r="AM802" cm="1">
        <f t="array" ref="AM802">1+SUMPRODUCT((D$469:D$776=D802)*(AL$469:AL$776&gt;AL802))</f>
        <v>1</v>
      </c>
      <c r="AN802">
        <f t="shared" si="287"/>
        <v>1</v>
      </c>
    </row>
    <row r="803" spans="2:40" x14ac:dyDescent="0.3">
      <c r="B803" s="7" t="s">
        <v>341</v>
      </c>
      <c r="C803" t="str">
        <f>VLOOKUP(B803,class!A$1:B$370,2,FALSE)</f>
        <v>Shire county</v>
      </c>
      <c r="E803" s="7">
        <f t="shared" si="236"/>
        <v>7.73</v>
      </c>
      <c r="F803" s="49">
        <f t="shared" si="268"/>
        <v>1</v>
      </c>
      <c r="G803" s="49">
        <f t="shared" si="269"/>
        <v>1</v>
      </c>
      <c r="H803">
        <f t="shared" si="239"/>
        <v>7.77</v>
      </c>
      <c r="I803" s="49">
        <f t="shared" si="270"/>
        <v>1</v>
      </c>
      <c r="J803" s="49">
        <f t="shared" si="271"/>
        <v>1</v>
      </c>
      <c r="K803">
        <f t="shared" si="242"/>
        <v>7.81</v>
      </c>
      <c r="L803">
        <f t="shared" si="272"/>
        <v>1</v>
      </c>
      <c r="M803" s="49">
        <f t="shared" si="273"/>
        <v>1</v>
      </c>
      <c r="N803">
        <f t="shared" si="245"/>
        <v>7.93</v>
      </c>
      <c r="O803">
        <f t="shared" si="274"/>
        <v>1</v>
      </c>
      <c r="P803" s="49">
        <f t="shared" si="275"/>
        <v>1</v>
      </c>
      <c r="Q803">
        <f t="shared" si="248"/>
        <v>7.99</v>
      </c>
      <c r="R803">
        <f t="shared" si="276"/>
        <v>1</v>
      </c>
      <c r="S803" s="49">
        <f t="shared" si="277"/>
        <v>1</v>
      </c>
      <c r="T803">
        <f t="shared" si="251"/>
        <v>8.02</v>
      </c>
      <c r="U803">
        <f t="shared" si="278"/>
        <v>1</v>
      </c>
      <c r="V803" s="49">
        <f t="shared" si="279"/>
        <v>1</v>
      </c>
      <c r="W803">
        <f t="shared" si="254"/>
        <v>8.0500000000000007</v>
      </c>
      <c r="X803">
        <f t="shared" si="280"/>
        <v>1</v>
      </c>
      <c r="Y803" s="49">
        <f t="shared" si="281"/>
        <v>1</v>
      </c>
      <c r="Z803">
        <f t="shared" si="257"/>
        <v>8.1300000000000008</v>
      </c>
      <c r="AA803">
        <f t="shared" si="282"/>
        <v>1</v>
      </c>
      <c r="AB803">
        <f t="shared" si="283"/>
        <v>1</v>
      </c>
      <c r="AC803">
        <f t="shared" si="260"/>
        <v>8.0399999999999991</v>
      </c>
      <c r="AD803" cm="1">
        <f t="array" ref="AD803">1+SUMPRODUCT((D$469:D$776=D803)*(AC$469:AC$776&gt;AC803))</f>
        <v>1</v>
      </c>
      <c r="AE803">
        <f t="shared" si="284"/>
        <v>1</v>
      </c>
      <c r="AF803">
        <f t="shared" si="262"/>
        <v>7.83</v>
      </c>
      <c r="AG803" cm="1">
        <f t="array" ref="AG803">1+SUMPRODUCT((D$469:D$776=D803)*(AF$469:AF$776&gt;AF803))</f>
        <v>1</v>
      </c>
      <c r="AH803">
        <f t="shared" si="285"/>
        <v>1</v>
      </c>
      <c r="AI803">
        <f t="shared" si="264"/>
        <v>8.08</v>
      </c>
      <c r="AJ803" cm="1">
        <f t="array" ref="AJ803">1+SUMPRODUCT((D$469:D$776=D803)*(AI$469:AI$776&gt;AI803))</f>
        <v>1</v>
      </c>
      <c r="AK803">
        <f t="shared" si="286"/>
        <v>1</v>
      </c>
      <c r="AL803">
        <f t="shared" si="266"/>
        <v>7.73</v>
      </c>
      <c r="AM803" cm="1">
        <f t="array" ref="AM803">1+SUMPRODUCT((D$469:D$776=D803)*(AL$469:AL$776&gt;AL803))</f>
        <v>1</v>
      </c>
      <c r="AN803">
        <f t="shared" si="287"/>
        <v>1</v>
      </c>
    </row>
    <row r="804" spans="2:40" x14ac:dyDescent="0.3">
      <c r="B804" s="7" t="s">
        <v>342</v>
      </c>
      <c r="C804" t="str">
        <f>VLOOKUP(B804,class!A$1:B$370,2,FALSE)</f>
        <v>Shire county</v>
      </c>
      <c r="E804" s="7">
        <f t="shared" si="236"/>
        <v>7.75</v>
      </c>
      <c r="F804" s="49">
        <f t="shared" si="268"/>
        <v>1</v>
      </c>
      <c r="G804" s="49">
        <f t="shared" si="269"/>
        <v>1</v>
      </c>
      <c r="H804">
        <f t="shared" si="239"/>
        <v>7.82</v>
      </c>
      <c r="I804" s="49">
        <f t="shared" si="270"/>
        <v>1</v>
      </c>
      <c r="J804" s="49">
        <f t="shared" si="271"/>
        <v>1</v>
      </c>
      <c r="K804">
        <f t="shared" si="242"/>
        <v>7.86</v>
      </c>
      <c r="L804">
        <f t="shared" si="272"/>
        <v>1</v>
      </c>
      <c r="M804" s="49">
        <f t="shared" si="273"/>
        <v>1</v>
      </c>
      <c r="N804">
        <f t="shared" si="245"/>
        <v>7.83</v>
      </c>
      <c r="O804">
        <f t="shared" si="274"/>
        <v>1</v>
      </c>
      <c r="P804" s="49">
        <f t="shared" si="275"/>
        <v>1</v>
      </c>
      <c r="Q804">
        <f t="shared" si="248"/>
        <v>7.93</v>
      </c>
      <c r="R804">
        <f t="shared" si="276"/>
        <v>1</v>
      </c>
      <c r="S804" s="49">
        <f t="shared" si="277"/>
        <v>1</v>
      </c>
      <c r="T804">
        <f t="shared" si="251"/>
        <v>8</v>
      </c>
      <c r="U804">
        <f t="shared" si="278"/>
        <v>1</v>
      </c>
      <c r="V804" s="49">
        <f t="shared" si="279"/>
        <v>1</v>
      </c>
      <c r="W804">
        <f t="shared" si="254"/>
        <v>7.98</v>
      </c>
      <c r="X804">
        <f t="shared" si="280"/>
        <v>1</v>
      </c>
      <c r="Y804" s="49">
        <f t="shared" si="281"/>
        <v>1</v>
      </c>
      <c r="Z804">
        <f t="shared" si="257"/>
        <v>7.95</v>
      </c>
      <c r="AA804">
        <f t="shared" si="282"/>
        <v>1</v>
      </c>
      <c r="AB804">
        <f t="shared" si="283"/>
        <v>1</v>
      </c>
      <c r="AC804">
        <f t="shared" si="260"/>
        <v>7.99</v>
      </c>
      <c r="AD804" cm="1">
        <f t="array" ref="AD804">1+SUMPRODUCT((D$469:D$776=D804)*(AC$469:AC$776&gt;AC804))</f>
        <v>1</v>
      </c>
      <c r="AE804">
        <f t="shared" si="284"/>
        <v>1</v>
      </c>
      <c r="AF804">
        <f t="shared" si="262"/>
        <v>7.92</v>
      </c>
      <c r="AG804" cm="1">
        <f t="array" ref="AG804">1+SUMPRODUCT((D$469:D$776=D804)*(AF$469:AF$776&gt;AF804))</f>
        <v>1</v>
      </c>
      <c r="AH804">
        <f t="shared" si="285"/>
        <v>1</v>
      </c>
      <c r="AI804">
        <f t="shared" si="264"/>
        <v>7.78</v>
      </c>
      <c r="AJ804" cm="1">
        <f t="array" ref="AJ804">1+SUMPRODUCT((D$469:D$776=D804)*(AI$469:AI$776&gt;AI804))</f>
        <v>1</v>
      </c>
      <c r="AK804">
        <f t="shared" si="286"/>
        <v>1</v>
      </c>
      <c r="AL804">
        <f t="shared" si="266"/>
        <v>7.91</v>
      </c>
      <c r="AM804" cm="1">
        <f t="array" ref="AM804">1+SUMPRODUCT((D$469:D$776=D804)*(AL$469:AL$776&gt;AL804))</f>
        <v>1</v>
      </c>
      <c r="AN804">
        <f t="shared" si="287"/>
        <v>1</v>
      </c>
    </row>
    <row r="805" spans="2:40" x14ac:dyDescent="0.3">
      <c r="B805" s="7" t="s">
        <v>343</v>
      </c>
      <c r="C805" t="str">
        <f>VLOOKUP(B805,class!A$1:B$370,2,FALSE)</f>
        <v>Shire county</v>
      </c>
      <c r="E805" s="7">
        <f t="shared" si="236"/>
        <v>7.67</v>
      </c>
      <c r="F805" s="49">
        <f t="shared" si="268"/>
        <v>1</v>
      </c>
      <c r="G805" s="49">
        <f t="shared" si="269"/>
        <v>1</v>
      </c>
      <c r="H805">
        <f t="shared" si="239"/>
        <v>7.79</v>
      </c>
      <c r="I805" s="49">
        <f t="shared" si="270"/>
        <v>1</v>
      </c>
      <c r="J805" s="49">
        <f t="shared" si="271"/>
        <v>1</v>
      </c>
      <c r="K805">
        <f t="shared" si="242"/>
        <v>7.9</v>
      </c>
      <c r="L805">
        <f t="shared" si="272"/>
        <v>1</v>
      </c>
      <c r="M805" s="49">
        <f t="shared" si="273"/>
        <v>1</v>
      </c>
      <c r="N805">
        <f t="shared" si="245"/>
        <v>7.98</v>
      </c>
      <c r="O805">
        <f t="shared" si="274"/>
        <v>1</v>
      </c>
      <c r="P805" s="49">
        <f t="shared" si="275"/>
        <v>1</v>
      </c>
      <c r="Q805">
        <f t="shared" si="248"/>
        <v>7.98</v>
      </c>
      <c r="R805">
        <f t="shared" si="276"/>
        <v>1</v>
      </c>
      <c r="S805" s="49">
        <f t="shared" si="277"/>
        <v>1</v>
      </c>
      <c r="T805">
        <f t="shared" si="251"/>
        <v>7.89</v>
      </c>
      <c r="U805">
        <f t="shared" si="278"/>
        <v>1</v>
      </c>
      <c r="V805" s="49">
        <f t="shared" si="279"/>
        <v>1</v>
      </c>
      <c r="W805">
        <f t="shared" si="254"/>
        <v>7.95</v>
      </c>
      <c r="X805">
        <f t="shared" si="280"/>
        <v>1</v>
      </c>
      <c r="Y805" s="49">
        <f t="shared" si="281"/>
        <v>1</v>
      </c>
      <c r="Z805">
        <f t="shared" si="257"/>
        <v>7.85</v>
      </c>
      <c r="AA805">
        <f t="shared" si="282"/>
        <v>1</v>
      </c>
      <c r="AB805">
        <f t="shared" si="283"/>
        <v>1</v>
      </c>
      <c r="AC805">
        <f t="shared" si="260"/>
        <v>7.92</v>
      </c>
      <c r="AD805" cm="1">
        <f t="array" ref="AD805">1+SUMPRODUCT((D$469:D$776=D805)*(AC$469:AC$776&gt;AC805))</f>
        <v>1</v>
      </c>
      <c r="AE805">
        <f t="shared" si="284"/>
        <v>1</v>
      </c>
      <c r="AF805">
        <f t="shared" si="262"/>
        <v>7.82</v>
      </c>
      <c r="AG805" cm="1">
        <f t="array" ref="AG805">1+SUMPRODUCT((D$469:D$776=D805)*(AF$469:AF$776&gt;AF805))</f>
        <v>1</v>
      </c>
      <c r="AH805">
        <f t="shared" si="285"/>
        <v>1</v>
      </c>
      <c r="AI805">
        <f t="shared" si="264"/>
        <v>7.87</v>
      </c>
      <c r="AJ805" cm="1">
        <f t="array" ref="AJ805">1+SUMPRODUCT((D$469:D$776=D805)*(AI$469:AI$776&gt;AI805))</f>
        <v>1</v>
      </c>
      <c r="AK805">
        <f t="shared" si="286"/>
        <v>1</v>
      </c>
      <c r="AL805">
        <f t="shared" si="266"/>
        <v>7.86</v>
      </c>
      <c r="AM805" cm="1">
        <f t="array" ref="AM805">1+SUMPRODUCT((D$469:D$776=D805)*(AL$469:AL$776&gt;AL805))</f>
        <v>1</v>
      </c>
      <c r="AN805">
        <f t="shared" si="287"/>
        <v>1</v>
      </c>
    </row>
    <row r="806" spans="2:40" x14ac:dyDescent="0.3">
      <c r="B806" s="7" t="s">
        <v>344</v>
      </c>
      <c r="C806" t="str">
        <f>VLOOKUP(B806,class!A$1:B$370,2,FALSE)</f>
        <v>Shire county</v>
      </c>
      <c r="E806" s="7">
        <f t="shared" si="236"/>
        <v>7.82</v>
      </c>
      <c r="F806" s="49">
        <f t="shared" si="268"/>
        <v>1</v>
      </c>
      <c r="G806" s="49">
        <f t="shared" si="269"/>
        <v>1</v>
      </c>
      <c r="H806">
        <f t="shared" si="239"/>
        <v>7.86</v>
      </c>
      <c r="I806" s="49">
        <f t="shared" si="270"/>
        <v>1</v>
      </c>
      <c r="J806" s="49">
        <f t="shared" si="271"/>
        <v>1</v>
      </c>
      <c r="K806">
        <f t="shared" si="242"/>
        <v>7.81</v>
      </c>
      <c r="L806">
        <f t="shared" si="272"/>
        <v>1</v>
      </c>
      <c r="M806" s="49">
        <f t="shared" si="273"/>
        <v>1</v>
      </c>
      <c r="N806">
        <f t="shared" si="245"/>
        <v>7.87</v>
      </c>
      <c r="O806">
        <f t="shared" si="274"/>
        <v>1</v>
      </c>
      <c r="P806" s="49">
        <f t="shared" si="275"/>
        <v>1</v>
      </c>
      <c r="Q806">
        <f t="shared" si="248"/>
        <v>7.95</v>
      </c>
      <c r="R806">
        <f t="shared" si="276"/>
        <v>1</v>
      </c>
      <c r="S806" s="49">
        <f t="shared" si="277"/>
        <v>1</v>
      </c>
      <c r="T806">
        <f t="shared" si="251"/>
        <v>8.06</v>
      </c>
      <c r="U806">
        <f t="shared" si="278"/>
        <v>1</v>
      </c>
      <c r="V806" s="49">
        <f t="shared" si="279"/>
        <v>1</v>
      </c>
      <c r="W806">
        <f t="shared" si="254"/>
        <v>8.0399999999999991</v>
      </c>
      <c r="X806">
        <f t="shared" si="280"/>
        <v>1</v>
      </c>
      <c r="Y806" s="49">
        <f t="shared" si="281"/>
        <v>1</v>
      </c>
      <c r="Z806">
        <f t="shared" si="257"/>
        <v>7.98</v>
      </c>
      <c r="AA806">
        <f t="shared" si="282"/>
        <v>1</v>
      </c>
      <c r="AB806">
        <f t="shared" si="283"/>
        <v>1</v>
      </c>
      <c r="AC806">
        <f t="shared" si="260"/>
        <v>7.91</v>
      </c>
      <c r="AD806" cm="1">
        <f t="array" ref="AD806">1+SUMPRODUCT((D$469:D$776=D806)*(AC$469:AC$776&gt;AC806))</f>
        <v>1</v>
      </c>
      <c r="AE806">
        <f t="shared" si="284"/>
        <v>1</v>
      </c>
      <c r="AF806">
        <f t="shared" si="262"/>
        <v>7.74</v>
      </c>
      <c r="AG806" cm="1">
        <f t="array" ref="AG806">1+SUMPRODUCT((D$469:D$776=D806)*(AF$469:AF$776&gt;AF806))</f>
        <v>1</v>
      </c>
      <c r="AH806">
        <f t="shared" si="285"/>
        <v>1</v>
      </c>
      <c r="AI806">
        <f t="shared" si="264"/>
        <v>7.92</v>
      </c>
      <c r="AJ806" cm="1">
        <f t="array" ref="AJ806">1+SUMPRODUCT((D$469:D$776=D806)*(AI$469:AI$776&gt;AI806))</f>
        <v>1</v>
      </c>
      <c r="AK806">
        <f t="shared" si="286"/>
        <v>1</v>
      </c>
      <c r="AL806">
        <f t="shared" si="266"/>
        <v>7.85</v>
      </c>
      <c r="AM806" cm="1">
        <f t="array" ref="AM806">1+SUMPRODUCT((D$469:D$776=D806)*(AL$469:AL$776&gt;AL806))</f>
        <v>1</v>
      </c>
      <c r="AN806">
        <f t="shared" si="287"/>
        <v>1</v>
      </c>
    </row>
    <row r="807" spans="2:40" x14ac:dyDescent="0.3">
      <c r="B807" s="7" t="s">
        <v>345</v>
      </c>
      <c r="C807" t="str">
        <f>VLOOKUP(B807,class!A$1:B$370,2,FALSE)</f>
        <v>Shire county</v>
      </c>
      <c r="E807" s="7">
        <f t="shared" si="236"/>
        <v>7.59</v>
      </c>
      <c r="F807" s="49">
        <f t="shared" si="268"/>
        <v>1</v>
      </c>
      <c r="G807" s="49">
        <f t="shared" si="269"/>
        <v>1</v>
      </c>
      <c r="H807">
        <f t="shared" si="239"/>
        <v>7.75</v>
      </c>
      <c r="I807" s="49">
        <f t="shared" si="270"/>
        <v>1</v>
      </c>
      <c r="J807" s="49">
        <f t="shared" si="271"/>
        <v>1</v>
      </c>
      <c r="K807">
        <f t="shared" si="242"/>
        <v>7.73</v>
      </c>
      <c r="L807">
        <f t="shared" si="272"/>
        <v>1</v>
      </c>
      <c r="M807" s="49">
        <f t="shared" si="273"/>
        <v>1</v>
      </c>
      <c r="N807">
        <f t="shared" si="245"/>
        <v>7.88</v>
      </c>
      <c r="O807">
        <f t="shared" si="274"/>
        <v>1</v>
      </c>
      <c r="P807" s="49">
        <f t="shared" si="275"/>
        <v>1</v>
      </c>
      <c r="Q807">
        <f t="shared" si="248"/>
        <v>8.0299999999999994</v>
      </c>
      <c r="R807">
        <f t="shared" si="276"/>
        <v>1</v>
      </c>
      <c r="S807" s="49">
        <f t="shared" si="277"/>
        <v>1</v>
      </c>
      <c r="T807">
        <f t="shared" si="251"/>
        <v>8.0299999999999994</v>
      </c>
      <c r="U807">
        <f t="shared" si="278"/>
        <v>1</v>
      </c>
      <c r="V807" s="49">
        <f t="shared" si="279"/>
        <v>1</v>
      </c>
      <c r="W807">
        <f t="shared" si="254"/>
        <v>7.95</v>
      </c>
      <c r="X807">
        <f t="shared" si="280"/>
        <v>1</v>
      </c>
      <c r="Y807" s="49">
        <f t="shared" si="281"/>
        <v>1</v>
      </c>
      <c r="Z807">
        <f t="shared" si="257"/>
        <v>8.02</v>
      </c>
      <c r="AA807">
        <f t="shared" si="282"/>
        <v>1</v>
      </c>
      <c r="AB807">
        <f t="shared" si="283"/>
        <v>1</v>
      </c>
      <c r="AC807">
        <f t="shared" si="260"/>
        <v>7.99</v>
      </c>
      <c r="AD807" cm="1">
        <f t="array" ref="AD807">1+SUMPRODUCT((D$469:D$776=D807)*(AC$469:AC$776&gt;AC807))</f>
        <v>1</v>
      </c>
      <c r="AE807">
        <f t="shared" si="284"/>
        <v>1</v>
      </c>
      <c r="AF807">
        <f t="shared" si="262"/>
        <v>7.72</v>
      </c>
      <c r="AG807" cm="1">
        <f t="array" ref="AG807">1+SUMPRODUCT((D$469:D$776=D807)*(AF$469:AF$776&gt;AF807))</f>
        <v>1</v>
      </c>
      <c r="AH807">
        <f t="shared" si="285"/>
        <v>1</v>
      </c>
      <c r="AI807">
        <f t="shared" si="264"/>
        <v>7.73</v>
      </c>
      <c r="AJ807" cm="1">
        <f t="array" ref="AJ807">1+SUMPRODUCT((D$469:D$776=D807)*(AI$469:AI$776&gt;AI807))</f>
        <v>1</v>
      </c>
      <c r="AK807">
        <f t="shared" si="286"/>
        <v>1</v>
      </c>
      <c r="AL807">
        <f t="shared" si="266"/>
        <v>7.65</v>
      </c>
      <c r="AM807" cm="1">
        <f t="array" ref="AM807">1+SUMPRODUCT((D$469:D$776=D807)*(AL$469:AL$776&gt;AL807))</f>
        <v>1</v>
      </c>
      <c r="AN807">
        <f t="shared" si="287"/>
        <v>1</v>
      </c>
    </row>
    <row r="808" spans="2:40" x14ac:dyDescent="0.3">
      <c r="B808" s="7" t="s">
        <v>346</v>
      </c>
      <c r="C808" t="str">
        <f>VLOOKUP(B808,class!A$1:B$370,2,FALSE)</f>
        <v>Shire county</v>
      </c>
      <c r="E808" s="7">
        <f t="shared" si="236"/>
        <v>7.64</v>
      </c>
      <c r="F808" s="49">
        <f t="shared" si="268"/>
        <v>1</v>
      </c>
      <c r="G808" s="49">
        <f t="shared" si="269"/>
        <v>1</v>
      </c>
      <c r="H808">
        <f t="shared" si="239"/>
        <v>7.73</v>
      </c>
      <c r="I808" s="49">
        <f t="shared" si="270"/>
        <v>1</v>
      </c>
      <c r="J808" s="49">
        <f t="shared" si="271"/>
        <v>1</v>
      </c>
      <c r="K808">
        <f t="shared" si="242"/>
        <v>7.83</v>
      </c>
      <c r="L808">
        <f t="shared" si="272"/>
        <v>1</v>
      </c>
      <c r="M808" s="49">
        <f t="shared" si="273"/>
        <v>1</v>
      </c>
      <c r="N808">
        <f t="shared" si="245"/>
        <v>8.0399999999999991</v>
      </c>
      <c r="O808">
        <f t="shared" si="274"/>
        <v>1</v>
      </c>
      <c r="P808" s="49">
        <f t="shared" si="275"/>
        <v>1</v>
      </c>
      <c r="Q808">
        <f t="shared" si="248"/>
        <v>7.99</v>
      </c>
      <c r="R808">
        <f t="shared" si="276"/>
        <v>1</v>
      </c>
      <c r="S808" s="49">
        <f t="shared" si="277"/>
        <v>1</v>
      </c>
      <c r="T808">
        <f t="shared" si="251"/>
        <v>7.92</v>
      </c>
      <c r="U808">
        <f t="shared" si="278"/>
        <v>1</v>
      </c>
      <c r="V808" s="49">
        <f t="shared" si="279"/>
        <v>1</v>
      </c>
      <c r="W808">
        <f t="shared" si="254"/>
        <v>8.0399999999999991</v>
      </c>
      <c r="X808">
        <f t="shared" si="280"/>
        <v>1</v>
      </c>
      <c r="Y808" s="49">
        <f t="shared" si="281"/>
        <v>1</v>
      </c>
      <c r="Z808">
        <f t="shared" si="257"/>
        <v>7.9</v>
      </c>
      <c r="AA808">
        <f t="shared" si="282"/>
        <v>1</v>
      </c>
      <c r="AB808">
        <f t="shared" si="283"/>
        <v>1</v>
      </c>
      <c r="AC808">
        <f t="shared" si="260"/>
        <v>7.97</v>
      </c>
      <c r="AD808" cm="1">
        <f t="array" ref="AD808">1+SUMPRODUCT((D$469:D$776=D808)*(AC$469:AC$776&gt;AC808))</f>
        <v>1</v>
      </c>
      <c r="AE808">
        <f t="shared" si="284"/>
        <v>1</v>
      </c>
      <c r="AF808">
        <f t="shared" si="262"/>
        <v>7.77</v>
      </c>
      <c r="AG808" cm="1">
        <f t="array" ref="AG808">1+SUMPRODUCT((D$469:D$776=D808)*(AF$469:AF$776&gt;AF808))</f>
        <v>1</v>
      </c>
      <c r="AH808">
        <f t="shared" si="285"/>
        <v>1</v>
      </c>
      <c r="AI808">
        <f t="shared" si="264"/>
        <v>7.91</v>
      </c>
      <c r="AJ808" cm="1">
        <f t="array" ref="AJ808">1+SUMPRODUCT((D$469:D$776=D808)*(AI$469:AI$776&gt;AI808))</f>
        <v>1</v>
      </c>
      <c r="AK808">
        <f t="shared" si="286"/>
        <v>1</v>
      </c>
      <c r="AL808">
        <f t="shared" si="266"/>
        <v>7.95</v>
      </c>
      <c r="AM808" cm="1">
        <f t="array" ref="AM808">1+SUMPRODUCT((D$469:D$776=D808)*(AL$469:AL$776&gt;AL808))</f>
        <v>1</v>
      </c>
      <c r="AN808">
        <f t="shared" si="287"/>
        <v>1</v>
      </c>
    </row>
    <row r="809" spans="2:40" x14ac:dyDescent="0.3">
      <c r="B809" s="7" t="s">
        <v>347</v>
      </c>
      <c r="C809" t="str">
        <f>VLOOKUP(B809,class!A$1:B$370,2,FALSE)</f>
        <v>Shire county</v>
      </c>
      <c r="E809" s="7">
        <f t="shared" si="236"/>
        <v>7.71</v>
      </c>
      <c r="F809" s="49">
        <f t="shared" si="268"/>
        <v>1</v>
      </c>
      <c r="G809" s="49">
        <f t="shared" si="269"/>
        <v>1</v>
      </c>
      <c r="H809">
        <f t="shared" si="239"/>
        <v>7.7</v>
      </c>
      <c r="I809" s="49">
        <f t="shared" si="270"/>
        <v>1</v>
      </c>
      <c r="J809" s="49">
        <f t="shared" si="271"/>
        <v>1</v>
      </c>
      <c r="K809">
        <f t="shared" si="242"/>
        <v>7.79</v>
      </c>
      <c r="L809">
        <f t="shared" si="272"/>
        <v>1</v>
      </c>
      <c r="M809" s="49">
        <f t="shared" si="273"/>
        <v>1</v>
      </c>
      <c r="N809">
        <f t="shared" si="245"/>
        <v>7.93</v>
      </c>
      <c r="O809">
        <f t="shared" si="274"/>
        <v>1</v>
      </c>
      <c r="P809" s="49">
        <f t="shared" si="275"/>
        <v>1</v>
      </c>
      <c r="Q809">
        <f t="shared" si="248"/>
        <v>7.94</v>
      </c>
      <c r="R809">
        <f t="shared" si="276"/>
        <v>1</v>
      </c>
      <c r="S809" s="49">
        <f t="shared" si="277"/>
        <v>1</v>
      </c>
      <c r="T809">
        <f t="shared" si="251"/>
        <v>7.93</v>
      </c>
      <c r="U809">
        <f t="shared" si="278"/>
        <v>1</v>
      </c>
      <c r="V809" s="49">
        <f t="shared" si="279"/>
        <v>1</v>
      </c>
      <c r="W809">
        <f t="shared" si="254"/>
        <v>8.16</v>
      </c>
      <c r="X809">
        <f t="shared" si="280"/>
        <v>1</v>
      </c>
      <c r="Y809" s="49">
        <f t="shared" si="281"/>
        <v>1</v>
      </c>
      <c r="Z809">
        <f t="shared" si="257"/>
        <v>7.95</v>
      </c>
      <c r="AA809">
        <f t="shared" si="282"/>
        <v>1</v>
      </c>
      <c r="AB809">
        <f t="shared" si="283"/>
        <v>1</v>
      </c>
      <c r="AC809">
        <f t="shared" si="260"/>
        <v>8</v>
      </c>
      <c r="AD809" cm="1">
        <f t="array" ref="AD809">1+SUMPRODUCT((D$469:D$776=D809)*(AC$469:AC$776&gt;AC809))</f>
        <v>1</v>
      </c>
      <c r="AE809">
        <f t="shared" si="284"/>
        <v>1</v>
      </c>
      <c r="AF809">
        <f t="shared" si="262"/>
        <v>7.93</v>
      </c>
      <c r="AG809" cm="1">
        <f t="array" ref="AG809">1+SUMPRODUCT((D$469:D$776=D809)*(AF$469:AF$776&gt;AF809))</f>
        <v>1</v>
      </c>
      <c r="AH809">
        <f t="shared" si="285"/>
        <v>1</v>
      </c>
      <c r="AI809">
        <f t="shared" si="264"/>
        <v>7.79</v>
      </c>
      <c r="AJ809" cm="1">
        <f t="array" ref="AJ809">1+SUMPRODUCT((D$469:D$776=D809)*(AI$469:AI$776&gt;AI809))</f>
        <v>1</v>
      </c>
      <c r="AK809">
        <f t="shared" si="286"/>
        <v>1</v>
      </c>
      <c r="AL809">
        <f t="shared" si="266"/>
        <v>7.78</v>
      </c>
      <c r="AM809" cm="1">
        <f t="array" ref="AM809">1+SUMPRODUCT((D$469:D$776=D809)*(AL$469:AL$776&gt;AL809))</f>
        <v>1</v>
      </c>
      <c r="AN809">
        <f t="shared" si="287"/>
        <v>1</v>
      </c>
    </row>
    <row r="810" spans="2:40" x14ac:dyDescent="0.3">
      <c r="B810" s="7" t="s">
        <v>348</v>
      </c>
      <c r="C810" t="str">
        <f>VLOOKUP(B810,class!A$1:B$370,2,FALSE)</f>
        <v>Shire county</v>
      </c>
      <c r="E810" s="7">
        <f t="shared" si="236"/>
        <v>7.74</v>
      </c>
      <c r="F810" s="49">
        <f t="shared" si="268"/>
        <v>1</v>
      </c>
      <c r="G810" s="49">
        <f t="shared" si="269"/>
        <v>1</v>
      </c>
      <c r="H810">
        <f t="shared" si="239"/>
        <v>7.68</v>
      </c>
      <c r="I810" s="49">
        <f t="shared" si="270"/>
        <v>1</v>
      </c>
      <c r="J810" s="49">
        <f t="shared" si="271"/>
        <v>1</v>
      </c>
      <c r="K810">
        <f t="shared" si="242"/>
        <v>7.88</v>
      </c>
      <c r="L810">
        <f t="shared" si="272"/>
        <v>1</v>
      </c>
      <c r="M810" s="49">
        <f t="shared" si="273"/>
        <v>1</v>
      </c>
      <c r="N810">
        <f t="shared" si="245"/>
        <v>7.95</v>
      </c>
      <c r="O810">
        <f t="shared" si="274"/>
        <v>1</v>
      </c>
      <c r="P810" s="49">
        <f t="shared" si="275"/>
        <v>1</v>
      </c>
      <c r="Q810">
        <f t="shared" si="248"/>
        <v>7.93</v>
      </c>
      <c r="R810">
        <f t="shared" si="276"/>
        <v>1</v>
      </c>
      <c r="S810" s="49">
        <f t="shared" si="277"/>
        <v>1</v>
      </c>
      <c r="T810">
        <f t="shared" si="251"/>
        <v>8.02</v>
      </c>
      <c r="U810">
        <f t="shared" si="278"/>
        <v>1</v>
      </c>
      <c r="V810" s="49">
        <f t="shared" si="279"/>
        <v>1</v>
      </c>
      <c r="W810">
        <f t="shared" si="254"/>
        <v>7.98</v>
      </c>
      <c r="X810">
        <f t="shared" si="280"/>
        <v>1</v>
      </c>
      <c r="Y810" s="49">
        <f t="shared" si="281"/>
        <v>1</v>
      </c>
      <c r="Z810">
        <f t="shared" si="257"/>
        <v>7.99</v>
      </c>
      <c r="AA810">
        <f t="shared" si="282"/>
        <v>1</v>
      </c>
      <c r="AB810">
        <f t="shared" si="283"/>
        <v>1</v>
      </c>
      <c r="AC810">
        <f t="shared" si="260"/>
        <v>8.0500000000000007</v>
      </c>
      <c r="AD810" cm="1">
        <f t="array" ref="AD810">1+SUMPRODUCT((D$469:D$776=D810)*(AC$469:AC$776&gt;AC810))</f>
        <v>1</v>
      </c>
      <c r="AE810">
        <f t="shared" si="284"/>
        <v>1</v>
      </c>
      <c r="AF810">
        <f t="shared" si="262"/>
        <v>7.71</v>
      </c>
      <c r="AG810" cm="1">
        <f t="array" ref="AG810">1+SUMPRODUCT((D$469:D$776=D810)*(AF$469:AF$776&gt;AF810))</f>
        <v>1</v>
      </c>
      <c r="AH810">
        <f t="shared" si="285"/>
        <v>1</v>
      </c>
      <c r="AI810">
        <f t="shared" si="264"/>
        <v>7.87</v>
      </c>
      <c r="AJ810" cm="1">
        <f t="array" ref="AJ810">1+SUMPRODUCT((D$469:D$776=D810)*(AI$469:AI$776&gt;AI810))</f>
        <v>1</v>
      </c>
      <c r="AK810">
        <f t="shared" si="286"/>
        <v>1</v>
      </c>
      <c r="AL810">
        <f t="shared" si="266"/>
        <v>7.9</v>
      </c>
      <c r="AM810" cm="1">
        <f t="array" ref="AM810">1+SUMPRODUCT((D$469:D$776=D810)*(AL$469:AL$776&gt;AL810))</f>
        <v>1</v>
      </c>
      <c r="AN810">
        <f t="shared" si="287"/>
        <v>1</v>
      </c>
    </row>
    <row r="811" spans="2:40" x14ac:dyDescent="0.3">
      <c r="B811" s="7" t="s">
        <v>349</v>
      </c>
      <c r="C811" t="str">
        <f>VLOOKUP(B811,class!A$1:B$370,2,FALSE)</f>
        <v>Shire county</v>
      </c>
      <c r="E811" s="7">
        <f t="shared" si="236"/>
        <v>7.78</v>
      </c>
      <c r="F811" s="49">
        <f t="shared" si="268"/>
        <v>1</v>
      </c>
      <c r="G811" s="49">
        <f t="shared" si="269"/>
        <v>1</v>
      </c>
      <c r="H811">
        <f t="shared" si="239"/>
        <v>7.83</v>
      </c>
      <c r="I811" s="49">
        <f t="shared" si="270"/>
        <v>1</v>
      </c>
      <c r="J811" s="49">
        <f t="shared" si="271"/>
        <v>1</v>
      </c>
      <c r="K811">
        <f t="shared" si="242"/>
        <v>7.8</v>
      </c>
      <c r="L811">
        <f t="shared" si="272"/>
        <v>1</v>
      </c>
      <c r="M811" s="49">
        <f t="shared" si="273"/>
        <v>1</v>
      </c>
      <c r="N811">
        <f t="shared" si="245"/>
        <v>7.87</v>
      </c>
      <c r="O811">
        <f t="shared" si="274"/>
        <v>1</v>
      </c>
      <c r="P811" s="49">
        <f t="shared" si="275"/>
        <v>1</v>
      </c>
      <c r="Q811">
        <f t="shared" si="248"/>
        <v>7.9</v>
      </c>
      <c r="R811">
        <f t="shared" si="276"/>
        <v>1</v>
      </c>
      <c r="S811" s="49">
        <f t="shared" si="277"/>
        <v>1</v>
      </c>
      <c r="T811">
        <f t="shared" si="251"/>
        <v>8.02</v>
      </c>
      <c r="U811">
        <f t="shared" si="278"/>
        <v>1</v>
      </c>
      <c r="V811" s="49">
        <f t="shared" si="279"/>
        <v>1</v>
      </c>
      <c r="W811">
        <f t="shared" si="254"/>
        <v>7.99</v>
      </c>
      <c r="X811">
        <f t="shared" si="280"/>
        <v>1</v>
      </c>
      <c r="Y811" s="49">
        <f t="shared" si="281"/>
        <v>1</v>
      </c>
      <c r="Z811">
        <f t="shared" si="257"/>
        <v>8.1199999999999992</v>
      </c>
      <c r="AA811">
        <f t="shared" si="282"/>
        <v>1</v>
      </c>
      <c r="AB811">
        <f t="shared" si="283"/>
        <v>1</v>
      </c>
      <c r="AC811">
        <f t="shared" si="260"/>
        <v>7.91</v>
      </c>
      <c r="AD811" cm="1">
        <f t="array" ref="AD811">1+SUMPRODUCT((D$469:D$776=D811)*(AC$469:AC$776&gt;AC811))</f>
        <v>1</v>
      </c>
      <c r="AE811">
        <f t="shared" si="284"/>
        <v>1</v>
      </c>
      <c r="AF811">
        <f t="shared" si="262"/>
        <v>7.79</v>
      </c>
      <c r="AG811" cm="1">
        <f t="array" ref="AG811">1+SUMPRODUCT((D$469:D$776=D811)*(AF$469:AF$776&gt;AF811))</f>
        <v>1</v>
      </c>
      <c r="AH811">
        <f t="shared" si="285"/>
        <v>1</v>
      </c>
      <c r="AI811">
        <f t="shared" si="264"/>
        <v>7.97</v>
      </c>
      <c r="AJ811" cm="1">
        <f t="array" ref="AJ811">1+SUMPRODUCT((D$469:D$776=D811)*(AI$469:AI$776&gt;AI811))</f>
        <v>1</v>
      </c>
      <c r="AK811">
        <f t="shared" si="286"/>
        <v>1</v>
      </c>
      <c r="AL811">
        <f t="shared" si="266"/>
        <v>7.95</v>
      </c>
      <c r="AM811" cm="1">
        <f t="array" ref="AM811">1+SUMPRODUCT((D$469:D$776=D811)*(AL$469:AL$776&gt;AL811))</f>
        <v>1</v>
      </c>
      <c r="AN811">
        <f t="shared" si="287"/>
        <v>1</v>
      </c>
    </row>
    <row r="812" spans="2:40" x14ac:dyDescent="0.3">
      <c r="B812" s="7" t="s">
        <v>887</v>
      </c>
      <c r="C812" t="str">
        <f>VLOOKUP(B812,class!A$1:B$370,2,FALSE)</f>
        <v>Shire county</v>
      </c>
      <c r="E812" s="7">
        <f t="shared" si="236"/>
        <v>7.79</v>
      </c>
      <c r="F812" s="49">
        <f t="shared" si="268"/>
        <v>1</v>
      </c>
      <c r="G812" s="49">
        <f t="shared" si="269"/>
        <v>1</v>
      </c>
      <c r="H812">
        <f t="shared" si="239"/>
        <v>7.8</v>
      </c>
      <c r="I812" s="49">
        <f t="shared" si="270"/>
        <v>1</v>
      </c>
      <c r="J812" s="49">
        <f t="shared" si="271"/>
        <v>1</v>
      </c>
      <c r="K812">
        <f t="shared" si="242"/>
        <v>7.86</v>
      </c>
      <c r="L812">
        <f t="shared" si="272"/>
        <v>1</v>
      </c>
      <c r="M812" s="49">
        <f t="shared" si="273"/>
        <v>1</v>
      </c>
      <c r="N812">
        <f t="shared" si="245"/>
        <v>7.87</v>
      </c>
      <c r="O812">
        <f t="shared" si="274"/>
        <v>1</v>
      </c>
      <c r="P812" s="49">
        <f t="shared" si="275"/>
        <v>1</v>
      </c>
      <c r="Q812">
        <f t="shared" si="248"/>
        <v>7.85</v>
      </c>
      <c r="R812">
        <f t="shared" si="276"/>
        <v>1</v>
      </c>
      <c r="S812" s="49">
        <f t="shared" si="277"/>
        <v>1</v>
      </c>
      <c r="T812">
        <f t="shared" si="251"/>
        <v>7.91</v>
      </c>
      <c r="U812">
        <f t="shared" si="278"/>
        <v>1</v>
      </c>
      <c r="V812" s="49">
        <f t="shared" si="279"/>
        <v>1</v>
      </c>
      <c r="W812">
        <f t="shared" si="254"/>
        <v>7.95</v>
      </c>
      <c r="X812">
        <f t="shared" si="280"/>
        <v>1</v>
      </c>
      <c r="Y812" s="49">
        <f t="shared" si="281"/>
        <v>1</v>
      </c>
      <c r="Z812">
        <f t="shared" si="257"/>
        <v>8.01</v>
      </c>
      <c r="AA812">
        <f t="shared" si="282"/>
        <v>1</v>
      </c>
      <c r="AB812">
        <f t="shared" si="283"/>
        <v>1</v>
      </c>
      <c r="AC812">
        <f t="shared" si="260"/>
        <v>7.97</v>
      </c>
      <c r="AD812" cm="1">
        <f t="array" ref="AD812">1+SUMPRODUCT((D$469:D$776=D812)*(AC$469:AC$776&gt;AC812))</f>
        <v>1</v>
      </c>
      <c r="AE812">
        <f t="shared" si="284"/>
        <v>1</v>
      </c>
      <c r="AF812">
        <f t="shared" si="262"/>
        <v>7.77</v>
      </c>
      <c r="AG812" cm="1">
        <f t="array" ref="AG812">1+SUMPRODUCT((D$469:D$776=D812)*(AF$469:AF$776&gt;AF812))</f>
        <v>1</v>
      </c>
      <c r="AH812">
        <f t="shared" si="285"/>
        <v>1</v>
      </c>
      <c r="AI812">
        <f t="shared" si="264"/>
        <v>7.85</v>
      </c>
      <c r="AJ812" cm="1">
        <f t="array" ref="AJ812">1+SUMPRODUCT((D$469:D$776=D812)*(AI$469:AI$776&gt;AI812))</f>
        <v>1</v>
      </c>
      <c r="AK812">
        <f t="shared" si="286"/>
        <v>1</v>
      </c>
      <c r="AL812">
        <f t="shared" si="266"/>
        <v>7.75</v>
      </c>
      <c r="AM812" cm="1">
        <f t="array" ref="AM812">1+SUMPRODUCT((D$469:D$776=D812)*(AL$469:AL$776&gt;AL812))</f>
        <v>1</v>
      </c>
      <c r="AN812">
        <f t="shared" si="287"/>
        <v>1</v>
      </c>
    </row>
    <row r="813" spans="2:40" x14ac:dyDescent="0.3">
      <c r="B813" s="7" t="s">
        <v>350</v>
      </c>
      <c r="C813" t="str">
        <f>VLOOKUP(B813,class!A$1:B$370,2,FALSE)</f>
        <v>Shire county</v>
      </c>
      <c r="E813" s="7">
        <f t="shared" si="236"/>
        <v>7.34</v>
      </c>
      <c r="F813" s="49">
        <f t="shared" si="268"/>
        <v>1</v>
      </c>
      <c r="G813" s="49">
        <f t="shared" si="269"/>
        <v>1</v>
      </c>
      <c r="H813">
        <f t="shared" si="239"/>
        <v>7.66</v>
      </c>
      <c r="I813" s="49">
        <f t="shared" si="270"/>
        <v>1</v>
      </c>
      <c r="J813" s="49">
        <f t="shared" si="271"/>
        <v>1</v>
      </c>
      <c r="K813">
        <f t="shared" si="242"/>
        <v>7.89</v>
      </c>
      <c r="L813">
        <f t="shared" si="272"/>
        <v>1</v>
      </c>
      <c r="M813" s="49">
        <f t="shared" si="273"/>
        <v>1</v>
      </c>
      <c r="N813">
        <f t="shared" si="245"/>
        <v>7.89</v>
      </c>
      <c r="O813">
        <f t="shared" si="274"/>
        <v>1</v>
      </c>
      <c r="P813" s="49">
        <f t="shared" si="275"/>
        <v>1</v>
      </c>
      <c r="Q813">
        <f t="shared" si="248"/>
        <v>7.88</v>
      </c>
      <c r="R813">
        <f t="shared" si="276"/>
        <v>1</v>
      </c>
      <c r="S813" s="49">
        <f t="shared" si="277"/>
        <v>1</v>
      </c>
      <c r="T813">
        <f t="shared" si="251"/>
        <v>8.08</v>
      </c>
      <c r="U813">
        <f t="shared" si="278"/>
        <v>1</v>
      </c>
      <c r="V813" s="49">
        <f t="shared" si="279"/>
        <v>1</v>
      </c>
      <c r="W813">
        <f t="shared" si="254"/>
        <v>7.87</v>
      </c>
      <c r="X813">
        <f t="shared" si="280"/>
        <v>1</v>
      </c>
      <c r="Y813" s="49">
        <f t="shared" si="281"/>
        <v>1</v>
      </c>
      <c r="Z813">
        <f t="shared" si="257"/>
        <v>7.96</v>
      </c>
      <c r="AA813">
        <f t="shared" si="282"/>
        <v>1</v>
      </c>
      <c r="AB813">
        <f t="shared" si="283"/>
        <v>1</v>
      </c>
      <c r="AC813">
        <f t="shared" si="260"/>
        <v>7.98</v>
      </c>
      <c r="AD813" cm="1">
        <f t="array" ref="AD813">1+SUMPRODUCT((D$469:D$776=D813)*(AC$469:AC$776&gt;AC813))</f>
        <v>1</v>
      </c>
      <c r="AE813">
        <f t="shared" si="284"/>
        <v>1</v>
      </c>
      <c r="AF813">
        <f t="shared" si="262"/>
        <v>7.77</v>
      </c>
      <c r="AG813" cm="1">
        <f t="array" ref="AG813">1+SUMPRODUCT((D$469:D$776=D813)*(AF$469:AF$776&gt;AF813))</f>
        <v>1</v>
      </c>
      <c r="AH813">
        <f t="shared" si="285"/>
        <v>1</v>
      </c>
      <c r="AI813">
        <f t="shared" si="264"/>
        <v>7.69</v>
      </c>
      <c r="AJ813" cm="1">
        <f t="array" ref="AJ813">1+SUMPRODUCT((D$469:D$776=D813)*(AI$469:AI$776&gt;AI813))</f>
        <v>1</v>
      </c>
      <c r="AK813">
        <f t="shared" si="286"/>
        <v>1</v>
      </c>
      <c r="AL813">
        <f t="shared" si="266"/>
        <v>7.61</v>
      </c>
      <c r="AM813" cm="1">
        <f t="array" ref="AM813">1+SUMPRODUCT((D$469:D$776=D813)*(AL$469:AL$776&gt;AL813))</f>
        <v>1</v>
      </c>
      <c r="AN813">
        <f t="shared" si="287"/>
        <v>1</v>
      </c>
    </row>
    <row r="814" spans="2:40" x14ac:dyDescent="0.3">
      <c r="B814" s="7" t="s">
        <v>351</v>
      </c>
      <c r="C814" t="str">
        <f>VLOOKUP(B814,class!A$1:B$370,2,FALSE)</f>
        <v>Shire county</v>
      </c>
      <c r="E814" s="7">
        <f t="shared" si="236"/>
        <v>7.91</v>
      </c>
      <c r="F814" s="49">
        <f t="shared" si="268"/>
        <v>1</v>
      </c>
      <c r="G814" s="49">
        <f t="shared" si="269"/>
        <v>1</v>
      </c>
      <c r="H814">
        <f t="shared" si="239"/>
        <v>7.85</v>
      </c>
      <c r="I814" s="49">
        <f t="shared" si="270"/>
        <v>1</v>
      </c>
      <c r="J814" s="49">
        <f t="shared" si="271"/>
        <v>1</v>
      </c>
      <c r="K814">
        <f t="shared" si="242"/>
        <v>7.88</v>
      </c>
      <c r="L814">
        <f t="shared" si="272"/>
        <v>1</v>
      </c>
      <c r="M814" s="49">
        <f t="shared" si="273"/>
        <v>1</v>
      </c>
      <c r="N814">
        <f t="shared" si="245"/>
        <v>7.96</v>
      </c>
      <c r="O814">
        <f t="shared" si="274"/>
        <v>1</v>
      </c>
      <c r="P814" s="49">
        <f t="shared" si="275"/>
        <v>1</v>
      </c>
      <c r="Q814">
        <f t="shared" si="248"/>
        <v>8</v>
      </c>
      <c r="R814">
        <f t="shared" si="276"/>
        <v>1</v>
      </c>
      <c r="S814" s="49">
        <f t="shared" si="277"/>
        <v>1</v>
      </c>
      <c r="T814">
        <f t="shared" si="251"/>
        <v>7.9</v>
      </c>
      <c r="U814">
        <f t="shared" si="278"/>
        <v>1</v>
      </c>
      <c r="V814" s="49">
        <f t="shared" si="279"/>
        <v>1</v>
      </c>
      <c r="W814">
        <f t="shared" si="254"/>
        <v>7.93</v>
      </c>
      <c r="X814">
        <f t="shared" si="280"/>
        <v>1</v>
      </c>
      <c r="Y814" s="49">
        <f t="shared" si="281"/>
        <v>1</v>
      </c>
      <c r="Z814">
        <f t="shared" si="257"/>
        <v>8.02</v>
      </c>
      <c r="AA814">
        <f t="shared" si="282"/>
        <v>1</v>
      </c>
      <c r="AB814">
        <f t="shared" si="283"/>
        <v>1</v>
      </c>
      <c r="AC814">
        <f t="shared" si="260"/>
        <v>7.94</v>
      </c>
      <c r="AD814" cm="1">
        <f t="array" ref="AD814">1+SUMPRODUCT((D$469:D$776=D814)*(AC$469:AC$776&gt;AC814))</f>
        <v>1</v>
      </c>
      <c r="AE814">
        <f t="shared" si="284"/>
        <v>1</v>
      </c>
      <c r="AF814">
        <f t="shared" si="262"/>
        <v>7.77</v>
      </c>
      <c r="AG814" cm="1">
        <f t="array" ref="AG814">1+SUMPRODUCT((D$469:D$776=D814)*(AF$469:AF$776&gt;AF814))</f>
        <v>1</v>
      </c>
      <c r="AH814">
        <f t="shared" si="285"/>
        <v>1</v>
      </c>
      <c r="AI814">
        <f t="shared" si="264"/>
        <v>7.91</v>
      </c>
      <c r="AJ814" cm="1">
        <f t="array" ref="AJ814">1+SUMPRODUCT((D$469:D$776=D814)*(AI$469:AI$776&gt;AI814))</f>
        <v>1</v>
      </c>
      <c r="AK814">
        <f t="shared" si="286"/>
        <v>1</v>
      </c>
      <c r="AL814">
        <f t="shared" si="266"/>
        <v>7.9</v>
      </c>
      <c r="AM814" cm="1">
        <f t="array" ref="AM814">1+SUMPRODUCT((D$469:D$776=D814)*(AL$469:AL$776&gt;AL814))</f>
        <v>1</v>
      </c>
      <c r="AN814">
        <f t="shared" si="287"/>
        <v>1</v>
      </c>
    </row>
    <row r="815" spans="2:40" x14ac:dyDescent="0.3">
      <c r="B815" s="7" t="s">
        <v>352</v>
      </c>
      <c r="C815" t="str">
        <f>VLOOKUP(B815,class!A$1:B$370,2,FALSE)</f>
        <v>Shire county</v>
      </c>
      <c r="E815" s="7">
        <f t="shared" si="236"/>
        <v>7.71</v>
      </c>
      <c r="F815" s="49">
        <f t="shared" si="268"/>
        <v>1</v>
      </c>
      <c r="G815" s="49">
        <f t="shared" si="269"/>
        <v>1</v>
      </c>
      <c r="H815">
        <f t="shared" si="239"/>
        <v>7.73</v>
      </c>
      <c r="I815" s="49">
        <f t="shared" si="270"/>
        <v>1</v>
      </c>
      <c r="J815" s="49">
        <f t="shared" si="271"/>
        <v>1</v>
      </c>
      <c r="K815">
        <f t="shared" si="242"/>
        <v>7.73</v>
      </c>
      <c r="L815">
        <f t="shared" si="272"/>
        <v>1</v>
      </c>
      <c r="M815" s="49">
        <f t="shared" si="273"/>
        <v>1</v>
      </c>
      <c r="N815">
        <f t="shared" si="245"/>
        <v>7.75</v>
      </c>
      <c r="O815">
        <f t="shared" si="274"/>
        <v>1</v>
      </c>
      <c r="P815" s="49">
        <f t="shared" si="275"/>
        <v>1</v>
      </c>
      <c r="Q815">
        <f t="shared" si="248"/>
        <v>7.94</v>
      </c>
      <c r="R815">
        <f t="shared" si="276"/>
        <v>1</v>
      </c>
      <c r="S815" s="49">
        <f t="shared" si="277"/>
        <v>1</v>
      </c>
      <c r="T815">
        <f t="shared" si="251"/>
        <v>7.9</v>
      </c>
      <c r="U815">
        <f t="shared" si="278"/>
        <v>1</v>
      </c>
      <c r="V815" s="49">
        <f t="shared" si="279"/>
        <v>1</v>
      </c>
      <c r="W815">
        <f t="shared" si="254"/>
        <v>7.95</v>
      </c>
      <c r="X815">
        <f t="shared" si="280"/>
        <v>1</v>
      </c>
      <c r="Y815" s="49">
        <f t="shared" si="281"/>
        <v>1</v>
      </c>
      <c r="Z815">
        <f t="shared" si="257"/>
        <v>7.94</v>
      </c>
      <c r="AA815">
        <f t="shared" si="282"/>
        <v>1</v>
      </c>
      <c r="AB815">
        <f t="shared" si="283"/>
        <v>1</v>
      </c>
      <c r="AC815">
        <f t="shared" si="260"/>
        <v>7.9</v>
      </c>
      <c r="AD815" cm="1">
        <f t="array" ref="AD815">1+SUMPRODUCT((D$469:D$776=D815)*(AC$469:AC$776&gt;AC815))</f>
        <v>1</v>
      </c>
      <c r="AE815">
        <f t="shared" si="284"/>
        <v>1</v>
      </c>
      <c r="AF815">
        <f t="shared" si="262"/>
        <v>7.7</v>
      </c>
      <c r="AG815" cm="1">
        <f t="array" ref="AG815">1+SUMPRODUCT((D$469:D$776=D815)*(AF$469:AF$776&gt;AF815))</f>
        <v>1</v>
      </c>
      <c r="AH815">
        <f t="shared" si="285"/>
        <v>1</v>
      </c>
      <c r="AI815">
        <f t="shared" si="264"/>
        <v>7.73</v>
      </c>
      <c r="AJ815" cm="1">
        <f t="array" ref="AJ815">1+SUMPRODUCT((D$469:D$776=D815)*(AI$469:AI$776&gt;AI815))</f>
        <v>1</v>
      </c>
      <c r="AK815">
        <f t="shared" si="286"/>
        <v>1</v>
      </c>
      <c r="AL815">
        <f t="shared" si="266"/>
        <v>7.92</v>
      </c>
      <c r="AM815" cm="1">
        <f t="array" ref="AM815">1+SUMPRODUCT((D$469:D$776=D815)*(AL$469:AL$776&gt;AL815))</f>
        <v>1</v>
      </c>
      <c r="AN815">
        <f t="shared" si="287"/>
        <v>1</v>
      </c>
    </row>
  </sheetData>
  <conditionalFormatting sqref="B296 B469:B492 B777:G788">
    <cfRule type="cellIs" priority="39" stopIfTrue="1" operator="equal">
      <formula>"#"</formula>
    </cfRule>
  </conditionalFormatting>
  <conditionalFormatting sqref="B494:B776">
    <cfRule type="cellIs" priority="21" stopIfTrue="1" operator="equal">
      <formula>"#"</formula>
    </cfRule>
  </conditionalFormatting>
  <conditionalFormatting sqref="B792:B815">
    <cfRule type="cellIs" priority="2" stopIfTrue="1" operator="equal">
      <formula>"#"</formula>
    </cfRule>
  </conditionalFormatting>
  <conditionalFormatting sqref="C469:E776">
    <cfRule type="cellIs" priority="20" stopIfTrue="1" operator="equal">
      <formula>"#"</formula>
    </cfRule>
  </conditionalFormatting>
  <conditionalFormatting sqref="D786">
    <cfRule type="cellIs" priority="51" stopIfTrue="1" operator="equal">
      <formula>"#"</formula>
    </cfRule>
  </conditionalFormatting>
  <conditionalFormatting sqref="D788">
    <cfRule type="cellIs" priority="45" stopIfTrue="1" operator="equal">
      <formula>"#"</formula>
    </cfRule>
  </conditionalFormatting>
  <conditionalFormatting sqref="E790">
    <cfRule type="cellIs" priority="31" stopIfTrue="1" operator="equal">
      <formula>"#"</formula>
    </cfRule>
  </conditionalFormatting>
  <conditionalFormatting sqref="E792:E815">
    <cfRule type="cellIs" priority="1" stopIfTrue="1" operator="equal">
      <formula>"#"</formula>
    </cfRule>
  </conditionalFormatting>
  <conditionalFormatting sqref="G786">
    <cfRule type="cellIs" priority="50" stopIfTrue="1" operator="equal">
      <formula>"#"</formula>
    </cfRule>
  </conditionalFormatting>
  <conditionalFormatting sqref="G788">
    <cfRule type="cellIs" priority="44" stopIfTrue="1" operator="equal">
      <formula>"#"</formula>
    </cfRule>
  </conditionalFormatting>
  <conditionalFormatting sqref="H780:H788 J780:K788 M780:N788 P780:Q788 S780:T788">
    <cfRule type="cellIs" priority="57" stopIfTrue="1" operator="equal">
      <formula>"#"</formula>
    </cfRule>
  </conditionalFormatting>
  <conditionalFormatting sqref="H790">
    <cfRule type="cellIs" priority="30" stopIfTrue="1" operator="equal">
      <formula>"#"</formula>
    </cfRule>
  </conditionalFormatting>
  <conditionalFormatting sqref="J786">
    <cfRule type="cellIs" priority="49" stopIfTrue="1" operator="equal">
      <formula>"#"</formula>
    </cfRule>
  </conditionalFormatting>
  <conditionalFormatting sqref="J788">
    <cfRule type="cellIs" priority="43" stopIfTrue="1" operator="equal">
      <formula>"#"</formula>
    </cfRule>
  </conditionalFormatting>
  <conditionalFormatting sqref="K790">
    <cfRule type="cellIs" priority="29" stopIfTrue="1" operator="equal">
      <formula>"#"</formula>
    </cfRule>
  </conditionalFormatting>
  <conditionalFormatting sqref="M786">
    <cfRule type="cellIs" priority="48" stopIfTrue="1" operator="equal">
      <formula>"#"</formula>
    </cfRule>
  </conditionalFormatting>
  <conditionalFormatting sqref="M788">
    <cfRule type="cellIs" priority="42" stopIfTrue="1" operator="equal">
      <formula>"#"</formula>
    </cfRule>
  </conditionalFormatting>
  <conditionalFormatting sqref="N790">
    <cfRule type="cellIs" priority="28" stopIfTrue="1" operator="equal">
      <formula>"#"</formula>
    </cfRule>
  </conditionalFormatting>
  <conditionalFormatting sqref="P786">
    <cfRule type="cellIs" priority="47" stopIfTrue="1" operator="equal">
      <formula>"#"</formula>
    </cfRule>
  </conditionalFormatting>
  <conditionalFormatting sqref="P788">
    <cfRule type="cellIs" priority="41" stopIfTrue="1" operator="equal">
      <formula>"#"</formula>
    </cfRule>
  </conditionalFormatting>
  <conditionalFormatting sqref="Q790">
    <cfRule type="cellIs" priority="27" stopIfTrue="1" operator="equal">
      <formula>"#"</formula>
    </cfRule>
  </conditionalFormatting>
  <conditionalFormatting sqref="S786">
    <cfRule type="cellIs" priority="46" stopIfTrue="1" operator="equal">
      <formula>"#"</formula>
    </cfRule>
  </conditionalFormatting>
  <conditionalFormatting sqref="S788">
    <cfRule type="cellIs" priority="40" stopIfTrue="1" operator="equal">
      <formula>"#"</formula>
    </cfRule>
  </conditionalFormatting>
  <conditionalFormatting sqref="T790">
    <cfRule type="cellIs" priority="26" stopIfTrue="1" operator="equal">
      <formula>"#"</formula>
    </cfRule>
  </conditionalFormatting>
  <conditionalFormatting sqref="V786">
    <cfRule type="cellIs" priority="37" stopIfTrue="1" operator="equal">
      <formula>"#"</formula>
    </cfRule>
  </conditionalFormatting>
  <conditionalFormatting sqref="V788">
    <cfRule type="cellIs" priority="36" stopIfTrue="1" operator="equal">
      <formula>"#"</formula>
    </cfRule>
  </conditionalFormatting>
  <conditionalFormatting sqref="V780:W788">
    <cfRule type="cellIs" priority="38" stopIfTrue="1" operator="equal">
      <formula>"#"</formula>
    </cfRule>
  </conditionalFormatting>
  <conditionalFormatting sqref="W790">
    <cfRule type="cellIs" priority="25" stopIfTrue="1" operator="equal">
      <formula>"#"</formula>
    </cfRule>
  </conditionalFormatting>
  <conditionalFormatting sqref="Y786">
    <cfRule type="cellIs" priority="34" stopIfTrue="1" operator="equal">
      <formula>"#"</formula>
    </cfRule>
  </conditionalFormatting>
  <conditionalFormatting sqref="Y788">
    <cfRule type="cellIs" priority="33" stopIfTrue="1" operator="equal">
      <formula>"#"</formula>
    </cfRule>
  </conditionalFormatting>
  <conditionalFormatting sqref="Y780:Z788">
    <cfRule type="cellIs" priority="35" stopIfTrue="1" operator="equal">
      <formula>"#"</formula>
    </cfRule>
  </conditionalFormatting>
  <conditionalFormatting sqref="Z790">
    <cfRule type="cellIs" priority="24" stopIfTrue="1" operator="equal">
      <formula>"#"</formula>
    </cfRule>
  </conditionalFormatting>
  <conditionalFormatting sqref="AB780:AC788">
    <cfRule type="cellIs" priority="3" stopIfTrue="1" operator="equal">
      <formula>"#"</formula>
    </cfRule>
  </conditionalFormatting>
  <conditionalFormatting sqref="AC790">
    <cfRule type="cellIs" priority="18" stopIfTrue="1" operator="equal">
      <formula>"#"</formula>
    </cfRule>
  </conditionalFormatting>
  <conditionalFormatting sqref="AE786">
    <cfRule type="cellIs" priority="16" stopIfTrue="1" operator="equal">
      <formula>"#"</formula>
    </cfRule>
  </conditionalFormatting>
  <conditionalFormatting sqref="AE788">
    <cfRule type="cellIs" priority="15" stopIfTrue="1" operator="equal">
      <formula>"#"</formula>
    </cfRule>
  </conditionalFormatting>
  <conditionalFormatting sqref="AE780:AF788">
    <cfRule type="cellIs" priority="17" stopIfTrue="1" operator="equal">
      <formula>"#"</formula>
    </cfRule>
  </conditionalFormatting>
  <conditionalFormatting sqref="AF790">
    <cfRule type="cellIs" priority="14" stopIfTrue="1" operator="equal">
      <formula>"#"</formula>
    </cfRule>
  </conditionalFormatting>
  <conditionalFormatting sqref="AH786">
    <cfRule type="cellIs" priority="12" stopIfTrue="1" operator="equal">
      <formula>"#"</formula>
    </cfRule>
  </conditionalFormatting>
  <conditionalFormatting sqref="AH788">
    <cfRule type="cellIs" priority="11" stopIfTrue="1" operator="equal">
      <formula>"#"</formula>
    </cfRule>
  </conditionalFormatting>
  <conditionalFormatting sqref="AH780:AI788">
    <cfRule type="cellIs" priority="13" stopIfTrue="1" operator="equal">
      <formula>"#"</formula>
    </cfRule>
  </conditionalFormatting>
  <conditionalFormatting sqref="AI790">
    <cfRule type="cellIs" priority="10" stopIfTrue="1" operator="equal">
      <formula>"#"</formula>
    </cfRule>
  </conditionalFormatting>
  <conditionalFormatting sqref="AK786">
    <cfRule type="cellIs" priority="8" stopIfTrue="1" operator="equal">
      <formula>"#"</formula>
    </cfRule>
  </conditionalFormatting>
  <conditionalFormatting sqref="AK788">
    <cfRule type="cellIs" priority="7" stopIfTrue="1" operator="equal">
      <formula>"#"</formula>
    </cfRule>
  </conditionalFormatting>
  <conditionalFormatting sqref="AK780:AL788">
    <cfRule type="cellIs" priority="9" stopIfTrue="1" operator="equal">
      <formula>"#"</formula>
    </cfRule>
  </conditionalFormatting>
  <conditionalFormatting sqref="AL790">
    <cfRule type="cellIs" priority="6" stopIfTrue="1" operator="equal">
      <formula>"#"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/>
  <dimension ref="A1:AN815"/>
  <sheetViews>
    <sheetView topLeftCell="A513" workbookViewId="0">
      <selection activeCell="C451" sqref="C451"/>
    </sheetView>
  </sheetViews>
  <sheetFormatPr defaultRowHeight="14.4" x14ac:dyDescent="0.3"/>
  <cols>
    <col min="2" max="2" width="22.88671875" customWidth="1"/>
  </cols>
  <sheetData>
    <row r="1" spans="1:14" x14ac:dyDescent="0.3">
      <c r="A1" t="s">
        <v>1015</v>
      </c>
    </row>
    <row r="2" spans="1:14" x14ac:dyDescent="0.3">
      <c r="A2" t="s">
        <v>363</v>
      </c>
      <c r="H2" t="s">
        <v>916</v>
      </c>
    </row>
    <row r="4" spans="1:14" x14ac:dyDescent="0.3">
      <c r="A4" t="s">
        <v>917</v>
      </c>
    </row>
    <row r="5" spans="1:14" x14ac:dyDescent="0.3">
      <c r="C5" t="s">
        <v>918</v>
      </c>
    </row>
    <row r="6" spans="1:14" x14ac:dyDescent="0.3">
      <c r="C6" t="s">
        <v>919</v>
      </c>
      <c r="D6" t="s">
        <v>920</v>
      </c>
      <c r="E6" t="s">
        <v>921</v>
      </c>
      <c r="F6" t="s">
        <v>922</v>
      </c>
      <c r="G6" t="s">
        <v>923</v>
      </c>
      <c r="H6" t="s">
        <v>1007</v>
      </c>
      <c r="I6" t="s">
        <v>1009</v>
      </c>
      <c r="J6" t="s">
        <v>1016</v>
      </c>
      <c r="K6" t="s">
        <v>1026</v>
      </c>
      <c r="L6" t="s">
        <v>1027</v>
      </c>
      <c r="M6" t="s">
        <v>1028</v>
      </c>
      <c r="N6" t="s">
        <v>1029</v>
      </c>
    </row>
    <row r="7" spans="1:14" x14ac:dyDescent="0.3">
      <c r="A7" t="s">
        <v>357</v>
      </c>
      <c r="B7" t="s">
        <v>924</v>
      </c>
    </row>
    <row r="8" spans="1:14" x14ac:dyDescent="0.3">
      <c r="A8" t="s">
        <v>362</v>
      </c>
      <c r="B8" t="s">
        <v>925</v>
      </c>
    </row>
    <row r="10" spans="1:14" x14ac:dyDescent="0.3">
      <c r="A10" t="s">
        <v>364</v>
      </c>
      <c r="B10" t="s">
        <v>926</v>
      </c>
    </row>
    <row r="12" spans="1:14" x14ac:dyDescent="0.3">
      <c r="A12" t="s">
        <v>366</v>
      </c>
      <c r="B12" t="s">
        <v>927</v>
      </c>
    </row>
    <row r="13" spans="1:14" x14ac:dyDescent="0.3">
      <c r="A13" t="s">
        <v>368</v>
      </c>
      <c r="B13" t="s">
        <v>74</v>
      </c>
      <c r="C13">
        <v>3.23</v>
      </c>
      <c r="D13">
        <v>3.19</v>
      </c>
      <c r="E13">
        <v>2.99</v>
      </c>
      <c r="F13">
        <v>2.99</v>
      </c>
      <c r="G13">
        <v>3.18</v>
      </c>
      <c r="H13">
        <v>2.62</v>
      </c>
      <c r="I13">
        <v>2.8</v>
      </c>
      <c r="J13">
        <v>2.82</v>
      </c>
      <c r="K13">
        <v>3.23</v>
      </c>
      <c r="L13">
        <v>3.05</v>
      </c>
      <c r="M13">
        <v>2.9</v>
      </c>
      <c r="N13">
        <v>3.13</v>
      </c>
    </row>
    <row r="14" spans="1:14" x14ac:dyDescent="0.3">
      <c r="A14" t="s">
        <v>369</v>
      </c>
      <c r="B14" t="s">
        <v>80</v>
      </c>
      <c r="C14">
        <v>2.87</v>
      </c>
      <c r="D14">
        <v>2.84</v>
      </c>
      <c r="E14">
        <v>2.79</v>
      </c>
      <c r="F14">
        <v>2.92</v>
      </c>
      <c r="G14">
        <v>2.83</v>
      </c>
      <c r="H14">
        <v>2.77</v>
      </c>
      <c r="I14">
        <v>2.79</v>
      </c>
      <c r="J14">
        <v>2.98</v>
      </c>
      <c r="K14">
        <v>3.09</v>
      </c>
      <c r="L14">
        <v>3.63</v>
      </c>
      <c r="M14">
        <v>3.29</v>
      </c>
      <c r="N14">
        <v>3.38</v>
      </c>
    </row>
    <row r="15" spans="1:14" x14ac:dyDescent="0.3">
      <c r="A15" t="s">
        <v>370</v>
      </c>
      <c r="B15" t="s">
        <v>130</v>
      </c>
      <c r="C15">
        <v>2.96</v>
      </c>
      <c r="D15">
        <v>2.75</v>
      </c>
      <c r="E15">
        <v>2.79</v>
      </c>
      <c r="F15">
        <v>2.63</v>
      </c>
      <c r="G15">
        <v>2.88</v>
      </c>
      <c r="H15">
        <v>2.8</v>
      </c>
      <c r="I15">
        <v>2.79</v>
      </c>
      <c r="J15">
        <v>2.74</v>
      </c>
      <c r="K15">
        <v>3.26</v>
      </c>
      <c r="L15">
        <v>3.39</v>
      </c>
      <c r="M15">
        <v>3.3</v>
      </c>
      <c r="N15">
        <v>3.48</v>
      </c>
    </row>
    <row r="16" spans="1:14" x14ac:dyDescent="0.3">
      <c r="A16" t="s">
        <v>371</v>
      </c>
      <c r="B16" t="s">
        <v>176</v>
      </c>
      <c r="C16">
        <v>3.59</v>
      </c>
      <c r="D16">
        <v>3.03</v>
      </c>
      <c r="E16">
        <v>3.14</v>
      </c>
      <c r="F16">
        <v>2.99</v>
      </c>
      <c r="G16">
        <v>2.83</v>
      </c>
      <c r="H16">
        <v>2.87</v>
      </c>
      <c r="I16">
        <v>2.99</v>
      </c>
      <c r="J16">
        <v>2.75</v>
      </c>
      <c r="K16">
        <v>2.77</v>
      </c>
      <c r="L16">
        <v>3.11</v>
      </c>
      <c r="M16">
        <v>3.02</v>
      </c>
      <c r="N16">
        <v>3.07</v>
      </c>
    </row>
    <row r="17" spans="1:14" x14ac:dyDescent="0.3">
      <c r="A17" t="s">
        <v>372</v>
      </c>
      <c r="B17" t="s">
        <v>197</v>
      </c>
      <c r="C17">
        <v>3.21</v>
      </c>
      <c r="D17">
        <v>2.98</v>
      </c>
      <c r="E17">
        <v>2.98</v>
      </c>
      <c r="F17">
        <v>2.85</v>
      </c>
      <c r="G17">
        <v>2.72</v>
      </c>
      <c r="H17">
        <v>2.92</v>
      </c>
      <c r="I17">
        <v>3</v>
      </c>
      <c r="J17">
        <v>2.72</v>
      </c>
      <c r="K17">
        <v>3.03</v>
      </c>
      <c r="L17">
        <v>3.19</v>
      </c>
      <c r="M17">
        <v>3.06</v>
      </c>
      <c r="N17">
        <v>2.69</v>
      </c>
    </row>
    <row r="18" spans="1:14" x14ac:dyDescent="0.3">
      <c r="A18" t="s">
        <v>373</v>
      </c>
      <c r="B18" t="s">
        <v>213</v>
      </c>
      <c r="C18">
        <v>3.11</v>
      </c>
      <c r="D18">
        <v>3.04</v>
      </c>
      <c r="E18">
        <v>2.91</v>
      </c>
      <c r="F18">
        <v>2.66</v>
      </c>
      <c r="G18">
        <v>2.86</v>
      </c>
      <c r="H18">
        <v>2.69</v>
      </c>
      <c r="I18">
        <v>2.73</v>
      </c>
      <c r="J18">
        <v>2.61</v>
      </c>
      <c r="K18">
        <v>2.66</v>
      </c>
      <c r="L18">
        <v>3.15</v>
      </c>
      <c r="M18">
        <v>2.73</v>
      </c>
      <c r="N18">
        <v>3.25</v>
      </c>
    </row>
    <row r="19" spans="1:14" x14ac:dyDescent="0.3">
      <c r="A19" t="s">
        <v>374</v>
      </c>
      <c r="B19" t="s">
        <v>267</v>
      </c>
      <c r="C19">
        <v>3.03</v>
      </c>
      <c r="D19">
        <v>2.96</v>
      </c>
      <c r="E19">
        <v>2.86</v>
      </c>
      <c r="F19">
        <v>2.84</v>
      </c>
      <c r="G19">
        <v>2.81</v>
      </c>
      <c r="H19">
        <v>2.61</v>
      </c>
      <c r="I19">
        <v>2.79</v>
      </c>
      <c r="J19">
        <v>2.39</v>
      </c>
      <c r="K19">
        <v>3.14</v>
      </c>
      <c r="L19">
        <v>3.26</v>
      </c>
      <c r="M19">
        <v>3.18</v>
      </c>
      <c r="N19">
        <v>3.23</v>
      </c>
    </row>
    <row r="20" spans="1:14" x14ac:dyDescent="0.3">
      <c r="A20" t="s">
        <v>375</v>
      </c>
      <c r="B20" t="s">
        <v>112</v>
      </c>
      <c r="C20">
        <v>3.29</v>
      </c>
      <c r="D20">
        <v>3.13</v>
      </c>
      <c r="E20">
        <v>3.24</v>
      </c>
      <c r="F20">
        <v>3.32</v>
      </c>
      <c r="G20">
        <v>2.98</v>
      </c>
      <c r="H20">
        <v>2.94</v>
      </c>
      <c r="I20">
        <v>3.09</v>
      </c>
      <c r="J20">
        <v>3.09</v>
      </c>
      <c r="K20">
        <v>3.29</v>
      </c>
      <c r="L20">
        <v>3.43</v>
      </c>
      <c r="M20">
        <v>3.21</v>
      </c>
      <c r="N20">
        <v>3.41</v>
      </c>
    </row>
    <row r="21" spans="1:14" x14ac:dyDescent="0.3">
      <c r="A21" t="s">
        <v>376</v>
      </c>
      <c r="B21" t="s">
        <v>181</v>
      </c>
      <c r="C21">
        <v>3.32</v>
      </c>
      <c r="D21">
        <v>2.98</v>
      </c>
      <c r="E21">
        <v>3.06</v>
      </c>
      <c r="F21">
        <v>3.23</v>
      </c>
      <c r="G21">
        <v>3.11</v>
      </c>
      <c r="H21">
        <v>3.03</v>
      </c>
      <c r="I21">
        <v>3.17</v>
      </c>
      <c r="J21">
        <v>2.89</v>
      </c>
      <c r="K21">
        <v>3.51</v>
      </c>
      <c r="L21">
        <v>3.54</v>
      </c>
      <c r="M21">
        <v>3.14</v>
      </c>
      <c r="N21">
        <v>3.18</v>
      </c>
    </row>
    <row r="22" spans="1:14" x14ac:dyDescent="0.3">
      <c r="A22" t="s">
        <v>377</v>
      </c>
      <c r="B22" t="s">
        <v>193</v>
      </c>
      <c r="C22">
        <v>3.08</v>
      </c>
      <c r="D22">
        <v>3.1</v>
      </c>
      <c r="E22">
        <v>2.96</v>
      </c>
      <c r="F22">
        <v>2.99</v>
      </c>
      <c r="G22">
        <v>3.18</v>
      </c>
      <c r="H22">
        <v>3.09</v>
      </c>
      <c r="I22">
        <v>2.73</v>
      </c>
      <c r="J22">
        <v>2.76</v>
      </c>
      <c r="K22">
        <v>3.04</v>
      </c>
      <c r="L22">
        <v>3.47</v>
      </c>
      <c r="M22">
        <v>3.43</v>
      </c>
      <c r="N22">
        <v>3.31</v>
      </c>
    </row>
    <row r="23" spans="1:14" x14ac:dyDescent="0.3">
      <c r="A23" t="s">
        <v>378</v>
      </c>
      <c r="B23" t="s">
        <v>255</v>
      </c>
      <c r="C23">
        <v>3.34</v>
      </c>
      <c r="D23">
        <v>3.09</v>
      </c>
      <c r="E23">
        <v>3.05</v>
      </c>
      <c r="F23">
        <v>2.98</v>
      </c>
      <c r="G23">
        <v>3.06</v>
      </c>
      <c r="H23">
        <v>2.66</v>
      </c>
      <c r="I23">
        <v>3.09</v>
      </c>
      <c r="J23">
        <v>3.12</v>
      </c>
      <c r="K23">
        <v>3.2</v>
      </c>
      <c r="L23">
        <v>3.38</v>
      </c>
      <c r="M23">
        <v>2.79</v>
      </c>
      <c r="N23">
        <v>3.3</v>
      </c>
    </row>
    <row r="24" spans="1:14" x14ac:dyDescent="0.3">
      <c r="A24" t="s">
        <v>379</v>
      </c>
      <c r="B24" t="s">
        <v>272</v>
      </c>
      <c r="C24">
        <v>3.18</v>
      </c>
      <c r="D24">
        <v>3.12</v>
      </c>
      <c r="E24">
        <v>2.7</v>
      </c>
      <c r="F24">
        <v>3.17</v>
      </c>
      <c r="G24">
        <v>3</v>
      </c>
      <c r="H24">
        <v>3.07</v>
      </c>
      <c r="I24">
        <v>2.98</v>
      </c>
      <c r="J24">
        <v>3.21</v>
      </c>
      <c r="K24">
        <v>3.1</v>
      </c>
      <c r="L24">
        <v>3.48</v>
      </c>
      <c r="M24">
        <v>3.18</v>
      </c>
      <c r="N24">
        <v>3.4</v>
      </c>
    </row>
    <row r="26" spans="1:14" x14ac:dyDescent="0.3">
      <c r="A26" t="s">
        <v>380</v>
      </c>
      <c r="B26" t="s">
        <v>1001</v>
      </c>
    </row>
    <row r="27" spans="1:14" x14ac:dyDescent="0.3">
      <c r="A27" t="s">
        <v>382</v>
      </c>
      <c r="B27" t="s">
        <v>28</v>
      </c>
      <c r="C27">
        <v>3.32</v>
      </c>
      <c r="D27">
        <v>3.09</v>
      </c>
      <c r="E27">
        <v>3.28</v>
      </c>
      <c r="F27">
        <v>3.15</v>
      </c>
      <c r="G27">
        <v>3.05</v>
      </c>
      <c r="H27">
        <v>3</v>
      </c>
      <c r="I27">
        <v>2.72</v>
      </c>
      <c r="J27">
        <v>2.5499999999999998</v>
      </c>
      <c r="K27">
        <v>2.97</v>
      </c>
      <c r="L27">
        <v>3.46</v>
      </c>
      <c r="M27">
        <v>3.2</v>
      </c>
      <c r="N27">
        <v>3.07</v>
      </c>
    </row>
    <row r="28" spans="1:14" x14ac:dyDescent="0.3">
      <c r="A28" t="s">
        <v>383</v>
      </c>
      <c r="B28" t="s">
        <v>29</v>
      </c>
      <c r="C28">
        <v>3.44</v>
      </c>
      <c r="D28">
        <v>3.03</v>
      </c>
      <c r="E28">
        <v>3.01</v>
      </c>
      <c r="F28">
        <v>2.96</v>
      </c>
      <c r="G28">
        <v>2.81</v>
      </c>
      <c r="H28">
        <v>3.06</v>
      </c>
      <c r="I28">
        <v>3</v>
      </c>
      <c r="J28">
        <v>3.05</v>
      </c>
      <c r="K28">
        <v>3.13</v>
      </c>
      <c r="L28">
        <v>3.65</v>
      </c>
      <c r="M28">
        <v>3.27</v>
      </c>
      <c r="N28">
        <v>3.5</v>
      </c>
    </row>
    <row r="29" spans="1:14" x14ac:dyDescent="0.3">
      <c r="A29" t="s">
        <v>384</v>
      </c>
      <c r="B29" t="s">
        <v>61</v>
      </c>
      <c r="C29">
        <v>3</v>
      </c>
      <c r="D29">
        <v>2.91</v>
      </c>
      <c r="E29">
        <v>2.89</v>
      </c>
      <c r="F29">
        <v>2.63</v>
      </c>
      <c r="G29">
        <v>2.4500000000000002</v>
      </c>
      <c r="H29">
        <v>3</v>
      </c>
      <c r="I29">
        <v>2.6</v>
      </c>
      <c r="J29">
        <v>2.65</v>
      </c>
      <c r="K29">
        <v>3.1</v>
      </c>
      <c r="L29">
        <v>3.26</v>
      </c>
      <c r="M29">
        <v>3.14</v>
      </c>
      <c r="N29">
        <v>3.27</v>
      </c>
    </row>
    <row r="30" spans="1:14" x14ac:dyDescent="0.3">
      <c r="A30" t="s">
        <v>385</v>
      </c>
      <c r="B30" t="s">
        <v>62</v>
      </c>
      <c r="C30">
        <v>2.99</v>
      </c>
      <c r="D30">
        <v>2.89</v>
      </c>
      <c r="E30">
        <v>2.57</v>
      </c>
      <c r="F30">
        <v>2.87</v>
      </c>
      <c r="G30">
        <v>2.81</v>
      </c>
      <c r="H30">
        <v>2.2999999999999998</v>
      </c>
      <c r="I30">
        <v>2.54</v>
      </c>
      <c r="J30">
        <v>2.87</v>
      </c>
      <c r="K30">
        <v>2.84</v>
      </c>
      <c r="L30">
        <v>3.12</v>
      </c>
      <c r="M30">
        <v>2.93</v>
      </c>
      <c r="N30">
        <v>3.09</v>
      </c>
    </row>
    <row r="31" spans="1:14" x14ac:dyDescent="0.3">
      <c r="A31" t="s">
        <v>386</v>
      </c>
      <c r="B31" t="s">
        <v>121</v>
      </c>
      <c r="C31">
        <v>3.15</v>
      </c>
      <c r="D31">
        <v>3.27</v>
      </c>
      <c r="E31">
        <v>3.15</v>
      </c>
      <c r="F31">
        <v>2.88</v>
      </c>
      <c r="G31">
        <v>2.91</v>
      </c>
      <c r="H31">
        <v>2.97</v>
      </c>
      <c r="I31">
        <v>2.77</v>
      </c>
      <c r="J31">
        <v>2.6</v>
      </c>
      <c r="K31">
        <v>2.86</v>
      </c>
      <c r="L31">
        <v>3.13</v>
      </c>
      <c r="M31">
        <v>3.24</v>
      </c>
      <c r="N31">
        <v>3.35</v>
      </c>
    </row>
    <row r="32" spans="1:14" x14ac:dyDescent="0.3">
      <c r="A32" t="s">
        <v>387</v>
      </c>
      <c r="B32" t="s">
        <v>301</v>
      </c>
      <c r="C32">
        <v>3.23</v>
      </c>
      <c r="D32">
        <v>3.03</v>
      </c>
      <c r="E32">
        <v>2.85</v>
      </c>
      <c r="F32">
        <v>2.8</v>
      </c>
      <c r="G32">
        <v>2.91</v>
      </c>
      <c r="H32">
        <v>2.84</v>
      </c>
      <c r="I32">
        <v>2.83</v>
      </c>
      <c r="J32">
        <v>2.69</v>
      </c>
      <c r="K32">
        <v>2.87</v>
      </c>
      <c r="L32">
        <v>3.65</v>
      </c>
      <c r="M32">
        <v>3.04</v>
      </c>
      <c r="N32">
        <v>3.18</v>
      </c>
    </row>
    <row r="33" spans="1:14" x14ac:dyDescent="0.3">
      <c r="A33" t="s">
        <v>388</v>
      </c>
      <c r="B33" t="s">
        <v>333</v>
      </c>
      <c r="C33">
        <v>2.87</v>
      </c>
      <c r="D33">
        <v>3.15</v>
      </c>
      <c r="E33">
        <v>2.71</v>
      </c>
      <c r="F33">
        <v>2.86</v>
      </c>
      <c r="G33">
        <v>2.74</v>
      </c>
      <c r="H33">
        <v>2.68</v>
      </c>
      <c r="I33">
        <v>2.77</v>
      </c>
      <c r="J33">
        <v>2.59</v>
      </c>
      <c r="K33">
        <v>3.01</v>
      </c>
      <c r="L33">
        <v>3.34</v>
      </c>
      <c r="M33">
        <v>3.07</v>
      </c>
      <c r="N33">
        <v>3.34</v>
      </c>
    </row>
    <row r="34" spans="1:14" x14ac:dyDescent="0.3">
      <c r="A34" t="s">
        <v>389</v>
      </c>
      <c r="B34" t="s">
        <v>4</v>
      </c>
      <c r="C34">
        <v>2.5499999999999998</v>
      </c>
      <c r="D34">
        <v>2.74</v>
      </c>
      <c r="E34">
        <v>2.59</v>
      </c>
      <c r="F34">
        <v>2.39</v>
      </c>
      <c r="G34">
        <v>2.58</v>
      </c>
      <c r="H34">
        <v>2.5499999999999998</v>
      </c>
      <c r="I34">
        <v>2.67</v>
      </c>
      <c r="J34">
        <v>2.83</v>
      </c>
      <c r="K34">
        <v>3.26</v>
      </c>
      <c r="L34">
        <v>2.98</v>
      </c>
      <c r="M34">
        <v>3.07</v>
      </c>
      <c r="N34">
        <v>3.65</v>
      </c>
    </row>
    <row r="35" spans="1:14" x14ac:dyDescent="0.3">
      <c r="A35" t="s">
        <v>391</v>
      </c>
      <c r="B35" t="s">
        <v>19</v>
      </c>
      <c r="C35">
        <v>2.91</v>
      </c>
      <c r="D35">
        <v>2.82</v>
      </c>
      <c r="E35">
        <v>3.49</v>
      </c>
      <c r="F35">
        <v>3.41</v>
      </c>
      <c r="G35">
        <v>2.95</v>
      </c>
      <c r="H35">
        <v>2.59</v>
      </c>
      <c r="I35">
        <v>3.02</v>
      </c>
      <c r="J35">
        <v>2.29</v>
      </c>
      <c r="K35">
        <v>3.47</v>
      </c>
      <c r="L35">
        <v>3.91</v>
      </c>
      <c r="M35">
        <v>3.57</v>
      </c>
      <c r="N35">
        <v>3.84</v>
      </c>
    </row>
    <row r="36" spans="1:14" x14ac:dyDescent="0.3">
      <c r="A36" t="s">
        <v>392</v>
      </c>
      <c r="B36" t="s">
        <v>54</v>
      </c>
      <c r="C36">
        <v>2.95</v>
      </c>
      <c r="D36">
        <v>3.25</v>
      </c>
      <c r="E36">
        <v>2.84</v>
      </c>
      <c r="F36">
        <v>3.38</v>
      </c>
      <c r="G36">
        <v>2.96</v>
      </c>
      <c r="H36">
        <v>2.88</v>
      </c>
      <c r="I36">
        <v>3.24</v>
      </c>
      <c r="J36">
        <v>2.41</v>
      </c>
      <c r="K36">
        <v>3.1</v>
      </c>
      <c r="L36">
        <v>3.87</v>
      </c>
      <c r="M36">
        <v>3.52</v>
      </c>
      <c r="N36">
        <v>3.21</v>
      </c>
    </row>
    <row r="37" spans="1:14" x14ac:dyDescent="0.3">
      <c r="A37" t="s">
        <v>393</v>
      </c>
      <c r="B37" t="s">
        <v>70</v>
      </c>
      <c r="C37">
        <v>2.67</v>
      </c>
      <c r="D37">
        <v>3.32</v>
      </c>
      <c r="E37">
        <v>2.71</v>
      </c>
      <c r="F37">
        <v>2.6</v>
      </c>
      <c r="G37">
        <v>3.07</v>
      </c>
      <c r="H37">
        <v>2.68</v>
      </c>
      <c r="I37">
        <v>2.62</v>
      </c>
      <c r="J37">
        <v>3.06</v>
      </c>
      <c r="K37">
        <v>3.11</v>
      </c>
      <c r="L37">
        <v>3.1</v>
      </c>
      <c r="M37">
        <v>2.67</v>
      </c>
      <c r="N37">
        <v>2.91</v>
      </c>
    </row>
    <row r="38" spans="1:14" x14ac:dyDescent="0.3">
      <c r="A38" t="s">
        <v>394</v>
      </c>
      <c r="B38" t="s">
        <v>100</v>
      </c>
      <c r="C38">
        <v>2.93</v>
      </c>
      <c r="D38">
        <v>4.13</v>
      </c>
      <c r="E38">
        <v>2.2799999999999998</v>
      </c>
      <c r="F38">
        <v>2.58</v>
      </c>
      <c r="G38">
        <v>2.4500000000000002</v>
      </c>
      <c r="H38">
        <v>2.71</v>
      </c>
      <c r="I38">
        <v>2.04</v>
      </c>
      <c r="J38">
        <v>2.59</v>
      </c>
      <c r="K38">
        <v>2.75</v>
      </c>
      <c r="L38">
        <v>3.1</v>
      </c>
      <c r="M38">
        <v>2.56</v>
      </c>
      <c r="N38">
        <v>2.94</v>
      </c>
    </row>
    <row r="39" spans="1:14" x14ac:dyDescent="0.3">
      <c r="A39" t="s">
        <v>395</v>
      </c>
      <c r="B39" t="s">
        <v>248</v>
      </c>
      <c r="C39">
        <v>3.15</v>
      </c>
      <c r="D39">
        <v>3.02</v>
      </c>
      <c r="E39">
        <v>2.38</v>
      </c>
      <c r="F39">
        <v>2.74</v>
      </c>
      <c r="G39">
        <v>2.48</v>
      </c>
      <c r="H39">
        <v>2.61</v>
      </c>
      <c r="I39">
        <v>2.71</v>
      </c>
      <c r="J39">
        <v>2.42</v>
      </c>
      <c r="K39">
        <v>2.4900000000000002</v>
      </c>
      <c r="L39">
        <v>3.03</v>
      </c>
      <c r="M39">
        <v>2.83</v>
      </c>
      <c r="N39">
        <v>3.37</v>
      </c>
    </row>
    <row r="40" spans="1:14" x14ac:dyDescent="0.3">
      <c r="A40" t="s">
        <v>396</v>
      </c>
      <c r="B40" t="s">
        <v>31</v>
      </c>
      <c r="C40">
        <v>3.07</v>
      </c>
      <c r="D40">
        <v>2.92</v>
      </c>
      <c r="E40">
        <v>2.71</v>
      </c>
      <c r="F40">
        <v>2.91</v>
      </c>
      <c r="G40">
        <v>3</v>
      </c>
      <c r="H40">
        <v>3.22</v>
      </c>
      <c r="I40">
        <v>2.98</v>
      </c>
      <c r="J40">
        <v>2.93</v>
      </c>
      <c r="K40">
        <v>3</v>
      </c>
      <c r="L40">
        <v>3.3</v>
      </c>
      <c r="M40">
        <v>3.29</v>
      </c>
      <c r="N40">
        <v>3.42</v>
      </c>
    </row>
    <row r="41" spans="1:14" x14ac:dyDescent="0.3">
      <c r="A41" t="s">
        <v>397</v>
      </c>
      <c r="B41" t="s">
        <v>48</v>
      </c>
      <c r="C41">
        <v>3.3</v>
      </c>
      <c r="D41">
        <v>3.33</v>
      </c>
      <c r="E41">
        <v>3.06</v>
      </c>
      <c r="F41">
        <v>2.96</v>
      </c>
      <c r="G41">
        <v>3.11</v>
      </c>
      <c r="H41">
        <v>3.25</v>
      </c>
      <c r="I41">
        <v>3.01</v>
      </c>
      <c r="J41">
        <v>2.96</v>
      </c>
      <c r="K41">
        <v>3.19</v>
      </c>
      <c r="L41">
        <v>3.07</v>
      </c>
      <c r="M41">
        <v>3.44</v>
      </c>
      <c r="N41">
        <v>3.43</v>
      </c>
    </row>
    <row r="42" spans="1:14" x14ac:dyDescent="0.3">
      <c r="A42" t="s">
        <v>398</v>
      </c>
      <c r="B42" t="s">
        <v>167</v>
      </c>
      <c r="C42">
        <v>3.44</v>
      </c>
      <c r="D42">
        <v>3.23</v>
      </c>
      <c r="E42">
        <v>3.02</v>
      </c>
      <c r="F42">
        <v>2.99</v>
      </c>
      <c r="G42">
        <v>3.08</v>
      </c>
      <c r="H42">
        <v>3.37</v>
      </c>
      <c r="I42">
        <v>2.86</v>
      </c>
      <c r="J42">
        <v>3.01</v>
      </c>
      <c r="K42">
        <v>3.05</v>
      </c>
      <c r="L42">
        <v>3.51</v>
      </c>
      <c r="M42">
        <v>3.41</v>
      </c>
      <c r="N42">
        <v>3.73</v>
      </c>
    </row>
    <row r="43" spans="1:14" x14ac:dyDescent="0.3">
      <c r="A43" t="s">
        <v>399</v>
      </c>
      <c r="B43" t="s">
        <v>202</v>
      </c>
      <c r="C43">
        <v>3.41</v>
      </c>
      <c r="D43">
        <v>3.17</v>
      </c>
      <c r="E43">
        <v>3.04</v>
      </c>
      <c r="F43">
        <v>3.15</v>
      </c>
      <c r="G43">
        <v>3.1</v>
      </c>
      <c r="H43">
        <v>2.66</v>
      </c>
      <c r="I43">
        <v>2.71</v>
      </c>
      <c r="J43">
        <v>2.78</v>
      </c>
      <c r="K43">
        <v>3</v>
      </c>
      <c r="L43">
        <v>3.26</v>
      </c>
      <c r="M43">
        <v>3.14</v>
      </c>
      <c r="N43">
        <v>3.35</v>
      </c>
    </row>
    <row r="44" spans="1:14" x14ac:dyDescent="0.3">
      <c r="A44" t="s">
        <v>400</v>
      </c>
      <c r="B44" t="s">
        <v>219</v>
      </c>
      <c r="C44">
        <v>3.26</v>
      </c>
      <c r="D44">
        <v>3.28</v>
      </c>
      <c r="E44">
        <v>2.89</v>
      </c>
      <c r="F44">
        <v>2.89</v>
      </c>
      <c r="G44">
        <v>3.04</v>
      </c>
      <c r="H44">
        <v>2.78</v>
      </c>
      <c r="I44">
        <v>2.82</v>
      </c>
      <c r="J44">
        <v>3</v>
      </c>
      <c r="K44">
        <v>2.92</v>
      </c>
      <c r="L44">
        <v>3.41</v>
      </c>
      <c r="M44">
        <v>2.8</v>
      </c>
      <c r="N44">
        <v>3.17</v>
      </c>
    </row>
    <row r="45" spans="1:14" x14ac:dyDescent="0.3">
      <c r="A45" t="s">
        <v>401</v>
      </c>
      <c r="B45" t="s">
        <v>230</v>
      </c>
      <c r="C45">
        <v>3.42</v>
      </c>
      <c r="D45">
        <v>3.17</v>
      </c>
      <c r="E45">
        <v>3.02</v>
      </c>
      <c r="F45">
        <v>2.77</v>
      </c>
      <c r="G45">
        <v>3.04</v>
      </c>
      <c r="H45">
        <v>2.97</v>
      </c>
      <c r="I45">
        <v>3.05</v>
      </c>
      <c r="J45">
        <v>2.95</v>
      </c>
      <c r="K45">
        <v>3.15</v>
      </c>
      <c r="L45">
        <v>3.57</v>
      </c>
      <c r="M45">
        <v>3.35</v>
      </c>
      <c r="N45">
        <v>3.5</v>
      </c>
    </row>
    <row r="46" spans="1:14" x14ac:dyDescent="0.3">
      <c r="A46" t="s">
        <v>402</v>
      </c>
      <c r="B46" t="s">
        <v>266</v>
      </c>
      <c r="C46">
        <v>3.02</v>
      </c>
      <c r="D46">
        <v>2.81</v>
      </c>
      <c r="E46">
        <v>2.91</v>
      </c>
      <c r="F46">
        <v>2.83</v>
      </c>
      <c r="G46">
        <v>3.13</v>
      </c>
      <c r="H46">
        <v>2.81</v>
      </c>
      <c r="I46">
        <v>2.98</v>
      </c>
      <c r="J46">
        <v>2.63</v>
      </c>
      <c r="K46">
        <v>3.51</v>
      </c>
      <c r="L46">
        <v>3.36</v>
      </c>
      <c r="M46">
        <v>3.17</v>
      </c>
      <c r="N46">
        <v>3.65</v>
      </c>
    </row>
    <row r="47" spans="1:14" x14ac:dyDescent="0.3">
      <c r="A47" t="s">
        <v>403</v>
      </c>
      <c r="B47" t="s">
        <v>277</v>
      </c>
      <c r="C47">
        <v>3.2</v>
      </c>
      <c r="D47">
        <v>3.11</v>
      </c>
      <c r="E47">
        <v>3.09</v>
      </c>
      <c r="F47">
        <v>2.95</v>
      </c>
      <c r="G47">
        <v>2.89</v>
      </c>
      <c r="H47">
        <v>3.07</v>
      </c>
      <c r="I47">
        <v>3.07</v>
      </c>
      <c r="J47">
        <v>2.61</v>
      </c>
      <c r="K47">
        <v>3.03</v>
      </c>
      <c r="L47">
        <v>3.53</v>
      </c>
      <c r="M47">
        <v>2.91</v>
      </c>
      <c r="N47">
        <v>3.2</v>
      </c>
    </row>
    <row r="48" spans="1:14" x14ac:dyDescent="0.3">
      <c r="A48" t="s">
        <v>404</v>
      </c>
      <c r="B48" t="s">
        <v>293</v>
      </c>
      <c r="C48">
        <v>3.24</v>
      </c>
      <c r="D48">
        <v>3.04</v>
      </c>
      <c r="E48">
        <v>2.9</v>
      </c>
      <c r="F48">
        <v>2.91</v>
      </c>
      <c r="G48">
        <v>2.88</v>
      </c>
      <c r="H48">
        <v>3.03</v>
      </c>
      <c r="I48">
        <v>2.84</v>
      </c>
      <c r="J48">
        <v>2.68</v>
      </c>
      <c r="K48">
        <v>2.82</v>
      </c>
      <c r="L48">
        <v>3.45</v>
      </c>
      <c r="M48">
        <v>3.44</v>
      </c>
      <c r="N48">
        <v>3.55</v>
      </c>
    </row>
    <row r="49" spans="1:14" x14ac:dyDescent="0.3">
      <c r="A49" t="s">
        <v>405</v>
      </c>
      <c r="B49" t="s">
        <v>318</v>
      </c>
      <c r="C49">
        <v>3.25</v>
      </c>
      <c r="D49">
        <v>2.76</v>
      </c>
      <c r="E49">
        <v>2.58</v>
      </c>
      <c r="F49">
        <v>2.79</v>
      </c>
      <c r="G49">
        <v>2.61</v>
      </c>
      <c r="H49">
        <v>2.91</v>
      </c>
      <c r="I49">
        <v>2.7</v>
      </c>
      <c r="J49">
        <v>2.54</v>
      </c>
      <c r="K49">
        <v>2.58</v>
      </c>
      <c r="L49">
        <v>3.37</v>
      </c>
      <c r="M49">
        <v>3.05</v>
      </c>
      <c r="N49">
        <v>2.99</v>
      </c>
    </row>
    <row r="50" spans="1:14" x14ac:dyDescent="0.3">
      <c r="A50" t="s">
        <v>406</v>
      </c>
      <c r="B50" t="s">
        <v>340</v>
      </c>
      <c r="C50">
        <v>3.07</v>
      </c>
      <c r="D50">
        <v>2.95</v>
      </c>
      <c r="E50">
        <v>2.91</v>
      </c>
      <c r="F50">
        <v>2.72</v>
      </c>
      <c r="G50">
        <v>3.03</v>
      </c>
      <c r="H50">
        <v>2.87</v>
      </c>
      <c r="I50">
        <v>2.94</v>
      </c>
      <c r="J50">
        <v>2.69</v>
      </c>
      <c r="K50">
        <v>2.84</v>
      </c>
      <c r="L50">
        <v>2.96</v>
      </c>
      <c r="M50">
        <v>3.06</v>
      </c>
      <c r="N50">
        <v>3.17</v>
      </c>
    </row>
    <row r="51" spans="1:14" x14ac:dyDescent="0.3">
      <c r="A51" t="s">
        <v>407</v>
      </c>
      <c r="B51" t="s">
        <v>47</v>
      </c>
      <c r="C51">
        <v>3.27</v>
      </c>
      <c r="D51">
        <v>3.14</v>
      </c>
      <c r="E51">
        <v>2.75</v>
      </c>
      <c r="F51">
        <v>3.2</v>
      </c>
      <c r="G51">
        <v>3.51</v>
      </c>
      <c r="H51">
        <v>2.75</v>
      </c>
      <c r="I51">
        <v>2.89</v>
      </c>
      <c r="J51">
        <v>3</v>
      </c>
      <c r="K51">
        <v>2</v>
      </c>
      <c r="L51">
        <v>3.11</v>
      </c>
      <c r="M51">
        <v>2.4700000000000002</v>
      </c>
      <c r="N51" t="s">
        <v>390</v>
      </c>
    </row>
    <row r="52" spans="1:14" x14ac:dyDescent="0.3">
      <c r="A52" t="s">
        <v>408</v>
      </c>
      <c r="B52" t="s">
        <v>66</v>
      </c>
      <c r="C52">
        <v>2.95</v>
      </c>
      <c r="D52">
        <v>2.94</v>
      </c>
      <c r="E52">
        <v>3.03</v>
      </c>
      <c r="F52">
        <v>2.16</v>
      </c>
      <c r="G52">
        <v>2.68</v>
      </c>
      <c r="H52">
        <v>2.59</v>
      </c>
      <c r="I52">
        <v>2.89</v>
      </c>
      <c r="J52">
        <v>3.09</v>
      </c>
      <c r="K52">
        <v>2.6</v>
      </c>
      <c r="L52">
        <v>2.42</v>
      </c>
      <c r="M52">
        <v>2.57</v>
      </c>
      <c r="N52">
        <v>2.58</v>
      </c>
    </row>
    <row r="53" spans="1:14" x14ac:dyDescent="0.3">
      <c r="A53" t="s">
        <v>409</v>
      </c>
      <c r="B53" t="s">
        <v>111</v>
      </c>
      <c r="C53">
        <v>2.95</v>
      </c>
      <c r="D53">
        <v>2.78</v>
      </c>
      <c r="E53">
        <v>2.99</v>
      </c>
      <c r="F53">
        <v>2.67</v>
      </c>
      <c r="G53">
        <v>2.41</v>
      </c>
      <c r="H53">
        <v>2.89</v>
      </c>
      <c r="I53">
        <v>2.89</v>
      </c>
      <c r="J53">
        <v>2.2000000000000002</v>
      </c>
      <c r="K53">
        <v>2.0499999999999998</v>
      </c>
      <c r="L53">
        <v>3.4</v>
      </c>
      <c r="M53">
        <v>2.4900000000000002</v>
      </c>
      <c r="N53">
        <v>2.4700000000000002</v>
      </c>
    </row>
    <row r="54" spans="1:14" x14ac:dyDescent="0.3">
      <c r="A54" t="s">
        <v>410</v>
      </c>
      <c r="B54" t="s">
        <v>142</v>
      </c>
      <c r="C54">
        <v>2.82</v>
      </c>
      <c r="D54">
        <v>3.1</v>
      </c>
      <c r="E54">
        <v>3.47</v>
      </c>
      <c r="F54">
        <v>2.48</v>
      </c>
      <c r="G54">
        <v>3.42</v>
      </c>
      <c r="H54">
        <v>2.2799999999999998</v>
      </c>
      <c r="I54">
        <v>2.92</v>
      </c>
      <c r="J54">
        <v>2.7</v>
      </c>
      <c r="K54">
        <v>3.79</v>
      </c>
      <c r="L54">
        <v>3.08</v>
      </c>
      <c r="M54">
        <v>2.5</v>
      </c>
      <c r="N54">
        <v>3.99</v>
      </c>
    </row>
    <row r="55" spans="1:14" x14ac:dyDescent="0.3">
      <c r="A55" t="s">
        <v>411</v>
      </c>
      <c r="B55" t="s">
        <v>155</v>
      </c>
      <c r="C55">
        <v>3.22</v>
      </c>
      <c r="D55">
        <v>2.73</v>
      </c>
      <c r="E55">
        <v>2.2999999999999998</v>
      </c>
      <c r="F55">
        <v>2.27</v>
      </c>
      <c r="G55">
        <v>2.79</v>
      </c>
      <c r="H55">
        <v>3.36</v>
      </c>
      <c r="I55">
        <v>2.79</v>
      </c>
      <c r="J55">
        <v>2.73</v>
      </c>
      <c r="K55">
        <v>3</v>
      </c>
      <c r="L55">
        <v>3.11</v>
      </c>
      <c r="M55">
        <v>3.27</v>
      </c>
      <c r="N55">
        <v>3.59</v>
      </c>
    </row>
    <row r="56" spans="1:14" x14ac:dyDescent="0.3">
      <c r="A56" t="s">
        <v>412</v>
      </c>
      <c r="B56" t="s">
        <v>204</v>
      </c>
      <c r="C56">
        <v>2.8</v>
      </c>
      <c r="D56">
        <v>3.01</v>
      </c>
      <c r="E56">
        <v>3.42</v>
      </c>
      <c r="F56">
        <v>3.6</v>
      </c>
      <c r="G56">
        <v>2.92</v>
      </c>
      <c r="H56">
        <v>2.4700000000000002</v>
      </c>
      <c r="I56">
        <v>2.78</v>
      </c>
      <c r="J56">
        <v>2.97</v>
      </c>
      <c r="K56">
        <v>2.46</v>
      </c>
      <c r="L56">
        <v>4.01</v>
      </c>
      <c r="M56">
        <v>2.2799999999999998</v>
      </c>
      <c r="N56">
        <v>2.6</v>
      </c>
    </row>
    <row r="57" spans="1:14" x14ac:dyDescent="0.3">
      <c r="A57" t="s">
        <v>413</v>
      </c>
      <c r="B57" t="s">
        <v>209</v>
      </c>
      <c r="C57">
        <v>2.96</v>
      </c>
      <c r="D57">
        <v>2.5299999999999998</v>
      </c>
      <c r="E57">
        <v>2.98</v>
      </c>
      <c r="F57">
        <v>2.73</v>
      </c>
      <c r="G57">
        <v>3.16</v>
      </c>
      <c r="H57">
        <v>2.97</v>
      </c>
      <c r="I57">
        <v>3.43</v>
      </c>
      <c r="J57">
        <v>2.35</v>
      </c>
      <c r="K57">
        <v>2.97</v>
      </c>
      <c r="L57">
        <v>2.79</v>
      </c>
      <c r="M57">
        <v>3.71</v>
      </c>
      <c r="N57">
        <v>3.22</v>
      </c>
    </row>
    <row r="58" spans="1:14" x14ac:dyDescent="0.3">
      <c r="A58" t="s">
        <v>414</v>
      </c>
      <c r="B58" t="s">
        <v>216</v>
      </c>
      <c r="C58">
        <v>2.69</v>
      </c>
      <c r="D58">
        <v>3.05</v>
      </c>
      <c r="E58">
        <v>2.39</v>
      </c>
      <c r="F58">
        <v>2.5</v>
      </c>
      <c r="G58">
        <v>3.45</v>
      </c>
      <c r="H58">
        <v>2.88</v>
      </c>
      <c r="I58">
        <v>2.41</v>
      </c>
      <c r="J58">
        <v>2.4300000000000002</v>
      </c>
      <c r="K58">
        <v>2.78</v>
      </c>
      <c r="L58">
        <v>2.97</v>
      </c>
      <c r="M58">
        <v>3.38</v>
      </c>
      <c r="N58">
        <v>3.14</v>
      </c>
    </row>
    <row r="59" spans="1:14" x14ac:dyDescent="0.3">
      <c r="A59" t="s">
        <v>415</v>
      </c>
      <c r="B59" t="s">
        <v>221</v>
      </c>
      <c r="C59">
        <v>3.5</v>
      </c>
      <c r="D59">
        <v>2.91</v>
      </c>
      <c r="E59">
        <v>2.57</v>
      </c>
      <c r="F59">
        <v>3.31</v>
      </c>
      <c r="G59">
        <v>3.09</v>
      </c>
      <c r="H59">
        <v>2.76</v>
      </c>
      <c r="I59">
        <v>3.37</v>
      </c>
      <c r="J59">
        <v>2.42</v>
      </c>
      <c r="K59">
        <v>2.74</v>
      </c>
      <c r="L59">
        <v>2.96</v>
      </c>
      <c r="M59">
        <v>3.22</v>
      </c>
      <c r="N59">
        <v>4.13</v>
      </c>
    </row>
    <row r="60" spans="1:14" x14ac:dyDescent="0.3">
      <c r="A60" t="s">
        <v>416</v>
      </c>
      <c r="B60" t="s">
        <v>252</v>
      </c>
      <c r="C60">
        <v>3.41</v>
      </c>
      <c r="D60">
        <v>3.01</v>
      </c>
      <c r="E60">
        <v>3.21</v>
      </c>
      <c r="F60">
        <v>2.4300000000000002</v>
      </c>
      <c r="G60">
        <v>2.69</v>
      </c>
      <c r="H60">
        <v>2.62</v>
      </c>
      <c r="I60">
        <v>2.71</v>
      </c>
      <c r="J60">
        <v>2.73</v>
      </c>
      <c r="K60">
        <v>2.97</v>
      </c>
      <c r="L60">
        <v>2.7</v>
      </c>
      <c r="M60">
        <v>3.62</v>
      </c>
      <c r="N60">
        <v>3.34</v>
      </c>
    </row>
    <row r="61" spans="1:14" x14ac:dyDescent="0.3">
      <c r="A61" t="s">
        <v>417</v>
      </c>
      <c r="B61" t="s">
        <v>312</v>
      </c>
      <c r="C61">
        <v>3.28</v>
      </c>
      <c r="D61">
        <v>3.3</v>
      </c>
      <c r="E61">
        <v>2.99</v>
      </c>
      <c r="F61">
        <v>3.24</v>
      </c>
      <c r="G61">
        <v>3.47</v>
      </c>
      <c r="H61">
        <v>3.34</v>
      </c>
      <c r="I61">
        <v>2.63</v>
      </c>
      <c r="J61">
        <v>2.4300000000000002</v>
      </c>
      <c r="K61">
        <v>3.41</v>
      </c>
      <c r="L61">
        <v>2.67</v>
      </c>
      <c r="M61">
        <v>3.15</v>
      </c>
      <c r="N61">
        <v>2.89</v>
      </c>
    </row>
    <row r="62" spans="1:14" x14ac:dyDescent="0.3">
      <c r="A62" t="s">
        <v>418</v>
      </c>
      <c r="B62" t="s">
        <v>330</v>
      </c>
      <c r="C62">
        <v>2.8</v>
      </c>
      <c r="D62">
        <v>3.1</v>
      </c>
      <c r="E62">
        <v>2.86</v>
      </c>
      <c r="F62">
        <v>2.48</v>
      </c>
      <c r="G62">
        <v>3.04</v>
      </c>
      <c r="H62">
        <v>2.99</v>
      </c>
      <c r="I62">
        <v>3.32</v>
      </c>
      <c r="J62">
        <v>3.05</v>
      </c>
      <c r="K62">
        <v>2.98</v>
      </c>
      <c r="L62">
        <v>2.79</v>
      </c>
      <c r="M62">
        <v>3.41</v>
      </c>
      <c r="N62">
        <v>3.01</v>
      </c>
    </row>
    <row r="63" spans="1:14" x14ac:dyDescent="0.3">
      <c r="A63" t="s">
        <v>419</v>
      </c>
      <c r="B63" t="s">
        <v>153</v>
      </c>
      <c r="C63">
        <v>3.35</v>
      </c>
      <c r="D63">
        <v>3.34</v>
      </c>
      <c r="E63">
        <v>3.21</v>
      </c>
      <c r="F63">
        <v>3.31</v>
      </c>
      <c r="G63">
        <v>3.13</v>
      </c>
      <c r="H63">
        <v>3.14</v>
      </c>
      <c r="I63">
        <v>3.27</v>
      </c>
      <c r="J63">
        <v>2.93</v>
      </c>
      <c r="K63">
        <v>2.67</v>
      </c>
      <c r="L63">
        <v>3.14</v>
      </c>
      <c r="M63">
        <v>3.08</v>
      </c>
      <c r="N63">
        <v>3.49</v>
      </c>
    </row>
    <row r="64" spans="1:14" x14ac:dyDescent="0.3">
      <c r="A64" t="s">
        <v>420</v>
      </c>
      <c r="B64" t="s">
        <v>162</v>
      </c>
      <c r="C64">
        <v>3.44</v>
      </c>
      <c r="D64">
        <v>3.51</v>
      </c>
      <c r="E64">
        <v>3.36</v>
      </c>
      <c r="F64">
        <v>3.42</v>
      </c>
      <c r="G64">
        <v>3.16</v>
      </c>
      <c r="H64">
        <v>3</v>
      </c>
      <c r="I64">
        <v>2.94</v>
      </c>
      <c r="J64">
        <v>2.81</v>
      </c>
      <c r="K64">
        <v>3.21</v>
      </c>
      <c r="L64">
        <v>3.63</v>
      </c>
      <c r="M64">
        <v>3.28</v>
      </c>
      <c r="N64">
        <v>3.28</v>
      </c>
    </row>
    <row r="65" spans="1:14" x14ac:dyDescent="0.3">
      <c r="A65" t="s">
        <v>421</v>
      </c>
      <c r="B65" t="s">
        <v>234</v>
      </c>
      <c r="C65">
        <v>3.13</v>
      </c>
      <c r="D65">
        <v>2.96</v>
      </c>
      <c r="E65">
        <v>3.1</v>
      </c>
      <c r="F65">
        <v>3.11</v>
      </c>
      <c r="G65">
        <v>2.91</v>
      </c>
      <c r="H65">
        <v>2.91</v>
      </c>
      <c r="I65">
        <v>3.09</v>
      </c>
      <c r="J65">
        <v>3.07</v>
      </c>
      <c r="K65">
        <v>2.87</v>
      </c>
      <c r="L65">
        <v>3.26</v>
      </c>
      <c r="M65">
        <v>3.04</v>
      </c>
      <c r="N65">
        <v>3.19</v>
      </c>
    </row>
    <row r="66" spans="1:14" x14ac:dyDescent="0.3">
      <c r="A66" t="s">
        <v>422</v>
      </c>
      <c r="B66" t="s">
        <v>262</v>
      </c>
      <c r="C66">
        <v>3.05</v>
      </c>
      <c r="D66">
        <v>3.11</v>
      </c>
      <c r="E66">
        <v>2.93</v>
      </c>
      <c r="F66">
        <v>2.87</v>
      </c>
      <c r="G66">
        <v>2.85</v>
      </c>
      <c r="H66">
        <v>2.99</v>
      </c>
      <c r="I66">
        <v>2.72</v>
      </c>
      <c r="J66">
        <v>2.94</v>
      </c>
      <c r="K66">
        <v>2.9</v>
      </c>
      <c r="L66">
        <v>3.54</v>
      </c>
      <c r="M66">
        <v>3.06</v>
      </c>
      <c r="N66">
        <v>3.45</v>
      </c>
    </row>
    <row r="67" spans="1:14" x14ac:dyDescent="0.3">
      <c r="A67" t="s">
        <v>423</v>
      </c>
      <c r="B67" t="s">
        <v>322</v>
      </c>
      <c r="C67">
        <v>3</v>
      </c>
      <c r="D67">
        <v>3.24</v>
      </c>
      <c r="E67">
        <v>2.78</v>
      </c>
      <c r="F67">
        <v>2.74</v>
      </c>
      <c r="G67">
        <v>2.65</v>
      </c>
      <c r="H67">
        <v>2.88</v>
      </c>
      <c r="I67">
        <v>2.64</v>
      </c>
      <c r="J67">
        <v>2.81</v>
      </c>
      <c r="K67">
        <v>2.76</v>
      </c>
      <c r="L67">
        <v>3.76</v>
      </c>
      <c r="M67">
        <v>3.36</v>
      </c>
      <c r="N67">
        <v>3.34</v>
      </c>
    </row>
    <row r="69" spans="1:14" x14ac:dyDescent="0.3">
      <c r="A69" t="s">
        <v>424</v>
      </c>
      <c r="B69" t="s">
        <v>928</v>
      </c>
    </row>
    <row r="70" spans="1:14" x14ac:dyDescent="0.3">
      <c r="A70" t="s">
        <v>426</v>
      </c>
      <c r="B70" t="s">
        <v>96</v>
      </c>
      <c r="C70">
        <v>2.84</v>
      </c>
      <c r="D70">
        <v>2.78</v>
      </c>
      <c r="E70">
        <v>2.77</v>
      </c>
      <c r="F70">
        <v>2.71</v>
      </c>
      <c r="G70">
        <v>2.65</v>
      </c>
      <c r="H70">
        <v>2.76</v>
      </c>
      <c r="I70">
        <v>2.7</v>
      </c>
      <c r="J70">
        <v>2.69</v>
      </c>
      <c r="K70">
        <v>2.84</v>
      </c>
      <c r="L70">
        <v>2.98</v>
      </c>
      <c r="M70">
        <v>3.04</v>
      </c>
      <c r="N70">
        <v>3.26</v>
      </c>
    </row>
    <row r="71" spans="1:14" x14ac:dyDescent="0.3">
      <c r="A71" t="s">
        <v>427</v>
      </c>
      <c r="B71" t="s">
        <v>150</v>
      </c>
      <c r="C71">
        <v>2.94</v>
      </c>
      <c r="D71">
        <v>3.09</v>
      </c>
      <c r="E71">
        <v>2.91</v>
      </c>
      <c r="F71">
        <v>2.92</v>
      </c>
      <c r="G71">
        <v>3.04</v>
      </c>
      <c r="H71">
        <v>2.95</v>
      </c>
      <c r="I71">
        <v>2.89</v>
      </c>
      <c r="J71">
        <v>2.86</v>
      </c>
      <c r="K71">
        <v>3.2</v>
      </c>
      <c r="L71">
        <v>3.16</v>
      </c>
      <c r="M71">
        <v>3.27</v>
      </c>
      <c r="N71">
        <v>3.51</v>
      </c>
    </row>
    <row r="72" spans="1:14" x14ac:dyDescent="0.3">
      <c r="A72" t="s">
        <v>428</v>
      </c>
      <c r="B72" t="s">
        <v>187</v>
      </c>
      <c r="C72">
        <v>3.06</v>
      </c>
      <c r="D72">
        <v>3.2</v>
      </c>
      <c r="E72">
        <v>2.71</v>
      </c>
      <c r="F72">
        <v>2.75</v>
      </c>
      <c r="G72">
        <v>2.75</v>
      </c>
      <c r="H72">
        <v>2.73</v>
      </c>
      <c r="I72">
        <v>3.02</v>
      </c>
      <c r="J72">
        <v>2.98</v>
      </c>
      <c r="K72">
        <v>2.79</v>
      </c>
      <c r="L72">
        <v>3.41</v>
      </c>
      <c r="M72">
        <v>3.49</v>
      </c>
      <c r="N72">
        <v>2.94</v>
      </c>
    </row>
    <row r="73" spans="1:14" x14ac:dyDescent="0.3">
      <c r="A73" t="s">
        <v>429</v>
      </c>
      <c r="B73" t="s">
        <v>190</v>
      </c>
      <c r="C73">
        <v>3.1</v>
      </c>
      <c r="D73">
        <v>2.85</v>
      </c>
      <c r="E73">
        <v>2.82</v>
      </c>
      <c r="F73">
        <v>2.66</v>
      </c>
      <c r="G73">
        <v>2.81</v>
      </c>
      <c r="H73">
        <v>2.81</v>
      </c>
      <c r="I73">
        <v>2.95</v>
      </c>
      <c r="J73">
        <v>3.04</v>
      </c>
      <c r="K73">
        <v>3.09</v>
      </c>
      <c r="L73">
        <v>3.23</v>
      </c>
      <c r="M73">
        <v>2.82</v>
      </c>
      <c r="N73">
        <v>2.98</v>
      </c>
    </row>
    <row r="74" spans="1:14" x14ac:dyDescent="0.3">
      <c r="A74" t="s">
        <v>430</v>
      </c>
      <c r="B74" t="s">
        <v>332</v>
      </c>
      <c r="C74">
        <v>3.18</v>
      </c>
      <c r="D74">
        <v>2.98</v>
      </c>
      <c r="E74">
        <v>2.89</v>
      </c>
      <c r="F74">
        <v>3.14</v>
      </c>
      <c r="G74">
        <v>3.18</v>
      </c>
      <c r="H74">
        <v>3</v>
      </c>
      <c r="I74">
        <v>3.19</v>
      </c>
      <c r="J74">
        <v>2.98</v>
      </c>
      <c r="K74">
        <v>3.21</v>
      </c>
      <c r="L74">
        <v>3.53</v>
      </c>
      <c r="M74">
        <v>3.33</v>
      </c>
      <c r="N74">
        <v>3.45</v>
      </c>
    </row>
    <row r="75" spans="1:14" x14ac:dyDescent="0.3">
      <c r="A75" t="s">
        <v>431</v>
      </c>
      <c r="B75" t="s">
        <v>344</v>
      </c>
      <c r="C75">
        <v>2.8</v>
      </c>
      <c r="D75">
        <v>2.64</v>
      </c>
      <c r="E75">
        <v>2.54</v>
      </c>
      <c r="F75">
        <v>2.68</v>
      </c>
      <c r="G75">
        <v>2.71</v>
      </c>
      <c r="H75">
        <v>2.5299999999999998</v>
      </c>
      <c r="I75">
        <v>2.69</v>
      </c>
      <c r="J75">
        <v>2.66</v>
      </c>
      <c r="K75">
        <v>2.97</v>
      </c>
      <c r="L75">
        <v>3</v>
      </c>
      <c r="M75">
        <v>2.82</v>
      </c>
      <c r="N75">
        <v>2.92</v>
      </c>
    </row>
    <row r="76" spans="1:14" x14ac:dyDescent="0.3">
      <c r="A76" t="s">
        <v>432</v>
      </c>
      <c r="B76" t="s">
        <v>76</v>
      </c>
      <c r="C76">
        <v>2.87</v>
      </c>
      <c r="D76">
        <v>2.48</v>
      </c>
      <c r="E76">
        <v>2.33</v>
      </c>
      <c r="F76">
        <v>2.34</v>
      </c>
      <c r="G76">
        <v>2.48</v>
      </c>
      <c r="H76">
        <v>2.0099999999999998</v>
      </c>
      <c r="I76">
        <v>2.33</v>
      </c>
      <c r="J76">
        <v>2.75</v>
      </c>
      <c r="K76">
        <v>2.23</v>
      </c>
      <c r="L76">
        <v>2.91</v>
      </c>
      <c r="M76">
        <v>3.87</v>
      </c>
      <c r="N76">
        <v>3.62</v>
      </c>
    </row>
    <row r="77" spans="1:14" x14ac:dyDescent="0.3">
      <c r="A77" t="s">
        <v>433</v>
      </c>
      <c r="B77" t="s">
        <v>122</v>
      </c>
      <c r="C77">
        <v>3.13</v>
      </c>
      <c r="D77">
        <v>2.62</v>
      </c>
      <c r="E77">
        <v>2.4300000000000002</v>
      </c>
      <c r="F77">
        <v>2.36</v>
      </c>
      <c r="G77">
        <v>2.57</v>
      </c>
      <c r="H77">
        <v>2.62</v>
      </c>
      <c r="I77">
        <v>3.06</v>
      </c>
      <c r="J77">
        <v>2.35</v>
      </c>
      <c r="K77">
        <v>3.31</v>
      </c>
      <c r="L77">
        <v>2.7</v>
      </c>
      <c r="M77">
        <v>2.17</v>
      </c>
      <c r="N77">
        <v>3.25</v>
      </c>
    </row>
    <row r="78" spans="1:14" x14ac:dyDescent="0.3">
      <c r="A78" t="s">
        <v>434</v>
      </c>
      <c r="B78" t="s">
        <v>127</v>
      </c>
      <c r="C78">
        <v>2.57</v>
      </c>
      <c r="D78">
        <v>2.66</v>
      </c>
      <c r="E78">
        <v>2.94</v>
      </c>
      <c r="F78">
        <v>2.86</v>
      </c>
      <c r="G78">
        <v>3.04</v>
      </c>
      <c r="H78">
        <v>2.93</v>
      </c>
      <c r="I78">
        <v>2.65</v>
      </c>
      <c r="J78">
        <v>3.11</v>
      </c>
      <c r="K78">
        <v>3.19</v>
      </c>
      <c r="L78">
        <v>3.31</v>
      </c>
      <c r="M78">
        <v>2.57</v>
      </c>
      <c r="N78">
        <v>3.01</v>
      </c>
    </row>
    <row r="79" spans="1:14" x14ac:dyDescent="0.3">
      <c r="A79" t="s">
        <v>435</v>
      </c>
      <c r="B79" t="s">
        <v>218</v>
      </c>
      <c r="C79">
        <v>3.13</v>
      </c>
      <c r="D79">
        <v>2.75</v>
      </c>
      <c r="E79">
        <v>1.76</v>
      </c>
      <c r="F79">
        <v>2.0699999999999998</v>
      </c>
      <c r="G79">
        <v>2</v>
      </c>
      <c r="H79">
        <v>2.11</v>
      </c>
      <c r="I79" t="s">
        <v>390</v>
      </c>
      <c r="J79">
        <v>3.38</v>
      </c>
      <c r="K79">
        <v>2.4</v>
      </c>
      <c r="L79">
        <v>2.4300000000000002</v>
      </c>
      <c r="M79">
        <v>2.2200000000000002</v>
      </c>
      <c r="N79" t="s">
        <v>390</v>
      </c>
    </row>
    <row r="80" spans="1:14" x14ac:dyDescent="0.3">
      <c r="A80" t="s">
        <v>436</v>
      </c>
      <c r="B80" t="s">
        <v>229</v>
      </c>
      <c r="C80">
        <v>2.75</v>
      </c>
      <c r="D80">
        <v>2.67</v>
      </c>
      <c r="E80">
        <v>2.09</v>
      </c>
      <c r="F80">
        <v>2.76</v>
      </c>
      <c r="G80">
        <v>2.72</v>
      </c>
      <c r="H80">
        <v>2.2200000000000002</v>
      </c>
      <c r="I80">
        <v>2.35</v>
      </c>
      <c r="J80">
        <v>2.4</v>
      </c>
      <c r="K80">
        <v>3.03</v>
      </c>
      <c r="L80">
        <v>2.4700000000000002</v>
      </c>
      <c r="M80">
        <v>3.35</v>
      </c>
      <c r="N80">
        <v>2.66</v>
      </c>
    </row>
    <row r="81" spans="1:14" x14ac:dyDescent="0.3">
      <c r="A81" t="s">
        <v>437</v>
      </c>
      <c r="B81" t="s">
        <v>232</v>
      </c>
      <c r="C81">
        <v>2.82</v>
      </c>
      <c r="D81">
        <v>2.91</v>
      </c>
      <c r="E81">
        <v>2.68</v>
      </c>
      <c r="F81">
        <v>3.08</v>
      </c>
      <c r="G81">
        <v>2.69</v>
      </c>
      <c r="H81">
        <v>2.64</v>
      </c>
      <c r="I81">
        <v>2.75</v>
      </c>
      <c r="J81">
        <v>2.29</v>
      </c>
      <c r="K81">
        <v>2.79</v>
      </c>
      <c r="L81">
        <v>3.49</v>
      </c>
      <c r="M81">
        <v>2.83</v>
      </c>
      <c r="N81">
        <v>2.86</v>
      </c>
    </row>
    <row r="82" spans="1:14" x14ac:dyDescent="0.3">
      <c r="A82" t="s">
        <v>438</v>
      </c>
      <c r="B82" t="s">
        <v>235</v>
      </c>
      <c r="C82">
        <v>2.63</v>
      </c>
      <c r="D82">
        <v>2.31</v>
      </c>
      <c r="E82">
        <v>2.6</v>
      </c>
      <c r="F82">
        <v>2.67</v>
      </c>
      <c r="G82">
        <v>2.86</v>
      </c>
      <c r="H82">
        <v>2.39</v>
      </c>
      <c r="I82">
        <v>2.75</v>
      </c>
      <c r="J82">
        <v>2.2999999999999998</v>
      </c>
      <c r="K82">
        <v>3.17</v>
      </c>
      <c r="L82">
        <v>2.87</v>
      </c>
      <c r="M82">
        <v>3.2</v>
      </c>
      <c r="N82">
        <v>2.89</v>
      </c>
    </row>
    <row r="83" spans="1:14" x14ac:dyDescent="0.3">
      <c r="A83" t="s">
        <v>439</v>
      </c>
      <c r="B83" t="s">
        <v>18</v>
      </c>
      <c r="C83">
        <v>3.27</v>
      </c>
      <c r="D83">
        <v>3.09</v>
      </c>
      <c r="E83">
        <v>2.96</v>
      </c>
      <c r="F83">
        <v>3.15</v>
      </c>
      <c r="G83">
        <v>3.12</v>
      </c>
      <c r="H83">
        <v>2.86</v>
      </c>
      <c r="I83">
        <v>3</v>
      </c>
      <c r="J83">
        <v>2.8</v>
      </c>
      <c r="K83">
        <v>2.88</v>
      </c>
      <c r="L83">
        <v>3.19</v>
      </c>
      <c r="M83">
        <v>2.97</v>
      </c>
      <c r="N83">
        <v>3.17</v>
      </c>
    </row>
    <row r="84" spans="1:14" x14ac:dyDescent="0.3">
      <c r="A84" t="s">
        <v>440</v>
      </c>
      <c r="B84" t="s">
        <v>85</v>
      </c>
      <c r="C84">
        <v>3.14</v>
      </c>
      <c r="D84">
        <v>3.14</v>
      </c>
      <c r="E84">
        <v>3.12</v>
      </c>
      <c r="F84">
        <v>2.73</v>
      </c>
      <c r="G84">
        <v>2.5099999999999998</v>
      </c>
      <c r="H84">
        <v>2.82</v>
      </c>
      <c r="I84">
        <v>3.07</v>
      </c>
      <c r="J84">
        <v>3.2</v>
      </c>
      <c r="K84">
        <v>3.05</v>
      </c>
      <c r="L84">
        <v>3.28</v>
      </c>
      <c r="M84">
        <v>2.97</v>
      </c>
      <c r="N84">
        <v>3.48</v>
      </c>
    </row>
    <row r="85" spans="1:14" x14ac:dyDescent="0.3">
      <c r="A85" t="s">
        <v>441</v>
      </c>
      <c r="B85" t="s">
        <v>223</v>
      </c>
      <c r="C85">
        <v>3.37</v>
      </c>
      <c r="D85">
        <v>3.01</v>
      </c>
      <c r="E85">
        <v>2.98</v>
      </c>
      <c r="F85">
        <v>3.22</v>
      </c>
      <c r="G85">
        <v>3.3</v>
      </c>
      <c r="H85">
        <v>3.03</v>
      </c>
      <c r="I85">
        <v>3.3</v>
      </c>
      <c r="J85">
        <v>3.14</v>
      </c>
      <c r="K85">
        <v>2.96</v>
      </c>
      <c r="L85">
        <v>2.99</v>
      </c>
      <c r="M85">
        <v>3.34</v>
      </c>
      <c r="N85">
        <v>3.53</v>
      </c>
    </row>
    <row r="86" spans="1:14" x14ac:dyDescent="0.3">
      <c r="A86" t="s">
        <v>442</v>
      </c>
      <c r="B86" t="s">
        <v>237</v>
      </c>
      <c r="C86">
        <v>3.24</v>
      </c>
      <c r="D86">
        <v>3.22</v>
      </c>
      <c r="E86">
        <v>3.24</v>
      </c>
      <c r="F86">
        <v>3.15</v>
      </c>
      <c r="G86">
        <v>3.15</v>
      </c>
      <c r="H86">
        <v>3.09</v>
      </c>
      <c r="I86">
        <v>3</v>
      </c>
      <c r="J86">
        <v>3</v>
      </c>
      <c r="K86">
        <v>3.27</v>
      </c>
      <c r="L86">
        <v>3.74</v>
      </c>
      <c r="M86">
        <v>3.15</v>
      </c>
      <c r="N86">
        <v>3.28</v>
      </c>
    </row>
    <row r="87" spans="1:14" x14ac:dyDescent="0.3">
      <c r="A87" t="s">
        <v>443</v>
      </c>
      <c r="B87" t="s">
        <v>35</v>
      </c>
      <c r="C87">
        <v>3.34</v>
      </c>
      <c r="D87">
        <v>3.07</v>
      </c>
      <c r="E87">
        <v>3.26</v>
      </c>
      <c r="F87">
        <v>3.04</v>
      </c>
      <c r="G87">
        <v>2.72</v>
      </c>
      <c r="H87">
        <v>3.15</v>
      </c>
      <c r="I87">
        <v>2.81</v>
      </c>
      <c r="J87">
        <v>2.99</v>
      </c>
      <c r="K87">
        <v>3.07</v>
      </c>
      <c r="L87">
        <v>3.35</v>
      </c>
      <c r="M87">
        <v>3.33</v>
      </c>
      <c r="N87">
        <v>3.42</v>
      </c>
    </row>
    <row r="88" spans="1:14" x14ac:dyDescent="0.3">
      <c r="A88" t="s">
        <v>444</v>
      </c>
      <c r="B88" t="s">
        <v>49</v>
      </c>
      <c r="C88">
        <v>2.98</v>
      </c>
      <c r="D88">
        <v>2.92</v>
      </c>
      <c r="E88">
        <v>3</v>
      </c>
      <c r="F88">
        <v>3.05</v>
      </c>
      <c r="G88">
        <v>2.82</v>
      </c>
      <c r="H88">
        <v>2.91</v>
      </c>
      <c r="I88">
        <v>2.93</v>
      </c>
      <c r="J88">
        <v>2.98</v>
      </c>
      <c r="K88">
        <v>3.09</v>
      </c>
      <c r="L88">
        <v>3.33</v>
      </c>
      <c r="M88">
        <v>2.97</v>
      </c>
      <c r="N88">
        <v>3.57</v>
      </c>
    </row>
    <row r="89" spans="1:14" x14ac:dyDescent="0.3">
      <c r="A89" t="s">
        <v>445</v>
      </c>
      <c r="B89" t="s">
        <v>152</v>
      </c>
      <c r="C89">
        <v>3.11</v>
      </c>
      <c r="D89">
        <v>3.1</v>
      </c>
      <c r="E89">
        <v>2.99</v>
      </c>
      <c r="F89">
        <v>3.05</v>
      </c>
      <c r="G89">
        <v>2.92</v>
      </c>
      <c r="H89">
        <v>3.01</v>
      </c>
      <c r="I89">
        <v>2.9</v>
      </c>
      <c r="J89">
        <v>2.79</v>
      </c>
      <c r="K89">
        <v>3.18</v>
      </c>
      <c r="L89">
        <v>3.51</v>
      </c>
      <c r="M89">
        <v>2.73</v>
      </c>
      <c r="N89">
        <v>3.48</v>
      </c>
    </row>
    <row r="90" spans="1:14" x14ac:dyDescent="0.3">
      <c r="A90" t="s">
        <v>446</v>
      </c>
      <c r="B90" t="s">
        <v>156</v>
      </c>
      <c r="C90">
        <v>3.1</v>
      </c>
      <c r="D90">
        <v>3.11</v>
      </c>
      <c r="E90">
        <v>3.04</v>
      </c>
      <c r="F90">
        <v>3.08</v>
      </c>
      <c r="G90">
        <v>3.21</v>
      </c>
      <c r="H90">
        <v>3.24</v>
      </c>
      <c r="I90">
        <v>2.98</v>
      </c>
      <c r="J90">
        <v>2.94</v>
      </c>
      <c r="K90">
        <v>3.08</v>
      </c>
      <c r="L90">
        <v>3.69</v>
      </c>
      <c r="M90">
        <v>3.41</v>
      </c>
      <c r="N90">
        <v>3.15</v>
      </c>
    </row>
    <row r="91" spans="1:14" x14ac:dyDescent="0.3">
      <c r="A91" t="s">
        <v>447</v>
      </c>
      <c r="B91" t="s">
        <v>297</v>
      </c>
      <c r="C91">
        <v>3.01</v>
      </c>
      <c r="D91">
        <v>3.26</v>
      </c>
      <c r="E91">
        <v>3.1</v>
      </c>
      <c r="F91">
        <v>3.01</v>
      </c>
      <c r="G91">
        <v>2.85</v>
      </c>
      <c r="H91">
        <v>2.9</v>
      </c>
      <c r="I91">
        <v>2.77</v>
      </c>
      <c r="J91">
        <v>2.93</v>
      </c>
      <c r="K91">
        <v>3.08</v>
      </c>
      <c r="L91">
        <v>3.42</v>
      </c>
      <c r="M91">
        <v>2.99</v>
      </c>
      <c r="N91">
        <v>3.35</v>
      </c>
    </row>
    <row r="93" spans="1:14" x14ac:dyDescent="0.3">
      <c r="A93" t="s">
        <v>448</v>
      </c>
      <c r="B93" t="s">
        <v>929</v>
      </c>
    </row>
    <row r="94" spans="1:14" x14ac:dyDescent="0.3">
      <c r="A94" t="s">
        <v>450</v>
      </c>
      <c r="B94" t="s">
        <v>83</v>
      </c>
      <c r="C94">
        <v>3.15</v>
      </c>
      <c r="D94">
        <v>3.02</v>
      </c>
      <c r="E94">
        <v>3.16</v>
      </c>
      <c r="F94">
        <v>2.95</v>
      </c>
      <c r="G94">
        <v>2.92</v>
      </c>
      <c r="H94">
        <v>2.89</v>
      </c>
      <c r="I94">
        <v>2.89</v>
      </c>
      <c r="J94">
        <v>2.59</v>
      </c>
      <c r="K94">
        <v>2.89</v>
      </c>
      <c r="L94">
        <v>3.19</v>
      </c>
      <c r="M94">
        <v>3.15</v>
      </c>
      <c r="N94">
        <v>3.57</v>
      </c>
    </row>
    <row r="95" spans="1:14" x14ac:dyDescent="0.3">
      <c r="A95" t="s">
        <v>451</v>
      </c>
      <c r="B95" t="s">
        <v>157</v>
      </c>
      <c r="C95">
        <v>3.27</v>
      </c>
      <c r="D95">
        <v>3.14</v>
      </c>
      <c r="E95">
        <v>3.37</v>
      </c>
      <c r="F95">
        <v>3.08</v>
      </c>
      <c r="G95">
        <v>3.26</v>
      </c>
      <c r="H95">
        <v>3.14</v>
      </c>
      <c r="I95">
        <v>3.3</v>
      </c>
      <c r="J95">
        <v>2.78</v>
      </c>
      <c r="K95">
        <v>2.92</v>
      </c>
      <c r="L95">
        <v>3.47</v>
      </c>
      <c r="M95">
        <v>3.48</v>
      </c>
      <c r="N95">
        <v>3.21</v>
      </c>
    </row>
    <row r="96" spans="1:14" x14ac:dyDescent="0.3">
      <c r="A96" t="s">
        <v>452</v>
      </c>
      <c r="B96" t="s">
        <v>199</v>
      </c>
      <c r="C96">
        <v>3.11</v>
      </c>
      <c r="D96">
        <v>2.81</v>
      </c>
      <c r="E96">
        <v>2.79</v>
      </c>
      <c r="F96">
        <v>2.99</v>
      </c>
      <c r="G96">
        <v>2.81</v>
      </c>
      <c r="H96">
        <v>3.08</v>
      </c>
      <c r="I96">
        <v>3.09</v>
      </c>
      <c r="J96">
        <v>3.19</v>
      </c>
      <c r="K96">
        <v>3.64</v>
      </c>
      <c r="L96">
        <v>3.76</v>
      </c>
      <c r="M96">
        <v>3.16</v>
      </c>
      <c r="N96">
        <v>3.45</v>
      </c>
    </row>
    <row r="97" spans="1:14" x14ac:dyDescent="0.3">
      <c r="A97" t="s">
        <v>453</v>
      </c>
      <c r="B97" t="s">
        <v>228</v>
      </c>
      <c r="C97">
        <v>3.05</v>
      </c>
      <c r="D97">
        <v>2.97</v>
      </c>
      <c r="E97">
        <v>2.78</v>
      </c>
      <c r="F97">
        <v>2.75</v>
      </c>
      <c r="G97">
        <v>2.65</v>
      </c>
      <c r="H97">
        <v>2.95</v>
      </c>
      <c r="I97">
        <v>3.11</v>
      </c>
      <c r="J97">
        <v>3</v>
      </c>
      <c r="K97">
        <v>3.15</v>
      </c>
      <c r="L97">
        <v>2.72</v>
      </c>
      <c r="M97">
        <v>3.43</v>
      </c>
      <c r="N97">
        <v>3.03</v>
      </c>
    </row>
    <row r="98" spans="1:14" x14ac:dyDescent="0.3">
      <c r="A98" t="s">
        <v>454</v>
      </c>
      <c r="B98" t="s">
        <v>334</v>
      </c>
      <c r="C98">
        <v>2.95</v>
      </c>
      <c r="D98">
        <v>3.11</v>
      </c>
      <c r="E98">
        <v>2.71</v>
      </c>
      <c r="F98">
        <v>2.68</v>
      </c>
      <c r="G98">
        <v>2.75</v>
      </c>
      <c r="H98">
        <v>2.93</v>
      </c>
      <c r="I98">
        <v>2.97</v>
      </c>
      <c r="J98">
        <v>2.7</v>
      </c>
      <c r="K98">
        <v>2.97</v>
      </c>
      <c r="L98">
        <v>3.34</v>
      </c>
      <c r="M98">
        <v>2.98</v>
      </c>
      <c r="N98">
        <v>3.05</v>
      </c>
    </row>
    <row r="99" spans="1:14" x14ac:dyDescent="0.3">
      <c r="A99" t="s">
        <v>455</v>
      </c>
      <c r="B99" t="s">
        <v>6</v>
      </c>
      <c r="C99">
        <v>2.86</v>
      </c>
      <c r="D99">
        <v>2.89</v>
      </c>
      <c r="E99">
        <v>2.74</v>
      </c>
      <c r="F99">
        <v>2.57</v>
      </c>
      <c r="G99">
        <v>2.1800000000000002</v>
      </c>
      <c r="H99">
        <v>3.09</v>
      </c>
      <c r="I99">
        <v>3.07</v>
      </c>
      <c r="J99">
        <v>3.06</v>
      </c>
      <c r="K99">
        <v>2.98</v>
      </c>
      <c r="L99">
        <v>3.32</v>
      </c>
      <c r="M99">
        <v>2.68</v>
      </c>
      <c r="N99">
        <v>3.04</v>
      </c>
    </row>
    <row r="100" spans="1:14" x14ac:dyDescent="0.3">
      <c r="A100" t="s">
        <v>456</v>
      </c>
      <c r="B100" t="s">
        <v>30</v>
      </c>
      <c r="C100">
        <v>2.83</v>
      </c>
      <c r="D100">
        <v>2.91</v>
      </c>
      <c r="E100">
        <v>2.25</v>
      </c>
      <c r="F100">
        <v>3.39</v>
      </c>
      <c r="G100">
        <v>3.5</v>
      </c>
      <c r="H100">
        <v>3.23</v>
      </c>
      <c r="I100">
        <v>2.5299999999999998</v>
      </c>
      <c r="J100">
        <v>2.79</v>
      </c>
      <c r="K100">
        <v>3.32</v>
      </c>
      <c r="L100">
        <v>3.88</v>
      </c>
      <c r="M100">
        <v>3.07</v>
      </c>
      <c r="N100">
        <v>3.17</v>
      </c>
    </row>
    <row r="101" spans="1:14" x14ac:dyDescent="0.3">
      <c r="A101" t="s">
        <v>457</v>
      </c>
      <c r="B101" t="s">
        <v>63</v>
      </c>
      <c r="C101">
        <v>2.96</v>
      </c>
      <c r="D101">
        <v>3.26</v>
      </c>
      <c r="E101">
        <v>2.2599999999999998</v>
      </c>
      <c r="F101">
        <v>2.13</v>
      </c>
      <c r="G101">
        <v>2.54</v>
      </c>
      <c r="H101">
        <v>3.25</v>
      </c>
      <c r="I101">
        <v>3.15</v>
      </c>
      <c r="J101">
        <v>2.78</v>
      </c>
      <c r="K101">
        <v>3.15</v>
      </c>
      <c r="L101">
        <v>3.17</v>
      </c>
      <c r="M101">
        <v>3.71</v>
      </c>
      <c r="N101">
        <v>2.91</v>
      </c>
    </row>
    <row r="102" spans="1:14" x14ac:dyDescent="0.3">
      <c r="A102" t="s">
        <v>458</v>
      </c>
      <c r="B102" t="s">
        <v>84</v>
      </c>
      <c r="C102">
        <v>2.75</v>
      </c>
      <c r="D102">
        <v>3.21</v>
      </c>
      <c r="E102">
        <v>2.85</v>
      </c>
      <c r="F102">
        <v>2.4900000000000002</v>
      </c>
      <c r="G102">
        <v>2.58</v>
      </c>
      <c r="H102">
        <v>2.6</v>
      </c>
      <c r="I102">
        <v>2.96</v>
      </c>
      <c r="J102">
        <v>3.04</v>
      </c>
      <c r="K102">
        <v>3.02</v>
      </c>
      <c r="L102">
        <v>2.92</v>
      </c>
      <c r="M102">
        <v>3.05</v>
      </c>
      <c r="N102">
        <v>3.75</v>
      </c>
    </row>
    <row r="103" spans="1:14" x14ac:dyDescent="0.3">
      <c r="A103" t="s">
        <v>459</v>
      </c>
      <c r="B103" t="s">
        <v>105</v>
      </c>
      <c r="C103">
        <v>3.25</v>
      </c>
      <c r="D103">
        <v>2.9</v>
      </c>
      <c r="E103">
        <v>2.9</v>
      </c>
      <c r="F103">
        <v>2.86</v>
      </c>
      <c r="G103">
        <v>2.39</v>
      </c>
      <c r="H103">
        <v>2.73</v>
      </c>
      <c r="I103">
        <v>2.95</v>
      </c>
      <c r="J103">
        <v>2.37</v>
      </c>
      <c r="K103">
        <v>2.8</v>
      </c>
      <c r="L103">
        <v>3.51</v>
      </c>
      <c r="M103">
        <v>2.93</v>
      </c>
      <c r="N103">
        <v>3.09</v>
      </c>
    </row>
    <row r="104" spans="1:14" x14ac:dyDescent="0.3">
      <c r="A104" t="s">
        <v>460</v>
      </c>
      <c r="B104" t="s">
        <v>136</v>
      </c>
      <c r="C104">
        <v>2.64</v>
      </c>
      <c r="D104">
        <v>2.95</v>
      </c>
      <c r="E104">
        <v>2.93</v>
      </c>
      <c r="F104">
        <v>2.75</v>
      </c>
      <c r="G104">
        <v>2.61</v>
      </c>
      <c r="H104">
        <v>2.93</v>
      </c>
      <c r="I104">
        <v>3.24</v>
      </c>
      <c r="J104">
        <v>2.66</v>
      </c>
      <c r="K104">
        <v>2.54</v>
      </c>
      <c r="L104">
        <v>3.08</v>
      </c>
      <c r="M104">
        <v>2.36</v>
      </c>
      <c r="N104">
        <v>2.54</v>
      </c>
    </row>
    <row r="105" spans="1:14" x14ac:dyDescent="0.3">
      <c r="A105" t="s">
        <v>461</v>
      </c>
      <c r="B105" t="s">
        <v>186</v>
      </c>
      <c r="C105">
        <v>3.08</v>
      </c>
      <c r="D105">
        <v>3.18</v>
      </c>
      <c r="E105">
        <v>2.94</v>
      </c>
      <c r="F105">
        <v>2.79</v>
      </c>
      <c r="G105">
        <v>3.01</v>
      </c>
      <c r="H105">
        <v>2.85</v>
      </c>
      <c r="I105">
        <v>3</v>
      </c>
      <c r="J105">
        <v>2.65</v>
      </c>
      <c r="K105">
        <v>2.58</v>
      </c>
      <c r="L105">
        <v>3.61</v>
      </c>
      <c r="M105">
        <v>2.89</v>
      </c>
      <c r="N105">
        <v>3.29</v>
      </c>
    </row>
    <row r="106" spans="1:14" x14ac:dyDescent="0.3">
      <c r="A106" t="s">
        <v>462</v>
      </c>
      <c r="B106" t="s">
        <v>243</v>
      </c>
      <c r="C106">
        <v>3.11</v>
      </c>
      <c r="D106">
        <v>3.66</v>
      </c>
      <c r="E106">
        <v>2.75</v>
      </c>
      <c r="F106">
        <v>2.57</v>
      </c>
      <c r="G106">
        <v>3.51</v>
      </c>
      <c r="H106">
        <v>2.69</v>
      </c>
      <c r="I106">
        <v>2.76</v>
      </c>
      <c r="J106">
        <v>2.34</v>
      </c>
      <c r="K106">
        <v>3.44</v>
      </c>
      <c r="L106">
        <v>3.17</v>
      </c>
      <c r="M106">
        <v>3.23</v>
      </c>
      <c r="N106">
        <v>2.72</v>
      </c>
    </row>
    <row r="107" spans="1:14" x14ac:dyDescent="0.3">
      <c r="A107" t="s">
        <v>463</v>
      </c>
      <c r="B107" t="s">
        <v>341</v>
      </c>
      <c r="C107">
        <v>3.54</v>
      </c>
      <c r="D107">
        <v>3.12</v>
      </c>
      <c r="E107">
        <v>3.04</v>
      </c>
      <c r="F107">
        <v>2.73</v>
      </c>
      <c r="G107">
        <v>2.82</v>
      </c>
      <c r="H107">
        <v>3.02</v>
      </c>
      <c r="I107">
        <v>2.97</v>
      </c>
      <c r="J107">
        <v>2.88</v>
      </c>
      <c r="K107">
        <v>2.99</v>
      </c>
      <c r="L107">
        <v>3.13</v>
      </c>
      <c r="M107">
        <v>3.03</v>
      </c>
      <c r="N107">
        <v>3.45</v>
      </c>
    </row>
    <row r="108" spans="1:14" x14ac:dyDescent="0.3">
      <c r="A108" t="s">
        <v>464</v>
      </c>
      <c r="B108" t="s">
        <v>27</v>
      </c>
      <c r="C108">
        <v>3.79</v>
      </c>
      <c r="D108">
        <v>3.19</v>
      </c>
      <c r="E108">
        <v>3.11</v>
      </c>
      <c r="F108">
        <v>2.42</v>
      </c>
      <c r="G108">
        <v>2.91</v>
      </c>
      <c r="H108">
        <v>3.26</v>
      </c>
      <c r="I108">
        <v>2.58</v>
      </c>
      <c r="J108">
        <v>2.84</v>
      </c>
      <c r="K108">
        <v>3.06</v>
      </c>
      <c r="L108">
        <v>3.32</v>
      </c>
      <c r="M108">
        <v>2.87</v>
      </c>
      <c r="N108">
        <v>3.45</v>
      </c>
    </row>
    <row r="109" spans="1:14" x14ac:dyDescent="0.3">
      <c r="A109" t="s">
        <v>465</v>
      </c>
      <c r="B109" t="s">
        <v>57</v>
      </c>
      <c r="C109">
        <v>3.55</v>
      </c>
      <c r="D109">
        <v>3.36</v>
      </c>
      <c r="E109">
        <v>3.25</v>
      </c>
      <c r="F109">
        <v>2.65</v>
      </c>
      <c r="G109">
        <v>2.71</v>
      </c>
      <c r="H109">
        <v>3.16</v>
      </c>
      <c r="I109">
        <v>2.52</v>
      </c>
      <c r="J109">
        <v>2.59</v>
      </c>
      <c r="K109">
        <v>2.99</v>
      </c>
      <c r="L109">
        <v>2.72</v>
      </c>
      <c r="M109">
        <v>3.1</v>
      </c>
      <c r="N109">
        <v>3.31</v>
      </c>
    </row>
    <row r="110" spans="1:14" x14ac:dyDescent="0.3">
      <c r="A110" t="s">
        <v>466</v>
      </c>
      <c r="B110" t="s">
        <v>124</v>
      </c>
      <c r="C110">
        <v>3.53</v>
      </c>
      <c r="D110">
        <v>3.63</v>
      </c>
      <c r="E110">
        <v>3.55</v>
      </c>
      <c r="F110">
        <v>2.92</v>
      </c>
      <c r="G110">
        <v>2.98</v>
      </c>
      <c r="H110">
        <v>3.15</v>
      </c>
      <c r="I110">
        <v>2.78</v>
      </c>
      <c r="J110">
        <v>2.68</v>
      </c>
      <c r="K110">
        <v>3.09</v>
      </c>
      <c r="L110">
        <v>3.25</v>
      </c>
      <c r="M110">
        <v>3.39</v>
      </c>
      <c r="N110">
        <v>3.37</v>
      </c>
    </row>
    <row r="111" spans="1:14" x14ac:dyDescent="0.3">
      <c r="A111" t="s">
        <v>467</v>
      </c>
      <c r="B111" t="s">
        <v>138</v>
      </c>
      <c r="C111">
        <v>3.27</v>
      </c>
      <c r="D111">
        <v>2.79</v>
      </c>
      <c r="E111">
        <v>2.58</v>
      </c>
      <c r="F111">
        <v>3.21</v>
      </c>
      <c r="G111">
        <v>2.66</v>
      </c>
      <c r="H111">
        <v>2.77</v>
      </c>
      <c r="I111">
        <v>3.39</v>
      </c>
      <c r="J111">
        <v>3.24</v>
      </c>
      <c r="K111">
        <v>3.14</v>
      </c>
      <c r="L111">
        <v>3.46</v>
      </c>
      <c r="M111">
        <v>2.7</v>
      </c>
      <c r="N111">
        <v>3.26</v>
      </c>
    </row>
    <row r="112" spans="1:14" x14ac:dyDescent="0.3">
      <c r="A112" t="s">
        <v>468</v>
      </c>
      <c r="B112" t="s">
        <v>170</v>
      </c>
      <c r="C112">
        <v>3.59</v>
      </c>
      <c r="D112">
        <v>2.71</v>
      </c>
      <c r="E112">
        <v>2.82</v>
      </c>
      <c r="F112">
        <v>3.01</v>
      </c>
      <c r="G112">
        <v>3.32</v>
      </c>
      <c r="H112">
        <v>3.22</v>
      </c>
      <c r="I112">
        <v>3.56</v>
      </c>
      <c r="J112">
        <v>3.79</v>
      </c>
      <c r="K112">
        <v>2.39</v>
      </c>
      <c r="L112">
        <v>3.06</v>
      </c>
      <c r="M112">
        <v>2.13</v>
      </c>
      <c r="N112">
        <v>3.16</v>
      </c>
    </row>
    <row r="113" spans="1:14" x14ac:dyDescent="0.3">
      <c r="A113" t="s">
        <v>469</v>
      </c>
      <c r="B113" t="s">
        <v>195</v>
      </c>
      <c r="C113">
        <v>3.51</v>
      </c>
      <c r="D113">
        <v>2.66</v>
      </c>
      <c r="E113">
        <v>2.95</v>
      </c>
      <c r="F113">
        <v>2.42</v>
      </c>
      <c r="G113">
        <v>3.05</v>
      </c>
      <c r="H113">
        <v>2.71</v>
      </c>
      <c r="I113">
        <v>3.2</v>
      </c>
      <c r="J113">
        <v>2.4900000000000002</v>
      </c>
      <c r="K113">
        <v>3.12</v>
      </c>
      <c r="L113">
        <v>3.46</v>
      </c>
      <c r="M113">
        <v>3.2</v>
      </c>
      <c r="N113">
        <v>4.3499999999999996</v>
      </c>
    </row>
    <row r="114" spans="1:14" x14ac:dyDescent="0.3">
      <c r="A114" t="s">
        <v>470</v>
      </c>
      <c r="B114" t="s">
        <v>201</v>
      </c>
      <c r="C114">
        <v>3.59</v>
      </c>
      <c r="D114">
        <v>3.22</v>
      </c>
      <c r="E114">
        <v>2.73</v>
      </c>
      <c r="F114">
        <v>2.52</v>
      </c>
      <c r="G114">
        <v>2.2000000000000002</v>
      </c>
      <c r="H114">
        <v>2.81</v>
      </c>
      <c r="I114">
        <v>3.63</v>
      </c>
      <c r="J114" t="s">
        <v>390</v>
      </c>
      <c r="K114">
        <v>2.72</v>
      </c>
      <c r="L114" t="s">
        <v>390</v>
      </c>
      <c r="M114" t="s">
        <v>390</v>
      </c>
      <c r="N114">
        <v>2.89</v>
      </c>
    </row>
    <row r="115" spans="1:14" x14ac:dyDescent="0.3">
      <c r="A115" t="s">
        <v>471</v>
      </c>
      <c r="B115" t="s">
        <v>342</v>
      </c>
      <c r="C115">
        <v>3.13</v>
      </c>
      <c r="D115">
        <v>2.73</v>
      </c>
      <c r="E115">
        <v>2.76</v>
      </c>
      <c r="F115">
        <v>2.54</v>
      </c>
      <c r="G115">
        <v>2.57</v>
      </c>
      <c r="H115">
        <v>2.63</v>
      </c>
      <c r="I115">
        <v>2.78</v>
      </c>
      <c r="J115">
        <v>2.86</v>
      </c>
      <c r="K115">
        <v>2.8</v>
      </c>
      <c r="L115">
        <v>3.33</v>
      </c>
      <c r="M115">
        <v>3.06</v>
      </c>
      <c r="N115">
        <v>2.67</v>
      </c>
    </row>
    <row r="116" spans="1:14" x14ac:dyDescent="0.3">
      <c r="A116" t="s">
        <v>472</v>
      </c>
      <c r="B116" t="s">
        <v>32</v>
      </c>
      <c r="C116">
        <v>3.21</v>
      </c>
      <c r="D116">
        <v>2.81</v>
      </c>
      <c r="E116">
        <v>3.01</v>
      </c>
      <c r="F116">
        <v>2.0699999999999998</v>
      </c>
      <c r="G116">
        <v>2.84</v>
      </c>
      <c r="H116">
        <v>2.98</v>
      </c>
      <c r="I116">
        <v>3.54</v>
      </c>
      <c r="J116">
        <v>2.41</v>
      </c>
      <c r="K116">
        <v>2.2599999999999998</v>
      </c>
      <c r="L116" t="s">
        <v>390</v>
      </c>
      <c r="M116">
        <v>3.17</v>
      </c>
      <c r="N116" t="s">
        <v>390</v>
      </c>
    </row>
    <row r="117" spans="1:14" x14ac:dyDescent="0.3">
      <c r="A117" t="s">
        <v>473</v>
      </c>
      <c r="B117" t="s">
        <v>94</v>
      </c>
      <c r="C117">
        <v>2.89</v>
      </c>
      <c r="D117">
        <v>2.79</v>
      </c>
      <c r="E117">
        <v>3.32</v>
      </c>
      <c r="F117">
        <v>2.36</v>
      </c>
      <c r="G117">
        <v>2.58</v>
      </c>
      <c r="H117">
        <v>2.33</v>
      </c>
      <c r="I117">
        <v>2.84</v>
      </c>
      <c r="J117">
        <v>3</v>
      </c>
      <c r="K117">
        <v>2.6</v>
      </c>
      <c r="L117">
        <v>3.38</v>
      </c>
      <c r="M117">
        <v>3.3</v>
      </c>
      <c r="N117">
        <v>2.42</v>
      </c>
    </row>
    <row r="118" spans="1:14" x14ac:dyDescent="0.3">
      <c r="A118" t="s">
        <v>474</v>
      </c>
      <c r="B118" t="s">
        <v>161</v>
      </c>
      <c r="C118">
        <v>4.1900000000000004</v>
      </c>
      <c r="D118">
        <v>3.37</v>
      </c>
      <c r="E118">
        <v>2.82</v>
      </c>
      <c r="F118">
        <v>3.12</v>
      </c>
      <c r="G118">
        <v>2.7</v>
      </c>
      <c r="H118">
        <v>3.07</v>
      </c>
      <c r="I118">
        <v>2.83</v>
      </c>
      <c r="J118">
        <v>3.4</v>
      </c>
      <c r="K118">
        <v>3.73</v>
      </c>
      <c r="L118">
        <v>3.82</v>
      </c>
      <c r="M118">
        <v>3.52</v>
      </c>
      <c r="N118">
        <v>3.11</v>
      </c>
    </row>
    <row r="119" spans="1:14" x14ac:dyDescent="0.3">
      <c r="A119" t="s">
        <v>475</v>
      </c>
      <c r="B119" t="s">
        <v>189</v>
      </c>
      <c r="C119">
        <v>3.1</v>
      </c>
      <c r="D119">
        <v>2.5299999999999998</v>
      </c>
      <c r="E119">
        <v>2.5</v>
      </c>
      <c r="F119">
        <v>2.52</v>
      </c>
      <c r="G119">
        <v>2.56</v>
      </c>
      <c r="H119">
        <v>2.65</v>
      </c>
      <c r="I119">
        <v>2.97</v>
      </c>
      <c r="J119">
        <v>2.86</v>
      </c>
      <c r="K119">
        <v>2.57</v>
      </c>
      <c r="L119">
        <v>3.24</v>
      </c>
      <c r="M119">
        <v>2.61</v>
      </c>
      <c r="N119">
        <v>2.29</v>
      </c>
    </row>
    <row r="120" spans="1:14" x14ac:dyDescent="0.3">
      <c r="A120" t="s">
        <v>476</v>
      </c>
      <c r="B120" t="s">
        <v>246</v>
      </c>
      <c r="C120">
        <v>2.29</v>
      </c>
      <c r="D120">
        <v>2.1</v>
      </c>
      <c r="E120">
        <v>2.04</v>
      </c>
      <c r="F120">
        <v>2.2200000000000002</v>
      </c>
      <c r="G120">
        <v>2.35</v>
      </c>
      <c r="H120">
        <v>2.2200000000000002</v>
      </c>
      <c r="I120">
        <v>2.57</v>
      </c>
      <c r="J120">
        <v>2.29</v>
      </c>
      <c r="K120">
        <v>2.35</v>
      </c>
      <c r="L120">
        <v>3.69</v>
      </c>
      <c r="M120">
        <v>2.95</v>
      </c>
      <c r="N120">
        <v>2.4700000000000002</v>
      </c>
    </row>
    <row r="121" spans="1:14" x14ac:dyDescent="0.3">
      <c r="A121" t="s">
        <v>477</v>
      </c>
      <c r="B121" t="s">
        <v>247</v>
      </c>
      <c r="C121">
        <v>3.3</v>
      </c>
      <c r="D121">
        <v>2.56</v>
      </c>
      <c r="E121">
        <v>2.64</v>
      </c>
      <c r="F121">
        <v>2.8</v>
      </c>
      <c r="G121">
        <v>2.5</v>
      </c>
      <c r="H121">
        <v>2.89</v>
      </c>
      <c r="I121">
        <v>2.4300000000000002</v>
      </c>
      <c r="J121">
        <v>3.09</v>
      </c>
      <c r="K121">
        <v>3</v>
      </c>
      <c r="L121">
        <v>2.88</v>
      </c>
      <c r="M121">
        <v>2.79</v>
      </c>
      <c r="N121">
        <v>2.98</v>
      </c>
    </row>
    <row r="122" spans="1:14" x14ac:dyDescent="0.3">
      <c r="A122" t="s">
        <v>478</v>
      </c>
      <c r="B122" t="s">
        <v>313</v>
      </c>
      <c r="C122">
        <v>2.96</v>
      </c>
      <c r="D122">
        <v>3.06</v>
      </c>
      <c r="E122">
        <v>2.86</v>
      </c>
      <c r="F122">
        <v>2.5099999999999998</v>
      </c>
      <c r="G122">
        <v>2.54</v>
      </c>
      <c r="H122">
        <v>2.33</v>
      </c>
      <c r="I122">
        <v>2.59</v>
      </c>
      <c r="J122">
        <v>2.66</v>
      </c>
      <c r="K122">
        <v>2.94</v>
      </c>
      <c r="L122">
        <v>3.25</v>
      </c>
      <c r="M122">
        <v>3.27</v>
      </c>
      <c r="N122">
        <v>2.91</v>
      </c>
    </row>
    <row r="123" spans="1:14" x14ac:dyDescent="0.3">
      <c r="A123" t="s">
        <v>479</v>
      </c>
      <c r="B123" t="s">
        <v>1031</v>
      </c>
      <c r="C123" t="s">
        <v>390</v>
      </c>
      <c r="D123" t="s">
        <v>390</v>
      </c>
      <c r="E123" t="s">
        <v>390</v>
      </c>
      <c r="F123" t="s">
        <v>390</v>
      </c>
      <c r="G123" t="s">
        <v>390</v>
      </c>
      <c r="H123" t="s">
        <v>390</v>
      </c>
      <c r="I123" t="s">
        <v>390</v>
      </c>
      <c r="J123" t="s">
        <v>390</v>
      </c>
      <c r="K123">
        <v>2.69</v>
      </c>
      <c r="L123">
        <v>2.98</v>
      </c>
      <c r="M123">
        <v>2.66</v>
      </c>
      <c r="N123">
        <v>3.07</v>
      </c>
    </row>
    <row r="124" spans="1:14" x14ac:dyDescent="0.3">
      <c r="A124" t="s">
        <v>481</v>
      </c>
      <c r="B124" t="s">
        <v>1030</v>
      </c>
      <c r="C124" t="s">
        <v>390</v>
      </c>
      <c r="D124" t="s">
        <v>390</v>
      </c>
      <c r="E124" t="s">
        <v>390</v>
      </c>
      <c r="F124" t="s">
        <v>390</v>
      </c>
      <c r="G124" t="s">
        <v>390</v>
      </c>
      <c r="H124" t="s">
        <v>390</v>
      </c>
      <c r="I124" t="s">
        <v>390</v>
      </c>
      <c r="J124" t="s">
        <v>390</v>
      </c>
      <c r="K124">
        <v>2.63</v>
      </c>
      <c r="L124">
        <v>2.95</v>
      </c>
      <c r="M124">
        <v>2.92</v>
      </c>
      <c r="N124">
        <v>2.96</v>
      </c>
    </row>
    <row r="125" spans="1:14" x14ac:dyDescent="0.3">
      <c r="A125" t="s">
        <v>482</v>
      </c>
      <c r="B125" t="s">
        <v>345</v>
      </c>
      <c r="C125">
        <v>3.04</v>
      </c>
      <c r="D125">
        <v>2.7</v>
      </c>
      <c r="E125">
        <v>2.79</v>
      </c>
      <c r="F125">
        <v>2.69</v>
      </c>
      <c r="G125">
        <v>2.57</v>
      </c>
      <c r="H125">
        <v>3.06</v>
      </c>
      <c r="I125">
        <v>2.97</v>
      </c>
      <c r="J125">
        <v>2.96</v>
      </c>
      <c r="K125">
        <v>3.09</v>
      </c>
      <c r="L125">
        <v>3.37</v>
      </c>
      <c r="M125">
        <v>3.26</v>
      </c>
      <c r="N125">
        <v>2.88</v>
      </c>
    </row>
    <row r="126" spans="1:14" x14ac:dyDescent="0.3">
      <c r="A126" t="s">
        <v>483</v>
      </c>
      <c r="B126" t="s">
        <v>9</v>
      </c>
      <c r="C126">
        <v>3.14</v>
      </c>
      <c r="D126">
        <v>2.5099999999999998</v>
      </c>
      <c r="E126">
        <v>2.68</v>
      </c>
      <c r="F126">
        <v>2.46</v>
      </c>
      <c r="G126">
        <v>2.59</v>
      </c>
      <c r="H126">
        <v>2.87</v>
      </c>
      <c r="I126">
        <v>2.96</v>
      </c>
      <c r="J126">
        <v>2.7</v>
      </c>
      <c r="K126">
        <v>2.56</v>
      </c>
      <c r="L126">
        <v>3.86</v>
      </c>
      <c r="M126">
        <v>2.67</v>
      </c>
      <c r="N126">
        <v>2.7</v>
      </c>
    </row>
    <row r="127" spans="1:14" x14ac:dyDescent="0.3">
      <c r="A127" t="s">
        <v>484</v>
      </c>
      <c r="B127" t="s">
        <v>22</v>
      </c>
      <c r="C127">
        <v>3.01</v>
      </c>
      <c r="D127">
        <v>2.1800000000000002</v>
      </c>
      <c r="E127">
        <v>2.81</v>
      </c>
      <c r="F127">
        <v>2.34</v>
      </c>
      <c r="G127">
        <v>2.8</v>
      </c>
      <c r="H127">
        <v>3.26</v>
      </c>
      <c r="I127">
        <v>2.61</v>
      </c>
      <c r="J127">
        <v>2.71</v>
      </c>
      <c r="K127">
        <v>3.06</v>
      </c>
      <c r="L127">
        <v>3.18</v>
      </c>
      <c r="M127">
        <v>3.5</v>
      </c>
      <c r="N127">
        <v>3.02</v>
      </c>
    </row>
    <row r="128" spans="1:14" x14ac:dyDescent="0.3">
      <c r="A128" t="s">
        <v>485</v>
      </c>
      <c r="B128" t="s">
        <v>46</v>
      </c>
      <c r="C128">
        <v>3.35</v>
      </c>
      <c r="D128">
        <v>2.97</v>
      </c>
      <c r="E128">
        <v>2.64</v>
      </c>
      <c r="F128">
        <v>2.79</v>
      </c>
      <c r="G128">
        <v>2.46</v>
      </c>
      <c r="H128">
        <v>2.94</v>
      </c>
      <c r="I128">
        <v>3.47</v>
      </c>
      <c r="J128">
        <v>2.81</v>
      </c>
      <c r="K128">
        <v>2.71</v>
      </c>
      <c r="L128">
        <v>3.42</v>
      </c>
      <c r="M128">
        <v>3.06</v>
      </c>
      <c r="N128">
        <v>3.39</v>
      </c>
    </row>
    <row r="129" spans="1:14" x14ac:dyDescent="0.3">
      <c r="A129" t="s">
        <v>486</v>
      </c>
      <c r="B129" t="s">
        <v>113</v>
      </c>
      <c r="C129">
        <v>2.74</v>
      </c>
      <c r="D129">
        <v>2.64</v>
      </c>
      <c r="E129">
        <v>2.87</v>
      </c>
      <c r="F129">
        <v>2.54</v>
      </c>
      <c r="G129">
        <v>2.2200000000000002</v>
      </c>
      <c r="H129">
        <v>3.11</v>
      </c>
      <c r="I129">
        <v>3.37</v>
      </c>
      <c r="J129">
        <v>2.82</v>
      </c>
      <c r="K129">
        <v>3.07</v>
      </c>
      <c r="L129">
        <v>3.74</v>
      </c>
      <c r="M129">
        <v>3.25</v>
      </c>
      <c r="N129">
        <v>2.78</v>
      </c>
    </row>
    <row r="130" spans="1:14" x14ac:dyDescent="0.3">
      <c r="A130" t="s">
        <v>487</v>
      </c>
      <c r="B130" t="s">
        <v>168</v>
      </c>
      <c r="C130">
        <v>3.35</v>
      </c>
      <c r="D130">
        <v>2.67</v>
      </c>
      <c r="E130">
        <v>2.63</v>
      </c>
      <c r="F130">
        <v>2.87</v>
      </c>
      <c r="G130">
        <v>3.15</v>
      </c>
      <c r="H130">
        <v>3.23</v>
      </c>
      <c r="I130">
        <v>3.03</v>
      </c>
      <c r="J130">
        <v>3.52</v>
      </c>
      <c r="K130">
        <v>3.49</v>
      </c>
      <c r="L130">
        <v>2.63</v>
      </c>
      <c r="M130">
        <v>3.06</v>
      </c>
      <c r="N130">
        <v>2.65</v>
      </c>
    </row>
    <row r="131" spans="1:14" x14ac:dyDescent="0.3">
      <c r="A131" t="s">
        <v>488</v>
      </c>
      <c r="B131" t="s">
        <v>180</v>
      </c>
      <c r="C131">
        <v>3.01</v>
      </c>
      <c r="D131">
        <v>3.11</v>
      </c>
      <c r="E131">
        <v>2.78</v>
      </c>
      <c r="F131">
        <v>3.07</v>
      </c>
      <c r="G131">
        <v>2.37</v>
      </c>
      <c r="H131">
        <v>3.04</v>
      </c>
      <c r="I131">
        <v>2.37</v>
      </c>
      <c r="J131">
        <v>2.95</v>
      </c>
      <c r="K131">
        <v>3.54</v>
      </c>
      <c r="L131">
        <v>3.1</v>
      </c>
      <c r="M131">
        <v>3.62</v>
      </c>
      <c r="N131">
        <v>2.42</v>
      </c>
    </row>
    <row r="132" spans="1:14" x14ac:dyDescent="0.3">
      <c r="A132" t="s">
        <v>489</v>
      </c>
      <c r="B132" t="s">
        <v>226</v>
      </c>
      <c r="C132">
        <v>2.67</v>
      </c>
      <c r="D132">
        <v>2.84</v>
      </c>
      <c r="E132">
        <v>3.07</v>
      </c>
      <c r="F132">
        <v>2.76</v>
      </c>
      <c r="G132">
        <v>2.4900000000000002</v>
      </c>
      <c r="H132">
        <v>2.98</v>
      </c>
      <c r="I132">
        <v>2.98</v>
      </c>
      <c r="J132">
        <v>3.26</v>
      </c>
      <c r="K132">
        <v>3.27</v>
      </c>
      <c r="L132">
        <v>3.56</v>
      </c>
      <c r="M132">
        <v>3.69</v>
      </c>
      <c r="N132">
        <v>3.24</v>
      </c>
    </row>
    <row r="134" spans="1:14" x14ac:dyDescent="0.3">
      <c r="A134" t="s">
        <v>490</v>
      </c>
      <c r="B134" t="s">
        <v>930</v>
      </c>
    </row>
    <row r="135" spans="1:14" x14ac:dyDescent="0.3">
      <c r="A135" t="s">
        <v>492</v>
      </c>
      <c r="B135" t="s">
        <v>134</v>
      </c>
      <c r="C135">
        <v>3.03</v>
      </c>
      <c r="D135">
        <v>3.05</v>
      </c>
      <c r="E135">
        <v>2.89</v>
      </c>
      <c r="F135">
        <v>2.84</v>
      </c>
      <c r="G135">
        <v>2.73</v>
      </c>
      <c r="H135">
        <v>2.73</v>
      </c>
      <c r="I135">
        <v>2.68</v>
      </c>
      <c r="J135">
        <v>2.59</v>
      </c>
      <c r="K135">
        <v>3.08</v>
      </c>
      <c r="L135">
        <v>3.33</v>
      </c>
      <c r="M135">
        <v>3.19</v>
      </c>
      <c r="N135">
        <v>2.93</v>
      </c>
    </row>
    <row r="136" spans="1:14" x14ac:dyDescent="0.3">
      <c r="A136" t="s">
        <v>493</v>
      </c>
      <c r="B136" t="s">
        <v>238</v>
      </c>
      <c r="C136">
        <v>2.94</v>
      </c>
      <c r="D136">
        <v>2.86</v>
      </c>
      <c r="E136">
        <v>2.76</v>
      </c>
      <c r="F136">
        <v>2.57</v>
      </c>
      <c r="G136">
        <v>2.87</v>
      </c>
      <c r="H136">
        <v>2.87</v>
      </c>
      <c r="I136">
        <v>2.89</v>
      </c>
      <c r="J136">
        <v>2.97</v>
      </c>
      <c r="K136">
        <v>2.84</v>
      </c>
      <c r="L136">
        <v>3.28</v>
      </c>
      <c r="M136">
        <v>3.01</v>
      </c>
      <c r="N136">
        <v>2.7</v>
      </c>
    </row>
    <row r="137" spans="1:14" x14ac:dyDescent="0.3">
      <c r="A137" t="s">
        <v>494</v>
      </c>
      <c r="B137" t="s">
        <v>268</v>
      </c>
      <c r="C137">
        <v>3.08</v>
      </c>
      <c r="D137">
        <v>2.93</v>
      </c>
      <c r="E137">
        <v>2.98</v>
      </c>
      <c r="F137">
        <v>2.71</v>
      </c>
      <c r="G137">
        <v>2.81</v>
      </c>
      <c r="H137">
        <v>2.9</v>
      </c>
      <c r="I137">
        <v>2.82</v>
      </c>
      <c r="J137">
        <v>3.08</v>
      </c>
      <c r="K137">
        <v>2.94</v>
      </c>
      <c r="L137">
        <v>3.06</v>
      </c>
      <c r="M137">
        <v>3.24</v>
      </c>
      <c r="N137">
        <v>3.39</v>
      </c>
    </row>
    <row r="138" spans="1:14" x14ac:dyDescent="0.3">
      <c r="A138" t="s">
        <v>495</v>
      </c>
      <c r="B138" t="s">
        <v>282</v>
      </c>
      <c r="C138">
        <v>3.27</v>
      </c>
      <c r="D138">
        <v>2.94</v>
      </c>
      <c r="E138">
        <v>2.87</v>
      </c>
      <c r="F138">
        <v>2.76</v>
      </c>
      <c r="G138">
        <v>2.91</v>
      </c>
      <c r="H138">
        <v>2.81</v>
      </c>
      <c r="I138">
        <v>2.84</v>
      </c>
      <c r="J138">
        <v>2.98</v>
      </c>
      <c r="K138">
        <v>3.18</v>
      </c>
      <c r="L138">
        <v>3.28</v>
      </c>
      <c r="M138">
        <v>3.19</v>
      </c>
      <c r="N138">
        <v>2.81</v>
      </c>
    </row>
    <row r="139" spans="1:14" x14ac:dyDescent="0.3">
      <c r="A139" t="s">
        <v>496</v>
      </c>
      <c r="B139" t="s">
        <v>348</v>
      </c>
      <c r="C139">
        <v>2.97</v>
      </c>
      <c r="D139">
        <v>2.84</v>
      </c>
      <c r="E139">
        <v>2.76</v>
      </c>
      <c r="F139">
        <v>2.62</v>
      </c>
      <c r="G139">
        <v>2.67</v>
      </c>
      <c r="H139">
        <v>2.83</v>
      </c>
      <c r="I139">
        <v>2.5299999999999998</v>
      </c>
      <c r="J139">
        <v>2.76</v>
      </c>
      <c r="K139">
        <v>2.96</v>
      </c>
      <c r="L139">
        <v>3.49</v>
      </c>
      <c r="M139">
        <v>2.92</v>
      </c>
      <c r="N139">
        <v>3.29</v>
      </c>
    </row>
    <row r="140" spans="1:14" x14ac:dyDescent="0.3">
      <c r="A140" t="s">
        <v>497</v>
      </c>
      <c r="B140" t="s">
        <v>52</v>
      </c>
      <c r="C140">
        <v>2.87</v>
      </c>
      <c r="D140">
        <v>2.96</v>
      </c>
      <c r="E140">
        <v>3.02</v>
      </c>
      <c r="F140">
        <v>2.71</v>
      </c>
      <c r="G140">
        <v>2.97</v>
      </c>
      <c r="H140">
        <v>3.34</v>
      </c>
      <c r="I140">
        <v>2.74</v>
      </c>
      <c r="J140">
        <v>2.62</v>
      </c>
      <c r="K140">
        <v>3.42</v>
      </c>
      <c r="L140">
        <v>3.95</v>
      </c>
      <c r="M140">
        <v>2.93</v>
      </c>
      <c r="N140">
        <v>2.23</v>
      </c>
    </row>
    <row r="141" spans="1:14" x14ac:dyDescent="0.3">
      <c r="A141" t="s">
        <v>498</v>
      </c>
      <c r="B141" t="s">
        <v>97</v>
      </c>
      <c r="C141">
        <v>3.05</v>
      </c>
      <c r="D141">
        <v>3.02</v>
      </c>
      <c r="E141">
        <v>3.36</v>
      </c>
      <c r="F141">
        <v>2.36</v>
      </c>
      <c r="G141">
        <v>2.29</v>
      </c>
      <c r="H141">
        <v>2.79</v>
      </c>
      <c r="I141">
        <v>2.34</v>
      </c>
      <c r="J141">
        <v>2.67</v>
      </c>
      <c r="K141">
        <v>2.58</v>
      </c>
      <c r="L141">
        <v>3.65</v>
      </c>
      <c r="M141">
        <v>3.23</v>
      </c>
      <c r="N141">
        <v>3.15</v>
      </c>
    </row>
    <row r="142" spans="1:14" x14ac:dyDescent="0.3">
      <c r="A142" t="s">
        <v>499</v>
      </c>
      <c r="B142" t="s">
        <v>160</v>
      </c>
      <c r="C142">
        <v>2.97</v>
      </c>
      <c r="D142">
        <v>2.94</v>
      </c>
      <c r="E142">
        <v>2.79</v>
      </c>
      <c r="F142">
        <v>2.68</v>
      </c>
      <c r="G142">
        <v>2.56</v>
      </c>
      <c r="H142">
        <v>2.23</v>
      </c>
      <c r="I142">
        <v>2.38</v>
      </c>
      <c r="J142">
        <v>2.71</v>
      </c>
      <c r="K142">
        <v>2.77</v>
      </c>
      <c r="L142">
        <v>3.69</v>
      </c>
      <c r="M142">
        <v>2.34</v>
      </c>
      <c r="N142">
        <v>2.79</v>
      </c>
    </row>
    <row r="143" spans="1:14" x14ac:dyDescent="0.3">
      <c r="A143" t="s">
        <v>500</v>
      </c>
      <c r="B143" t="s">
        <v>182</v>
      </c>
      <c r="C143">
        <v>3.21</v>
      </c>
      <c r="D143">
        <v>3.02</v>
      </c>
      <c r="E143">
        <v>3.02</v>
      </c>
      <c r="F143">
        <v>3.21</v>
      </c>
      <c r="G143">
        <v>2.64</v>
      </c>
      <c r="H143">
        <v>2.91</v>
      </c>
      <c r="I143">
        <v>2.69</v>
      </c>
      <c r="J143">
        <v>2.54</v>
      </c>
      <c r="K143">
        <v>3.23</v>
      </c>
      <c r="L143">
        <v>2.72</v>
      </c>
      <c r="M143">
        <v>3.11</v>
      </c>
      <c r="N143">
        <v>3.58</v>
      </c>
    </row>
    <row r="144" spans="1:14" x14ac:dyDescent="0.3">
      <c r="A144" t="s">
        <v>501</v>
      </c>
      <c r="B144" t="s">
        <v>254</v>
      </c>
      <c r="C144">
        <v>3</v>
      </c>
      <c r="D144">
        <v>2.81</v>
      </c>
      <c r="E144">
        <v>2.0299999999999998</v>
      </c>
      <c r="F144">
        <v>2.63</v>
      </c>
      <c r="G144">
        <v>2.77</v>
      </c>
      <c r="H144">
        <v>3.01</v>
      </c>
      <c r="I144">
        <v>2.61</v>
      </c>
      <c r="J144">
        <v>2.57</v>
      </c>
      <c r="K144">
        <v>2.39</v>
      </c>
      <c r="L144">
        <v>3.45</v>
      </c>
      <c r="M144">
        <v>2.57</v>
      </c>
      <c r="N144">
        <v>3.5</v>
      </c>
    </row>
    <row r="145" spans="1:14" x14ac:dyDescent="0.3">
      <c r="A145" t="s">
        <v>502</v>
      </c>
      <c r="B145" t="s">
        <v>263</v>
      </c>
      <c r="C145">
        <v>2.99</v>
      </c>
      <c r="D145">
        <v>2.5299999999999998</v>
      </c>
      <c r="E145">
        <v>3.12</v>
      </c>
      <c r="F145">
        <v>2.42</v>
      </c>
      <c r="G145">
        <v>2.76</v>
      </c>
      <c r="H145">
        <v>2.83</v>
      </c>
      <c r="I145">
        <v>2.44</v>
      </c>
      <c r="J145">
        <v>3.16</v>
      </c>
      <c r="K145">
        <v>2.7</v>
      </c>
      <c r="L145">
        <v>3.45</v>
      </c>
      <c r="M145">
        <v>3.2</v>
      </c>
      <c r="N145">
        <v>4.05</v>
      </c>
    </row>
    <row r="146" spans="1:14" x14ac:dyDescent="0.3">
      <c r="A146" t="s">
        <v>503</v>
      </c>
      <c r="B146" t="s">
        <v>264</v>
      </c>
      <c r="C146">
        <v>2.82</v>
      </c>
      <c r="D146">
        <v>3.03</v>
      </c>
      <c r="E146">
        <v>2</v>
      </c>
      <c r="F146">
        <v>2.4700000000000002</v>
      </c>
      <c r="G146">
        <v>2.77</v>
      </c>
      <c r="H146">
        <v>3.12</v>
      </c>
      <c r="I146">
        <v>2.6</v>
      </c>
      <c r="J146">
        <v>2.75</v>
      </c>
      <c r="K146">
        <v>2.95</v>
      </c>
      <c r="L146">
        <v>3.4</v>
      </c>
      <c r="M146">
        <v>3.1</v>
      </c>
      <c r="N146">
        <v>3.38</v>
      </c>
    </row>
    <row r="147" spans="1:14" x14ac:dyDescent="0.3">
      <c r="A147" t="s">
        <v>504</v>
      </c>
      <c r="B147" t="s">
        <v>278</v>
      </c>
      <c r="C147">
        <v>2.7</v>
      </c>
      <c r="D147">
        <v>2.34</v>
      </c>
      <c r="E147">
        <v>2.56</v>
      </c>
      <c r="F147">
        <v>2.36</v>
      </c>
      <c r="G147">
        <v>2.65</v>
      </c>
      <c r="H147">
        <v>2.29</v>
      </c>
      <c r="I147">
        <v>2.4</v>
      </c>
      <c r="J147">
        <v>3.1</v>
      </c>
      <c r="K147">
        <v>4.03</v>
      </c>
      <c r="L147">
        <v>3.96</v>
      </c>
      <c r="M147">
        <v>2.63</v>
      </c>
      <c r="N147">
        <v>3.08</v>
      </c>
    </row>
    <row r="148" spans="1:14" x14ac:dyDescent="0.3">
      <c r="A148" t="s">
        <v>505</v>
      </c>
      <c r="B148" t="s">
        <v>350</v>
      </c>
      <c r="C148">
        <v>3.05</v>
      </c>
      <c r="D148">
        <v>2.65</v>
      </c>
      <c r="E148">
        <v>2.4500000000000002</v>
      </c>
      <c r="F148">
        <v>2.23</v>
      </c>
      <c r="G148">
        <v>2.5299999999999998</v>
      </c>
      <c r="H148">
        <v>2.67</v>
      </c>
      <c r="I148">
        <v>2.5499999999999998</v>
      </c>
      <c r="J148">
        <v>2.56</v>
      </c>
      <c r="K148">
        <v>2.7</v>
      </c>
      <c r="L148">
        <v>3.3</v>
      </c>
      <c r="M148">
        <v>2.94</v>
      </c>
      <c r="N148">
        <v>3.13</v>
      </c>
    </row>
    <row r="149" spans="1:14" x14ac:dyDescent="0.3">
      <c r="A149" t="s">
        <v>506</v>
      </c>
      <c r="B149" t="s">
        <v>194</v>
      </c>
      <c r="C149">
        <v>3.55</v>
      </c>
      <c r="D149">
        <v>2.63</v>
      </c>
      <c r="E149">
        <v>2.8</v>
      </c>
      <c r="F149">
        <v>2.56</v>
      </c>
      <c r="G149">
        <v>2.1800000000000002</v>
      </c>
      <c r="H149">
        <v>2.74</v>
      </c>
      <c r="I149">
        <v>2.3199999999999998</v>
      </c>
      <c r="J149">
        <v>2.4900000000000002</v>
      </c>
      <c r="K149">
        <v>3.18</v>
      </c>
      <c r="L149">
        <v>3.55</v>
      </c>
      <c r="M149">
        <v>3.24</v>
      </c>
      <c r="N149">
        <v>2.84</v>
      </c>
    </row>
    <row r="150" spans="1:14" x14ac:dyDescent="0.3">
      <c r="A150" t="s">
        <v>507</v>
      </c>
      <c r="B150" t="s">
        <v>200</v>
      </c>
      <c r="C150">
        <v>3.16</v>
      </c>
      <c r="D150">
        <v>3.09</v>
      </c>
      <c r="E150">
        <v>3.13</v>
      </c>
      <c r="F150">
        <v>1.83</v>
      </c>
      <c r="G150">
        <v>2.86</v>
      </c>
      <c r="H150">
        <v>3.02</v>
      </c>
      <c r="I150">
        <v>3.07</v>
      </c>
      <c r="J150">
        <v>2.4900000000000002</v>
      </c>
      <c r="K150">
        <v>2.76</v>
      </c>
      <c r="L150">
        <v>3.05</v>
      </c>
      <c r="M150">
        <v>3.24</v>
      </c>
      <c r="N150">
        <v>2.87</v>
      </c>
    </row>
    <row r="151" spans="1:14" x14ac:dyDescent="0.3">
      <c r="A151" t="s">
        <v>508</v>
      </c>
      <c r="B151" t="s">
        <v>224</v>
      </c>
      <c r="C151">
        <v>2.88</v>
      </c>
      <c r="D151">
        <v>2.2999999999999998</v>
      </c>
      <c r="E151">
        <v>2.31</v>
      </c>
      <c r="F151">
        <v>2.4</v>
      </c>
      <c r="G151">
        <v>1.99</v>
      </c>
      <c r="H151">
        <v>2.61</v>
      </c>
      <c r="I151">
        <v>2.68</v>
      </c>
      <c r="J151">
        <v>2.38</v>
      </c>
      <c r="K151">
        <v>3</v>
      </c>
      <c r="L151">
        <v>3.34</v>
      </c>
      <c r="M151">
        <v>3.27</v>
      </c>
      <c r="N151">
        <v>3.04</v>
      </c>
    </row>
    <row r="152" spans="1:14" x14ac:dyDescent="0.3">
      <c r="A152" t="s">
        <v>509</v>
      </c>
      <c r="B152" t="s">
        <v>269</v>
      </c>
      <c r="C152">
        <v>3.09</v>
      </c>
      <c r="D152">
        <v>2.41</v>
      </c>
      <c r="E152">
        <v>2.4900000000000002</v>
      </c>
      <c r="F152">
        <v>2.23</v>
      </c>
      <c r="G152">
        <v>2.67</v>
      </c>
      <c r="H152">
        <v>2.52</v>
      </c>
      <c r="I152">
        <v>2.15</v>
      </c>
      <c r="J152">
        <v>2.74</v>
      </c>
      <c r="K152">
        <v>2.5499999999999998</v>
      </c>
      <c r="L152">
        <v>3.21</v>
      </c>
      <c r="M152">
        <v>2.91</v>
      </c>
      <c r="N152">
        <v>3.28</v>
      </c>
    </row>
    <row r="153" spans="1:14" x14ac:dyDescent="0.3">
      <c r="A153" t="s">
        <v>510</v>
      </c>
      <c r="B153" t="s">
        <v>302</v>
      </c>
      <c r="C153">
        <v>2.81</v>
      </c>
      <c r="D153">
        <v>2.72</v>
      </c>
      <c r="E153">
        <v>1.75</v>
      </c>
      <c r="F153">
        <v>2.31</v>
      </c>
      <c r="G153">
        <v>2.66</v>
      </c>
      <c r="H153">
        <v>2.5099999999999998</v>
      </c>
      <c r="I153">
        <v>2.4500000000000002</v>
      </c>
      <c r="J153">
        <v>2.64</v>
      </c>
      <c r="K153">
        <v>2.34</v>
      </c>
      <c r="L153">
        <v>3.46</v>
      </c>
      <c r="M153">
        <v>2.34</v>
      </c>
      <c r="N153">
        <v>3.42</v>
      </c>
    </row>
    <row r="154" spans="1:14" x14ac:dyDescent="0.3">
      <c r="A154" t="s">
        <v>511</v>
      </c>
      <c r="B154" t="s">
        <v>26</v>
      </c>
      <c r="C154">
        <v>3.21</v>
      </c>
      <c r="D154">
        <v>3.11</v>
      </c>
      <c r="E154">
        <v>2.78</v>
      </c>
      <c r="F154">
        <v>2.68</v>
      </c>
      <c r="G154">
        <v>2.87</v>
      </c>
      <c r="H154">
        <v>2.83</v>
      </c>
      <c r="I154">
        <v>2.86</v>
      </c>
      <c r="J154">
        <v>2.72</v>
      </c>
      <c r="K154">
        <v>2.94</v>
      </c>
      <c r="L154">
        <v>3.53</v>
      </c>
      <c r="M154">
        <v>3.23</v>
      </c>
      <c r="N154">
        <v>3.43</v>
      </c>
    </row>
    <row r="155" spans="1:14" x14ac:dyDescent="0.3">
      <c r="A155" t="s">
        <v>512</v>
      </c>
      <c r="B155" t="s">
        <v>75</v>
      </c>
      <c r="C155">
        <v>3.01</v>
      </c>
      <c r="D155">
        <v>2.92</v>
      </c>
      <c r="E155">
        <v>2.69</v>
      </c>
      <c r="F155">
        <v>2.48</v>
      </c>
      <c r="G155">
        <v>2.5299999999999998</v>
      </c>
      <c r="H155">
        <v>2.9</v>
      </c>
      <c r="I155">
        <v>2.96</v>
      </c>
      <c r="J155">
        <v>3</v>
      </c>
      <c r="K155">
        <v>3</v>
      </c>
      <c r="L155">
        <v>3.34</v>
      </c>
      <c r="M155">
        <v>3.11</v>
      </c>
      <c r="N155">
        <v>3.31</v>
      </c>
    </row>
    <row r="156" spans="1:14" x14ac:dyDescent="0.3">
      <c r="A156" t="s">
        <v>513</v>
      </c>
      <c r="B156" t="s">
        <v>87</v>
      </c>
      <c r="C156">
        <v>3</v>
      </c>
      <c r="D156">
        <v>2.97</v>
      </c>
      <c r="E156">
        <v>2.64</v>
      </c>
      <c r="F156">
        <v>2.62</v>
      </c>
      <c r="G156">
        <v>2.89</v>
      </c>
      <c r="H156">
        <v>3</v>
      </c>
      <c r="I156">
        <v>2.57</v>
      </c>
      <c r="J156">
        <v>2.83</v>
      </c>
      <c r="K156">
        <v>2.8</v>
      </c>
      <c r="L156">
        <v>3.09</v>
      </c>
      <c r="M156">
        <v>3.15</v>
      </c>
      <c r="N156">
        <v>3.01</v>
      </c>
    </row>
    <row r="157" spans="1:14" x14ac:dyDescent="0.3">
      <c r="A157" t="s">
        <v>514</v>
      </c>
      <c r="B157" t="s">
        <v>231</v>
      </c>
      <c r="C157">
        <v>3.03</v>
      </c>
      <c r="D157">
        <v>2.82</v>
      </c>
      <c r="E157">
        <v>2.78</v>
      </c>
      <c r="F157">
        <v>2.92</v>
      </c>
      <c r="G157">
        <v>2.78</v>
      </c>
      <c r="H157">
        <v>2.7</v>
      </c>
      <c r="I157">
        <v>2.54</v>
      </c>
      <c r="J157">
        <v>2.4700000000000002</v>
      </c>
      <c r="K157">
        <v>2.62</v>
      </c>
      <c r="L157">
        <v>3.2</v>
      </c>
      <c r="M157">
        <v>2.88</v>
      </c>
      <c r="N157">
        <v>2.82</v>
      </c>
    </row>
    <row r="158" spans="1:14" x14ac:dyDescent="0.3">
      <c r="A158" t="s">
        <v>515</v>
      </c>
      <c r="B158" t="s">
        <v>240</v>
      </c>
      <c r="C158">
        <v>3.15</v>
      </c>
      <c r="D158">
        <v>2.9</v>
      </c>
      <c r="E158">
        <v>2.96</v>
      </c>
      <c r="F158">
        <v>2.63</v>
      </c>
      <c r="G158">
        <v>2.88</v>
      </c>
      <c r="H158">
        <v>2.94</v>
      </c>
      <c r="I158">
        <v>2.5299999999999998</v>
      </c>
      <c r="J158">
        <v>2.57</v>
      </c>
      <c r="K158">
        <v>2.86</v>
      </c>
      <c r="L158">
        <v>3.37</v>
      </c>
      <c r="M158">
        <v>3.11</v>
      </c>
      <c r="N158">
        <v>3.02</v>
      </c>
    </row>
    <row r="159" spans="1:14" x14ac:dyDescent="0.3">
      <c r="A159" t="s">
        <v>516</v>
      </c>
      <c r="B159" t="s">
        <v>298</v>
      </c>
      <c r="C159">
        <v>3.15</v>
      </c>
      <c r="D159">
        <v>2.78</v>
      </c>
      <c r="E159">
        <v>2.77</v>
      </c>
      <c r="F159">
        <v>2.77</v>
      </c>
      <c r="G159">
        <v>2.85</v>
      </c>
      <c r="H159">
        <v>2.76</v>
      </c>
      <c r="I159">
        <v>3.23</v>
      </c>
      <c r="J159">
        <v>3.14</v>
      </c>
      <c r="K159">
        <v>3.15</v>
      </c>
      <c r="L159">
        <v>3.37</v>
      </c>
      <c r="M159">
        <v>3.3</v>
      </c>
      <c r="N159">
        <v>3.36</v>
      </c>
    </row>
    <row r="160" spans="1:14" x14ac:dyDescent="0.3">
      <c r="A160" t="s">
        <v>517</v>
      </c>
      <c r="B160" t="s">
        <v>325</v>
      </c>
      <c r="C160">
        <v>2.44</v>
      </c>
      <c r="D160">
        <v>1.92</v>
      </c>
      <c r="E160">
        <v>1.78</v>
      </c>
      <c r="F160">
        <v>2.48</v>
      </c>
      <c r="G160">
        <v>2.54</v>
      </c>
      <c r="H160">
        <v>2.54</v>
      </c>
      <c r="I160">
        <v>2.31</v>
      </c>
      <c r="J160">
        <v>2.42</v>
      </c>
      <c r="K160">
        <v>2.85</v>
      </c>
      <c r="L160">
        <v>3.22</v>
      </c>
      <c r="M160">
        <v>3.07</v>
      </c>
      <c r="N160">
        <v>3.11</v>
      </c>
    </row>
    <row r="161" spans="1:14" x14ac:dyDescent="0.3">
      <c r="A161" t="s">
        <v>518</v>
      </c>
      <c r="B161" t="s">
        <v>352</v>
      </c>
      <c r="C161">
        <v>3</v>
      </c>
      <c r="D161">
        <v>2.76</v>
      </c>
      <c r="E161">
        <v>2.4300000000000002</v>
      </c>
      <c r="F161">
        <v>2.78</v>
      </c>
      <c r="G161">
        <v>2.79</v>
      </c>
      <c r="H161">
        <v>2.71</v>
      </c>
      <c r="I161">
        <v>2.62</v>
      </c>
      <c r="J161">
        <v>2.77</v>
      </c>
      <c r="K161">
        <v>2.84</v>
      </c>
      <c r="L161">
        <v>3.2</v>
      </c>
      <c r="M161">
        <v>3.08</v>
      </c>
      <c r="N161">
        <v>3.43</v>
      </c>
    </row>
    <row r="162" spans="1:14" x14ac:dyDescent="0.3">
      <c r="A162" t="s">
        <v>519</v>
      </c>
      <c r="B162" t="s">
        <v>44</v>
      </c>
      <c r="C162">
        <v>3.13</v>
      </c>
      <c r="D162">
        <v>2.72</v>
      </c>
      <c r="E162">
        <v>3.13</v>
      </c>
      <c r="F162">
        <v>3.2</v>
      </c>
      <c r="G162">
        <v>3.14</v>
      </c>
      <c r="H162">
        <v>2.2999999999999998</v>
      </c>
      <c r="I162">
        <v>2.12</v>
      </c>
      <c r="J162">
        <v>2.84</v>
      </c>
      <c r="K162">
        <v>3.36</v>
      </c>
      <c r="L162">
        <v>3.23</v>
      </c>
      <c r="M162">
        <v>2.81</v>
      </c>
      <c r="N162">
        <v>3.59</v>
      </c>
    </row>
    <row r="163" spans="1:14" x14ac:dyDescent="0.3">
      <c r="A163" t="s">
        <v>520</v>
      </c>
      <c r="B163" t="s">
        <v>166</v>
      </c>
      <c r="C163">
        <v>3.09</v>
      </c>
      <c r="D163">
        <v>2.59</v>
      </c>
      <c r="E163">
        <v>2.5</v>
      </c>
      <c r="F163">
        <v>2.9</v>
      </c>
      <c r="G163">
        <v>2.36</v>
      </c>
      <c r="H163">
        <v>2.75</v>
      </c>
      <c r="I163">
        <v>2.67</v>
      </c>
      <c r="J163">
        <v>2.82</v>
      </c>
      <c r="K163">
        <v>3.03</v>
      </c>
      <c r="L163">
        <v>2.9</v>
      </c>
      <c r="M163">
        <v>3.15</v>
      </c>
      <c r="N163">
        <v>2.5</v>
      </c>
    </row>
    <row r="164" spans="1:14" x14ac:dyDescent="0.3">
      <c r="A164" t="s">
        <v>521</v>
      </c>
      <c r="B164" t="s">
        <v>214</v>
      </c>
      <c r="C164">
        <v>3.05</v>
      </c>
      <c r="D164">
        <v>2.85</v>
      </c>
      <c r="E164">
        <v>2.04</v>
      </c>
      <c r="F164">
        <v>2.4</v>
      </c>
      <c r="G164">
        <v>2.86</v>
      </c>
      <c r="H164">
        <v>2.77</v>
      </c>
      <c r="I164">
        <v>2.92</v>
      </c>
      <c r="J164">
        <v>2.73</v>
      </c>
      <c r="K164">
        <v>2.64</v>
      </c>
      <c r="L164">
        <v>2.76</v>
      </c>
      <c r="M164">
        <v>3.44</v>
      </c>
      <c r="N164">
        <v>4.13</v>
      </c>
    </row>
    <row r="165" spans="1:14" x14ac:dyDescent="0.3">
      <c r="A165" t="s">
        <v>522</v>
      </c>
      <c r="B165" t="s">
        <v>326</v>
      </c>
      <c r="C165">
        <v>3.27</v>
      </c>
      <c r="D165">
        <v>2.77</v>
      </c>
      <c r="E165">
        <v>2.13</v>
      </c>
      <c r="F165">
        <v>2.78</v>
      </c>
      <c r="G165">
        <v>3.15</v>
      </c>
      <c r="H165">
        <v>3.31</v>
      </c>
      <c r="I165">
        <v>2.62</v>
      </c>
      <c r="J165">
        <v>2.97</v>
      </c>
      <c r="K165">
        <v>2.85</v>
      </c>
      <c r="L165">
        <v>3.11</v>
      </c>
      <c r="M165">
        <v>3.07</v>
      </c>
      <c r="N165">
        <v>3.85</v>
      </c>
    </row>
    <row r="166" spans="1:14" x14ac:dyDescent="0.3">
      <c r="A166" t="s">
        <v>523</v>
      </c>
      <c r="B166" t="s">
        <v>328</v>
      </c>
      <c r="C166">
        <v>2.8</v>
      </c>
      <c r="D166">
        <v>2.52</v>
      </c>
      <c r="E166">
        <v>2.4300000000000002</v>
      </c>
      <c r="F166">
        <v>2.5</v>
      </c>
      <c r="G166">
        <v>2.36</v>
      </c>
      <c r="H166">
        <v>2.2599999999999998</v>
      </c>
      <c r="I166">
        <v>2.58</v>
      </c>
      <c r="J166">
        <v>2.48</v>
      </c>
      <c r="K166">
        <v>2.83</v>
      </c>
      <c r="L166">
        <v>3.45</v>
      </c>
      <c r="M166">
        <v>3.01</v>
      </c>
      <c r="N166">
        <v>3.25</v>
      </c>
    </row>
    <row r="167" spans="1:14" x14ac:dyDescent="0.3">
      <c r="A167" t="s">
        <v>524</v>
      </c>
      <c r="B167" t="s">
        <v>331</v>
      </c>
      <c r="C167">
        <v>2.75</v>
      </c>
      <c r="D167">
        <v>3.15</v>
      </c>
      <c r="E167">
        <v>2.37</v>
      </c>
      <c r="F167">
        <v>2.92</v>
      </c>
      <c r="G167">
        <v>2.89</v>
      </c>
      <c r="H167">
        <v>2.95</v>
      </c>
      <c r="I167">
        <v>2.87</v>
      </c>
      <c r="J167">
        <v>2.86</v>
      </c>
      <c r="K167">
        <v>2.37</v>
      </c>
      <c r="L167">
        <v>3.53</v>
      </c>
      <c r="M167">
        <v>3.06</v>
      </c>
      <c r="N167">
        <v>3.25</v>
      </c>
    </row>
    <row r="169" spans="1:14" x14ac:dyDescent="0.3">
      <c r="A169" t="s">
        <v>525</v>
      </c>
      <c r="B169" t="s">
        <v>931</v>
      </c>
    </row>
    <row r="170" spans="1:14" x14ac:dyDescent="0.3">
      <c r="A170" t="s">
        <v>527</v>
      </c>
      <c r="B170" t="s">
        <v>24</v>
      </c>
      <c r="C170">
        <v>3.4</v>
      </c>
      <c r="D170">
        <v>3.14</v>
      </c>
      <c r="E170">
        <v>2.74</v>
      </c>
      <c r="F170">
        <v>2.86</v>
      </c>
      <c r="G170">
        <v>2.96</v>
      </c>
      <c r="H170">
        <v>3.18</v>
      </c>
      <c r="I170">
        <v>2.64</v>
      </c>
      <c r="J170">
        <v>2.62</v>
      </c>
      <c r="K170">
        <v>2.96</v>
      </c>
      <c r="L170">
        <v>2.85</v>
      </c>
      <c r="M170">
        <v>3.28</v>
      </c>
      <c r="N170">
        <v>3.35</v>
      </c>
    </row>
    <row r="171" spans="1:14" x14ac:dyDescent="0.3">
      <c r="A171" t="s">
        <v>528</v>
      </c>
      <c r="B171" t="s">
        <v>56</v>
      </c>
      <c r="C171">
        <v>3.01</v>
      </c>
      <c r="D171">
        <v>2.73</v>
      </c>
      <c r="E171">
        <v>3.07</v>
      </c>
      <c r="F171">
        <v>2.71</v>
      </c>
      <c r="G171">
        <v>2.61</v>
      </c>
      <c r="H171">
        <v>2.72</v>
      </c>
      <c r="I171">
        <v>3.06</v>
      </c>
      <c r="J171">
        <v>2.61</v>
      </c>
      <c r="K171">
        <v>2.83</v>
      </c>
      <c r="L171">
        <v>2.95</v>
      </c>
      <c r="M171">
        <v>2.77</v>
      </c>
      <c r="N171">
        <v>3.21</v>
      </c>
    </row>
    <row r="172" spans="1:14" x14ac:dyDescent="0.3">
      <c r="A172" t="s">
        <v>529</v>
      </c>
      <c r="B172" t="s">
        <v>163</v>
      </c>
      <c r="C172">
        <v>3.09</v>
      </c>
      <c r="D172">
        <v>2.83</v>
      </c>
      <c r="E172">
        <v>3.14</v>
      </c>
      <c r="F172">
        <v>2.99</v>
      </c>
      <c r="G172">
        <v>2.8</v>
      </c>
      <c r="H172">
        <v>2.84</v>
      </c>
      <c r="I172">
        <v>2.83</v>
      </c>
      <c r="J172">
        <v>2.44</v>
      </c>
      <c r="K172">
        <v>2.6</v>
      </c>
      <c r="L172">
        <v>2.91</v>
      </c>
      <c r="M172">
        <v>2.75</v>
      </c>
      <c r="N172">
        <v>2.64</v>
      </c>
    </row>
    <row r="173" spans="1:14" x14ac:dyDescent="0.3">
      <c r="A173" t="s">
        <v>530</v>
      </c>
      <c r="B173" t="s">
        <v>205</v>
      </c>
      <c r="C173">
        <v>3.34</v>
      </c>
      <c r="D173">
        <v>2.94</v>
      </c>
      <c r="E173">
        <v>3.2</v>
      </c>
      <c r="F173">
        <v>2.86</v>
      </c>
      <c r="G173">
        <v>2.89</v>
      </c>
      <c r="H173">
        <v>2.93</v>
      </c>
      <c r="I173">
        <v>2.74</v>
      </c>
      <c r="J173">
        <v>2.77</v>
      </c>
      <c r="K173">
        <v>2.98</v>
      </c>
      <c r="L173">
        <v>3.47</v>
      </c>
      <c r="M173">
        <v>3.12</v>
      </c>
      <c r="N173">
        <v>3.61</v>
      </c>
    </row>
    <row r="174" spans="1:14" x14ac:dyDescent="0.3">
      <c r="A174" t="s">
        <v>531</v>
      </c>
      <c r="B174" t="s">
        <v>257</v>
      </c>
      <c r="C174">
        <v>2.92</v>
      </c>
      <c r="D174">
        <v>3.05</v>
      </c>
      <c r="E174">
        <v>3</v>
      </c>
      <c r="F174">
        <v>2.88</v>
      </c>
      <c r="G174">
        <v>2.76</v>
      </c>
      <c r="H174">
        <v>2.92</v>
      </c>
      <c r="I174">
        <v>2.98</v>
      </c>
      <c r="J174">
        <v>2.91</v>
      </c>
      <c r="K174">
        <v>2.97</v>
      </c>
      <c r="L174">
        <v>3.24</v>
      </c>
      <c r="M174">
        <v>3.15</v>
      </c>
      <c r="N174">
        <v>3.24</v>
      </c>
    </row>
    <row r="175" spans="1:14" x14ac:dyDescent="0.3">
      <c r="A175" t="s">
        <v>532</v>
      </c>
      <c r="B175" t="s">
        <v>288</v>
      </c>
      <c r="C175">
        <v>3.36</v>
      </c>
      <c r="D175">
        <v>3.07</v>
      </c>
      <c r="E175">
        <v>2.88</v>
      </c>
      <c r="F175">
        <v>3</v>
      </c>
      <c r="G175">
        <v>2.79</v>
      </c>
      <c r="H175">
        <v>3.01</v>
      </c>
      <c r="I175">
        <v>3.09</v>
      </c>
      <c r="J175">
        <v>3.07</v>
      </c>
      <c r="K175">
        <v>3.23</v>
      </c>
      <c r="L175">
        <v>3.12</v>
      </c>
      <c r="M175">
        <v>2.96</v>
      </c>
      <c r="N175">
        <v>3.35</v>
      </c>
    </row>
    <row r="176" spans="1:14" x14ac:dyDescent="0.3">
      <c r="A176" t="s">
        <v>533</v>
      </c>
      <c r="B176" t="s">
        <v>883</v>
      </c>
      <c r="C176">
        <v>3.09</v>
      </c>
      <c r="D176">
        <v>2.98</v>
      </c>
      <c r="E176">
        <v>2.68</v>
      </c>
      <c r="F176">
        <v>2.77</v>
      </c>
      <c r="G176">
        <v>3.08</v>
      </c>
      <c r="H176">
        <v>2.86</v>
      </c>
      <c r="I176">
        <v>3.19</v>
      </c>
      <c r="J176">
        <v>2.83</v>
      </c>
      <c r="K176">
        <v>3.15</v>
      </c>
      <c r="L176">
        <v>3.2</v>
      </c>
      <c r="M176">
        <v>3.03</v>
      </c>
      <c r="N176">
        <v>3.02</v>
      </c>
    </row>
    <row r="177" spans="1:14" x14ac:dyDescent="0.3">
      <c r="A177" t="s">
        <v>534</v>
      </c>
      <c r="B177" t="s">
        <v>50</v>
      </c>
      <c r="C177">
        <v>3.04</v>
      </c>
      <c r="D177">
        <v>3.48</v>
      </c>
      <c r="E177">
        <v>3.15</v>
      </c>
      <c r="F177">
        <v>2.63</v>
      </c>
      <c r="G177">
        <v>3.49</v>
      </c>
      <c r="H177">
        <v>3.5</v>
      </c>
      <c r="I177">
        <v>3.33</v>
      </c>
      <c r="J177">
        <v>2.75</v>
      </c>
      <c r="K177">
        <v>3.34</v>
      </c>
      <c r="L177">
        <v>3.38</v>
      </c>
      <c r="M177">
        <v>3.54</v>
      </c>
      <c r="N177">
        <v>2.99</v>
      </c>
    </row>
    <row r="178" spans="1:14" x14ac:dyDescent="0.3">
      <c r="A178" t="s">
        <v>535</v>
      </c>
      <c r="B178" t="s">
        <v>89</v>
      </c>
      <c r="C178">
        <v>3.73</v>
      </c>
      <c r="D178">
        <v>2.83</v>
      </c>
      <c r="E178">
        <v>2.95</v>
      </c>
      <c r="F178">
        <v>2.86</v>
      </c>
      <c r="G178">
        <v>2.89</v>
      </c>
      <c r="H178">
        <v>2.6</v>
      </c>
      <c r="I178">
        <v>2.69</v>
      </c>
      <c r="J178">
        <v>2.89</v>
      </c>
      <c r="K178">
        <v>2.89</v>
      </c>
      <c r="L178">
        <v>3.02</v>
      </c>
      <c r="M178">
        <v>2.7</v>
      </c>
      <c r="N178">
        <v>2.25</v>
      </c>
    </row>
    <row r="179" spans="1:14" x14ac:dyDescent="0.3">
      <c r="A179" t="s">
        <v>536</v>
      </c>
      <c r="B179" t="s">
        <v>108</v>
      </c>
      <c r="C179">
        <v>2.56</v>
      </c>
      <c r="D179">
        <v>2.76</v>
      </c>
      <c r="E179">
        <v>2.1</v>
      </c>
      <c r="F179">
        <v>2.72</v>
      </c>
      <c r="G179">
        <v>3.27</v>
      </c>
      <c r="H179">
        <v>2.74</v>
      </c>
      <c r="I179">
        <v>3.18</v>
      </c>
      <c r="J179">
        <v>2.93</v>
      </c>
      <c r="K179">
        <v>2.71</v>
      </c>
      <c r="L179">
        <v>2.5299999999999998</v>
      </c>
      <c r="M179">
        <v>2.66</v>
      </c>
      <c r="N179">
        <v>3.43</v>
      </c>
    </row>
    <row r="180" spans="1:14" x14ac:dyDescent="0.3">
      <c r="A180" t="s">
        <v>537</v>
      </c>
      <c r="B180" t="s">
        <v>141</v>
      </c>
      <c r="C180">
        <v>2.99</v>
      </c>
      <c r="D180">
        <v>2.64</v>
      </c>
      <c r="E180">
        <v>2.4</v>
      </c>
      <c r="F180">
        <v>2.86</v>
      </c>
      <c r="G180">
        <v>2.99</v>
      </c>
      <c r="H180">
        <v>2.41</v>
      </c>
      <c r="I180">
        <v>3.09</v>
      </c>
      <c r="J180">
        <v>2.9</v>
      </c>
      <c r="K180">
        <v>3.05</v>
      </c>
      <c r="L180">
        <v>3.41</v>
      </c>
      <c r="M180">
        <v>2.74</v>
      </c>
      <c r="N180">
        <v>2.88</v>
      </c>
    </row>
    <row r="181" spans="1:14" x14ac:dyDescent="0.3">
      <c r="A181" t="s">
        <v>538</v>
      </c>
      <c r="B181" t="s">
        <v>242</v>
      </c>
      <c r="C181">
        <v>3.23</v>
      </c>
      <c r="D181">
        <v>3.17</v>
      </c>
      <c r="E181">
        <v>2.82</v>
      </c>
      <c r="F181">
        <v>2.75</v>
      </c>
      <c r="G181">
        <v>2.82</v>
      </c>
      <c r="H181">
        <v>3.1</v>
      </c>
      <c r="I181">
        <v>3.5</v>
      </c>
      <c r="J181">
        <v>2.72</v>
      </c>
      <c r="K181">
        <v>3.53</v>
      </c>
      <c r="L181">
        <v>3.37</v>
      </c>
      <c r="M181">
        <v>3.39</v>
      </c>
      <c r="N181">
        <v>3.39</v>
      </c>
    </row>
    <row r="182" spans="1:14" x14ac:dyDescent="0.3">
      <c r="A182" t="s">
        <v>539</v>
      </c>
      <c r="B182" t="s">
        <v>338</v>
      </c>
      <c r="C182">
        <v>2.97</v>
      </c>
      <c r="D182">
        <v>2.95</v>
      </c>
      <c r="E182">
        <v>2.89</v>
      </c>
      <c r="F182">
        <v>2.59</v>
      </c>
      <c r="G182">
        <v>2.8</v>
      </c>
      <c r="H182">
        <v>2.83</v>
      </c>
      <c r="I182">
        <v>2.82</v>
      </c>
      <c r="J182">
        <v>2.79</v>
      </c>
      <c r="K182">
        <v>3.05</v>
      </c>
      <c r="L182">
        <v>3.28</v>
      </c>
      <c r="M182">
        <v>2.99</v>
      </c>
      <c r="N182">
        <v>3.23</v>
      </c>
    </row>
    <row r="183" spans="1:14" x14ac:dyDescent="0.3">
      <c r="A183" t="s">
        <v>540</v>
      </c>
      <c r="B183" t="s">
        <v>20</v>
      </c>
      <c r="C183">
        <v>3.25</v>
      </c>
      <c r="D183">
        <v>3.1</v>
      </c>
      <c r="E183">
        <v>2.9</v>
      </c>
      <c r="F183">
        <v>2.73</v>
      </c>
      <c r="G183">
        <v>3.02</v>
      </c>
      <c r="H183">
        <v>3.02</v>
      </c>
      <c r="I183">
        <v>2.79</v>
      </c>
      <c r="J183">
        <v>3.01</v>
      </c>
      <c r="K183">
        <v>3.04</v>
      </c>
      <c r="L183">
        <v>3.19</v>
      </c>
      <c r="M183">
        <v>2.7</v>
      </c>
      <c r="N183">
        <v>3.5</v>
      </c>
    </row>
    <row r="184" spans="1:14" x14ac:dyDescent="0.3">
      <c r="A184" t="s">
        <v>541</v>
      </c>
      <c r="B184" t="s">
        <v>36</v>
      </c>
      <c r="C184">
        <v>2.75</v>
      </c>
      <c r="D184">
        <v>2.81</v>
      </c>
      <c r="E184">
        <v>3.01</v>
      </c>
      <c r="F184">
        <v>2.77</v>
      </c>
      <c r="G184">
        <v>2.58</v>
      </c>
      <c r="H184">
        <v>2.83</v>
      </c>
      <c r="I184">
        <v>2.44</v>
      </c>
      <c r="J184">
        <v>3.06</v>
      </c>
      <c r="K184">
        <v>3.35</v>
      </c>
      <c r="L184">
        <v>3.26</v>
      </c>
      <c r="M184">
        <v>3.01</v>
      </c>
      <c r="N184">
        <v>3.15</v>
      </c>
    </row>
    <row r="185" spans="1:14" x14ac:dyDescent="0.3">
      <c r="A185" t="s">
        <v>542</v>
      </c>
      <c r="B185" t="s">
        <v>39</v>
      </c>
      <c r="C185">
        <v>3.72</v>
      </c>
      <c r="D185">
        <v>3.35</v>
      </c>
      <c r="E185">
        <v>3.17</v>
      </c>
      <c r="F185">
        <v>2.52</v>
      </c>
      <c r="G185">
        <v>3.15</v>
      </c>
      <c r="H185">
        <v>3.32</v>
      </c>
      <c r="I185">
        <v>2.66</v>
      </c>
      <c r="J185">
        <v>2.74</v>
      </c>
      <c r="K185">
        <v>2.4700000000000002</v>
      </c>
      <c r="L185">
        <v>3.55</v>
      </c>
      <c r="M185">
        <v>3.15</v>
      </c>
      <c r="N185">
        <v>3.16</v>
      </c>
    </row>
    <row r="186" spans="1:14" x14ac:dyDescent="0.3">
      <c r="A186" t="s">
        <v>543</v>
      </c>
      <c r="B186" t="s">
        <v>55</v>
      </c>
      <c r="C186">
        <v>3.12</v>
      </c>
      <c r="D186">
        <v>3.37</v>
      </c>
      <c r="E186">
        <v>3.36</v>
      </c>
      <c r="F186">
        <v>2.81</v>
      </c>
      <c r="G186">
        <v>2.52</v>
      </c>
      <c r="H186">
        <v>2.66</v>
      </c>
      <c r="I186">
        <v>2.35</v>
      </c>
      <c r="J186">
        <v>2.54</v>
      </c>
      <c r="K186">
        <v>4.01</v>
      </c>
      <c r="L186">
        <v>3.26</v>
      </c>
      <c r="M186">
        <v>2.7</v>
      </c>
      <c r="N186">
        <v>3.1</v>
      </c>
    </row>
    <row r="187" spans="1:14" x14ac:dyDescent="0.3">
      <c r="A187" t="s">
        <v>544</v>
      </c>
      <c r="B187" t="s">
        <v>58</v>
      </c>
      <c r="C187">
        <v>2.94</v>
      </c>
      <c r="D187">
        <v>2.68</v>
      </c>
      <c r="E187">
        <v>2.7</v>
      </c>
      <c r="F187">
        <v>2.48</v>
      </c>
      <c r="G187">
        <v>2.4300000000000002</v>
      </c>
      <c r="H187">
        <v>2.64</v>
      </c>
      <c r="I187">
        <v>3.35</v>
      </c>
      <c r="J187">
        <v>2.89</v>
      </c>
      <c r="K187">
        <v>2.98</v>
      </c>
      <c r="L187">
        <v>3.06</v>
      </c>
      <c r="M187">
        <v>3.12</v>
      </c>
      <c r="N187">
        <v>2.76</v>
      </c>
    </row>
    <row r="188" spans="1:14" x14ac:dyDescent="0.3">
      <c r="A188" t="s">
        <v>545</v>
      </c>
      <c r="B188" t="s">
        <v>69</v>
      </c>
      <c r="C188">
        <v>3.37</v>
      </c>
      <c r="D188">
        <v>3.02</v>
      </c>
      <c r="E188">
        <v>2.64</v>
      </c>
      <c r="F188">
        <v>2.2599999999999998</v>
      </c>
      <c r="G188">
        <v>2.38</v>
      </c>
      <c r="H188">
        <v>2.68</v>
      </c>
      <c r="I188">
        <v>2.88</v>
      </c>
      <c r="J188">
        <v>3</v>
      </c>
      <c r="K188">
        <v>3.39</v>
      </c>
      <c r="L188">
        <v>3.17</v>
      </c>
      <c r="M188">
        <v>3.24</v>
      </c>
      <c r="N188">
        <v>3.24</v>
      </c>
    </row>
    <row r="189" spans="1:14" x14ac:dyDescent="0.3">
      <c r="A189" t="s">
        <v>546</v>
      </c>
      <c r="B189" t="s">
        <v>103</v>
      </c>
      <c r="C189">
        <v>2.92</v>
      </c>
      <c r="D189">
        <v>2.8</v>
      </c>
      <c r="E189">
        <v>2.75</v>
      </c>
      <c r="F189">
        <v>3.01</v>
      </c>
      <c r="G189">
        <v>2.99</v>
      </c>
      <c r="H189">
        <v>2.37</v>
      </c>
      <c r="I189">
        <v>3.59</v>
      </c>
      <c r="J189">
        <v>2.44</v>
      </c>
      <c r="K189">
        <v>2.82</v>
      </c>
      <c r="L189">
        <v>3.4</v>
      </c>
      <c r="M189">
        <v>3.19</v>
      </c>
      <c r="N189">
        <v>3.51</v>
      </c>
    </row>
    <row r="190" spans="1:14" x14ac:dyDescent="0.3">
      <c r="A190" t="s">
        <v>547</v>
      </c>
      <c r="B190" t="s">
        <v>126</v>
      </c>
      <c r="C190">
        <v>2.62</v>
      </c>
      <c r="D190">
        <v>3.16</v>
      </c>
      <c r="E190">
        <v>3.06</v>
      </c>
      <c r="F190">
        <v>2.88</v>
      </c>
      <c r="G190">
        <v>3.05</v>
      </c>
      <c r="H190">
        <v>3.21</v>
      </c>
      <c r="I190">
        <v>2.79</v>
      </c>
      <c r="J190">
        <v>2.4900000000000002</v>
      </c>
      <c r="K190">
        <v>2.96</v>
      </c>
      <c r="L190">
        <v>3.72</v>
      </c>
      <c r="M190">
        <v>2.84</v>
      </c>
      <c r="N190" t="s">
        <v>390</v>
      </c>
    </row>
    <row r="191" spans="1:14" x14ac:dyDescent="0.3">
      <c r="A191" t="s">
        <v>548</v>
      </c>
      <c r="B191" t="s">
        <v>165</v>
      </c>
      <c r="C191">
        <v>2.65</v>
      </c>
      <c r="D191">
        <v>2.54</v>
      </c>
      <c r="E191">
        <v>3.2</v>
      </c>
      <c r="F191">
        <v>2.93</v>
      </c>
      <c r="G191">
        <v>2.37</v>
      </c>
      <c r="H191">
        <v>2.76</v>
      </c>
      <c r="I191">
        <v>2.91</v>
      </c>
      <c r="J191">
        <v>2.86</v>
      </c>
      <c r="K191">
        <v>1.93</v>
      </c>
      <c r="L191">
        <v>2.96</v>
      </c>
      <c r="M191">
        <v>3.39</v>
      </c>
      <c r="N191" t="s">
        <v>390</v>
      </c>
    </row>
    <row r="192" spans="1:14" x14ac:dyDescent="0.3">
      <c r="A192" t="s">
        <v>549</v>
      </c>
      <c r="B192" t="s">
        <v>220</v>
      </c>
      <c r="C192">
        <v>2.27</v>
      </c>
      <c r="D192">
        <v>3.08</v>
      </c>
      <c r="E192">
        <v>2.88</v>
      </c>
      <c r="F192">
        <v>2.2999999999999998</v>
      </c>
      <c r="G192">
        <v>2.88</v>
      </c>
      <c r="H192">
        <v>3.24</v>
      </c>
      <c r="I192">
        <v>2.21</v>
      </c>
      <c r="J192">
        <v>2.48</v>
      </c>
      <c r="K192">
        <v>2.59</v>
      </c>
      <c r="L192">
        <v>3.46</v>
      </c>
      <c r="M192">
        <v>2.34</v>
      </c>
      <c r="N192">
        <v>3.34</v>
      </c>
    </row>
    <row r="193" spans="1:14" x14ac:dyDescent="0.3">
      <c r="A193" t="s">
        <v>550</v>
      </c>
      <c r="B193" t="s">
        <v>283</v>
      </c>
      <c r="C193">
        <v>2.92</v>
      </c>
      <c r="D193">
        <v>2.85</v>
      </c>
      <c r="E193">
        <v>2.93</v>
      </c>
      <c r="F193">
        <v>2.29</v>
      </c>
      <c r="G193">
        <v>3.31</v>
      </c>
      <c r="H193">
        <v>2.92</v>
      </c>
      <c r="I193">
        <v>2.74</v>
      </c>
      <c r="J193">
        <v>2.66</v>
      </c>
      <c r="K193">
        <v>3.14</v>
      </c>
      <c r="L193">
        <v>3.77</v>
      </c>
      <c r="M193">
        <v>3.02</v>
      </c>
      <c r="N193">
        <v>3.45</v>
      </c>
    </row>
    <row r="194" spans="1:14" x14ac:dyDescent="0.3">
      <c r="A194" t="s">
        <v>551</v>
      </c>
      <c r="B194" t="s">
        <v>295</v>
      </c>
      <c r="C194">
        <v>2.63</v>
      </c>
      <c r="D194">
        <v>2.87</v>
      </c>
      <c r="E194">
        <v>2.5499999999999998</v>
      </c>
      <c r="F194">
        <v>2.25</v>
      </c>
      <c r="G194">
        <v>3.29</v>
      </c>
      <c r="H194">
        <v>2.74</v>
      </c>
      <c r="I194">
        <v>2.5099999999999998</v>
      </c>
      <c r="J194">
        <v>2.87</v>
      </c>
      <c r="K194">
        <v>3.1</v>
      </c>
      <c r="L194">
        <v>2.56</v>
      </c>
      <c r="M194">
        <v>3.02</v>
      </c>
      <c r="N194">
        <v>3.53</v>
      </c>
    </row>
    <row r="195" spans="1:14" x14ac:dyDescent="0.3">
      <c r="A195" t="s">
        <v>552</v>
      </c>
      <c r="B195" t="s">
        <v>884</v>
      </c>
      <c r="C195">
        <v>2.94</v>
      </c>
      <c r="D195">
        <v>3.05</v>
      </c>
      <c r="E195">
        <v>3.07</v>
      </c>
      <c r="F195">
        <v>3.04</v>
      </c>
      <c r="G195">
        <v>2.65</v>
      </c>
      <c r="H195">
        <v>2.87</v>
      </c>
      <c r="I195">
        <v>2.76</v>
      </c>
      <c r="J195">
        <v>2.62</v>
      </c>
      <c r="K195">
        <v>2.77</v>
      </c>
      <c r="L195">
        <v>3.37</v>
      </c>
      <c r="M195">
        <v>3.06</v>
      </c>
      <c r="N195">
        <v>3.31</v>
      </c>
    </row>
    <row r="196" spans="1:14" x14ac:dyDescent="0.3">
      <c r="A196" t="s">
        <v>553</v>
      </c>
      <c r="B196" t="s">
        <v>45</v>
      </c>
      <c r="C196">
        <v>2.75</v>
      </c>
      <c r="D196">
        <v>2.82</v>
      </c>
      <c r="E196">
        <v>3.1</v>
      </c>
      <c r="F196">
        <v>3.4</v>
      </c>
      <c r="G196">
        <v>2.7</v>
      </c>
      <c r="H196">
        <v>3.26</v>
      </c>
      <c r="I196">
        <v>3.92</v>
      </c>
      <c r="J196">
        <v>3.01</v>
      </c>
      <c r="K196">
        <v>2.71</v>
      </c>
      <c r="L196">
        <v>3.11</v>
      </c>
      <c r="M196">
        <v>2.2999999999999998</v>
      </c>
      <c r="N196">
        <v>4.3</v>
      </c>
    </row>
    <row r="197" spans="1:14" x14ac:dyDescent="0.3">
      <c r="A197" t="s">
        <v>554</v>
      </c>
      <c r="B197" t="s">
        <v>79</v>
      </c>
      <c r="C197">
        <v>2.77</v>
      </c>
      <c r="D197">
        <v>3.04</v>
      </c>
      <c r="E197">
        <v>3.24</v>
      </c>
      <c r="F197">
        <v>2.72</v>
      </c>
      <c r="G197">
        <v>2.37</v>
      </c>
      <c r="H197">
        <v>2.75</v>
      </c>
      <c r="I197">
        <v>2.78</v>
      </c>
      <c r="J197">
        <v>2.63</v>
      </c>
      <c r="K197">
        <v>2.67</v>
      </c>
      <c r="L197">
        <v>3.26</v>
      </c>
      <c r="M197">
        <v>3.2</v>
      </c>
      <c r="N197">
        <v>2.87</v>
      </c>
    </row>
    <row r="198" spans="1:14" x14ac:dyDescent="0.3">
      <c r="A198" t="s">
        <v>555</v>
      </c>
      <c r="B198" t="s">
        <v>93</v>
      </c>
      <c r="C198">
        <v>2.93</v>
      </c>
      <c r="D198">
        <v>3</v>
      </c>
      <c r="E198">
        <v>3.12</v>
      </c>
      <c r="F198">
        <v>3.41</v>
      </c>
      <c r="G198">
        <v>2.94</v>
      </c>
      <c r="H198">
        <v>3.15</v>
      </c>
      <c r="I198">
        <v>2.88</v>
      </c>
      <c r="J198">
        <v>2.46</v>
      </c>
      <c r="K198">
        <v>2.92</v>
      </c>
      <c r="L198">
        <v>3.08</v>
      </c>
      <c r="M198">
        <v>3.07</v>
      </c>
      <c r="N198">
        <v>3.58</v>
      </c>
    </row>
    <row r="199" spans="1:14" x14ac:dyDescent="0.3">
      <c r="A199" t="s">
        <v>556</v>
      </c>
      <c r="B199" t="s">
        <v>135</v>
      </c>
      <c r="C199">
        <v>3.24</v>
      </c>
      <c r="D199">
        <v>3.13</v>
      </c>
      <c r="E199">
        <v>3.02</v>
      </c>
      <c r="F199">
        <v>3.51</v>
      </c>
      <c r="G199">
        <v>2.63</v>
      </c>
      <c r="H199">
        <v>3.51</v>
      </c>
      <c r="I199">
        <v>2.4500000000000002</v>
      </c>
      <c r="J199">
        <v>2.4</v>
      </c>
      <c r="K199">
        <v>3.08</v>
      </c>
      <c r="L199">
        <v>3.93</v>
      </c>
      <c r="M199">
        <v>2.92</v>
      </c>
      <c r="N199">
        <v>3.01</v>
      </c>
    </row>
    <row r="200" spans="1:14" x14ac:dyDescent="0.3">
      <c r="A200" t="s">
        <v>557</v>
      </c>
      <c r="B200" t="s">
        <v>188</v>
      </c>
      <c r="C200">
        <v>2.69</v>
      </c>
      <c r="D200">
        <v>2.77</v>
      </c>
      <c r="E200">
        <v>2.72</v>
      </c>
      <c r="F200">
        <v>2.83</v>
      </c>
      <c r="G200">
        <v>2.7</v>
      </c>
      <c r="H200">
        <v>2.73</v>
      </c>
      <c r="I200">
        <v>3.25</v>
      </c>
      <c r="J200">
        <v>3.12</v>
      </c>
      <c r="K200">
        <v>2.59</v>
      </c>
      <c r="L200">
        <v>3.28</v>
      </c>
      <c r="M200">
        <v>2.95</v>
      </c>
      <c r="N200">
        <v>3.36</v>
      </c>
    </row>
    <row r="201" spans="1:14" x14ac:dyDescent="0.3">
      <c r="A201" t="s">
        <v>558</v>
      </c>
      <c r="B201" t="s">
        <v>260</v>
      </c>
      <c r="C201">
        <v>2.81</v>
      </c>
      <c r="D201">
        <v>3.11</v>
      </c>
      <c r="E201">
        <v>3.53</v>
      </c>
      <c r="F201">
        <v>3.07</v>
      </c>
      <c r="G201">
        <v>2.33</v>
      </c>
      <c r="H201">
        <v>2.68</v>
      </c>
      <c r="I201">
        <v>2.21</v>
      </c>
      <c r="J201">
        <v>2.5299999999999998</v>
      </c>
      <c r="K201">
        <v>2.63</v>
      </c>
      <c r="L201">
        <v>3.25</v>
      </c>
      <c r="M201">
        <v>3.35</v>
      </c>
      <c r="N201">
        <v>3.03</v>
      </c>
    </row>
    <row r="202" spans="1:14" x14ac:dyDescent="0.3">
      <c r="A202" t="s">
        <v>559</v>
      </c>
      <c r="B202" t="s">
        <v>265</v>
      </c>
      <c r="C202">
        <v>2.88</v>
      </c>
      <c r="D202">
        <v>3.77</v>
      </c>
      <c r="E202">
        <v>3</v>
      </c>
      <c r="F202">
        <v>2.95</v>
      </c>
      <c r="G202">
        <v>2.89</v>
      </c>
      <c r="H202">
        <v>2.96</v>
      </c>
      <c r="I202">
        <v>2.1</v>
      </c>
      <c r="J202">
        <v>2.62</v>
      </c>
      <c r="K202">
        <v>3.01</v>
      </c>
      <c r="L202">
        <v>4.0199999999999996</v>
      </c>
      <c r="M202">
        <v>3.22</v>
      </c>
      <c r="N202">
        <v>3.41</v>
      </c>
    </row>
    <row r="203" spans="1:14" x14ac:dyDescent="0.3">
      <c r="A203" t="s">
        <v>560</v>
      </c>
      <c r="B203" t="s">
        <v>287</v>
      </c>
      <c r="C203">
        <v>3.3</v>
      </c>
      <c r="D203">
        <v>2.79</v>
      </c>
      <c r="E203">
        <v>2.77</v>
      </c>
      <c r="F203">
        <v>3.06</v>
      </c>
      <c r="G203">
        <v>2.6</v>
      </c>
      <c r="H203">
        <v>2.73</v>
      </c>
      <c r="I203">
        <v>2.61</v>
      </c>
      <c r="J203">
        <v>1.92</v>
      </c>
      <c r="K203">
        <v>2.2799999999999998</v>
      </c>
      <c r="L203">
        <v>3.35</v>
      </c>
      <c r="M203">
        <v>2.58</v>
      </c>
      <c r="N203">
        <v>3.35</v>
      </c>
    </row>
    <row r="204" spans="1:14" x14ac:dyDescent="0.3">
      <c r="A204" t="s">
        <v>561</v>
      </c>
      <c r="B204" t="s">
        <v>303</v>
      </c>
      <c r="C204">
        <v>3.39</v>
      </c>
      <c r="D204">
        <v>2.89</v>
      </c>
      <c r="E204">
        <v>2.79</v>
      </c>
      <c r="F204">
        <v>2.91</v>
      </c>
      <c r="G204">
        <v>2.1800000000000002</v>
      </c>
      <c r="H204">
        <v>2.27</v>
      </c>
      <c r="I204">
        <v>2.41</v>
      </c>
      <c r="J204">
        <v>2.68</v>
      </c>
      <c r="K204">
        <v>2.88</v>
      </c>
      <c r="L204">
        <v>3.5</v>
      </c>
      <c r="M204">
        <v>3.26</v>
      </c>
      <c r="N204">
        <v>3.29</v>
      </c>
    </row>
    <row r="205" spans="1:14" x14ac:dyDescent="0.3">
      <c r="A205" t="s">
        <v>562</v>
      </c>
      <c r="B205" t="s">
        <v>308</v>
      </c>
      <c r="C205">
        <v>2.88</v>
      </c>
      <c r="D205">
        <v>3.25</v>
      </c>
      <c r="E205">
        <v>3.15</v>
      </c>
      <c r="F205">
        <v>2.68</v>
      </c>
      <c r="G205">
        <v>3.17</v>
      </c>
      <c r="H205">
        <v>2.69</v>
      </c>
      <c r="I205">
        <v>2.93</v>
      </c>
      <c r="J205">
        <v>2.76</v>
      </c>
      <c r="K205">
        <v>2.98</v>
      </c>
      <c r="L205">
        <v>3.32</v>
      </c>
      <c r="M205">
        <v>3.46</v>
      </c>
      <c r="N205">
        <v>3.14</v>
      </c>
    </row>
    <row r="206" spans="1:14" x14ac:dyDescent="0.3">
      <c r="A206" t="s">
        <v>563</v>
      </c>
      <c r="B206" t="s">
        <v>343</v>
      </c>
      <c r="C206">
        <v>3.3</v>
      </c>
      <c r="D206">
        <v>3.02</v>
      </c>
      <c r="E206">
        <v>3.02</v>
      </c>
      <c r="F206">
        <v>2.75</v>
      </c>
      <c r="G206">
        <v>2.65</v>
      </c>
      <c r="H206">
        <v>2.82</v>
      </c>
      <c r="I206">
        <v>2.62</v>
      </c>
      <c r="J206">
        <v>2.65</v>
      </c>
      <c r="K206">
        <v>3.23</v>
      </c>
      <c r="L206">
        <v>3.13</v>
      </c>
      <c r="M206">
        <v>3.04</v>
      </c>
      <c r="N206">
        <v>3.25</v>
      </c>
    </row>
    <row r="207" spans="1:14" x14ac:dyDescent="0.3">
      <c r="A207" t="s">
        <v>564</v>
      </c>
      <c r="B207" t="s">
        <v>37</v>
      </c>
      <c r="C207">
        <v>3.45</v>
      </c>
      <c r="D207">
        <v>2.73</v>
      </c>
      <c r="E207">
        <v>3.14</v>
      </c>
      <c r="F207">
        <v>3.11</v>
      </c>
      <c r="G207">
        <v>2.86</v>
      </c>
      <c r="H207">
        <v>2.54</v>
      </c>
      <c r="I207">
        <v>2.56</v>
      </c>
      <c r="J207">
        <v>2.6</v>
      </c>
      <c r="K207">
        <v>3.11</v>
      </c>
      <c r="L207">
        <v>2.73</v>
      </c>
      <c r="M207">
        <v>2.82</v>
      </c>
      <c r="N207">
        <v>3.05</v>
      </c>
    </row>
    <row r="208" spans="1:14" x14ac:dyDescent="0.3">
      <c r="A208" t="s">
        <v>565</v>
      </c>
      <c r="B208" t="s">
        <v>42</v>
      </c>
      <c r="C208">
        <v>3.28</v>
      </c>
      <c r="D208">
        <v>2.88</v>
      </c>
      <c r="E208">
        <v>3.12</v>
      </c>
      <c r="F208">
        <v>3.07</v>
      </c>
      <c r="G208">
        <v>2.38</v>
      </c>
      <c r="H208">
        <v>3.35</v>
      </c>
      <c r="I208">
        <v>2.36</v>
      </c>
      <c r="J208">
        <v>2.5</v>
      </c>
      <c r="K208">
        <v>3.25</v>
      </c>
      <c r="L208">
        <v>2.95</v>
      </c>
      <c r="M208">
        <v>2.86</v>
      </c>
      <c r="N208">
        <v>2.27</v>
      </c>
    </row>
    <row r="209" spans="1:14" x14ac:dyDescent="0.3">
      <c r="A209" t="s">
        <v>566</v>
      </c>
      <c r="B209" t="s">
        <v>117</v>
      </c>
      <c r="C209">
        <v>3.33</v>
      </c>
      <c r="D209">
        <v>2.74</v>
      </c>
      <c r="E209">
        <v>3.23</v>
      </c>
      <c r="F209">
        <v>2.81</v>
      </c>
      <c r="G209">
        <v>2.44</v>
      </c>
      <c r="H209">
        <v>2.52</v>
      </c>
      <c r="I209">
        <v>2.73</v>
      </c>
      <c r="J209">
        <v>2.16</v>
      </c>
      <c r="K209">
        <v>3.59</v>
      </c>
      <c r="L209">
        <v>2.95</v>
      </c>
      <c r="M209">
        <v>2.64</v>
      </c>
      <c r="N209">
        <v>2.86</v>
      </c>
    </row>
    <row r="210" spans="1:14" x14ac:dyDescent="0.3">
      <c r="A210" t="s">
        <v>567</v>
      </c>
      <c r="B210" t="s">
        <v>149</v>
      </c>
      <c r="C210">
        <v>3.22</v>
      </c>
      <c r="D210">
        <v>3.06</v>
      </c>
      <c r="E210">
        <v>3</v>
      </c>
      <c r="F210">
        <v>2.2200000000000002</v>
      </c>
      <c r="G210">
        <v>2.2400000000000002</v>
      </c>
      <c r="H210">
        <v>2.74</v>
      </c>
      <c r="I210">
        <v>2.2000000000000002</v>
      </c>
      <c r="J210">
        <v>2.61</v>
      </c>
      <c r="K210">
        <v>2.85</v>
      </c>
      <c r="L210">
        <v>3.23</v>
      </c>
      <c r="M210">
        <v>2.6</v>
      </c>
      <c r="N210">
        <v>3.31</v>
      </c>
    </row>
    <row r="211" spans="1:14" x14ac:dyDescent="0.3">
      <c r="A211" t="s">
        <v>568</v>
      </c>
      <c r="B211" t="s">
        <v>191</v>
      </c>
      <c r="C211">
        <v>3</v>
      </c>
      <c r="D211">
        <v>3.24</v>
      </c>
      <c r="E211">
        <v>2.54</v>
      </c>
      <c r="F211">
        <v>2.25</v>
      </c>
      <c r="G211">
        <v>2.4300000000000002</v>
      </c>
      <c r="H211">
        <v>2.78</v>
      </c>
      <c r="I211">
        <v>2.54</v>
      </c>
      <c r="J211">
        <v>2.54</v>
      </c>
      <c r="K211">
        <v>2.92</v>
      </c>
      <c r="L211">
        <v>2.61</v>
      </c>
      <c r="M211">
        <v>2.96</v>
      </c>
      <c r="N211">
        <v>3.36</v>
      </c>
    </row>
    <row r="212" spans="1:14" x14ac:dyDescent="0.3">
      <c r="A212" t="s">
        <v>569</v>
      </c>
      <c r="B212" t="s">
        <v>198</v>
      </c>
      <c r="C212">
        <v>3.4</v>
      </c>
      <c r="D212">
        <v>3.07</v>
      </c>
      <c r="E212">
        <v>3.11</v>
      </c>
      <c r="F212">
        <v>2.96</v>
      </c>
      <c r="G212">
        <v>3.06</v>
      </c>
      <c r="H212">
        <v>2.76</v>
      </c>
      <c r="I212">
        <v>3.19</v>
      </c>
      <c r="J212">
        <v>3.17</v>
      </c>
      <c r="K212">
        <v>3.78</v>
      </c>
      <c r="L212">
        <v>3.59</v>
      </c>
      <c r="M212">
        <v>4.04</v>
      </c>
      <c r="N212">
        <v>4.37</v>
      </c>
    </row>
    <row r="213" spans="1:14" x14ac:dyDescent="0.3">
      <c r="A213" t="s">
        <v>570</v>
      </c>
      <c r="B213" t="s">
        <v>249</v>
      </c>
      <c r="C213">
        <v>3.35</v>
      </c>
      <c r="D213">
        <v>3.42</v>
      </c>
      <c r="E213">
        <v>2.94</v>
      </c>
      <c r="F213">
        <v>2.85</v>
      </c>
      <c r="G213">
        <v>3.11</v>
      </c>
      <c r="H213">
        <v>3</v>
      </c>
      <c r="I213">
        <v>2.78</v>
      </c>
      <c r="J213">
        <v>2.81</v>
      </c>
      <c r="K213">
        <v>3.22</v>
      </c>
      <c r="L213">
        <v>3.68</v>
      </c>
      <c r="M213">
        <v>3.25</v>
      </c>
      <c r="N213">
        <v>3.35</v>
      </c>
    </row>
    <row r="214" spans="1:14" x14ac:dyDescent="0.3">
      <c r="A214" t="s">
        <v>571</v>
      </c>
      <c r="B214" t="s">
        <v>349</v>
      </c>
      <c r="C214">
        <v>2.99</v>
      </c>
      <c r="D214">
        <v>2.88</v>
      </c>
      <c r="E214">
        <v>2.98</v>
      </c>
      <c r="F214">
        <v>2.97</v>
      </c>
      <c r="G214">
        <v>2.81</v>
      </c>
      <c r="H214">
        <v>2.76</v>
      </c>
      <c r="I214">
        <v>2.74</v>
      </c>
      <c r="J214">
        <v>2.77</v>
      </c>
      <c r="K214">
        <v>3.15</v>
      </c>
      <c r="L214">
        <v>3.2</v>
      </c>
      <c r="M214">
        <v>3.09</v>
      </c>
      <c r="N214">
        <v>3.01</v>
      </c>
    </row>
    <row r="215" spans="1:14" x14ac:dyDescent="0.3">
      <c r="A215" t="s">
        <v>572</v>
      </c>
      <c r="B215" t="s">
        <v>14</v>
      </c>
      <c r="C215">
        <v>2.9</v>
      </c>
      <c r="D215">
        <v>2.89</v>
      </c>
      <c r="E215">
        <v>2.42</v>
      </c>
      <c r="F215">
        <v>2.69</v>
      </c>
      <c r="G215">
        <v>3.07</v>
      </c>
      <c r="H215">
        <v>3.14</v>
      </c>
      <c r="I215">
        <v>2.71</v>
      </c>
      <c r="J215">
        <v>3.08</v>
      </c>
      <c r="K215">
        <v>2.8</v>
      </c>
      <c r="L215">
        <v>2.64</v>
      </c>
      <c r="M215">
        <v>3.26</v>
      </c>
      <c r="N215">
        <v>2.79</v>
      </c>
    </row>
    <row r="216" spans="1:14" x14ac:dyDescent="0.3">
      <c r="A216" t="s">
        <v>573</v>
      </c>
      <c r="B216" t="s">
        <v>1034</v>
      </c>
      <c r="C216">
        <v>3.03</v>
      </c>
      <c r="D216">
        <v>2.97</v>
      </c>
      <c r="E216">
        <v>2.78</v>
      </c>
      <c r="F216">
        <v>2.84</v>
      </c>
      <c r="G216">
        <v>3.01</v>
      </c>
      <c r="H216">
        <v>2.66</v>
      </c>
      <c r="I216">
        <v>2.68</v>
      </c>
      <c r="J216">
        <v>2.31</v>
      </c>
      <c r="K216">
        <v>2.83</v>
      </c>
      <c r="L216">
        <v>3.28</v>
      </c>
      <c r="M216">
        <v>2.98</v>
      </c>
      <c r="N216">
        <v>3.59</v>
      </c>
    </row>
    <row r="217" spans="1:14" x14ac:dyDescent="0.3">
      <c r="A217" t="s">
        <v>573</v>
      </c>
      <c r="B217" t="s">
        <v>1035</v>
      </c>
      <c r="C217">
        <v>3.09</v>
      </c>
      <c r="D217">
        <v>2.82</v>
      </c>
      <c r="E217">
        <v>3.08</v>
      </c>
      <c r="F217">
        <v>3.01</v>
      </c>
      <c r="G217">
        <v>2.63</v>
      </c>
      <c r="H217">
        <v>2.72</v>
      </c>
      <c r="I217">
        <v>2.74</v>
      </c>
      <c r="J217">
        <v>2.76</v>
      </c>
      <c r="K217">
        <v>3.41</v>
      </c>
      <c r="L217">
        <v>3.17</v>
      </c>
      <c r="M217">
        <v>3.09</v>
      </c>
      <c r="N217">
        <v>2.76</v>
      </c>
    </row>
    <row r="218" spans="1:14" x14ac:dyDescent="0.3">
      <c r="A218" t="s">
        <v>574</v>
      </c>
      <c r="B218" t="s">
        <v>143</v>
      </c>
      <c r="C218">
        <v>3.16</v>
      </c>
      <c r="D218">
        <v>3.01</v>
      </c>
      <c r="E218">
        <v>3.41</v>
      </c>
      <c r="F218">
        <v>3.11</v>
      </c>
      <c r="G218">
        <v>2.81</v>
      </c>
      <c r="H218">
        <v>3.06</v>
      </c>
      <c r="I218">
        <v>3.28</v>
      </c>
      <c r="J218">
        <v>2.97</v>
      </c>
      <c r="K218">
        <v>3.36</v>
      </c>
      <c r="L218">
        <v>3.82</v>
      </c>
      <c r="M218">
        <v>3.22</v>
      </c>
      <c r="N218">
        <v>3.09</v>
      </c>
    </row>
    <row r="219" spans="1:14" x14ac:dyDescent="0.3">
      <c r="A219" t="s">
        <v>575</v>
      </c>
      <c r="B219" t="s">
        <v>174</v>
      </c>
      <c r="C219">
        <v>2.5499999999999998</v>
      </c>
      <c r="D219">
        <v>2.73</v>
      </c>
      <c r="E219">
        <v>3.01</v>
      </c>
      <c r="F219">
        <v>3.19</v>
      </c>
      <c r="G219">
        <v>2.7</v>
      </c>
      <c r="H219">
        <v>2.33</v>
      </c>
      <c r="I219">
        <v>2.16</v>
      </c>
      <c r="J219">
        <v>3.04</v>
      </c>
      <c r="K219">
        <v>3.11</v>
      </c>
      <c r="L219">
        <v>2.83</v>
      </c>
      <c r="M219">
        <v>2.95</v>
      </c>
      <c r="N219">
        <v>2.73</v>
      </c>
    </row>
    <row r="221" spans="1:14" x14ac:dyDescent="0.3">
      <c r="A221" t="s">
        <v>578</v>
      </c>
      <c r="B221" t="s">
        <v>932</v>
      </c>
    </row>
    <row r="222" spans="1:14" x14ac:dyDescent="0.3">
      <c r="A222" t="s">
        <v>580</v>
      </c>
      <c r="B222" t="s">
        <v>51</v>
      </c>
      <c r="C222">
        <v>3.81</v>
      </c>
      <c r="D222">
        <v>3.24</v>
      </c>
      <c r="E222">
        <v>3.41</v>
      </c>
      <c r="F222">
        <v>3.21</v>
      </c>
      <c r="G222">
        <v>3.17</v>
      </c>
      <c r="H222">
        <v>3.38</v>
      </c>
      <c r="I222">
        <v>3.62</v>
      </c>
      <c r="J222">
        <v>3.3</v>
      </c>
      <c r="K222">
        <v>3.47</v>
      </c>
      <c r="L222">
        <v>3.64</v>
      </c>
      <c r="M222">
        <v>3.73</v>
      </c>
      <c r="N222">
        <v>3.37</v>
      </c>
    </row>
    <row r="223" spans="1:14" x14ac:dyDescent="0.3">
      <c r="A223" t="s">
        <v>581</v>
      </c>
      <c r="B223" t="s">
        <v>68</v>
      </c>
      <c r="C223" t="s">
        <v>390</v>
      </c>
      <c r="D223" t="s">
        <v>390</v>
      </c>
      <c r="E223" t="s">
        <v>390</v>
      </c>
      <c r="F223" t="s">
        <v>390</v>
      </c>
      <c r="G223" t="s">
        <v>390</v>
      </c>
      <c r="H223" t="s">
        <v>390</v>
      </c>
      <c r="I223" t="s">
        <v>390</v>
      </c>
      <c r="J223" t="s">
        <v>390</v>
      </c>
      <c r="K223" t="s">
        <v>390</v>
      </c>
      <c r="L223" t="s">
        <v>390</v>
      </c>
      <c r="M223" t="s">
        <v>390</v>
      </c>
      <c r="N223" t="s">
        <v>390</v>
      </c>
    </row>
    <row r="224" spans="1:14" x14ac:dyDescent="0.3">
      <c r="A224" t="s">
        <v>582</v>
      </c>
      <c r="B224" t="s">
        <v>120</v>
      </c>
      <c r="C224">
        <v>3.88</v>
      </c>
      <c r="D224">
        <v>3.66</v>
      </c>
      <c r="E224">
        <v>3.79</v>
      </c>
      <c r="F224">
        <v>3.32</v>
      </c>
      <c r="G224">
        <v>3.13</v>
      </c>
      <c r="H224">
        <v>3.49</v>
      </c>
      <c r="I224">
        <v>3.23</v>
      </c>
      <c r="J224">
        <v>3.04</v>
      </c>
      <c r="K224">
        <v>2.92</v>
      </c>
      <c r="L224">
        <v>3.83</v>
      </c>
      <c r="M224">
        <v>3.2</v>
      </c>
      <c r="N224">
        <v>3.37</v>
      </c>
    </row>
    <row r="225" spans="1:14" x14ac:dyDescent="0.3">
      <c r="A225" t="s">
        <v>583</v>
      </c>
      <c r="B225" t="s">
        <v>123</v>
      </c>
      <c r="C225">
        <v>2.87</v>
      </c>
      <c r="D225">
        <v>3.09</v>
      </c>
      <c r="E225">
        <v>3.4</v>
      </c>
      <c r="F225">
        <v>3.13</v>
      </c>
      <c r="G225">
        <v>3.68</v>
      </c>
      <c r="H225">
        <v>3.5</v>
      </c>
      <c r="I225">
        <v>3.52</v>
      </c>
      <c r="J225">
        <v>3.45</v>
      </c>
      <c r="K225">
        <v>3.28</v>
      </c>
      <c r="L225">
        <v>3.27</v>
      </c>
      <c r="M225">
        <v>3.51</v>
      </c>
      <c r="N225">
        <v>3.34</v>
      </c>
    </row>
    <row r="226" spans="1:14" x14ac:dyDescent="0.3">
      <c r="A226" t="s">
        <v>584</v>
      </c>
      <c r="B226" t="s">
        <v>125</v>
      </c>
      <c r="C226">
        <v>3.29</v>
      </c>
      <c r="D226">
        <v>3.06</v>
      </c>
      <c r="E226">
        <v>3.24</v>
      </c>
      <c r="F226">
        <v>3</v>
      </c>
      <c r="G226">
        <v>3.09</v>
      </c>
      <c r="H226">
        <v>3.01</v>
      </c>
      <c r="I226">
        <v>3.34</v>
      </c>
      <c r="J226">
        <v>3.07</v>
      </c>
      <c r="K226">
        <v>3</v>
      </c>
      <c r="L226">
        <v>3.64</v>
      </c>
      <c r="M226">
        <v>3.25</v>
      </c>
      <c r="N226">
        <v>3.27</v>
      </c>
    </row>
    <row r="227" spans="1:14" x14ac:dyDescent="0.3">
      <c r="A227" t="s">
        <v>585</v>
      </c>
      <c r="B227" t="s">
        <v>146</v>
      </c>
      <c r="C227">
        <v>3.66</v>
      </c>
      <c r="D227">
        <v>3.68</v>
      </c>
      <c r="E227">
        <v>3.45</v>
      </c>
      <c r="F227">
        <v>3.27</v>
      </c>
      <c r="G227">
        <v>3.42</v>
      </c>
      <c r="H227">
        <v>3.26</v>
      </c>
      <c r="I227">
        <v>3.35</v>
      </c>
      <c r="J227">
        <v>3.23</v>
      </c>
      <c r="K227">
        <v>3.3</v>
      </c>
      <c r="L227">
        <v>3.75</v>
      </c>
      <c r="M227">
        <v>3.19</v>
      </c>
      <c r="N227">
        <v>3.8</v>
      </c>
    </row>
    <row r="228" spans="1:14" x14ac:dyDescent="0.3">
      <c r="A228" t="s">
        <v>586</v>
      </c>
      <c r="B228" t="s">
        <v>147</v>
      </c>
      <c r="C228">
        <v>3.2</v>
      </c>
      <c r="D228">
        <v>3</v>
      </c>
      <c r="E228">
        <v>3.14</v>
      </c>
      <c r="F228">
        <v>3.21</v>
      </c>
      <c r="G228">
        <v>3.38</v>
      </c>
      <c r="H228">
        <v>3.29</v>
      </c>
      <c r="I228">
        <v>3.71</v>
      </c>
      <c r="J228">
        <v>3.69</v>
      </c>
      <c r="K228">
        <v>3.6</v>
      </c>
      <c r="L228">
        <v>3.64</v>
      </c>
      <c r="M228">
        <v>3.52</v>
      </c>
      <c r="N228">
        <v>3.48</v>
      </c>
    </row>
    <row r="229" spans="1:14" x14ac:dyDescent="0.3">
      <c r="A229" t="s">
        <v>587</v>
      </c>
      <c r="B229" t="s">
        <v>154</v>
      </c>
      <c r="C229">
        <v>3.43</v>
      </c>
      <c r="D229">
        <v>3.66</v>
      </c>
      <c r="E229">
        <v>3.42</v>
      </c>
      <c r="F229">
        <v>3.12</v>
      </c>
      <c r="G229">
        <v>3.33</v>
      </c>
      <c r="H229">
        <v>3.5</v>
      </c>
      <c r="I229">
        <v>3.32</v>
      </c>
      <c r="J229">
        <v>3.67</v>
      </c>
      <c r="K229">
        <v>3.41</v>
      </c>
      <c r="L229">
        <v>3.53</v>
      </c>
      <c r="M229">
        <v>3.92</v>
      </c>
      <c r="N229">
        <v>3.45</v>
      </c>
    </row>
    <row r="230" spans="1:14" x14ac:dyDescent="0.3">
      <c r="A230" t="s">
        <v>588</v>
      </c>
      <c r="B230" t="s">
        <v>159</v>
      </c>
      <c r="C230">
        <v>3.56</v>
      </c>
      <c r="D230">
        <v>3.36</v>
      </c>
      <c r="E230">
        <v>3.4</v>
      </c>
      <c r="F230">
        <v>3.23</v>
      </c>
      <c r="G230">
        <v>3.08</v>
      </c>
      <c r="H230">
        <v>3.26</v>
      </c>
      <c r="I230">
        <v>3.18</v>
      </c>
      <c r="J230">
        <v>3.37</v>
      </c>
      <c r="K230">
        <v>3.73</v>
      </c>
      <c r="L230">
        <v>3.7</v>
      </c>
      <c r="M230">
        <v>3.02</v>
      </c>
      <c r="N230">
        <v>3.58</v>
      </c>
    </row>
    <row r="231" spans="1:14" x14ac:dyDescent="0.3">
      <c r="A231" t="s">
        <v>589</v>
      </c>
      <c r="B231" t="s">
        <v>183</v>
      </c>
      <c r="C231">
        <v>3.89</v>
      </c>
      <c r="D231">
        <v>3.33</v>
      </c>
      <c r="E231">
        <v>2.85</v>
      </c>
      <c r="F231">
        <v>2.73</v>
      </c>
      <c r="G231">
        <v>2.57</v>
      </c>
      <c r="H231">
        <v>2.76</v>
      </c>
      <c r="I231">
        <v>3.04</v>
      </c>
      <c r="J231">
        <v>3.16</v>
      </c>
      <c r="K231">
        <v>2.91</v>
      </c>
      <c r="L231">
        <v>3.08</v>
      </c>
      <c r="M231">
        <v>2.64</v>
      </c>
      <c r="N231">
        <v>1.86</v>
      </c>
    </row>
    <row r="232" spans="1:14" x14ac:dyDescent="0.3">
      <c r="A232" t="s">
        <v>590</v>
      </c>
      <c r="B232" t="s">
        <v>258</v>
      </c>
      <c r="C232">
        <v>3.54</v>
      </c>
      <c r="D232">
        <v>3.37</v>
      </c>
      <c r="E232">
        <v>3.49</v>
      </c>
      <c r="F232">
        <v>3.29</v>
      </c>
      <c r="G232">
        <v>3.27</v>
      </c>
      <c r="H232">
        <v>3.37</v>
      </c>
      <c r="I232">
        <v>3.68</v>
      </c>
      <c r="J232">
        <v>3.61</v>
      </c>
      <c r="K232">
        <v>3.65</v>
      </c>
      <c r="L232">
        <v>3.66</v>
      </c>
      <c r="M232">
        <v>3.7</v>
      </c>
      <c r="N232">
        <v>3.82</v>
      </c>
    </row>
    <row r="233" spans="1:14" x14ac:dyDescent="0.3">
      <c r="A233" t="s">
        <v>591</v>
      </c>
      <c r="B233" t="s">
        <v>292</v>
      </c>
      <c r="C233">
        <v>3.53</v>
      </c>
      <c r="D233">
        <v>2.95</v>
      </c>
      <c r="E233">
        <v>3.05</v>
      </c>
      <c r="F233">
        <v>3.14</v>
      </c>
      <c r="G233">
        <v>2.86</v>
      </c>
      <c r="H233">
        <v>3.14</v>
      </c>
      <c r="I233">
        <v>3.26</v>
      </c>
      <c r="J233">
        <v>2.77</v>
      </c>
      <c r="K233">
        <v>2.92</v>
      </c>
      <c r="L233">
        <v>3.82</v>
      </c>
      <c r="M233">
        <v>2.62</v>
      </c>
      <c r="N233">
        <v>3.26</v>
      </c>
    </row>
    <row r="234" spans="1:14" x14ac:dyDescent="0.3">
      <c r="A234" t="s">
        <v>592</v>
      </c>
      <c r="B234" t="s">
        <v>300</v>
      </c>
      <c r="C234">
        <v>3.63</v>
      </c>
      <c r="D234">
        <v>3.54</v>
      </c>
      <c r="E234">
        <v>3.34</v>
      </c>
      <c r="F234">
        <v>3.07</v>
      </c>
      <c r="G234">
        <v>3.29</v>
      </c>
      <c r="H234">
        <v>3.37</v>
      </c>
      <c r="I234">
        <v>2.88</v>
      </c>
      <c r="J234">
        <v>3.15</v>
      </c>
      <c r="K234">
        <v>3.12</v>
      </c>
      <c r="L234">
        <v>3.44</v>
      </c>
      <c r="M234">
        <v>3.59</v>
      </c>
      <c r="N234">
        <v>3.44</v>
      </c>
    </row>
    <row r="235" spans="1:14" x14ac:dyDescent="0.3">
      <c r="A235" t="s">
        <v>593</v>
      </c>
      <c r="B235" t="s">
        <v>316</v>
      </c>
      <c r="C235">
        <v>3.52</v>
      </c>
      <c r="D235">
        <v>3.66</v>
      </c>
      <c r="E235">
        <v>3.13</v>
      </c>
      <c r="F235">
        <v>3.38</v>
      </c>
      <c r="G235">
        <v>3.15</v>
      </c>
      <c r="H235">
        <v>2.99</v>
      </c>
      <c r="I235">
        <v>3.33</v>
      </c>
      <c r="J235">
        <v>3.36</v>
      </c>
      <c r="K235">
        <v>3.49</v>
      </c>
      <c r="L235">
        <v>3.44</v>
      </c>
      <c r="M235">
        <v>3.57</v>
      </c>
      <c r="N235">
        <v>3.73</v>
      </c>
    </row>
    <row r="236" spans="1:14" x14ac:dyDescent="0.3">
      <c r="A236" t="s">
        <v>594</v>
      </c>
      <c r="B236" t="s">
        <v>15</v>
      </c>
      <c r="C236">
        <v>3.23</v>
      </c>
      <c r="D236">
        <v>3.27</v>
      </c>
      <c r="E236">
        <v>3.39</v>
      </c>
      <c r="F236">
        <v>3.15</v>
      </c>
      <c r="G236">
        <v>2.84</v>
      </c>
      <c r="H236">
        <v>3.02</v>
      </c>
      <c r="I236">
        <v>2.84</v>
      </c>
      <c r="J236">
        <v>2.82</v>
      </c>
      <c r="K236">
        <v>2.93</v>
      </c>
      <c r="L236">
        <v>3.17</v>
      </c>
      <c r="M236">
        <v>2.5</v>
      </c>
      <c r="N236">
        <v>2.98</v>
      </c>
    </row>
    <row r="237" spans="1:14" x14ac:dyDescent="0.3">
      <c r="A237" t="s">
        <v>595</v>
      </c>
      <c r="B237" t="s">
        <v>17</v>
      </c>
      <c r="C237">
        <v>3.41</v>
      </c>
      <c r="D237">
        <v>2.74</v>
      </c>
      <c r="E237">
        <v>2.6</v>
      </c>
      <c r="F237">
        <v>2.37</v>
      </c>
      <c r="G237">
        <v>2.4900000000000002</v>
      </c>
      <c r="H237">
        <v>3.09</v>
      </c>
      <c r="I237">
        <v>2.78</v>
      </c>
      <c r="J237">
        <v>3.19</v>
      </c>
      <c r="K237">
        <v>3.19</v>
      </c>
      <c r="L237">
        <v>3.2</v>
      </c>
      <c r="M237">
        <v>3.07</v>
      </c>
      <c r="N237">
        <v>3.33</v>
      </c>
    </row>
    <row r="238" spans="1:14" x14ac:dyDescent="0.3">
      <c r="A238" t="s">
        <v>596</v>
      </c>
      <c r="B238" t="s">
        <v>25</v>
      </c>
      <c r="C238">
        <v>3.07</v>
      </c>
      <c r="D238">
        <v>3.24</v>
      </c>
      <c r="E238">
        <v>3.46</v>
      </c>
      <c r="F238">
        <v>3.16</v>
      </c>
      <c r="G238">
        <v>3.06</v>
      </c>
      <c r="H238">
        <v>3.16</v>
      </c>
      <c r="I238">
        <v>3.04</v>
      </c>
      <c r="J238">
        <v>3.21</v>
      </c>
      <c r="K238">
        <v>3.1</v>
      </c>
      <c r="L238">
        <v>3.05</v>
      </c>
      <c r="M238">
        <v>3</v>
      </c>
      <c r="N238">
        <v>3.08</v>
      </c>
    </row>
    <row r="239" spans="1:14" x14ac:dyDescent="0.3">
      <c r="A239" t="s">
        <v>597</v>
      </c>
      <c r="B239" t="s">
        <v>38</v>
      </c>
      <c r="C239">
        <v>2.77</v>
      </c>
      <c r="D239">
        <v>3.29</v>
      </c>
      <c r="E239">
        <v>3.07</v>
      </c>
      <c r="F239">
        <v>2.5</v>
      </c>
      <c r="G239">
        <v>2.57</v>
      </c>
      <c r="H239">
        <v>2.69</v>
      </c>
      <c r="I239">
        <v>2.71</v>
      </c>
      <c r="J239">
        <v>2.4</v>
      </c>
      <c r="K239">
        <v>3.27</v>
      </c>
      <c r="L239">
        <v>3.29</v>
      </c>
      <c r="M239">
        <v>3.4</v>
      </c>
      <c r="N239">
        <v>3.82</v>
      </c>
    </row>
    <row r="240" spans="1:14" x14ac:dyDescent="0.3">
      <c r="A240" t="s">
        <v>598</v>
      </c>
      <c r="B240" t="s">
        <v>43</v>
      </c>
      <c r="C240">
        <v>3.3</v>
      </c>
      <c r="D240">
        <v>3.22</v>
      </c>
      <c r="E240">
        <v>3.15</v>
      </c>
      <c r="F240">
        <v>2.76</v>
      </c>
      <c r="G240">
        <v>2.98</v>
      </c>
      <c r="H240">
        <v>3.29</v>
      </c>
      <c r="I240">
        <v>3.16</v>
      </c>
      <c r="J240">
        <v>2.88</v>
      </c>
      <c r="K240">
        <v>2.97</v>
      </c>
      <c r="L240">
        <v>2.95</v>
      </c>
      <c r="M240">
        <v>3.31</v>
      </c>
      <c r="N240">
        <v>3.38</v>
      </c>
    </row>
    <row r="241" spans="1:14" x14ac:dyDescent="0.3">
      <c r="A241" t="s">
        <v>599</v>
      </c>
      <c r="B241" t="s">
        <v>78</v>
      </c>
      <c r="C241">
        <v>3.47</v>
      </c>
      <c r="D241">
        <v>3.04</v>
      </c>
      <c r="E241">
        <v>3.32</v>
      </c>
      <c r="F241">
        <v>2.89</v>
      </c>
      <c r="G241">
        <v>3.12</v>
      </c>
      <c r="H241">
        <v>3.03</v>
      </c>
      <c r="I241">
        <v>3.26</v>
      </c>
      <c r="J241">
        <v>2.93</v>
      </c>
      <c r="K241">
        <v>2.4700000000000002</v>
      </c>
      <c r="L241">
        <v>2.98</v>
      </c>
      <c r="M241">
        <v>3.5</v>
      </c>
      <c r="N241">
        <v>3.95</v>
      </c>
    </row>
    <row r="242" spans="1:14" x14ac:dyDescent="0.3">
      <c r="A242" t="s">
        <v>600</v>
      </c>
      <c r="B242" t="s">
        <v>88</v>
      </c>
      <c r="C242">
        <v>3.86</v>
      </c>
      <c r="D242">
        <v>3.58</v>
      </c>
      <c r="E242">
        <v>3.38</v>
      </c>
      <c r="F242">
        <v>3.36</v>
      </c>
      <c r="G242">
        <v>3.35</v>
      </c>
      <c r="H242">
        <v>3.35</v>
      </c>
      <c r="I242">
        <v>3.23</v>
      </c>
      <c r="J242">
        <v>3.4</v>
      </c>
      <c r="K242">
        <v>2.98</v>
      </c>
      <c r="L242">
        <v>3.28</v>
      </c>
      <c r="M242">
        <v>3.3</v>
      </c>
      <c r="N242">
        <v>3.64</v>
      </c>
    </row>
    <row r="243" spans="1:14" x14ac:dyDescent="0.3">
      <c r="A243" t="s">
        <v>601</v>
      </c>
      <c r="B243" t="s">
        <v>102</v>
      </c>
      <c r="C243">
        <v>3.15</v>
      </c>
      <c r="D243">
        <v>2.54</v>
      </c>
      <c r="E243">
        <v>2.57</v>
      </c>
      <c r="F243">
        <v>2.19</v>
      </c>
      <c r="G243">
        <v>2.4900000000000002</v>
      </c>
      <c r="H243">
        <v>2.96</v>
      </c>
      <c r="I243">
        <v>2.63</v>
      </c>
      <c r="J243">
        <v>2.96</v>
      </c>
      <c r="K243">
        <v>3.12</v>
      </c>
      <c r="L243">
        <v>3.51</v>
      </c>
      <c r="M243">
        <v>3.2</v>
      </c>
      <c r="N243">
        <v>2.33</v>
      </c>
    </row>
    <row r="244" spans="1:14" x14ac:dyDescent="0.3">
      <c r="A244" t="s">
        <v>602</v>
      </c>
      <c r="B244" t="s">
        <v>118</v>
      </c>
      <c r="C244">
        <v>3.38</v>
      </c>
      <c r="D244">
        <v>3.62</v>
      </c>
      <c r="E244">
        <v>3.27</v>
      </c>
      <c r="F244">
        <v>3.52</v>
      </c>
      <c r="G244">
        <v>3.55</v>
      </c>
      <c r="H244">
        <v>3.37</v>
      </c>
      <c r="I244">
        <v>3.15</v>
      </c>
      <c r="J244">
        <v>2.98</v>
      </c>
      <c r="K244">
        <v>3.49</v>
      </c>
      <c r="L244">
        <v>3.33</v>
      </c>
      <c r="M244">
        <v>3.65</v>
      </c>
      <c r="N244">
        <v>3.39</v>
      </c>
    </row>
    <row r="245" spans="1:14" x14ac:dyDescent="0.3">
      <c r="A245" t="s">
        <v>603</v>
      </c>
      <c r="B245" t="s">
        <v>128</v>
      </c>
      <c r="C245">
        <v>2.65</v>
      </c>
      <c r="D245">
        <v>3.14</v>
      </c>
      <c r="E245">
        <v>2.6</v>
      </c>
      <c r="F245">
        <v>2.57</v>
      </c>
      <c r="G245">
        <v>2.82</v>
      </c>
      <c r="H245">
        <v>2.4700000000000002</v>
      </c>
      <c r="I245">
        <v>2.44</v>
      </c>
      <c r="J245">
        <v>2.34</v>
      </c>
      <c r="K245">
        <v>3.49</v>
      </c>
      <c r="L245">
        <v>3.4</v>
      </c>
      <c r="M245">
        <v>3.4</v>
      </c>
      <c r="N245">
        <v>3.5</v>
      </c>
    </row>
    <row r="246" spans="1:14" x14ac:dyDescent="0.3">
      <c r="A246" t="s">
        <v>604</v>
      </c>
      <c r="B246" t="s">
        <v>133</v>
      </c>
      <c r="C246">
        <v>3.4</v>
      </c>
      <c r="D246">
        <v>3.17</v>
      </c>
      <c r="E246">
        <v>3.12</v>
      </c>
      <c r="F246">
        <v>3.02</v>
      </c>
      <c r="G246">
        <v>2.65</v>
      </c>
      <c r="H246">
        <v>2.81</v>
      </c>
      <c r="I246">
        <v>2.83</v>
      </c>
      <c r="J246">
        <v>3.03</v>
      </c>
      <c r="K246">
        <v>3.02</v>
      </c>
      <c r="L246">
        <v>3.12</v>
      </c>
      <c r="M246">
        <v>3.15</v>
      </c>
      <c r="N246">
        <v>3.18</v>
      </c>
    </row>
    <row r="247" spans="1:14" x14ac:dyDescent="0.3">
      <c r="A247" t="s">
        <v>605</v>
      </c>
      <c r="B247" t="s">
        <v>137</v>
      </c>
      <c r="C247">
        <v>3.44</v>
      </c>
      <c r="D247">
        <v>3.37</v>
      </c>
      <c r="E247">
        <v>3.06</v>
      </c>
      <c r="F247">
        <v>3.03</v>
      </c>
      <c r="G247">
        <v>3.09</v>
      </c>
      <c r="H247">
        <v>3.37</v>
      </c>
      <c r="I247">
        <v>3.17</v>
      </c>
      <c r="J247">
        <v>3.07</v>
      </c>
      <c r="K247">
        <v>3.18</v>
      </c>
      <c r="L247">
        <v>3.03</v>
      </c>
      <c r="M247">
        <v>3.21</v>
      </c>
      <c r="N247">
        <v>3</v>
      </c>
    </row>
    <row r="248" spans="1:14" x14ac:dyDescent="0.3">
      <c r="A248" t="s">
        <v>606</v>
      </c>
      <c r="B248" t="s">
        <v>140</v>
      </c>
      <c r="C248">
        <v>3.54</v>
      </c>
      <c r="D248">
        <v>3.39</v>
      </c>
      <c r="E248">
        <v>3.17</v>
      </c>
      <c r="F248">
        <v>3.25</v>
      </c>
      <c r="G248">
        <v>3.13</v>
      </c>
      <c r="H248">
        <v>2.79</v>
      </c>
      <c r="I248">
        <v>3.27</v>
      </c>
      <c r="J248">
        <v>3.14</v>
      </c>
      <c r="K248">
        <v>3.14</v>
      </c>
      <c r="L248">
        <v>3.62</v>
      </c>
      <c r="M248">
        <v>3.38</v>
      </c>
      <c r="N248">
        <v>3.42</v>
      </c>
    </row>
    <row r="249" spans="1:14" x14ac:dyDescent="0.3">
      <c r="A249" t="s">
        <v>607</v>
      </c>
      <c r="B249" t="s">
        <v>151</v>
      </c>
      <c r="C249">
        <v>3.5</v>
      </c>
      <c r="D249">
        <v>3.34</v>
      </c>
      <c r="E249">
        <v>3.07</v>
      </c>
      <c r="F249">
        <v>3.2</v>
      </c>
      <c r="G249">
        <v>3.03</v>
      </c>
      <c r="H249">
        <v>3.2</v>
      </c>
      <c r="I249">
        <v>3.04</v>
      </c>
      <c r="J249">
        <v>2.81</v>
      </c>
      <c r="K249">
        <v>3.26</v>
      </c>
      <c r="L249">
        <v>3.45</v>
      </c>
      <c r="M249">
        <v>3.49</v>
      </c>
      <c r="N249">
        <v>3.62</v>
      </c>
    </row>
    <row r="250" spans="1:14" x14ac:dyDescent="0.3">
      <c r="A250" t="s">
        <v>608</v>
      </c>
      <c r="B250" t="s">
        <v>172</v>
      </c>
      <c r="C250">
        <v>3.78</v>
      </c>
      <c r="D250">
        <v>3.59</v>
      </c>
      <c r="E250">
        <v>3.38</v>
      </c>
      <c r="F250">
        <v>3.31</v>
      </c>
      <c r="G250">
        <v>3.23</v>
      </c>
      <c r="H250">
        <v>3.15</v>
      </c>
      <c r="I250">
        <v>3.08</v>
      </c>
      <c r="J250">
        <v>3.13</v>
      </c>
      <c r="K250">
        <v>3.01</v>
      </c>
      <c r="L250">
        <v>3.41</v>
      </c>
      <c r="M250">
        <v>3.26</v>
      </c>
      <c r="N250">
        <v>3.69</v>
      </c>
    </row>
    <row r="251" spans="1:14" x14ac:dyDescent="0.3">
      <c r="A251" t="s">
        <v>609</v>
      </c>
      <c r="B251" t="s">
        <v>212</v>
      </c>
      <c r="C251">
        <v>3.3</v>
      </c>
      <c r="D251">
        <v>3.11</v>
      </c>
      <c r="E251">
        <v>3.16</v>
      </c>
      <c r="F251">
        <v>3.02</v>
      </c>
      <c r="G251">
        <v>2.97</v>
      </c>
      <c r="H251">
        <v>3.06</v>
      </c>
      <c r="I251">
        <v>3.16</v>
      </c>
      <c r="J251">
        <v>3.05</v>
      </c>
      <c r="K251">
        <v>2.85</v>
      </c>
      <c r="L251">
        <v>3.26</v>
      </c>
      <c r="M251">
        <v>3.06</v>
      </c>
      <c r="N251">
        <v>3.09</v>
      </c>
    </row>
    <row r="252" spans="1:14" x14ac:dyDescent="0.3">
      <c r="A252" t="s">
        <v>610</v>
      </c>
      <c r="B252" t="s">
        <v>217</v>
      </c>
      <c r="C252">
        <v>3.32</v>
      </c>
      <c r="D252">
        <v>3.49</v>
      </c>
      <c r="E252">
        <v>3.01</v>
      </c>
      <c r="F252">
        <v>3.34</v>
      </c>
      <c r="G252">
        <v>2.99</v>
      </c>
      <c r="H252">
        <v>3.25</v>
      </c>
      <c r="I252">
        <v>3.37</v>
      </c>
      <c r="J252">
        <v>3.34</v>
      </c>
      <c r="K252">
        <v>3.51</v>
      </c>
      <c r="L252">
        <v>3.36</v>
      </c>
      <c r="M252">
        <v>3.87</v>
      </c>
      <c r="N252">
        <v>3.67</v>
      </c>
    </row>
    <row r="253" spans="1:14" x14ac:dyDescent="0.3">
      <c r="A253" t="s">
        <v>611</v>
      </c>
      <c r="B253" t="s">
        <v>274</v>
      </c>
      <c r="C253">
        <v>3.22</v>
      </c>
      <c r="D253">
        <v>3.34</v>
      </c>
      <c r="E253">
        <v>3.28</v>
      </c>
      <c r="F253">
        <v>3.04</v>
      </c>
      <c r="G253">
        <v>3.59</v>
      </c>
      <c r="H253">
        <v>2.99</v>
      </c>
      <c r="I253">
        <v>2.94</v>
      </c>
      <c r="J253">
        <v>2.64</v>
      </c>
      <c r="K253">
        <v>3.03</v>
      </c>
      <c r="L253">
        <v>3.14</v>
      </c>
      <c r="M253">
        <v>2.98</v>
      </c>
      <c r="N253">
        <v>3.47</v>
      </c>
    </row>
    <row r="254" spans="1:14" x14ac:dyDescent="0.3">
      <c r="A254" t="s">
        <v>612</v>
      </c>
      <c r="B254" t="s">
        <v>299</v>
      </c>
      <c r="C254">
        <v>3.45</v>
      </c>
      <c r="D254">
        <v>2.96</v>
      </c>
      <c r="E254">
        <v>3.03</v>
      </c>
      <c r="F254">
        <v>2.79</v>
      </c>
      <c r="G254">
        <v>2.58</v>
      </c>
      <c r="H254">
        <v>2.62</v>
      </c>
      <c r="I254">
        <v>3.04</v>
      </c>
      <c r="J254">
        <v>2.98</v>
      </c>
      <c r="K254">
        <v>3.37</v>
      </c>
      <c r="L254">
        <v>3.48</v>
      </c>
      <c r="M254">
        <v>2.92</v>
      </c>
      <c r="N254">
        <v>3.36</v>
      </c>
    </row>
    <row r="256" spans="1:14" x14ac:dyDescent="0.3">
      <c r="A256" t="s">
        <v>613</v>
      </c>
      <c r="B256" t="s">
        <v>933</v>
      </c>
    </row>
    <row r="257" spans="1:14" x14ac:dyDescent="0.3">
      <c r="A257" t="s">
        <v>615</v>
      </c>
      <c r="B257" t="s">
        <v>34</v>
      </c>
      <c r="C257">
        <v>2.93</v>
      </c>
      <c r="D257">
        <v>3.09</v>
      </c>
      <c r="E257">
        <v>2.98</v>
      </c>
      <c r="F257">
        <v>3.05</v>
      </c>
      <c r="G257">
        <v>2.97</v>
      </c>
      <c r="H257">
        <v>3</v>
      </c>
      <c r="I257">
        <v>2.95</v>
      </c>
      <c r="J257">
        <v>2.76</v>
      </c>
      <c r="K257">
        <v>3.15</v>
      </c>
      <c r="L257">
        <v>3.34</v>
      </c>
      <c r="M257">
        <v>3.48</v>
      </c>
      <c r="N257">
        <v>3.41</v>
      </c>
    </row>
    <row r="258" spans="1:14" x14ac:dyDescent="0.3">
      <c r="A258" t="s">
        <v>616</v>
      </c>
      <c r="B258" t="s">
        <v>40</v>
      </c>
      <c r="C258">
        <v>3.28</v>
      </c>
      <c r="D258">
        <v>3.44</v>
      </c>
      <c r="E258">
        <v>3.23</v>
      </c>
      <c r="F258">
        <v>3.36</v>
      </c>
      <c r="G258">
        <v>3.65</v>
      </c>
      <c r="H258">
        <v>3.35</v>
      </c>
      <c r="I258">
        <v>3.47</v>
      </c>
      <c r="J258">
        <v>3.43</v>
      </c>
      <c r="K258">
        <v>3.66</v>
      </c>
      <c r="L258">
        <v>3.72</v>
      </c>
      <c r="M258">
        <v>3.71</v>
      </c>
      <c r="N258">
        <v>3.31</v>
      </c>
    </row>
    <row r="259" spans="1:14" x14ac:dyDescent="0.3">
      <c r="A259" t="s">
        <v>617</v>
      </c>
      <c r="B259" t="s">
        <v>144</v>
      </c>
      <c r="C259">
        <v>2.79</v>
      </c>
      <c r="D259">
        <v>2.78</v>
      </c>
      <c r="E259">
        <v>2.59</v>
      </c>
      <c r="F259">
        <v>2.68</v>
      </c>
      <c r="G259">
        <v>2.72</v>
      </c>
      <c r="H259">
        <v>2.79</v>
      </c>
      <c r="I259">
        <v>2.79</v>
      </c>
      <c r="J259">
        <v>2.85</v>
      </c>
      <c r="K259">
        <v>3.3</v>
      </c>
      <c r="L259">
        <v>3.14</v>
      </c>
      <c r="M259">
        <v>3.34</v>
      </c>
      <c r="N259">
        <v>3.19</v>
      </c>
    </row>
    <row r="260" spans="1:14" x14ac:dyDescent="0.3">
      <c r="A260" t="s">
        <v>618</v>
      </c>
      <c r="B260" t="s">
        <v>169</v>
      </c>
      <c r="C260">
        <v>3.19</v>
      </c>
      <c r="D260">
        <v>3</v>
      </c>
      <c r="E260">
        <v>2.79</v>
      </c>
      <c r="F260">
        <v>2.8</v>
      </c>
      <c r="G260">
        <v>2.93</v>
      </c>
      <c r="H260">
        <v>3.17</v>
      </c>
      <c r="I260">
        <v>3.06</v>
      </c>
      <c r="J260">
        <v>3.23</v>
      </c>
      <c r="K260">
        <v>3.17</v>
      </c>
      <c r="L260">
        <v>3.43</v>
      </c>
      <c r="M260">
        <v>3.33</v>
      </c>
      <c r="N260">
        <v>3.29</v>
      </c>
    </row>
    <row r="261" spans="1:14" x14ac:dyDescent="0.3">
      <c r="A261" t="s">
        <v>619</v>
      </c>
      <c r="B261" t="s">
        <v>177</v>
      </c>
      <c r="C261">
        <v>3.16</v>
      </c>
      <c r="D261">
        <v>3.38</v>
      </c>
      <c r="E261">
        <v>3.02</v>
      </c>
      <c r="F261">
        <v>2.85</v>
      </c>
      <c r="G261">
        <v>2.86</v>
      </c>
      <c r="H261">
        <v>2.56</v>
      </c>
      <c r="I261">
        <v>2.8</v>
      </c>
      <c r="J261">
        <v>2.8</v>
      </c>
      <c r="K261">
        <v>3.35</v>
      </c>
      <c r="L261">
        <v>3.44</v>
      </c>
      <c r="M261">
        <v>3.27</v>
      </c>
      <c r="N261">
        <v>3.8</v>
      </c>
    </row>
    <row r="262" spans="1:14" x14ac:dyDescent="0.3">
      <c r="A262" t="s">
        <v>620</v>
      </c>
      <c r="B262" t="s">
        <v>208</v>
      </c>
      <c r="C262">
        <v>2.98</v>
      </c>
      <c r="D262">
        <v>2.78</v>
      </c>
      <c r="E262">
        <v>2.5499999999999998</v>
      </c>
      <c r="F262">
        <v>2.5</v>
      </c>
      <c r="G262">
        <v>2.6</v>
      </c>
      <c r="H262">
        <v>2.73</v>
      </c>
      <c r="I262">
        <v>3.07</v>
      </c>
      <c r="J262">
        <v>2.78</v>
      </c>
      <c r="K262">
        <v>3.01</v>
      </c>
      <c r="L262">
        <v>3.1</v>
      </c>
      <c r="M262">
        <v>3.22</v>
      </c>
      <c r="N262">
        <v>3.38</v>
      </c>
    </row>
    <row r="263" spans="1:14" x14ac:dyDescent="0.3">
      <c r="A263" t="s">
        <v>621</v>
      </c>
      <c r="B263" t="s">
        <v>211</v>
      </c>
      <c r="C263">
        <v>3</v>
      </c>
      <c r="D263">
        <v>3.41</v>
      </c>
      <c r="E263">
        <v>3.08</v>
      </c>
      <c r="F263">
        <v>3.11</v>
      </c>
      <c r="G263">
        <v>2.84</v>
      </c>
      <c r="H263">
        <v>3.04</v>
      </c>
      <c r="I263">
        <v>3.05</v>
      </c>
      <c r="J263">
        <v>2.98</v>
      </c>
      <c r="K263">
        <v>3.04</v>
      </c>
      <c r="L263">
        <v>3.59</v>
      </c>
      <c r="M263">
        <v>3.42</v>
      </c>
      <c r="N263">
        <v>3.22</v>
      </c>
    </row>
    <row r="264" spans="1:14" x14ac:dyDescent="0.3">
      <c r="A264" t="s">
        <v>622</v>
      </c>
      <c r="B264" t="s">
        <v>239</v>
      </c>
      <c r="C264">
        <v>3.33</v>
      </c>
      <c r="D264">
        <v>3.37</v>
      </c>
      <c r="E264">
        <v>3.36</v>
      </c>
      <c r="F264">
        <v>3.43</v>
      </c>
      <c r="G264">
        <v>3.26</v>
      </c>
      <c r="H264">
        <v>3.07</v>
      </c>
      <c r="I264">
        <v>3.19</v>
      </c>
      <c r="J264">
        <v>3.26</v>
      </c>
      <c r="K264">
        <v>3.62</v>
      </c>
      <c r="L264">
        <v>3.61</v>
      </c>
      <c r="M264">
        <v>3.14</v>
      </c>
      <c r="N264">
        <v>3.28</v>
      </c>
    </row>
    <row r="265" spans="1:14" x14ac:dyDescent="0.3">
      <c r="A265" t="s">
        <v>623</v>
      </c>
      <c r="B265" t="s">
        <v>256</v>
      </c>
      <c r="C265">
        <v>3.1</v>
      </c>
      <c r="D265">
        <v>3.21</v>
      </c>
      <c r="E265">
        <v>3.04</v>
      </c>
      <c r="F265">
        <v>2.95</v>
      </c>
      <c r="G265">
        <v>2.6</v>
      </c>
      <c r="H265">
        <v>2.82</v>
      </c>
      <c r="I265">
        <v>2.78</v>
      </c>
      <c r="J265">
        <v>3.28</v>
      </c>
      <c r="K265">
        <v>2.98</v>
      </c>
      <c r="L265">
        <v>3.22</v>
      </c>
      <c r="M265">
        <v>3.2</v>
      </c>
      <c r="N265">
        <v>3.81</v>
      </c>
    </row>
    <row r="266" spans="1:14" x14ac:dyDescent="0.3">
      <c r="A266" t="s">
        <v>624</v>
      </c>
      <c r="B266" t="s">
        <v>309</v>
      </c>
      <c r="C266">
        <v>3.06</v>
      </c>
      <c r="D266">
        <v>2.96</v>
      </c>
      <c r="E266">
        <v>2.87</v>
      </c>
      <c r="F266">
        <v>2.88</v>
      </c>
      <c r="G266">
        <v>2.94</v>
      </c>
      <c r="H266">
        <v>2.98</v>
      </c>
      <c r="I266">
        <v>2.93</v>
      </c>
      <c r="J266">
        <v>2.7</v>
      </c>
      <c r="K266">
        <v>2.94</v>
      </c>
      <c r="L266">
        <v>3.36</v>
      </c>
      <c r="M266">
        <v>3.18</v>
      </c>
      <c r="N266">
        <v>3.11</v>
      </c>
    </row>
    <row r="267" spans="1:14" x14ac:dyDescent="0.3">
      <c r="A267" t="s">
        <v>625</v>
      </c>
      <c r="B267" t="s">
        <v>321</v>
      </c>
      <c r="C267">
        <v>3.21</v>
      </c>
      <c r="D267">
        <v>3.04</v>
      </c>
      <c r="E267">
        <v>3.09</v>
      </c>
      <c r="F267">
        <v>3.06</v>
      </c>
      <c r="G267">
        <v>2.98</v>
      </c>
      <c r="H267">
        <v>2.95</v>
      </c>
      <c r="I267">
        <v>3.08</v>
      </c>
      <c r="J267">
        <v>3.02</v>
      </c>
      <c r="K267">
        <v>2.9</v>
      </c>
      <c r="L267">
        <v>3.68</v>
      </c>
      <c r="M267">
        <v>3.45</v>
      </c>
      <c r="N267">
        <v>3.35</v>
      </c>
    </row>
    <row r="268" spans="1:14" x14ac:dyDescent="0.3">
      <c r="A268" t="s">
        <v>626</v>
      </c>
      <c r="B268" t="s">
        <v>324</v>
      </c>
      <c r="C268">
        <v>3.18</v>
      </c>
      <c r="D268">
        <v>3</v>
      </c>
      <c r="E268">
        <v>2.92</v>
      </c>
      <c r="F268">
        <v>2.65</v>
      </c>
      <c r="G268">
        <v>2.97</v>
      </c>
      <c r="H268">
        <v>2.87</v>
      </c>
      <c r="I268">
        <v>2.68</v>
      </c>
      <c r="J268">
        <v>2.5099999999999998</v>
      </c>
      <c r="K268">
        <v>2.95</v>
      </c>
      <c r="L268">
        <v>3.59</v>
      </c>
      <c r="M268">
        <v>3.4</v>
      </c>
      <c r="N268">
        <v>3.11</v>
      </c>
    </row>
    <row r="269" spans="1:14" x14ac:dyDescent="0.3">
      <c r="A269" t="s">
        <v>627</v>
      </c>
      <c r="B269" t="s">
        <v>885</v>
      </c>
      <c r="C269">
        <v>3.04</v>
      </c>
      <c r="D269">
        <v>2.95</v>
      </c>
      <c r="E269">
        <v>2.9</v>
      </c>
      <c r="F269">
        <v>3.16</v>
      </c>
      <c r="G269">
        <v>2.82</v>
      </c>
      <c r="H269">
        <v>2.9</v>
      </c>
      <c r="I269">
        <v>2.85</v>
      </c>
      <c r="J269">
        <v>2.89</v>
      </c>
      <c r="K269">
        <v>2.85</v>
      </c>
      <c r="L269">
        <v>3.25</v>
      </c>
      <c r="M269">
        <v>2.99</v>
      </c>
      <c r="N269">
        <v>3.26</v>
      </c>
    </row>
    <row r="270" spans="1:14" x14ac:dyDescent="0.3">
      <c r="A270" t="s">
        <v>628</v>
      </c>
      <c r="B270" t="s">
        <v>337</v>
      </c>
      <c r="C270">
        <v>2.98</v>
      </c>
      <c r="D270">
        <v>3.04</v>
      </c>
      <c r="E270">
        <v>2.92</v>
      </c>
      <c r="F270">
        <v>2.73</v>
      </c>
      <c r="G270">
        <v>2.5299999999999998</v>
      </c>
      <c r="H270">
        <v>2.88</v>
      </c>
      <c r="I270">
        <v>2.87</v>
      </c>
      <c r="J270">
        <v>2.83</v>
      </c>
      <c r="K270">
        <v>3.15</v>
      </c>
      <c r="L270">
        <v>3.44</v>
      </c>
      <c r="M270">
        <v>3.35</v>
      </c>
      <c r="N270">
        <v>3.49</v>
      </c>
    </row>
    <row r="271" spans="1:14" x14ac:dyDescent="0.3">
      <c r="A271" t="s">
        <v>629</v>
      </c>
      <c r="B271" t="s">
        <v>98</v>
      </c>
      <c r="C271">
        <v>3.34</v>
      </c>
      <c r="D271">
        <v>3.33</v>
      </c>
      <c r="E271">
        <v>3.39</v>
      </c>
      <c r="F271">
        <v>2.7</v>
      </c>
      <c r="G271">
        <v>2.42</v>
      </c>
      <c r="H271">
        <v>2.57</v>
      </c>
      <c r="I271">
        <v>2.87</v>
      </c>
      <c r="J271">
        <v>3.39</v>
      </c>
      <c r="K271">
        <v>3.54</v>
      </c>
      <c r="L271">
        <v>3.42</v>
      </c>
      <c r="M271">
        <v>3.32</v>
      </c>
      <c r="N271">
        <v>3.76</v>
      </c>
    </row>
    <row r="272" spans="1:14" x14ac:dyDescent="0.3">
      <c r="A272" t="s">
        <v>630</v>
      </c>
      <c r="B272" t="s">
        <v>131</v>
      </c>
      <c r="C272">
        <v>2.92</v>
      </c>
      <c r="D272">
        <v>3.19</v>
      </c>
      <c r="E272">
        <v>2.57</v>
      </c>
      <c r="F272">
        <v>2.58</v>
      </c>
      <c r="G272">
        <v>2.67</v>
      </c>
      <c r="H272">
        <v>2.86</v>
      </c>
      <c r="I272">
        <v>2.74</v>
      </c>
      <c r="J272">
        <v>3.03</v>
      </c>
      <c r="K272">
        <v>2.78</v>
      </c>
      <c r="L272">
        <v>2.93</v>
      </c>
      <c r="M272">
        <v>3.19</v>
      </c>
      <c r="N272">
        <v>4.17</v>
      </c>
    </row>
    <row r="273" spans="1:14" x14ac:dyDescent="0.3">
      <c r="A273" t="s">
        <v>631</v>
      </c>
      <c r="B273" t="s">
        <v>158</v>
      </c>
      <c r="C273">
        <v>2.91</v>
      </c>
      <c r="D273">
        <v>2.66</v>
      </c>
      <c r="E273">
        <v>2.87</v>
      </c>
      <c r="F273">
        <v>2.81</v>
      </c>
      <c r="G273">
        <v>2.96</v>
      </c>
      <c r="H273">
        <v>3.22</v>
      </c>
      <c r="I273">
        <v>3.28</v>
      </c>
      <c r="J273">
        <v>2.46</v>
      </c>
      <c r="K273">
        <v>3.34</v>
      </c>
      <c r="L273">
        <v>3.02</v>
      </c>
      <c r="M273">
        <v>3.79</v>
      </c>
      <c r="N273">
        <v>3.04</v>
      </c>
    </row>
    <row r="274" spans="1:14" x14ac:dyDescent="0.3">
      <c r="A274" t="s">
        <v>632</v>
      </c>
      <c r="B274" t="s">
        <v>222</v>
      </c>
      <c r="C274">
        <v>2.96</v>
      </c>
      <c r="D274">
        <v>2.95</v>
      </c>
      <c r="E274">
        <v>2.67</v>
      </c>
      <c r="F274">
        <v>2.66</v>
      </c>
      <c r="G274">
        <v>2.2799999999999998</v>
      </c>
      <c r="H274">
        <v>2.72</v>
      </c>
      <c r="I274">
        <v>2.52</v>
      </c>
      <c r="J274">
        <v>2.88</v>
      </c>
      <c r="K274">
        <v>2.9</v>
      </c>
      <c r="L274">
        <v>4.1399999999999997</v>
      </c>
      <c r="M274">
        <v>3.63</v>
      </c>
      <c r="N274">
        <v>3.35</v>
      </c>
    </row>
    <row r="275" spans="1:14" x14ac:dyDescent="0.3">
      <c r="A275" t="s">
        <v>633</v>
      </c>
      <c r="B275" t="s">
        <v>306</v>
      </c>
      <c r="C275">
        <v>2.84</v>
      </c>
      <c r="D275">
        <v>3.07</v>
      </c>
      <c r="E275">
        <v>3.01</v>
      </c>
      <c r="F275">
        <v>2.83</v>
      </c>
      <c r="G275">
        <v>2.4</v>
      </c>
      <c r="H275">
        <v>2.97</v>
      </c>
      <c r="I275">
        <v>2.88</v>
      </c>
      <c r="J275">
        <v>2.5499999999999998</v>
      </c>
      <c r="K275">
        <v>3.14</v>
      </c>
      <c r="L275">
        <v>3.59</v>
      </c>
      <c r="M275">
        <v>3</v>
      </c>
      <c r="N275">
        <v>3.31</v>
      </c>
    </row>
    <row r="276" spans="1:14" x14ac:dyDescent="0.3">
      <c r="A276" t="s">
        <v>634</v>
      </c>
      <c r="B276" t="s">
        <v>339</v>
      </c>
      <c r="C276">
        <v>2.93</v>
      </c>
      <c r="D276">
        <v>2.65</v>
      </c>
      <c r="E276">
        <v>2.77</v>
      </c>
      <c r="F276">
        <v>2.69</v>
      </c>
      <c r="G276">
        <v>2.66</v>
      </c>
      <c r="H276">
        <v>2.58</v>
      </c>
      <c r="I276">
        <v>2.71</v>
      </c>
      <c r="J276">
        <v>2.69</v>
      </c>
      <c r="K276">
        <v>3.12</v>
      </c>
      <c r="L276">
        <v>3.06</v>
      </c>
      <c r="M276">
        <v>3.06</v>
      </c>
      <c r="N276">
        <v>3.25</v>
      </c>
    </row>
    <row r="277" spans="1:14" x14ac:dyDescent="0.3">
      <c r="A277" t="s">
        <v>635</v>
      </c>
      <c r="B277" t="s">
        <v>21</v>
      </c>
      <c r="C277">
        <v>2.7</v>
      </c>
      <c r="D277">
        <v>2.72</v>
      </c>
      <c r="E277">
        <v>2.56</v>
      </c>
      <c r="F277">
        <v>2.8</v>
      </c>
      <c r="G277">
        <v>2.39</v>
      </c>
      <c r="H277">
        <v>2.73</v>
      </c>
      <c r="I277">
        <v>2.48</v>
      </c>
      <c r="J277">
        <v>2.82</v>
      </c>
      <c r="K277">
        <v>3.15</v>
      </c>
      <c r="L277">
        <v>2.76</v>
      </c>
      <c r="M277">
        <v>2.9</v>
      </c>
      <c r="N277">
        <v>3.38</v>
      </c>
    </row>
    <row r="278" spans="1:14" x14ac:dyDescent="0.3">
      <c r="A278" t="s">
        <v>636</v>
      </c>
      <c r="B278" t="s">
        <v>92</v>
      </c>
      <c r="C278">
        <v>3.28</v>
      </c>
      <c r="D278">
        <v>2.95</v>
      </c>
      <c r="E278">
        <v>2.98</v>
      </c>
      <c r="F278">
        <v>2.69</v>
      </c>
      <c r="G278">
        <v>3.02</v>
      </c>
      <c r="H278">
        <v>2.6</v>
      </c>
      <c r="I278">
        <v>2.69</v>
      </c>
      <c r="J278">
        <v>3.05</v>
      </c>
      <c r="K278">
        <v>3.12</v>
      </c>
      <c r="L278">
        <v>3.47</v>
      </c>
      <c r="M278">
        <v>2.95</v>
      </c>
      <c r="N278">
        <v>3.49</v>
      </c>
    </row>
    <row r="279" spans="1:14" x14ac:dyDescent="0.3">
      <c r="A279" t="s">
        <v>637</v>
      </c>
      <c r="B279" t="s">
        <v>99</v>
      </c>
      <c r="C279">
        <v>2.68</v>
      </c>
      <c r="D279">
        <v>2.1</v>
      </c>
      <c r="E279">
        <v>3.06</v>
      </c>
      <c r="F279">
        <v>2.6</v>
      </c>
      <c r="G279">
        <v>2.9</v>
      </c>
      <c r="H279">
        <v>2.78</v>
      </c>
      <c r="I279">
        <v>2.86</v>
      </c>
      <c r="J279">
        <v>3.32</v>
      </c>
      <c r="K279">
        <v>3.37</v>
      </c>
      <c r="L279">
        <v>3.29</v>
      </c>
      <c r="M279">
        <v>2.9</v>
      </c>
      <c r="N279">
        <v>3.46</v>
      </c>
    </row>
    <row r="280" spans="1:14" x14ac:dyDescent="0.3">
      <c r="A280" t="s">
        <v>638</v>
      </c>
      <c r="B280" t="s">
        <v>107</v>
      </c>
      <c r="C280">
        <v>3.08</v>
      </c>
      <c r="D280">
        <v>2.5499999999999998</v>
      </c>
      <c r="E280">
        <v>2.58</v>
      </c>
      <c r="F280">
        <v>2.84</v>
      </c>
      <c r="G280">
        <v>2.68</v>
      </c>
      <c r="H280">
        <v>2.57</v>
      </c>
      <c r="I280">
        <v>2.21</v>
      </c>
      <c r="J280">
        <v>1.75</v>
      </c>
      <c r="K280">
        <v>3.06</v>
      </c>
      <c r="L280">
        <v>3.29</v>
      </c>
      <c r="M280">
        <v>3.07</v>
      </c>
      <c r="N280">
        <v>2.75</v>
      </c>
    </row>
    <row r="281" spans="1:14" x14ac:dyDescent="0.3">
      <c r="A281" t="s">
        <v>639</v>
      </c>
      <c r="B281" t="s">
        <v>115</v>
      </c>
      <c r="C281">
        <v>3.08</v>
      </c>
      <c r="D281">
        <v>2.48</v>
      </c>
      <c r="E281">
        <v>2.67</v>
      </c>
      <c r="F281">
        <v>2.89</v>
      </c>
      <c r="G281">
        <v>2.54</v>
      </c>
      <c r="H281">
        <v>2.37</v>
      </c>
      <c r="I281">
        <v>2.88</v>
      </c>
      <c r="J281">
        <v>2.93</v>
      </c>
      <c r="K281">
        <v>3.38</v>
      </c>
      <c r="L281">
        <v>3.33</v>
      </c>
      <c r="M281">
        <v>3</v>
      </c>
      <c r="N281">
        <v>3.26</v>
      </c>
    </row>
    <row r="282" spans="1:14" x14ac:dyDescent="0.3">
      <c r="A282" t="s">
        <v>640</v>
      </c>
      <c r="B282" t="s">
        <v>129</v>
      </c>
      <c r="C282">
        <v>3.53</v>
      </c>
      <c r="D282">
        <v>2.38</v>
      </c>
      <c r="E282">
        <v>2.5499999999999998</v>
      </c>
      <c r="F282">
        <v>2.34</v>
      </c>
      <c r="G282">
        <v>2.59</v>
      </c>
      <c r="H282">
        <v>2.34</v>
      </c>
      <c r="I282">
        <v>2.74</v>
      </c>
      <c r="J282">
        <v>2.63</v>
      </c>
      <c r="K282">
        <v>3.78</v>
      </c>
      <c r="L282">
        <v>2.69</v>
      </c>
      <c r="M282">
        <v>3.3</v>
      </c>
      <c r="N282">
        <v>3.14</v>
      </c>
    </row>
    <row r="283" spans="1:14" x14ac:dyDescent="0.3">
      <c r="A283" t="s">
        <v>641</v>
      </c>
      <c r="B283" t="s">
        <v>132</v>
      </c>
      <c r="C283">
        <v>2.71</v>
      </c>
      <c r="D283">
        <v>2.86</v>
      </c>
      <c r="E283">
        <v>3.09</v>
      </c>
      <c r="F283">
        <v>2.76</v>
      </c>
      <c r="G283">
        <v>2.15</v>
      </c>
      <c r="H283">
        <v>2.31</v>
      </c>
      <c r="I283">
        <v>2.65</v>
      </c>
      <c r="J283">
        <v>2.2200000000000002</v>
      </c>
      <c r="K283">
        <v>2.25</v>
      </c>
      <c r="L283">
        <v>3.26</v>
      </c>
      <c r="M283">
        <v>3.35</v>
      </c>
      <c r="N283">
        <v>2.68</v>
      </c>
    </row>
    <row r="284" spans="1:14" x14ac:dyDescent="0.3">
      <c r="A284" t="s">
        <v>642</v>
      </c>
      <c r="B284" t="s">
        <v>179</v>
      </c>
      <c r="C284">
        <v>2.58</v>
      </c>
      <c r="D284">
        <v>2.65</v>
      </c>
      <c r="E284">
        <v>2.91</v>
      </c>
      <c r="F284">
        <v>2.76</v>
      </c>
      <c r="G284">
        <v>2.82</v>
      </c>
      <c r="H284">
        <v>2.61</v>
      </c>
      <c r="I284">
        <v>2.63</v>
      </c>
      <c r="J284">
        <v>2.4900000000000002</v>
      </c>
      <c r="K284">
        <v>3.24</v>
      </c>
      <c r="L284">
        <v>3.22</v>
      </c>
      <c r="M284">
        <v>2.93</v>
      </c>
      <c r="N284">
        <v>2.97</v>
      </c>
    </row>
    <row r="285" spans="1:14" x14ac:dyDescent="0.3">
      <c r="A285" t="s">
        <v>643</v>
      </c>
      <c r="B285" t="s">
        <v>227</v>
      </c>
      <c r="C285">
        <v>2.58</v>
      </c>
      <c r="D285">
        <v>2.83</v>
      </c>
      <c r="E285">
        <v>2.74</v>
      </c>
      <c r="F285">
        <v>2.08</v>
      </c>
      <c r="G285">
        <v>3.26</v>
      </c>
      <c r="H285">
        <v>2.2200000000000002</v>
      </c>
      <c r="I285">
        <v>2.02</v>
      </c>
      <c r="J285">
        <v>2.4700000000000002</v>
      </c>
      <c r="K285">
        <v>2.78</v>
      </c>
      <c r="L285">
        <v>2.83</v>
      </c>
      <c r="M285">
        <v>3.21</v>
      </c>
      <c r="N285">
        <v>4.33</v>
      </c>
    </row>
    <row r="286" spans="1:14" x14ac:dyDescent="0.3">
      <c r="A286" t="s">
        <v>644</v>
      </c>
      <c r="B286" t="s">
        <v>284</v>
      </c>
      <c r="C286">
        <v>3.24</v>
      </c>
      <c r="D286">
        <v>2.59</v>
      </c>
      <c r="E286">
        <v>3.11</v>
      </c>
      <c r="F286">
        <v>2.75</v>
      </c>
      <c r="G286">
        <v>2.69</v>
      </c>
      <c r="H286">
        <v>2.58</v>
      </c>
      <c r="I286">
        <v>3.27</v>
      </c>
      <c r="J286">
        <v>2.96</v>
      </c>
      <c r="K286">
        <v>2.76</v>
      </c>
      <c r="L286">
        <v>2.6</v>
      </c>
      <c r="M286">
        <v>3.15</v>
      </c>
      <c r="N286">
        <v>3.14</v>
      </c>
    </row>
    <row r="287" spans="1:14" x14ac:dyDescent="0.3">
      <c r="A287" t="s">
        <v>645</v>
      </c>
      <c r="B287" t="s">
        <v>320</v>
      </c>
      <c r="C287">
        <v>3.2</v>
      </c>
      <c r="D287">
        <v>2.97</v>
      </c>
      <c r="E287">
        <v>2.09</v>
      </c>
      <c r="F287">
        <v>2.83</v>
      </c>
      <c r="G287">
        <v>2.37</v>
      </c>
      <c r="H287">
        <v>2.93</v>
      </c>
      <c r="I287">
        <v>3.38</v>
      </c>
      <c r="J287">
        <v>2.94</v>
      </c>
      <c r="K287">
        <v>3.51</v>
      </c>
      <c r="L287">
        <v>2.86</v>
      </c>
      <c r="M287">
        <v>3.08</v>
      </c>
      <c r="N287">
        <v>3.43</v>
      </c>
    </row>
    <row r="288" spans="1:14" x14ac:dyDescent="0.3">
      <c r="A288" t="s">
        <v>646</v>
      </c>
      <c r="B288" t="s">
        <v>886</v>
      </c>
      <c r="C288">
        <v>3.01</v>
      </c>
      <c r="D288">
        <v>3.08</v>
      </c>
      <c r="E288">
        <v>2.91</v>
      </c>
      <c r="F288">
        <v>2.63</v>
      </c>
      <c r="G288">
        <v>2.93</v>
      </c>
      <c r="H288">
        <v>2.84</v>
      </c>
      <c r="I288">
        <v>2.86</v>
      </c>
      <c r="J288">
        <v>2.98</v>
      </c>
      <c r="K288">
        <v>3.12</v>
      </c>
      <c r="L288">
        <v>3.15</v>
      </c>
      <c r="M288">
        <v>3.1</v>
      </c>
      <c r="N288">
        <v>3.02</v>
      </c>
    </row>
    <row r="289" spans="1:14" x14ac:dyDescent="0.3">
      <c r="A289" t="s">
        <v>647</v>
      </c>
      <c r="B289" t="s">
        <v>10</v>
      </c>
      <c r="C289">
        <v>2.63</v>
      </c>
      <c r="D289">
        <v>2.85</v>
      </c>
      <c r="E289">
        <v>2.67</v>
      </c>
      <c r="F289">
        <v>2.48</v>
      </c>
      <c r="G289">
        <v>2.93</v>
      </c>
      <c r="H289">
        <v>3</v>
      </c>
      <c r="I289">
        <v>2.78</v>
      </c>
      <c r="J289">
        <v>2.78</v>
      </c>
      <c r="K289">
        <v>2.71</v>
      </c>
      <c r="L289">
        <v>2.4900000000000002</v>
      </c>
      <c r="M289">
        <v>3.05</v>
      </c>
      <c r="N289">
        <v>3.53</v>
      </c>
    </row>
    <row r="290" spans="1:14" x14ac:dyDescent="0.3">
      <c r="A290" t="s">
        <v>648</v>
      </c>
      <c r="B290" t="s">
        <v>53</v>
      </c>
      <c r="C290">
        <v>3.2</v>
      </c>
      <c r="D290">
        <v>3.09</v>
      </c>
      <c r="E290">
        <v>3.25</v>
      </c>
      <c r="F290">
        <v>2.84</v>
      </c>
      <c r="G290">
        <v>2.88</v>
      </c>
      <c r="H290">
        <v>3.27</v>
      </c>
      <c r="I290">
        <v>3.19</v>
      </c>
      <c r="J290">
        <v>3.07</v>
      </c>
      <c r="K290">
        <v>3.26</v>
      </c>
      <c r="L290">
        <v>3.66</v>
      </c>
      <c r="M290">
        <v>3.32</v>
      </c>
      <c r="N290">
        <v>3.32</v>
      </c>
    </row>
    <row r="291" spans="1:14" x14ac:dyDescent="0.3">
      <c r="A291" t="s">
        <v>649</v>
      </c>
      <c r="B291" t="s">
        <v>81</v>
      </c>
      <c r="C291">
        <v>3.27</v>
      </c>
      <c r="D291">
        <v>2.93</v>
      </c>
      <c r="E291">
        <v>3.4</v>
      </c>
      <c r="F291">
        <v>2.38</v>
      </c>
      <c r="G291">
        <v>2.52</v>
      </c>
      <c r="H291">
        <v>2.93</v>
      </c>
      <c r="I291">
        <v>2.7</v>
      </c>
      <c r="J291">
        <v>2.71</v>
      </c>
      <c r="K291">
        <v>2.68</v>
      </c>
      <c r="L291">
        <v>2.86</v>
      </c>
      <c r="M291">
        <v>1.7</v>
      </c>
      <c r="N291">
        <v>2.88</v>
      </c>
    </row>
    <row r="292" spans="1:14" x14ac:dyDescent="0.3">
      <c r="A292" t="s">
        <v>650</v>
      </c>
      <c r="B292" t="s">
        <v>86</v>
      </c>
      <c r="C292">
        <v>3.18</v>
      </c>
      <c r="D292">
        <v>3.36</v>
      </c>
      <c r="E292">
        <v>3.09</v>
      </c>
      <c r="F292">
        <v>3.2</v>
      </c>
      <c r="G292">
        <v>3</v>
      </c>
      <c r="H292">
        <v>2.39</v>
      </c>
      <c r="I292">
        <v>2.91</v>
      </c>
      <c r="J292">
        <v>2.88</v>
      </c>
      <c r="K292">
        <v>3.12</v>
      </c>
      <c r="L292">
        <v>3.43</v>
      </c>
      <c r="M292">
        <v>3.4</v>
      </c>
      <c r="N292">
        <v>3.66</v>
      </c>
    </row>
    <row r="293" spans="1:14" x14ac:dyDescent="0.3">
      <c r="A293" t="s">
        <v>651</v>
      </c>
      <c r="B293" t="s">
        <v>116</v>
      </c>
      <c r="C293">
        <v>3.34</v>
      </c>
      <c r="D293">
        <v>2.4</v>
      </c>
      <c r="E293">
        <v>2.38</v>
      </c>
      <c r="F293">
        <v>2.34</v>
      </c>
      <c r="G293">
        <v>3.21</v>
      </c>
      <c r="H293">
        <v>2.83</v>
      </c>
      <c r="I293">
        <v>2.4500000000000002</v>
      </c>
      <c r="J293">
        <v>3.04</v>
      </c>
      <c r="K293">
        <v>2.78</v>
      </c>
      <c r="L293">
        <v>2.46</v>
      </c>
      <c r="M293" t="s">
        <v>390</v>
      </c>
      <c r="N293">
        <v>3.05</v>
      </c>
    </row>
    <row r="294" spans="1:14" x14ac:dyDescent="0.3">
      <c r="A294" t="s">
        <v>652</v>
      </c>
      <c r="B294" t="s">
        <v>164</v>
      </c>
      <c r="C294">
        <v>3.14</v>
      </c>
      <c r="D294">
        <v>3.21</v>
      </c>
      <c r="E294">
        <v>2.76</v>
      </c>
      <c r="F294">
        <v>2.89</v>
      </c>
      <c r="G294">
        <v>2.77</v>
      </c>
      <c r="H294">
        <v>2.95</v>
      </c>
      <c r="I294">
        <v>2.87</v>
      </c>
      <c r="J294">
        <v>2.92</v>
      </c>
      <c r="K294">
        <v>3</v>
      </c>
      <c r="L294">
        <v>3.29</v>
      </c>
      <c r="M294">
        <v>3.23</v>
      </c>
      <c r="N294">
        <v>3.01</v>
      </c>
    </row>
    <row r="295" spans="1:14" x14ac:dyDescent="0.3">
      <c r="A295" t="s">
        <v>653</v>
      </c>
      <c r="B295" t="s">
        <v>236</v>
      </c>
      <c r="C295">
        <v>2.5499999999999998</v>
      </c>
      <c r="D295">
        <v>3.49</v>
      </c>
      <c r="E295">
        <v>2.83</v>
      </c>
      <c r="F295">
        <v>2.71</v>
      </c>
      <c r="G295">
        <v>2.84</v>
      </c>
      <c r="H295">
        <v>2.65</v>
      </c>
      <c r="I295">
        <v>3.24</v>
      </c>
      <c r="J295">
        <v>3.18</v>
      </c>
      <c r="K295">
        <v>3.49</v>
      </c>
      <c r="L295">
        <v>2.66</v>
      </c>
      <c r="M295">
        <v>2.4900000000000002</v>
      </c>
      <c r="N295">
        <v>2.71</v>
      </c>
    </row>
    <row r="296" spans="1:14" x14ac:dyDescent="0.3">
      <c r="A296" t="s">
        <v>654</v>
      </c>
      <c r="B296" s="23" t="s">
        <v>1008</v>
      </c>
      <c r="C296">
        <v>3.17</v>
      </c>
      <c r="D296">
        <v>3.61</v>
      </c>
      <c r="E296">
        <v>3.28</v>
      </c>
      <c r="F296">
        <v>2.16</v>
      </c>
      <c r="G296">
        <v>3.18</v>
      </c>
      <c r="H296">
        <v>3.12</v>
      </c>
      <c r="I296">
        <v>2.93</v>
      </c>
      <c r="J296">
        <v>3.26</v>
      </c>
      <c r="K296">
        <v>3.46</v>
      </c>
      <c r="L296">
        <v>2.93</v>
      </c>
      <c r="M296">
        <v>3.39</v>
      </c>
      <c r="N296">
        <v>2.66</v>
      </c>
    </row>
    <row r="297" spans="1:14" x14ac:dyDescent="0.3">
      <c r="A297" t="s">
        <v>655</v>
      </c>
      <c r="B297" t="s">
        <v>275</v>
      </c>
      <c r="C297">
        <v>2.72</v>
      </c>
      <c r="D297">
        <v>2.63</v>
      </c>
      <c r="E297">
        <v>2.59</v>
      </c>
      <c r="F297">
        <v>2.42</v>
      </c>
      <c r="G297">
        <v>3.15</v>
      </c>
      <c r="H297">
        <v>3.11</v>
      </c>
      <c r="I297">
        <v>3.08</v>
      </c>
      <c r="J297">
        <v>3.38</v>
      </c>
      <c r="K297">
        <v>3.44</v>
      </c>
      <c r="L297">
        <v>3.69</v>
      </c>
      <c r="M297">
        <v>2.71</v>
      </c>
      <c r="N297">
        <v>2.81</v>
      </c>
    </row>
    <row r="298" spans="1:14" x14ac:dyDescent="0.3">
      <c r="A298" t="s">
        <v>656</v>
      </c>
      <c r="B298" t="s">
        <v>286</v>
      </c>
      <c r="C298">
        <v>3.11</v>
      </c>
      <c r="D298">
        <v>3.14</v>
      </c>
      <c r="E298">
        <v>2.8</v>
      </c>
      <c r="F298">
        <v>3</v>
      </c>
      <c r="G298">
        <v>3.27</v>
      </c>
      <c r="H298">
        <v>2.4</v>
      </c>
      <c r="I298">
        <v>2.98</v>
      </c>
      <c r="J298">
        <v>2.92</v>
      </c>
      <c r="K298">
        <v>3.26</v>
      </c>
      <c r="L298">
        <v>3.51</v>
      </c>
      <c r="M298">
        <v>3.9</v>
      </c>
      <c r="N298">
        <v>2.5</v>
      </c>
    </row>
    <row r="299" spans="1:14" x14ac:dyDescent="0.3">
      <c r="A299" t="s">
        <v>657</v>
      </c>
      <c r="B299" t="s">
        <v>289</v>
      </c>
      <c r="C299">
        <v>3.15</v>
      </c>
      <c r="D299">
        <v>3.02</v>
      </c>
      <c r="E299">
        <v>2.72</v>
      </c>
      <c r="F299">
        <v>2.52</v>
      </c>
      <c r="G299">
        <v>2.82</v>
      </c>
      <c r="H299">
        <v>2.4</v>
      </c>
      <c r="I299">
        <v>2.4500000000000002</v>
      </c>
      <c r="J299">
        <v>2.6</v>
      </c>
      <c r="K299">
        <v>3.07</v>
      </c>
      <c r="L299">
        <v>3.18</v>
      </c>
      <c r="M299">
        <v>2.95</v>
      </c>
      <c r="N299">
        <v>3.04</v>
      </c>
    </row>
    <row r="300" spans="1:14" x14ac:dyDescent="0.3">
      <c r="A300" t="s">
        <v>658</v>
      </c>
      <c r="B300" t="s">
        <v>294</v>
      </c>
      <c r="C300">
        <v>2.71</v>
      </c>
      <c r="D300">
        <v>3.22</v>
      </c>
      <c r="E300">
        <v>3.19</v>
      </c>
      <c r="F300">
        <v>2.29</v>
      </c>
      <c r="G300">
        <v>2.54</v>
      </c>
      <c r="H300">
        <v>2.86</v>
      </c>
      <c r="I300">
        <v>2.4900000000000002</v>
      </c>
      <c r="J300">
        <v>3.01</v>
      </c>
      <c r="K300">
        <v>3.02</v>
      </c>
      <c r="L300">
        <v>3</v>
      </c>
      <c r="M300">
        <v>3.57</v>
      </c>
      <c r="N300">
        <v>3.13</v>
      </c>
    </row>
    <row r="301" spans="1:14" x14ac:dyDescent="0.3">
      <c r="A301" t="s">
        <v>659</v>
      </c>
      <c r="B301" t="s">
        <v>346</v>
      </c>
      <c r="C301">
        <v>3.29</v>
      </c>
      <c r="D301">
        <v>3.03</v>
      </c>
      <c r="E301">
        <v>2.84</v>
      </c>
      <c r="F301">
        <v>2.86</v>
      </c>
      <c r="G301">
        <v>2.91</v>
      </c>
      <c r="H301">
        <v>3.06</v>
      </c>
      <c r="I301">
        <v>3.12</v>
      </c>
      <c r="J301">
        <v>2.96</v>
      </c>
      <c r="K301">
        <v>3.15</v>
      </c>
      <c r="L301">
        <v>3.36</v>
      </c>
      <c r="M301">
        <v>3.11</v>
      </c>
      <c r="N301">
        <v>3.08</v>
      </c>
    </row>
    <row r="302" spans="1:14" x14ac:dyDescent="0.3">
      <c r="A302" t="s">
        <v>660</v>
      </c>
      <c r="B302" t="s">
        <v>60</v>
      </c>
      <c r="C302">
        <v>3.23</v>
      </c>
      <c r="D302">
        <v>3.15</v>
      </c>
      <c r="E302">
        <v>2.71</v>
      </c>
      <c r="F302">
        <v>2.65</v>
      </c>
      <c r="G302">
        <v>2.91</v>
      </c>
      <c r="H302">
        <v>2.93</v>
      </c>
      <c r="I302">
        <v>3.16</v>
      </c>
      <c r="J302">
        <v>2.76</v>
      </c>
      <c r="K302">
        <v>3.17</v>
      </c>
      <c r="L302">
        <v>3.13</v>
      </c>
      <c r="M302">
        <v>2.59</v>
      </c>
      <c r="N302">
        <v>2.71</v>
      </c>
    </row>
    <row r="303" spans="1:14" x14ac:dyDescent="0.3">
      <c r="A303" t="s">
        <v>661</v>
      </c>
      <c r="B303" t="s">
        <v>203</v>
      </c>
      <c r="C303">
        <v>3.72</v>
      </c>
      <c r="D303">
        <v>3.14</v>
      </c>
      <c r="E303">
        <v>3.47</v>
      </c>
      <c r="F303">
        <v>3.29</v>
      </c>
      <c r="G303">
        <v>3.15</v>
      </c>
      <c r="H303">
        <v>3.52</v>
      </c>
      <c r="I303">
        <v>3.41</v>
      </c>
      <c r="J303">
        <v>3.02</v>
      </c>
      <c r="K303">
        <v>3.62</v>
      </c>
      <c r="L303">
        <v>3.64</v>
      </c>
      <c r="M303">
        <v>3.6</v>
      </c>
      <c r="N303">
        <v>3.01</v>
      </c>
    </row>
    <row r="304" spans="1:14" x14ac:dyDescent="0.3">
      <c r="A304" t="s">
        <v>662</v>
      </c>
      <c r="B304" t="s">
        <v>251</v>
      </c>
      <c r="C304">
        <v>3.12</v>
      </c>
      <c r="D304">
        <v>3.31</v>
      </c>
      <c r="E304">
        <v>2.59</v>
      </c>
      <c r="F304">
        <v>2.41</v>
      </c>
      <c r="G304">
        <v>2.85</v>
      </c>
      <c r="H304">
        <v>2.84</v>
      </c>
      <c r="I304">
        <v>3.04</v>
      </c>
      <c r="J304">
        <v>2.76</v>
      </c>
      <c r="K304">
        <v>2.86</v>
      </c>
      <c r="L304">
        <v>3.07</v>
      </c>
      <c r="M304">
        <v>3.52</v>
      </c>
      <c r="N304">
        <v>3.21</v>
      </c>
    </row>
    <row r="305" spans="1:14" x14ac:dyDescent="0.3">
      <c r="A305" t="s">
        <v>663</v>
      </c>
      <c r="B305" t="s">
        <v>296</v>
      </c>
      <c r="C305">
        <v>3.07</v>
      </c>
      <c r="D305">
        <v>2.58</v>
      </c>
      <c r="E305">
        <v>2.7</v>
      </c>
      <c r="F305">
        <v>2.82</v>
      </c>
      <c r="G305">
        <v>2.85</v>
      </c>
      <c r="H305">
        <v>3.04</v>
      </c>
      <c r="I305">
        <v>3.11</v>
      </c>
      <c r="J305">
        <v>3.42</v>
      </c>
      <c r="K305">
        <v>2.93</v>
      </c>
      <c r="L305">
        <v>3.55</v>
      </c>
      <c r="M305">
        <v>3.2</v>
      </c>
      <c r="N305">
        <v>3.31</v>
      </c>
    </row>
    <row r="306" spans="1:14" x14ac:dyDescent="0.3">
      <c r="A306" t="s">
        <v>664</v>
      </c>
      <c r="B306" t="s">
        <v>314</v>
      </c>
      <c r="C306">
        <v>3.24</v>
      </c>
      <c r="D306">
        <v>2.9</v>
      </c>
      <c r="E306">
        <v>2.58</v>
      </c>
      <c r="F306">
        <v>3.12</v>
      </c>
      <c r="G306">
        <v>2.72</v>
      </c>
      <c r="H306">
        <v>2.85</v>
      </c>
      <c r="I306">
        <v>2.72</v>
      </c>
      <c r="J306">
        <v>2.9</v>
      </c>
      <c r="K306">
        <v>3.1</v>
      </c>
      <c r="L306">
        <v>3.41</v>
      </c>
      <c r="M306">
        <v>2.5099999999999998</v>
      </c>
      <c r="N306">
        <v>3.19</v>
      </c>
    </row>
    <row r="307" spans="1:14" x14ac:dyDescent="0.3">
      <c r="A307" t="s">
        <v>665</v>
      </c>
      <c r="B307" t="s">
        <v>887</v>
      </c>
      <c r="C307">
        <v>3.16</v>
      </c>
      <c r="D307">
        <v>3.13</v>
      </c>
      <c r="E307">
        <v>2.81</v>
      </c>
      <c r="F307">
        <v>2.93</v>
      </c>
      <c r="G307">
        <v>2.81</v>
      </c>
      <c r="H307">
        <v>2.9</v>
      </c>
      <c r="I307">
        <v>3</v>
      </c>
      <c r="J307">
        <v>2.83</v>
      </c>
      <c r="K307">
        <v>3.11</v>
      </c>
      <c r="L307">
        <v>3.33</v>
      </c>
      <c r="M307">
        <v>2.94</v>
      </c>
      <c r="N307">
        <v>3.36</v>
      </c>
    </row>
    <row r="308" spans="1:14" x14ac:dyDescent="0.3">
      <c r="A308" t="s">
        <v>666</v>
      </c>
      <c r="B308" t="s">
        <v>101</v>
      </c>
      <c r="C308">
        <v>2.72</v>
      </c>
      <c r="D308">
        <v>3.23</v>
      </c>
      <c r="E308">
        <v>2.81</v>
      </c>
      <c r="F308">
        <v>2.99</v>
      </c>
      <c r="G308">
        <v>2.62</v>
      </c>
      <c r="H308">
        <v>3.23</v>
      </c>
      <c r="I308">
        <v>2.88</v>
      </c>
      <c r="J308">
        <v>2.35</v>
      </c>
      <c r="K308">
        <v>3.22</v>
      </c>
      <c r="L308">
        <v>3.77</v>
      </c>
      <c r="M308">
        <v>3.25</v>
      </c>
      <c r="N308">
        <v>2.97</v>
      </c>
    </row>
    <row r="309" spans="1:14" x14ac:dyDescent="0.3">
      <c r="A309" t="s">
        <v>667</v>
      </c>
      <c r="B309" t="s">
        <v>104</v>
      </c>
      <c r="C309">
        <v>3.67</v>
      </c>
      <c r="D309">
        <v>2.81</v>
      </c>
      <c r="E309">
        <v>2.63</v>
      </c>
      <c r="F309">
        <v>2.76</v>
      </c>
      <c r="G309">
        <v>2.87</v>
      </c>
      <c r="H309">
        <v>2.68</v>
      </c>
      <c r="I309">
        <v>3.2</v>
      </c>
      <c r="J309">
        <v>3.63</v>
      </c>
      <c r="K309">
        <v>2.85</v>
      </c>
      <c r="L309">
        <v>3.69</v>
      </c>
      <c r="M309">
        <v>3.2</v>
      </c>
      <c r="N309" t="s">
        <v>390</v>
      </c>
    </row>
    <row r="310" spans="1:14" x14ac:dyDescent="0.3">
      <c r="A310" t="s">
        <v>668</v>
      </c>
      <c r="B310" t="s">
        <v>119</v>
      </c>
      <c r="C310">
        <v>3.49</v>
      </c>
      <c r="D310">
        <v>3.43</v>
      </c>
      <c r="E310">
        <v>2.88</v>
      </c>
      <c r="F310">
        <v>2.74</v>
      </c>
      <c r="G310">
        <v>2.5299999999999998</v>
      </c>
      <c r="H310">
        <v>2.65</v>
      </c>
      <c r="I310">
        <v>2.99</v>
      </c>
      <c r="J310">
        <v>2.54</v>
      </c>
      <c r="K310">
        <v>3.26</v>
      </c>
      <c r="L310">
        <v>3.25</v>
      </c>
      <c r="M310">
        <v>2.88</v>
      </c>
      <c r="N310">
        <v>3.08</v>
      </c>
    </row>
    <row r="311" spans="1:14" x14ac:dyDescent="0.3">
      <c r="A311" t="s">
        <v>669</v>
      </c>
      <c r="B311" t="s">
        <v>178</v>
      </c>
      <c r="C311">
        <v>3.14</v>
      </c>
      <c r="D311">
        <v>2.73</v>
      </c>
      <c r="E311">
        <v>3.03</v>
      </c>
      <c r="F311">
        <v>2.83</v>
      </c>
      <c r="G311">
        <v>2.77</v>
      </c>
      <c r="H311">
        <v>2.4500000000000002</v>
      </c>
      <c r="I311">
        <v>2.97</v>
      </c>
      <c r="J311">
        <v>3.06</v>
      </c>
      <c r="K311">
        <v>3.17</v>
      </c>
      <c r="L311">
        <v>3.48</v>
      </c>
      <c r="M311">
        <v>3.02</v>
      </c>
      <c r="N311">
        <v>3.25</v>
      </c>
    </row>
    <row r="312" spans="1:14" x14ac:dyDescent="0.3">
      <c r="A312" t="s">
        <v>670</v>
      </c>
      <c r="B312" t="s">
        <v>215</v>
      </c>
      <c r="C312">
        <v>3.04</v>
      </c>
      <c r="D312">
        <v>2.9</v>
      </c>
      <c r="E312">
        <v>3.08</v>
      </c>
      <c r="F312">
        <v>2.69</v>
      </c>
      <c r="G312">
        <v>2.4700000000000002</v>
      </c>
      <c r="H312">
        <v>3.41</v>
      </c>
      <c r="I312">
        <v>3.34</v>
      </c>
      <c r="J312">
        <v>2.61</v>
      </c>
      <c r="K312">
        <v>3.18</v>
      </c>
      <c r="L312">
        <v>3.24</v>
      </c>
      <c r="M312">
        <v>2.63</v>
      </c>
      <c r="N312">
        <v>3.47</v>
      </c>
    </row>
    <row r="313" spans="1:14" x14ac:dyDescent="0.3">
      <c r="A313" t="s">
        <v>671</v>
      </c>
      <c r="B313" t="s">
        <v>225</v>
      </c>
      <c r="C313">
        <v>3.57</v>
      </c>
      <c r="D313">
        <v>3.71</v>
      </c>
      <c r="E313">
        <v>2.65</v>
      </c>
      <c r="F313">
        <v>3.48</v>
      </c>
      <c r="G313">
        <v>3.36</v>
      </c>
      <c r="H313">
        <v>3.54</v>
      </c>
      <c r="I313">
        <v>2.95</v>
      </c>
      <c r="J313">
        <v>2.52</v>
      </c>
      <c r="K313">
        <v>2.6</v>
      </c>
      <c r="L313">
        <v>2.86</v>
      </c>
      <c r="M313">
        <v>3.19</v>
      </c>
      <c r="N313" t="s">
        <v>390</v>
      </c>
    </row>
    <row r="314" spans="1:14" x14ac:dyDescent="0.3">
      <c r="A314" t="s">
        <v>672</v>
      </c>
      <c r="B314" t="s">
        <v>259</v>
      </c>
      <c r="C314">
        <v>3.12</v>
      </c>
      <c r="D314">
        <v>3.13</v>
      </c>
      <c r="E314">
        <v>2.95</v>
      </c>
      <c r="F314">
        <v>3.37</v>
      </c>
      <c r="G314">
        <v>3.36</v>
      </c>
      <c r="H314">
        <v>3.13</v>
      </c>
      <c r="I314">
        <v>2.87</v>
      </c>
      <c r="J314">
        <v>3.21</v>
      </c>
      <c r="K314">
        <v>2.92</v>
      </c>
      <c r="L314">
        <v>4.29</v>
      </c>
      <c r="M314">
        <v>3.63</v>
      </c>
      <c r="N314">
        <v>5.16</v>
      </c>
    </row>
    <row r="315" spans="1:14" x14ac:dyDescent="0.3">
      <c r="A315" t="s">
        <v>673</v>
      </c>
      <c r="B315" t="s">
        <v>273</v>
      </c>
      <c r="C315">
        <v>2.95</v>
      </c>
      <c r="D315">
        <v>3.01</v>
      </c>
      <c r="E315">
        <v>2.7</v>
      </c>
      <c r="F315">
        <v>3.34</v>
      </c>
      <c r="G315">
        <v>3.35</v>
      </c>
      <c r="H315">
        <v>3.06</v>
      </c>
      <c r="I315">
        <v>2.54</v>
      </c>
      <c r="J315">
        <v>3.92</v>
      </c>
      <c r="K315">
        <v>3.43</v>
      </c>
      <c r="L315">
        <v>3.24</v>
      </c>
      <c r="M315">
        <v>1.91</v>
      </c>
      <c r="N315">
        <v>3.34</v>
      </c>
    </row>
    <row r="316" spans="1:14" x14ac:dyDescent="0.3">
      <c r="A316" t="s">
        <v>674</v>
      </c>
      <c r="B316" t="s">
        <v>279</v>
      </c>
      <c r="C316">
        <v>2.92</v>
      </c>
      <c r="D316">
        <v>3.55</v>
      </c>
      <c r="E316">
        <v>2.5299999999999998</v>
      </c>
      <c r="F316">
        <v>3.02</v>
      </c>
      <c r="G316">
        <v>2.4</v>
      </c>
      <c r="H316">
        <v>2.41</v>
      </c>
      <c r="I316">
        <v>3.11</v>
      </c>
      <c r="J316">
        <v>3.21</v>
      </c>
      <c r="K316">
        <v>2.72</v>
      </c>
      <c r="L316">
        <v>2.64</v>
      </c>
      <c r="M316">
        <v>2.61</v>
      </c>
      <c r="N316">
        <v>3.11</v>
      </c>
    </row>
    <row r="317" spans="1:14" x14ac:dyDescent="0.3">
      <c r="A317" t="s">
        <v>675</v>
      </c>
      <c r="B317" t="s">
        <v>305</v>
      </c>
      <c r="C317">
        <v>2.81</v>
      </c>
      <c r="D317">
        <v>2.75</v>
      </c>
      <c r="E317">
        <v>2.6</v>
      </c>
      <c r="F317">
        <v>2.57</v>
      </c>
      <c r="G317">
        <v>2.57</v>
      </c>
      <c r="H317">
        <v>2.42</v>
      </c>
      <c r="I317">
        <v>2.91</v>
      </c>
      <c r="J317">
        <v>2.74</v>
      </c>
      <c r="K317">
        <v>2.95</v>
      </c>
      <c r="L317">
        <v>3.36</v>
      </c>
      <c r="M317">
        <v>2.75</v>
      </c>
      <c r="N317">
        <v>2.94</v>
      </c>
    </row>
    <row r="318" spans="1:14" x14ac:dyDescent="0.3">
      <c r="A318" t="s">
        <v>676</v>
      </c>
      <c r="B318" t="s">
        <v>323</v>
      </c>
      <c r="C318">
        <v>3.56</v>
      </c>
      <c r="D318">
        <v>3.22</v>
      </c>
      <c r="E318">
        <v>2.86</v>
      </c>
      <c r="F318">
        <v>2.78</v>
      </c>
      <c r="G318">
        <v>3</v>
      </c>
      <c r="H318">
        <v>2.77</v>
      </c>
      <c r="I318">
        <v>3.19</v>
      </c>
      <c r="J318">
        <v>2.1800000000000002</v>
      </c>
      <c r="K318">
        <v>3.64</v>
      </c>
      <c r="L318">
        <v>2.69</v>
      </c>
      <c r="M318">
        <v>3.31</v>
      </c>
      <c r="N318">
        <v>2.76</v>
      </c>
    </row>
    <row r="319" spans="1:14" x14ac:dyDescent="0.3">
      <c r="A319" t="s">
        <v>677</v>
      </c>
      <c r="B319" t="s">
        <v>351</v>
      </c>
      <c r="C319">
        <v>3.04</v>
      </c>
      <c r="D319">
        <v>3.24</v>
      </c>
      <c r="E319">
        <v>2.74</v>
      </c>
      <c r="F319">
        <v>2.74</v>
      </c>
      <c r="G319">
        <v>2.9</v>
      </c>
      <c r="H319">
        <v>2.95</v>
      </c>
      <c r="I319">
        <v>2.92</v>
      </c>
      <c r="J319">
        <v>2.65</v>
      </c>
      <c r="K319">
        <v>2.97</v>
      </c>
      <c r="L319">
        <v>3.16</v>
      </c>
      <c r="M319">
        <v>3.37</v>
      </c>
      <c r="N319">
        <v>3.36</v>
      </c>
    </row>
    <row r="320" spans="1:14" x14ac:dyDescent="0.3">
      <c r="A320" t="s">
        <v>678</v>
      </c>
      <c r="B320" t="s">
        <v>2</v>
      </c>
      <c r="C320">
        <v>3.49</v>
      </c>
      <c r="D320">
        <v>2.84</v>
      </c>
      <c r="E320">
        <v>2.38</v>
      </c>
      <c r="F320">
        <v>2.65</v>
      </c>
      <c r="G320">
        <v>3.28</v>
      </c>
      <c r="H320">
        <v>3.68</v>
      </c>
      <c r="I320">
        <v>2.74</v>
      </c>
      <c r="J320">
        <v>2.95</v>
      </c>
      <c r="K320" t="s">
        <v>390</v>
      </c>
      <c r="L320">
        <v>3.19</v>
      </c>
      <c r="M320">
        <v>3.39</v>
      </c>
      <c r="N320">
        <v>4.84</v>
      </c>
    </row>
    <row r="321" spans="1:14" x14ac:dyDescent="0.3">
      <c r="A321" t="s">
        <v>679</v>
      </c>
      <c r="B321" t="s">
        <v>8</v>
      </c>
      <c r="C321">
        <v>3.06</v>
      </c>
      <c r="D321">
        <v>2.94</v>
      </c>
      <c r="E321">
        <v>2.84</v>
      </c>
      <c r="F321">
        <v>2.4</v>
      </c>
      <c r="G321">
        <v>3.22</v>
      </c>
      <c r="H321">
        <v>3.23</v>
      </c>
      <c r="I321">
        <v>2.56</v>
      </c>
      <c r="J321">
        <v>2.54</v>
      </c>
      <c r="K321">
        <v>2.76</v>
      </c>
      <c r="L321">
        <v>2.59</v>
      </c>
      <c r="M321">
        <v>2.81</v>
      </c>
      <c r="N321">
        <v>3.33</v>
      </c>
    </row>
    <row r="322" spans="1:14" x14ac:dyDescent="0.3">
      <c r="A322" t="s">
        <v>680</v>
      </c>
      <c r="B322" t="s">
        <v>64</v>
      </c>
      <c r="C322">
        <v>2.48</v>
      </c>
      <c r="D322">
        <v>3.39</v>
      </c>
      <c r="E322">
        <v>2.89</v>
      </c>
      <c r="F322">
        <v>2.81</v>
      </c>
      <c r="G322">
        <v>2.88</v>
      </c>
      <c r="H322">
        <v>2.84</v>
      </c>
      <c r="I322">
        <v>3</v>
      </c>
      <c r="J322">
        <v>2.48</v>
      </c>
      <c r="K322">
        <v>3.2</v>
      </c>
      <c r="L322">
        <v>3.4</v>
      </c>
      <c r="M322">
        <v>3.45</v>
      </c>
      <c r="N322">
        <v>3.1</v>
      </c>
    </row>
    <row r="323" spans="1:14" x14ac:dyDescent="0.3">
      <c r="A323" t="s">
        <v>681</v>
      </c>
      <c r="B323" t="s">
        <v>77</v>
      </c>
      <c r="C323">
        <v>3.37</v>
      </c>
      <c r="D323">
        <v>2.87</v>
      </c>
      <c r="E323">
        <v>2.48</v>
      </c>
      <c r="F323">
        <v>2.91</v>
      </c>
      <c r="G323">
        <v>2.3199999999999998</v>
      </c>
      <c r="H323">
        <v>3.02</v>
      </c>
      <c r="I323">
        <v>2.97</v>
      </c>
      <c r="J323">
        <v>2.78</v>
      </c>
      <c r="K323">
        <v>2.98</v>
      </c>
      <c r="L323">
        <v>3.29</v>
      </c>
      <c r="M323">
        <v>3.62</v>
      </c>
      <c r="N323">
        <v>3.73</v>
      </c>
    </row>
    <row r="324" spans="1:14" x14ac:dyDescent="0.3">
      <c r="A324" t="s">
        <v>682</v>
      </c>
      <c r="B324" t="s">
        <v>139</v>
      </c>
      <c r="C324">
        <v>3.23</v>
      </c>
      <c r="D324">
        <v>4.01</v>
      </c>
      <c r="E324">
        <v>3.36</v>
      </c>
      <c r="F324">
        <v>3.05</v>
      </c>
      <c r="G324">
        <v>2.68</v>
      </c>
      <c r="H324">
        <v>2.7</v>
      </c>
      <c r="I324">
        <v>3.16</v>
      </c>
      <c r="J324">
        <v>2.15</v>
      </c>
      <c r="K324">
        <v>2.2200000000000002</v>
      </c>
      <c r="L324">
        <v>3.44</v>
      </c>
      <c r="M324">
        <v>3.18</v>
      </c>
      <c r="N324">
        <v>2.48</v>
      </c>
    </row>
    <row r="325" spans="1:14" x14ac:dyDescent="0.3">
      <c r="A325" t="s">
        <v>683</v>
      </c>
      <c r="B325" t="s">
        <v>175</v>
      </c>
      <c r="C325">
        <v>2.84</v>
      </c>
      <c r="D325">
        <v>3</v>
      </c>
      <c r="E325">
        <v>2.3199999999999998</v>
      </c>
      <c r="F325">
        <v>2.69</v>
      </c>
      <c r="G325">
        <v>2.75</v>
      </c>
      <c r="H325">
        <v>2.5299999999999998</v>
      </c>
      <c r="I325">
        <v>2.65</v>
      </c>
      <c r="J325">
        <v>3.19</v>
      </c>
      <c r="K325">
        <v>3.32</v>
      </c>
      <c r="L325">
        <v>2.97</v>
      </c>
      <c r="M325">
        <v>3.67</v>
      </c>
      <c r="N325">
        <v>2.84</v>
      </c>
    </row>
    <row r="326" spans="1:14" x14ac:dyDescent="0.3">
      <c r="A326" t="s">
        <v>684</v>
      </c>
      <c r="B326" t="s">
        <v>327</v>
      </c>
      <c r="C326">
        <v>3.04</v>
      </c>
      <c r="D326">
        <v>3.48</v>
      </c>
      <c r="E326">
        <v>2.71</v>
      </c>
      <c r="F326">
        <v>2.73</v>
      </c>
      <c r="G326">
        <v>3.28</v>
      </c>
      <c r="H326">
        <v>3.06</v>
      </c>
      <c r="I326">
        <v>3.45</v>
      </c>
      <c r="J326">
        <v>2.58</v>
      </c>
      <c r="K326">
        <v>2.89</v>
      </c>
      <c r="L326">
        <v>3.48</v>
      </c>
      <c r="M326">
        <v>3.71</v>
      </c>
      <c r="N326">
        <v>4.2699999999999996</v>
      </c>
    </row>
    <row r="328" spans="1:14" x14ac:dyDescent="0.3">
      <c r="A328" t="s">
        <v>685</v>
      </c>
      <c r="B328" t="s">
        <v>934</v>
      </c>
    </row>
    <row r="329" spans="1:14" x14ac:dyDescent="0.3">
      <c r="A329" t="s">
        <v>687</v>
      </c>
      <c r="B329" t="s">
        <v>23</v>
      </c>
      <c r="C329">
        <v>3.25</v>
      </c>
      <c r="D329">
        <v>3.03</v>
      </c>
      <c r="E329">
        <v>3.22</v>
      </c>
      <c r="F329">
        <v>3.13</v>
      </c>
      <c r="G329">
        <v>3.07</v>
      </c>
      <c r="H329">
        <v>3.19</v>
      </c>
      <c r="I329">
        <v>3.08</v>
      </c>
      <c r="J329">
        <v>2.88</v>
      </c>
      <c r="K329">
        <v>3.4</v>
      </c>
      <c r="L329">
        <v>3.47</v>
      </c>
      <c r="M329">
        <v>3.38</v>
      </c>
      <c r="N329">
        <v>3.59</v>
      </c>
    </row>
    <row r="330" spans="1:14" x14ac:dyDescent="0.3">
      <c r="A330" t="s">
        <v>688</v>
      </c>
      <c r="B330" t="s">
        <v>1033</v>
      </c>
      <c r="C330">
        <v>3.03</v>
      </c>
      <c r="D330">
        <v>2.91</v>
      </c>
      <c r="E330">
        <v>2.86</v>
      </c>
      <c r="F330">
        <v>2.69</v>
      </c>
      <c r="G330">
        <v>2.77</v>
      </c>
      <c r="H330">
        <v>2.82</v>
      </c>
      <c r="I330">
        <v>2.85</v>
      </c>
      <c r="J330">
        <v>2.86</v>
      </c>
      <c r="K330">
        <v>2.86</v>
      </c>
      <c r="L330">
        <v>3.19</v>
      </c>
      <c r="M330">
        <v>3.19</v>
      </c>
      <c r="N330">
        <v>3.1</v>
      </c>
    </row>
    <row r="331" spans="1:14" x14ac:dyDescent="0.3">
      <c r="A331" t="s">
        <v>689</v>
      </c>
      <c r="B331" t="s">
        <v>41</v>
      </c>
      <c r="C331">
        <v>3.17</v>
      </c>
      <c r="D331">
        <v>3.26</v>
      </c>
      <c r="E331">
        <v>3.05</v>
      </c>
      <c r="F331">
        <v>2.99</v>
      </c>
      <c r="G331">
        <v>3</v>
      </c>
      <c r="H331">
        <v>3.21</v>
      </c>
      <c r="I331">
        <v>3.12</v>
      </c>
      <c r="J331">
        <v>3.41</v>
      </c>
      <c r="K331">
        <v>3.22</v>
      </c>
      <c r="L331">
        <v>3.61</v>
      </c>
      <c r="M331">
        <v>3.38</v>
      </c>
      <c r="N331">
        <v>3.44</v>
      </c>
    </row>
    <row r="332" spans="1:14" x14ac:dyDescent="0.3">
      <c r="A332" t="s">
        <v>690</v>
      </c>
      <c r="B332" t="s">
        <v>72</v>
      </c>
      <c r="C332">
        <v>2.96</v>
      </c>
      <c r="D332">
        <v>2.94</v>
      </c>
      <c r="E332">
        <v>2.89</v>
      </c>
      <c r="F332">
        <v>2.9</v>
      </c>
      <c r="G332">
        <v>2.81</v>
      </c>
      <c r="H332">
        <v>2.63</v>
      </c>
      <c r="I332">
        <v>2.6</v>
      </c>
      <c r="J332">
        <v>2.82</v>
      </c>
      <c r="K332">
        <v>2.9</v>
      </c>
      <c r="L332">
        <v>3.13</v>
      </c>
      <c r="M332">
        <v>3.14</v>
      </c>
      <c r="N332">
        <v>2.89</v>
      </c>
    </row>
    <row r="333" spans="1:14" x14ac:dyDescent="0.3">
      <c r="A333" t="s">
        <v>691</v>
      </c>
      <c r="B333" t="s">
        <v>192</v>
      </c>
      <c r="C333">
        <v>3.12</v>
      </c>
      <c r="D333">
        <v>2.99</v>
      </c>
      <c r="E333">
        <v>2.76</v>
      </c>
      <c r="F333">
        <v>2.78</v>
      </c>
      <c r="G333">
        <v>2.83</v>
      </c>
      <c r="H333">
        <v>2.82</v>
      </c>
      <c r="I333">
        <v>2.83</v>
      </c>
      <c r="J333">
        <v>2.75</v>
      </c>
      <c r="K333">
        <v>3.12</v>
      </c>
      <c r="L333">
        <v>3.34</v>
      </c>
      <c r="M333">
        <v>3.14</v>
      </c>
      <c r="N333">
        <v>2.89</v>
      </c>
    </row>
    <row r="334" spans="1:14" x14ac:dyDescent="0.3">
      <c r="A334" t="s">
        <v>692</v>
      </c>
      <c r="B334" t="s">
        <v>206</v>
      </c>
      <c r="C334">
        <v>3.21</v>
      </c>
      <c r="D334">
        <v>3.14</v>
      </c>
      <c r="E334">
        <v>3.1</v>
      </c>
      <c r="F334">
        <v>2.84</v>
      </c>
      <c r="G334">
        <v>2.82</v>
      </c>
      <c r="H334">
        <v>2.97</v>
      </c>
      <c r="I334">
        <v>2.97</v>
      </c>
      <c r="J334">
        <v>3.03</v>
      </c>
      <c r="K334">
        <v>3.04</v>
      </c>
      <c r="L334">
        <v>3.32</v>
      </c>
      <c r="M334">
        <v>2.88</v>
      </c>
      <c r="N334">
        <v>3.23</v>
      </c>
    </row>
    <row r="335" spans="1:14" x14ac:dyDescent="0.3">
      <c r="A335" t="s">
        <v>693</v>
      </c>
      <c r="B335" t="s">
        <v>244</v>
      </c>
      <c r="C335">
        <v>3.01</v>
      </c>
      <c r="D335">
        <v>3.01</v>
      </c>
      <c r="E335">
        <v>2.57</v>
      </c>
      <c r="F335">
        <v>2.81</v>
      </c>
      <c r="G335">
        <v>2.83</v>
      </c>
      <c r="H335">
        <v>2.81</v>
      </c>
      <c r="I335">
        <v>2.69</v>
      </c>
      <c r="J335">
        <v>2.86</v>
      </c>
      <c r="K335">
        <v>2.89</v>
      </c>
      <c r="L335">
        <v>3.29</v>
      </c>
      <c r="M335">
        <v>3</v>
      </c>
      <c r="N335">
        <v>3.14</v>
      </c>
    </row>
    <row r="336" spans="1:14" x14ac:dyDescent="0.3">
      <c r="A336" t="s">
        <v>694</v>
      </c>
      <c r="B336" t="s">
        <v>276</v>
      </c>
      <c r="C336">
        <v>2.96</v>
      </c>
      <c r="D336">
        <v>2.79</v>
      </c>
      <c r="E336">
        <v>2.97</v>
      </c>
      <c r="F336">
        <v>3.07</v>
      </c>
      <c r="G336">
        <v>3.01</v>
      </c>
      <c r="H336">
        <v>2.94</v>
      </c>
      <c r="I336">
        <v>2.72</v>
      </c>
      <c r="J336">
        <v>2.77</v>
      </c>
      <c r="K336">
        <v>3.16</v>
      </c>
      <c r="L336">
        <v>3.28</v>
      </c>
      <c r="M336">
        <v>3.25</v>
      </c>
      <c r="N336">
        <v>3.22</v>
      </c>
    </row>
    <row r="337" spans="1:14" x14ac:dyDescent="0.3">
      <c r="A337" t="s">
        <v>695</v>
      </c>
      <c r="B337" t="s">
        <v>290</v>
      </c>
      <c r="C337">
        <v>2.95</v>
      </c>
      <c r="D337">
        <v>2.97</v>
      </c>
      <c r="E337">
        <v>2.96</v>
      </c>
      <c r="F337">
        <v>2.88</v>
      </c>
      <c r="G337">
        <v>2.75</v>
      </c>
      <c r="H337">
        <v>2.83</v>
      </c>
      <c r="I337">
        <v>3.04</v>
      </c>
      <c r="J337">
        <v>2.88</v>
      </c>
      <c r="K337">
        <v>3.07</v>
      </c>
      <c r="L337">
        <v>3.42</v>
      </c>
      <c r="M337">
        <v>3.07</v>
      </c>
      <c r="N337">
        <v>3.31</v>
      </c>
    </row>
    <row r="338" spans="1:14" x14ac:dyDescent="0.3">
      <c r="A338" t="s">
        <v>696</v>
      </c>
      <c r="B338" t="s">
        <v>319</v>
      </c>
      <c r="C338">
        <v>2.92</v>
      </c>
      <c r="D338">
        <v>2.8</v>
      </c>
      <c r="E338">
        <v>3.01</v>
      </c>
      <c r="F338">
        <v>2.86</v>
      </c>
      <c r="G338">
        <v>2.74</v>
      </c>
      <c r="H338">
        <v>2.76</v>
      </c>
      <c r="I338">
        <v>2.91</v>
      </c>
      <c r="J338">
        <v>2.8</v>
      </c>
      <c r="K338">
        <v>2.84</v>
      </c>
      <c r="L338">
        <v>3.19</v>
      </c>
      <c r="M338">
        <v>3.12</v>
      </c>
      <c r="N338">
        <v>3.51</v>
      </c>
    </row>
    <row r="339" spans="1:14" x14ac:dyDescent="0.3">
      <c r="A339" t="s">
        <v>697</v>
      </c>
      <c r="B339" t="s">
        <v>335</v>
      </c>
      <c r="C339">
        <v>3.01</v>
      </c>
      <c r="D339">
        <v>2.9</v>
      </c>
      <c r="E339">
        <v>2.78</v>
      </c>
      <c r="F339">
        <v>2.77</v>
      </c>
      <c r="G339">
        <v>2.65</v>
      </c>
      <c r="H339">
        <v>2.69</v>
      </c>
      <c r="I339">
        <v>2.75</v>
      </c>
      <c r="J339">
        <v>2.74</v>
      </c>
      <c r="K339">
        <v>3.03</v>
      </c>
      <c r="L339">
        <v>3.1</v>
      </c>
      <c r="M339">
        <v>2.89</v>
      </c>
      <c r="N339">
        <v>3.16</v>
      </c>
    </row>
    <row r="340" spans="1:14" x14ac:dyDescent="0.3">
      <c r="A340" t="s">
        <v>698</v>
      </c>
      <c r="B340" t="s">
        <v>90</v>
      </c>
      <c r="C340">
        <v>3.18</v>
      </c>
      <c r="D340">
        <v>2.66</v>
      </c>
      <c r="E340">
        <v>3</v>
      </c>
      <c r="F340">
        <v>2.61</v>
      </c>
      <c r="G340">
        <v>2.4700000000000002</v>
      </c>
      <c r="H340">
        <v>2.4900000000000002</v>
      </c>
      <c r="I340">
        <v>2.69</v>
      </c>
      <c r="J340">
        <v>2.56</v>
      </c>
      <c r="K340">
        <v>3.16</v>
      </c>
      <c r="L340">
        <v>3.04</v>
      </c>
      <c r="M340">
        <v>3.06</v>
      </c>
      <c r="N340">
        <v>3.17</v>
      </c>
    </row>
    <row r="341" spans="1:14" x14ac:dyDescent="0.3">
      <c r="A341" t="s">
        <v>699</v>
      </c>
      <c r="B341" t="s">
        <v>106</v>
      </c>
      <c r="C341">
        <v>3.21</v>
      </c>
      <c r="D341">
        <v>3.16</v>
      </c>
      <c r="E341">
        <v>2.44</v>
      </c>
      <c r="F341">
        <v>3.11</v>
      </c>
      <c r="G341">
        <v>3.08</v>
      </c>
      <c r="H341">
        <v>3.22</v>
      </c>
      <c r="I341">
        <v>3.25</v>
      </c>
      <c r="J341">
        <v>3.32</v>
      </c>
      <c r="K341">
        <v>2.74</v>
      </c>
      <c r="L341">
        <v>3.7</v>
      </c>
      <c r="M341">
        <v>3.64</v>
      </c>
      <c r="N341">
        <v>3.32</v>
      </c>
    </row>
    <row r="342" spans="1:14" x14ac:dyDescent="0.3">
      <c r="A342" t="s">
        <v>700</v>
      </c>
      <c r="B342" t="s">
        <v>173</v>
      </c>
      <c r="C342">
        <v>3.12</v>
      </c>
      <c r="D342">
        <v>3.29</v>
      </c>
      <c r="E342">
        <v>2.84</v>
      </c>
      <c r="F342">
        <v>2.94</v>
      </c>
      <c r="G342">
        <v>2.09</v>
      </c>
      <c r="H342">
        <v>2.83</v>
      </c>
      <c r="I342">
        <v>2.5499999999999998</v>
      </c>
      <c r="J342">
        <v>2.72</v>
      </c>
      <c r="K342">
        <v>3.33</v>
      </c>
      <c r="L342">
        <v>3.15</v>
      </c>
      <c r="M342">
        <v>2.41</v>
      </c>
      <c r="N342">
        <v>3.08</v>
      </c>
    </row>
    <row r="343" spans="1:14" x14ac:dyDescent="0.3">
      <c r="A343" t="s">
        <v>701</v>
      </c>
      <c r="B343" t="s">
        <v>184</v>
      </c>
      <c r="C343">
        <v>2.92</v>
      </c>
      <c r="D343">
        <v>2.67</v>
      </c>
      <c r="E343">
        <v>3.15</v>
      </c>
      <c r="F343">
        <v>3.1</v>
      </c>
      <c r="G343">
        <v>2.5</v>
      </c>
      <c r="H343">
        <v>2.4300000000000002</v>
      </c>
      <c r="I343">
        <v>2.5499999999999998</v>
      </c>
      <c r="J343">
        <v>2.65</v>
      </c>
      <c r="K343">
        <v>3.05</v>
      </c>
      <c r="L343">
        <v>3.15</v>
      </c>
      <c r="M343">
        <v>2.86</v>
      </c>
      <c r="N343">
        <v>3.77</v>
      </c>
    </row>
    <row r="344" spans="1:14" x14ac:dyDescent="0.3">
      <c r="A344" t="s">
        <v>702</v>
      </c>
      <c r="B344" t="s">
        <v>245</v>
      </c>
      <c r="C344">
        <v>2.73</v>
      </c>
      <c r="D344">
        <v>3.32</v>
      </c>
      <c r="E344">
        <v>2.95</v>
      </c>
      <c r="F344">
        <v>2.78</v>
      </c>
      <c r="G344">
        <v>2.36</v>
      </c>
      <c r="H344">
        <v>2.92</v>
      </c>
      <c r="I344">
        <v>2.42</v>
      </c>
      <c r="J344">
        <v>2.61</v>
      </c>
      <c r="K344">
        <v>2.6</v>
      </c>
      <c r="L344">
        <v>3.32</v>
      </c>
      <c r="M344">
        <v>2.62</v>
      </c>
      <c r="N344">
        <v>3.61</v>
      </c>
    </row>
    <row r="345" spans="1:14" x14ac:dyDescent="0.3">
      <c r="A345" t="s">
        <v>703</v>
      </c>
      <c r="B345" t="s">
        <v>281</v>
      </c>
      <c r="C345">
        <v>2.81</v>
      </c>
      <c r="D345">
        <v>2.85</v>
      </c>
      <c r="E345">
        <v>2.13</v>
      </c>
      <c r="F345">
        <v>2.39</v>
      </c>
      <c r="G345">
        <v>2.98</v>
      </c>
      <c r="H345">
        <v>2.31</v>
      </c>
      <c r="I345">
        <v>2.9</v>
      </c>
      <c r="J345">
        <v>2.92</v>
      </c>
      <c r="K345">
        <v>3.26</v>
      </c>
      <c r="L345">
        <v>2.76</v>
      </c>
      <c r="M345">
        <v>2.69</v>
      </c>
      <c r="N345">
        <v>3.3</v>
      </c>
    </row>
    <row r="346" spans="1:14" x14ac:dyDescent="0.3">
      <c r="A346" t="s">
        <v>704</v>
      </c>
      <c r="B346" t="s">
        <v>291</v>
      </c>
      <c r="C346">
        <v>2.85</v>
      </c>
      <c r="D346">
        <v>2.75</v>
      </c>
      <c r="E346">
        <v>3.22</v>
      </c>
      <c r="F346">
        <v>2.36</v>
      </c>
      <c r="G346">
        <v>2.72</v>
      </c>
      <c r="H346">
        <v>2.83</v>
      </c>
      <c r="I346">
        <v>2.74</v>
      </c>
      <c r="J346">
        <v>2.71</v>
      </c>
      <c r="K346">
        <v>3.29</v>
      </c>
      <c r="L346">
        <v>2.86</v>
      </c>
      <c r="M346">
        <v>2.4</v>
      </c>
      <c r="N346">
        <v>2.2799999999999998</v>
      </c>
    </row>
    <row r="347" spans="1:14" x14ac:dyDescent="0.3">
      <c r="A347" t="s">
        <v>705</v>
      </c>
      <c r="B347" t="s">
        <v>310</v>
      </c>
      <c r="C347">
        <v>3.2</v>
      </c>
      <c r="D347">
        <v>2.4700000000000002</v>
      </c>
      <c r="E347">
        <v>3.01</v>
      </c>
      <c r="F347">
        <v>2.89</v>
      </c>
      <c r="G347">
        <v>2.74</v>
      </c>
      <c r="H347">
        <v>2.56</v>
      </c>
      <c r="I347">
        <v>2.4700000000000002</v>
      </c>
      <c r="J347">
        <v>1.82</v>
      </c>
      <c r="K347">
        <v>2.73</v>
      </c>
      <c r="L347">
        <v>2.44</v>
      </c>
      <c r="M347">
        <v>2.84</v>
      </c>
      <c r="N347" t="s">
        <v>390</v>
      </c>
    </row>
    <row r="348" spans="1:14" x14ac:dyDescent="0.3">
      <c r="A348" t="s">
        <v>706</v>
      </c>
      <c r="B348" t="s">
        <v>336</v>
      </c>
      <c r="C348">
        <v>2.8</v>
      </c>
      <c r="D348">
        <v>2.99</v>
      </c>
      <c r="E348">
        <v>2.76</v>
      </c>
      <c r="F348">
        <v>2.4500000000000002</v>
      </c>
      <c r="G348">
        <v>2.6</v>
      </c>
      <c r="H348">
        <v>2.74</v>
      </c>
      <c r="I348">
        <v>2.68</v>
      </c>
      <c r="J348">
        <v>2.71</v>
      </c>
      <c r="K348">
        <v>3.1</v>
      </c>
      <c r="L348">
        <v>3.15</v>
      </c>
      <c r="M348">
        <v>2.91</v>
      </c>
      <c r="N348">
        <v>2.87</v>
      </c>
    </row>
    <row r="349" spans="1:14" x14ac:dyDescent="0.3">
      <c r="A349" t="s">
        <v>707</v>
      </c>
      <c r="B349" t="s">
        <v>888</v>
      </c>
      <c r="C349">
        <v>2.95</v>
      </c>
      <c r="D349">
        <v>2.91</v>
      </c>
      <c r="E349">
        <v>2.9</v>
      </c>
      <c r="F349">
        <v>2.85</v>
      </c>
      <c r="G349">
        <v>2.91</v>
      </c>
      <c r="H349">
        <v>2.81</v>
      </c>
      <c r="I349">
        <v>2.81</v>
      </c>
      <c r="J349">
        <v>2.87</v>
      </c>
      <c r="K349">
        <v>2.97</v>
      </c>
      <c r="L349">
        <v>3.21</v>
      </c>
      <c r="M349">
        <v>2.85</v>
      </c>
      <c r="N349">
        <v>3.11</v>
      </c>
    </row>
    <row r="350" spans="1:14" x14ac:dyDescent="0.3">
      <c r="A350" t="s">
        <v>708</v>
      </c>
      <c r="B350" t="s">
        <v>59</v>
      </c>
      <c r="C350">
        <v>2.94</v>
      </c>
      <c r="D350">
        <v>2.95</v>
      </c>
      <c r="E350">
        <v>3.09</v>
      </c>
      <c r="F350">
        <v>2.8</v>
      </c>
      <c r="G350">
        <v>3.23</v>
      </c>
      <c r="H350">
        <v>3.13</v>
      </c>
      <c r="I350">
        <v>2.77</v>
      </c>
      <c r="J350">
        <v>3.03</v>
      </c>
      <c r="K350">
        <v>3.18</v>
      </c>
      <c r="L350">
        <v>3.38</v>
      </c>
      <c r="M350">
        <v>2.72</v>
      </c>
      <c r="N350">
        <v>3.17</v>
      </c>
    </row>
    <row r="351" spans="1:14" x14ac:dyDescent="0.3">
      <c r="A351" t="s">
        <v>709</v>
      </c>
      <c r="B351" t="s">
        <v>73</v>
      </c>
      <c r="C351">
        <v>2.99</v>
      </c>
      <c r="D351">
        <v>2.59</v>
      </c>
      <c r="E351">
        <v>2.7</v>
      </c>
      <c r="F351">
        <v>2.73</v>
      </c>
      <c r="G351">
        <v>2.5299999999999998</v>
      </c>
      <c r="H351">
        <v>2.23</v>
      </c>
      <c r="I351">
        <v>2.2400000000000002</v>
      </c>
      <c r="J351">
        <v>3.16</v>
      </c>
      <c r="K351">
        <v>2.76</v>
      </c>
      <c r="L351">
        <v>2.96</v>
      </c>
      <c r="M351">
        <v>2.64</v>
      </c>
      <c r="N351">
        <v>3.2</v>
      </c>
    </row>
    <row r="352" spans="1:14" x14ac:dyDescent="0.3">
      <c r="A352" t="s">
        <v>710</v>
      </c>
      <c r="B352" t="s">
        <v>110</v>
      </c>
      <c r="C352">
        <v>2.59</v>
      </c>
      <c r="D352">
        <v>2.92</v>
      </c>
      <c r="E352">
        <v>2.93</v>
      </c>
      <c r="F352">
        <v>3.41</v>
      </c>
      <c r="G352">
        <v>2.69</v>
      </c>
      <c r="H352">
        <v>2.88</v>
      </c>
      <c r="I352">
        <v>3.28</v>
      </c>
      <c r="J352">
        <v>2.2599999999999998</v>
      </c>
      <c r="K352">
        <v>2.88</v>
      </c>
      <c r="L352">
        <v>3.54</v>
      </c>
      <c r="M352">
        <v>3.35</v>
      </c>
      <c r="N352">
        <v>4.13</v>
      </c>
    </row>
    <row r="353" spans="1:14" x14ac:dyDescent="0.3">
      <c r="A353" t="s">
        <v>711</v>
      </c>
      <c r="B353" t="s">
        <v>114</v>
      </c>
      <c r="C353">
        <v>3.06</v>
      </c>
      <c r="D353">
        <v>2.81</v>
      </c>
      <c r="E353">
        <v>2.96</v>
      </c>
      <c r="F353">
        <v>2.6</v>
      </c>
      <c r="G353">
        <v>2.72</v>
      </c>
      <c r="H353">
        <v>2.76</v>
      </c>
      <c r="I353">
        <v>2.78</v>
      </c>
      <c r="J353">
        <v>2.82</v>
      </c>
      <c r="K353">
        <v>3.04</v>
      </c>
      <c r="L353">
        <v>3.2</v>
      </c>
      <c r="M353">
        <v>2.46</v>
      </c>
      <c r="N353">
        <v>2.36</v>
      </c>
    </row>
    <row r="354" spans="1:14" x14ac:dyDescent="0.3">
      <c r="A354" t="s">
        <v>712</v>
      </c>
      <c r="B354" t="s">
        <v>270</v>
      </c>
      <c r="C354">
        <v>3.09</v>
      </c>
      <c r="D354">
        <v>3.2</v>
      </c>
      <c r="E354">
        <v>2.97</v>
      </c>
      <c r="F354">
        <v>3</v>
      </c>
      <c r="G354">
        <v>3.09</v>
      </c>
      <c r="H354">
        <v>2.92</v>
      </c>
      <c r="I354">
        <v>2.94</v>
      </c>
      <c r="J354">
        <v>2.94</v>
      </c>
      <c r="K354">
        <v>2.65</v>
      </c>
      <c r="L354">
        <v>2.85</v>
      </c>
      <c r="M354">
        <v>3.09</v>
      </c>
      <c r="N354">
        <v>3.31</v>
      </c>
    </row>
    <row r="355" spans="1:14" x14ac:dyDescent="0.3">
      <c r="A355" t="s">
        <v>713</v>
      </c>
      <c r="B355" t="s">
        <v>285</v>
      </c>
      <c r="C355">
        <v>2.92</v>
      </c>
      <c r="D355">
        <v>2.96</v>
      </c>
      <c r="E355">
        <v>2.68</v>
      </c>
      <c r="F355">
        <v>2.65</v>
      </c>
      <c r="G355">
        <v>3.12</v>
      </c>
      <c r="H355">
        <v>2.82</v>
      </c>
      <c r="I355">
        <v>2.82</v>
      </c>
      <c r="J355">
        <v>2.92</v>
      </c>
      <c r="K355">
        <v>3.31</v>
      </c>
      <c r="L355">
        <v>3.35</v>
      </c>
      <c r="M355">
        <v>3</v>
      </c>
      <c r="N355">
        <v>2.84</v>
      </c>
    </row>
    <row r="356" spans="1:14" x14ac:dyDescent="0.3">
      <c r="A356" t="s">
        <v>714</v>
      </c>
      <c r="B356" t="s">
        <v>347</v>
      </c>
      <c r="C356">
        <v>2.89</v>
      </c>
      <c r="D356">
        <v>3.18</v>
      </c>
      <c r="E356">
        <v>2.69</v>
      </c>
      <c r="F356">
        <v>2.79</v>
      </c>
      <c r="G356">
        <v>2.69</v>
      </c>
      <c r="H356">
        <v>2.91</v>
      </c>
      <c r="I356">
        <v>2.73</v>
      </c>
      <c r="J356">
        <v>2.78</v>
      </c>
      <c r="K356">
        <v>2.89</v>
      </c>
      <c r="L356">
        <v>3.15</v>
      </c>
      <c r="M356">
        <v>3</v>
      </c>
      <c r="N356">
        <v>3.01</v>
      </c>
    </row>
    <row r="357" spans="1:14" x14ac:dyDescent="0.3">
      <c r="A357" t="s">
        <v>715</v>
      </c>
      <c r="B357" t="s">
        <v>171</v>
      </c>
      <c r="C357">
        <v>2.61</v>
      </c>
      <c r="D357">
        <v>3.25</v>
      </c>
      <c r="E357">
        <v>2.59</v>
      </c>
      <c r="F357">
        <v>2.73</v>
      </c>
      <c r="G357">
        <v>3</v>
      </c>
      <c r="H357">
        <v>3.18</v>
      </c>
      <c r="I357">
        <v>2.91</v>
      </c>
      <c r="J357">
        <v>3</v>
      </c>
      <c r="K357">
        <v>2.84</v>
      </c>
      <c r="L357">
        <v>3.47</v>
      </c>
      <c r="M357">
        <v>2.71</v>
      </c>
      <c r="N357">
        <v>3.08</v>
      </c>
    </row>
    <row r="358" spans="1:14" x14ac:dyDescent="0.3">
      <c r="A358" t="s">
        <v>716</v>
      </c>
      <c r="B358" t="s">
        <v>233</v>
      </c>
      <c r="C358">
        <v>2.83</v>
      </c>
      <c r="D358">
        <v>3.46</v>
      </c>
      <c r="E358">
        <v>2.77</v>
      </c>
      <c r="F358">
        <v>2.76</v>
      </c>
      <c r="G358">
        <v>2.74</v>
      </c>
      <c r="H358">
        <v>3.02</v>
      </c>
      <c r="I358">
        <v>2.77</v>
      </c>
      <c r="J358">
        <v>2.89</v>
      </c>
      <c r="K358">
        <v>3.09</v>
      </c>
      <c r="L358">
        <v>3.14</v>
      </c>
      <c r="M358">
        <v>3.23</v>
      </c>
      <c r="N358">
        <v>3.44</v>
      </c>
    </row>
    <row r="359" spans="1:14" x14ac:dyDescent="0.3">
      <c r="A359" t="s">
        <v>717</v>
      </c>
      <c r="B359" t="s">
        <v>253</v>
      </c>
      <c r="C359">
        <v>3.09</v>
      </c>
      <c r="D359">
        <v>2.91</v>
      </c>
      <c r="E359">
        <v>2.52</v>
      </c>
      <c r="F359">
        <v>2.86</v>
      </c>
      <c r="G359">
        <v>2.5</v>
      </c>
      <c r="H359">
        <v>2.65</v>
      </c>
      <c r="I359">
        <v>2.77</v>
      </c>
      <c r="J359">
        <v>2.5099999999999998</v>
      </c>
      <c r="K359">
        <v>2.85</v>
      </c>
      <c r="L359">
        <v>2.74</v>
      </c>
      <c r="M359">
        <v>3.33</v>
      </c>
      <c r="N359">
        <v>2.95</v>
      </c>
    </row>
    <row r="360" spans="1:14" x14ac:dyDescent="0.3">
      <c r="A360" t="s">
        <v>719</v>
      </c>
      <c r="B360" t="s">
        <v>1032</v>
      </c>
      <c r="C360">
        <v>2.92</v>
      </c>
      <c r="D360">
        <v>3.05</v>
      </c>
      <c r="E360">
        <v>2.88</v>
      </c>
      <c r="F360">
        <v>2.8</v>
      </c>
      <c r="G360">
        <v>2.65</v>
      </c>
      <c r="H360">
        <v>2.91</v>
      </c>
      <c r="I360">
        <v>2.5099999999999998</v>
      </c>
      <c r="J360">
        <v>2.84</v>
      </c>
      <c r="K360">
        <v>2.79</v>
      </c>
      <c r="L360">
        <v>3.36</v>
      </c>
      <c r="M360">
        <v>2.67</v>
      </c>
      <c r="N360">
        <v>2.69</v>
      </c>
    </row>
    <row r="362" spans="1:14" x14ac:dyDescent="0.3">
      <c r="A362" t="s">
        <v>720</v>
      </c>
      <c r="B362" t="s">
        <v>935</v>
      </c>
      <c r="C362">
        <v>3.11</v>
      </c>
      <c r="D362">
        <v>3.02</v>
      </c>
      <c r="E362">
        <v>2.97</v>
      </c>
      <c r="F362">
        <v>2.93</v>
      </c>
      <c r="G362">
        <v>2.92</v>
      </c>
      <c r="H362">
        <v>2.96</v>
      </c>
      <c r="I362">
        <v>2.94</v>
      </c>
      <c r="J362">
        <v>2.93</v>
      </c>
    </row>
    <row r="363" spans="1:14" x14ac:dyDescent="0.3">
      <c r="A363" t="s">
        <v>722</v>
      </c>
      <c r="B363" t="s">
        <v>936</v>
      </c>
      <c r="C363">
        <v>2.79</v>
      </c>
      <c r="D363">
        <v>2.94</v>
      </c>
      <c r="E363">
        <v>2.79</v>
      </c>
      <c r="F363">
        <v>2.8</v>
      </c>
      <c r="G363">
        <v>2.57</v>
      </c>
      <c r="H363">
        <v>2.75</v>
      </c>
      <c r="I363">
        <v>2.74</v>
      </c>
      <c r="J363">
        <v>2.74</v>
      </c>
    </row>
    <row r="364" spans="1:14" x14ac:dyDescent="0.3">
      <c r="A364" t="s">
        <v>724</v>
      </c>
      <c r="B364" t="s">
        <v>937</v>
      </c>
      <c r="C364">
        <v>2.93</v>
      </c>
      <c r="D364">
        <v>2.8</v>
      </c>
      <c r="E364">
        <v>3.14</v>
      </c>
      <c r="F364">
        <v>2.99</v>
      </c>
      <c r="G364">
        <v>2.92</v>
      </c>
      <c r="H364">
        <v>2.4500000000000002</v>
      </c>
      <c r="I364">
        <v>2.72</v>
      </c>
      <c r="J364">
        <v>2.74</v>
      </c>
    </row>
    <row r="365" spans="1:14" x14ac:dyDescent="0.3">
      <c r="A365" t="s">
        <v>726</v>
      </c>
      <c r="B365" t="s">
        <v>938</v>
      </c>
      <c r="C365">
        <v>3.1</v>
      </c>
      <c r="D365">
        <v>2.92</v>
      </c>
      <c r="E365">
        <v>2.8</v>
      </c>
      <c r="F365">
        <v>2.83</v>
      </c>
      <c r="G365">
        <v>2.76</v>
      </c>
      <c r="H365">
        <v>2.89</v>
      </c>
      <c r="I365">
        <v>2.77</v>
      </c>
      <c r="J365">
        <v>2.59</v>
      </c>
    </row>
    <row r="366" spans="1:14" x14ac:dyDescent="0.3">
      <c r="A366" t="s">
        <v>728</v>
      </c>
      <c r="B366" t="s">
        <v>939</v>
      </c>
      <c r="C366">
        <v>2.84</v>
      </c>
      <c r="D366">
        <v>3.08</v>
      </c>
      <c r="E366">
        <v>2.97</v>
      </c>
      <c r="F366">
        <v>2.77</v>
      </c>
      <c r="G366">
        <v>2.68</v>
      </c>
      <c r="H366">
        <v>2.61</v>
      </c>
      <c r="I366">
        <v>2.75</v>
      </c>
      <c r="J366">
        <v>2.62</v>
      </c>
    </row>
    <row r="367" spans="1:14" x14ac:dyDescent="0.3">
      <c r="A367" t="s">
        <v>730</v>
      </c>
      <c r="B367" t="s">
        <v>940</v>
      </c>
      <c r="C367">
        <v>2.81</v>
      </c>
      <c r="D367">
        <v>2.79</v>
      </c>
      <c r="E367">
        <v>2.9</v>
      </c>
      <c r="F367">
        <v>2.62</v>
      </c>
      <c r="G367">
        <v>2.5499999999999998</v>
      </c>
      <c r="H367">
        <v>2.7</v>
      </c>
      <c r="I367">
        <v>2.67</v>
      </c>
      <c r="J367">
        <v>2.7</v>
      </c>
    </row>
    <row r="368" spans="1:14" x14ac:dyDescent="0.3">
      <c r="A368" t="s">
        <v>732</v>
      </c>
      <c r="B368" t="s">
        <v>941</v>
      </c>
      <c r="C368">
        <v>3.12</v>
      </c>
      <c r="D368">
        <v>3.03</v>
      </c>
      <c r="E368">
        <v>2.83</v>
      </c>
      <c r="F368">
        <v>2.85</v>
      </c>
      <c r="G368">
        <v>2.87</v>
      </c>
      <c r="H368">
        <v>2.92</v>
      </c>
      <c r="I368">
        <v>2.63</v>
      </c>
      <c r="J368">
        <v>2.5299999999999998</v>
      </c>
    </row>
    <row r="369" spans="1:10" x14ac:dyDescent="0.3">
      <c r="A369" t="s">
        <v>734</v>
      </c>
      <c r="B369" t="s">
        <v>942</v>
      </c>
      <c r="C369">
        <v>2.94</v>
      </c>
      <c r="D369">
        <v>3.01</v>
      </c>
      <c r="E369">
        <v>2.78</v>
      </c>
      <c r="F369">
        <v>2.84</v>
      </c>
      <c r="G369">
        <v>2.54</v>
      </c>
      <c r="H369">
        <v>2.88</v>
      </c>
      <c r="I369">
        <v>2.91</v>
      </c>
      <c r="J369">
        <v>2.68</v>
      </c>
    </row>
    <row r="370" spans="1:10" x14ac:dyDescent="0.3">
      <c r="A370" t="s">
        <v>736</v>
      </c>
      <c r="B370" t="s">
        <v>943</v>
      </c>
      <c r="C370">
        <v>2.88</v>
      </c>
      <c r="D370">
        <v>2.87</v>
      </c>
      <c r="E370">
        <v>2.9</v>
      </c>
      <c r="F370">
        <v>2.78</v>
      </c>
      <c r="G370">
        <v>2.94</v>
      </c>
      <c r="H370">
        <v>2.92</v>
      </c>
      <c r="I370">
        <v>2.95</v>
      </c>
      <c r="J370">
        <v>3.01</v>
      </c>
    </row>
    <row r="371" spans="1:10" x14ac:dyDescent="0.3">
      <c r="A371" t="s">
        <v>738</v>
      </c>
      <c r="B371" t="s">
        <v>944</v>
      </c>
      <c r="C371">
        <v>3.08</v>
      </c>
      <c r="D371">
        <v>2.7</v>
      </c>
      <c r="E371">
        <v>2.5299999999999998</v>
      </c>
      <c r="F371">
        <v>2.66</v>
      </c>
      <c r="G371">
        <v>2.86</v>
      </c>
      <c r="H371">
        <v>2.81</v>
      </c>
      <c r="I371">
        <v>2.66</v>
      </c>
      <c r="J371">
        <v>2.69</v>
      </c>
    </row>
    <row r="372" spans="1:10" x14ac:dyDescent="0.3">
      <c r="A372" t="s">
        <v>740</v>
      </c>
      <c r="B372" t="s">
        <v>945</v>
      </c>
      <c r="C372">
        <v>3.24</v>
      </c>
      <c r="D372">
        <v>2.86</v>
      </c>
      <c r="E372">
        <v>2.83</v>
      </c>
      <c r="F372">
        <v>2.65</v>
      </c>
      <c r="G372">
        <v>2.85</v>
      </c>
      <c r="H372">
        <v>2.92</v>
      </c>
      <c r="I372">
        <v>2.78</v>
      </c>
      <c r="J372">
        <v>2.93</v>
      </c>
    </row>
    <row r="373" spans="1:10" x14ac:dyDescent="0.3">
      <c r="A373" t="s">
        <v>742</v>
      </c>
      <c r="B373" t="s">
        <v>946</v>
      </c>
      <c r="C373">
        <v>3.34</v>
      </c>
      <c r="D373">
        <v>2.92</v>
      </c>
      <c r="E373">
        <v>2.84</v>
      </c>
      <c r="F373">
        <v>3.27</v>
      </c>
      <c r="G373">
        <v>2.93</v>
      </c>
      <c r="H373">
        <v>3.18</v>
      </c>
      <c r="I373">
        <v>3.19</v>
      </c>
      <c r="J373">
        <v>3.16</v>
      </c>
    </row>
    <row r="374" spans="1:10" x14ac:dyDescent="0.3">
      <c r="A374" t="s">
        <v>744</v>
      </c>
      <c r="B374" t="s">
        <v>947</v>
      </c>
      <c r="C374">
        <v>3.32</v>
      </c>
      <c r="D374">
        <v>3.01</v>
      </c>
      <c r="E374">
        <v>3.06</v>
      </c>
      <c r="F374">
        <v>3.13</v>
      </c>
      <c r="G374">
        <v>3.03</v>
      </c>
      <c r="H374">
        <v>2.95</v>
      </c>
      <c r="I374">
        <v>3.08</v>
      </c>
      <c r="J374">
        <v>2.92</v>
      </c>
    </row>
    <row r="375" spans="1:10" x14ac:dyDescent="0.3">
      <c r="A375" t="s">
        <v>746</v>
      </c>
      <c r="B375" t="s">
        <v>948</v>
      </c>
      <c r="C375">
        <v>3.03</v>
      </c>
      <c r="D375">
        <v>3.13</v>
      </c>
      <c r="E375">
        <v>2.87</v>
      </c>
      <c r="F375">
        <v>3.03</v>
      </c>
      <c r="G375">
        <v>2.88</v>
      </c>
      <c r="H375">
        <v>2.91</v>
      </c>
      <c r="I375">
        <v>2.91</v>
      </c>
      <c r="J375">
        <v>2.79</v>
      </c>
    </row>
    <row r="376" spans="1:10" x14ac:dyDescent="0.3">
      <c r="A376" t="s">
        <v>748</v>
      </c>
      <c r="B376" t="s">
        <v>949</v>
      </c>
      <c r="C376">
        <v>3.13</v>
      </c>
      <c r="D376">
        <v>3.11</v>
      </c>
      <c r="E376">
        <v>2.88</v>
      </c>
      <c r="F376">
        <v>3.06</v>
      </c>
      <c r="G376">
        <v>2.61</v>
      </c>
      <c r="H376">
        <v>2.8</v>
      </c>
      <c r="I376">
        <v>2.94</v>
      </c>
      <c r="J376">
        <v>3.08</v>
      </c>
    </row>
    <row r="377" spans="1:10" x14ac:dyDescent="0.3">
      <c r="A377" t="s">
        <v>750</v>
      </c>
      <c r="B377" t="s">
        <v>950</v>
      </c>
      <c r="C377">
        <v>3.2</v>
      </c>
      <c r="D377">
        <v>3.24</v>
      </c>
      <c r="E377">
        <v>3</v>
      </c>
      <c r="F377">
        <v>2.65</v>
      </c>
      <c r="G377">
        <v>3</v>
      </c>
      <c r="H377">
        <v>3.13</v>
      </c>
      <c r="I377">
        <v>3.13</v>
      </c>
      <c r="J377">
        <v>3.28</v>
      </c>
    </row>
    <row r="378" spans="1:10" x14ac:dyDescent="0.3">
      <c r="A378" t="s">
        <v>752</v>
      </c>
      <c r="B378" t="s">
        <v>951</v>
      </c>
      <c r="C378">
        <v>3.22</v>
      </c>
      <c r="D378">
        <v>3.1</v>
      </c>
      <c r="E378">
        <v>3.14</v>
      </c>
      <c r="F378">
        <v>3.07</v>
      </c>
      <c r="G378">
        <v>3.14</v>
      </c>
      <c r="H378">
        <v>3.04</v>
      </c>
      <c r="I378">
        <v>3.12</v>
      </c>
      <c r="J378">
        <v>3.25</v>
      </c>
    </row>
    <row r="379" spans="1:10" x14ac:dyDescent="0.3">
      <c r="A379" t="s">
        <v>754</v>
      </c>
      <c r="B379" t="s">
        <v>952</v>
      </c>
      <c r="C379">
        <v>3.49</v>
      </c>
      <c r="D379">
        <v>3.38</v>
      </c>
      <c r="E379">
        <v>3.12</v>
      </c>
      <c r="F379">
        <v>3.29</v>
      </c>
      <c r="G379">
        <v>3.6</v>
      </c>
      <c r="H379">
        <v>3.18</v>
      </c>
      <c r="I379">
        <v>3.11</v>
      </c>
      <c r="J379">
        <v>3.12</v>
      </c>
    </row>
    <row r="380" spans="1:10" x14ac:dyDescent="0.3">
      <c r="A380" t="s">
        <v>756</v>
      </c>
      <c r="B380" t="s">
        <v>953</v>
      </c>
      <c r="C380">
        <v>3.16</v>
      </c>
      <c r="D380">
        <v>3.4</v>
      </c>
      <c r="E380">
        <v>3.29</v>
      </c>
      <c r="F380">
        <v>3.2</v>
      </c>
      <c r="G380">
        <v>3.15</v>
      </c>
      <c r="H380">
        <v>3.14</v>
      </c>
      <c r="I380">
        <v>3.25</v>
      </c>
      <c r="J380">
        <v>3</v>
      </c>
    </row>
    <row r="381" spans="1:10" x14ac:dyDescent="0.3">
      <c r="A381" t="s">
        <v>758</v>
      </c>
      <c r="B381" t="s">
        <v>954</v>
      </c>
      <c r="C381">
        <v>3.51</v>
      </c>
      <c r="D381">
        <v>3.02</v>
      </c>
      <c r="E381">
        <v>3.39</v>
      </c>
      <c r="F381">
        <v>3.18</v>
      </c>
      <c r="G381">
        <v>3.09</v>
      </c>
      <c r="H381">
        <v>3.16</v>
      </c>
      <c r="I381">
        <v>3.14</v>
      </c>
      <c r="J381">
        <v>2.89</v>
      </c>
    </row>
    <row r="382" spans="1:10" x14ac:dyDescent="0.3">
      <c r="A382" t="s">
        <v>760</v>
      </c>
      <c r="B382" t="s">
        <v>955</v>
      </c>
      <c r="C382">
        <v>3.17</v>
      </c>
      <c r="D382">
        <v>3</v>
      </c>
      <c r="E382">
        <v>2.85</v>
      </c>
      <c r="F382">
        <v>2.96</v>
      </c>
      <c r="G382">
        <v>3.16</v>
      </c>
      <c r="H382">
        <v>3</v>
      </c>
      <c r="I382">
        <v>2.71</v>
      </c>
      <c r="J382">
        <v>2.89</v>
      </c>
    </row>
    <row r="383" spans="1:10" x14ac:dyDescent="0.3">
      <c r="A383" t="s">
        <v>762</v>
      </c>
      <c r="B383" t="s">
        <v>956</v>
      </c>
      <c r="C383">
        <v>2.83</v>
      </c>
      <c r="D383">
        <v>2.9</v>
      </c>
      <c r="E383">
        <v>3.15</v>
      </c>
      <c r="F383">
        <v>2.97</v>
      </c>
      <c r="G383">
        <v>2.94</v>
      </c>
      <c r="H383">
        <v>3.05</v>
      </c>
      <c r="I383">
        <v>2.94</v>
      </c>
      <c r="J383">
        <v>2.83</v>
      </c>
    </row>
    <row r="384" spans="1:10" x14ac:dyDescent="0.3">
      <c r="A384" t="s">
        <v>764</v>
      </c>
      <c r="B384" t="s">
        <v>957</v>
      </c>
      <c r="C384">
        <v>2.93</v>
      </c>
      <c r="D384">
        <v>3</v>
      </c>
      <c r="E384">
        <v>3.22</v>
      </c>
      <c r="F384">
        <v>3.06</v>
      </c>
      <c r="G384">
        <v>3.16</v>
      </c>
      <c r="H384">
        <v>3.11</v>
      </c>
      <c r="I384">
        <v>2.86</v>
      </c>
      <c r="J384">
        <v>2.88</v>
      </c>
    </row>
    <row r="386" spans="1:10" x14ac:dyDescent="0.3">
      <c r="A386" t="s">
        <v>766</v>
      </c>
      <c r="B386" t="s">
        <v>958</v>
      </c>
      <c r="C386">
        <v>3.06</v>
      </c>
      <c r="D386">
        <v>2.93</v>
      </c>
      <c r="E386">
        <v>2.89</v>
      </c>
      <c r="F386">
        <v>2.83</v>
      </c>
      <c r="G386">
        <v>2.85</v>
      </c>
      <c r="H386">
        <v>2.89</v>
      </c>
      <c r="I386">
        <v>2.89</v>
      </c>
      <c r="J386">
        <v>2.83</v>
      </c>
    </row>
    <row r="387" spans="1:10" x14ac:dyDescent="0.3">
      <c r="A387" t="s">
        <v>768</v>
      </c>
      <c r="B387" t="s">
        <v>959</v>
      </c>
      <c r="C387">
        <v>3.01</v>
      </c>
      <c r="D387">
        <v>2.56</v>
      </c>
      <c r="E387">
        <v>2.95</v>
      </c>
      <c r="F387">
        <v>2.76</v>
      </c>
      <c r="G387">
        <v>2.72</v>
      </c>
      <c r="H387">
        <v>2.9</v>
      </c>
      <c r="I387">
        <v>2.81</v>
      </c>
      <c r="J387">
        <v>2.93</v>
      </c>
    </row>
    <row r="388" spans="1:10" x14ac:dyDescent="0.3">
      <c r="A388" t="s">
        <v>770</v>
      </c>
      <c r="B388" t="s">
        <v>960</v>
      </c>
      <c r="C388">
        <v>2.6</v>
      </c>
      <c r="D388">
        <v>2.78</v>
      </c>
      <c r="E388">
        <v>2.25</v>
      </c>
      <c r="F388">
        <v>2.4</v>
      </c>
      <c r="G388">
        <v>2.74</v>
      </c>
      <c r="H388">
        <v>2.75</v>
      </c>
      <c r="I388">
        <v>2.74</v>
      </c>
      <c r="J388">
        <v>2.5499999999999998</v>
      </c>
    </row>
    <row r="389" spans="1:10" x14ac:dyDescent="0.3">
      <c r="A389" t="s">
        <v>772</v>
      </c>
      <c r="B389" t="s">
        <v>961</v>
      </c>
      <c r="C389">
        <v>2.67</v>
      </c>
      <c r="D389">
        <v>2.54</v>
      </c>
      <c r="E389">
        <v>2.7</v>
      </c>
      <c r="F389">
        <v>2.5299999999999998</v>
      </c>
      <c r="G389">
        <v>2.41</v>
      </c>
      <c r="H389">
        <v>2.73</v>
      </c>
      <c r="I389">
        <v>2.4900000000000002</v>
      </c>
      <c r="J389">
        <v>2.87</v>
      </c>
    </row>
    <row r="390" spans="1:10" x14ac:dyDescent="0.3">
      <c r="A390" t="s">
        <v>774</v>
      </c>
      <c r="B390" t="s">
        <v>962</v>
      </c>
      <c r="C390">
        <v>2.83</v>
      </c>
      <c r="D390">
        <v>2.73</v>
      </c>
      <c r="E390">
        <v>2.94</v>
      </c>
      <c r="F390">
        <v>2.63</v>
      </c>
      <c r="G390">
        <v>2.57</v>
      </c>
      <c r="H390">
        <v>2.5</v>
      </c>
      <c r="I390">
        <v>2.7</v>
      </c>
      <c r="J390">
        <v>2.68</v>
      </c>
    </row>
    <row r="391" spans="1:10" x14ac:dyDescent="0.3">
      <c r="A391" t="s">
        <v>776</v>
      </c>
      <c r="B391" t="s">
        <v>963</v>
      </c>
      <c r="C391">
        <v>3.43</v>
      </c>
      <c r="D391">
        <v>3.29</v>
      </c>
      <c r="E391">
        <v>3.26</v>
      </c>
      <c r="F391">
        <v>3.01</v>
      </c>
      <c r="G391">
        <v>3.29</v>
      </c>
      <c r="H391">
        <v>3.49</v>
      </c>
      <c r="I391">
        <v>3.21</v>
      </c>
      <c r="J391">
        <v>2.99</v>
      </c>
    </row>
    <row r="392" spans="1:10" x14ac:dyDescent="0.3">
      <c r="A392" t="s">
        <v>778</v>
      </c>
      <c r="B392" t="s">
        <v>964</v>
      </c>
      <c r="C392">
        <v>3.31</v>
      </c>
      <c r="D392">
        <v>2.54</v>
      </c>
      <c r="E392">
        <v>2.66</v>
      </c>
      <c r="F392">
        <v>2.93</v>
      </c>
      <c r="G392">
        <v>2.77</v>
      </c>
      <c r="H392">
        <v>2.94</v>
      </c>
      <c r="I392">
        <v>2.85</v>
      </c>
      <c r="J392">
        <v>2.5299999999999998</v>
      </c>
    </row>
    <row r="393" spans="1:10" x14ac:dyDescent="0.3">
      <c r="A393" t="s">
        <v>780</v>
      </c>
      <c r="B393" t="s">
        <v>965</v>
      </c>
      <c r="C393">
        <v>2.67</v>
      </c>
      <c r="D393">
        <v>2.31</v>
      </c>
      <c r="E393">
        <v>2.29</v>
      </c>
      <c r="F393">
        <v>2.2999999999999998</v>
      </c>
      <c r="G393">
        <v>2.6</v>
      </c>
      <c r="H393">
        <v>2.48</v>
      </c>
      <c r="I393">
        <v>2.44</v>
      </c>
      <c r="J393">
        <v>2.56</v>
      </c>
    </row>
    <row r="394" spans="1:10" x14ac:dyDescent="0.3">
      <c r="A394" t="s">
        <v>782</v>
      </c>
      <c r="B394" t="s">
        <v>966</v>
      </c>
      <c r="C394">
        <v>2.76</v>
      </c>
      <c r="D394">
        <v>3.15</v>
      </c>
      <c r="E394">
        <v>2.79</v>
      </c>
      <c r="F394">
        <v>2.76</v>
      </c>
      <c r="G394">
        <v>2.88</v>
      </c>
      <c r="H394">
        <v>2.81</v>
      </c>
      <c r="I394">
        <v>3.06</v>
      </c>
      <c r="J394">
        <v>3.36</v>
      </c>
    </row>
    <row r="395" spans="1:10" x14ac:dyDescent="0.3">
      <c r="A395" t="s">
        <v>784</v>
      </c>
      <c r="B395" t="s">
        <v>967</v>
      </c>
      <c r="C395">
        <v>3.3</v>
      </c>
      <c r="D395">
        <v>3.36</v>
      </c>
      <c r="E395">
        <v>2.97</v>
      </c>
      <c r="F395">
        <v>2.93</v>
      </c>
      <c r="G395">
        <v>2.94</v>
      </c>
      <c r="H395">
        <v>3.05</v>
      </c>
      <c r="I395">
        <v>2.89</v>
      </c>
      <c r="J395">
        <v>3.13</v>
      </c>
    </row>
    <row r="396" spans="1:10" x14ac:dyDescent="0.3">
      <c r="A396" t="s">
        <v>786</v>
      </c>
      <c r="B396" t="s">
        <v>968</v>
      </c>
      <c r="C396">
        <v>2.84</v>
      </c>
      <c r="D396">
        <v>2.93</v>
      </c>
      <c r="E396">
        <v>2.88</v>
      </c>
      <c r="F396">
        <v>2.88</v>
      </c>
      <c r="G396">
        <v>2.73</v>
      </c>
      <c r="H396">
        <v>2.77</v>
      </c>
      <c r="I396">
        <v>2.71</v>
      </c>
      <c r="J396">
        <v>2.52</v>
      </c>
    </row>
    <row r="397" spans="1:10" x14ac:dyDescent="0.3">
      <c r="A397" t="s">
        <v>788</v>
      </c>
      <c r="B397" t="s">
        <v>969</v>
      </c>
      <c r="C397">
        <v>3.12</v>
      </c>
      <c r="D397">
        <v>2.96</v>
      </c>
      <c r="E397">
        <v>2.89</v>
      </c>
      <c r="F397">
        <v>2.89</v>
      </c>
      <c r="G397">
        <v>3.11</v>
      </c>
      <c r="H397">
        <v>2.73</v>
      </c>
      <c r="I397">
        <v>2.85</v>
      </c>
      <c r="J397">
        <v>2.65</v>
      </c>
    </row>
    <row r="398" spans="1:10" x14ac:dyDescent="0.3">
      <c r="A398" t="s">
        <v>790</v>
      </c>
      <c r="B398" t="s">
        <v>970</v>
      </c>
      <c r="C398">
        <v>3.09</v>
      </c>
      <c r="D398">
        <v>2.9</v>
      </c>
      <c r="E398">
        <v>2.83</v>
      </c>
      <c r="F398">
        <v>2.85</v>
      </c>
      <c r="G398">
        <v>3.02</v>
      </c>
      <c r="H398">
        <v>2.83</v>
      </c>
      <c r="I398">
        <v>2.98</v>
      </c>
      <c r="J398">
        <v>2.72</v>
      </c>
    </row>
    <row r="399" spans="1:10" x14ac:dyDescent="0.3">
      <c r="A399" t="s">
        <v>792</v>
      </c>
      <c r="B399" t="s">
        <v>971</v>
      </c>
      <c r="C399">
        <v>3.23</v>
      </c>
      <c r="D399">
        <v>3.07</v>
      </c>
      <c r="E399">
        <v>2.9</v>
      </c>
      <c r="F399">
        <v>2.62</v>
      </c>
      <c r="G399">
        <v>2.84</v>
      </c>
      <c r="H399">
        <v>2.86</v>
      </c>
      <c r="I399">
        <v>2.78</v>
      </c>
      <c r="J399">
        <v>3.04</v>
      </c>
    </row>
    <row r="400" spans="1:10" x14ac:dyDescent="0.3">
      <c r="A400" t="s">
        <v>794</v>
      </c>
      <c r="B400" t="s">
        <v>972</v>
      </c>
      <c r="C400">
        <v>2.83</v>
      </c>
      <c r="D400">
        <v>2.9</v>
      </c>
      <c r="E400">
        <v>2.77</v>
      </c>
      <c r="F400">
        <v>2.89</v>
      </c>
      <c r="G400">
        <v>2.92</v>
      </c>
      <c r="H400">
        <v>2.5299999999999998</v>
      </c>
      <c r="I400">
        <v>2.81</v>
      </c>
      <c r="J400">
        <v>2.77</v>
      </c>
    </row>
    <row r="401" spans="1:10" x14ac:dyDescent="0.3">
      <c r="A401" t="s">
        <v>796</v>
      </c>
      <c r="B401" t="s">
        <v>973</v>
      </c>
      <c r="C401">
        <v>3.32</v>
      </c>
      <c r="D401">
        <v>2.99</v>
      </c>
      <c r="E401">
        <v>3.22</v>
      </c>
      <c r="F401">
        <v>3.2</v>
      </c>
      <c r="G401">
        <v>2.9</v>
      </c>
      <c r="H401">
        <v>3.09</v>
      </c>
      <c r="I401">
        <v>3.31</v>
      </c>
      <c r="J401">
        <v>3.07</v>
      </c>
    </row>
    <row r="402" spans="1:10" x14ac:dyDescent="0.3">
      <c r="A402" t="s">
        <v>798</v>
      </c>
      <c r="B402" t="s">
        <v>974</v>
      </c>
      <c r="C402">
        <v>2.59</v>
      </c>
      <c r="D402">
        <v>2.76</v>
      </c>
      <c r="E402">
        <v>2.84</v>
      </c>
      <c r="F402">
        <v>2.81</v>
      </c>
      <c r="G402">
        <v>2.52</v>
      </c>
      <c r="H402">
        <v>2.68</v>
      </c>
      <c r="I402">
        <v>2.41</v>
      </c>
      <c r="J402">
        <v>2.42</v>
      </c>
    </row>
    <row r="403" spans="1:10" x14ac:dyDescent="0.3">
      <c r="A403" t="s">
        <v>800</v>
      </c>
      <c r="B403" t="s">
        <v>975</v>
      </c>
      <c r="C403">
        <v>3.29</v>
      </c>
      <c r="D403">
        <v>3.13</v>
      </c>
      <c r="E403">
        <v>3.18</v>
      </c>
      <c r="F403">
        <v>3.21</v>
      </c>
      <c r="G403">
        <v>2.81</v>
      </c>
      <c r="H403">
        <v>2.84</v>
      </c>
      <c r="I403">
        <v>3.25</v>
      </c>
      <c r="J403">
        <v>3.06</v>
      </c>
    </row>
    <row r="404" spans="1:10" x14ac:dyDescent="0.3">
      <c r="A404" t="s">
        <v>802</v>
      </c>
      <c r="B404" t="s">
        <v>976</v>
      </c>
      <c r="C404">
        <v>2.78</v>
      </c>
      <c r="D404">
        <v>2.9</v>
      </c>
      <c r="E404">
        <v>2.99</v>
      </c>
      <c r="F404">
        <v>2.59</v>
      </c>
      <c r="G404">
        <v>2.86</v>
      </c>
      <c r="H404">
        <v>2.72</v>
      </c>
      <c r="I404">
        <v>2.67</v>
      </c>
      <c r="J404">
        <v>2.85</v>
      </c>
    </row>
    <row r="405" spans="1:10" x14ac:dyDescent="0.3">
      <c r="A405" t="s">
        <v>804</v>
      </c>
      <c r="B405" t="s">
        <v>977</v>
      </c>
      <c r="C405">
        <v>2.75</v>
      </c>
      <c r="D405">
        <v>2.86</v>
      </c>
      <c r="E405">
        <v>2.58</v>
      </c>
      <c r="F405">
        <v>2.37</v>
      </c>
      <c r="G405">
        <v>2.77</v>
      </c>
      <c r="H405">
        <v>2.7</v>
      </c>
      <c r="I405">
        <v>2.64</v>
      </c>
      <c r="J405">
        <v>2.46</v>
      </c>
    </row>
    <row r="406" spans="1:10" x14ac:dyDescent="0.3">
      <c r="A406" t="s">
        <v>806</v>
      </c>
      <c r="B406" t="s">
        <v>978</v>
      </c>
      <c r="C406">
        <v>2.4700000000000002</v>
      </c>
      <c r="D406">
        <v>2.64</v>
      </c>
      <c r="E406">
        <v>2.4900000000000002</v>
      </c>
      <c r="F406">
        <v>2.1</v>
      </c>
      <c r="G406">
        <v>2.2599999999999998</v>
      </c>
      <c r="H406">
        <v>2.56</v>
      </c>
      <c r="I406">
        <v>2.58</v>
      </c>
      <c r="J406">
        <v>2.5099999999999998</v>
      </c>
    </row>
    <row r="407" spans="1:10" x14ac:dyDescent="0.3">
      <c r="A407" t="s">
        <v>808</v>
      </c>
      <c r="B407" t="s">
        <v>979</v>
      </c>
      <c r="C407">
        <v>3.32</v>
      </c>
      <c r="D407">
        <v>3.31</v>
      </c>
      <c r="E407">
        <v>3.25</v>
      </c>
      <c r="F407">
        <v>3.19</v>
      </c>
      <c r="G407">
        <v>3.12</v>
      </c>
      <c r="H407">
        <v>3.05</v>
      </c>
      <c r="I407">
        <v>3.02</v>
      </c>
      <c r="J407">
        <v>2.74</v>
      </c>
    </row>
    <row r="408" spans="1:10" x14ac:dyDescent="0.3">
      <c r="A408" t="s">
        <v>810</v>
      </c>
      <c r="B408" t="s">
        <v>980</v>
      </c>
      <c r="C408">
        <v>3.29</v>
      </c>
      <c r="D408">
        <v>3.08</v>
      </c>
      <c r="E408">
        <v>3.04</v>
      </c>
      <c r="F408">
        <v>2.94</v>
      </c>
      <c r="G408">
        <v>2.81</v>
      </c>
      <c r="H408">
        <v>2.95</v>
      </c>
      <c r="I408">
        <v>2.93</v>
      </c>
      <c r="J408">
        <v>2.7</v>
      </c>
    </row>
    <row r="409" spans="1:10" x14ac:dyDescent="0.3">
      <c r="A409" t="s">
        <v>812</v>
      </c>
      <c r="B409" t="s">
        <v>981</v>
      </c>
      <c r="C409">
        <v>2.59</v>
      </c>
      <c r="D409">
        <v>2.2999999999999998</v>
      </c>
      <c r="E409">
        <v>2.13</v>
      </c>
      <c r="F409">
        <v>2.48</v>
      </c>
      <c r="G409">
        <v>1.85</v>
      </c>
      <c r="H409">
        <v>2.16</v>
      </c>
      <c r="I409">
        <v>2.12</v>
      </c>
      <c r="J409">
        <v>2.09</v>
      </c>
    </row>
    <row r="410" spans="1:10" x14ac:dyDescent="0.3">
      <c r="A410" t="s">
        <v>814</v>
      </c>
      <c r="B410" t="s">
        <v>982</v>
      </c>
      <c r="C410">
        <v>3.04</v>
      </c>
      <c r="D410">
        <v>2.7</v>
      </c>
      <c r="E410">
        <v>2.71</v>
      </c>
      <c r="F410">
        <v>2.81</v>
      </c>
      <c r="G410">
        <v>2.81</v>
      </c>
      <c r="H410">
        <v>2.69</v>
      </c>
      <c r="I410">
        <v>2.5299999999999998</v>
      </c>
      <c r="J410">
        <v>2.66</v>
      </c>
    </row>
    <row r="411" spans="1:10" x14ac:dyDescent="0.3">
      <c r="A411" t="s">
        <v>816</v>
      </c>
      <c r="B411" t="s">
        <v>983</v>
      </c>
      <c r="C411">
        <v>3.35</v>
      </c>
      <c r="D411">
        <v>2.79</v>
      </c>
      <c r="E411">
        <v>3.14</v>
      </c>
      <c r="F411">
        <v>3.07</v>
      </c>
      <c r="G411">
        <v>3</v>
      </c>
      <c r="H411">
        <v>2.88</v>
      </c>
      <c r="I411">
        <v>2.99</v>
      </c>
      <c r="J411">
        <v>2.78</v>
      </c>
    </row>
    <row r="412" spans="1:10" x14ac:dyDescent="0.3">
      <c r="A412" t="s">
        <v>818</v>
      </c>
      <c r="B412" t="s">
        <v>984</v>
      </c>
      <c r="C412">
        <v>2.79</v>
      </c>
      <c r="D412">
        <v>2.69</v>
      </c>
      <c r="E412">
        <v>2.54</v>
      </c>
      <c r="F412">
        <v>2.5</v>
      </c>
      <c r="G412">
        <v>2.4700000000000002</v>
      </c>
      <c r="H412">
        <v>2.33</v>
      </c>
      <c r="I412">
        <v>2.78</v>
      </c>
      <c r="J412">
        <v>2.77</v>
      </c>
    </row>
    <row r="413" spans="1:10" x14ac:dyDescent="0.3">
      <c r="A413" t="s">
        <v>820</v>
      </c>
      <c r="B413" t="s">
        <v>985</v>
      </c>
      <c r="C413">
        <v>2.33</v>
      </c>
      <c r="D413">
        <v>2.36</v>
      </c>
      <c r="E413">
        <v>2.2200000000000002</v>
      </c>
      <c r="F413">
        <v>2.3199999999999998</v>
      </c>
      <c r="G413">
        <v>2.56</v>
      </c>
      <c r="H413">
        <v>2.29</v>
      </c>
      <c r="I413">
        <v>2.72</v>
      </c>
      <c r="J413">
        <v>2.4700000000000002</v>
      </c>
    </row>
    <row r="414" spans="1:10" x14ac:dyDescent="0.3">
      <c r="A414" t="s">
        <v>822</v>
      </c>
      <c r="B414" t="s">
        <v>986</v>
      </c>
      <c r="C414">
        <v>3.59</v>
      </c>
      <c r="D414">
        <v>3.3</v>
      </c>
      <c r="E414">
        <v>3.11</v>
      </c>
      <c r="F414">
        <v>3</v>
      </c>
      <c r="G414">
        <v>2.95</v>
      </c>
      <c r="H414">
        <v>2.84</v>
      </c>
      <c r="I414">
        <v>2.85</v>
      </c>
      <c r="J414">
        <v>2.98</v>
      </c>
    </row>
    <row r="415" spans="1:10" x14ac:dyDescent="0.3">
      <c r="A415" t="s">
        <v>824</v>
      </c>
      <c r="B415" t="s">
        <v>987</v>
      </c>
      <c r="C415">
        <v>3.11</v>
      </c>
      <c r="D415">
        <v>2.84</v>
      </c>
      <c r="E415">
        <v>2.67</v>
      </c>
      <c r="F415">
        <v>2.65</v>
      </c>
      <c r="G415">
        <v>2.86</v>
      </c>
      <c r="H415">
        <v>2.89</v>
      </c>
      <c r="I415">
        <v>2.89</v>
      </c>
      <c r="J415">
        <v>2.88</v>
      </c>
    </row>
    <row r="416" spans="1:10" x14ac:dyDescent="0.3">
      <c r="A416" t="s">
        <v>826</v>
      </c>
      <c r="B416" t="s">
        <v>988</v>
      </c>
      <c r="C416">
        <v>3.04</v>
      </c>
      <c r="D416">
        <v>2.75</v>
      </c>
      <c r="E416">
        <v>2.72</v>
      </c>
      <c r="F416">
        <v>2.8</v>
      </c>
      <c r="G416">
        <v>3.02</v>
      </c>
      <c r="H416">
        <v>3.11</v>
      </c>
      <c r="I416">
        <v>2.96</v>
      </c>
      <c r="J416">
        <v>3.14</v>
      </c>
    </row>
    <row r="417" spans="1:10" x14ac:dyDescent="0.3">
      <c r="A417" t="s">
        <v>828</v>
      </c>
      <c r="B417" t="s">
        <v>989</v>
      </c>
      <c r="C417">
        <v>3.01</v>
      </c>
      <c r="D417">
        <v>3.12</v>
      </c>
      <c r="E417">
        <v>3.02</v>
      </c>
      <c r="F417">
        <v>3.09</v>
      </c>
      <c r="G417">
        <v>2.88</v>
      </c>
      <c r="H417">
        <v>2.98</v>
      </c>
      <c r="I417">
        <v>2.88</v>
      </c>
      <c r="J417">
        <v>2.72</v>
      </c>
    </row>
    <row r="418" spans="1:10" x14ac:dyDescent="0.3">
      <c r="A418" t="s">
        <v>830</v>
      </c>
      <c r="B418" t="s">
        <v>990</v>
      </c>
      <c r="C418">
        <v>2.96</v>
      </c>
      <c r="D418">
        <v>3.15</v>
      </c>
      <c r="E418">
        <v>2.72</v>
      </c>
      <c r="F418">
        <v>2.6</v>
      </c>
      <c r="G418">
        <v>2.73</v>
      </c>
      <c r="H418">
        <v>3.03</v>
      </c>
      <c r="I418">
        <v>2.69</v>
      </c>
      <c r="J418">
        <v>2.77</v>
      </c>
    </row>
    <row r="420" spans="1:10" x14ac:dyDescent="0.3">
      <c r="A420" t="s">
        <v>832</v>
      </c>
      <c r="B420" t="s">
        <v>1011</v>
      </c>
      <c r="C420">
        <v>3.15</v>
      </c>
      <c r="D420">
        <v>3</v>
      </c>
      <c r="E420">
        <v>2.84</v>
      </c>
      <c r="F420">
        <v>2.81</v>
      </c>
      <c r="G420">
        <v>2.78</v>
      </c>
      <c r="H420">
        <v>2.64</v>
      </c>
      <c r="I420">
        <v>2.52</v>
      </c>
      <c r="J420" t="e">
        <v>#N/A</v>
      </c>
    </row>
    <row r="421" spans="1:10" x14ac:dyDescent="0.3">
      <c r="A421" t="s">
        <v>834</v>
      </c>
      <c r="B421" t="s">
        <v>835</v>
      </c>
      <c r="C421" t="s">
        <v>390</v>
      </c>
      <c r="D421">
        <v>2.5499999999999998</v>
      </c>
      <c r="E421">
        <v>2.4900000000000002</v>
      </c>
      <c r="F421">
        <v>2.2999999999999998</v>
      </c>
      <c r="G421">
        <v>2.0699999999999998</v>
      </c>
      <c r="H421">
        <v>2.81</v>
      </c>
      <c r="I421">
        <v>2.4500000000000002</v>
      </c>
      <c r="J421">
        <v>2.8</v>
      </c>
    </row>
    <row r="422" spans="1:10" x14ac:dyDescent="0.3">
      <c r="A422" t="s">
        <v>854</v>
      </c>
      <c r="B422" t="s">
        <v>991</v>
      </c>
      <c r="C422" t="s">
        <v>390</v>
      </c>
      <c r="D422">
        <v>2.96</v>
      </c>
      <c r="E422">
        <v>3.08</v>
      </c>
      <c r="F422">
        <v>3.06</v>
      </c>
      <c r="G422">
        <v>2.84</v>
      </c>
      <c r="H422">
        <v>2.2400000000000002</v>
      </c>
      <c r="I422">
        <v>2.54</v>
      </c>
      <c r="J422">
        <v>2.61</v>
      </c>
    </row>
    <row r="423" spans="1:10" x14ac:dyDescent="0.3">
      <c r="A423" t="s">
        <v>836</v>
      </c>
      <c r="B423" t="s">
        <v>992</v>
      </c>
      <c r="C423" t="s">
        <v>390</v>
      </c>
      <c r="D423">
        <v>3.16</v>
      </c>
      <c r="E423">
        <v>2.97</v>
      </c>
      <c r="F423">
        <v>2.5</v>
      </c>
      <c r="G423">
        <v>2.54</v>
      </c>
      <c r="H423">
        <v>2.66</v>
      </c>
      <c r="I423">
        <v>2.15</v>
      </c>
      <c r="J423">
        <v>2.72</v>
      </c>
    </row>
    <row r="424" spans="1:10" x14ac:dyDescent="0.3">
      <c r="A424" t="s">
        <v>838</v>
      </c>
      <c r="B424" t="s">
        <v>839</v>
      </c>
      <c r="C424" t="s">
        <v>390</v>
      </c>
      <c r="D424">
        <v>3.92</v>
      </c>
      <c r="E424">
        <v>3.08</v>
      </c>
      <c r="F424">
        <v>3.4</v>
      </c>
      <c r="G424">
        <v>3.41</v>
      </c>
      <c r="H424">
        <v>2.78</v>
      </c>
      <c r="I424">
        <v>3</v>
      </c>
      <c r="J424">
        <v>3.31</v>
      </c>
    </row>
    <row r="425" spans="1:10" x14ac:dyDescent="0.3">
      <c r="A425" t="s">
        <v>840</v>
      </c>
      <c r="B425" t="s">
        <v>841</v>
      </c>
      <c r="C425" t="s">
        <v>390</v>
      </c>
      <c r="D425">
        <v>2.77</v>
      </c>
      <c r="E425">
        <v>2.61</v>
      </c>
      <c r="F425">
        <v>2.59</v>
      </c>
      <c r="G425">
        <v>2.88</v>
      </c>
      <c r="H425">
        <v>2.4700000000000002</v>
      </c>
      <c r="I425">
        <v>2.41</v>
      </c>
      <c r="J425">
        <v>2.8</v>
      </c>
    </row>
    <row r="426" spans="1:10" x14ac:dyDescent="0.3">
      <c r="A426" t="s">
        <v>842</v>
      </c>
      <c r="B426" t="s">
        <v>993</v>
      </c>
      <c r="C426" t="s">
        <v>390</v>
      </c>
      <c r="D426">
        <v>3.56</v>
      </c>
      <c r="E426">
        <v>3.27</v>
      </c>
      <c r="F426">
        <v>3.25</v>
      </c>
      <c r="G426">
        <v>2.93</v>
      </c>
      <c r="H426">
        <v>3.49</v>
      </c>
      <c r="I426">
        <v>3.47</v>
      </c>
      <c r="J426">
        <v>3.35</v>
      </c>
    </row>
    <row r="427" spans="1:10" x14ac:dyDescent="0.3">
      <c r="A427" t="s">
        <v>844</v>
      </c>
      <c r="B427" t="s">
        <v>845</v>
      </c>
      <c r="C427" t="s">
        <v>390</v>
      </c>
      <c r="D427">
        <v>2.19</v>
      </c>
      <c r="E427">
        <v>2.09</v>
      </c>
      <c r="F427">
        <v>2.15</v>
      </c>
      <c r="G427">
        <v>2.29</v>
      </c>
      <c r="H427">
        <v>2.08</v>
      </c>
      <c r="I427">
        <v>2.09</v>
      </c>
      <c r="J427">
        <v>2.25</v>
      </c>
    </row>
    <row r="428" spans="1:10" x14ac:dyDescent="0.3">
      <c r="A428" t="s">
        <v>846</v>
      </c>
      <c r="B428" t="s">
        <v>847</v>
      </c>
      <c r="C428" t="s">
        <v>390</v>
      </c>
      <c r="D428">
        <v>2.71</v>
      </c>
      <c r="E428">
        <v>3.38</v>
      </c>
      <c r="F428">
        <v>3.52</v>
      </c>
      <c r="G428">
        <v>3.43</v>
      </c>
      <c r="H428">
        <v>2.56</v>
      </c>
      <c r="I428">
        <v>1.92</v>
      </c>
      <c r="J428">
        <v>2.56</v>
      </c>
    </row>
    <row r="429" spans="1:10" x14ac:dyDescent="0.3">
      <c r="A429" t="s">
        <v>848</v>
      </c>
      <c r="B429" t="s">
        <v>849</v>
      </c>
      <c r="C429" t="s">
        <v>390</v>
      </c>
      <c r="D429">
        <v>2.8</v>
      </c>
      <c r="E429">
        <v>2.5</v>
      </c>
      <c r="F429">
        <v>2.31</v>
      </c>
      <c r="G429">
        <v>2.17</v>
      </c>
      <c r="H429">
        <v>2.81</v>
      </c>
      <c r="I429">
        <v>2.71</v>
      </c>
      <c r="J429">
        <v>2.57</v>
      </c>
    </row>
    <row r="430" spans="1:10" x14ac:dyDescent="0.3">
      <c r="A430" t="s">
        <v>850</v>
      </c>
      <c r="B430" t="s">
        <v>851</v>
      </c>
      <c r="C430" t="s">
        <v>390</v>
      </c>
      <c r="D430">
        <v>1.96</v>
      </c>
      <c r="E430">
        <v>2.8</v>
      </c>
      <c r="F430">
        <v>2.5</v>
      </c>
      <c r="G430">
        <v>2.17</v>
      </c>
      <c r="H430">
        <v>2.68</v>
      </c>
      <c r="I430">
        <v>2.65</v>
      </c>
      <c r="J430">
        <v>2.7</v>
      </c>
    </row>
    <row r="431" spans="1:10" x14ac:dyDescent="0.3">
      <c r="A431" t="s">
        <v>852</v>
      </c>
      <c r="B431" t="s">
        <v>853</v>
      </c>
      <c r="C431" t="s">
        <v>390</v>
      </c>
      <c r="D431">
        <v>2.79</v>
      </c>
      <c r="E431">
        <v>2.4900000000000002</v>
      </c>
      <c r="F431">
        <v>2.54</v>
      </c>
      <c r="G431">
        <v>2.87</v>
      </c>
      <c r="H431">
        <v>2.25</v>
      </c>
      <c r="I431">
        <v>1.94</v>
      </c>
      <c r="J431">
        <v>2.71</v>
      </c>
    </row>
    <row r="432" spans="1:10" x14ac:dyDescent="0.3">
      <c r="A432" t="s">
        <v>996</v>
      </c>
    </row>
    <row r="434" spans="1:11" x14ac:dyDescent="0.3">
      <c r="A434" t="s">
        <v>998</v>
      </c>
    </row>
    <row r="435" spans="1:11" x14ac:dyDescent="0.3">
      <c r="A435" t="s">
        <v>1012</v>
      </c>
    </row>
    <row r="436" spans="1:11" x14ac:dyDescent="0.3">
      <c r="A436" t="s">
        <v>994</v>
      </c>
    </row>
    <row r="437" spans="1:11" x14ac:dyDescent="0.3">
      <c r="A437" t="s">
        <v>863</v>
      </c>
    </row>
    <row r="438" spans="1:11" x14ac:dyDescent="0.3">
      <c r="A438" t="s">
        <v>995</v>
      </c>
      <c r="K438" t="s">
        <v>866</v>
      </c>
    </row>
    <row r="439" spans="1:11" x14ac:dyDescent="0.3">
      <c r="K439" t="s">
        <v>868</v>
      </c>
    </row>
    <row r="440" spans="1:11" x14ac:dyDescent="0.3">
      <c r="A440" t="s">
        <v>864</v>
      </c>
      <c r="K440" t="s">
        <v>871</v>
      </c>
    </row>
    <row r="441" spans="1:11" x14ac:dyDescent="0.3">
      <c r="A441" t="s">
        <v>865</v>
      </c>
      <c r="D441" t="s">
        <v>866</v>
      </c>
      <c r="K441" t="s">
        <v>873</v>
      </c>
    </row>
    <row r="442" spans="1:11" x14ac:dyDescent="0.3">
      <c r="A442" t="s">
        <v>867</v>
      </c>
      <c r="D442" t="s">
        <v>868</v>
      </c>
    </row>
    <row r="443" spans="1:11" x14ac:dyDescent="0.3">
      <c r="A443" t="s">
        <v>870</v>
      </c>
      <c r="D443" t="s">
        <v>871</v>
      </c>
    </row>
    <row r="444" spans="1:11" x14ac:dyDescent="0.3">
      <c r="A444" t="s">
        <v>872</v>
      </c>
      <c r="D444" t="s">
        <v>873</v>
      </c>
    </row>
    <row r="449" spans="2:15" x14ac:dyDescent="0.3">
      <c r="B449" t="str">
        <f>frontsheet!B5</f>
        <v>Allerdale</v>
      </c>
      <c r="C449">
        <f>VLOOKUP(B449,B8:G431,2,FALSE)</f>
        <v>2.5499999999999998</v>
      </c>
      <c r="D449">
        <f>VLOOKUP(B449,B8:G431,3,FALSE)</f>
        <v>2.74</v>
      </c>
      <c r="E449">
        <f>VLOOKUP(B449,B8:G431,4,FALSE)</f>
        <v>2.59</v>
      </c>
      <c r="F449">
        <f>VLOOKUP(B449,B8:G431,5,FALSE)</f>
        <v>2.39</v>
      </c>
      <c r="G449">
        <f>VLOOKUP(B449,B8:G431,6,FALSE)</f>
        <v>2.58</v>
      </c>
      <c r="H449">
        <f>VLOOKUP(B449,B8:H431,7,FALSE)</f>
        <v>2.5499999999999998</v>
      </c>
      <c r="I449">
        <f>VLOOKUP(B449,B8:I431,8,FALSE)</f>
        <v>2.67</v>
      </c>
      <c r="J449">
        <f>VLOOKUP($B449,$B8:J431,9,FALSE)</f>
        <v>2.83</v>
      </c>
      <c r="K449">
        <f>VLOOKUP($B449,$B8:K431,10,FALSE)</f>
        <v>3.26</v>
      </c>
      <c r="L449">
        <f>VLOOKUP($B449,$B8:L431,11,FALSE)</f>
        <v>2.98</v>
      </c>
      <c r="M449">
        <f>VLOOKUP($B449,$B8:M431,12,FALSE)</f>
        <v>3.07</v>
      </c>
      <c r="N449">
        <f>VLOOKUP($B449,$B8:N431,13,FALSE)</f>
        <v>3.65</v>
      </c>
      <c r="O449">
        <f>VLOOKUP($B449,$B8:O431,14,FALSE)</f>
        <v>0</v>
      </c>
    </row>
    <row r="450" spans="2:15" x14ac:dyDescent="0.3">
      <c r="B450" t="str">
        <f>B449</f>
        <v>Allerdale</v>
      </c>
      <c r="C450" t="str">
        <f>VLOOKUP($B450,$B$469:$S$776,3,FALSE)</f>
        <v xml:space="preserve">Mainly Rural (rural including hub towns &gt;=80%) </v>
      </c>
      <c r="D450">
        <f>VLOOKUP($B450,$B$469:$S$776,6,FALSE)</f>
        <v>1</v>
      </c>
      <c r="E450">
        <f>VLOOKUP($B450,$B$469:$S$776,9,FALSE)</f>
        <v>16</v>
      </c>
      <c r="F450">
        <f>VLOOKUP($B450,$B$469:$S$776,12,FALSE)</f>
        <v>16</v>
      </c>
      <c r="G450">
        <f>VLOOKUP($B450,$B$469:$S$776,15,FALSE)</f>
        <v>9</v>
      </c>
      <c r="H450">
        <f>VLOOKUP($B450,$B$469:$T$776,18,FALSE)</f>
        <v>16</v>
      </c>
      <c r="I450">
        <f>VLOOKUP($B450,$B$469:$W$776,21,FALSE)</f>
        <v>13</v>
      </c>
      <c r="J450">
        <f>VLOOKUP($B450,$B$469:$AA$776,24,FALSE)</f>
        <v>19</v>
      </c>
    </row>
    <row r="451" spans="2:15" x14ac:dyDescent="0.3">
      <c r="B451" t="str">
        <f>B450</f>
        <v>Allerdale</v>
      </c>
      <c r="C451">
        <f>VLOOKUP($B451,$B$469:$S$776,5,FALSE)</f>
        <v>1</v>
      </c>
      <c r="D451">
        <f>VLOOKUP($B451,$B$469:$S$776,8,FALSE)</f>
        <v>16</v>
      </c>
      <c r="E451">
        <f>VLOOKUP($B451,$B$469:$S$776,11,FALSE)</f>
        <v>16</v>
      </c>
      <c r="F451">
        <f>VLOOKUP($B451,$B$469:$S$776,14,FALSE)</f>
        <v>9</v>
      </c>
      <c r="G451">
        <f>VLOOKUP($B451,$B$469:$S$776,17,FALSE)</f>
        <v>16</v>
      </c>
      <c r="H451">
        <f>VLOOKUP($B451,$B$469:$V$776,20,FALSE)</f>
        <v>13</v>
      </c>
      <c r="I451">
        <f>VLOOKUP($B451,$B$469:$Y$776,23,FALSE)</f>
        <v>19</v>
      </c>
      <c r="J451">
        <f>VLOOKUP($B451,$B$469:AB$776,26,FALSE)</f>
        <v>24</v>
      </c>
      <c r="K451">
        <f>VLOOKUP($B451,$B$469:AN$776,29,FALSE)</f>
        <v>38</v>
      </c>
      <c r="L451">
        <f>VLOOKUP($B451,$B$469:AN$776,32,FALSE)</f>
        <v>18</v>
      </c>
      <c r="M451">
        <f>VLOOKUP($B451,$B$469:AN$776,35,FALSE)</f>
        <v>26</v>
      </c>
      <c r="N451">
        <f>VLOOKUP($B451,$B$469:AN$776,38,FALSE)</f>
        <v>37</v>
      </c>
    </row>
    <row r="468" spans="2:40" x14ac:dyDescent="0.3">
      <c r="D468" t="s">
        <v>919</v>
      </c>
      <c r="G468" t="s">
        <v>920</v>
      </c>
      <c r="J468" t="s">
        <v>921</v>
      </c>
      <c r="M468" t="s">
        <v>922</v>
      </c>
      <c r="P468" t="s">
        <v>923</v>
      </c>
      <c r="S468" t="s">
        <v>1007</v>
      </c>
      <c r="V468" t="s">
        <v>1009</v>
      </c>
      <c r="Y468" t="s">
        <v>1016</v>
      </c>
      <c r="AC468" t="s">
        <v>1026</v>
      </c>
      <c r="AF468" t="s">
        <v>1027</v>
      </c>
      <c r="AI468" t="s">
        <v>1028</v>
      </c>
      <c r="AL468" t="s">
        <v>1029</v>
      </c>
    </row>
    <row r="469" spans="2:40" x14ac:dyDescent="0.3">
      <c r="B469" t="s">
        <v>2</v>
      </c>
      <c r="C469" t="str">
        <f>VLOOKUP(B469,class!A$1:B$357,2,FALSE)</f>
        <v>Shire district</v>
      </c>
      <c r="D469" t="str">
        <f>VLOOKUP(B469,classifications!E$3:F$335,2,FALSE)</f>
        <v>Urban with City and Town</v>
      </c>
      <c r="E469" s="7">
        <f t="shared" ref="E469:E532" si="0">VLOOKUP($B469,$B$7:$G$431,2,FALSE)</f>
        <v>3.49</v>
      </c>
      <c r="F469" s="49">
        <f t="shared" ref="F469:F500" si="1">1+SUMPRODUCT((D$469:D$776=D469)*(E$469:E$776&lt;E469))</f>
        <v>83</v>
      </c>
      <c r="G469" s="49">
        <f>IF(E469="x",9999,F469)</f>
        <v>83</v>
      </c>
      <c r="H469">
        <f t="shared" ref="H469:H532" si="2">VLOOKUP($B469,$B$7:$G$431,3,FALSE)</f>
        <v>2.84</v>
      </c>
      <c r="I469" s="49">
        <f t="shared" ref="I469:I500" si="3">1+SUMPRODUCT((D$469:D$776=D469)*(H$469:H$776&lt;H469))</f>
        <v>20</v>
      </c>
      <c r="J469" s="49">
        <f>IF(H469="x",9999,I469)</f>
        <v>20</v>
      </c>
      <c r="K469">
        <f t="shared" ref="K469:K532" si="4">VLOOKUP($B469,$B$7:$G$431,4,FALSE)</f>
        <v>2.38</v>
      </c>
      <c r="L469">
        <f t="shared" ref="L469:L500" si="5">1+SUMPRODUCT((D$469:D$776=D469)*(K$469:K$776&lt;K469))</f>
        <v>7</v>
      </c>
      <c r="M469" s="49">
        <f>IF(K469="x",9999,L469)</f>
        <v>7</v>
      </c>
      <c r="N469">
        <f t="shared" ref="N469:N532" si="6">VLOOKUP($B469,$B$7:$G$431,5,FALSE)</f>
        <v>2.65</v>
      </c>
      <c r="O469">
        <f t="shared" ref="O469:O500" si="7">1+SUMPRODUCT((D$469:D$776=D469)*(N$469:N$776&lt;N469))</f>
        <v>23</v>
      </c>
      <c r="P469" s="49">
        <f>IF(N469="x",9999,O469)</f>
        <v>23</v>
      </c>
      <c r="Q469">
        <f t="shared" ref="Q469:Q532" si="8">VLOOKUP($B469,$B$7:$G$431,6,FALSE)</f>
        <v>3.28</v>
      </c>
      <c r="R469">
        <f t="shared" ref="R469:R500" si="9">1+SUMPRODUCT((D$469:D$776=D469)*(Q$469:Q$776&lt;Q469))</f>
        <v>85</v>
      </c>
      <c r="S469" s="49">
        <f>IF(Q469="x",9999,R469)</f>
        <v>85</v>
      </c>
      <c r="T469">
        <f t="shared" ref="T469:T532" si="10">VLOOKUP($B469,$B$7:$H$431,7,FALSE)</f>
        <v>3.68</v>
      </c>
      <c r="U469">
        <f t="shared" ref="U469:U500" si="11">1+SUMPRODUCT((D$469:D$776=D469)*(T$469:T$776&lt;T469))</f>
        <v>91</v>
      </c>
      <c r="V469" s="49">
        <f>IF(T469="x",9999,U469)</f>
        <v>91</v>
      </c>
      <c r="W469">
        <f t="shared" ref="W469:W532" si="12">VLOOKUP($B469,$B$7:$I$431,8,FALSE)</f>
        <v>2.74</v>
      </c>
      <c r="X469">
        <f t="shared" ref="X469:X500" si="13">1+SUMPRODUCT((D$469:D$776=D469)*(W$469:W$776&lt;W469))</f>
        <v>24</v>
      </c>
      <c r="Y469" s="49">
        <f>IF(W469="x",9999,X469)</f>
        <v>24</v>
      </c>
      <c r="Z469">
        <f t="shared" ref="Z469:Z532" si="14">VLOOKUP($B469,$B$7:$J$431,9,FALSE)</f>
        <v>2.95</v>
      </c>
      <c r="AA469">
        <f t="shared" ref="AA469:AA500" si="15">1+SUMPRODUCT((D$469:D$776=D469)*(Z$469:Z$776&lt;Z469))</f>
        <v>57</v>
      </c>
      <c r="AB469">
        <f>IF(Z469="x",9999,AA469)</f>
        <v>57</v>
      </c>
      <c r="AC469" t="str">
        <f>VLOOKUP($B469,$B$7:$Z$431,10,FALSE)</f>
        <v>x</v>
      </c>
      <c r="AD469" cm="1">
        <f t="array" ref="AD469">1+SUMPRODUCT((D$469:D$776=D469)*(AC$469:AC$776&lt;AC469))</f>
        <v>91</v>
      </c>
      <c r="AE469">
        <f>IF(AC469="x",9999,AD469)</f>
        <v>9999</v>
      </c>
      <c r="AF469">
        <f>VLOOKUP($B469,$B$7:$Z$431,11,FALSE)</f>
        <v>3.19</v>
      </c>
      <c r="AG469" cm="1">
        <f t="array" ref="AG469">1+SUMPRODUCT((D$469:D$776=D469)*(AF$469:AF$776&lt;AF469))</f>
        <v>24</v>
      </c>
      <c r="AH469">
        <f>IF(AF469="x",9999,AG469)</f>
        <v>24</v>
      </c>
      <c r="AI469">
        <f>VLOOKUP($B469,$B$7:$Z$431,12,FALSE)</f>
        <v>3.39</v>
      </c>
      <c r="AJ469" cm="1">
        <f t="array" ref="AJ469">1+SUMPRODUCT((D$469:D$776=D469)*(AI$469:AI$776&lt;AI469))</f>
        <v>69</v>
      </c>
      <c r="AK469">
        <f>IF(AI469="x",9999,AJ469)</f>
        <v>69</v>
      </c>
      <c r="AL469">
        <f>VLOOKUP($B469,$B$7:$Z$431,13,FALSE)</f>
        <v>4.84</v>
      </c>
      <c r="AM469" cm="1">
        <f t="array" ref="AM469">1+SUMPRODUCT((D$469:D$776=D469)*(AL$469:AL$776&lt;AL469))</f>
        <v>89</v>
      </c>
      <c r="AN469">
        <f>IF(AL469="x",9999,AM469)</f>
        <v>89</v>
      </c>
    </row>
    <row r="470" spans="2:40" x14ac:dyDescent="0.3">
      <c r="B470" t="s">
        <v>4</v>
      </c>
      <c r="C470" t="str">
        <f>VLOOKUP(B470,class!A$1:B$357,2,FALSE)</f>
        <v>Shire district</v>
      </c>
      <c r="D470" t="str">
        <f>VLOOKUP(B470,classifications!E$3:F$335,2,FALSE)</f>
        <v xml:space="preserve">Mainly Rural (rural including hub towns &gt;=80%) </v>
      </c>
      <c r="E470" s="7">
        <f t="shared" si="0"/>
        <v>2.5499999999999998</v>
      </c>
      <c r="F470" s="49">
        <f t="shared" si="1"/>
        <v>1</v>
      </c>
      <c r="G470" s="49">
        <f t="shared" ref="G470:G532" si="16">IF(E470="x",9999,F470)</f>
        <v>1</v>
      </c>
      <c r="H470">
        <f t="shared" si="2"/>
        <v>2.74</v>
      </c>
      <c r="I470" s="49">
        <f t="shared" si="3"/>
        <v>16</v>
      </c>
      <c r="J470" s="49">
        <f t="shared" ref="J470:J532" si="17">IF(H470="x",9999,I470)</f>
        <v>16</v>
      </c>
      <c r="K470">
        <f t="shared" si="4"/>
        <v>2.59</v>
      </c>
      <c r="L470">
        <f t="shared" si="5"/>
        <v>16</v>
      </c>
      <c r="M470" s="49">
        <f t="shared" ref="M470:M532" si="18">IF(K470="x",9999,L470)</f>
        <v>16</v>
      </c>
      <c r="N470">
        <f t="shared" si="6"/>
        <v>2.39</v>
      </c>
      <c r="O470">
        <f t="shared" si="7"/>
        <v>9</v>
      </c>
      <c r="P470" s="49">
        <f t="shared" ref="P470:P532" si="19">IF(N470="x",9999,O470)</f>
        <v>9</v>
      </c>
      <c r="Q470">
        <f t="shared" si="8"/>
        <v>2.58</v>
      </c>
      <c r="R470">
        <f t="shared" si="9"/>
        <v>16</v>
      </c>
      <c r="S470" s="49">
        <f t="shared" ref="S470:S532" si="20">IF(Q470="x",9999,R470)</f>
        <v>16</v>
      </c>
      <c r="T470">
        <f t="shared" si="10"/>
        <v>2.5499999999999998</v>
      </c>
      <c r="U470">
        <f t="shared" si="11"/>
        <v>13</v>
      </c>
      <c r="V470" s="49">
        <f t="shared" ref="V470:V532" si="21">IF(T470="x",9999,U470)</f>
        <v>13</v>
      </c>
      <c r="W470">
        <f t="shared" si="12"/>
        <v>2.67</v>
      </c>
      <c r="X470">
        <f t="shared" si="13"/>
        <v>19</v>
      </c>
      <c r="Y470" s="49">
        <f t="shared" ref="Y470:Y532" si="22">IF(W470="x",9999,X470)</f>
        <v>19</v>
      </c>
      <c r="Z470">
        <f t="shared" si="14"/>
        <v>2.83</v>
      </c>
      <c r="AA470">
        <f t="shared" si="15"/>
        <v>24</v>
      </c>
      <c r="AB470">
        <f t="shared" ref="AB470:AB532" si="23">IF(Z470="x",9999,AA470)</f>
        <v>24</v>
      </c>
      <c r="AC470">
        <f t="shared" ref="AC470:AC533" si="24">VLOOKUP($B470,$B$7:$Z$431,10,FALSE)</f>
        <v>3.26</v>
      </c>
      <c r="AD470" cm="1">
        <f t="array" ref="AD470">1+SUMPRODUCT((D$469:D$776=D470)*(AC$469:AC$776&lt;AC470))</f>
        <v>38</v>
      </c>
      <c r="AE470">
        <f t="shared" ref="AE470:AE533" si="25">IF(AC470="x",9999,AD470)</f>
        <v>38</v>
      </c>
      <c r="AF470">
        <f t="shared" ref="AF470:AF533" si="26">VLOOKUP($B470,$B$7:$Z$431,11,FALSE)</f>
        <v>2.98</v>
      </c>
      <c r="AG470" cm="1">
        <f t="array" ref="AG470">1+SUMPRODUCT((D$469:D$776=D470)*(AF$469:AF$776&lt;AF470))</f>
        <v>18</v>
      </c>
      <c r="AH470">
        <f t="shared" ref="AH470:AH533" si="27">IF(AF470="x",9999,AG470)</f>
        <v>18</v>
      </c>
      <c r="AI470">
        <f t="shared" ref="AI470:AI533" si="28">VLOOKUP($B470,$B$7:$Z$431,12,FALSE)</f>
        <v>3.07</v>
      </c>
      <c r="AJ470" cm="1">
        <f t="array" ref="AJ470">1+SUMPRODUCT((D$469:D$776=D470)*(AI$469:AI$776&lt;AI470))</f>
        <v>26</v>
      </c>
      <c r="AK470">
        <f t="shared" ref="AK470:AK533" si="29">IF(AI470="x",9999,AJ470)</f>
        <v>26</v>
      </c>
      <c r="AL470">
        <f t="shared" ref="AL470:AL533" si="30">VLOOKUP($B470,$B$7:$Z$431,13,FALSE)</f>
        <v>3.65</v>
      </c>
      <c r="AM470" cm="1">
        <f t="array" ref="AM470">1+SUMPRODUCT((D$469:D$776=D470)*(AL$469:AL$776&lt;AL470))</f>
        <v>37</v>
      </c>
      <c r="AN470">
        <f t="shared" ref="AN470:AN533" si="31">IF(AL470="x",9999,AM470)</f>
        <v>37</v>
      </c>
    </row>
    <row r="471" spans="2:40" x14ac:dyDescent="0.3">
      <c r="B471" t="s">
        <v>6</v>
      </c>
      <c r="C471" t="str">
        <f>VLOOKUP(B471,class!A$1:B$357,2,FALSE)</f>
        <v>Shire district</v>
      </c>
      <c r="D471" t="str">
        <f>VLOOKUP(B471,classifications!E$3:F$335,2,FALSE)</f>
        <v>Urban with Minor Conurbation</v>
      </c>
      <c r="E471" s="7">
        <f t="shared" si="0"/>
        <v>2.86</v>
      </c>
      <c r="F471" s="49">
        <f t="shared" si="1"/>
        <v>2</v>
      </c>
      <c r="G471" s="49">
        <f t="shared" si="16"/>
        <v>2</v>
      </c>
      <c r="H471">
        <f t="shared" si="2"/>
        <v>2.89</v>
      </c>
      <c r="I471" s="49">
        <f t="shared" si="3"/>
        <v>3</v>
      </c>
      <c r="J471" s="49">
        <f t="shared" si="17"/>
        <v>3</v>
      </c>
      <c r="K471">
        <f t="shared" si="4"/>
        <v>2.74</v>
      </c>
      <c r="L471">
        <f t="shared" si="5"/>
        <v>2</v>
      </c>
      <c r="M471" s="49">
        <f t="shared" si="18"/>
        <v>2</v>
      </c>
      <c r="N471">
        <f t="shared" si="6"/>
        <v>2.57</v>
      </c>
      <c r="O471">
        <f t="shared" si="7"/>
        <v>2</v>
      </c>
      <c r="P471" s="49">
        <f t="shared" si="19"/>
        <v>2</v>
      </c>
      <c r="Q471">
        <f t="shared" si="8"/>
        <v>2.1800000000000002</v>
      </c>
      <c r="R471">
        <f t="shared" si="9"/>
        <v>1</v>
      </c>
      <c r="S471" s="49">
        <f t="shared" si="20"/>
        <v>1</v>
      </c>
      <c r="T471">
        <f t="shared" si="10"/>
        <v>3.09</v>
      </c>
      <c r="U471">
        <f t="shared" si="11"/>
        <v>7</v>
      </c>
      <c r="V471" s="49">
        <f t="shared" si="21"/>
        <v>7</v>
      </c>
      <c r="W471">
        <f t="shared" si="12"/>
        <v>3.07</v>
      </c>
      <c r="X471">
        <f t="shared" si="13"/>
        <v>4</v>
      </c>
      <c r="Y471" s="49">
        <f t="shared" si="22"/>
        <v>4</v>
      </c>
      <c r="Z471">
        <f t="shared" si="14"/>
        <v>3.06</v>
      </c>
      <c r="AA471">
        <f t="shared" si="15"/>
        <v>6</v>
      </c>
      <c r="AB471">
        <f t="shared" si="23"/>
        <v>6</v>
      </c>
      <c r="AC471">
        <f t="shared" si="24"/>
        <v>2.98</v>
      </c>
      <c r="AD471" cm="1">
        <f t="array" ref="AD471">1+SUMPRODUCT((D$469:D$776=D471)*(AC$469:AC$776&lt;AC471))</f>
        <v>5</v>
      </c>
      <c r="AE471">
        <f t="shared" si="25"/>
        <v>5</v>
      </c>
      <c r="AF471">
        <f t="shared" si="26"/>
        <v>3.32</v>
      </c>
      <c r="AG471" cm="1">
        <f t="array" ref="AG471">1+SUMPRODUCT((D$469:D$776=D471)*(AF$469:AF$776&lt;AF471))</f>
        <v>4</v>
      </c>
      <c r="AH471">
        <f t="shared" si="27"/>
        <v>4</v>
      </c>
      <c r="AI471">
        <f t="shared" si="28"/>
        <v>2.68</v>
      </c>
      <c r="AJ471" cm="1">
        <f t="array" ref="AJ471">1+SUMPRODUCT((D$469:D$776=D471)*(AI$469:AI$776&lt;AI471))</f>
        <v>1</v>
      </c>
      <c r="AK471">
        <f t="shared" si="29"/>
        <v>1</v>
      </c>
      <c r="AL471">
        <f t="shared" si="30"/>
        <v>3.04</v>
      </c>
      <c r="AM471" cm="1">
        <f t="array" ref="AM471">1+SUMPRODUCT((D$469:D$776=D471)*(AL$469:AL$776&lt;AL471))</f>
        <v>2</v>
      </c>
      <c r="AN471">
        <f t="shared" si="31"/>
        <v>2</v>
      </c>
    </row>
    <row r="472" spans="2:40" x14ac:dyDescent="0.3">
      <c r="B472" t="s">
        <v>8</v>
      </c>
      <c r="C472" t="str">
        <f>VLOOKUP(B472,class!A$1:B$357,2,FALSE)</f>
        <v>Shire district</v>
      </c>
      <c r="D472" t="str">
        <f>VLOOKUP(B472,classifications!E$3:F$335,2,FALSE)</f>
        <v>Urban with City and Town</v>
      </c>
      <c r="E472" s="7">
        <f t="shared" si="0"/>
        <v>3.06</v>
      </c>
      <c r="F472" s="49">
        <f t="shared" si="1"/>
        <v>40</v>
      </c>
      <c r="G472" s="49">
        <f t="shared" si="16"/>
        <v>40</v>
      </c>
      <c r="H472">
        <f t="shared" si="2"/>
        <v>2.94</v>
      </c>
      <c r="I472" s="49">
        <f t="shared" si="3"/>
        <v>30</v>
      </c>
      <c r="J472" s="49">
        <f t="shared" si="17"/>
        <v>30</v>
      </c>
      <c r="K472">
        <f t="shared" si="4"/>
        <v>2.84</v>
      </c>
      <c r="L472">
        <f t="shared" si="5"/>
        <v>32</v>
      </c>
      <c r="M472" s="49">
        <f t="shared" si="18"/>
        <v>32</v>
      </c>
      <c r="N472">
        <f t="shared" si="6"/>
        <v>2.4</v>
      </c>
      <c r="O472">
        <f t="shared" si="7"/>
        <v>7</v>
      </c>
      <c r="P472" s="49">
        <f t="shared" si="19"/>
        <v>7</v>
      </c>
      <c r="Q472">
        <f t="shared" si="8"/>
        <v>3.22</v>
      </c>
      <c r="R472">
        <f t="shared" si="9"/>
        <v>79</v>
      </c>
      <c r="S472" s="49">
        <f t="shared" si="20"/>
        <v>79</v>
      </c>
      <c r="T472">
        <f t="shared" si="10"/>
        <v>3.23</v>
      </c>
      <c r="U472">
        <f t="shared" si="11"/>
        <v>80</v>
      </c>
      <c r="V472" s="49">
        <f t="shared" si="21"/>
        <v>80</v>
      </c>
      <c r="W472">
        <f t="shared" si="12"/>
        <v>2.56</v>
      </c>
      <c r="X472">
        <f t="shared" si="13"/>
        <v>12</v>
      </c>
      <c r="Y472" s="49">
        <f t="shared" si="22"/>
        <v>12</v>
      </c>
      <c r="Z472">
        <f t="shared" si="14"/>
        <v>2.54</v>
      </c>
      <c r="AA472">
        <f t="shared" si="15"/>
        <v>15</v>
      </c>
      <c r="AB472">
        <f t="shared" si="23"/>
        <v>15</v>
      </c>
      <c r="AC472">
        <f t="shared" si="24"/>
        <v>2.76</v>
      </c>
      <c r="AD472" cm="1">
        <f t="array" ref="AD472">1+SUMPRODUCT((D$469:D$776=D472)*(AC$469:AC$776&lt;AC472))</f>
        <v>15</v>
      </c>
      <c r="AE472">
        <f t="shared" si="25"/>
        <v>15</v>
      </c>
      <c r="AF472">
        <f t="shared" si="26"/>
        <v>2.59</v>
      </c>
      <c r="AG472" cm="1">
        <f t="array" ref="AG472">1+SUMPRODUCT((D$469:D$776=D472)*(AF$469:AF$776&lt;AF472))</f>
        <v>1</v>
      </c>
      <c r="AH472">
        <f t="shared" si="27"/>
        <v>1</v>
      </c>
      <c r="AI472">
        <f t="shared" si="28"/>
        <v>2.81</v>
      </c>
      <c r="AJ472" cm="1">
        <f t="array" ref="AJ472">1+SUMPRODUCT((D$469:D$776=D472)*(AI$469:AI$776&lt;AI472))</f>
        <v>16</v>
      </c>
      <c r="AK472">
        <f t="shared" si="29"/>
        <v>16</v>
      </c>
      <c r="AL472">
        <f t="shared" si="30"/>
        <v>3.33</v>
      </c>
      <c r="AM472" cm="1">
        <f t="array" ref="AM472">1+SUMPRODUCT((D$469:D$776=D472)*(AL$469:AL$776&lt;AL472))</f>
        <v>51</v>
      </c>
      <c r="AN472">
        <f t="shared" si="31"/>
        <v>51</v>
      </c>
    </row>
    <row r="473" spans="2:40" x14ac:dyDescent="0.3">
      <c r="B473" t="s">
        <v>9</v>
      </c>
      <c r="C473" t="str">
        <f>VLOOKUP(B473,class!A$1:B$357,2,FALSE)</f>
        <v>Shire district</v>
      </c>
      <c r="D473" t="str">
        <f>VLOOKUP(B473,classifications!E$3:F$335,2,FALSE)</f>
        <v>Urban with City and Town</v>
      </c>
      <c r="E473" s="7">
        <f t="shared" si="0"/>
        <v>3.14</v>
      </c>
      <c r="F473" s="49">
        <f t="shared" si="1"/>
        <v>52</v>
      </c>
      <c r="G473" s="49">
        <f t="shared" si="16"/>
        <v>52</v>
      </c>
      <c r="H473">
        <f t="shared" si="2"/>
        <v>2.5099999999999998</v>
      </c>
      <c r="I473" s="49">
        <f t="shared" si="3"/>
        <v>5</v>
      </c>
      <c r="J473" s="49">
        <f t="shared" si="17"/>
        <v>5</v>
      </c>
      <c r="K473">
        <f t="shared" si="4"/>
        <v>2.68</v>
      </c>
      <c r="L473">
        <f t="shared" si="5"/>
        <v>18</v>
      </c>
      <c r="M473" s="49">
        <f t="shared" si="18"/>
        <v>18</v>
      </c>
      <c r="N473">
        <f t="shared" si="6"/>
        <v>2.46</v>
      </c>
      <c r="O473">
        <f t="shared" si="7"/>
        <v>12</v>
      </c>
      <c r="P473" s="49">
        <f t="shared" si="19"/>
        <v>12</v>
      </c>
      <c r="Q473">
        <f t="shared" si="8"/>
        <v>2.59</v>
      </c>
      <c r="R473">
        <f t="shared" si="9"/>
        <v>15</v>
      </c>
      <c r="S473" s="49">
        <f t="shared" si="20"/>
        <v>15</v>
      </c>
      <c r="T473">
        <f t="shared" si="10"/>
        <v>2.87</v>
      </c>
      <c r="U473">
        <f t="shared" si="11"/>
        <v>42</v>
      </c>
      <c r="V473" s="49">
        <f t="shared" si="21"/>
        <v>42</v>
      </c>
      <c r="W473">
        <f t="shared" si="12"/>
        <v>2.96</v>
      </c>
      <c r="X473">
        <f t="shared" si="13"/>
        <v>56</v>
      </c>
      <c r="Y473" s="49">
        <f t="shared" si="22"/>
        <v>56</v>
      </c>
      <c r="Z473">
        <f t="shared" si="14"/>
        <v>2.7</v>
      </c>
      <c r="AA473">
        <f t="shared" si="15"/>
        <v>29</v>
      </c>
      <c r="AB473">
        <f t="shared" si="23"/>
        <v>29</v>
      </c>
      <c r="AC473">
        <f t="shared" si="24"/>
        <v>2.56</v>
      </c>
      <c r="AD473" cm="1">
        <f t="array" ref="AD473">1+SUMPRODUCT((D$469:D$776=D473)*(AC$469:AC$776&lt;AC473))</f>
        <v>6</v>
      </c>
      <c r="AE473">
        <f t="shared" si="25"/>
        <v>6</v>
      </c>
      <c r="AF473">
        <f t="shared" si="26"/>
        <v>3.86</v>
      </c>
      <c r="AG473" cm="1">
        <f t="array" ref="AG473">1+SUMPRODUCT((D$469:D$776=D473)*(AF$469:AF$776&lt;AF473))</f>
        <v>87</v>
      </c>
      <c r="AH473">
        <f t="shared" si="27"/>
        <v>87</v>
      </c>
      <c r="AI473">
        <f t="shared" si="28"/>
        <v>2.67</v>
      </c>
      <c r="AJ473" cm="1">
        <f t="array" ref="AJ473">1+SUMPRODUCT((D$469:D$776=D473)*(AI$469:AI$776&lt;AI473))</f>
        <v>11</v>
      </c>
      <c r="AK473">
        <f t="shared" si="29"/>
        <v>11</v>
      </c>
      <c r="AL473">
        <f t="shared" si="30"/>
        <v>2.7</v>
      </c>
      <c r="AM473" cm="1">
        <f t="array" ref="AM473">1+SUMPRODUCT((D$469:D$776=D473)*(AL$469:AL$776&lt;AL473))</f>
        <v>8</v>
      </c>
      <c r="AN473">
        <f t="shared" si="31"/>
        <v>8</v>
      </c>
    </row>
    <row r="474" spans="2:40" x14ac:dyDescent="0.3">
      <c r="B474" t="s">
        <v>10</v>
      </c>
      <c r="C474" t="str">
        <f>VLOOKUP(B474,class!A$1:B$357,2,FALSE)</f>
        <v>Shire district</v>
      </c>
      <c r="D474" t="str">
        <f>VLOOKUP(B474,classifications!E$3:F$335,2,FALSE)</f>
        <v>Urban with Significant Rural (rural including hub towns 26-49%)</v>
      </c>
      <c r="E474" s="7">
        <f t="shared" si="0"/>
        <v>2.63</v>
      </c>
      <c r="F474" s="49">
        <f t="shared" si="1"/>
        <v>4</v>
      </c>
      <c r="G474" s="49">
        <f t="shared" si="16"/>
        <v>4</v>
      </c>
      <c r="H474">
        <f t="shared" si="2"/>
        <v>2.85</v>
      </c>
      <c r="I474" s="49">
        <f t="shared" si="3"/>
        <v>17</v>
      </c>
      <c r="J474" s="49">
        <f t="shared" si="17"/>
        <v>17</v>
      </c>
      <c r="K474">
        <f t="shared" si="4"/>
        <v>2.67</v>
      </c>
      <c r="L474">
        <f t="shared" si="5"/>
        <v>11</v>
      </c>
      <c r="M474" s="49">
        <f t="shared" si="18"/>
        <v>11</v>
      </c>
      <c r="N474">
        <f t="shared" si="6"/>
        <v>2.48</v>
      </c>
      <c r="O474">
        <f t="shared" si="7"/>
        <v>11</v>
      </c>
      <c r="P474" s="49">
        <f t="shared" si="19"/>
        <v>11</v>
      </c>
      <c r="Q474">
        <f t="shared" si="8"/>
        <v>2.93</v>
      </c>
      <c r="R474">
        <f t="shared" si="9"/>
        <v>32</v>
      </c>
      <c r="S474" s="49">
        <f t="shared" si="20"/>
        <v>32</v>
      </c>
      <c r="T474">
        <f t="shared" si="10"/>
        <v>3</v>
      </c>
      <c r="U474">
        <f t="shared" si="11"/>
        <v>36</v>
      </c>
      <c r="V474" s="49">
        <f t="shared" si="21"/>
        <v>36</v>
      </c>
      <c r="W474">
        <f t="shared" si="12"/>
        <v>2.78</v>
      </c>
      <c r="X474">
        <f t="shared" si="13"/>
        <v>24</v>
      </c>
      <c r="Y474" s="49">
        <f t="shared" si="22"/>
        <v>24</v>
      </c>
      <c r="Z474">
        <f t="shared" si="14"/>
        <v>2.78</v>
      </c>
      <c r="AA474">
        <f t="shared" si="15"/>
        <v>29</v>
      </c>
      <c r="AB474">
        <f t="shared" si="23"/>
        <v>29</v>
      </c>
      <c r="AC474">
        <f t="shared" si="24"/>
        <v>2.71</v>
      </c>
      <c r="AD474" cm="1">
        <f t="array" ref="AD474">1+SUMPRODUCT((D$469:D$776=D474)*(AC$469:AC$776&lt;AC474))</f>
        <v>14</v>
      </c>
      <c r="AE474">
        <f t="shared" si="25"/>
        <v>14</v>
      </c>
      <c r="AF474">
        <f t="shared" si="26"/>
        <v>2.4900000000000002</v>
      </c>
      <c r="AG474" cm="1">
        <f t="array" ref="AG474">1+SUMPRODUCT((D$469:D$776=D474)*(AF$469:AF$776&lt;AF474))</f>
        <v>2</v>
      </c>
      <c r="AH474">
        <f t="shared" si="27"/>
        <v>2</v>
      </c>
      <c r="AI474">
        <f t="shared" si="28"/>
        <v>3.05</v>
      </c>
      <c r="AJ474" cm="1">
        <f t="array" ref="AJ474">1+SUMPRODUCT((D$469:D$776=D474)*(AI$469:AI$776&lt;AI474))</f>
        <v>22</v>
      </c>
      <c r="AK474">
        <f t="shared" si="29"/>
        <v>22</v>
      </c>
      <c r="AL474">
        <f t="shared" si="30"/>
        <v>3.53</v>
      </c>
      <c r="AM474" cm="1">
        <f t="array" ref="AM474">1+SUMPRODUCT((D$469:D$776=D474)*(AL$469:AL$776&lt;AL474))</f>
        <v>43</v>
      </c>
      <c r="AN474">
        <f t="shared" si="31"/>
        <v>43</v>
      </c>
    </row>
    <row r="475" spans="2:40" x14ac:dyDescent="0.3">
      <c r="B475" t="s">
        <v>14</v>
      </c>
      <c r="C475" t="str">
        <f>VLOOKUP(B475,class!A$1:B$357,2,FALSE)</f>
        <v>Shire district</v>
      </c>
      <c r="D475" t="str">
        <f>VLOOKUP(B475,classifications!E$3:F$335,2,FALSE)</f>
        <v xml:space="preserve">Mainly Rural (rural including hub towns &gt;=80%) </v>
      </c>
      <c r="E475" s="7">
        <f t="shared" si="0"/>
        <v>2.9</v>
      </c>
      <c r="F475" s="49">
        <f t="shared" si="1"/>
        <v>19</v>
      </c>
      <c r="G475" s="49">
        <f t="shared" si="16"/>
        <v>19</v>
      </c>
      <c r="H475">
        <f t="shared" si="2"/>
        <v>2.89</v>
      </c>
      <c r="I475" s="49">
        <f t="shared" si="3"/>
        <v>23</v>
      </c>
      <c r="J475" s="49">
        <f t="shared" si="17"/>
        <v>23</v>
      </c>
      <c r="K475">
        <f t="shared" si="4"/>
        <v>2.42</v>
      </c>
      <c r="L475">
        <f t="shared" si="5"/>
        <v>8</v>
      </c>
      <c r="M475" s="49">
        <f t="shared" si="18"/>
        <v>8</v>
      </c>
      <c r="N475">
        <f t="shared" si="6"/>
        <v>2.69</v>
      </c>
      <c r="O475">
        <f t="shared" si="7"/>
        <v>21</v>
      </c>
      <c r="P475" s="49">
        <f t="shared" si="19"/>
        <v>21</v>
      </c>
      <c r="Q475">
        <f t="shared" si="8"/>
        <v>3.07</v>
      </c>
      <c r="R475">
        <f t="shared" si="9"/>
        <v>37</v>
      </c>
      <c r="S475" s="49">
        <f t="shared" si="20"/>
        <v>37</v>
      </c>
      <c r="T475">
        <f t="shared" si="10"/>
        <v>3.14</v>
      </c>
      <c r="U475">
        <f t="shared" si="11"/>
        <v>39</v>
      </c>
      <c r="V475" s="49">
        <f t="shared" si="21"/>
        <v>39</v>
      </c>
      <c r="W475">
        <f t="shared" si="12"/>
        <v>2.71</v>
      </c>
      <c r="X475">
        <f t="shared" si="13"/>
        <v>22</v>
      </c>
      <c r="Y475" s="49">
        <f t="shared" si="22"/>
        <v>22</v>
      </c>
      <c r="Z475">
        <f t="shared" si="14"/>
        <v>3.08</v>
      </c>
      <c r="AA475">
        <f t="shared" si="15"/>
        <v>39</v>
      </c>
      <c r="AB475">
        <f t="shared" si="23"/>
        <v>39</v>
      </c>
      <c r="AC475">
        <f t="shared" si="24"/>
        <v>2.8</v>
      </c>
      <c r="AD475" cm="1">
        <f t="array" ref="AD475">1+SUMPRODUCT((D$469:D$776=D475)*(AC$469:AC$776&lt;AC475))</f>
        <v>14</v>
      </c>
      <c r="AE475">
        <f t="shared" si="25"/>
        <v>14</v>
      </c>
      <c r="AF475">
        <f t="shared" si="26"/>
        <v>2.64</v>
      </c>
      <c r="AG475" cm="1">
        <f t="array" ref="AG475">1+SUMPRODUCT((D$469:D$776=D475)*(AF$469:AF$776&lt;AF475))</f>
        <v>6</v>
      </c>
      <c r="AH475">
        <f t="shared" si="27"/>
        <v>6</v>
      </c>
      <c r="AI475">
        <f t="shared" si="28"/>
        <v>3.26</v>
      </c>
      <c r="AJ475" cm="1">
        <f t="array" ref="AJ475">1+SUMPRODUCT((D$469:D$776=D475)*(AI$469:AI$776&lt;AI475))</f>
        <v>31</v>
      </c>
      <c r="AK475">
        <f t="shared" si="29"/>
        <v>31</v>
      </c>
      <c r="AL475">
        <f t="shared" si="30"/>
        <v>2.79</v>
      </c>
      <c r="AM475" cm="1">
        <f t="array" ref="AM475">1+SUMPRODUCT((D$469:D$776=D475)*(AL$469:AL$776&lt;AL475))</f>
        <v>7</v>
      </c>
      <c r="AN475">
        <f t="shared" si="31"/>
        <v>7</v>
      </c>
    </row>
    <row r="476" spans="2:40" x14ac:dyDescent="0.3">
      <c r="B476" t="s">
        <v>15</v>
      </c>
      <c r="C476" t="str">
        <f>VLOOKUP(B476,class!A$1:B$357,2,FALSE)</f>
        <v>London borough</v>
      </c>
      <c r="D476" t="str">
        <f>VLOOKUP(B476,classifications!E$3:F$335,2,FALSE)</f>
        <v>Urban with Major Conurbation</v>
      </c>
      <c r="E476" s="7">
        <f t="shared" si="0"/>
        <v>3.23</v>
      </c>
      <c r="F476" s="49">
        <f t="shared" si="1"/>
        <v>28</v>
      </c>
      <c r="G476" s="49">
        <f t="shared" si="16"/>
        <v>28</v>
      </c>
      <c r="H476">
        <f t="shared" si="2"/>
        <v>3.27</v>
      </c>
      <c r="I476" s="49">
        <f t="shared" si="3"/>
        <v>52</v>
      </c>
      <c r="J476" s="49">
        <f t="shared" si="17"/>
        <v>52</v>
      </c>
      <c r="K476">
        <f t="shared" si="4"/>
        <v>3.39</v>
      </c>
      <c r="L476">
        <f t="shared" si="5"/>
        <v>65</v>
      </c>
      <c r="M476" s="49">
        <f t="shared" si="18"/>
        <v>65</v>
      </c>
      <c r="N476">
        <f t="shared" si="6"/>
        <v>3.15</v>
      </c>
      <c r="O476">
        <f t="shared" si="7"/>
        <v>50</v>
      </c>
      <c r="P476" s="49">
        <f t="shared" si="19"/>
        <v>50</v>
      </c>
      <c r="Q476">
        <f t="shared" si="8"/>
        <v>2.84</v>
      </c>
      <c r="R476">
        <f t="shared" si="9"/>
        <v>21</v>
      </c>
      <c r="S476" s="49">
        <f t="shared" si="20"/>
        <v>21</v>
      </c>
      <c r="T476">
        <f t="shared" si="10"/>
        <v>3.02</v>
      </c>
      <c r="U476">
        <f t="shared" si="11"/>
        <v>37</v>
      </c>
      <c r="V476" s="49">
        <f t="shared" si="21"/>
        <v>37</v>
      </c>
      <c r="W476">
        <f t="shared" si="12"/>
        <v>2.84</v>
      </c>
      <c r="X476">
        <f t="shared" si="13"/>
        <v>22</v>
      </c>
      <c r="Y476" s="49">
        <f t="shared" si="22"/>
        <v>22</v>
      </c>
      <c r="Z476">
        <f t="shared" si="14"/>
        <v>2.82</v>
      </c>
      <c r="AA476">
        <f t="shared" si="15"/>
        <v>26</v>
      </c>
      <c r="AB476">
        <f t="shared" si="23"/>
        <v>26</v>
      </c>
      <c r="AC476">
        <f t="shared" si="24"/>
        <v>2.93</v>
      </c>
      <c r="AD476" cm="1">
        <f t="array" ref="AD476">1+SUMPRODUCT((D$469:D$776=D476)*(AC$469:AC$776&lt;AC476))</f>
        <v>25</v>
      </c>
      <c r="AE476">
        <f t="shared" si="25"/>
        <v>25</v>
      </c>
      <c r="AF476">
        <f t="shared" si="26"/>
        <v>3.17</v>
      </c>
      <c r="AG476" cm="1">
        <f t="array" ref="AG476">1+SUMPRODUCT((D$469:D$776=D476)*(AF$469:AF$776&lt;AF476))</f>
        <v>17</v>
      </c>
      <c r="AH476">
        <f t="shared" si="27"/>
        <v>17</v>
      </c>
      <c r="AI476">
        <f t="shared" si="28"/>
        <v>2.5</v>
      </c>
      <c r="AJ476" cm="1">
        <f t="array" ref="AJ476">1+SUMPRODUCT((D$469:D$776=D476)*(AI$469:AI$776&lt;AI476))</f>
        <v>3</v>
      </c>
      <c r="AK476">
        <f t="shared" si="29"/>
        <v>3</v>
      </c>
      <c r="AL476">
        <f t="shared" si="30"/>
        <v>2.98</v>
      </c>
      <c r="AM476" cm="1">
        <f t="array" ref="AM476">1+SUMPRODUCT((D$469:D$776=D476)*(AL$469:AL$776&lt;AL476))</f>
        <v>7</v>
      </c>
      <c r="AN476">
        <f t="shared" si="31"/>
        <v>7</v>
      </c>
    </row>
    <row r="477" spans="2:40" x14ac:dyDescent="0.3">
      <c r="B477" t="s">
        <v>17</v>
      </c>
      <c r="C477" t="str">
        <f>VLOOKUP(B477,class!A$1:B$357,2,FALSE)</f>
        <v>London borough</v>
      </c>
      <c r="D477" t="str">
        <f>VLOOKUP(B477,classifications!E$3:F$335,2,FALSE)</f>
        <v>Urban with Major Conurbation</v>
      </c>
      <c r="E477" s="7">
        <f t="shared" si="0"/>
        <v>3.41</v>
      </c>
      <c r="F477" s="49">
        <f t="shared" si="1"/>
        <v>50</v>
      </c>
      <c r="G477" s="49">
        <f t="shared" si="16"/>
        <v>50</v>
      </c>
      <c r="H477">
        <f t="shared" si="2"/>
        <v>2.74</v>
      </c>
      <c r="I477" s="49">
        <f t="shared" si="3"/>
        <v>4</v>
      </c>
      <c r="J477" s="49">
        <f t="shared" si="17"/>
        <v>4</v>
      </c>
      <c r="K477">
        <f t="shared" si="4"/>
        <v>2.6</v>
      </c>
      <c r="L477">
        <f t="shared" si="5"/>
        <v>5</v>
      </c>
      <c r="M477" s="49">
        <f t="shared" si="18"/>
        <v>5</v>
      </c>
      <c r="N477">
        <f t="shared" si="6"/>
        <v>2.37</v>
      </c>
      <c r="O477">
        <f t="shared" si="7"/>
        <v>3</v>
      </c>
      <c r="P477" s="49">
        <f t="shared" si="19"/>
        <v>3</v>
      </c>
      <c r="Q477">
        <f t="shared" si="8"/>
        <v>2.4900000000000002</v>
      </c>
      <c r="R477">
        <f t="shared" si="9"/>
        <v>2</v>
      </c>
      <c r="S477" s="49">
        <f t="shared" si="20"/>
        <v>2</v>
      </c>
      <c r="T477">
        <f t="shared" si="10"/>
        <v>3.09</v>
      </c>
      <c r="U477">
        <f t="shared" si="11"/>
        <v>44</v>
      </c>
      <c r="V477" s="49">
        <f t="shared" si="21"/>
        <v>44</v>
      </c>
      <c r="W477">
        <f t="shared" si="12"/>
        <v>2.78</v>
      </c>
      <c r="X477">
        <f t="shared" si="13"/>
        <v>18</v>
      </c>
      <c r="Y477" s="49">
        <f t="shared" si="22"/>
        <v>18</v>
      </c>
      <c r="Z477">
        <f t="shared" si="14"/>
        <v>3.19</v>
      </c>
      <c r="AA477">
        <f t="shared" si="15"/>
        <v>60</v>
      </c>
      <c r="AB477">
        <f t="shared" si="23"/>
        <v>60</v>
      </c>
      <c r="AC477">
        <f t="shared" si="24"/>
        <v>3.19</v>
      </c>
      <c r="AD477" cm="1">
        <f t="array" ref="AD477">1+SUMPRODUCT((D$469:D$776=D477)*(AC$469:AC$776&lt;AC477))</f>
        <v>51</v>
      </c>
      <c r="AE477">
        <f t="shared" si="25"/>
        <v>51</v>
      </c>
      <c r="AF477">
        <f t="shared" si="26"/>
        <v>3.2</v>
      </c>
      <c r="AG477" cm="1">
        <f t="array" ref="AG477">1+SUMPRODUCT((D$469:D$776=D477)*(AF$469:AF$776&lt;AF477))</f>
        <v>18</v>
      </c>
      <c r="AH477">
        <f t="shared" si="27"/>
        <v>18</v>
      </c>
      <c r="AI477">
        <f t="shared" si="28"/>
        <v>3.07</v>
      </c>
      <c r="AJ477" cm="1">
        <f t="array" ref="AJ477">1+SUMPRODUCT((D$469:D$776=D477)*(AI$469:AI$776&lt;AI477))</f>
        <v>23</v>
      </c>
      <c r="AK477">
        <f t="shared" si="29"/>
        <v>23</v>
      </c>
      <c r="AL477">
        <f t="shared" si="30"/>
        <v>3.33</v>
      </c>
      <c r="AM477" cm="1">
        <f t="array" ref="AM477">1+SUMPRODUCT((D$469:D$776=D477)*(AL$469:AL$776&lt;AL477))</f>
        <v>29</v>
      </c>
      <c r="AN477">
        <f t="shared" si="31"/>
        <v>29</v>
      </c>
    </row>
    <row r="478" spans="2:40" x14ac:dyDescent="0.3">
      <c r="B478" t="s">
        <v>18</v>
      </c>
      <c r="C478" t="str">
        <f>VLOOKUP(B478,class!A$1:B$357,2,FALSE)</f>
        <v>Metropolitan district</v>
      </c>
      <c r="D478" t="str">
        <f>VLOOKUP(B478,classifications!E$3:F$335,2,FALSE)</f>
        <v>Urban with Minor Conurbation</v>
      </c>
      <c r="E478" s="7">
        <f t="shared" si="0"/>
        <v>3.27</v>
      </c>
      <c r="F478" s="49">
        <f t="shared" si="1"/>
        <v>7</v>
      </c>
      <c r="G478" s="49">
        <f t="shared" si="16"/>
        <v>7</v>
      </c>
      <c r="H478">
        <f t="shared" si="2"/>
        <v>3.09</v>
      </c>
      <c r="I478" s="49">
        <f t="shared" si="3"/>
        <v>7</v>
      </c>
      <c r="J478" s="49">
        <f t="shared" si="17"/>
        <v>7</v>
      </c>
      <c r="K478">
        <f t="shared" si="4"/>
        <v>2.96</v>
      </c>
      <c r="L478">
        <f t="shared" si="5"/>
        <v>6</v>
      </c>
      <c r="M478" s="49">
        <f t="shared" si="18"/>
        <v>6</v>
      </c>
      <c r="N478">
        <f t="shared" si="6"/>
        <v>3.15</v>
      </c>
      <c r="O478">
        <f t="shared" si="7"/>
        <v>7</v>
      </c>
      <c r="P478" s="49">
        <f t="shared" si="19"/>
        <v>7</v>
      </c>
      <c r="Q478">
        <f t="shared" si="8"/>
        <v>3.12</v>
      </c>
      <c r="R478">
        <f t="shared" si="9"/>
        <v>7</v>
      </c>
      <c r="S478" s="49">
        <f t="shared" si="20"/>
        <v>7</v>
      </c>
      <c r="T478">
        <f t="shared" si="10"/>
        <v>2.86</v>
      </c>
      <c r="U478">
        <f t="shared" si="11"/>
        <v>3</v>
      </c>
      <c r="V478" s="49">
        <f t="shared" si="21"/>
        <v>3</v>
      </c>
      <c r="W478">
        <f t="shared" si="12"/>
        <v>3</v>
      </c>
      <c r="X478">
        <f t="shared" si="13"/>
        <v>2</v>
      </c>
      <c r="Y478" s="49">
        <f t="shared" si="22"/>
        <v>2</v>
      </c>
      <c r="Z478">
        <f t="shared" si="14"/>
        <v>2.8</v>
      </c>
      <c r="AA478">
        <f t="shared" si="15"/>
        <v>2</v>
      </c>
      <c r="AB478">
        <f t="shared" si="23"/>
        <v>2</v>
      </c>
      <c r="AC478">
        <f t="shared" si="24"/>
        <v>2.88</v>
      </c>
      <c r="AD478" cm="1">
        <f t="array" ref="AD478">1+SUMPRODUCT((D$469:D$776=D478)*(AC$469:AC$776&lt;AC478))</f>
        <v>3</v>
      </c>
      <c r="AE478">
        <f t="shared" si="25"/>
        <v>3</v>
      </c>
      <c r="AF478">
        <f t="shared" si="26"/>
        <v>3.19</v>
      </c>
      <c r="AG478" cm="1">
        <f t="array" ref="AG478">1+SUMPRODUCT((D$469:D$776=D478)*(AF$469:AF$776&lt;AF478))</f>
        <v>2</v>
      </c>
      <c r="AH478">
        <f t="shared" si="27"/>
        <v>2</v>
      </c>
      <c r="AI478">
        <f t="shared" si="28"/>
        <v>2.97</v>
      </c>
      <c r="AJ478" cm="1">
        <f t="array" ref="AJ478">1+SUMPRODUCT((D$469:D$776=D478)*(AI$469:AI$776&lt;AI478))</f>
        <v>3</v>
      </c>
      <c r="AK478">
        <f t="shared" si="29"/>
        <v>3</v>
      </c>
      <c r="AL478">
        <f t="shared" si="30"/>
        <v>3.17</v>
      </c>
      <c r="AM478" cm="1">
        <f t="array" ref="AM478">1+SUMPRODUCT((D$469:D$776=D478)*(AL$469:AL$776&lt;AL478))</f>
        <v>4</v>
      </c>
      <c r="AN478">
        <f t="shared" si="31"/>
        <v>4</v>
      </c>
    </row>
    <row r="479" spans="2:40" x14ac:dyDescent="0.3">
      <c r="B479" t="s">
        <v>19</v>
      </c>
      <c r="C479" t="str">
        <f>VLOOKUP(B479,class!A$1:B$357,2,FALSE)</f>
        <v>Shire district</v>
      </c>
      <c r="D479" t="str">
        <f>VLOOKUP(B479,classifications!E$3:F$335,2,FALSE)</f>
        <v>Urban with Significant Rural (rural including hub towns 26-49%)</v>
      </c>
      <c r="E479" s="7">
        <f t="shared" si="0"/>
        <v>2.91</v>
      </c>
      <c r="F479" s="49">
        <f t="shared" si="1"/>
        <v>13</v>
      </c>
      <c r="G479" s="49">
        <f t="shared" si="16"/>
        <v>13</v>
      </c>
      <c r="H479">
        <f t="shared" si="2"/>
        <v>2.82</v>
      </c>
      <c r="I479" s="49">
        <f t="shared" si="3"/>
        <v>16</v>
      </c>
      <c r="J479" s="49">
        <f t="shared" si="17"/>
        <v>16</v>
      </c>
      <c r="K479">
        <f t="shared" si="4"/>
        <v>3.49</v>
      </c>
      <c r="L479">
        <f t="shared" si="5"/>
        <v>49</v>
      </c>
      <c r="M479" s="49">
        <f t="shared" si="18"/>
        <v>49</v>
      </c>
      <c r="N479">
        <f t="shared" si="6"/>
        <v>3.41</v>
      </c>
      <c r="O479">
        <f t="shared" si="7"/>
        <v>48</v>
      </c>
      <c r="P479" s="49">
        <f t="shared" si="19"/>
        <v>48</v>
      </c>
      <c r="Q479">
        <f t="shared" si="8"/>
        <v>2.95</v>
      </c>
      <c r="R479">
        <f t="shared" si="9"/>
        <v>35</v>
      </c>
      <c r="S479" s="49">
        <f t="shared" si="20"/>
        <v>35</v>
      </c>
      <c r="T479">
        <f t="shared" si="10"/>
        <v>2.59</v>
      </c>
      <c r="U479">
        <f t="shared" si="11"/>
        <v>12</v>
      </c>
      <c r="V479" s="49">
        <f t="shared" si="21"/>
        <v>12</v>
      </c>
      <c r="W479">
        <f t="shared" si="12"/>
        <v>3.02</v>
      </c>
      <c r="X479">
        <f t="shared" si="13"/>
        <v>40</v>
      </c>
      <c r="Y479" s="49">
        <f t="shared" si="22"/>
        <v>40</v>
      </c>
      <c r="Z479">
        <f t="shared" si="14"/>
        <v>2.29</v>
      </c>
      <c r="AA479">
        <f t="shared" si="15"/>
        <v>3</v>
      </c>
      <c r="AB479">
        <f t="shared" si="23"/>
        <v>3</v>
      </c>
      <c r="AC479">
        <f t="shared" si="24"/>
        <v>3.47</v>
      </c>
      <c r="AD479" cm="1">
        <f t="array" ref="AD479">1+SUMPRODUCT((D$469:D$776=D479)*(AC$469:AC$776&lt;AC479))</f>
        <v>48</v>
      </c>
      <c r="AE479">
        <f t="shared" si="25"/>
        <v>48</v>
      </c>
      <c r="AF479">
        <f t="shared" si="26"/>
        <v>3.91</v>
      </c>
      <c r="AG479" cm="1">
        <f t="array" ref="AG479">1+SUMPRODUCT((D$469:D$776=D479)*(AF$469:AF$776&lt;AF479))</f>
        <v>48</v>
      </c>
      <c r="AH479">
        <f t="shared" si="27"/>
        <v>48</v>
      </c>
      <c r="AI479">
        <f t="shared" si="28"/>
        <v>3.57</v>
      </c>
      <c r="AJ479" cm="1">
        <f t="array" ref="AJ479">1+SUMPRODUCT((D$469:D$776=D479)*(AI$469:AI$776&lt;AI479))</f>
        <v>48</v>
      </c>
      <c r="AK479">
        <f t="shared" si="29"/>
        <v>48</v>
      </c>
      <c r="AL479">
        <f t="shared" si="30"/>
        <v>3.84</v>
      </c>
      <c r="AM479" cm="1">
        <f t="array" ref="AM479">1+SUMPRODUCT((D$469:D$776=D479)*(AL$469:AL$776&lt;AL479))</f>
        <v>48</v>
      </c>
      <c r="AN479">
        <f t="shared" si="31"/>
        <v>48</v>
      </c>
    </row>
    <row r="480" spans="2:40" x14ac:dyDescent="0.3">
      <c r="B480" t="s">
        <v>20</v>
      </c>
      <c r="C480" t="str">
        <f>VLOOKUP(B480,class!A$1:B$357,2,FALSE)</f>
        <v>Shire district</v>
      </c>
      <c r="D480" t="str">
        <f>VLOOKUP(B480,classifications!E$3:F$335,2,FALSE)</f>
        <v>Urban with City and Town</v>
      </c>
      <c r="E480" s="7">
        <f t="shared" si="0"/>
        <v>3.25</v>
      </c>
      <c r="F480" s="49">
        <f t="shared" si="1"/>
        <v>68</v>
      </c>
      <c r="G480" s="49">
        <f t="shared" si="16"/>
        <v>68</v>
      </c>
      <c r="H480">
        <f t="shared" si="2"/>
        <v>3.1</v>
      </c>
      <c r="I480" s="49">
        <f t="shared" si="3"/>
        <v>59</v>
      </c>
      <c r="J480" s="49">
        <f t="shared" si="17"/>
        <v>59</v>
      </c>
      <c r="K480">
        <f t="shared" si="4"/>
        <v>2.9</v>
      </c>
      <c r="L480">
        <f t="shared" si="5"/>
        <v>40</v>
      </c>
      <c r="M480" s="49">
        <f t="shared" si="18"/>
        <v>40</v>
      </c>
      <c r="N480">
        <f t="shared" si="6"/>
        <v>2.73</v>
      </c>
      <c r="O480">
        <f t="shared" si="7"/>
        <v>33</v>
      </c>
      <c r="P480" s="49">
        <f t="shared" si="19"/>
        <v>33</v>
      </c>
      <c r="Q480">
        <f t="shared" si="8"/>
        <v>3.02</v>
      </c>
      <c r="R480">
        <f t="shared" si="9"/>
        <v>65</v>
      </c>
      <c r="S480" s="49">
        <f t="shared" si="20"/>
        <v>65</v>
      </c>
      <c r="T480">
        <f t="shared" si="10"/>
        <v>3.02</v>
      </c>
      <c r="U480">
        <f t="shared" si="11"/>
        <v>63</v>
      </c>
      <c r="V480" s="49">
        <f t="shared" si="21"/>
        <v>63</v>
      </c>
      <c r="W480">
        <f t="shared" si="12"/>
        <v>2.79</v>
      </c>
      <c r="X480">
        <f t="shared" si="13"/>
        <v>33</v>
      </c>
      <c r="Y480" s="49">
        <f t="shared" si="22"/>
        <v>33</v>
      </c>
      <c r="Z480">
        <f t="shared" si="14"/>
        <v>3.01</v>
      </c>
      <c r="AA480">
        <f t="shared" si="15"/>
        <v>68</v>
      </c>
      <c r="AB480">
        <f t="shared" si="23"/>
        <v>68</v>
      </c>
      <c r="AC480">
        <f t="shared" si="24"/>
        <v>3.04</v>
      </c>
      <c r="AD480" cm="1">
        <f t="array" ref="AD480">1+SUMPRODUCT((D$469:D$776=D480)*(AC$469:AC$776&lt;AC480))</f>
        <v>47</v>
      </c>
      <c r="AE480">
        <f t="shared" si="25"/>
        <v>47</v>
      </c>
      <c r="AF480">
        <f t="shared" si="26"/>
        <v>3.19</v>
      </c>
      <c r="AG480" cm="1">
        <f t="array" ref="AG480">1+SUMPRODUCT((D$469:D$776=D480)*(AF$469:AF$776&lt;AF480))</f>
        <v>24</v>
      </c>
      <c r="AH480">
        <f t="shared" si="27"/>
        <v>24</v>
      </c>
      <c r="AI480">
        <f t="shared" si="28"/>
        <v>2.7</v>
      </c>
      <c r="AJ480" cm="1">
        <f t="array" ref="AJ480">1+SUMPRODUCT((D$469:D$776=D480)*(AI$469:AI$776&lt;AI480))</f>
        <v>12</v>
      </c>
      <c r="AK480">
        <f t="shared" si="29"/>
        <v>12</v>
      </c>
      <c r="AL480">
        <f t="shared" si="30"/>
        <v>3.5</v>
      </c>
      <c r="AM480" cm="1">
        <f t="array" ref="AM480">1+SUMPRODUCT((D$469:D$776=D480)*(AL$469:AL$776&lt;AL480))</f>
        <v>70</v>
      </c>
      <c r="AN480">
        <f t="shared" si="31"/>
        <v>70</v>
      </c>
    </row>
    <row r="481" spans="2:40" x14ac:dyDescent="0.3">
      <c r="B481" t="s">
        <v>21</v>
      </c>
      <c r="C481" t="str">
        <f>VLOOKUP(B481,class!A$1:B$357,2,FALSE)</f>
        <v>Shire district</v>
      </c>
      <c r="D481" t="str">
        <f>VLOOKUP(B481,classifications!E$3:F$335,2,FALSE)</f>
        <v>Urban with Significant Rural (rural including hub towns 26-49%)</v>
      </c>
      <c r="E481" s="7">
        <f t="shared" si="0"/>
        <v>2.7</v>
      </c>
      <c r="F481" s="49">
        <f t="shared" si="1"/>
        <v>6</v>
      </c>
      <c r="G481" s="49">
        <f t="shared" si="16"/>
        <v>6</v>
      </c>
      <c r="H481">
        <f t="shared" si="2"/>
        <v>2.72</v>
      </c>
      <c r="I481" s="49">
        <f t="shared" si="3"/>
        <v>8</v>
      </c>
      <c r="J481" s="49">
        <f t="shared" si="17"/>
        <v>8</v>
      </c>
      <c r="K481">
        <f t="shared" si="4"/>
        <v>2.56</v>
      </c>
      <c r="L481">
        <f t="shared" si="5"/>
        <v>8</v>
      </c>
      <c r="M481" s="49">
        <f t="shared" si="18"/>
        <v>8</v>
      </c>
      <c r="N481">
        <f t="shared" si="6"/>
        <v>2.8</v>
      </c>
      <c r="O481">
        <f t="shared" si="7"/>
        <v>26</v>
      </c>
      <c r="P481" s="49">
        <f t="shared" si="19"/>
        <v>26</v>
      </c>
      <c r="Q481">
        <f t="shared" si="8"/>
        <v>2.39</v>
      </c>
      <c r="R481">
        <f t="shared" si="9"/>
        <v>6</v>
      </c>
      <c r="S481" s="49">
        <f t="shared" si="20"/>
        <v>6</v>
      </c>
      <c r="T481">
        <f t="shared" si="10"/>
        <v>2.73</v>
      </c>
      <c r="U481">
        <f t="shared" si="11"/>
        <v>19</v>
      </c>
      <c r="V481" s="49">
        <f t="shared" si="21"/>
        <v>19</v>
      </c>
      <c r="W481">
        <f t="shared" si="12"/>
        <v>2.48</v>
      </c>
      <c r="X481">
        <f t="shared" si="13"/>
        <v>7</v>
      </c>
      <c r="Y481" s="49">
        <f t="shared" si="22"/>
        <v>7</v>
      </c>
      <c r="Z481">
        <f t="shared" si="14"/>
        <v>2.82</v>
      </c>
      <c r="AA481">
        <f t="shared" si="15"/>
        <v>31</v>
      </c>
      <c r="AB481">
        <f t="shared" si="23"/>
        <v>31</v>
      </c>
      <c r="AC481">
        <f t="shared" si="24"/>
        <v>3.15</v>
      </c>
      <c r="AD481" cm="1">
        <f t="array" ref="AD481">1+SUMPRODUCT((D$469:D$776=D481)*(AC$469:AC$776&lt;AC481))</f>
        <v>34</v>
      </c>
      <c r="AE481">
        <f t="shared" si="25"/>
        <v>34</v>
      </c>
      <c r="AF481">
        <f t="shared" si="26"/>
        <v>2.76</v>
      </c>
      <c r="AG481" cm="1">
        <f t="array" ref="AG481">1+SUMPRODUCT((D$469:D$776=D481)*(AF$469:AF$776&lt;AF481))</f>
        <v>7</v>
      </c>
      <c r="AH481">
        <f t="shared" si="27"/>
        <v>7</v>
      </c>
      <c r="AI481">
        <f t="shared" si="28"/>
        <v>2.9</v>
      </c>
      <c r="AJ481" cm="1">
        <f t="array" ref="AJ481">1+SUMPRODUCT((D$469:D$776=D481)*(AI$469:AI$776&lt;AI481))</f>
        <v>13</v>
      </c>
      <c r="AK481">
        <f t="shared" si="29"/>
        <v>13</v>
      </c>
      <c r="AL481">
        <f t="shared" si="30"/>
        <v>3.38</v>
      </c>
      <c r="AM481" cm="1">
        <f t="array" ref="AM481">1+SUMPRODUCT((D$469:D$776=D481)*(AL$469:AL$776&lt;AL481))</f>
        <v>40</v>
      </c>
      <c r="AN481">
        <f t="shared" si="31"/>
        <v>40</v>
      </c>
    </row>
    <row r="482" spans="2:40" x14ac:dyDescent="0.3">
      <c r="B482" t="s">
        <v>22</v>
      </c>
      <c r="C482" t="str">
        <f>VLOOKUP(B482,class!A$1:B$357,2,FALSE)</f>
        <v>Shire district</v>
      </c>
      <c r="D482" t="str">
        <f>VLOOKUP(B482,classifications!E$3:F$335,2,FALSE)</f>
        <v xml:space="preserve">Largely Rural (rural including hub towns 50-79%) </v>
      </c>
      <c r="E482" s="7">
        <f t="shared" si="0"/>
        <v>3.01</v>
      </c>
      <c r="F482" s="49">
        <f t="shared" si="1"/>
        <v>23</v>
      </c>
      <c r="G482" s="49">
        <f t="shared" si="16"/>
        <v>23</v>
      </c>
      <c r="H482">
        <f t="shared" si="2"/>
        <v>2.1800000000000002</v>
      </c>
      <c r="I482" s="49">
        <f t="shared" si="3"/>
        <v>2</v>
      </c>
      <c r="J482" s="49">
        <f t="shared" si="17"/>
        <v>2</v>
      </c>
      <c r="K482">
        <f t="shared" si="4"/>
        <v>2.81</v>
      </c>
      <c r="L482">
        <f t="shared" si="5"/>
        <v>21</v>
      </c>
      <c r="M482" s="49">
        <f t="shared" si="18"/>
        <v>21</v>
      </c>
      <c r="N482">
        <f t="shared" si="6"/>
        <v>2.34</v>
      </c>
      <c r="O482">
        <f t="shared" si="7"/>
        <v>4</v>
      </c>
      <c r="P482" s="49">
        <f t="shared" si="19"/>
        <v>4</v>
      </c>
      <c r="Q482">
        <f t="shared" si="8"/>
        <v>2.8</v>
      </c>
      <c r="R482">
        <f t="shared" si="9"/>
        <v>27</v>
      </c>
      <c r="S482" s="49">
        <f t="shared" si="20"/>
        <v>27</v>
      </c>
      <c r="T482">
        <f t="shared" si="10"/>
        <v>3.26</v>
      </c>
      <c r="U482">
        <f t="shared" si="11"/>
        <v>41</v>
      </c>
      <c r="V482" s="49">
        <f t="shared" si="21"/>
        <v>41</v>
      </c>
      <c r="W482">
        <f t="shared" si="12"/>
        <v>2.61</v>
      </c>
      <c r="X482">
        <f t="shared" si="13"/>
        <v>10</v>
      </c>
      <c r="Y482" s="49">
        <f t="shared" si="22"/>
        <v>10</v>
      </c>
      <c r="Z482">
        <f t="shared" si="14"/>
        <v>2.71</v>
      </c>
      <c r="AA482">
        <f t="shared" si="15"/>
        <v>15</v>
      </c>
      <c r="AB482">
        <f t="shared" si="23"/>
        <v>15</v>
      </c>
      <c r="AC482">
        <f t="shared" si="24"/>
        <v>3.06</v>
      </c>
      <c r="AD482" cm="1">
        <f t="array" ref="AD482">1+SUMPRODUCT((D$469:D$776=D482)*(AC$469:AC$776&lt;AC482))</f>
        <v>22</v>
      </c>
      <c r="AE482">
        <f t="shared" si="25"/>
        <v>22</v>
      </c>
      <c r="AF482">
        <f t="shared" si="26"/>
        <v>3.18</v>
      </c>
      <c r="AG482" cm="1">
        <f t="array" ref="AG482">1+SUMPRODUCT((D$469:D$776=D482)*(AF$469:AF$776&lt;AF482))</f>
        <v>19</v>
      </c>
      <c r="AH482">
        <f t="shared" si="27"/>
        <v>19</v>
      </c>
      <c r="AI482">
        <f t="shared" si="28"/>
        <v>3.5</v>
      </c>
      <c r="AJ482" cm="1">
        <f t="array" ref="AJ482">1+SUMPRODUCT((D$469:D$776=D482)*(AI$469:AI$776&lt;AI482))</f>
        <v>38</v>
      </c>
      <c r="AK482">
        <f t="shared" si="29"/>
        <v>38</v>
      </c>
      <c r="AL482">
        <f t="shared" si="30"/>
        <v>3.02</v>
      </c>
      <c r="AM482" cm="1">
        <f t="array" ref="AM482">1+SUMPRODUCT((D$469:D$776=D482)*(AL$469:AL$776&lt;AL482))</f>
        <v>19</v>
      </c>
      <c r="AN482">
        <f t="shared" si="31"/>
        <v>19</v>
      </c>
    </row>
    <row r="483" spans="2:40" x14ac:dyDescent="0.3">
      <c r="B483" t="s">
        <v>23</v>
      </c>
      <c r="C483" t="str">
        <f>VLOOKUP(B483,class!A$1:B$357,2,FALSE)</f>
        <v>Unitary authority</v>
      </c>
      <c r="D483" t="str">
        <f>VLOOKUP(B483,classifications!E$3:F$335,2,FALSE)</f>
        <v>Urban with Significant Rural (rural including hub towns 26-49%)</v>
      </c>
      <c r="E483" s="7">
        <f t="shared" si="0"/>
        <v>3.25</v>
      </c>
      <c r="F483" s="49">
        <f t="shared" si="1"/>
        <v>42</v>
      </c>
      <c r="G483" s="49">
        <f t="shared" si="16"/>
        <v>42</v>
      </c>
      <c r="H483">
        <f t="shared" si="2"/>
        <v>3.03</v>
      </c>
      <c r="I483" s="49">
        <f t="shared" si="3"/>
        <v>34</v>
      </c>
      <c r="J483" s="49">
        <f t="shared" si="17"/>
        <v>34</v>
      </c>
      <c r="K483">
        <f t="shared" si="4"/>
        <v>3.22</v>
      </c>
      <c r="L483">
        <f t="shared" si="5"/>
        <v>44</v>
      </c>
      <c r="M483" s="49">
        <f t="shared" si="18"/>
        <v>44</v>
      </c>
      <c r="N483">
        <f t="shared" si="6"/>
        <v>3.13</v>
      </c>
      <c r="O483">
        <f t="shared" si="7"/>
        <v>42</v>
      </c>
      <c r="P483" s="49">
        <f t="shared" si="19"/>
        <v>42</v>
      </c>
      <c r="Q483">
        <f t="shared" si="8"/>
        <v>3.07</v>
      </c>
      <c r="R483">
        <f t="shared" si="9"/>
        <v>43</v>
      </c>
      <c r="S483" s="49">
        <f t="shared" si="20"/>
        <v>43</v>
      </c>
      <c r="T483">
        <f t="shared" si="10"/>
        <v>3.19</v>
      </c>
      <c r="U483">
        <f t="shared" si="11"/>
        <v>42</v>
      </c>
      <c r="V483" s="49">
        <f t="shared" si="21"/>
        <v>42</v>
      </c>
      <c r="W483">
        <f t="shared" si="12"/>
        <v>3.08</v>
      </c>
      <c r="X483">
        <f t="shared" si="13"/>
        <v>41</v>
      </c>
      <c r="Y483" s="49">
        <f t="shared" si="22"/>
        <v>41</v>
      </c>
      <c r="Z483">
        <f t="shared" si="14"/>
        <v>2.88</v>
      </c>
      <c r="AA483">
        <f t="shared" si="15"/>
        <v>34</v>
      </c>
      <c r="AB483">
        <f t="shared" si="23"/>
        <v>34</v>
      </c>
      <c r="AC483">
        <f t="shared" si="24"/>
        <v>3.4</v>
      </c>
      <c r="AD483" cm="1">
        <f t="array" ref="AD483">1+SUMPRODUCT((D$469:D$776=D483)*(AC$469:AC$776&lt;AC483))</f>
        <v>43</v>
      </c>
      <c r="AE483">
        <f t="shared" si="25"/>
        <v>43</v>
      </c>
      <c r="AF483">
        <f t="shared" si="26"/>
        <v>3.47</v>
      </c>
      <c r="AG483" cm="1">
        <f t="array" ref="AG483">1+SUMPRODUCT((D$469:D$776=D483)*(AF$469:AF$776&lt;AF483))</f>
        <v>39</v>
      </c>
      <c r="AH483">
        <f t="shared" si="27"/>
        <v>39</v>
      </c>
      <c r="AI483">
        <f t="shared" si="28"/>
        <v>3.38</v>
      </c>
      <c r="AJ483" cm="1">
        <f t="array" ref="AJ483">1+SUMPRODUCT((D$469:D$776=D483)*(AI$469:AI$776&lt;AI483))</f>
        <v>44</v>
      </c>
      <c r="AK483">
        <f t="shared" si="29"/>
        <v>44</v>
      </c>
      <c r="AL483">
        <f t="shared" si="30"/>
        <v>3.59</v>
      </c>
      <c r="AM483" cm="1">
        <f t="array" ref="AM483">1+SUMPRODUCT((D$469:D$776=D483)*(AL$469:AL$776&lt;AL483))</f>
        <v>45</v>
      </c>
      <c r="AN483">
        <f t="shared" si="31"/>
        <v>45</v>
      </c>
    </row>
    <row r="484" spans="2:40" x14ac:dyDescent="0.3">
      <c r="B484" t="s">
        <v>24</v>
      </c>
      <c r="C484" t="str">
        <f>VLOOKUP(B484,class!A$1:B$357,2,FALSE)</f>
        <v>Unitary authority</v>
      </c>
      <c r="D484" t="str">
        <f>VLOOKUP(B484,classifications!E$3:F$335,2,FALSE)</f>
        <v>Urban with Significant Rural (rural including hub towns 26-49%)</v>
      </c>
      <c r="E484" s="7">
        <f t="shared" si="0"/>
        <v>3.4</v>
      </c>
      <c r="F484" s="49">
        <f t="shared" si="1"/>
        <v>47</v>
      </c>
      <c r="G484" s="49">
        <f t="shared" si="16"/>
        <v>47</v>
      </c>
      <c r="H484">
        <f t="shared" si="2"/>
        <v>3.14</v>
      </c>
      <c r="I484" s="49">
        <f t="shared" si="3"/>
        <v>37</v>
      </c>
      <c r="J484" s="49">
        <f t="shared" si="17"/>
        <v>37</v>
      </c>
      <c r="K484">
        <f t="shared" si="4"/>
        <v>2.74</v>
      </c>
      <c r="L484">
        <f t="shared" si="5"/>
        <v>16</v>
      </c>
      <c r="M484" s="49">
        <f t="shared" si="18"/>
        <v>16</v>
      </c>
      <c r="N484">
        <f t="shared" si="6"/>
        <v>2.86</v>
      </c>
      <c r="O484">
        <f t="shared" si="7"/>
        <v>31</v>
      </c>
      <c r="P484" s="49">
        <f t="shared" si="19"/>
        <v>31</v>
      </c>
      <c r="Q484">
        <f t="shared" si="8"/>
        <v>2.96</v>
      </c>
      <c r="R484">
        <f t="shared" si="9"/>
        <v>36</v>
      </c>
      <c r="S484" s="49">
        <f t="shared" si="20"/>
        <v>36</v>
      </c>
      <c r="T484">
        <f t="shared" si="10"/>
        <v>3.18</v>
      </c>
      <c r="U484">
        <f t="shared" si="11"/>
        <v>41</v>
      </c>
      <c r="V484" s="49">
        <f t="shared" si="21"/>
        <v>41</v>
      </c>
      <c r="W484">
        <f t="shared" si="12"/>
        <v>2.64</v>
      </c>
      <c r="X484">
        <f t="shared" si="13"/>
        <v>15</v>
      </c>
      <c r="Y484" s="49">
        <f t="shared" si="22"/>
        <v>15</v>
      </c>
      <c r="Z484">
        <f t="shared" si="14"/>
        <v>2.62</v>
      </c>
      <c r="AA484">
        <f t="shared" si="15"/>
        <v>17</v>
      </c>
      <c r="AB484">
        <f t="shared" si="23"/>
        <v>17</v>
      </c>
      <c r="AC484">
        <f t="shared" si="24"/>
        <v>2.96</v>
      </c>
      <c r="AD484" cm="1">
        <f t="array" ref="AD484">1+SUMPRODUCT((D$469:D$776=D484)*(AC$469:AC$776&lt;AC484))</f>
        <v>24</v>
      </c>
      <c r="AE484">
        <f t="shared" si="25"/>
        <v>24</v>
      </c>
      <c r="AF484">
        <f t="shared" si="26"/>
        <v>2.85</v>
      </c>
      <c r="AG484" cm="1">
        <f t="array" ref="AG484">1+SUMPRODUCT((D$469:D$776=D484)*(AF$469:AF$776&lt;AF484))</f>
        <v>8</v>
      </c>
      <c r="AH484">
        <f t="shared" si="27"/>
        <v>8</v>
      </c>
      <c r="AI484">
        <f t="shared" si="28"/>
        <v>3.28</v>
      </c>
      <c r="AJ484" cm="1">
        <f t="array" ref="AJ484">1+SUMPRODUCT((D$469:D$776=D484)*(AI$469:AI$776&lt;AI484))</f>
        <v>42</v>
      </c>
      <c r="AK484">
        <f t="shared" si="29"/>
        <v>42</v>
      </c>
      <c r="AL484">
        <f t="shared" si="30"/>
        <v>3.35</v>
      </c>
      <c r="AM484" cm="1">
        <f t="array" ref="AM484">1+SUMPRODUCT((D$469:D$776=D484)*(AL$469:AL$776&lt;AL484))</f>
        <v>38</v>
      </c>
      <c r="AN484">
        <f t="shared" si="31"/>
        <v>38</v>
      </c>
    </row>
    <row r="485" spans="2:40" x14ac:dyDescent="0.3">
      <c r="B485" t="s">
        <v>25</v>
      </c>
      <c r="C485" t="str">
        <f>VLOOKUP(B485,class!A$1:B$357,2,FALSE)</f>
        <v>London borough</v>
      </c>
      <c r="D485" t="str">
        <f>VLOOKUP(B485,classifications!E$3:F$335,2,FALSE)</f>
        <v>Urban with Major Conurbation</v>
      </c>
      <c r="E485" s="7">
        <f t="shared" si="0"/>
        <v>3.07</v>
      </c>
      <c r="F485" s="49">
        <f t="shared" si="1"/>
        <v>13</v>
      </c>
      <c r="G485" s="49">
        <f t="shared" si="16"/>
        <v>13</v>
      </c>
      <c r="H485">
        <f t="shared" si="2"/>
        <v>3.24</v>
      </c>
      <c r="I485" s="49">
        <f t="shared" si="3"/>
        <v>49</v>
      </c>
      <c r="J485" s="49">
        <f t="shared" si="17"/>
        <v>49</v>
      </c>
      <c r="K485">
        <f t="shared" si="4"/>
        <v>3.46</v>
      </c>
      <c r="L485">
        <f t="shared" si="5"/>
        <v>72</v>
      </c>
      <c r="M485" s="49">
        <f t="shared" si="18"/>
        <v>72</v>
      </c>
      <c r="N485">
        <f t="shared" si="6"/>
        <v>3.16</v>
      </c>
      <c r="O485">
        <f t="shared" si="7"/>
        <v>52</v>
      </c>
      <c r="P485" s="49">
        <f t="shared" si="19"/>
        <v>52</v>
      </c>
      <c r="Q485">
        <f t="shared" si="8"/>
        <v>3.06</v>
      </c>
      <c r="R485">
        <f t="shared" si="9"/>
        <v>43</v>
      </c>
      <c r="S485" s="49">
        <f t="shared" si="20"/>
        <v>43</v>
      </c>
      <c r="T485">
        <f t="shared" si="10"/>
        <v>3.16</v>
      </c>
      <c r="U485">
        <f t="shared" si="11"/>
        <v>51</v>
      </c>
      <c r="V485" s="49">
        <f t="shared" si="21"/>
        <v>51</v>
      </c>
      <c r="W485">
        <f t="shared" si="12"/>
        <v>3.04</v>
      </c>
      <c r="X485">
        <f t="shared" si="13"/>
        <v>39</v>
      </c>
      <c r="Y485" s="49">
        <f t="shared" si="22"/>
        <v>39</v>
      </c>
      <c r="Z485">
        <f t="shared" si="14"/>
        <v>3.21</v>
      </c>
      <c r="AA485">
        <f t="shared" si="15"/>
        <v>61</v>
      </c>
      <c r="AB485">
        <f t="shared" si="23"/>
        <v>61</v>
      </c>
      <c r="AC485">
        <f t="shared" si="24"/>
        <v>3.1</v>
      </c>
      <c r="AD485" cm="1">
        <f t="array" ref="AD485">1+SUMPRODUCT((D$469:D$776=D485)*(AC$469:AC$776&lt;AC485))</f>
        <v>42</v>
      </c>
      <c r="AE485">
        <f t="shared" si="25"/>
        <v>42</v>
      </c>
      <c r="AF485">
        <f t="shared" si="26"/>
        <v>3.05</v>
      </c>
      <c r="AG485" cm="1">
        <f t="array" ref="AG485">1+SUMPRODUCT((D$469:D$776=D485)*(AF$469:AF$776&lt;AF485))</f>
        <v>8</v>
      </c>
      <c r="AH485">
        <f t="shared" si="27"/>
        <v>8</v>
      </c>
      <c r="AI485">
        <f t="shared" si="28"/>
        <v>3</v>
      </c>
      <c r="AJ485" cm="1">
        <f t="array" ref="AJ485">1+SUMPRODUCT((D$469:D$776=D485)*(AI$469:AI$776&lt;AI485))</f>
        <v>17</v>
      </c>
      <c r="AK485">
        <f t="shared" si="29"/>
        <v>17</v>
      </c>
      <c r="AL485">
        <f t="shared" si="30"/>
        <v>3.08</v>
      </c>
      <c r="AM485" cm="1">
        <f t="array" ref="AM485">1+SUMPRODUCT((D$469:D$776=D485)*(AL$469:AL$776&lt;AL485))</f>
        <v>14</v>
      </c>
      <c r="AN485">
        <f t="shared" si="31"/>
        <v>14</v>
      </c>
    </row>
    <row r="486" spans="2:40" x14ac:dyDescent="0.3">
      <c r="B486" t="s">
        <v>26</v>
      </c>
      <c r="C486" t="str">
        <f>VLOOKUP(B486,class!A$1:B$357,2,FALSE)</f>
        <v>Metropolitan district</v>
      </c>
      <c r="D486" t="str">
        <f>VLOOKUP(B486,classifications!E$3:F$335,2,FALSE)</f>
        <v>Urban with Major Conurbation</v>
      </c>
      <c r="E486" s="7">
        <f t="shared" si="0"/>
        <v>3.21</v>
      </c>
      <c r="F486" s="49">
        <f t="shared" si="1"/>
        <v>26</v>
      </c>
      <c r="G486" s="49">
        <f t="shared" si="16"/>
        <v>26</v>
      </c>
      <c r="H486">
        <f t="shared" si="2"/>
        <v>3.11</v>
      </c>
      <c r="I486" s="49">
        <f t="shared" si="3"/>
        <v>32</v>
      </c>
      <c r="J486" s="49">
        <f t="shared" si="17"/>
        <v>32</v>
      </c>
      <c r="K486">
        <f t="shared" si="4"/>
        <v>2.78</v>
      </c>
      <c r="L486">
        <f t="shared" si="5"/>
        <v>14</v>
      </c>
      <c r="M486" s="49">
        <f t="shared" si="18"/>
        <v>14</v>
      </c>
      <c r="N486">
        <f t="shared" si="6"/>
        <v>2.68</v>
      </c>
      <c r="O486">
        <f t="shared" si="7"/>
        <v>10</v>
      </c>
      <c r="P486" s="49">
        <f t="shared" si="19"/>
        <v>10</v>
      </c>
      <c r="Q486">
        <f t="shared" si="8"/>
        <v>2.87</v>
      </c>
      <c r="R486">
        <f t="shared" si="9"/>
        <v>25</v>
      </c>
      <c r="S486" s="49">
        <f t="shared" si="20"/>
        <v>25</v>
      </c>
      <c r="T486">
        <f t="shared" si="10"/>
        <v>2.83</v>
      </c>
      <c r="U486">
        <f t="shared" si="11"/>
        <v>18</v>
      </c>
      <c r="V486" s="49">
        <f t="shared" si="21"/>
        <v>18</v>
      </c>
      <c r="W486">
        <f t="shared" si="12"/>
        <v>2.86</v>
      </c>
      <c r="X486">
        <f t="shared" si="13"/>
        <v>24</v>
      </c>
      <c r="Y486" s="49">
        <f t="shared" si="22"/>
        <v>24</v>
      </c>
      <c r="Z486">
        <f t="shared" si="14"/>
        <v>2.72</v>
      </c>
      <c r="AA486">
        <f t="shared" si="15"/>
        <v>18</v>
      </c>
      <c r="AB486">
        <f t="shared" si="23"/>
        <v>18</v>
      </c>
      <c r="AC486">
        <f t="shared" si="24"/>
        <v>2.94</v>
      </c>
      <c r="AD486" cm="1">
        <f t="array" ref="AD486">1+SUMPRODUCT((D$469:D$776=D486)*(AC$469:AC$776&lt;AC486))</f>
        <v>26</v>
      </c>
      <c r="AE486">
        <f t="shared" si="25"/>
        <v>26</v>
      </c>
      <c r="AF486">
        <f t="shared" si="26"/>
        <v>3.53</v>
      </c>
      <c r="AG486" cm="1">
        <f t="array" ref="AG486">1+SUMPRODUCT((D$469:D$776=D486)*(AF$469:AF$776&lt;AF486))</f>
        <v>53</v>
      </c>
      <c r="AH486">
        <f t="shared" si="27"/>
        <v>53</v>
      </c>
      <c r="AI486">
        <f t="shared" si="28"/>
        <v>3.23</v>
      </c>
      <c r="AJ486" cm="1">
        <f t="array" ref="AJ486">1+SUMPRODUCT((D$469:D$776=D486)*(AI$469:AI$776&lt;AI486))</f>
        <v>40</v>
      </c>
      <c r="AK486">
        <f t="shared" si="29"/>
        <v>40</v>
      </c>
      <c r="AL486">
        <f t="shared" si="30"/>
        <v>3.43</v>
      </c>
      <c r="AM486" cm="1">
        <f t="array" ref="AM486">1+SUMPRODUCT((D$469:D$776=D486)*(AL$469:AL$776&lt;AL486))</f>
        <v>46</v>
      </c>
      <c r="AN486">
        <f t="shared" si="31"/>
        <v>46</v>
      </c>
    </row>
    <row r="487" spans="2:40" x14ac:dyDescent="0.3">
      <c r="B487" t="s">
        <v>27</v>
      </c>
      <c r="C487" t="str">
        <f>VLOOKUP(B487,class!A$1:B$357,2,FALSE)</f>
        <v>Shire district</v>
      </c>
      <c r="D487" t="str">
        <f>VLOOKUP(B487,classifications!E$3:F$335,2,FALSE)</f>
        <v>Urban with City and Town</v>
      </c>
      <c r="E487" s="7">
        <f t="shared" si="0"/>
        <v>3.79</v>
      </c>
      <c r="F487" s="49">
        <f t="shared" si="1"/>
        <v>90</v>
      </c>
      <c r="G487" s="49">
        <f t="shared" si="16"/>
        <v>90</v>
      </c>
      <c r="H487">
        <f t="shared" si="2"/>
        <v>3.19</v>
      </c>
      <c r="I487" s="49">
        <f t="shared" si="3"/>
        <v>70</v>
      </c>
      <c r="J487" s="49">
        <f t="shared" si="17"/>
        <v>70</v>
      </c>
      <c r="K487">
        <f t="shared" si="4"/>
        <v>3.11</v>
      </c>
      <c r="L487">
        <f t="shared" si="5"/>
        <v>67</v>
      </c>
      <c r="M487" s="49">
        <f t="shared" si="18"/>
        <v>67</v>
      </c>
      <c r="N487">
        <f t="shared" si="6"/>
        <v>2.42</v>
      </c>
      <c r="O487">
        <f t="shared" si="7"/>
        <v>10</v>
      </c>
      <c r="P487" s="49">
        <f t="shared" si="19"/>
        <v>10</v>
      </c>
      <c r="Q487">
        <f t="shared" si="8"/>
        <v>2.91</v>
      </c>
      <c r="R487">
        <f t="shared" si="9"/>
        <v>52</v>
      </c>
      <c r="S487" s="49">
        <f t="shared" si="20"/>
        <v>52</v>
      </c>
      <c r="T487">
        <f t="shared" si="10"/>
        <v>3.26</v>
      </c>
      <c r="U487">
        <f t="shared" si="11"/>
        <v>84</v>
      </c>
      <c r="V487" s="49">
        <f t="shared" si="21"/>
        <v>84</v>
      </c>
      <c r="W487">
        <f t="shared" si="12"/>
        <v>2.58</v>
      </c>
      <c r="X487">
        <f t="shared" si="13"/>
        <v>13</v>
      </c>
      <c r="Y487" s="49">
        <f t="shared" si="22"/>
        <v>13</v>
      </c>
      <c r="Z487">
        <f t="shared" si="14"/>
        <v>2.84</v>
      </c>
      <c r="AA487">
        <f t="shared" si="15"/>
        <v>46</v>
      </c>
      <c r="AB487">
        <f t="shared" si="23"/>
        <v>46</v>
      </c>
      <c r="AC487">
        <f t="shared" si="24"/>
        <v>3.06</v>
      </c>
      <c r="AD487" cm="1">
        <f t="array" ref="AD487">1+SUMPRODUCT((D$469:D$776=D487)*(AC$469:AC$776&lt;AC487))</f>
        <v>51</v>
      </c>
      <c r="AE487">
        <f t="shared" si="25"/>
        <v>51</v>
      </c>
      <c r="AF487">
        <f t="shared" si="26"/>
        <v>3.32</v>
      </c>
      <c r="AG487" cm="1">
        <f t="array" ref="AG487">1+SUMPRODUCT((D$469:D$776=D487)*(AF$469:AF$776&lt;AF487))</f>
        <v>45</v>
      </c>
      <c r="AH487">
        <f t="shared" si="27"/>
        <v>45</v>
      </c>
      <c r="AI487">
        <f t="shared" si="28"/>
        <v>2.87</v>
      </c>
      <c r="AJ487" cm="1">
        <f t="array" ref="AJ487">1+SUMPRODUCT((D$469:D$776=D487)*(AI$469:AI$776&lt;AI487))</f>
        <v>19</v>
      </c>
      <c r="AK487">
        <f t="shared" si="29"/>
        <v>19</v>
      </c>
      <c r="AL487">
        <f t="shared" si="30"/>
        <v>3.45</v>
      </c>
      <c r="AM487" cm="1">
        <f t="array" ref="AM487">1+SUMPRODUCT((D$469:D$776=D487)*(AL$469:AL$776&lt;AL487))</f>
        <v>65</v>
      </c>
      <c r="AN487">
        <f t="shared" si="31"/>
        <v>65</v>
      </c>
    </row>
    <row r="488" spans="2:40" x14ac:dyDescent="0.3">
      <c r="B488" t="s">
        <v>28</v>
      </c>
      <c r="C488" t="str">
        <f>VLOOKUP(B488,class!A$1:B$357,2,FALSE)</f>
        <v>Unitary authority</v>
      </c>
      <c r="D488" t="str">
        <f>VLOOKUP(B488,classifications!E$3:F$335,2,FALSE)</f>
        <v>Urban with City and Town</v>
      </c>
      <c r="E488" s="7">
        <f t="shared" si="0"/>
        <v>3.32</v>
      </c>
      <c r="F488" s="49">
        <f t="shared" si="1"/>
        <v>74</v>
      </c>
      <c r="G488" s="49">
        <f t="shared" si="16"/>
        <v>74</v>
      </c>
      <c r="H488">
        <f t="shared" si="2"/>
        <v>3.09</v>
      </c>
      <c r="I488" s="49">
        <f t="shared" si="3"/>
        <v>54</v>
      </c>
      <c r="J488" s="49">
        <f t="shared" si="17"/>
        <v>54</v>
      </c>
      <c r="K488">
        <f t="shared" si="4"/>
        <v>3.28</v>
      </c>
      <c r="L488">
        <f t="shared" si="5"/>
        <v>82</v>
      </c>
      <c r="M488" s="49">
        <f t="shared" si="18"/>
        <v>82</v>
      </c>
      <c r="N488">
        <f t="shared" si="6"/>
        <v>3.15</v>
      </c>
      <c r="O488">
        <f t="shared" si="7"/>
        <v>82</v>
      </c>
      <c r="P488" s="49">
        <f t="shared" si="19"/>
        <v>82</v>
      </c>
      <c r="Q488">
        <f t="shared" si="8"/>
        <v>3.05</v>
      </c>
      <c r="R488">
        <f t="shared" si="9"/>
        <v>67</v>
      </c>
      <c r="S488" s="49">
        <f t="shared" si="20"/>
        <v>67</v>
      </c>
      <c r="T488">
        <f t="shared" si="10"/>
        <v>3</v>
      </c>
      <c r="U488">
        <f t="shared" si="11"/>
        <v>60</v>
      </c>
      <c r="V488" s="49">
        <f t="shared" si="21"/>
        <v>60</v>
      </c>
      <c r="W488">
        <f t="shared" si="12"/>
        <v>2.72</v>
      </c>
      <c r="X488">
        <f t="shared" si="13"/>
        <v>22</v>
      </c>
      <c r="Y488" s="49">
        <f t="shared" si="22"/>
        <v>22</v>
      </c>
      <c r="Z488">
        <f t="shared" si="14"/>
        <v>2.5499999999999998</v>
      </c>
      <c r="AA488">
        <f t="shared" si="15"/>
        <v>19</v>
      </c>
      <c r="AB488">
        <f t="shared" si="23"/>
        <v>19</v>
      </c>
      <c r="AC488">
        <f t="shared" si="24"/>
        <v>2.97</v>
      </c>
      <c r="AD488" cm="1">
        <f t="array" ref="AD488">1+SUMPRODUCT((D$469:D$776=D488)*(AC$469:AC$776&lt;AC488))</f>
        <v>33</v>
      </c>
      <c r="AE488">
        <f t="shared" si="25"/>
        <v>33</v>
      </c>
      <c r="AF488">
        <f t="shared" si="26"/>
        <v>3.46</v>
      </c>
      <c r="AG488" cm="1">
        <f t="array" ref="AG488">1+SUMPRODUCT((D$469:D$776=D488)*(AF$469:AF$776&lt;AF488))</f>
        <v>62</v>
      </c>
      <c r="AH488">
        <f t="shared" si="27"/>
        <v>62</v>
      </c>
      <c r="AI488">
        <f t="shared" si="28"/>
        <v>3.2</v>
      </c>
      <c r="AJ488" cm="1">
        <f t="array" ref="AJ488">1+SUMPRODUCT((D$469:D$776=D488)*(AI$469:AI$776&lt;AI488))</f>
        <v>45</v>
      </c>
      <c r="AK488">
        <f t="shared" si="29"/>
        <v>45</v>
      </c>
      <c r="AL488">
        <f t="shared" si="30"/>
        <v>3.07</v>
      </c>
      <c r="AM488" cm="1">
        <f t="array" ref="AM488">1+SUMPRODUCT((D$469:D$776=D488)*(AL$469:AL$776&lt;AL488))</f>
        <v>21</v>
      </c>
      <c r="AN488">
        <f t="shared" si="31"/>
        <v>21</v>
      </c>
    </row>
    <row r="489" spans="2:40" x14ac:dyDescent="0.3">
      <c r="B489" t="s">
        <v>29</v>
      </c>
      <c r="C489" t="str">
        <f>VLOOKUP(B489,class!A$1:B$357,2,FALSE)</f>
        <v>Unitary authority</v>
      </c>
      <c r="D489" t="str">
        <f>VLOOKUP(B489,classifications!E$3:F$335,2,FALSE)</f>
        <v>Urban with City and Town</v>
      </c>
      <c r="E489" s="7">
        <f t="shared" si="0"/>
        <v>3.44</v>
      </c>
      <c r="F489" s="49">
        <f t="shared" si="1"/>
        <v>82</v>
      </c>
      <c r="G489" s="49">
        <f t="shared" si="16"/>
        <v>82</v>
      </c>
      <c r="H489">
        <f t="shared" si="2"/>
        <v>3.03</v>
      </c>
      <c r="I489" s="49">
        <f t="shared" si="3"/>
        <v>47</v>
      </c>
      <c r="J489" s="49">
        <f t="shared" si="17"/>
        <v>47</v>
      </c>
      <c r="K489">
        <f t="shared" si="4"/>
        <v>3.01</v>
      </c>
      <c r="L489">
        <f t="shared" si="5"/>
        <v>53</v>
      </c>
      <c r="M489" s="49">
        <f t="shared" si="18"/>
        <v>53</v>
      </c>
      <c r="N489">
        <f t="shared" si="6"/>
        <v>2.96</v>
      </c>
      <c r="O489">
        <f t="shared" si="7"/>
        <v>65</v>
      </c>
      <c r="P489" s="49">
        <f t="shared" si="19"/>
        <v>65</v>
      </c>
      <c r="Q489">
        <f t="shared" si="8"/>
        <v>2.81</v>
      </c>
      <c r="R489">
        <f t="shared" si="9"/>
        <v>33</v>
      </c>
      <c r="S489" s="49">
        <f t="shared" si="20"/>
        <v>33</v>
      </c>
      <c r="T489">
        <f t="shared" si="10"/>
        <v>3.06</v>
      </c>
      <c r="U489">
        <f t="shared" si="11"/>
        <v>67</v>
      </c>
      <c r="V489" s="49">
        <f t="shared" si="21"/>
        <v>67</v>
      </c>
      <c r="W489">
        <f t="shared" si="12"/>
        <v>3</v>
      </c>
      <c r="X489">
        <f t="shared" si="13"/>
        <v>64</v>
      </c>
      <c r="Y489" s="49">
        <f t="shared" si="22"/>
        <v>64</v>
      </c>
      <c r="Z489">
        <f t="shared" si="14"/>
        <v>3.05</v>
      </c>
      <c r="AA489">
        <f t="shared" si="15"/>
        <v>74</v>
      </c>
      <c r="AB489">
        <f t="shared" si="23"/>
        <v>74</v>
      </c>
      <c r="AC489">
        <f t="shared" si="24"/>
        <v>3.13</v>
      </c>
      <c r="AD489" cm="1">
        <f t="array" ref="AD489">1+SUMPRODUCT((D$469:D$776=D489)*(AC$469:AC$776&lt;AC489))</f>
        <v>56</v>
      </c>
      <c r="AE489">
        <f t="shared" si="25"/>
        <v>56</v>
      </c>
      <c r="AF489">
        <f t="shared" si="26"/>
        <v>3.65</v>
      </c>
      <c r="AG489" cm="1">
        <f t="array" ref="AG489">1+SUMPRODUCT((D$469:D$776=D489)*(AF$469:AF$776&lt;AF489))</f>
        <v>78</v>
      </c>
      <c r="AH489">
        <f t="shared" si="27"/>
        <v>78</v>
      </c>
      <c r="AI489">
        <f t="shared" si="28"/>
        <v>3.27</v>
      </c>
      <c r="AJ489" cm="1">
        <f t="array" ref="AJ489">1+SUMPRODUCT((D$469:D$776=D489)*(AI$469:AI$776&lt;AI489))</f>
        <v>56</v>
      </c>
      <c r="AK489">
        <f t="shared" si="29"/>
        <v>56</v>
      </c>
      <c r="AL489">
        <f t="shared" si="30"/>
        <v>3.5</v>
      </c>
      <c r="AM489" cm="1">
        <f t="array" ref="AM489">1+SUMPRODUCT((D$469:D$776=D489)*(AL$469:AL$776&lt;AL489))</f>
        <v>70</v>
      </c>
      <c r="AN489">
        <f t="shared" si="31"/>
        <v>70</v>
      </c>
    </row>
    <row r="490" spans="2:40" x14ac:dyDescent="0.3">
      <c r="B490" t="s">
        <v>30</v>
      </c>
      <c r="C490" t="str">
        <f>VLOOKUP(B490,class!A$1:B$357,2,FALSE)</f>
        <v>Shire district</v>
      </c>
      <c r="D490" t="str">
        <f>VLOOKUP(B490,classifications!E$3:F$335,2,FALSE)</f>
        <v>Urban with Significant Rural (rural including hub towns 26-49%)</v>
      </c>
      <c r="E490" s="7">
        <f t="shared" si="0"/>
        <v>2.83</v>
      </c>
      <c r="F490" s="49">
        <f t="shared" si="1"/>
        <v>11</v>
      </c>
      <c r="G490" s="49">
        <f t="shared" si="16"/>
        <v>11</v>
      </c>
      <c r="H490">
        <f t="shared" si="2"/>
        <v>2.91</v>
      </c>
      <c r="I490" s="49">
        <f t="shared" si="3"/>
        <v>21</v>
      </c>
      <c r="J490" s="49">
        <f t="shared" si="17"/>
        <v>21</v>
      </c>
      <c r="K490">
        <f t="shared" si="4"/>
        <v>2.25</v>
      </c>
      <c r="L490">
        <f t="shared" si="5"/>
        <v>3</v>
      </c>
      <c r="M490" s="49">
        <f t="shared" si="18"/>
        <v>3</v>
      </c>
      <c r="N490">
        <f t="shared" si="6"/>
        <v>3.39</v>
      </c>
      <c r="O490">
        <f t="shared" si="7"/>
        <v>47</v>
      </c>
      <c r="P490" s="49">
        <f t="shared" si="19"/>
        <v>47</v>
      </c>
      <c r="Q490">
        <f t="shared" si="8"/>
        <v>3.5</v>
      </c>
      <c r="R490">
        <f t="shared" si="9"/>
        <v>48</v>
      </c>
      <c r="S490" s="49">
        <f t="shared" si="20"/>
        <v>48</v>
      </c>
      <c r="T490">
        <f t="shared" si="10"/>
        <v>3.23</v>
      </c>
      <c r="U490">
        <f t="shared" si="11"/>
        <v>44</v>
      </c>
      <c r="V490" s="49">
        <f t="shared" si="21"/>
        <v>44</v>
      </c>
      <c r="W490">
        <f t="shared" si="12"/>
        <v>2.5299999999999998</v>
      </c>
      <c r="X490">
        <f t="shared" si="13"/>
        <v>9</v>
      </c>
      <c r="Y490" s="49">
        <f t="shared" si="22"/>
        <v>9</v>
      </c>
      <c r="Z490">
        <f t="shared" si="14"/>
        <v>2.79</v>
      </c>
      <c r="AA490">
        <f t="shared" si="15"/>
        <v>30</v>
      </c>
      <c r="AB490">
        <f t="shared" si="23"/>
        <v>30</v>
      </c>
      <c r="AC490">
        <f t="shared" si="24"/>
        <v>3.32</v>
      </c>
      <c r="AD490" cm="1">
        <f t="array" ref="AD490">1+SUMPRODUCT((D$469:D$776=D490)*(AC$469:AC$776&lt;AC490))</f>
        <v>40</v>
      </c>
      <c r="AE490">
        <f t="shared" si="25"/>
        <v>40</v>
      </c>
      <c r="AF490">
        <f t="shared" si="26"/>
        <v>3.88</v>
      </c>
      <c r="AG490" cm="1">
        <f t="array" ref="AG490">1+SUMPRODUCT((D$469:D$776=D490)*(AF$469:AF$776&lt;AF490))</f>
        <v>47</v>
      </c>
      <c r="AH490">
        <f t="shared" si="27"/>
        <v>47</v>
      </c>
      <c r="AI490">
        <f t="shared" si="28"/>
        <v>3.07</v>
      </c>
      <c r="AJ490" cm="1">
        <f t="array" ref="AJ490">1+SUMPRODUCT((D$469:D$776=D490)*(AI$469:AI$776&lt;AI490))</f>
        <v>24</v>
      </c>
      <c r="AK490">
        <f t="shared" si="29"/>
        <v>24</v>
      </c>
      <c r="AL490">
        <f t="shared" si="30"/>
        <v>3.17</v>
      </c>
      <c r="AM490" cm="1">
        <f t="array" ref="AM490">1+SUMPRODUCT((D$469:D$776=D490)*(AL$469:AL$776&lt;AL490))</f>
        <v>29</v>
      </c>
      <c r="AN490">
        <f t="shared" si="31"/>
        <v>29</v>
      </c>
    </row>
    <row r="491" spans="2:40" x14ac:dyDescent="0.3">
      <c r="B491" t="s">
        <v>31</v>
      </c>
      <c r="C491" t="str">
        <f>VLOOKUP(B491,class!A$1:B$357,2,FALSE)</f>
        <v>Metropolitan district</v>
      </c>
      <c r="D491" t="str">
        <f>VLOOKUP(B491,classifications!E$3:F$335,2,FALSE)</f>
        <v>Urban with Major Conurbation</v>
      </c>
      <c r="E491" s="7">
        <f t="shared" si="0"/>
        <v>3.07</v>
      </c>
      <c r="F491" s="49">
        <f t="shared" si="1"/>
        <v>13</v>
      </c>
      <c r="G491" s="49">
        <f t="shared" si="16"/>
        <v>13</v>
      </c>
      <c r="H491">
        <f t="shared" si="2"/>
        <v>2.92</v>
      </c>
      <c r="I491" s="49">
        <f t="shared" si="3"/>
        <v>14</v>
      </c>
      <c r="J491" s="49">
        <f t="shared" si="17"/>
        <v>14</v>
      </c>
      <c r="K491">
        <f t="shared" si="4"/>
        <v>2.71</v>
      </c>
      <c r="L491">
        <f t="shared" si="5"/>
        <v>11</v>
      </c>
      <c r="M491" s="49">
        <f t="shared" si="18"/>
        <v>11</v>
      </c>
      <c r="N491">
        <f t="shared" si="6"/>
        <v>2.91</v>
      </c>
      <c r="O491">
        <f t="shared" si="7"/>
        <v>24</v>
      </c>
      <c r="P491" s="49">
        <f t="shared" si="19"/>
        <v>24</v>
      </c>
      <c r="Q491">
        <f t="shared" si="8"/>
        <v>3</v>
      </c>
      <c r="R491">
        <f t="shared" si="9"/>
        <v>37</v>
      </c>
      <c r="S491" s="49">
        <f t="shared" si="20"/>
        <v>37</v>
      </c>
      <c r="T491">
        <f t="shared" si="10"/>
        <v>3.22</v>
      </c>
      <c r="U491">
        <f t="shared" si="11"/>
        <v>53</v>
      </c>
      <c r="V491" s="49">
        <f t="shared" si="21"/>
        <v>53</v>
      </c>
      <c r="W491">
        <f t="shared" si="12"/>
        <v>2.98</v>
      </c>
      <c r="X491">
        <f t="shared" si="13"/>
        <v>34</v>
      </c>
      <c r="Y491" s="49">
        <f t="shared" si="22"/>
        <v>34</v>
      </c>
      <c r="Z491">
        <f t="shared" si="14"/>
        <v>2.93</v>
      </c>
      <c r="AA491">
        <f t="shared" si="15"/>
        <v>30</v>
      </c>
      <c r="AB491">
        <f t="shared" si="23"/>
        <v>30</v>
      </c>
      <c r="AC491">
        <f t="shared" si="24"/>
        <v>3</v>
      </c>
      <c r="AD491" cm="1">
        <f t="array" ref="AD491">1+SUMPRODUCT((D$469:D$776=D491)*(AC$469:AC$776&lt;AC491))</f>
        <v>29</v>
      </c>
      <c r="AE491">
        <f t="shared" si="25"/>
        <v>29</v>
      </c>
      <c r="AF491">
        <f t="shared" si="26"/>
        <v>3.3</v>
      </c>
      <c r="AG491" cm="1">
        <f t="array" ref="AG491">1+SUMPRODUCT((D$469:D$776=D491)*(AF$469:AF$776&lt;AF491))</f>
        <v>27</v>
      </c>
      <c r="AH491">
        <f t="shared" si="27"/>
        <v>27</v>
      </c>
      <c r="AI491">
        <f t="shared" si="28"/>
        <v>3.29</v>
      </c>
      <c r="AJ491" cm="1">
        <f t="array" ref="AJ491">1+SUMPRODUCT((D$469:D$776=D491)*(AI$469:AI$776&lt;AI491))</f>
        <v>46</v>
      </c>
      <c r="AK491">
        <f t="shared" si="29"/>
        <v>46</v>
      </c>
      <c r="AL491">
        <f t="shared" si="30"/>
        <v>3.42</v>
      </c>
      <c r="AM491" cm="1">
        <f t="array" ref="AM491">1+SUMPRODUCT((D$469:D$776=D491)*(AL$469:AL$776&lt;AL491))</f>
        <v>43</v>
      </c>
      <c r="AN491">
        <f t="shared" si="31"/>
        <v>43</v>
      </c>
    </row>
    <row r="492" spans="2:40" x14ac:dyDescent="0.3">
      <c r="B492" t="s">
        <v>32</v>
      </c>
      <c r="C492" t="str">
        <f>VLOOKUP(B492,class!A$1:B$357,2,FALSE)</f>
        <v>Shire district</v>
      </c>
      <c r="D492" t="str">
        <f>VLOOKUP(B492,classifications!E$3:F$335,2,FALSE)</f>
        <v>Urban with Significant Rural (rural including hub towns 26-49%)</v>
      </c>
      <c r="E492" s="7">
        <f t="shared" si="0"/>
        <v>3.21</v>
      </c>
      <c r="F492" s="49">
        <f t="shared" si="1"/>
        <v>38</v>
      </c>
      <c r="G492" s="49">
        <f t="shared" si="16"/>
        <v>38</v>
      </c>
      <c r="H492">
        <f t="shared" si="2"/>
        <v>2.81</v>
      </c>
      <c r="I492" s="49">
        <f t="shared" si="3"/>
        <v>14</v>
      </c>
      <c r="J492" s="49">
        <f t="shared" si="17"/>
        <v>14</v>
      </c>
      <c r="K492">
        <f t="shared" si="4"/>
        <v>3.01</v>
      </c>
      <c r="L492">
        <f t="shared" si="5"/>
        <v>33</v>
      </c>
      <c r="M492" s="49">
        <f t="shared" si="18"/>
        <v>33</v>
      </c>
      <c r="N492">
        <f t="shared" si="6"/>
        <v>2.0699999999999998</v>
      </c>
      <c r="O492">
        <f t="shared" si="7"/>
        <v>2</v>
      </c>
      <c r="P492" s="49">
        <f t="shared" si="19"/>
        <v>2</v>
      </c>
      <c r="Q492">
        <f t="shared" si="8"/>
        <v>2.84</v>
      </c>
      <c r="R492">
        <f t="shared" si="9"/>
        <v>28</v>
      </c>
      <c r="S492" s="49">
        <f t="shared" si="20"/>
        <v>28</v>
      </c>
      <c r="T492">
        <f t="shared" si="10"/>
        <v>2.98</v>
      </c>
      <c r="U492">
        <f t="shared" si="11"/>
        <v>34</v>
      </c>
      <c r="V492" s="49">
        <f t="shared" si="21"/>
        <v>34</v>
      </c>
      <c r="W492">
        <f t="shared" si="12"/>
        <v>3.54</v>
      </c>
      <c r="X492">
        <f t="shared" si="13"/>
        <v>48</v>
      </c>
      <c r="Y492" s="49">
        <f t="shared" si="22"/>
        <v>48</v>
      </c>
      <c r="Z492">
        <f t="shared" si="14"/>
        <v>2.41</v>
      </c>
      <c r="AA492">
        <f t="shared" si="15"/>
        <v>6</v>
      </c>
      <c r="AB492">
        <f t="shared" si="23"/>
        <v>6</v>
      </c>
      <c r="AC492">
        <f t="shared" si="24"/>
        <v>2.2599999999999998</v>
      </c>
      <c r="AD492" cm="1">
        <f t="array" ref="AD492">1+SUMPRODUCT((D$469:D$776=D492)*(AC$469:AC$776&lt;AC492))</f>
        <v>1</v>
      </c>
      <c r="AE492">
        <f t="shared" si="25"/>
        <v>1</v>
      </c>
      <c r="AF492" t="str">
        <f t="shared" si="26"/>
        <v>x</v>
      </c>
      <c r="AG492" cm="1">
        <f t="array" ref="AG492">1+SUMPRODUCT((D$469:D$776=D492)*(AF$469:AF$776&lt;AF492))</f>
        <v>50</v>
      </c>
      <c r="AH492">
        <f t="shared" si="27"/>
        <v>9999</v>
      </c>
      <c r="AI492">
        <f t="shared" si="28"/>
        <v>3.17</v>
      </c>
      <c r="AJ492" cm="1">
        <f t="array" ref="AJ492">1+SUMPRODUCT((D$469:D$776=D492)*(AI$469:AI$776&lt;AI492))</f>
        <v>32</v>
      </c>
      <c r="AK492">
        <f t="shared" si="29"/>
        <v>32</v>
      </c>
      <c r="AL492" t="str">
        <f t="shared" si="30"/>
        <v>x</v>
      </c>
      <c r="AM492" cm="1">
        <f t="array" ref="AM492">1+SUMPRODUCT((D$469:D$776=D492)*(AL$469:AL$776&lt;AL492))</f>
        <v>50</v>
      </c>
      <c r="AN492">
        <f t="shared" si="31"/>
        <v>9999</v>
      </c>
    </row>
    <row r="493" spans="2:40" x14ac:dyDescent="0.3">
      <c r="B493" t="s">
        <v>1033</v>
      </c>
      <c r="C493" t="str">
        <f>VLOOKUP(B493,class!A$1:B$357,2,FALSE)</f>
        <v>Unitary authority</v>
      </c>
      <c r="D493" t="str">
        <f>VLOOKUP(B493,classifications!E$3:F$335,2,FALSE)</f>
        <v>Urban with City and Town</v>
      </c>
      <c r="E493" s="7">
        <f t="shared" si="0"/>
        <v>3.03</v>
      </c>
      <c r="F493" s="49">
        <f t="shared" si="1"/>
        <v>34</v>
      </c>
      <c r="G493" s="49">
        <f t="shared" si="16"/>
        <v>34</v>
      </c>
      <c r="H493">
        <f t="shared" si="2"/>
        <v>2.91</v>
      </c>
      <c r="I493" s="49">
        <f t="shared" si="3"/>
        <v>26</v>
      </c>
      <c r="J493" s="49">
        <f t="shared" si="17"/>
        <v>26</v>
      </c>
      <c r="K493">
        <f t="shared" si="4"/>
        <v>2.86</v>
      </c>
      <c r="L493">
        <f t="shared" si="5"/>
        <v>34</v>
      </c>
      <c r="M493" s="49">
        <f t="shared" si="18"/>
        <v>34</v>
      </c>
      <c r="N493">
        <f t="shared" si="6"/>
        <v>2.69</v>
      </c>
      <c r="O493">
        <f t="shared" si="7"/>
        <v>28</v>
      </c>
      <c r="P493" s="49">
        <f t="shared" si="19"/>
        <v>28</v>
      </c>
      <c r="Q493">
        <f t="shared" si="8"/>
        <v>2.77</v>
      </c>
      <c r="R493">
        <f t="shared" si="9"/>
        <v>31</v>
      </c>
      <c r="S493" s="49">
        <f t="shared" si="20"/>
        <v>31</v>
      </c>
      <c r="T493">
        <f t="shared" si="10"/>
        <v>2.82</v>
      </c>
      <c r="U493">
        <f t="shared" si="11"/>
        <v>35</v>
      </c>
      <c r="V493" s="49">
        <f t="shared" si="21"/>
        <v>35</v>
      </c>
      <c r="W493">
        <f t="shared" si="12"/>
        <v>2.85</v>
      </c>
      <c r="X493">
        <f t="shared" si="13"/>
        <v>44</v>
      </c>
      <c r="Y493" s="49">
        <f t="shared" si="22"/>
        <v>44</v>
      </c>
      <c r="Z493">
        <f t="shared" si="14"/>
        <v>2.86</v>
      </c>
      <c r="AA493">
        <f t="shared" si="15"/>
        <v>48</v>
      </c>
      <c r="AB493">
        <f t="shared" si="23"/>
        <v>48</v>
      </c>
      <c r="AC493">
        <f t="shared" si="24"/>
        <v>2.86</v>
      </c>
      <c r="AD493" cm="1">
        <f t="array" ref="AD493">1+SUMPRODUCT((D$469:D$776=D493)*(AC$469:AC$776&lt;AC493))</f>
        <v>22</v>
      </c>
      <c r="AE493">
        <f t="shared" si="25"/>
        <v>22</v>
      </c>
      <c r="AF493">
        <f t="shared" si="26"/>
        <v>3.19</v>
      </c>
      <c r="AG493" cm="1">
        <f t="array" ref="AG493">1+SUMPRODUCT((D$469:D$776=D493)*(AF$469:AF$776&lt;AF493))</f>
        <v>24</v>
      </c>
      <c r="AH493">
        <f t="shared" si="27"/>
        <v>24</v>
      </c>
      <c r="AI493">
        <f t="shared" si="28"/>
        <v>3.19</v>
      </c>
      <c r="AJ493" cm="1">
        <f t="array" ref="AJ493">1+SUMPRODUCT((D$469:D$776=D493)*(AI$469:AI$776&lt;AI493))</f>
        <v>42</v>
      </c>
      <c r="AK493">
        <f t="shared" si="29"/>
        <v>42</v>
      </c>
      <c r="AL493">
        <f t="shared" si="30"/>
        <v>3.1</v>
      </c>
      <c r="AM493" cm="1">
        <f t="array" ref="AM493">1+SUMPRODUCT((D$469:D$776=D493)*(AL$469:AL$776&lt;AL493))</f>
        <v>26</v>
      </c>
      <c r="AN493">
        <f t="shared" si="31"/>
        <v>26</v>
      </c>
    </row>
    <row r="494" spans="2:40" x14ac:dyDescent="0.3">
      <c r="B494" t="s">
        <v>34</v>
      </c>
      <c r="C494" t="str">
        <f>VLOOKUP(B494,class!A$1:B$357,2,FALSE)</f>
        <v>Unitary authority</v>
      </c>
      <c r="D494" t="str">
        <f>VLOOKUP(B494,classifications!E$3:F$335,2,FALSE)</f>
        <v>Urban with City and Town</v>
      </c>
      <c r="E494" s="7">
        <f t="shared" si="0"/>
        <v>2.93</v>
      </c>
      <c r="F494" s="49">
        <f t="shared" si="1"/>
        <v>18</v>
      </c>
      <c r="G494" s="49">
        <f t="shared" si="16"/>
        <v>18</v>
      </c>
      <c r="H494">
        <f t="shared" si="2"/>
        <v>3.09</v>
      </c>
      <c r="I494" s="49">
        <f t="shared" si="3"/>
        <v>54</v>
      </c>
      <c r="J494" s="49">
        <f t="shared" si="17"/>
        <v>54</v>
      </c>
      <c r="K494">
        <f t="shared" si="4"/>
        <v>2.98</v>
      </c>
      <c r="L494">
        <f t="shared" si="5"/>
        <v>47</v>
      </c>
      <c r="M494" s="49">
        <f t="shared" si="18"/>
        <v>47</v>
      </c>
      <c r="N494">
        <f t="shared" si="6"/>
        <v>3.05</v>
      </c>
      <c r="O494">
        <f t="shared" si="7"/>
        <v>72</v>
      </c>
      <c r="P494" s="49">
        <f t="shared" si="19"/>
        <v>72</v>
      </c>
      <c r="Q494">
        <f t="shared" si="8"/>
        <v>2.97</v>
      </c>
      <c r="R494">
        <f t="shared" si="9"/>
        <v>59</v>
      </c>
      <c r="S494" s="49">
        <f t="shared" si="20"/>
        <v>59</v>
      </c>
      <c r="T494">
        <f t="shared" si="10"/>
        <v>3</v>
      </c>
      <c r="U494">
        <f t="shared" si="11"/>
        <v>60</v>
      </c>
      <c r="V494" s="49">
        <f t="shared" si="21"/>
        <v>60</v>
      </c>
      <c r="W494">
        <f t="shared" si="12"/>
        <v>2.95</v>
      </c>
      <c r="X494">
        <f t="shared" si="13"/>
        <v>55</v>
      </c>
      <c r="Y494" s="49">
        <f t="shared" si="22"/>
        <v>55</v>
      </c>
      <c r="Z494">
        <f t="shared" si="14"/>
        <v>2.76</v>
      </c>
      <c r="AA494">
        <f t="shared" si="15"/>
        <v>36</v>
      </c>
      <c r="AB494">
        <f t="shared" si="23"/>
        <v>36</v>
      </c>
      <c r="AC494">
        <f t="shared" si="24"/>
        <v>3.15</v>
      </c>
      <c r="AD494" cm="1">
        <f t="array" ref="AD494">1+SUMPRODUCT((D$469:D$776=D494)*(AC$469:AC$776&lt;AC494))</f>
        <v>58</v>
      </c>
      <c r="AE494">
        <f t="shared" si="25"/>
        <v>58</v>
      </c>
      <c r="AF494">
        <f t="shared" si="26"/>
        <v>3.34</v>
      </c>
      <c r="AG494" cm="1">
        <f t="array" ref="AG494">1+SUMPRODUCT((D$469:D$776=D494)*(AF$469:AF$776&lt;AF494))</f>
        <v>49</v>
      </c>
      <c r="AH494">
        <f t="shared" si="27"/>
        <v>49</v>
      </c>
      <c r="AI494">
        <f t="shared" si="28"/>
        <v>3.48</v>
      </c>
      <c r="AJ494" cm="1">
        <f t="array" ref="AJ494">1+SUMPRODUCT((D$469:D$776=D494)*(AI$469:AI$776&lt;AI494))</f>
        <v>75</v>
      </c>
      <c r="AK494">
        <f t="shared" si="29"/>
        <v>75</v>
      </c>
      <c r="AL494">
        <f t="shared" si="30"/>
        <v>3.41</v>
      </c>
      <c r="AM494" cm="1">
        <f t="array" ref="AM494">1+SUMPRODUCT((D$469:D$776=D494)*(AL$469:AL$776&lt;AL494))</f>
        <v>61</v>
      </c>
      <c r="AN494">
        <f t="shared" si="31"/>
        <v>61</v>
      </c>
    </row>
    <row r="495" spans="2:40" x14ac:dyDescent="0.3">
      <c r="B495" t="s">
        <v>35</v>
      </c>
      <c r="C495" t="str">
        <f>VLOOKUP(B495,class!A$1:B$357,2,FALSE)</f>
        <v>Metropolitan district</v>
      </c>
      <c r="D495" t="str">
        <f>VLOOKUP(B495,classifications!E$3:F$335,2,FALSE)</f>
        <v>Urban with Major Conurbation</v>
      </c>
      <c r="E495" s="7">
        <f t="shared" si="0"/>
        <v>3.34</v>
      </c>
      <c r="F495" s="49">
        <f t="shared" si="1"/>
        <v>42</v>
      </c>
      <c r="G495" s="49">
        <f t="shared" si="16"/>
        <v>42</v>
      </c>
      <c r="H495">
        <f t="shared" si="2"/>
        <v>3.07</v>
      </c>
      <c r="I495" s="49">
        <f t="shared" si="3"/>
        <v>26</v>
      </c>
      <c r="J495" s="49">
        <f t="shared" si="17"/>
        <v>26</v>
      </c>
      <c r="K495">
        <f t="shared" si="4"/>
        <v>3.26</v>
      </c>
      <c r="L495">
        <f t="shared" si="5"/>
        <v>57</v>
      </c>
      <c r="M495" s="49">
        <f t="shared" si="18"/>
        <v>57</v>
      </c>
      <c r="N495">
        <f t="shared" si="6"/>
        <v>3.04</v>
      </c>
      <c r="O495">
        <f t="shared" si="7"/>
        <v>39</v>
      </c>
      <c r="P495" s="49">
        <f t="shared" si="19"/>
        <v>39</v>
      </c>
      <c r="Q495">
        <f t="shared" si="8"/>
        <v>2.72</v>
      </c>
      <c r="R495">
        <f t="shared" si="9"/>
        <v>16</v>
      </c>
      <c r="S495" s="49">
        <f t="shared" si="20"/>
        <v>16</v>
      </c>
      <c r="T495">
        <f t="shared" si="10"/>
        <v>3.15</v>
      </c>
      <c r="U495">
        <f t="shared" si="11"/>
        <v>49</v>
      </c>
      <c r="V495" s="49">
        <f t="shared" si="21"/>
        <v>49</v>
      </c>
      <c r="W495">
        <f t="shared" si="12"/>
        <v>2.81</v>
      </c>
      <c r="X495">
        <f t="shared" si="13"/>
        <v>19</v>
      </c>
      <c r="Y495" s="49">
        <f t="shared" si="22"/>
        <v>19</v>
      </c>
      <c r="Z495">
        <f t="shared" si="14"/>
        <v>2.99</v>
      </c>
      <c r="AA495">
        <f t="shared" si="15"/>
        <v>41</v>
      </c>
      <c r="AB495">
        <f t="shared" si="23"/>
        <v>41</v>
      </c>
      <c r="AC495">
        <f t="shared" si="24"/>
        <v>3.07</v>
      </c>
      <c r="AD495" cm="1">
        <f t="array" ref="AD495">1+SUMPRODUCT((D$469:D$776=D495)*(AC$469:AC$776&lt;AC495))</f>
        <v>38</v>
      </c>
      <c r="AE495">
        <f t="shared" si="25"/>
        <v>38</v>
      </c>
      <c r="AF495">
        <f t="shared" si="26"/>
        <v>3.35</v>
      </c>
      <c r="AG495" cm="1">
        <f t="array" ref="AG495">1+SUMPRODUCT((D$469:D$776=D495)*(AF$469:AF$776&lt;AF495))</f>
        <v>30</v>
      </c>
      <c r="AH495">
        <f t="shared" si="27"/>
        <v>30</v>
      </c>
      <c r="AI495">
        <f t="shared" si="28"/>
        <v>3.33</v>
      </c>
      <c r="AJ495" cm="1">
        <f t="array" ref="AJ495">1+SUMPRODUCT((D$469:D$776=D495)*(AI$469:AI$776&lt;AI495))</f>
        <v>51</v>
      </c>
      <c r="AK495">
        <f t="shared" si="29"/>
        <v>51</v>
      </c>
      <c r="AL495">
        <f t="shared" si="30"/>
        <v>3.42</v>
      </c>
      <c r="AM495" cm="1">
        <f t="array" ref="AM495">1+SUMPRODUCT((D$469:D$776=D495)*(AL$469:AL$776&lt;AL495))</f>
        <v>43</v>
      </c>
      <c r="AN495">
        <f t="shared" si="31"/>
        <v>43</v>
      </c>
    </row>
    <row r="496" spans="2:40" x14ac:dyDescent="0.3">
      <c r="B496" t="s">
        <v>36</v>
      </c>
      <c r="C496" t="str">
        <f>VLOOKUP(B496,class!A$1:B$357,2,FALSE)</f>
        <v>Shire district</v>
      </c>
      <c r="D496" t="str">
        <f>VLOOKUP(B496,classifications!E$3:F$335,2,FALSE)</f>
        <v xml:space="preserve">Largely Rural (rural including hub towns 50-79%) </v>
      </c>
      <c r="E496" s="7">
        <f t="shared" si="0"/>
        <v>2.75</v>
      </c>
      <c r="F496" s="49">
        <f t="shared" si="1"/>
        <v>8</v>
      </c>
      <c r="G496" s="49">
        <f t="shared" si="16"/>
        <v>8</v>
      </c>
      <c r="H496">
        <f t="shared" si="2"/>
        <v>2.81</v>
      </c>
      <c r="I496" s="49">
        <f t="shared" si="3"/>
        <v>16</v>
      </c>
      <c r="J496" s="49">
        <f t="shared" si="17"/>
        <v>16</v>
      </c>
      <c r="K496">
        <f t="shared" si="4"/>
        <v>3.01</v>
      </c>
      <c r="L496">
        <f t="shared" si="5"/>
        <v>35</v>
      </c>
      <c r="M496" s="49">
        <f t="shared" si="18"/>
        <v>35</v>
      </c>
      <c r="N496">
        <f t="shared" si="6"/>
        <v>2.77</v>
      </c>
      <c r="O496">
        <f t="shared" si="7"/>
        <v>24</v>
      </c>
      <c r="P496" s="49">
        <f t="shared" si="19"/>
        <v>24</v>
      </c>
      <c r="Q496">
        <f t="shared" si="8"/>
        <v>2.58</v>
      </c>
      <c r="R496">
        <f t="shared" si="9"/>
        <v>13</v>
      </c>
      <c r="S496" s="49">
        <f t="shared" si="20"/>
        <v>13</v>
      </c>
      <c r="T496">
        <f t="shared" si="10"/>
        <v>2.83</v>
      </c>
      <c r="U496">
        <f t="shared" si="11"/>
        <v>24</v>
      </c>
      <c r="V496" s="49">
        <f t="shared" si="21"/>
        <v>24</v>
      </c>
      <c r="W496">
        <f t="shared" si="12"/>
        <v>2.44</v>
      </c>
      <c r="X496">
        <f t="shared" si="13"/>
        <v>4</v>
      </c>
      <c r="Y496" s="49">
        <f t="shared" si="22"/>
        <v>4</v>
      </c>
      <c r="Z496">
        <f t="shared" si="14"/>
        <v>3.06</v>
      </c>
      <c r="AA496">
        <f t="shared" si="15"/>
        <v>35</v>
      </c>
      <c r="AB496">
        <f t="shared" si="23"/>
        <v>35</v>
      </c>
      <c r="AC496">
        <f t="shared" si="24"/>
        <v>3.35</v>
      </c>
      <c r="AD496" cm="1">
        <f t="array" ref="AD496">1+SUMPRODUCT((D$469:D$776=D496)*(AC$469:AC$776&lt;AC496))</f>
        <v>35</v>
      </c>
      <c r="AE496">
        <f t="shared" si="25"/>
        <v>35</v>
      </c>
      <c r="AF496">
        <f t="shared" si="26"/>
        <v>3.26</v>
      </c>
      <c r="AG496" cm="1">
        <f t="array" ref="AG496">1+SUMPRODUCT((D$469:D$776=D496)*(AF$469:AF$776&lt;AF496))</f>
        <v>23</v>
      </c>
      <c r="AH496">
        <f t="shared" si="27"/>
        <v>23</v>
      </c>
      <c r="AI496">
        <f t="shared" si="28"/>
        <v>3.01</v>
      </c>
      <c r="AJ496" cm="1">
        <f t="array" ref="AJ496">1+SUMPRODUCT((D$469:D$776=D496)*(AI$469:AI$776&lt;AI496))</f>
        <v>18</v>
      </c>
      <c r="AK496">
        <f t="shared" si="29"/>
        <v>18</v>
      </c>
      <c r="AL496">
        <f t="shared" si="30"/>
        <v>3.15</v>
      </c>
      <c r="AM496" cm="1">
        <f t="array" ref="AM496">1+SUMPRODUCT((D$469:D$776=D496)*(AL$469:AL$776&lt;AL496))</f>
        <v>22</v>
      </c>
      <c r="AN496">
        <f t="shared" si="31"/>
        <v>22</v>
      </c>
    </row>
    <row r="497" spans="2:40" x14ac:dyDescent="0.3">
      <c r="B497" t="s">
        <v>37</v>
      </c>
      <c r="C497" t="str">
        <f>VLOOKUP(B497,class!A$1:B$357,2,FALSE)</f>
        <v>Shire district</v>
      </c>
      <c r="D497" t="str">
        <f>VLOOKUP(B497,classifications!E$3:F$335,2,FALSE)</f>
        <v xml:space="preserve">Mainly Rural (rural including hub towns &gt;=80%) </v>
      </c>
      <c r="E497" s="7">
        <f t="shared" si="0"/>
        <v>3.45</v>
      </c>
      <c r="F497" s="49">
        <f t="shared" si="1"/>
        <v>38</v>
      </c>
      <c r="G497" s="49">
        <f t="shared" si="16"/>
        <v>38</v>
      </c>
      <c r="H497">
        <f t="shared" si="2"/>
        <v>2.73</v>
      </c>
      <c r="I497" s="49">
        <f t="shared" si="3"/>
        <v>14</v>
      </c>
      <c r="J497" s="49">
        <f t="shared" si="17"/>
        <v>14</v>
      </c>
      <c r="K497">
        <f t="shared" si="4"/>
        <v>3.14</v>
      </c>
      <c r="L497">
        <f t="shared" si="5"/>
        <v>38</v>
      </c>
      <c r="M497" s="49">
        <f t="shared" si="18"/>
        <v>38</v>
      </c>
      <c r="N497">
        <f t="shared" si="6"/>
        <v>3.11</v>
      </c>
      <c r="O497">
        <f t="shared" si="7"/>
        <v>39</v>
      </c>
      <c r="P497" s="49">
        <f t="shared" si="19"/>
        <v>39</v>
      </c>
      <c r="Q497">
        <f t="shared" si="8"/>
        <v>2.86</v>
      </c>
      <c r="R497">
        <f t="shared" si="9"/>
        <v>30</v>
      </c>
      <c r="S497" s="49">
        <f t="shared" si="20"/>
        <v>30</v>
      </c>
      <c r="T497">
        <f t="shared" si="10"/>
        <v>2.54</v>
      </c>
      <c r="U497">
        <f t="shared" si="11"/>
        <v>12</v>
      </c>
      <c r="V497" s="49">
        <f t="shared" si="21"/>
        <v>12</v>
      </c>
      <c r="W497">
        <f t="shared" si="12"/>
        <v>2.56</v>
      </c>
      <c r="X497">
        <f t="shared" si="13"/>
        <v>14</v>
      </c>
      <c r="Y497" s="49">
        <f t="shared" si="22"/>
        <v>14</v>
      </c>
      <c r="Z497">
        <f t="shared" si="14"/>
        <v>2.6</v>
      </c>
      <c r="AA497">
        <f t="shared" si="15"/>
        <v>13</v>
      </c>
      <c r="AB497">
        <f t="shared" si="23"/>
        <v>13</v>
      </c>
      <c r="AC497">
        <f t="shared" si="24"/>
        <v>3.11</v>
      </c>
      <c r="AD497" cm="1">
        <f t="array" ref="AD497">1+SUMPRODUCT((D$469:D$776=D497)*(AC$469:AC$776&lt;AC497))</f>
        <v>29</v>
      </c>
      <c r="AE497">
        <f t="shared" si="25"/>
        <v>29</v>
      </c>
      <c r="AF497">
        <f t="shared" si="26"/>
        <v>2.73</v>
      </c>
      <c r="AG497" cm="1">
        <f t="array" ref="AG497">1+SUMPRODUCT((D$469:D$776=D497)*(AF$469:AF$776&lt;AF497))</f>
        <v>9</v>
      </c>
      <c r="AH497">
        <f t="shared" si="27"/>
        <v>9</v>
      </c>
      <c r="AI497">
        <f t="shared" si="28"/>
        <v>2.82</v>
      </c>
      <c r="AJ497" cm="1">
        <f t="array" ref="AJ497">1+SUMPRODUCT((D$469:D$776=D497)*(AI$469:AI$776&lt;AI497))</f>
        <v>15</v>
      </c>
      <c r="AK497">
        <f t="shared" si="29"/>
        <v>15</v>
      </c>
      <c r="AL497">
        <f t="shared" si="30"/>
        <v>3.05</v>
      </c>
      <c r="AM497" cm="1">
        <f t="array" ref="AM497">1+SUMPRODUCT((D$469:D$776=D497)*(AL$469:AL$776&lt;AL497))</f>
        <v>16</v>
      </c>
      <c r="AN497">
        <f t="shared" si="31"/>
        <v>16</v>
      </c>
    </row>
    <row r="498" spans="2:40" x14ac:dyDescent="0.3">
      <c r="B498" t="s">
        <v>38</v>
      </c>
      <c r="C498" t="str">
        <f>VLOOKUP(B498,class!A$1:B$357,2,FALSE)</f>
        <v>London borough</v>
      </c>
      <c r="D498" t="str">
        <f>VLOOKUP(B498,classifications!E$3:F$335,2,FALSE)</f>
        <v>Urban with Major Conurbation</v>
      </c>
      <c r="E498" s="7">
        <f t="shared" si="0"/>
        <v>2.77</v>
      </c>
      <c r="F498" s="49">
        <f t="shared" si="1"/>
        <v>5</v>
      </c>
      <c r="G498" s="49">
        <f t="shared" si="16"/>
        <v>5</v>
      </c>
      <c r="H498">
        <f t="shared" si="2"/>
        <v>3.29</v>
      </c>
      <c r="I498" s="49">
        <f t="shared" si="3"/>
        <v>54</v>
      </c>
      <c r="J498" s="49">
        <f t="shared" si="17"/>
        <v>54</v>
      </c>
      <c r="K498">
        <f t="shared" si="4"/>
        <v>3.07</v>
      </c>
      <c r="L498">
        <f t="shared" si="5"/>
        <v>43</v>
      </c>
      <c r="M498" s="49">
        <f t="shared" si="18"/>
        <v>43</v>
      </c>
      <c r="N498">
        <f t="shared" si="6"/>
        <v>2.5</v>
      </c>
      <c r="O498">
        <f t="shared" si="7"/>
        <v>6</v>
      </c>
      <c r="P498" s="49">
        <f t="shared" si="19"/>
        <v>6</v>
      </c>
      <c r="Q498">
        <f t="shared" si="8"/>
        <v>2.57</v>
      </c>
      <c r="R498">
        <f t="shared" si="9"/>
        <v>6</v>
      </c>
      <c r="S498" s="49">
        <f t="shared" si="20"/>
        <v>6</v>
      </c>
      <c r="T498">
        <f t="shared" si="10"/>
        <v>2.69</v>
      </c>
      <c r="U498">
        <f t="shared" si="11"/>
        <v>8</v>
      </c>
      <c r="V498" s="49">
        <f t="shared" si="21"/>
        <v>8</v>
      </c>
      <c r="W498">
        <f t="shared" si="12"/>
        <v>2.71</v>
      </c>
      <c r="X498">
        <f t="shared" si="13"/>
        <v>14</v>
      </c>
      <c r="Y498" s="49">
        <f t="shared" si="22"/>
        <v>14</v>
      </c>
      <c r="Z498">
        <f t="shared" si="14"/>
        <v>2.4</v>
      </c>
      <c r="AA498">
        <f t="shared" si="15"/>
        <v>5</v>
      </c>
      <c r="AB498">
        <f t="shared" si="23"/>
        <v>5</v>
      </c>
      <c r="AC498">
        <f t="shared" si="24"/>
        <v>3.27</v>
      </c>
      <c r="AD498" cm="1">
        <f t="array" ref="AD498">1+SUMPRODUCT((D$469:D$776=D498)*(AC$469:AC$776&lt;AC498))</f>
        <v>58</v>
      </c>
      <c r="AE498">
        <f t="shared" si="25"/>
        <v>58</v>
      </c>
      <c r="AF498">
        <f t="shared" si="26"/>
        <v>3.29</v>
      </c>
      <c r="AG498" cm="1">
        <f t="array" ref="AG498">1+SUMPRODUCT((D$469:D$776=D498)*(AF$469:AF$776&lt;AF498))</f>
        <v>26</v>
      </c>
      <c r="AH498">
        <f t="shared" si="27"/>
        <v>26</v>
      </c>
      <c r="AI498">
        <f t="shared" si="28"/>
        <v>3.4</v>
      </c>
      <c r="AJ498" cm="1">
        <f t="array" ref="AJ498">1+SUMPRODUCT((D$469:D$776=D498)*(AI$469:AI$776&lt;AI498))</f>
        <v>55</v>
      </c>
      <c r="AK498">
        <f t="shared" si="29"/>
        <v>55</v>
      </c>
      <c r="AL498">
        <f t="shared" si="30"/>
        <v>3.82</v>
      </c>
      <c r="AM498" cm="1">
        <f t="array" ref="AM498">1+SUMPRODUCT((D$469:D$776=D498)*(AL$469:AL$776&lt;AL498))</f>
        <v>68</v>
      </c>
      <c r="AN498">
        <f t="shared" si="31"/>
        <v>68</v>
      </c>
    </row>
    <row r="499" spans="2:40" x14ac:dyDescent="0.3">
      <c r="B499" t="s">
        <v>39</v>
      </c>
      <c r="C499" t="str">
        <f>VLOOKUP(B499,class!A$1:B$357,2,FALSE)</f>
        <v>Shire district</v>
      </c>
      <c r="D499" t="str">
        <f>VLOOKUP(B499,classifications!E$3:F$335,2,FALSE)</f>
        <v>Urban with Significant Rural (rural including hub towns 26-49%)</v>
      </c>
      <c r="E499" s="7">
        <f t="shared" si="0"/>
        <v>3.72</v>
      </c>
      <c r="F499" s="49">
        <f t="shared" si="1"/>
        <v>49</v>
      </c>
      <c r="G499" s="49">
        <f t="shared" si="16"/>
        <v>49</v>
      </c>
      <c r="H499">
        <f t="shared" si="2"/>
        <v>3.35</v>
      </c>
      <c r="I499" s="49">
        <f t="shared" si="3"/>
        <v>45</v>
      </c>
      <c r="J499" s="49">
        <f t="shared" si="17"/>
        <v>45</v>
      </c>
      <c r="K499">
        <f t="shared" si="4"/>
        <v>3.17</v>
      </c>
      <c r="L499">
        <f t="shared" si="5"/>
        <v>42</v>
      </c>
      <c r="M499" s="49">
        <f t="shared" si="18"/>
        <v>42</v>
      </c>
      <c r="N499">
        <f t="shared" si="6"/>
        <v>2.52</v>
      </c>
      <c r="O499">
        <f t="shared" si="7"/>
        <v>12</v>
      </c>
      <c r="P499" s="49">
        <f t="shared" si="19"/>
        <v>12</v>
      </c>
      <c r="Q499">
        <f t="shared" si="8"/>
        <v>3.15</v>
      </c>
      <c r="R499">
        <f t="shared" si="9"/>
        <v>45</v>
      </c>
      <c r="S499" s="49">
        <f t="shared" si="20"/>
        <v>45</v>
      </c>
      <c r="T499">
        <f t="shared" si="10"/>
        <v>3.32</v>
      </c>
      <c r="U499">
        <f t="shared" si="11"/>
        <v>45</v>
      </c>
      <c r="V499" s="49">
        <f t="shared" si="21"/>
        <v>45</v>
      </c>
      <c r="W499">
        <f t="shared" si="12"/>
        <v>2.66</v>
      </c>
      <c r="X499">
        <f t="shared" si="13"/>
        <v>17</v>
      </c>
      <c r="Y499" s="49">
        <f t="shared" si="22"/>
        <v>17</v>
      </c>
      <c r="Z499">
        <f t="shared" si="14"/>
        <v>2.74</v>
      </c>
      <c r="AA499">
        <f t="shared" si="15"/>
        <v>26</v>
      </c>
      <c r="AB499">
        <f t="shared" si="23"/>
        <v>26</v>
      </c>
      <c r="AC499">
        <f t="shared" si="24"/>
        <v>2.4700000000000002</v>
      </c>
      <c r="AD499" cm="1">
        <f t="array" ref="AD499">1+SUMPRODUCT((D$469:D$776=D499)*(AC$469:AC$776&lt;AC499))</f>
        <v>4</v>
      </c>
      <c r="AE499">
        <f t="shared" si="25"/>
        <v>4</v>
      </c>
      <c r="AF499">
        <f t="shared" si="26"/>
        <v>3.55</v>
      </c>
      <c r="AG499" cm="1">
        <f t="array" ref="AG499">1+SUMPRODUCT((D$469:D$776=D499)*(AF$469:AF$776&lt;AF499))</f>
        <v>43</v>
      </c>
      <c r="AH499">
        <f t="shared" si="27"/>
        <v>43</v>
      </c>
      <c r="AI499">
        <f t="shared" si="28"/>
        <v>3.15</v>
      </c>
      <c r="AJ499" cm="1">
        <f t="array" ref="AJ499">1+SUMPRODUCT((D$469:D$776=D499)*(AI$469:AI$776&lt;AI499))</f>
        <v>29</v>
      </c>
      <c r="AK499">
        <f t="shared" si="29"/>
        <v>29</v>
      </c>
      <c r="AL499">
        <f t="shared" si="30"/>
        <v>3.16</v>
      </c>
      <c r="AM499" cm="1">
        <f t="array" ref="AM499">1+SUMPRODUCT((D$469:D$776=D499)*(AL$469:AL$776&lt;AL499))</f>
        <v>28</v>
      </c>
      <c r="AN499">
        <f t="shared" si="31"/>
        <v>28</v>
      </c>
    </row>
    <row r="500" spans="2:40" x14ac:dyDescent="0.3">
      <c r="B500" t="s">
        <v>40</v>
      </c>
      <c r="C500" t="str">
        <f>VLOOKUP(B500,class!A$1:B$357,2,FALSE)</f>
        <v>Unitary authority</v>
      </c>
      <c r="D500" t="str">
        <f>VLOOKUP(B500,classifications!E$3:F$335,2,FALSE)</f>
        <v>Urban with City and Town</v>
      </c>
      <c r="E500" s="7">
        <f t="shared" si="0"/>
        <v>3.28</v>
      </c>
      <c r="F500" s="49">
        <f t="shared" si="1"/>
        <v>73</v>
      </c>
      <c r="G500" s="49">
        <f t="shared" si="16"/>
        <v>73</v>
      </c>
      <c r="H500">
        <f t="shared" si="2"/>
        <v>3.44</v>
      </c>
      <c r="I500" s="49">
        <f t="shared" si="3"/>
        <v>88</v>
      </c>
      <c r="J500" s="49">
        <f t="shared" si="17"/>
        <v>88</v>
      </c>
      <c r="K500">
        <f t="shared" si="4"/>
        <v>3.23</v>
      </c>
      <c r="L500">
        <f t="shared" si="5"/>
        <v>79</v>
      </c>
      <c r="M500" s="49">
        <f t="shared" si="18"/>
        <v>79</v>
      </c>
      <c r="N500">
        <f t="shared" si="6"/>
        <v>3.36</v>
      </c>
      <c r="O500">
        <f t="shared" si="7"/>
        <v>89</v>
      </c>
      <c r="P500" s="49">
        <f t="shared" si="19"/>
        <v>89</v>
      </c>
      <c r="Q500">
        <f t="shared" si="8"/>
        <v>3.65</v>
      </c>
      <c r="R500">
        <f t="shared" si="9"/>
        <v>91</v>
      </c>
      <c r="S500" s="49">
        <f t="shared" si="20"/>
        <v>91</v>
      </c>
      <c r="T500">
        <f t="shared" si="10"/>
        <v>3.35</v>
      </c>
      <c r="U500">
        <f t="shared" si="11"/>
        <v>87</v>
      </c>
      <c r="V500" s="49">
        <f t="shared" si="21"/>
        <v>87</v>
      </c>
      <c r="W500">
        <f t="shared" si="12"/>
        <v>3.47</v>
      </c>
      <c r="X500">
        <f t="shared" si="13"/>
        <v>90</v>
      </c>
      <c r="Y500" s="49">
        <f t="shared" si="22"/>
        <v>90</v>
      </c>
      <c r="Z500">
        <f t="shared" si="14"/>
        <v>3.43</v>
      </c>
      <c r="AA500">
        <f t="shared" si="15"/>
        <v>88</v>
      </c>
      <c r="AB500">
        <f t="shared" si="23"/>
        <v>88</v>
      </c>
      <c r="AC500">
        <f t="shared" si="24"/>
        <v>3.66</v>
      </c>
      <c r="AD500" cm="1">
        <f t="array" ref="AD500">1+SUMPRODUCT((D$469:D$776=D500)*(AC$469:AC$776&lt;AC500))</f>
        <v>85</v>
      </c>
      <c r="AE500">
        <f t="shared" si="25"/>
        <v>85</v>
      </c>
      <c r="AF500">
        <f t="shared" si="26"/>
        <v>3.72</v>
      </c>
      <c r="AG500" cm="1">
        <f t="array" ref="AG500">1+SUMPRODUCT((D$469:D$776=D500)*(AF$469:AF$776&lt;AF500))</f>
        <v>83</v>
      </c>
      <c r="AH500">
        <f t="shared" si="27"/>
        <v>83</v>
      </c>
      <c r="AI500">
        <f t="shared" si="28"/>
        <v>3.71</v>
      </c>
      <c r="AJ500" cm="1">
        <f t="array" ref="AJ500">1+SUMPRODUCT((D$469:D$776=D500)*(AI$469:AI$776&lt;AI500))</f>
        <v>85</v>
      </c>
      <c r="AK500">
        <f t="shared" si="29"/>
        <v>85</v>
      </c>
      <c r="AL500">
        <f t="shared" si="30"/>
        <v>3.31</v>
      </c>
      <c r="AM500" cm="1">
        <f t="array" ref="AM500">1+SUMPRODUCT((D$469:D$776=D500)*(AL$469:AL$776&lt;AL500))</f>
        <v>45</v>
      </c>
      <c r="AN500">
        <f t="shared" si="31"/>
        <v>45</v>
      </c>
    </row>
    <row r="501" spans="2:40" x14ac:dyDescent="0.3">
      <c r="B501" t="s">
        <v>41</v>
      </c>
      <c r="C501" t="str">
        <f>VLOOKUP(B501,class!A$1:B$357,2,FALSE)</f>
        <v>Unitary authority</v>
      </c>
      <c r="D501" t="str">
        <f>VLOOKUP(B501,classifications!E$3:F$335,2,FALSE)</f>
        <v>Urban with City and Town</v>
      </c>
      <c r="E501" s="7">
        <f t="shared" si="0"/>
        <v>3.17</v>
      </c>
      <c r="F501" s="49">
        <f t="shared" ref="F501:F532" si="32">1+SUMPRODUCT((D$469:D$776=D501)*(E$469:E$776&lt;E501))</f>
        <v>58</v>
      </c>
      <c r="G501" s="49">
        <f t="shared" si="16"/>
        <v>58</v>
      </c>
      <c r="H501">
        <f t="shared" si="2"/>
        <v>3.26</v>
      </c>
      <c r="I501" s="49">
        <f t="shared" ref="I501:I532" si="33">1+SUMPRODUCT((D$469:D$776=D501)*(H$469:H$776&lt;H501))</f>
        <v>76</v>
      </c>
      <c r="J501" s="49">
        <f t="shared" si="17"/>
        <v>76</v>
      </c>
      <c r="K501">
        <f t="shared" si="4"/>
        <v>3.05</v>
      </c>
      <c r="L501">
        <f t="shared" ref="L501:L532" si="34">1+SUMPRODUCT((D$469:D$776=D501)*(K$469:K$776&lt;K501))</f>
        <v>57</v>
      </c>
      <c r="M501" s="49">
        <f t="shared" si="18"/>
        <v>57</v>
      </c>
      <c r="N501">
        <f t="shared" si="6"/>
        <v>2.99</v>
      </c>
      <c r="O501">
        <f t="shared" ref="O501:O532" si="35">1+SUMPRODUCT((D$469:D$776=D501)*(N$469:N$776&lt;N501))</f>
        <v>67</v>
      </c>
      <c r="P501" s="49">
        <f t="shared" si="19"/>
        <v>67</v>
      </c>
      <c r="Q501">
        <f t="shared" si="8"/>
        <v>3</v>
      </c>
      <c r="R501">
        <f t="shared" ref="R501:R532" si="36">1+SUMPRODUCT((D$469:D$776=D501)*(Q$469:Q$776&lt;Q501))</f>
        <v>62</v>
      </c>
      <c r="S501" s="49">
        <f t="shared" si="20"/>
        <v>62</v>
      </c>
      <c r="T501">
        <f t="shared" si="10"/>
        <v>3.21</v>
      </c>
      <c r="U501">
        <f t="shared" ref="U501:U532" si="37">1+SUMPRODUCT((D$469:D$776=D501)*(T$469:T$776&lt;T501))</f>
        <v>77</v>
      </c>
      <c r="V501" s="49">
        <f t="shared" si="21"/>
        <v>77</v>
      </c>
      <c r="W501">
        <f t="shared" si="12"/>
        <v>3.12</v>
      </c>
      <c r="X501">
        <f t="shared" ref="X501:X532" si="38">1+SUMPRODUCT((D$469:D$776=D501)*(W$469:W$776&lt;W501))</f>
        <v>74</v>
      </c>
      <c r="Y501" s="49">
        <f t="shared" si="22"/>
        <v>74</v>
      </c>
      <c r="Z501">
        <f t="shared" si="14"/>
        <v>3.41</v>
      </c>
      <c r="AA501">
        <f t="shared" ref="AA501:AA532" si="39">1+SUMPRODUCT((D$469:D$776=D501)*(Z$469:Z$776&lt;Z501))</f>
        <v>87</v>
      </c>
      <c r="AB501">
        <f t="shared" si="23"/>
        <v>87</v>
      </c>
      <c r="AC501">
        <f t="shared" si="24"/>
        <v>3.22</v>
      </c>
      <c r="AD501" cm="1">
        <f t="array" ref="AD501">1+SUMPRODUCT((D$469:D$776=D501)*(AC$469:AC$776&lt;AC501))</f>
        <v>67</v>
      </c>
      <c r="AE501">
        <f t="shared" si="25"/>
        <v>67</v>
      </c>
      <c r="AF501">
        <f t="shared" si="26"/>
        <v>3.61</v>
      </c>
      <c r="AG501" cm="1">
        <f t="array" ref="AG501">1+SUMPRODUCT((D$469:D$776=D501)*(AF$469:AF$776&lt;AF501))</f>
        <v>73</v>
      </c>
      <c r="AH501">
        <f t="shared" si="27"/>
        <v>73</v>
      </c>
      <c r="AI501">
        <f t="shared" si="28"/>
        <v>3.38</v>
      </c>
      <c r="AJ501" cm="1">
        <f t="array" ref="AJ501">1+SUMPRODUCT((D$469:D$776=D501)*(AI$469:AI$776&lt;AI501))</f>
        <v>68</v>
      </c>
      <c r="AK501">
        <f t="shared" si="29"/>
        <v>68</v>
      </c>
      <c r="AL501">
        <f t="shared" si="30"/>
        <v>3.44</v>
      </c>
      <c r="AM501" cm="1">
        <f t="array" ref="AM501">1+SUMPRODUCT((D$469:D$776=D501)*(AL$469:AL$776&lt;AL501))</f>
        <v>64</v>
      </c>
      <c r="AN501">
        <f t="shared" si="31"/>
        <v>64</v>
      </c>
    </row>
    <row r="502" spans="2:40" x14ac:dyDescent="0.3">
      <c r="B502" t="s">
        <v>42</v>
      </c>
      <c r="C502" t="str">
        <f>VLOOKUP(B502,class!A$1:B$357,2,FALSE)</f>
        <v>Shire district</v>
      </c>
      <c r="D502" t="str">
        <f>VLOOKUP(B502,classifications!E$3:F$335,2,FALSE)</f>
        <v>Urban with Significant Rural (rural including hub towns 26-49%)</v>
      </c>
      <c r="E502" s="7">
        <f t="shared" si="0"/>
        <v>3.28</v>
      </c>
      <c r="F502" s="49">
        <f t="shared" si="32"/>
        <v>43</v>
      </c>
      <c r="G502" s="49">
        <f t="shared" si="16"/>
        <v>43</v>
      </c>
      <c r="H502">
        <f t="shared" si="2"/>
        <v>2.88</v>
      </c>
      <c r="I502" s="49">
        <f t="shared" si="33"/>
        <v>19</v>
      </c>
      <c r="J502" s="49">
        <f t="shared" si="17"/>
        <v>19</v>
      </c>
      <c r="K502">
        <f t="shared" si="4"/>
        <v>3.12</v>
      </c>
      <c r="L502">
        <f t="shared" si="34"/>
        <v>39</v>
      </c>
      <c r="M502" s="49">
        <f t="shared" si="18"/>
        <v>39</v>
      </c>
      <c r="N502">
        <f t="shared" si="6"/>
        <v>3.07</v>
      </c>
      <c r="O502">
        <f t="shared" si="35"/>
        <v>40</v>
      </c>
      <c r="P502" s="49">
        <f t="shared" si="19"/>
        <v>40</v>
      </c>
      <c r="Q502">
        <f t="shared" si="8"/>
        <v>2.38</v>
      </c>
      <c r="R502">
        <f t="shared" si="36"/>
        <v>4</v>
      </c>
      <c r="S502" s="49">
        <f t="shared" si="20"/>
        <v>4</v>
      </c>
      <c r="T502">
        <f t="shared" si="10"/>
        <v>3.35</v>
      </c>
      <c r="U502">
        <f t="shared" si="37"/>
        <v>48</v>
      </c>
      <c r="V502" s="49">
        <f t="shared" si="21"/>
        <v>48</v>
      </c>
      <c r="W502">
        <f t="shared" si="12"/>
        <v>2.36</v>
      </c>
      <c r="X502">
        <f t="shared" si="38"/>
        <v>3</v>
      </c>
      <c r="Y502" s="49">
        <f t="shared" si="22"/>
        <v>3</v>
      </c>
      <c r="Z502">
        <f t="shared" si="14"/>
        <v>2.5</v>
      </c>
      <c r="AA502">
        <f t="shared" si="39"/>
        <v>13</v>
      </c>
      <c r="AB502">
        <f t="shared" si="23"/>
        <v>13</v>
      </c>
      <c r="AC502">
        <f t="shared" si="24"/>
        <v>3.25</v>
      </c>
      <c r="AD502" cm="1">
        <f t="array" ref="AD502">1+SUMPRODUCT((D$469:D$776=D502)*(AC$469:AC$776&lt;AC502))</f>
        <v>39</v>
      </c>
      <c r="AE502">
        <f t="shared" si="25"/>
        <v>39</v>
      </c>
      <c r="AF502">
        <f t="shared" si="26"/>
        <v>2.95</v>
      </c>
      <c r="AG502" cm="1">
        <f t="array" ref="AG502">1+SUMPRODUCT((D$469:D$776=D502)*(AF$469:AF$776&lt;AF502))</f>
        <v>11</v>
      </c>
      <c r="AH502">
        <f t="shared" si="27"/>
        <v>11</v>
      </c>
      <c r="AI502">
        <f t="shared" si="28"/>
        <v>2.86</v>
      </c>
      <c r="AJ502" cm="1">
        <f t="array" ref="AJ502">1+SUMPRODUCT((D$469:D$776=D502)*(AI$469:AI$776&lt;AI502))</f>
        <v>12</v>
      </c>
      <c r="AK502">
        <f t="shared" si="29"/>
        <v>12</v>
      </c>
      <c r="AL502">
        <f t="shared" si="30"/>
        <v>2.27</v>
      </c>
      <c r="AM502" cm="1">
        <f t="array" ref="AM502">1+SUMPRODUCT((D$469:D$776=D502)*(AL$469:AL$776&lt;AL502))</f>
        <v>2</v>
      </c>
      <c r="AN502">
        <f t="shared" si="31"/>
        <v>2</v>
      </c>
    </row>
    <row r="503" spans="2:40" x14ac:dyDescent="0.3">
      <c r="B503" t="s">
        <v>43</v>
      </c>
      <c r="C503" t="str">
        <f>VLOOKUP(B503,class!A$1:B$357,2,FALSE)</f>
        <v>London borough</v>
      </c>
      <c r="D503" t="str">
        <f>VLOOKUP(B503,classifications!E$3:F$335,2,FALSE)</f>
        <v>Urban with Major Conurbation</v>
      </c>
      <c r="E503" s="7">
        <f t="shared" si="0"/>
        <v>3.3</v>
      </c>
      <c r="F503" s="49">
        <f t="shared" si="32"/>
        <v>36</v>
      </c>
      <c r="G503" s="49">
        <f t="shared" si="16"/>
        <v>36</v>
      </c>
      <c r="H503">
        <f t="shared" si="2"/>
        <v>3.22</v>
      </c>
      <c r="I503" s="49">
        <f t="shared" si="33"/>
        <v>45</v>
      </c>
      <c r="J503" s="49">
        <f t="shared" si="17"/>
        <v>45</v>
      </c>
      <c r="K503">
        <f t="shared" si="4"/>
        <v>3.15</v>
      </c>
      <c r="L503">
        <f t="shared" si="34"/>
        <v>51</v>
      </c>
      <c r="M503" s="49">
        <f t="shared" si="18"/>
        <v>51</v>
      </c>
      <c r="N503">
        <f t="shared" si="6"/>
        <v>2.76</v>
      </c>
      <c r="O503">
        <f t="shared" si="35"/>
        <v>13</v>
      </c>
      <c r="P503" s="49">
        <f t="shared" si="19"/>
        <v>13</v>
      </c>
      <c r="Q503">
        <f t="shared" si="8"/>
        <v>2.98</v>
      </c>
      <c r="R503">
        <f t="shared" si="36"/>
        <v>34</v>
      </c>
      <c r="S503" s="49">
        <f t="shared" si="20"/>
        <v>34</v>
      </c>
      <c r="T503">
        <f t="shared" si="10"/>
        <v>3.29</v>
      </c>
      <c r="U503">
        <f t="shared" si="37"/>
        <v>61</v>
      </c>
      <c r="V503" s="49">
        <f t="shared" si="21"/>
        <v>61</v>
      </c>
      <c r="W503">
        <f t="shared" si="12"/>
        <v>3.16</v>
      </c>
      <c r="X503">
        <f t="shared" si="38"/>
        <v>51</v>
      </c>
      <c r="Y503" s="49">
        <f t="shared" si="22"/>
        <v>51</v>
      </c>
      <c r="Z503">
        <f t="shared" si="14"/>
        <v>2.88</v>
      </c>
      <c r="AA503">
        <f t="shared" si="39"/>
        <v>28</v>
      </c>
      <c r="AB503">
        <f t="shared" si="23"/>
        <v>28</v>
      </c>
      <c r="AC503">
        <f t="shared" si="24"/>
        <v>2.97</v>
      </c>
      <c r="AD503" cm="1">
        <f t="array" ref="AD503">1+SUMPRODUCT((D$469:D$776=D503)*(AC$469:AC$776&lt;AC503))</f>
        <v>27</v>
      </c>
      <c r="AE503">
        <f t="shared" si="25"/>
        <v>27</v>
      </c>
      <c r="AF503">
        <f t="shared" si="26"/>
        <v>2.95</v>
      </c>
      <c r="AG503" cm="1">
        <f t="array" ref="AG503">1+SUMPRODUCT((D$469:D$776=D503)*(AF$469:AF$776&lt;AF503))</f>
        <v>5</v>
      </c>
      <c r="AH503">
        <f t="shared" si="27"/>
        <v>5</v>
      </c>
      <c r="AI503">
        <f t="shared" si="28"/>
        <v>3.31</v>
      </c>
      <c r="AJ503" cm="1">
        <f t="array" ref="AJ503">1+SUMPRODUCT((D$469:D$776=D503)*(AI$469:AI$776&lt;AI503))</f>
        <v>49</v>
      </c>
      <c r="AK503">
        <f t="shared" si="29"/>
        <v>49</v>
      </c>
      <c r="AL503">
        <f t="shared" si="30"/>
        <v>3.38</v>
      </c>
      <c r="AM503" cm="1">
        <f t="array" ref="AM503">1+SUMPRODUCT((D$469:D$776=D503)*(AL$469:AL$776&lt;AL503))</f>
        <v>39</v>
      </c>
      <c r="AN503">
        <f t="shared" si="31"/>
        <v>39</v>
      </c>
    </row>
    <row r="504" spans="2:40" x14ac:dyDescent="0.3">
      <c r="B504" t="s">
        <v>44</v>
      </c>
      <c r="C504" t="str">
        <f>VLOOKUP(B504,class!A$1:B$357,2,FALSE)</f>
        <v>Shire district</v>
      </c>
      <c r="D504" t="str">
        <f>VLOOKUP(B504,classifications!E$3:F$335,2,FALSE)</f>
        <v>Urban with City and Town</v>
      </c>
      <c r="E504" s="7">
        <f t="shared" si="0"/>
        <v>3.13</v>
      </c>
      <c r="F504" s="49">
        <f t="shared" si="32"/>
        <v>51</v>
      </c>
      <c r="G504" s="49">
        <f t="shared" si="16"/>
        <v>51</v>
      </c>
      <c r="H504">
        <f t="shared" si="2"/>
        <v>2.72</v>
      </c>
      <c r="I504" s="49">
        <f t="shared" si="33"/>
        <v>10</v>
      </c>
      <c r="J504" s="49">
        <f t="shared" si="17"/>
        <v>10</v>
      </c>
      <c r="K504">
        <f t="shared" si="4"/>
        <v>3.13</v>
      </c>
      <c r="L504">
        <f t="shared" si="34"/>
        <v>69</v>
      </c>
      <c r="M504" s="49">
        <f t="shared" si="18"/>
        <v>69</v>
      </c>
      <c r="N504">
        <f t="shared" si="6"/>
        <v>3.2</v>
      </c>
      <c r="O504">
        <f t="shared" si="35"/>
        <v>83</v>
      </c>
      <c r="P504" s="49">
        <f t="shared" si="19"/>
        <v>83</v>
      </c>
      <c r="Q504">
        <f t="shared" si="8"/>
        <v>3.14</v>
      </c>
      <c r="R504">
        <f t="shared" si="36"/>
        <v>72</v>
      </c>
      <c r="S504" s="49">
        <f t="shared" si="20"/>
        <v>72</v>
      </c>
      <c r="T504">
        <f t="shared" si="10"/>
        <v>2.2999999999999998</v>
      </c>
      <c r="U504">
        <f t="shared" si="37"/>
        <v>4</v>
      </c>
      <c r="V504" s="49">
        <f t="shared" si="21"/>
        <v>4</v>
      </c>
      <c r="W504">
        <f t="shared" si="12"/>
        <v>2.12</v>
      </c>
      <c r="X504">
        <f t="shared" si="38"/>
        <v>3</v>
      </c>
      <c r="Y504" s="49">
        <f t="shared" si="22"/>
        <v>3</v>
      </c>
      <c r="Z504">
        <f t="shared" si="14"/>
        <v>2.84</v>
      </c>
      <c r="AA504">
        <f t="shared" si="39"/>
        <v>46</v>
      </c>
      <c r="AB504">
        <f t="shared" si="23"/>
        <v>46</v>
      </c>
      <c r="AC504">
        <f t="shared" si="24"/>
        <v>3.36</v>
      </c>
      <c r="AD504" cm="1">
        <f t="array" ref="AD504">1+SUMPRODUCT((D$469:D$776=D504)*(AC$469:AC$776&lt;AC504))</f>
        <v>76</v>
      </c>
      <c r="AE504">
        <f t="shared" si="25"/>
        <v>76</v>
      </c>
      <c r="AF504">
        <f t="shared" si="26"/>
        <v>3.23</v>
      </c>
      <c r="AG504" cm="1">
        <f t="array" ref="AG504">1+SUMPRODUCT((D$469:D$776=D504)*(AF$469:AF$776&lt;AF504))</f>
        <v>30</v>
      </c>
      <c r="AH504">
        <f t="shared" si="27"/>
        <v>30</v>
      </c>
      <c r="AI504">
        <f t="shared" si="28"/>
        <v>2.81</v>
      </c>
      <c r="AJ504" cm="1">
        <f t="array" ref="AJ504">1+SUMPRODUCT((D$469:D$776=D504)*(AI$469:AI$776&lt;AI504))</f>
        <v>16</v>
      </c>
      <c r="AK504">
        <f t="shared" si="29"/>
        <v>16</v>
      </c>
      <c r="AL504">
        <f t="shared" si="30"/>
        <v>3.59</v>
      </c>
      <c r="AM504" cm="1">
        <f t="array" ref="AM504">1+SUMPRODUCT((D$469:D$776=D504)*(AL$469:AL$776&lt;AL504))</f>
        <v>75</v>
      </c>
      <c r="AN504">
        <f t="shared" si="31"/>
        <v>75</v>
      </c>
    </row>
    <row r="505" spans="2:40" x14ac:dyDescent="0.3">
      <c r="B505" t="s">
        <v>45</v>
      </c>
      <c r="C505" t="str">
        <f>VLOOKUP(B505,class!A$1:B$357,2,FALSE)</f>
        <v>Shire district</v>
      </c>
      <c r="D505" t="str">
        <f>VLOOKUP(B505,classifications!E$3:F$335,2,FALSE)</f>
        <v>Urban with Major Conurbation</v>
      </c>
      <c r="E505" s="7">
        <f t="shared" si="0"/>
        <v>2.75</v>
      </c>
      <c r="F505" s="49">
        <f t="shared" si="32"/>
        <v>4</v>
      </c>
      <c r="G505" s="49">
        <f t="shared" si="16"/>
        <v>4</v>
      </c>
      <c r="H505">
        <f t="shared" si="2"/>
        <v>2.82</v>
      </c>
      <c r="I505" s="49">
        <f t="shared" si="33"/>
        <v>10</v>
      </c>
      <c r="J505" s="49">
        <f t="shared" si="17"/>
        <v>10</v>
      </c>
      <c r="K505">
        <f t="shared" si="4"/>
        <v>3.1</v>
      </c>
      <c r="L505">
        <f t="shared" si="34"/>
        <v>46</v>
      </c>
      <c r="M505" s="49">
        <f t="shared" si="18"/>
        <v>46</v>
      </c>
      <c r="N505">
        <f t="shared" si="6"/>
        <v>3.4</v>
      </c>
      <c r="O505">
        <f t="shared" si="35"/>
        <v>70</v>
      </c>
      <c r="P505" s="49">
        <f t="shared" si="19"/>
        <v>70</v>
      </c>
      <c r="Q505">
        <f t="shared" si="8"/>
        <v>2.7</v>
      </c>
      <c r="R505">
        <f t="shared" si="36"/>
        <v>15</v>
      </c>
      <c r="S505" s="49">
        <f t="shared" si="20"/>
        <v>15</v>
      </c>
      <c r="T505">
        <f t="shared" si="10"/>
        <v>3.26</v>
      </c>
      <c r="U505">
        <f t="shared" si="37"/>
        <v>58</v>
      </c>
      <c r="V505" s="49">
        <f t="shared" si="21"/>
        <v>58</v>
      </c>
      <c r="W505">
        <f t="shared" si="12"/>
        <v>3.92</v>
      </c>
      <c r="X505">
        <f t="shared" si="38"/>
        <v>74</v>
      </c>
      <c r="Y505" s="49">
        <f t="shared" si="22"/>
        <v>74</v>
      </c>
      <c r="Z505">
        <f t="shared" si="14"/>
        <v>3.01</v>
      </c>
      <c r="AA505">
        <f t="shared" si="39"/>
        <v>43</v>
      </c>
      <c r="AB505">
        <f t="shared" si="23"/>
        <v>43</v>
      </c>
      <c r="AC505">
        <f t="shared" si="24"/>
        <v>2.71</v>
      </c>
      <c r="AD505" cm="1">
        <f t="array" ref="AD505">1+SUMPRODUCT((D$469:D$776=D505)*(AC$469:AC$776&lt;AC505))</f>
        <v>8</v>
      </c>
      <c r="AE505">
        <f t="shared" si="25"/>
        <v>8</v>
      </c>
      <c r="AF505">
        <f t="shared" si="26"/>
        <v>3.11</v>
      </c>
      <c r="AG505" cm="1">
        <f t="array" ref="AG505">1+SUMPRODUCT((D$469:D$776=D505)*(AF$469:AF$776&lt;AF505))</f>
        <v>12</v>
      </c>
      <c r="AH505">
        <f t="shared" si="27"/>
        <v>12</v>
      </c>
      <c r="AI505">
        <f t="shared" si="28"/>
        <v>2.2999999999999998</v>
      </c>
      <c r="AJ505" cm="1">
        <f t="array" ref="AJ505">1+SUMPRODUCT((D$469:D$776=D505)*(AI$469:AI$776&lt;AI505))</f>
        <v>2</v>
      </c>
      <c r="AK505">
        <f t="shared" si="29"/>
        <v>2</v>
      </c>
      <c r="AL505">
        <f t="shared" si="30"/>
        <v>4.3</v>
      </c>
      <c r="AM505" cm="1">
        <f t="array" ref="AM505">1+SUMPRODUCT((D$469:D$776=D505)*(AL$469:AL$776&lt;AL505))</f>
        <v>71</v>
      </c>
      <c r="AN505">
        <f t="shared" si="31"/>
        <v>71</v>
      </c>
    </row>
    <row r="506" spans="2:40" x14ac:dyDescent="0.3">
      <c r="B506" t="s">
        <v>46</v>
      </c>
      <c r="C506" t="str">
        <f>VLOOKUP(B506,class!A$1:B$357,2,FALSE)</f>
        <v>Shire district</v>
      </c>
      <c r="D506" t="str">
        <f>VLOOKUP(B506,classifications!E$3:F$335,2,FALSE)</f>
        <v>Urban with Minor Conurbation</v>
      </c>
      <c r="E506" s="7">
        <f t="shared" si="0"/>
        <v>3.35</v>
      </c>
      <c r="F506" s="49">
        <f t="shared" si="32"/>
        <v>8</v>
      </c>
      <c r="G506" s="49">
        <f t="shared" si="16"/>
        <v>8</v>
      </c>
      <c r="H506">
        <f t="shared" si="2"/>
        <v>2.97</v>
      </c>
      <c r="I506" s="49">
        <f t="shared" si="33"/>
        <v>5</v>
      </c>
      <c r="J506" s="49">
        <f t="shared" si="17"/>
        <v>5</v>
      </c>
      <c r="K506">
        <f t="shared" si="4"/>
        <v>2.64</v>
      </c>
      <c r="L506">
        <f t="shared" si="34"/>
        <v>1</v>
      </c>
      <c r="M506" s="49">
        <f t="shared" si="18"/>
        <v>1</v>
      </c>
      <c r="N506">
        <f t="shared" si="6"/>
        <v>2.79</v>
      </c>
      <c r="O506">
        <f t="shared" si="35"/>
        <v>4</v>
      </c>
      <c r="P506" s="49">
        <f t="shared" si="19"/>
        <v>4</v>
      </c>
      <c r="Q506">
        <f t="shared" si="8"/>
        <v>2.46</v>
      </c>
      <c r="R506">
        <f t="shared" si="36"/>
        <v>4</v>
      </c>
      <c r="S506" s="49">
        <f t="shared" si="20"/>
        <v>4</v>
      </c>
      <c r="T506">
        <f t="shared" si="10"/>
        <v>2.94</v>
      </c>
      <c r="U506">
        <f t="shared" si="37"/>
        <v>4</v>
      </c>
      <c r="V506" s="49">
        <f t="shared" si="21"/>
        <v>4</v>
      </c>
      <c r="W506">
        <f t="shared" si="12"/>
        <v>3.47</v>
      </c>
      <c r="X506">
        <f t="shared" si="38"/>
        <v>9</v>
      </c>
      <c r="Y506" s="49">
        <f t="shared" si="22"/>
        <v>9</v>
      </c>
      <c r="Z506">
        <f t="shared" si="14"/>
        <v>2.81</v>
      </c>
      <c r="AA506">
        <f t="shared" si="39"/>
        <v>3</v>
      </c>
      <c r="AB506">
        <f t="shared" si="23"/>
        <v>3</v>
      </c>
      <c r="AC506">
        <f t="shared" si="24"/>
        <v>2.71</v>
      </c>
      <c r="AD506" cm="1">
        <f t="array" ref="AD506">1+SUMPRODUCT((D$469:D$776=D506)*(AC$469:AC$776&lt;AC506))</f>
        <v>1</v>
      </c>
      <c r="AE506">
        <f t="shared" si="25"/>
        <v>1</v>
      </c>
      <c r="AF506">
        <f t="shared" si="26"/>
        <v>3.42</v>
      </c>
      <c r="AG506" cm="1">
        <f t="array" ref="AG506">1+SUMPRODUCT((D$469:D$776=D506)*(AF$469:AF$776&lt;AF506))</f>
        <v>5</v>
      </c>
      <c r="AH506">
        <f t="shared" si="27"/>
        <v>5</v>
      </c>
      <c r="AI506">
        <f t="shared" si="28"/>
        <v>3.06</v>
      </c>
      <c r="AJ506" cm="1">
        <f t="array" ref="AJ506">1+SUMPRODUCT((D$469:D$776=D506)*(AI$469:AI$776&lt;AI506))</f>
        <v>5</v>
      </c>
      <c r="AK506">
        <f t="shared" si="29"/>
        <v>5</v>
      </c>
      <c r="AL506">
        <f t="shared" si="30"/>
        <v>3.39</v>
      </c>
      <c r="AM506" cm="1">
        <f t="array" ref="AM506">1+SUMPRODUCT((D$469:D$776=D506)*(AL$469:AL$776&lt;AL506))</f>
        <v>6</v>
      </c>
      <c r="AN506">
        <f t="shared" si="31"/>
        <v>6</v>
      </c>
    </row>
    <row r="507" spans="2:40" x14ac:dyDescent="0.3">
      <c r="B507" t="s">
        <v>885</v>
      </c>
      <c r="C507" t="str">
        <f>VLOOKUP(B507,class!A$1:B$357,2,FALSE)</f>
        <v>Unitary authority</v>
      </c>
      <c r="D507" t="str">
        <f>VLOOKUP(B507,classifications!E$3:F$335,2,FALSE)</f>
        <v>Urban with Significant Rural (rural including hub towns 26-49%)</v>
      </c>
      <c r="E507" s="7">
        <f t="shared" si="0"/>
        <v>3.04</v>
      </c>
      <c r="F507" s="49">
        <f t="shared" si="32"/>
        <v>25</v>
      </c>
      <c r="G507" s="49">
        <f t="shared" si="16"/>
        <v>25</v>
      </c>
      <c r="H507">
        <f t="shared" si="2"/>
        <v>2.95</v>
      </c>
      <c r="I507" s="49">
        <f t="shared" si="33"/>
        <v>26</v>
      </c>
      <c r="J507" s="49">
        <f t="shared" si="17"/>
        <v>26</v>
      </c>
      <c r="K507">
        <f t="shared" si="4"/>
        <v>2.9</v>
      </c>
      <c r="L507">
        <f t="shared" si="34"/>
        <v>27</v>
      </c>
      <c r="M507" s="49">
        <f t="shared" si="18"/>
        <v>27</v>
      </c>
      <c r="N507">
        <f t="shared" si="6"/>
        <v>3.16</v>
      </c>
      <c r="O507">
        <f t="shared" si="35"/>
        <v>43</v>
      </c>
      <c r="P507" s="49">
        <f t="shared" si="19"/>
        <v>43</v>
      </c>
      <c r="Q507">
        <f t="shared" si="8"/>
        <v>2.82</v>
      </c>
      <c r="R507">
        <f t="shared" si="36"/>
        <v>24</v>
      </c>
      <c r="S507" s="49">
        <f t="shared" si="20"/>
        <v>24</v>
      </c>
      <c r="T507">
        <f t="shared" si="10"/>
        <v>2.9</v>
      </c>
      <c r="U507">
        <f t="shared" si="37"/>
        <v>28</v>
      </c>
      <c r="V507" s="49">
        <f t="shared" si="21"/>
        <v>28</v>
      </c>
      <c r="W507">
        <f t="shared" si="12"/>
        <v>2.85</v>
      </c>
      <c r="X507">
        <f t="shared" si="38"/>
        <v>28</v>
      </c>
      <c r="Y507" s="49">
        <f t="shared" si="22"/>
        <v>28</v>
      </c>
      <c r="Z507">
        <f t="shared" si="14"/>
        <v>2.89</v>
      </c>
      <c r="AA507">
        <f t="shared" si="39"/>
        <v>36</v>
      </c>
      <c r="AB507">
        <f t="shared" si="23"/>
        <v>36</v>
      </c>
      <c r="AC507">
        <f t="shared" si="24"/>
        <v>2.85</v>
      </c>
      <c r="AD507" cm="1">
        <f t="array" ref="AD507">1+SUMPRODUCT((D$469:D$776=D507)*(AC$469:AC$776&lt;AC507))</f>
        <v>21</v>
      </c>
      <c r="AE507">
        <f t="shared" si="25"/>
        <v>21</v>
      </c>
      <c r="AF507">
        <f t="shared" si="26"/>
        <v>3.25</v>
      </c>
      <c r="AG507" cm="1">
        <f t="array" ref="AG507">1+SUMPRODUCT((D$469:D$776=D507)*(AF$469:AF$776&lt;AF507))</f>
        <v>27</v>
      </c>
      <c r="AH507">
        <f t="shared" si="27"/>
        <v>27</v>
      </c>
      <c r="AI507">
        <f t="shared" si="28"/>
        <v>2.99</v>
      </c>
      <c r="AJ507" cm="1">
        <f t="array" ref="AJ507">1+SUMPRODUCT((D$469:D$776=D507)*(AI$469:AI$776&lt;AI507))</f>
        <v>20</v>
      </c>
      <c r="AK507">
        <f t="shared" si="29"/>
        <v>20</v>
      </c>
      <c r="AL507">
        <f t="shared" si="30"/>
        <v>3.26</v>
      </c>
      <c r="AM507" cm="1">
        <f t="array" ref="AM507">1+SUMPRODUCT((D$469:D$776=D507)*(AL$469:AL$776&lt;AL507))</f>
        <v>35</v>
      </c>
      <c r="AN507">
        <f t="shared" si="31"/>
        <v>35</v>
      </c>
    </row>
    <row r="508" spans="2:40" x14ac:dyDescent="0.3">
      <c r="B508" t="s">
        <v>47</v>
      </c>
      <c r="C508" t="str">
        <f>VLOOKUP(B508,class!A$1:B$357,2,FALSE)</f>
        <v>Shire district</v>
      </c>
      <c r="D508" t="str">
        <f>VLOOKUP(B508,classifications!E$3:F$335,2,FALSE)</f>
        <v>Urban with City and Town</v>
      </c>
      <c r="E508" s="7">
        <f t="shared" si="0"/>
        <v>3.27</v>
      </c>
      <c r="F508" s="49">
        <f t="shared" si="32"/>
        <v>69</v>
      </c>
      <c r="G508" s="49">
        <f t="shared" si="16"/>
        <v>69</v>
      </c>
      <c r="H508">
        <f t="shared" si="2"/>
        <v>3.14</v>
      </c>
      <c r="I508" s="49">
        <f t="shared" si="33"/>
        <v>62</v>
      </c>
      <c r="J508" s="49">
        <f t="shared" si="17"/>
        <v>62</v>
      </c>
      <c r="K508">
        <f t="shared" si="4"/>
        <v>2.75</v>
      </c>
      <c r="L508">
        <f t="shared" si="34"/>
        <v>26</v>
      </c>
      <c r="M508" s="49">
        <f t="shared" si="18"/>
        <v>26</v>
      </c>
      <c r="N508">
        <f t="shared" si="6"/>
        <v>3.2</v>
      </c>
      <c r="O508">
        <f t="shared" si="35"/>
        <v>83</v>
      </c>
      <c r="P508" s="49">
        <f t="shared" si="19"/>
        <v>83</v>
      </c>
      <c r="Q508">
        <f t="shared" si="8"/>
        <v>3.51</v>
      </c>
      <c r="R508">
        <f t="shared" si="36"/>
        <v>90</v>
      </c>
      <c r="S508" s="49">
        <f t="shared" si="20"/>
        <v>90</v>
      </c>
      <c r="T508">
        <f t="shared" si="10"/>
        <v>2.75</v>
      </c>
      <c r="U508">
        <f t="shared" si="37"/>
        <v>24</v>
      </c>
      <c r="V508" s="49">
        <f t="shared" si="21"/>
        <v>24</v>
      </c>
      <c r="W508">
        <f t="shared" si="12"/>
        <v>2.89</v>
      </c>
      <c r="X508">
        <f t="shared" si="38"/>
        <v>48</v>
      </c>
      <c r="Y508" s="49">
        <f t="shared" si="22"/>
        <v>48</v>
      </c>
      <c r="Z508">
        <f t="shared" si="14"/>
        <v>3</v>
      </c>
      <c r="AA508">
        <f t="shared" si="39"/>
        <v>66</v>
      </c>
      <c r="AB508">
        <f t="shared" si="23"/>
        <v>66</v>
      </c>
      <c r="AC508">
        <f t="shared" si="24"/>
        <v>2</v>
      </c>
      <c r="AD508" cm="1">
        <f t="array" ref="AD508">1+SUMPRODUCT((D$469:D$776=D508)*(AC$469:AC$776&lt;AC508))</f>
        <v>1</v>
      </c>
      <c r="AE508">
        <f t="shared" si="25"/>
        <v>1</v>
      </c>
      <c r="AF508">
        <f t="shared" si="26"/>
        <v>3.11</v>
      </c>
      <c r="AG508" cm="1">
        <f t="array" ref="AG508">1+SUMPRODUCT((D$469:D$776=D508)*(AF$469:AF$776&lt;AF508))</f>
        <v>18</v>
      </c>
      <c r="AH508">
        <f t="shared" si="27"/>
        <v>18</v>
      </c>
      <c r="AI508">
        <f t="shared" si="28"/>
        <v>2.4700000000000002</v>
      </c>
      <c r="AJ508" cm="1">
        <f t="array" ref="AJ508">1+SUMPRODUCT((D$469:D$776=D508)*(AI$469:AI$776&lt;AI508))</f>
        <v>6</v>
      </c>
      <c r="AK508">
        <f t="shared" si="29"/>
        <v>6</v>
      </c>
      <c r="AL508" t="str">
        <f t="shared" si="30"/>
        <v>x</v>
      </c>
      <c r="AM508" cm="1">
        <f t="array" ref="AM508">1+SUMPRODUCT((D$469:D$776=D508)*(AL$469:AL$776&lt;AL508))</f>
        <v>90</v>
      </c>
      <c r="AN508">
        <f t="shared" si="31"/>
        <v>9999</v>
      </c>
    </row>
    <row r="509" spans="2:40" x14ac:dyDescent="0.3">
      <c r="B509" t="s">
        <v>48</v>
      </c>
      <c r="C509" t="str">
        <f>VLOOKUP(B509,class!A$1:B$357,2,FALSE)</f>
        <v>Metropolitan district</v>
      </c>
      <c r="D509" t="str">
        <f>VLOOKUP(B509,classifications!E$3:F$335,2,FALSE)</f>
        <v>Urban with Major Conurbation</v>
      </c>
      <c r="E509" s="7">
        <f t="shared" si="0"/>
        <v>3.3</v>
      </c>
      <c r="F509" s="49">
        <f t="shared" si="32"/>
        <v>36</v>
      </c>
      <c r="G509" s="49">
        <f t="shared" si="16"/>
        <v>36</v>
      </c>
      <c r="H509">
        <f t="shared" si="2"/>
        <v>3.33</v>
      </c>
      <c r="I509" s="49">
        <f t="shared" si="33"/>
        <v>55</v>
      </c>
      <c r="J509" s="49">
        <f t="shared" si="17"/>
        <v>55</v>
      </c>
      <c r="K509">
        <f t="shared" si="4"/>
        <v>3.06</v>
      </c>
      <c r="L509">
        <f t="shared" si="34"/>
        <v>40</v>
      </c>
      <c r="M509" s="49">
        <f t="shared" si="18"/>
        <v>40</v>
      </c>
      <c r="N509">
        <f t="shared" si="6"/>
        <v>2.96</v>
      </c>
      <c r="O509">
        <f t="shared" si="35"/>
        <v>29</v>
      </c>
      <c r="P509" s="49">
        <f t="shared" si="19"/>
        <v>29</v>
      </c>
      <c r="Q509">
        <f t="shared" si="8"/>
        <v>3.11</v>
      </c>
      <c r="R509">
        <f t="shared" si="36"/>
        <v>50</v>
      </c>
      <c r="S509" s="49">
        <f t="shared" si="20"/>
        <v>50</v>
      </c>
      <c r="T509">
        <f t="shared" si="10"/>
        <v>3.25</v>
      </c>
      <c r="U509">
        <f t="shared" si="37"/>
        <v>56</v>
      </c>
      <c r="V509" s="49">
        <f t="shared" si="21"/>
        <v>56</v>
      </c>
      <c r="W509">
        <f t="shared" si="12"/>
        <v>3.01</v>
      </c>
      <c r="X509">
        <f t="shared" si="38"/>
        <v>38</v>
      </c>
      <c r="Y509" s="49">
        <f t="shared" si="22"/>
        <v>38</v>
      </c>
      <c r="Z509">
        <f t="shared" si="14"/>
        <v>2.96</v>
      </c>
      <c r="AA509">
        <f t="shared" si="39"/>
        <v>36</v>
      </c>
      <c r="AB509">
        <f t="shared" si="23"/>
        <v>36</v>
      </c>
      <c r="AC509">
        <f t="shared" si="24"/>
        <v>3.19</v>
      </c>
      <c r="AD509" cm="1">
        <f t="array" ref="AD509">1+SUMPRODUCT((D$469:D$776=D509)*(AC$469:AC$776&lt;AC509))</f>
        <v>51</v>
      </c>
      <c r="AE509">
        <f t="shared" si="25"/>
        <v>51</v>
      </c>
      <c r="AF509">
        <f t="shared" si="26"/>
        <v>3.07</v>
      </c>
      <c r="AG509" cm="1">
        <f t="array" ref="AG509">1+SUMPRODUCT((D$469:D$776=D509)*(AF$469:AF$776&lt;AF509))</f>
        <v>9</v>
      </c>
      <c r="AH509">
        <f t="shared" si="27"/>
        <v>9</v>
      </c>
      <c r="AI509">
        <f t="shared" si="28"/>
        <v>3.44</v>
      </c>
      <c r="AJ509" cm="1">
        <f t="array" ref="AJ509">1+SUMPRODUCT((D$469:D$776=D509)*(AI$469:AI$776&lt;AI509))</f>
        <v>60</v>
      </c>
      <c r="AK509">
        <f t="shared" si="29"/>
        <v>60</v>
      </c>
      <c r="AL509">
        <f t="shared" si="30"/>
        <v>3.43</v>
      </c>
      <c r="AM509" cm="1">
        <f t="array" ref="AM509">1+SUMPRODUCT((D$469:D$776=D509)*(AL$469:AL$776&lt;AL509))</f>
        <v>46</v>
      </c>
      <c r="AN509">
        <f t="shared" si="31"/>
        <v>46</v>
      </c>
    </row>
    <row r="510" spans="2:40" x14ac:dyDescent="0.3">
      <c r="B510" t="s">
        <v>49</v>
      </c>
      <c r="C510" t="str">
        <f>VLOOKUP(B510,class!A$1:B$357,2,FALSE)</f>
        <v>Metropolitan district</v>
      </c>
      <c r="D510" t="str">
        <f>VLOOKUP(B510,classifications!E$3:F$335,2,FALSE)</f>
        <v>Urban with Major Conurbation</v>
      </c>
      <c r="E510" s="7">
        <f t="shared" si="0"/>
        <v>2.98</v>
      </c>
      <c r="F510" s="49">
        <f t="shared" si="32"/>
        <v>7</v>
      </c>
      <c r="G510" s="49">
        <f t="shared" si="16"/>
        <v>7</v>
      </c>
      <c r="H510">
        <f t="shared" si="2"/>
        <v>2.92</v>
      </c>
      <c r="I510" s="49">
        <f t="shared" si="33"/>
        <v>14</v>
      </c>
      <c r="J510" s="49">
        <f t="shared" si="17"/>
        <v>14</v>
      </c>
      <c r="K510">
        <f t="shared" si="4"/>
        <v>3</v>
      </c>
      <c r="L510">
        <f t="shared" si="34"/>
        <v>30</v>
      </c>
      <c r="M510" s="49">
        <f t="shared" si="18"/>
        <v>30</v>
      </c>
      <c r="N510">
        <f t="shared" si="6"/>
        <v>3.05</v>
      </c>
      <c r="O510">
        <f t="shared" si="35"/>
        <v>41</v>
      </c>
      <c r="P510" s="49">
        <f t="shared" si="19"/>
        <v>41</v>
      </c>
      <c r="Q510">
        <f t="shared" si="8"/>
        <v>2.82</v>
      </c>
      <c r="R510">
        <f t="shared" si="36"/>
        <v>19</v>
      </c>
      <c r="S510" s="49">
        <f t="shared" si="20"/>
        <v>19</v>
      </c>
      <c r="T510">
        <f t="shared" si="10"/>
        <v>2.91</v>
      </c>
      <c r="U510">
        <f t="shared" si="37"/>
        <v>21</v>
      </c>
      <c r="V510" s="49">
        <f t="shared" si="21"/>
        <v>21</v>
      </c>
      <c r="W510">
        <f t="shared" si="12"/>
        <v>2.93</v>
      </c>
      <c r="X510">
        <f t="shared" si="38"/>
        <v>30</v>
      </c>
      <c r="Y510" s="49">
        <f t="shared" si="22"/>
        <v>30</v>
      </c>
      <c r="Z510">
        <f t="shared" si="14"/>
        <v>2.98</v>
      </c>
      <c r="AA510">
        <f t="shared" si="39"/>
        <v>38</v>
      </c>
      <c r="AB510">
        <f t="shared" si="23"/>
        <v>38</v>
      </c>
      <c r="AC510">
        <f t="shared" si="24"/>
        <v>3.09</v>
      </c>
      <c r="AD510" cm="1">
        <f t="array" ref="AD510">1+SUMPRODUCT((D$469:D$776=D510)*(AC$469:AC$776&lt;AC510))</f>
        <v>41</v>
      </c>
      <c r="AE510">
        <f t="shared" si="25"/>
        <v>41</v>
      </c>
      <c r="AF510">
        <f t="shared" si="26"/>
        <v>3.33</v>
      </c>
      <c r="AG510" cm="1">
        <f t="array" ref="AG510">1+SUMPRODUCT((D$469:D$776=D510)*(AF$469:AF$776&lt;AF510))</f>
        <v>28</v>
      </c>
      <c r="AH510">
        <f t="shared" si="27"/>
        <v>28</v>
      </c>
      <c r="AI510">
        <f t="shared" si="28"/>
        <v>2.97</v>
      </c>
      <c r="AJ510" cm="1">
        <f t="array" ref="AJ510">1+SUMPRODUCT((D$469:D$776=D510)*(AI$469:AI$776&lt;AI510))</f>
        <v>15</v>
      </c>
      <c r="AK510">
        <f t="shared" si="29"/>
        <v>15</v>
      </c>
      <c r="AL510">
        <f t="shared" si="30"/>
        <v>3.57</v>
      </c>
      <c r="AM510" cm="1">
        <f t="array" ref="AM510">1+SUMPRODUCT((D$469:D$776=D510)*(AL$469:AL$776&lt;AL510))</f>
        <v>58</v>
      </c>
      <c r="AN510">
        <f t="shared" si="31"/>
        <v>58</v>
      </c>
    </row>
    <row r="511" spans="2:40" x14ac:dyDescent="0.3">
      <c r="B511" t="s">
        <v>50</v>
      </c>
      <c r="C511" t="str">
        <f>VLOOKUP(B511,class!A$1:B$357,2,FALSE)</f>
        <v>Shire district</v>
      </c>
      <c r="D511" t="str">
        <f>VLOOKUP(B511,classifications!E$3:F$335,2,FALSE)</f>
        <v>Urban with City and Town</v>
      </c>
      <c r="E511" s="7">
        <f t="shared" si="0"/>
        <v>3.04</v>
      </c>
      <c r="F511" s="49">
        <f t="shared" si="32"/>
        <v>36</v>
      </c>
      <c r="G511" s="49">
        <f t="shared" si="16"/>
        <v>36</v>
      </c>
      <c r="H511">
        <f t="shared" si="2"/>
        <v>3.48</v>
      </c>
      <c r="I511" s="49">
        <f t="shared" si="33"/>
        <v>89</v>
      </c>
      <c r="J511" s="49">
        <f t="shared" si="17"/>
        <v>89</v>
      </c>
      <c r="K511">
        <f t="shared" si="4"/>
        <v>3.15</v>
      </c>
      <c r="L511">
        <f t="shared" si="34"/>
        <v>73</v>
      </c>
      <c r="M511" s="49">
        <f t="shared" si="18"/>
        <v>73</v>
      </c>
      <c r="N511">
        <f t="shared" si="6"/>
        <v>2.63</v>
      </c>
      <c r="O511">
        <f t="shared" si="35"/>
        <v>21</v>
      </c>
      <c r="P511" s="49">
        <f t="shared" si="19"/>
        <v>21</v>
      </c>
      <c r="Q511">
        <f t="shared" si="8"/>
        <v>3.49</v>
      </c>
      <c r="R511">
        <f t="shared" si="36"/>
        <v>89</v>
      </c>
      <c r="S511" s="49">
        <f t="shared" si="20"/>
        <v>89</v>
      </c>
      <c r="T511">
        <f t="shared" si="10"/>
        <v>3.5</v>
      </c>
      <c r="U511">
        <f t="shared" si="37"/>
        <v>89</v>
      </c>
      <c r="V511" s="49">
        <f t="shared" si="21"/>
        <v>89</v>
      </c>
      <c r="W511">
        <f t="shared" si="12"/>
        <v>3.33</v>
      </c>
      <c r="X511">
        <f t="shared" si="38"/>
        <v>83</v>
      </c>
      <c r="Y511" s="49">
        <f t="shared" si="22"/>
        <v>83</v>
      </c>
      <c r="Z511">
        <f t="shared" si="14"/>
        <v>2.75</v>
      </c>
      <c r="AA511">
        <f t="shared" si="39"/>
        <v>34</v>
      </c>
      <c r="AB511">
        <f t="shared" si="23"/>
        <v>34</v>
      </c>
      <c r="AC511">
        <f t="shared" si="24"/>
        <v>3.34</v>
      </c>
      <c r="AD511" cm="1">
        <f t="array" ref="AD511">1+SUMPRODUCT((D$469:D$776=D511)*(AC$469:AC$776&lt;AC511))</f>
        <v>74</v>
      </c>
      <c r="AE511">
        <f t="shared" si="25"/>
        <v>74</v>
      </c>
      <c r="AF511">
        <f t="shared" si="26"/>
        <v>3.38</v>
      </c>
      <c r="AG511" cm="1">
        <f t="array" ref="AG511">1+SUMPRODUCT((D$469:D$776=D511)*(AF$469:AF$776&lt;AF511))</f>
        <v>52</v>
      </c>
      <c r="AH511">
        <f t="shared" si="27"/>
        <v>52</v>
      </c>
      <c r="AI511">
        <f t="shared" si="28"/>
        <v>3.54</v>
      </c>
      <c r="AJ511" cm="1">
        <f t="array" ref="AJ511">1+SUMPRODUCT((D$469:D$776=D511)*(AI$469:AI$776&lt;AI511))</f>
        <v>79</v>
      </c>
      <c r="AK511">
        <f t="shared" si="29"/>
        <v>79</v>
      </c>
      <c r="AL511">
        <f t="shared" si="30"/>
        <v>2.99</v>
      </c>
      <c r="AM511" cm="1">
        <f t="array" ref="AM511">1+SUMPRODUCT((D$469:D$776=D511)*(AL$469:AL$776&lt;AL511))</f>
        <v>17</v>
      </c>
      <c r="AN511">
        <f t="shared" si="31"/>
        <v>17</v>
      </c>
    </row>
    <row r="512" spans="2:40" x14ac:dyDescent="0.3">
      <c r="B512" t="s">
        <v>51</v>
      </c>
      <c r="C512" t="str">
        <f>VLOOKUP(B512,class!A$1:B$357,2,FALSE)</f>
        <v>London borough</v>
      </c>
      <c r="D512" t="str">
        <f>VLOOKUP(B512,classifications!E$3:F$335,2,FALSE)</f>
        <v>Urban with Major Conurbation</v>
      </c>
      <c r="E512" s="7">
        <f t="shared" si="0"/>
        <v>3.81</v>
      </c>
      <c r="F512" s="49">
        <f t="shared" si="32"/>
        <v>71</v>
      </c>
      <c r="G512" s="49">
        <f t="shared" si="16"/>
        <v>71</v>
      </c>
      <c r="H512">
        <f t="shared" si="2"/>
        <v>3.24</v>
      </c>
      <c r="I512" s="49">
        <f t="shared" si="33"/>
        <v>49</v>
      </c>
      <c r="J512" s="49">
        <f t="shared" si="17"/>
        <v>49</v>
      </c>
      <c r="K512">
        <f t="shared" si="4"/>
        <v>3.41</v>
      </c>
      <c r="L512">
        <f t="shared" si="34"/>
        <v>69</v>
      </c>
      <c r="M512" s="49">
        <f t="shared" si="18"/>
        <v>69</v>
      </c>
      <c r="N512">
        <f t="shared" si="6"/>
        <v>3.21</v>
      </c>
      <c r="O512">
        <f t="shared" si="35"/>
        <v>55</v>
      </c>
      <c r="P512" s="49">
        <f t="shared" si="19"/>
        <v>55</v>
      </c>
      <c r="Q512">
        <f t="shared" si="8"/>
        <v>3.17</v>
      </c>
      <c r="R512">
        <f t="shared" si="36"/>
        <v>59</v>
      </c>
      <c r="S512" s="49">
        <f t="shared" si="20"/>
        <v>59</v>
      </c>
      <c r="T512">
        <f t="shared" si="10"/>
        <v>3.38</v>
      </c>
      <c r="U512">
        <f t="shared" si="37"/>
        <v>69</v>
      </c>
      <c r="V512" s="49">
        <f t="shared" si="21"/>
        <v>69</v>
      </c>
      <c r="W512">
        <f t="shared" si="12"/>
        <v>3.62</v>
      </c>
      <c r="X512">
        <f t="shared" si="38"/>
        <v>71</v>
      </c>
      <c r="Y512" s="49">
        <f t="shared" si="22"/>
        <v>71</v>
      </c>
      <c r="Z512">
        <f t="shared" si="14"/>
        <v>3.3</v>
      </c>
      <c r="AA512">
        <f t="shared" si="39"/>
        <v>65</v>
      </c>
      <c r="AB512">
        <f t="shared" si="23"/>
        <v>65</v>
      </c>
      <c r="AC512">
        <f t="shared" si="24"/>
        <v>3.47</v>
      </c>
      <c r="AD512" cm="1">
        <f t="array" ref="AD512">1+SUMPRODUCT((D$469:D$776=D512)*(AC$469:AC$776&lt;AC512))</f>
        <v>64</v>
      </c>
      <c r="AE512">
        <f t="shared" si="25"/>
        <v>64</v>
      </c>
      <c r="AF512">
        <f t="shared" si="26"/>
        <v>3.64</v>
      </c>
      <c r="AG512" cm="1">
        <f t="array" ref="AG512">1+SUMPRODUCT((D$469:D$776=D512)*(AF$469:AF$776&lt;AF512))</f>
        <v>61</v>
      </c>
      <c r="AH512">
        <f t="shared" si="27"/>
        <v>61</v>
      </c>
      <c r="AI512">
        <f t="shared" si="28"/>
        <v>3.73</v>
      </c>
      <c r="AJ512" cm="1">
        <f t="array" ref="AJ512">1+SUMPRODUCT((D$469:D$776=D512)*(AI$469:AI$776&lt;AI512))</f>
        <v>71</v>
      </c>
      <c r="AK512">
        <f t="shared" si="29"/>
        <v>71</v>
      </c>
      <c r="AL512">
        <f t="shared" si="30"/>
        <v>3.37</v>
      </c>
      <c r="AM512" cm="1">
        <f t="array" ref="AM512">1+SUMPRODUCT((D$469:D$776=D512)*(AL$469:AL$776&lt;AL512))</f>
        <v>37</v>
      </c>
      <c r="AN512">
        <f t="shared" si="31"/>
        <v>37</v>
      </c>
    </row>
    <row r="513" spans="2:40" x14ac:dyDescent="0.3">
      <c r="B513" t="s">
        <v>52</v>
      </c>
      <c r="C513" t="str">
        <f>VLOOKUP(B513,class!A$1:B$357,2,FALSE)</f>
        <v>Shire district</v>
      </c>
      <c r="D513" t="str">
        <f>VLOOKUP(B513,classifications!E$3:F$335,2,FALSE)</f>
        <v>Urban with Significant Rural (rural including hub towns 26-49%)</v>
      </c>
      <c r="E513" s="7">
        <f t="shared" si="0"/>
        <v>2.87</v>
      </c>
      <c r="F513" s="49">
        <f t="shared" si="32"/>
        <v>12</v>
      </c>
      <c r="G513" s="49">
        <f t="shared" si="16"/>
        <v>12</v>
      </c>
      <c r="H513">
        <f t="shared" si="2"/>
        <v>2.96</v>
      </c>
      <c r="I513" s="49">
        <f t="shared" si="33"/>
        <v>27</v>
      </c>
      <c r="J513" s="49">
        <f t="shared" si="17"/>
        <v>27</v>
      </c>
      <c r="K513">
        <f t="shared" si="4"/>
        <v>3.02</v>
      </c>
      <c r="L513">
        <f t="shared" si="34"/>
        <v>34</v>
      </c>
      <c r="M513" s="49">
        <f t="shared" si="18"/>
        <v>34</v>
      </c>
      <c r="N513">
        <f t="shared" si="6"/>
        <v>2.71</v>
      </c>
      <c r="O513">
        <f t="shared" si="35"/>
        <v>21</v>
      </c>
      <c r="P513" s="49">
        <f t="shared" si="19"/>
        <v>21</v>
      </c>
      <c r="Q513">
        <f t="shared" si="8"/>
        <v>2.97</v>
      </c>
      <c r="R513">
        <f t="shared" si="36"/>
        <v>39</v>
      </c>
      <c r="S513" s="49">
        <f t="shared" si="20"/>
        <v>39</v>
      </c>
      <c r="T513">
        <f t="shared" si="10"/>
        <v>3.34</v>
      </c>
      <c r="U513">
        <f t="shared" si="37"/>
        <v>46</v>
      </c>
      <c r="V513" s="49">
        <f t="shared" si="21"/>
        <v>46</v>
      </c>
      <c r="W513">
        <f t="shared" si="12"/>
        <v>2.74</v>
      </c>
      <c r="X513">
        <f t="shared" si="38"/>
        <v>20</v>
      </c>
      <c r="Y513" s="49">
        <f t="shared" si="22"/>
        <v>20</v>
      </c>
      <c r="Z513">
        <f t="shared" si="14"/>
        <v>2.62</v>
      </c>
      <c r="AA513">
        <f t="shared" si="39"/>
        <v>17</v>
      </c>
      <c r="AB513">
        <f t="shared" si="23"/>
        <v>17</v>
      </c>
      <c r="AC513">
        <f t="shared" si="24"/>
        <v>3.42</v>
      </c>
      <c r="AD513" cm="1">
        <f t="array" ref="AD513">1+SUMPRODUCT((D$469:D$776=D513)*(AC$469:AC$776&lt;AC513))</f>
        <v>45</v>
      </c>
      <c r="AE513">
        <f t="shared" si="25"/>
        <v>45</v>
      </c>
      <c r="AF513">
        <f t="shared" si="26"/>
        <v>3.95</v>
      </c>
      <c r="AG513" cm="1">
        <f t="array" ref="AG513">1+SUMPRODUCT((D$469:D$776=D513)*(AF$469:AF$776&lt;AF513))</f>
        <v>49</v>
      </c>
      <c r="AH513">
        <f t="shared" si="27"/>
        <v>49</v>
      </c>
      <c r="AI513">
        <f t="shared" si="28"/>
        <v>2.93</v>
      </c>
      <c r="AJ513" cm="1">
        <f t="array" ref="AJ513">1+SUMPRODUCT((D$469:D$776=D513)*(AI$469:AI$776&lt;AI513))</f>
        <v>15</v>
      </c>
      <c r="AK513">
        <f t="shared" si="29"/>
        <v>15</v>
      </c>
      <c r="AL513">
        <f t="shared" si="30"/>
        <v>2.23</v>
      </c>
      <c r="AM513" cm="1">
        <f t="array" ref="AM513">1+SUMPRODUCT((D$469:D$776=D513)*(AL$469:AL$776&lt;AL513))</f>
        <v>1</v>
      </c>
      <c r="AN513">
        <f t="shared" si="31"/>
        <v>1</v>
      </c>
    </row>
    <row r="514" spans="2:40" x14ac:dyDescent="0.3">
      <c r="B514" t="s">
        <v>53</v>
      </c>
      <c r="C514" t="str">
        <f>VLOOKUP(B514,class!A$1:B$357,2,FALSE)</f>
        <v>Shire district</v>
      </c>
      <c r="D514" t="str">
        <f>VLOOKUP(B514,classifications!E$3:F$335,2,FALSE)</f>
        <v>Urban with City and Town</v>
      </c>
      <c r="E514" s="7">
        <f t="shared" si="0"/>
        <v>3.2</v>
      </c>
      <c r="F514" s="49">
        <f t="shared" si="32"/>
        <v>62</v>
      </c>
      <c r="G514" s="49">
        <f t="shared" si="16"/>
        <v>62</v>
      </c>
      <c r="H514">
        <f t="shared" si="2"/>
        <v>3.09</v>
      </c>
      <c r="I514" s="49">
        <f t="shared" si="33"/>
        <v>54</v>
      </c>
      <c r="J514" s="49">
        <f t="shared" si="17"/>
        <v>54</v>
      </c>
      <c r="K514">
        <f t="shared" si="4"/>
        <v>3.25</v>
      </c>
      <c r="L514">
        <f t="shared" si="34"/>
        <v>80</v>
      </c>
      <c r="M514" s="49">
        <f t="shared" si="18"/>
        <v>80</v>
      </c>
      <c r="N514">
        <f t="shared" si="6"/>
        <v>2.84</v>
      </c>
      <c r="O514">
        <f t="shared" si="35"/>
        <v>47</v>
      </c>
      <c r="P514" s="49">
        <f t="shared" si="19"/>
        <v>47</v>
      </c>
      <c r="Q514">
        <f t="shared" si="8"/>
        <v>2.88</v>
      </c>
      <c r="R514">
        <f t="shared" si="36"/>
        <v>46</v>
      </c>
      <c r="S514" s="49">
        <f t="shared" si="20"/>
        <v>46</v>
      </c>
      <c r="T514">
        <f t="shared" si="10"/>
        <v>3.27</v>
      </c>
      <c r="U514">
        <f t="shared" si="37"/>
        <v>85</v>
      </c>
      <c r="V514" s="49">
        <f t="shared" si="21"/>
        <v>85</v>
      </c>
      <c r="W514">
        <f t="shared" si="12"/>
        <v>3.19</v>
      </c>
      <c r="X514">
        <f t="shared" si="38"/>
        <v>76</v>
      </c>
      <c r="Y514" s="49">
        <f t="shared" si="22"/>
        <v>76</v>
      </c>
      <c r="Z514">
        <f t="shared" si="14"/>
        <v>3.07</v>
      </c>
      <c r="AA514">
        <f t="shared" si="39"/>
        <v>75</v>
      </c>
      <c r="AB514">
        <f t="shared" si="23"/>
        <v>75</v>
      </c>
      <c r="AC514">
        <f t="shared" si="24"/>
        <v>3.26</v>
      </c>
      <c r="AD514" cm="1">
        <f t="array" ref="AD514">1+SUMPRODUCT((D$469:D$776=D514)*(AC$469:AC$776&lt;AC514))</f>
        <v>69</v>
      </c>
      <c r="AE514">
        <f t="shared" si="25"/>
        <v>69</v>
      </c>
      <c r="AF514">
        <f t="shared" si="26"/>
        <v>3.66</v>
      </c>
      <c r="AG514" cm="1">
        <f t="array" ref="AG514">1+SUMPRODUCT((D$469:D$776=D514)*(AF$469:AF$776&lt;AF514))</f>
        <v>80</v>
      </c>
      <c r="AH514">
        <f t="shared" si="27"/>
        <v>80</v>
      </c>
      <c r="AI514">
        <f t="shared" si="28"/>
        <v>3.32</v>
      </c>
      <c r="AJ514" cm="1">
        <f t="array" ref="AJ514">1+SUMPRODUCT((D$469:D$776=D514)*(AI$469:AI$776&lt;AI514))</f>
        <v>62</v>
      </c>
      <c r="AK514">
        <f t="shared" si="29"/>
        <v>62</v>
      </c>
      <c r="AL514">
        <f t="shared" si="30"/>
        <v>3.32</v>
      </c>
      <c r="AM514" cm="1">
        <f t="array" ref="AM514">1+SUMPRODUCT((D$469:D$776=D514)*(AL$469:AL$776&lt;AL514))</f>
        <v>49</v>
      </c>
      <c r="AN514">
        <f t="shared" si="31"/>
        <v>49</v>
      </c>
    </row>
    <row r="515" spans="2:40" x14ac:dyDescent="0.3">
      <c r="B515" t="s">
        <v>54</v>
      </c>
      <c r="C515" t="str">
        <f>VLOOKUP(B515,class!A$1:B$357,2,FALSE)</f>
        <v>Shire district</v>
      </c>
      <c r="D515" t="str">
        <f>VLOOKUP(B515,classifications!E$3:F$335,2,FALSE)</f>
        <v>Urban with Significant Rural (rural including hub towns 26-49%)</v>
      </c>
      <c r="E515" s="7">
        <f t="shared" si="0"/>
        <v>2.95</v>
      </c>
      <c r="F515" s="49">
        <f t="shared" si="32"/>
        <v>18</v>
      </c>
      <c r="G515" s="49">
        <f t="shared" si="16"/>
        <v>18</v>
      </c>
      <c r="H515">
        <f t="shared" si="2"/>
        <v>3.25</v>
      </c>
      <c r="I515" s="49">
        <f t="shared" si="33"/>
        <v>43</v>
      </c>
      <c r="J515" s="49">
        <f t="shared" si="17"/>
        <v>43</v>
      </c>
      <c r="K515">
        <f t="shared" si="4"/>
        <v>2.84</v>
      </c>
      <c r="L515">
        <f t="shared" si="34"/>
        <v>23</v>
      </c>
      <c r="M515" s="49">
        <f t="shared" si="18"/>
        <v>23</v>
      </c>
      <c r="N515">
        <f t="shared" si="6"/>
        <v>3.38</v>
      </c>
      <c r="O515">
        <f t="shared" si="35"/>
        <v>46</v>
      </c>
      <c r="P515" s="49">
        <f t="shared" si="19"/>
        <v>46</v>
      </c>
      <c r="Q515">
        <f t="shared" si="8"/>
        <v>2.96</v>
      </c>
      <c r="R515">
        <f t="shared" si="36"/>
        <v>36</v>
      </c>
      <c r="S515" s="49">
        <f t="shared" si="20"/>
        <v>36</v>
      </c>
      <c r="T515">
        <f t="shared" si="10"/>
        <v>2.88</v>
      </c>
      <c r="U515">
        <f t="shared" si="37"/>
        <v>27</v>
      </c>
      <c r="V515" s="49">
        <f t="shared" si="21"/>
        <v>27</v>
      </c>
      <c r="W515">
        <f t="shared" si="12"/>
        <v>3.24</v>
      </c>
      <c r="X515">
        <f t="shared" si="38"/>
        <v>44</v>
      </c>
      <c r="Y515" s="49">
        <f t="shared" si="22"/>
        <v>44</v>
      </c>
      <c r="Z515">
        <f t="shared" si="14"/>
        <v>2.41</v>
      </c>
      <c r="AA515">
        <f t="shared" si="39"/>
        <v>6</v>
      </c>
      <c r="AB515">
        <f t="shared" si="23"/>
        <v>6</v>
      </c>
      <c r="AC515">
        <f t="shared" si="24"/>
        <v>3.1</v>
      </c>
      <c r="AD515" cm="1">
        <f t="array" ref="AD515">1+SUMPRODUCT((D$469:D$776=D515)*(AC$469:AC$776&lt;AC515))</f>
        <v>30</v>
      </c>
      <c r="AE515">
        <f t="shared" si="25"/>
        <v>30</v>
      </c>
      <c r="AF515">
        <f t="shared" si="26"/>
        <v>3.87</v>
      </c>
      <c r="AG515" cm="1">
        <f t="array" ref="AG515">1+SUMPRODUCT((D$469:D$776=D515)*(AF$469:AF$776&lt;AF515))</f>
        <v>46</v>
      </c>
      <c r="AH515">
        <f t="shared" si="27"/>
        <v>46</v>
      </c>
      <c r="AI515">
        <f t="shared" si="28"/>
        <v>3.52</v>
      </c>
      <c r="AJ515" cm="1">
        <f t="array" ref="AJ515">1+SUMPRODUCT((D$469:D$776=D515)*(AI$469:AI$776&lt;AI515))</f>
        <v>47</v>
      </c>
      <c r="AK515">
        <f t="shared" si="29"/>
        <v>47</v>
      </c>
      <c r="AL515">
        <f t="shared" si="30"/>
        <v>3.21</v>
      </c>
      <c r="AM515" cm="1">
        <f t="array" ref="AM515">1+SUMPRODUCT((D$469:D$776=D515)*(AL$469:AL$776&lt;AL515))</f>
        <v>30</v>
      </c>
      <c r="AN515">
        <f t="shared" si="31"/>
        <v>30</v>
      </c>
    </row>
    <row r="516" spans="2:40" x14ac:dyDescent="0.3">
      <c r="B516" t="s">
        <v>55</v>
      </c>
      <c r="C516" t="str">
        <f>VLOOKUP(B516,class!A$1:B$357,2,FALSE)</f>
        <v>Shire district</v>
      </c>
      <c r="D516" t="str">
        <f>VLOOKUP(B516,classifications!E$3:F$335,2,FALSE)</f>
        <v>Urban with City and Town</v>
      </c>
      <c r="E516" s="7">
        <f t="shared" si="0"/>
        <v>3.12</v>
      </c>
      <c r="F516" s="49">
        <f t="shared" si="32"/>
        <v>50</v>
      </c>
      <c r="G516" s="49">
        <f t="shared" si="16"/>
        <v>50</v>
      </c>
      <c r="H516">
        <f t="shared" si="2"/>
        <v>3.37</v>
      </c>
      <c r="I516" s="49">
        <f t="shared" si="33"/>
        <v>82</v>
      </c>
      <c r="J516" s="49">
        <f t="shared" si="17"/>
        <v>82</v>
      </c>
      <c r="K516">
        <f t="shared" si="4"/>
        <v>3.36</v>
      </c>
      <c r="L516">
        <f t="shared" si="34"/>
        <v>83</v>
      </c>
      <c r="M516" s="49">
        <f t="shared" si="18"/>
        <v>83</v>
      </c>
      <c r="N516">
        <f t="shared" si="6"/>
        <v>2.81</v>
      </c>
      <c r="O516">
        <f t="shared" si="35"/>
        <v>45</v>
      </c>
      <c r="P516" s="49">
        <f t="shared" si="19"/>
        <v>45</v>
      </c>
      <c r="Q516">
        <f t="shared" si="8"/>
        <v>2.52</v>
      </c>
      <c r="R516">
        <f t="shared" si="36"/>
        <v>10</v>
      </c>
      <c r="S516" s="49">
        <f t="shared" si="20"/>
        <v>10</v>
      </c>
      <c r="T516">
        <f t="shared" si="10"/>
        <v>2.66</v>
      </c>
      <c r="U516">
        <f t="shared" si="37"/>
        <v>19</v>
      </c>
      <c r="V516" s="49">
        <f t="shared" si="21"/>
        <v>19</v>
      </c>
      <c r="W516">
        <f t="shared" si="12"/>
        <v>2.35</v>
      </c>
      <c r="X516">
        <f t="shared" si="38"/>
        <v>7</v>
      </c>
      <c r="Y516" s="49">
        <f t="shared" si="22"/>
        <v>7</v>
      </c>
      <c r="Z516">
        <f t="shared" si="14"/>
        <v>2.54</v>
      </c>
      <c r="AA516">
        <f t="shared" si="39"/>
        <v>15</v>
      </c>
      <c r="AB516">
        <f t="shared" si="23"/>
        <v>15</v>
      </c>
      <c r="AC516">
        <f t="shared" si="24"/>
        <v>4.01</v>
      </c>
      <c r="AD516" cm="1">
        <f t="array" ref="AD516">1+SUMPRODUCT((D$469:D$776=D516)*(AC$469:AC$776&lt;AC516))</f>
        <v>89</v>
      </c>
      <c r="AE516">
        <f t="shared" si="25"/>
        <v>89</v>
      </c>
      <c r="AF516">
        <f t="shared" si="26"/>
        <v>3.26</v>
      </c>
      <c r="AG516" cm="1">
        <f t="array" ref="AG516">1+SUMPRODUCT((D$469:D$776=D516)*(AF$469:AF$776&lt;AF516))</f>
        <v>36</v>
      </c>
      <c r="AH516">
        <f t="shared" si="27"/>
        <v>36</v>
      </c>
      <c r="AI516">
        <f t="shared" si="28"/>
        <v>2.7</v>
      </c>
      <c r="AJ516" cm="1">
        <f t="array" ref="AJ516">1+SUMPRODUCT((D$469:D$776=D516)*(AI$469:AI$776&lt;AI516))</f>
        <v>12</v>
      </c>
      <c r="AK516">
        <f t="shared" si="29"/>
        <v>12</v>
      </c>
      <c r="AL516">
        <f t="shared" si="30"/>
        <v>3.1</v>
      </c>
      <c r="AM516" cm="1">
        <f t="array" ref="AM516">1+SUMPRODUCT((D$469:D$776=D516)*(AL$469:AL$776&lt;AL516))</f>
        <v>26</v>
      </c>
      <c r="AN516">
        <f t="shared" si="31"/>
        <v>26</v>
      </c>
    </row>
    <row r="517" spans="2:40" x14ac:dyDescent="0.3">
      <c r="B517" t="s">
        <v>56</v>
      </c>
      <c r="C517" t="str">
        <f>VLOOKUP(B517,class!A$1:B$357,2,FALSE)</f>
        <v>Unitary authority</v>
      </c>
      <c r="D517" t="str">
        <f>VLOOKUP(B517,classifications!E$3:F$335,2,FALSE)</f>
        <v xml:space="preserve">Largely Rural (rural including hub towns 50-79%) </v>
      </c>
      <c r="E517" s="7">
        <f t="shared" si="0"/>
        <v>3.01</v>
      </c>
      <c r="F517" s="49">
        <f t="shared" si="32"/>
        <v>23</v>
      </c>
      <c r="G517" s="49">
        <f t="shared" si="16"/>
        <v>23</v>
      </c>
      <c r="H517">
        <f t="shared" si="2"/>
        <v>2.73</v>
      </c>
      <c r="I517" s="49">
        <f t="shared" si="33"/>
        <v>10</v>
      </c>
      <c r="J517" s="49">
        <f t="shared" si="17"/>
        <v>10</v>
      </c>
      <c r="K517">
        <f t="shared" si="4"/>
        <v>3.07</v>
      </c>
      <c r="L517">
        <f t="shared" si="34"/>
        <v>37</v>
      </c>
      <c r="M517" s="49">
        <f t="shared" si="18"/>
        <v>37</v>
      </c>
      <c r="N517">
        <f t="shared" si="6"/>
        <v>2.71</v>
      </c>
      <c r="O517">
        <f t="shared" si="35"/>
        <v>16</v>
      </c>
      <c r="P517" s="49">
        <f t="shared" si="19"/>
        <v>16</v>
      </c>
      <c r="Q517">
        <f t="shared" si="8"/>
        <v>2.61</v>
      </c>
      <c r="R517">
        <f t="shared" si="36"/>
        <v>15</v>
      </c>
      <c r="S517" s="49">
        <f t="shared" si="20"/>
        <v>15</v>
      </c>
      <c r="T517">
        <f t="shared" si="10"/>
        <v>2.72</v>
      </c>
      <c r="U517">
        <f t="shared" si="37"/>
        <v>12</v>
      </c>
      <c r="V517" s="49">
        <f t="shared" si="21"/>
        <v>12</v>
      </c>
      <c r="W517">
        <f t="shared" si="12"/>
        <v>3.06</v>
      </c>
      <c r="X517">
        <f t="shared" si="38"/>
        <v>30</v>
      </c>
      <c r="Y517" s="49">
        <f t="shared" si="22"/>
        <v>30</v>
      </c>
      <c r="Z517">
        <f t="shared" si="14"/>
        <v>2.61</v>
      </c>
      <c r="AA517">
        <f t="shared" si="39"/>
        <v>9</v>
      </c>
      <c r="AB517">
        <f t="shared" si="23"/>
        <v>9</v>
      </c>
      <c r="AC517">
        <f t="shared" si="24"/>
        <v>2.83</v>
      </c>
      <c r="AD517" cm="1">
        <f t="array" ref="AD517">1+SUMPRODUCT((D$469:D$776=D517)*(AC$469:AC$776&lt;AC517))</f>
        <v>6</v>
      </c>
      <c r="AE517">
        <f t="shared" si="25"/>
        <v>6</v>
      </c>
      <c r="AF517">
        <f t="shared" si="26"/>
        <v>2.95</v>
      </c>
      <c r="AG517" cm="1">
        <f t="array" ref="AG517">1+SUMPRODUCT((D$469:D$776=D517)*(AF$469:AF$776&lt;AF517))</f>
        <v>9</v>
      </c>
      <c r="AH517">
        <f t="shared" si="27"/>
        <v>9</v>
      </c>
      <c r="AI517">
        <f t="shared" si="28"/>
        <v>2.77</v>
      </c>
      <c r="AJ517" cm="1">
        <f t="array" ref="AJ517">1+SUMPRODUCT((D$469:D$776=D517)*(AI$469:AI$776&lt;AI517))</f>
        <v>10</v>
      </c>
      <c r="AK517">
        <f t="shared" si="29"/>
        <v>10</v>
      </c>
      <c r="AL517">
        <f t="shared" si="30"/>
        <v>3.21</v>
      </c>
      <c r="AM517" cm="1">
        <f t="array" ref="AM517">1+SUMPRODUCT((D$469:D$776=D517)*(AL$469:AL$776&lt;AL517))</f>
        <v>24</v>
      </c>
      <c r="AN517">
        <f t="shared" si="31"/>
        <v>24</v>
      </c>
    </row>
    <row r="518" spans="2:40" x14ac:dyDescent="0.3">
      <c r="B518" t="s">
        <v>57</v>
      </c>
      <c r="C518" t="str">
        <f>VLOOKUP(B518,class!A$1:B$357,2,FALSE)</f>
        <v>Shire district</v>
      </c>
      <c r="D518" t="str">
        <f>VLOOKUP(B518,classifications!E$3:F$335,2,FALSE)</f>
        <v>Urban with City and Town</v>
      </c>
      <c r="E518" s="7">
        <f t="shared" si="0"/>
        <v>3.55</v>
      </c>
      <c r="F518" s="49">
        <f t="shared" si="32"/>
        <v>86</v>
      </c>
      <c r="G518" s="49">
        <f t="shared" si="16"/>
        <v>86</v>
      </c>
      <c r="H518">
        <f t="shared" si="2"/>
        <v>3.36</v>
      </c>
      <c r="I518" s="49">
        <f t="shared" si="33"/>
        <v>81</v>
      </c>
      <c r="J518" s="49">
        <f t="shared" si="17"/>
        <v>81</v>
      </c>
      <c r="K518">
        <f t="shared" si="4"/>
        <v>3.25</v>
      </c>
      <c r="L518">
        <f t="shared" si="34"/>
        <v>80</v>
      </c>
      <c r="M518" s="49">
        <f t="shared" si="18"/>
        <v>80</v>
      </c>
      <c r="N518">
        <f t="shared" si="6"/>
        <v>2.65</v>
      </c>
      <c r="O518">
        <f t="shared" si="35"/>
        <v>23</v>
      </c>
      <c r="P518" s="49">
        <f t="shared" si="19"/>
        <v>23</v>
      </c>
      <c r="Q518">
        <f t="shared" si="8"/>
        <v>2.71</v>
      </c>
      <c r="R518">
        <f t="shared" si="36"/>
        <v>25</v>
      </c>
      <c r="S518" s="49">
        <f t="shared" si="20"/>
        <v>25</v>
      </c>
      <c r="T518">
        <f t="shared" si="10"/>
        <v>3.16</v>
      </c>
      <c r="U518">
        <f t="shared" si="37"/>
        <v>75</v>
      </c>
      <c r="V518" s="49">
        <f t="shared" si="21"/>
        <v>75</v>
      </c>
      <c r="W518">
        <f t="shared" si="12"/>
        <v>2.52</v>
      </c>
      <c r="X518">
        <f t="shared" si="38"/>
        <v>10</v>
      </c>
      <c r="Y518" s="49">
        <f t="shared" si="22"/>
        <v>10</v>
      </c>
      <c r="Z518">
        <f t="shared" si="14"/>
        <v>2.59</v>
      </c>
      <c r="AA518">
        <f t="shared" si="39"/>
        <v>21</v>
      </c>
      <c r="AB518">
        <f t="shared" si="23"/>
        <v>21</v>
      </c>
      <c r="AC518">
        <f t="shared" si="24"/>
        <v>2.99</v>
      </c>
      <c r="AD518" cm="1">
        <f t="array" ref="AD518">1+SUMPRODUCT((D$469:D$776=D518)*(AC$469:AC$776&lt;AC518))</f>
        <v>42</v>
      </c>
      <c r="AE518">
        <f t="shared" si="25"/>
        <v>42</v>
      </c>
      <c r="AF518">
        <f t="shared" si="26"/>
        <v>2.72</v>
      </c>
      <c r="AG518" cm="1">
        <f t="array" ref="AG518">1+SUMPRODUCT((D$469:D$776=D518)*(AF$469:AF$776&lt;AF518))</f>
        <v>4</v>
      </c>
      <c r="AH518">
        <f t="shared" si="27"/>
        <v>4</v>
      </c>
      <c r="AI518">
        <f t="shared" si="28"/>
        <v>3.1</v>
      </c>
      <c r="AJ518" cm="1">
        <f t="array" ref="AJ518">1+SUMPRODUCT((D$469:D$776=D518)*(AI$469:AI$776&lt;AI518))</f>
        <v>33</v>
      </c>
      <c r="AK518">
        <f t="shared" si="29"/>
        <v>33</v>
      </c>
      <c r="AL518">
        <f t="shared" si="30"/>
        <v>3.31</v>
      </c>
      <c r="AM518" cm="1">
        <f t="array" ref="AM518">1+SUMPRODUCT((D$469:D$776=D518)*(AL$469:AL$776&lt;AL518))</f>
        <v>45</v>
      </c>
      <c r="AN518">
        <f t="shared" si="31"/>
        <v>45</v>
      </c>
    </row>
    <row r="519" spans="2:40" x14ac:dyDescent="0.3">
      <c r="B519" t="s">
        <v>58</v>
      </c>
      <c r="C519" t="str">
        <f>VLOOKUP(B519,class!A$1:B$357,2,FALSE)</f>
        <v>Shire district</v>
      </c>
      <c r="D519" t="str">
        <f>VLOOKUP(B519,classifications!E$3:F$335,2,FALSE)</f>
        <v>Urban with City and Town</v>
      </c>
      <c r="E519" s="7">
        <f t="shared" si="0"/>
        <v>2.94</v>
      </c>
      <c r="F519" s="49">
        <f t="shared" si="32"/>
        <v>19</v>
      </c>
      <c r="G519" s="49">
        <f t="shared" si="16"/>
        <v>19</v>
      </c>
      <c r="H519">
        <f t="shared" si="2"/>
        <v>2.68</v>
      </c>
      <c r="I519" s="49">
        <f t="shared" si="33"/>
        <v>9</v>
      </c>
      <c r="J519" s="49">
        <f t="shared" si="17"/>
        <v>9</v>
      </c>
      <c r="K519">
        <f t="shared" si="4"/>
        <v>2.7</v>
      </c>
      <c r="L519">
        <f t="shared" si="34"/>
        <v>20</v>
      </c>
      <c r="M519" s="49">
        <f t="shared" si="18"/>
        <v>20</v>
      </c>
      <c r="N519">
        <f t="shared" si="6"/>
        <v>2.48</v>
      </c>
      <c r="O519">
        <f t="shared" si="35"/>
        <v>13</v>
      </c>
      <c r="P519" s="49">
        <f t="shared" si="19"/>
        <v>13</v>
      </c>
      <c r="Q519">
        <f t="shared" si="8"/>
        <v>2.4300000000000002</v>
      </c>
      <c r="R519">
        <f t="shared" si="36"/>
        <v>8</v>
      </c>
      <c r="S519" s="49">
        <f t="shared" si="20"/>
        <v>8</v>
      </c>
      <c r="T519">
        <f t="shared" si="10"/>
        <v>2.64</v>
      </c>
      <c r="U519">
        <f t="shared" si="37"/>
        <v>17</v>
      </c>
      <c r="V519" s="49">
        <f t="shared" si="21"/>
        <v>17</v>
      </c>
      <c r="W519">
        <f t="shared" si="12"/>
        <v>3.35</v>
      </c>
      <c r="X519">
        <f t="shared" si="38"/>
        <v>85</v>
      </c>
      <c r="Y519" s="49">
        <f t="shared" si="22"/>
        <v>85</v>
      </c>
      <c r="Z519">
        <f t="shared" si="14"/>
        <v>2.89</v>
      </c>
      <c r="AA519">
        <f t="shared" si="39"/>
        <v>52</v>
      </c>
      <c r="AB519">
        <f t="shared" si="23"/>
        <v>52</v>
      </c>
      <c r="AC519">
        <f t="shared" si="24"/>
        <v>2.98</v>
      </c>
      <c r="AD519" cm="1">
        <f t="array" ref="AD519">1+SUMPRODUCT((D$469:D$776=D519)*(AC$469:AC$776&lt;AC519))</f>
        <v>37</v>
      </c>
      <c r="AE519">
        <f t="shared" si="25"/>
        <v>37</v>
      </c>
      <c r="AF519">
        <f t="shared" si="26"/>
        <v>3.06</v>
      </c>
      <c r="AG519" cm="1">
        <f t="array" ref="AG519">1+SUMPRODUCT((D$469:D$776=D519)*(AF$469:AF$776&lt;AF519))</f>
        <v>14</v>
      </c>
      <c r="AH519">
        <f t="shared" si="27"/>
        <v>14</v>
      </c>
      <c r="AI519">
        <f t="shared" si="28"/>
        <v>3.12</v>
      </c>
      <c r="AJ519" cm="1">
        <f t="array" ref="AJ519">1+SUMPRODUCT((D$469:D$776=D519)*(AI$469:AI$776&lt;AI519))</f>
        <v>36</v>
      </c>
      <c r="AK519">
        <f t="shared" si="29"/>
        <v>36</v>
      </c>
      <c r="AL519">
        <f t="shared" si="30"/>
        <v>2.76</v>
      </c>
      <c r="AM519" cm="1">
        <f t="array" ref="AM519">1+SUMPRODUCT((D$469:D$776=D519)*(AL$469:AL$776&lt;AL519))</f>
        <v>10</v>
      </c>
      <c r="AN519">
        <f t="shared" si="31"/>
        <v>10</v>
      </c>
    </row>
    <row r="520" spans="2:40" x14ac:dyDescent="0.3">
      <c r="B520" t="s">
        <v>59</v>
      </c>
      <c r="C520" t="str">
        <f>VLOOKUP(B520,class!A$1:B$357,2,FALSE)</f>
        <v>Shire district</v>
      </c>
      <c r="D520" t="str">
        <f>VLOOKUP(B520,classifications!E$3:F$335,2,FALSE)</f>
        <v>Urban with City and Town</v>
      </c>
      <c r="E520" s="7">
        <f t="shared" si="0"/>
        <v>2.94</v>
      </c>
      <c r="F520" s="49">
        <f t="shared" si="32"/>
        <v>19</v>
      </c>
      <c r="G520" s="49">
        <f t="shared" si="16"/>
        <v>19</v>
      </c>
      <c r="H520">
        <f t="shared" si="2"/>
        <v>2.95</v>
      </c>
      <c r="I520" s="49">
        <f t="shared" si="33"/>
        <v>33</v>
      </c>
      <c r="J520" s="49">
        <f t="shared" si="17"/>
        <v>33</v>
      </c>
      <c r="K520">
        <f t="shared" si="4"/>
        <v>3.09</v>
      </c>
      <c r="L520">
        <f t="shared" si="34"/>
        <v>62</v>
      </c>
      <c r="M520" s="49">
        <f t="shared" si="18"/>
        <v>62</v>
      </c>
      <c r="N520">
        <f t="shared" si="6"/>
        <v>2.8</v>
      </c>
      <c r="O520">
        <f t="shared" si="35"/>
        <v>42</v>
      </c>
      <c r="P520" s="49">
        <f t="shared" si="19"/>
        <v>42</v>
      </c>
      <c r="Q520">
        <f t="shared" si="8"/>
        <v>3.23</v>
      </c>
      <c r="R520">
        <f t="shared" si="36"/>
        <v>80</v>
      </c>
      <c r="S520" s="49">
        <f t="shared" si="20"/>
        <v>80</v>
      </c>
      <c r="T520">
        <f t="shared" si="10"/>
        <v>3.13</v>
      </c>
      <c r="U520">
        <f t="shared" si="37"/>
        <v>73</v>
      </c>
      <c r="V520" s="49">
        <f t="shared" si="21"/>
        <v>73</v>
      </c>
      <c r="W520">
        <f t="shared" si="12"/>
        <v>2.77</v>
      </c>
      <c r="X520">
        <f t="shared" si="38"/>
        <v>27</v>
      </c>
      <c r="Y520" s="49">
        <f t="shared" si="22"/>
        <v>27</v>
      </c>
      <c r="Z520">
        <f t="shared" si="14"/>
        <v>3.03</v>
      </c>
      <c r="AA520">
        <f t="shared" si="39"/>
        <v>71</v>
      </c>
      <c r="AB520">
        <f t="shared" si="23"/>
        <v>71</v>
      </c>
      <c r="AC520">
        <f t="shared" si="24"/>
        <v>3.18</v>
      </c>
      <c r="AD520" cm="1">
        <f t="array" ref="AD520">1+SUMPRODUCT((D$469:D$776=D520)*(AC$469:AC$776&lt;AC520))</f>
        <v>62</v>
      </c>
      <c r="AE520">
        <f t="shared" si="25"/>
        <v>62</v>
      </c>
      <c r="AF520">
        <f t="shared" si="26"/>
        <v>3.38</v>
      </c>
      <c r="AG520" cm="1">
        <f t="array" ref="AG520">1+SUMPRODUCT((D$469:D$776=D520)*(AF$469:AF$776&lt;AF520))</f>
        <v>52</v>
      </c>
      <c r="AH520">
        <f t="shared" si="27"/>
        <v>52</v>
      </c>
      <c r="AI520">
        <f t="shared" si="28"/>
        <v>2.72</v>
      </c>
      <c r="AJ520" cm="1">
        <f t="array" ref="AJ520">1+SUMPRODUCT((D$469:D$776=D520)*(AI$469:AI$776&lt;AI520))</f>
        <v>14</v>
      </c>
      <c r="AK520">
        <f t="shared" si="29"/>
        <v>14</v>
      </c>
      <c r="AL520">
        <f t="shared" si="30"/>
        <v>3.17</v>
      </c>
      <c r="AM520" cm="1">
        <f t="array" ref="AM520">1+SUMPRODUCT((D$469:D$776=D520)*(AL$469:AL$776&lt;AL520))</f>
        <v>32</v>
      </c>
      <c r="AN520">
        <f t="shared" si="31"/>
        <v>32</v>
      </c>
    </row>
    <row r="521" spans="2:40" x14ac:dyDescent="0.3">
      <c r="B521" t="s">
        <v>60</v>
      </c>
      <c r="C521" t="str">
        <f>VLOOKUP(B521,class!A$1:B$357,2,FALSE)</f>
        <v>Shire district</v>
      </c>
      <c r="D521" t="str">
        <f>VLOOKUP(B521,classifications!E$3:F$335,2,FALSE)</f>
        <v>Urban with Significant Rural (rural including hub towns 26-49%)</v>
      </c>
      <c r="E521" s="7">
        <f t="shared" si="0"/>
        <v>3.23</v>
      </c>
      <c r="F521" s="49">
        <f t="shared" si="32"/>
        <v>40</v>
      </c>
      <c r="G521" s="49">
        <f t="shared" si="16"/>
        <v>40</v>
      </c>
      <c r="H521">
        <f t="shared" si="2"/>
        <v>3.15</v>
      </c>
      <c r="I521" s="49">
        <f t="shared" si="33"/>
        <v>38</v>
      </c>
      <c r="J521" s="49">
        <f t="shared" si="17"/>
        <v>38</v>
      </c>
      <c r="K521">
        <f t="shared" si="4"/>
        <v>2.71</v>
      </c>
      <c r="L521">
        <f t="shared" si="34"/>
        <v>13</v>
      </c>
      <c r="M521" s="49">
        <f t="shared" si="18"/>
        <v>13</v>
      </c>
      <c r="N521">
        <f t="shared" si="6"/>
        <v>2.65</v>
      </c>
      <c r="O521">
        <f t="shared" si="35"/>
        <v>17</v>
      </c>
      <c r="P521" s="49">
        <f t="shared" si="19"/>
        <v>17</v>
      </c>
      <c r="Q521">
        <f t="shared" si="8"/>
        <v>2.91</v>
      </c>
      <c r="R521">
        <f t="shared" si="36"/>
        <v>31</v>
      </c>
      <c r="S521" s="49">
        <f t="shared" si="20"/>
        <v>31</v>
      </c>
      <c r="T521">
        <f t="shared" si="10"/>
        <v>2.93</v>
      </c>
      <c r="U521">
        <f t="shared" si="37"/>
        <v>30</v>
      </c>
      <c r="V521" s="49">
        <f t="shared" si="21"/>
        <v>30</v>
      </c>
      <c r="W521">
        <f t="shared" si="12"/>
        <v>3.16</v>
      </c>
      <c r="X521">
        <f t="shared" si="38"/>
        <v>43</v>
      </c>
      <c r="Y521" s="49">
        <f t="shared" si="22"/>
        <v>43</v>
      </c>
      <c r="Z521">
        <f t="shared" si="14"/>
        <v>2.76</v>
      </c>
      <c r="AA521">
        <f t="shared" si="39"/>
        <v>28</v>
      </c>
      <c r="AB521">
        <f t="shared" si="23"/>
        <v>28</v>
      </c>
      <c r="AC521">
        <f t="shared" si="24"/>
        <v>3.17</v>
      </c>
      <c r="AD521" cm="1">
        <f t="array" ref="AD521">1+SUMPRODUCT((D$469:D$776=D521)*(AC$469:AC$776&lt;AC521))</f>
        <v>35</v>
      </c>
      <c r="AE521">
        <f t="shared" si="25"/>
        <v>35</v>
      </c>
      <c r="AF521">
        <f t="shared" si="26"/>
        <v>3.13</v>
      </c>
      <c r="AG521" cm="1">
        <f t="array" ref="AG521">1+SUMPRODUCT((D$469:D$776=D521)*(AF$469:AF$776&lt;AF521))</f>
        <v>20</v>
      </c>
      <c r="AH521">
        <f t="shared" si="27"/>
        <v>20</v>
      </c>
      <c r="AI521">
        <f t="shared" si="28"/>
        <v>2.59</v>
      </c>
      <c r="AJ521" cm="1">
        <f t="array" ref="AJ521">1+SUMPRODUCT((D$469:D$776=D521)*(AI$469:AI$776&lt;AI521))</f>
        <v>5</v>
      </c>
      <c r="AK521">
        <f t="shared" si="29"/>
        <v>5</v>
      </c>
      <c r="AL521">
        <f t="shared" si="30"/>
        <v>2.71</v>
      </c>
      <c r="AM521" cm="1">
        <f t="array" ref="AM521">1+SUMPRODUCT((D$469:D$776=D521)*(AL$469:AL$776&lt;AL521))</f>
        <v>5</v>
      </c>
      <c r="AN521">
        <f t="shared" si="31"/>
        <v>5</v>
      </c>
    </row>
    <row r="522" spans="2:40" x14ac:dyDescent="0.3">
      <c r="B522" t="s">
        <v>61</v>
      </c>
      <c r="C522" t="str">
        <f>VLOOKUP(B522,class!A$1:B$357,2,FALSE)</f>
        <v>Unitary authority</v>
      </c>
      <c r="D522" t="str">
        <f>VLOOKUP(B522,classifications!E$3:F$335,2,FALSE)</f>
        <v>Urban with Significant Rural (rural including hub towns 26-49%)</v>
      </c>
      <c r="E522" s="7">
        <f t="shared" si="0"/>
        <v>3</v>
      </c>
      <c r="F522" s="49">
        <f t="shared" si="32"/>
        <v>23</v>
      </c>
      <c r="G522" s="49">
        <f t="shared" si="16"/>
        <v>23</v>
      </c>
      <c r="H522">
        <f t="shared" si="2"/>
        <v>2.91</v>
      </c>
      <c r="I522" s="49">
        <f t="shared" si="33"/>
        <v>21</v>
      </c>
      <c r="J522" s="49">
        <f t="shared" si="17"/>
        <v>21</v>
      </c>
      <c r="K522">
        <f t="shared" si="4"/>
        <v>2.89</v>
      </c>
      <c r="L522">
        <f t="shared" si="34"/>
        <v>26</v>
      </c>
      <c r="M522" s="49">
        <f t="shared" si="18"/>
        <v>26</v>
      </c>
      <c r="N522">
        <f t="shared" si="6"/>
        <v>2.63</v>
      </c>
      <c r="O522">
        <f t="shared" si="35"/>
        <v>15</v>
      </c>
      <c r="P522" s="49">
        <f t="shared" si="19"/>
        <v>15</v>
      </c>
      <c r="Q522">
        <f t="shared" si="8"/>
        <v>2.4500000000000002</v>
      </c>
      <c r="R522">
        <f t="shared" si="36"/>
        <v>9</v>
      </c>
      <c r="S522" s="49">
        <f t="shared" si="20"/>
        <v>9</v>
      </c>
      <c r="T522">
        <f t="shared" si="10"/>
        <v>3</v>
      </c>
      <c r="U522">
        <f t="shared" si="37"/>
        <v>36</v>
      </c>
      <c r="V522" s="49">
        <f t="shared" si="21"/>
        <v>36</v>
      </c>
      <c r="W522">
        <f t="shared" si="12"/>
        <v>2.6</v>
      </c>
      <c r="X522">
        <f t="shared" si="38"/>
        <v>11</v>
      </c>
      <c r="Y522" s="49">
        <f t="shared" si="22"/>
        <v>11</v>
      </c>
      <c r="Z522">
        <f t="shared" si="14"/>
        <v>2.65</v>
      </c>
      <c r="AA522">
        <f t="shared" si="39"/>
        <v>21</v>
      </c>
      <c r="AB522">
        <f t="shared" si="23"/>
        <v>21</v>
      </c>
      <c r="AC522">
        <f t="shared" si="24"/>
        <v>3.1</v>
      </c>
      <c r="AD522" cm="1">
        <f t="array" ref="AD522">1+SUMPRODUCT((D$469:D$776=D522)*(AC$469:AC$776&lt;AC522))</f>
        <v>30</v>
      </c>
      <c r="AE522">
        <f t="shared" si="25"/>
        <v>30</v>
      </c>
      <c r="AF522">
        <f t="shared" si="26"/>
        <v>3.26</v>
      </c>
      <c r="AG522" cm="1">
        <f t="array" ref="AG522">1+SUMPRODUCT((D$469:D$776=D522)*(AF$469:AF$776&lt;AF522))</f>
        <v>28</v>
      </c>
      <c r="AH522">
        <f t="shared" si="27"/>
        <v>28</v>
      </c>
      <c r="AI522">
        <f t="shared" si="28"/>
        <v>3.14</v>
      </c>
      <c r="AJ522" cm="1">
        <f t="array" ref="AJ522">1+SUMPRODUCT((D$469:D$776=D522)*(AI$469:AI$776&lt;AI522))</f>
        <v>27</v>
      </c>
      <c r="AK522">
        <f t="shared" si="29"/>
        <v>27</v>
      </c>
      <c r="AL522">
        <f t="shared" si="30"/>
        <v>3.27</v>
      </c>
      <c r="AM522" cm="1">
        <f t="array" ref="AM522">1+SUMPRODUCT((D$469:D$776=D522)*(AL$469:AL$776&lt;AL522))</f>
        <v>36</v>
      </c>
      <c r="AN522">
        <f t="shared" si="31"/>
        <v>36</v>
      </c>
    </row>
    <row r="523" spans="2:40" x14ac:dyDescent="0.3">
      <c r="B523" t="s">
        <v>62</v>
      </c>
      <c r="C523" t="str">
        <f>VLOOKUP(B523,class!A$1:B$357,2,FALSE)</f>
        <v>Unitary authority</v>
      </c>
      <c r="D523" t="str">
        <f>VLOOKUP(B523,classifications!E$3:F$335,2,FALSE)</f>
        <v>Urban with Significant Rural (rural including hub towns 26-49%)</v>
      </c>
      <c r="E523" s="7">
        <f t="shared" si="0"/>
        <v>2.99</v>
      </c>
      <c r="F523" s="49">
        <f t="shared" si="32"/>
        <v>21</v>
      </c>
      <c r="G523" s="49">
        <f t="shared" si="16"/>
        <v>21</v>
      </c>
      <c r="H523">
        <f t="shared" si="2"/>
        <v>2.89</v>
      </c>
      <c r="I523" s="49">
        <f t="shared" si="33"/>
        <v>20</v>
      </c>
      <c r="J523" s="49">
        <f t="shared" si="17"/>
        <v>20</v>
      </c>
      <c r="K523">
        <f t="shared" si="4"/>
        <v>2.57</v>
      </c>
      <c r="L523">
        <f t="shared" si="34"/>
        <v>9</v>
      </c>
      <c r="M523" s="49">
        <f t="shared" si="18"/>
        <v>9</v>
      </c>
      <c r="N523">
        <f t="shared" si="6"/>
        <v>2.87</v>
      </c>
      <c r="O523">
        <f t="shared" si="35"/>
        <v>33</v>
      </c>
      <c r="P523" s="49">
        <f t="shared" si="19"/>
        <v>33</v>
      </c>
      <c r="Q523">
        <f t="shared" si="8"/>
        <v>2.81</v>
      </c>
      <c r="R523">
        <f t="shared" si="36"/>
        <v>22</v>
      </c>
      <c r="S523" s="49">
        <f t="shared" si="20"/>
        <v>22</v>
      </c>
      <c r="T523">
        <f t="shared" si="10"/>
        <v>2.2999999999999998</v>
      </c>
      <c r="U523">
        <f t="shared" si="37"/>
        <v>3</v>
      </c>
      <c r="V523" s="49">
        <f t="shared" si="21"/>
        <v>3</v>
      </c>
      <c r="W523">
        <f t="shared" si="12"/>
        <v>2.54</v>
      </c>
      <c r="X523">
        <f t="shared" si="38"/>
        <v>10</v>
      </c>
      <c r="Y523" s="49">
        <f t="shared" si="22"/>
        <v>10</v>
      </c>
      <c r="Z523">
        <f t="shared" si="14"/>
        <v>2.87</v>
      </c>
      <c r="AA523">
        <f t="shared" si="39"/>
        <v>33</v>
      </c>
      <c r="AB523">
        <f t="shared" si="23"/>
        <v>33</v>
      </c>
      <c r="AC523">
        <f t="shared" si="24"/>
        <v>2.84</v>
      </c>
      <c r="AD523" cm="1">
        <f t="array" ref="AD523">1+SUMPRODUCT((D$469:D$776=D523)*(AC$469:AC$776&lt;AC523))</f>
        <v>20</v>
      </c>
      <c r="AE523">
        <f t="shared" si="25"/>
        <v>20</v>
      </c>
      <c r="AF523">
        <f t="shared" si="26"/>
        <v>3.12</v>
      </c>
      <c r="AG523" cm="1">
        <f t="array" ref="AG523">1+SUMPRODUCT((D$469:D$776=D523)*(AF$469:AF$776&lt;AF523))</f>
        <v>19</v>
      </c>
      <c r="AH523">
        <f t="shared" si="27"/>
        <v>19</v>
      </c>
      <c r="AI523">
        <f t="shared" si="28"/>
        <v>2.93</v>
      </c>
      <c r="AJ523" cm="1">
        <f t="array" ref="AJ523">1+SUMPRODUCT((D$469:D$776=D523)*(AI$469:AI$776&lt;AI523))</f>
        <v>15</v>
      </c>
      <c r="AK523">
        <f t="shared" si="29"/>
        <v>15</v>
      </c>
      <c r="AL523">
        <f t="shared" si="30"/>
        <v>3.09</v>
      </c>
      <c r="AM523" cm="1">
        <f t="array" ref="AM523">1+SUMPRODUCT((D$469:D$776=D523)*(AL$469:AL$776&lt;AL523))</f>
        <v>21</v>
      </c>
      <c r="AN523">
        <f t="shared" si="31"/>
        <v>21</v>
      </c>
    </row>
    <row r="524" spans="2:40" x14ac:dyDescent="0.3">
      <c r="B524" t="s">
        <v>63</v>
      </c>
      <c r="C524" t="str">
        <f>VLOOKUP(B524,class!A$1:B$357,2,FALSE)</f>
        <v>Shire district</v>
      </c>
      <c r="D524" t="str">
        <f>VLOOKUP(B524,classifications!E$3:F$335,2,FALSE)</f>
        <v>Urban with City and Town</v>
      </c>
      <c r="E524" s="7">
        <f t="shared" si="0"/>
        <v>2.96</v>
      </c>
      <c r="F524" s="49">
        <f t="shared" si="32"/>
        <v>25</v>
      </c>
      <c r="G524" s="49">
        <f t="shared" si="16"/>
        <v>25</v>
      </c>
      <c r="H524">
        <f t="shared" si="2"/>
        <v>3.26</v>
      </c>
      <c r="I524" s="49">
        <f t="shared" si="33"/>
        <v>76</v>
      </c>
      <c r="J524" s="49">
        <f t="shared" si="17"/>
        <v>76</v>
      </c>
      <c r="K524">
        <f t="shared" si="4"/>
        <v>2.2599999999999998</v>
      </c>
      <c r="L524">
        <f t="shared" si="34"/>
        <v>4</v>
      </c>
      <c r="M524" s="49">
        <f t="shared" si="18"/>
        <v>4</v>
      </c>
      <c r="N524">
        <f t="shared" si="6"/>
        <v>2.13</v>
      </c>
      <c r="O524">
        <f t="shared" si="35"/>
        <v>3</v>
      </c>
      <c r="P524" s="49">
        <f t="shared" si="19"/>
        <v>3</v>
      </c>
      <c r="Q524">
        <f t="shared" si="8"/>
        <v>2.54</v>
      </c>
      <c r="R524">
        <f t="shared" si="36"/>
        <v>13</v>
      </c>
      <c r="S524" s="49">
        <f t="shared" si="20"/>
        <v>13</v>
      </c>
      <c r="T524">
        <f t="shared" si="10"/>
        <v>3.25</v>
      </c>
      <c r="U524">
        <f t="shared" si="37"/>
        <v>83</v>
      </c>
      <c r="V524" s="49">
        <f t="shared" si="21"/>
        <v>83</v>
      </c>
      <c r="W524">
        <f t="shared" si="12"/>
        <v>3.15</v>
      </c>
      <c r="X524">
        <f t="shared" si="38"/>
        <v>75</v>
      </c>
      <c r="Y524" s="49">
        <f t="shared" si="22"/>
        <v>75</v>
      </c>
      <c r="Z524">
        <f t="shared" si="14"/>
        <v>2.78</v>
      </c>
      <c r="AA524">
        <f t="shared" si="39"/>
        <v>40</v>
      </c>
      <c r="AB524">
        <f t="shared" si="23"/>
        <v>40</v>
      </c>
      <c r="AC524">
        <f t="shared" si="24"/>
        <v>3.15</v>
      </c>
      <c r="AD524" cm="1">
        <f t="array" ref="AD524">1+SUMPRODUCT((D$469:D$776=D524)*(AC$469:AC$776&lt;AC524))</f>
        <v>58</v>
      </c>
      <c r="AE524">
        <f t="shared" si="25"/>
        <v>58</v>
      </c>
      <c r="AF524">
        <f t="shared" si="26"/>
        <v>3.17</v>
      </c>
      <c r="AG524" cm="1">
        <f t="array" ref="AG524">1+SUMPRODUCT((D$469:D$776=D524)*(AF$469:AF$776&lt;AF524))</f>
        <v>23</v>
      </c>
      <c r="AH524">
        <f t="shared" si="27"/>
        <v>23</v>
      </c>
      <c r="AI524">
        <f t="shared" si="28"/>
        <v>3.71</v>
      </c>
      <c r="AJ524" cm="1">
        <f t="array" ref="AJ524">1+SUMPRODUCT((D$469:D$776=D524)*(AI$469:AI$776&lt;AI524))</f>
        <v>85</v>
      </c>
      <c r="AK524">
        <f t="shared" si="29"/>
        <v>85</v>
      </c>
      <c r="AL524">
        <f t="shared" si="30"/>
        <v>2.91</v>
      </c>
      <c r="AM524" cm="1">
        <f t="array" ref="AM524">1+SUMPRODUCT((D$469:D$776=D524)*(AL$469:AL$776&lt;AL524))</f>
        <v>15</v>
      </c>
      <c r="AN524">
        <f t="shared" si="31"/>
        <v>15</v>
      </c>
    </row>
    <row r="525" spans="2:40" x14ac:dyDescent="0.3">
      <c r="B525" t="s">
        <v>64</v>
      </c>
      <c r="C525" t="str">
        <f>VLOOKUP(B525,class!A$1:B$357,2,FALSE)</f>
        <v>Shire district</v>
      </c>
      <c r="D525" t="str">
        <f>VLOOKUP(B525,classifications!E$3:F$335,2,FALSE)</f>
        <v xml:space="preserve">Largely Rural (rural including hub towns 50-79%) </v>
      </c>
      <c r="E525" s="7">
        <f t="shared" si="0"/>
        <v>2.48</v>
      </c>
      <c r="F525" s="49">
        <f t="shared" si="32"/>
        <v>2</v>
      </c>
      <c r="G525" s="49">
        <f t="shared" si="16"/>
        <v>2</v>
      </c>
      <c r="H525">
        <f t="shared" si="2"/>
        <v>3.39</v>
      </c>
      <c r="I525" s="49">
        <f t="shared" si="33"/>
        <v>38</v>
      </c>
      <c r="J525" s="49">
        <f t="shared" si="17"/>
        <v>38</v>
      </c>
      <c r="K525">
        <f t="shared" si="4"/>
        <v>2.89</v>
      </c>
      <c r="L525">
        <f t="shared" si="34"/>
        <v>26</v>
      </c>
      <c r="M525" s="49">
        <f t="shared" si="18"/>
        <v>26</v>
      </c>
      <c r="N525">
        <f t="shared" si="6"/>
        <v>2.81</v>
      </c>
      <c r="O525">
        <f t="shared" si="35"/>
        <v>27</v>
      </c>
      <c r="P525" s="49">
        <f t="shared" si="19"/>
        <v>27</v>
      </c>
      <c r="Q525">
        <f t="shared" si="8"/>
        <v>2.88</v>
      </c>
      <c r="R525">
        <f t="shared" si="36"/>
        <v>32</v>
      </c>
      <c r="S525" s="49">
        <f t="shared" si="20"/>
        <v>32</v>
      </c>
      <c r="T525">
        <f t="shared" si="10"/>
        <v>2.84</v>
      </c>
      <c r="U525">
        <f t="shared" si="37"/>
        <v>25</v>
      </c>
      <c r="V525" s="49">
        <f t="shared" si="21"/>
        <v>25</v>
      </c>
      <c r="W525">
        <f t="shared" si="12"/>
        <v>3</v>
      </c>
      <c r="X525">
        <f t="shared" si="38"/>
        <v>28</v>
      </c>
      <c r="Y525" s="49">
        <f t="shared" si="22"/>
        <v>28</v>
      </c>
      <c r="Z525">
        <f t="shared" si="14"/>
        <v>2.48</v>
      </c>
      <c r="AA525">
        <f t="shared" si="39"/>
        <v>4</v>
      </c>
      <c r="AB525">
        <f t="shared" si="23"/>
        <v>4</v>
      </c>
      <c r="AC525">
        <f t="shared" si="24"/>
        <v>3.2</v>
      </c>
      <c r="AD525" cm="1">
        <f t="array" ref="AD525">1+SUMPRODUCT((D$469:D$776=D525)*(AC$469:AC$776&lt;AC525))</f>
        <v>30</v>
      </c>
      <c r="AE525">
        <f t="shared" si="25"/>
        <v>30</v>
      </c>
      <c r="AF525">
        <f t="shared" si="26"/>
        <v>3.4</v>
      </c>
      <c r="AG525" cm="1">
        <f t="array" ref="AG525">1+SUMPRODUCT((D$469:D$776=D525)*(AF$469:AF$776&lt;AF525))</f>
        <v>31</v>
      </c>
      <c r="AH525">
        <f t="shared" si="27"/>
        <v>31</v>
      </c>
      <c r="AI525">
        <f t="shared" si="28"/>
        <v>3.45</v>
      </c>
      <c r="AJ525" cm="1">
        <f t="array" ref="AJ525">1+SUMPRODUCT((D$469:D$776=D525)*(AI$469:AI$776&lt;AI525))</f>
        <v>37</v>
      </c>
      <c r="AK525">
        <f t="shared" si="29"/>
        <v>37</v>
      </c>
      <c r="AL525">
        <f t="shared" si="30"/>
        <v>3.1</v>
      </c>
      <c r="AM525" cm="1">
        <f t="array" ref="AM525">1+SUMPRODUCT((D$469:D$776=D525)*(AL$469:AL$776&lt;AL525))</f>
        <v>20</v>
      </c>
      <c r="AN525">
        <f t="shared" si="31"/>
        <v>20</v>
      </c>
    </row>
    <row r="526" spans="2:40" x14ac:dyDescent="0.3">
      <c r="B526" t="s">
        <v>66</v>
      </c>
      <c r="C526" t="str">
        <f>VLOOKUP(B526,class!A$1:B$357,2,FALSE)</f>
        <v>Shire district</v>
      </c>
      <c r="D526" t="str">
        <f>VLOOKUP(B526,classifications!E$3:F$335,2,FALSE)</f>
        <v>Urban with Significant Rural (rural including hub towns 26-49%)</v>
      </c>
      <c r="E526" s="7">
        <f t="shared" si="0"/>
        <v>2.95</v>
      </c>
      <c r="F526" s="49">
        <f t="shared" si="32"/>
        <v>18</v>
      </c>
      <c r="G526" s="49">
        <f t="shared" si="16"/>
        <v>18</v>
      </c>
      <c r="H526">
        <f t="shared" si="2"/>
        <v>2.94</v>
      </c>
      <c r="I526" s="49">
        <f t="shared" si="33"/>
        <v>24</v>
      </c>
      <c r="J526" s="49">
        <f t="shared" si="17"/>
        <v>24</v>
      </c>
      <c r="K526">
        <f t="shared" si="4"/>
        <v>3.03</v>
      </c>
      <c r="L526">
        <f t="shared" si="34"/>
        <v>35</v>
      </c>
      <c r="M526" s="49">
        <f t="shared" si="18"/>
        <v>35</v>
      </c>
      <c r="N526">
        <f t="shared" si="6"/>
        <v>2.16</v>
      </c>
      <c r="O526">
        <f t="shared" si="35"/>
        <v>3</v>
      </c>
      <c r="P526" s="49">
        <f t="shared" si="19"/>
        <v>3</v>
      </c>
      <c r="Q526">
        <f t="shared" si="8"/>
        <v>2.68</v>
      </c>
      <c r="R526">
        <f t="shared" si="36"/>
        <v>13</v>
      </c>
      <c r="S526" s="49">
        <f t="shared" si="20"/>
        <v>13</v>
      </c>
      <c r="T526">
        <f t="shared" si="10"/>
        <v>2.59</v>
      </c>
      <c r="U526">
        <f t="shared" si="37"/>
        <v>12</v>
      </c>
      <c r="V526" s="49">
        <f t="shared" si="21"/>
        <v>12</v>
      </c>
      <c r="W526">
        <f t="shared" si="12"/>
        <v>2.89</v>
      </c>
      <c r="X526">
        <f t="shared" si="38"/>
        <v>33</v>
      </c>
      <c r="Y526" s="49">
        <f t="shared" si="22"/>
        <v>33</v>
      </c>
      <c r="Z526">
        <f t="shared" si="14"/>
        <v>3.09</v>
      </c>
      <c r="AA526">
        <f t="shared" si="39"/>
        <v>44</v>
      </c>
      <c r="AB526">
        <f t="shared" si="23"/>
        <v>44</v>
      </c>
      <c r="AC526">
        <f t="shared" si="24"/>
        <v>2.6</v>
      </c>
      <c r="AD526" cm="1">
        <f t="array" ref="AD526">1+SUMPRODUCT((D$469:D$776=D526)*(AC$469:AC$776&lt;AC526))</f>
        <v>7</v>
      </c>
      <c r="AE526">
        <f t="shared" si="25"/>
        <v>7</v>
      </c>
      <c r="AF526">
        <f t="shared" si="26"/>
        <v>2.42</v>
      </c>
      <c r="AG526" cm="1">
        <f t="array" ref="AG526">1+SUMPRODUCT((D$469:D$776=D526)*(AF$469:AF$776&lt;AF526))</f>
        <v>1</v>
      </c>
      <c r="AH526">
        <f t="shared" si="27"/>
        <v>1</v>
      </c>
      <c r="AI526">
        <f t="shared" si="28"/>
        <v>2.57</v>
      </c>
      <c r="AJ526" cm="1">
        <f t="array" ref="AJ526">1+SUMPRODUCT((D$469:D$776=D526)*(AI$469:AI$776&lt;AI526))</f>
        <v>2</v>
      </c>
      <c r="AK526">
        <f t="shared" si="29"/>
        <v>2</v>
      </c>
      <c r="AL526">
        <f t="shared" si="30"/>
        <v>2.58</v>
      </c>
      <c r="AM526" cm="1">
        <f t="array" ref="AM526">1+SUMPRODUCT((D$469:D$776=D526)*(AL$469:AL$776&lt;AL526))</f>
        <v>3</v>
      </c>
      <c r="AN526">
        <f t="shared" si="31"/>
        <v>3</v>
      </c>
    </row>
    <row r="527" spans="2:40" x14ac:dyDescent="0.3">
      <c r="B527" t="s">
        <v>336</v>
      </c>
      <c r="C527" t="str">
        <f>VLOOKUP(B527,class!A$1:B$357,2,FALSE)</f>
        <v>Unitary authority</v>
      </c>
      <c r="D527" t="str">
        <f>VLOOKUP(B527,classifications!E$3:F$335,2,FALSE)</f>
        <v xml:space="preserve">Largely Rural (rural including hub towns 50-79%) </v>
      </c>
      <c r="E527" s="7">
        <f t="shared" si="0"/>
        <v>2.8</v>
      </c>
      <c r="F527" s="49">
        <f t="shared" si="32"/>
        <v>9</v>
      </c>
      <c r="G527" s="49">
        <f t="shared" si="16"/>
        <v>9</v>
      </c>
      <c r="H527">
        <f t="shared" si="2"/>
        <v>2.99</v>
      </c>
      <c r="I527" s="49">
        <f t="shared" si="33"/>
        <v>29</v>
      </c>
      <c r="J527" s="49">
        <f t="shared" si="17"/>
        <v>29</v>
      </c>
      <c r="K527">
        <f t="shared" si="4"/>
        <v>2.76</v>
      </c>
      <c r="L527">
        <f t="shared" si="34"/>
        <v>15</v>
      </c>
      <c r="M527" s="49">
        <f t="shared" si="18"/>
        <v>15</v>
      </c>
      <c r="N527">
        <f t="shared" si="6"/>
        <v>2.4500000000000002</v>
      </c>
      <c r="O527">
        <f t="shared" si="35"/>
        <v>8</v>
      </c>
      <c r="P527" s="49">
        <f t="shared" si="19"/>
        <v>8</v>
      </c>
      <c r="Q527">
        <f t="shared" si="8"/>
        <v>2.6</v>
      </c>
      <c r="R527">
        <f t="shared" si="36"/>
        <v>14</v>
      </c>
      <c r="S527" s="49">
        <f t="shared" si="20"/>
        <v>14</v>
      </c>
      <c r="T527">
        <f t="shared" si="10"/>
        <v>2.74</v>
      </c>
      <c r="U527">
        <f t="shared" si="37"/>
        <v>16</v>
      </c>
      <c r="V527" s="49">
        <f t="shared" si="21"/>
        <v>16</v>
      </c>
      <c r="W527">
        <f t="shared" si="12"/>
        <v>2.68</v>
      </c>
      <c r="X527">
        <f t="shared" si="38"/>
        <v>12</v>
      </c>
      <c r="Y527" s="49">
        <f t="shared" si="22"/>
        <v>12</v>
      </c>
      <c r="Z527">
        <f t="shared" si="14"/>
        <v>2.71</v>
      </c>
      <c r="AA527">
        <f t="shared" si="39"/>
        <v>15</v>
      </c>
      <c r="AB527">
        <f t="shared" si="23"/>
        <v>15</v>
      </c>
      <c r="AC527">
        <f t="shared" si="24"/>
        <v>3.1</v>
      </c>
      <c r="AD527" cm="1">
        <f t="array" ref="AD527">1+SUMPRODUCT((D$469:D$776=D527)*(AC$469:AC$776&lt;AC527))</f>
        <v>25</v>
      </c>
      <c r="AE527">
        <f t="shared" si="25"/>
        <v>25</v>
      </c>
      <c r="AF527">
        <f t="shared" si="26"/>
        <v>3.15</v>
      </c>
      <c r="AG527" cm="1">
        <f t="array" ref="AG527">1+SUMPRODUCT((D$469:D$776=D527)*(AF$469:AF$776&lt;AF527))</f>
        <v>16</v>
      </c>
      <c r="AH527">
        <f t="shared" si="27"/>
        <v>16</v>
      </c>
      <c r="AI527">
        <f t="shared" si="28"/>
        <v>2.91</v>
      </c>
      <c r="AJ527" cm="1">
        <f t="array" ref="AJ527">1+SUMPRODUCT((D$469:D$776=D527)*(AI$469:AI$776&lt;AI527))</f>
        <v>14</v>
      </c>
      <c r="AK527">
        <f t="shared" si="29"/>
        <v>14</v>
      </c>
      <c r="AL527">
        <f t="shared" si="30"/>
        <v>2.87</v>
      </c>
      <c r="AM527" cm="1">
        <f t="array" ref="AM527">1+SUMPRODUCT((D$469:D$776=D527)*(AL$469:AL$776&lt;AL527))</f>
        <v>13</v>
      </c>
      <c r="AN527">
        <f t="shared" si="31"/>
        <v>13</v>
      </c>
    </row>
    <row r="528" spans="2:40" x14ac:dyDescent="0.3">
      <c r="B528" t="s">
        <v>68</v>
      </c>
      <c r="C528" t="str">
        <f>VLOOKUP(B528,class!A$1:B$357,2,FALSE)</f>
        <v>London borough</v>
      </c>
      <c r="D528" t="str">
        <f>VLOOKUP(B528,classifications!E$3:F$335,2,FALSE)</f>
        <v>Urban with Major Conurbation</v>
      </c>
      <c r="E528" s="7" t="str">
        <f t="shared" si="0"/>
        <v>x</v>
      </c>
      <c r="F528" s="49">
        <f t="shared" si="32"/>
        <v>75</v>
      </c>
      <c r="G528" s="49">
        <f t="shared" si="16"/>
        <v>9999</v>
      </c>
      <c r="H528" t="str">
        <f t="shared" si="2"/>
        <v>x</v>
      </c>
      <c r="I528" s="49">
        <f t="shared" si="33"/>
        <v>75</v>
      </c>
      <c r="J528" s="49">
        <f t="shared" si="17"/>
        <v>9999</v>
      </c>
      <c r="K528" t="str">
        <f t="shared" si="4"/>
        <v>x</v>
      </c>
      <c r="L528">
        <f t="shared" si="34"/>
        <v>75</v>
      </c>
      <c r="M528" s="49">
        <f t="shared" si="18"/>
        <v>9999</v>
      </c>
      <c r="N528" t="str">
        <f t="shared" si="6"/>
        <v>x</v>
      </c>
      <c r="O528">
        <f t="shared" si="35"/>
        <v>75</v>
      </c>
      <c r="P528" s="49">
        <f t="shared" si="19"/>
        <v>9999</v>
      </c>
      <c r="Q528" t="str">
        <f t="shared" si="8"/>
        <v>x</v>
      </c>
      <c r="R528">
        <f t="shared" si="36"/>
        <v>75</v>
      </c>
      <c r="S528" s="49">
        <f t="shared" si="20"/>
        <v>9999</v>
      </c>
      <c r="T528" t="str">
        <f t="shared" si="10"/>
        <v>x</v>
      </c>
      <c r="U528">
        <f t="shared" si="37"/>
        <v>75</v>
      </c>
      <c r="V528" s="49">
        <f t="shared" si="21"/>
        <v>9999</v>
      </c>
      <c r="W528" t="str">
        <f t="shared" si="12"/>
        <v>x</v>
      </c>
      <c r="X528">
        <f t="shared" si="38"/>
        <v>75</v>
      </c>
      <c r="Y528" s="49">
        <f t="shared" si="22"/>
        <v>9999</v>
      </c>
      <c r="Z528" t="str">
        <f t="shared" si="14"/>
        <v>x</v>
      </c>
      <c r="AA528">
        <f t="shared" si="39"/>
        <v>75</v>
      </c>
      <c r="AB528">
        <f t="shared" si="23"/>
        <v>9999</v>
      </c>
      <c r="AC528" t="str">
        <f t="shared" si="24"/>
        <v>x</v>
      </c>
      <c r="AD528" cm="1">
        <f t="array" ref="AD528">1+SUMPRODUCT((D$469:D$776=D528)*(AC$469:AC$776&lt;AC528))</f>
        <v>75</v>
      </c>
      <c r="AE528">
        <f t="shared" si="25"/>
        <v>9999</v>
      </c>
      <c r="AF528" t="str">
        <f t="shared" si="26"/>
        <v>x</v>
      </c>
      <c r="AG528" cm="1">
        <f t="array" ref="AG528">1+SUMPRODUCT((D$469:D$776=D528)*(AF$469:AF$776&lt;AF528))</f>
        <v>75</v>
      </c>
      <c r="AH528">
        <f t="shared" si="27"/>
        <v>9999</v>
      </c>
      <c r="AI528" t="str">
        <f t="shared" si="28"/>
        <v>x</v>
      </c>
      <c r="AJ528" cm="1">
        <f t="array" ref="AJ528">1+SUMPRODUCT((D$469:D$776=D528)*(AI$469:AI$776&lt;AI528))</f>
        <v>74</v>
      </c>
      <c r="AK528">
        <f t="shared" si="29"/>
        <v>9999</v>
      </c>
      <c r="AL528" t="str">
        <f t="shared" si="30"/>
        <v>x</v>
      </c>
      <c r="AM528" cm="1">
        <f t="array" ref="AM528">1+SUMPRODUCT((D$469:D$776=D528)*(AL$469:AL$776&lt;AL528))</f>
        <v>73</v>
      </c>
      <c r="AN528">
        <f t="shared" si="31"/>
        <v>9999</v>
      </c>
    </row>
    <row r="529" spans="2:40" x14ac:dyDescent="0.3">
      <c r="B529" t="s">
        <v>69</v>
      </c>
      <c r="C529" t="str">
        <f>VLOOKUP(B529,class!A$1:B$357,2,FALSE)</f>
        <v>Shire district</v>
      </c>
      <c r="D529" t="str">
        <f>VLOOKUP(B529,classifications!E$3:F$335,2,FALSE)</f>
        <v>Urban with Significant Rural (rural including hub towns 26-49%)</v>
      </c>
      <c r="E529" s="7">
        <f t="shared" si="0"/>
        <v>3.37</v>
      </c>
      <c r="F529" s="49">
        <f t="shared" si="32"/>
        <v>46</v>
      </c>
      <c r="G529" s="49">
        <f t="shared" si="16"/>
        <v>46</v>
      </c>
      <c r="H529">
        <f t="shared" si="2"/>
        <v>3.02</v>
      </c>
      <c r="I529" s="49">
        <f t="shared" si="33"/>
        <v>31</v>
      </c>
      <c r="J529" s="49">
        <f t="shared" si="17"/>
        <v>31</v>
      </c>
      <c r="K529">
        <f t="shared" si="4"/>
        <v>2.64</v>
      </c>
      <c r="L529">
        <f t="shared" si="34"/>
        <v>10</v>
      </c>
      <c r="M529" s="49">
        <f t="shared" si="18"/>
        <v>10</v>
      </c>
      <c r="N529">
        <f t="shared" si="6"/>
        <v>2.2599999999999998</v>
      </c>
      <c r="O529">
        <f t="shared" si="35"/>
        <v>5</v>
      </c>
      <c r="P529" s="49">
        <f t="shared" si="19"/>
        <v>5</v>
      </c>
      <c r="Q529">
        <f t="shared" si="8"/>
        <v>2.38</v>
      </c>
      <c r="R529">
        <f t="shared" si="36"/>
        <v>4</v>
      </c>
      <c r="S529" s="49">
        <f t="shared" si="20"/>
        <v>4</v>
      </c>
      <c r="T529">
        <f t="shared" si="10"/>
        <v>2.68</v>
      </c>
      <c r="U529">
        <f t="shared" si="37"/>
        <v>16</v>
      </c>
      <c r="V529" s="49">
        <f t="shared" si="21"/>
        <v>16</v>
      </c>
      <c r="W529">
        <f t="shared" si="12"/>
        <v>2.88</v>
      </c>
      <c r="X529">
        <f t="shared" si="38"/>
        <v>31</v>
      </c>
      <c r="Y529" s="49">
        <f t="shared" si="22"/>
        <v>31</v>
      </c>
      <c r="Z529">
        <f t="shared" si="14"/>
        <v>3</v>
      </c>
      <c r="AA529">
        <f t="shared" si="39"/>
        <v>40</v>
      </c>
      <c r="AB529">
        <f t="shared" si="23"/>
        <v>40</v>
      </c>
      <c r="AC529">
        <f t="shared" si="24"/>
        <v>3.39</v>
      </c>
      <c r="AD529" cm="1">
        <f t="array" ref="AD529">1+SUMPRODUCT((D$469:D$776=D529)*(AC$469:AC$776&lt;AC529))</f>
        <v>42</v>
      </c>
      <c r="AE529">
        <f t="shared" si="25"/>
        <v>42</v>
      </c>
      <c r="AF529">
        <f t="shared" si="26"/>
        <v>3.17</v>
      </c>
      <c r="AG529" cm="1">
        <f t="array" ref="AG529">1+SUMPRODUCT((D$469:D$776=D529)*(AF$469:AF$776&lt;AF529))</f>
        <v>22</v>
      </c>
      <c r="AH529">
        <f t="shared" si="27"/>
        <v>22</v>
      </c>
      <c r="AI529">
        <f t="shared" si="28"/>
        <v>3.24</v>
      </c>
      <c r="AJ529" cm="1">
        <f t="array" ref="AJ529">1+SUMPRODUCT((D$469:D$776=D529)*(AI$469:AI$776&lt;AI529))</f>
        <v>40</v>
      </c>
      <c r="AK529">
        <f t="shared" si="29"/>
        <v>40</v>
      </c>
      <c r="AL529">
        <f t="shared" si="30"/>
        <v>3.24</v>
      </c>
      <c r="AM529" cm="1">
        <f t="array" ref="AM529">1+SUMPRODUCT((D$469:D$776=D529)*(AL$469:AL$776&lt;AL529))</f>
        <v>31</v>
      </c>
      <c r="AN529">
        <f t="shared" si="31"/>
        <v>31</v>
      </c>
    </row>
    <row r="530" spans="2:40" x14ac:dyDescent="0.3">
      <c r="B530" t="s">
        <v>70</v>
      </c>
      <c r="C530" t="str">
        <f>VLOOKUP(B530,class!A$1:B$357,2,FALSE)</f>
        <v>Shire district</v>
      </c>
      <c r="D530" t="str">
        <f>VLOOKUP(B530,classifications!E$3:F$335,2,FALSE)</f>
        <v xml:space="preserve">Mainly Rural (rural including hub towns &gt;=80%) </v>
      </c>
      <c r="E530" s="7">
        <f t="shared" si="0"/>
        <v>2.67</v>
      </c>
      <c r="F530" s="49">
        <f t="shared" si="32"/>
        <v>8</v>
      </c>
      <c r="G530" s="49">
        <f t="shared" si="16"/>
        <v>8</v>
      </c>
      <c r="H530">
        <f t="shared" si="2"/>
        <v>3.32</v>
      </c>
      <c r="I530" s="49">
        <f t="shared" si="33"/>
        <v>38</v>
      </c>
      <c r="J530" s="49">
        <f t="shared" si="17"/>
        <v>38</v>
      </c>
      <c r="K530">
        <f t="shared" si="4"/>
        <v>2.71</v>
      </c>
      <c r="L530">
        <f t="shared" si="34"/>
        <v>22</v>
      </c>
      <c r="M530" s="49">
        <f t="shared" si="18"/>
        <v>22</v>
      </c>
      <c r="N530">
        <f t="shared" si="6"/>
        <v>2.6</v>
      </c>
      <c r="O530">
        <f t="shared" si="35"/>
        <v>18</v>
      </c>
      <c r="P530" s="49">
        <f t="shared" si="19"/>
        <v>18</v>
      </c>
      <c r="Q530">
        <f t="shared" si="8"/>
        <v>3.07</v>
      </c>
      <c r="R530">
        <f t="shared" si="36"/>
        <v>37</v>
      </c>
      <c r="S530" s="49">
        <f t="shared" si="20"/>
        <v>37</v>
      </c>
      <c r="T530">
        <f t="shared" si="10"/>
        <v>2.68</v>
      </c>
      <c r="U530">
        <f t="shared" si="37"/>
        <v>22</v>
      </c>
      <c r="V530" s="49">
        <f t="shared" si="21"/>
        <v>22</v>
      </c>
      <c r="W530">
        <f t="shared" si="12"/>
        <v>2.62</v>
      </c>
      <c r="X530">
        <f t="shared" si="38"/>
        <v>18</v>
      </c>
      <c r="Y530" s="49">
        <f t="shared" si="22"/>
        <v>18</v>
      </c>
      <c r="Z530">
        <f t="shared" si="14"/>
        <v>3.06</v>
      </c>
      <c r="AA530">
        <f t="shared" si="39"/>
        <v>38</v>
      </c>
      <c r="AB530">
        <f t="shared" si="23"/>
        <v>38</v>
      </c>
      <c r="AC530">
        <f t="shared" si="24"/>
        <v>3.11</v>
      </c>
      <c r="AD530" cm="1">
        <f t="array" ref="AD530">1+SUMPRODUCT((D$469:D$776=D530)*(AC$469:AC$776&lt;AC530))</f>
        <v>29</v>
      </c>
      <c r="AE530">
        <f t="shared" si="25"/>
        <v>29</v>
      </c>
      <c r="AF530">
        <f t="shared" si="26"/>
        <v>3.1</v>
      </c>
      <c r="AG530" cm="1">
        <f t="array" ref="AG530">1+SUMPRODUCT((D$469:D$776=D530)*(AF$469:AF$776&lt;AF530))</f>
        <v>23</v>
      </c>
      <c r="AH530">
        <f t="shared" si="27"/>
        <v>23</v>
      </c>
      <c r="AI530">
        <f t="shared" si="28"/>
        <v>2.67</v>
      </c>
      <c r="AJ530" cm="1">
        <f t="array" ref="AJ530">1+SUMPRODUCT((D$469:D$776=D530)*(AI$469:AI$776&lt;AI530))</f>
        <v>11</v>
      </c>
      <c r="AK530">
        <f t="shared" si="29"/>
        <v>11</v>
      </c>
      <c r="AL530">
        <f t="shared" si="30"/>
        <v>2.91</v>
      </c>
      <c r="AM530" cm="1">
        <f t="array" ref="AM530">1+SUMPRODUCT((D$469:D$776=D530)*(AL$469:AL$776&lt;AL530))</f>
        <v>12</v>
      </c>
      <c r="AN530">
        <f t="shared" si="31"/>
        <v>12</v>
      </c>
    </row>
    <row r="531" spans="2:40" x14ac:dyDescent="0.3">
      <c r="B531" t="s">
        <v>72</v>
      </c>
      <c r="C531" t="str">
        <f>VLOOKUP(B531,class!A$1:B$357,2,FALSE)</f>
        <v>Unitary authority</v>
      </c>
      <c r="D531" t="str">
        <f>VLOOKUP(B531,classifications!E$3:F$335,2,FALSE)</f>
        <v xml:space="preserve">Mainly Rural (rural including hub towns &gt;=80%) </v>
      </c>
      <c r="E531" s="7">
        <f t="shared" si="0"/>
        <v>2.96</v>
      </c>
      <c r="F531" s="49">
        <f t="shared" si="32"/>
        <v>21</v>
      </c>
      <c r="G531" s="49">
        <f t="shared" si="16"/>
        <v>21</v>
      </c>
      <c r="H531">
        <f t="shared" si="2"/>
        <v>2.94</v>
      </c>
      <c r="I531" s="49">
        <f t="shared" si="33"/>
        <v>26</v>
      </c>
      <c r="J531" s="49">
        <f t="shared" si="17"/>
        <v>26</v>
      </c>
      <c r="K531">
        <f t="shared" si="4"/>
        <v>2.89</v>
      </c>
      <c r="L531">
        <f t="shared" si="34"/>
        <v>29</v>
      </c>
      <c r="M531" s="49">
        <f t="shared" si="18"/>
        <v>29</v>
      </c>
      <c r="N531">
        <f t="shared" si="6"/>
        <v>2.9</v>
      </c>
      <c r="O531">
        <f t="shared" si="35"/>
        <v>34</v>
      </c>
      <c r="P531" s="49">
        <f t="shared" si="19"/>
        <v>34</v>
      </c>
      <c r="Q531">
        <f t="shared" si="8"/>
        <v>2.81</v>
      </c>
      <c r="R531">
        <f t="shared" si="36"/>
        <v>28</v>
      </c>
      <c r="S531" s="49">
        <f t="shared" si="20"/>
        <v>28</v>
      </c>
      <c r="T531">
        <f t="shared" si="10"/>
        <v>2.63</v>
      </c>
      <c r="U531">
        <f t="shared" si="37"/>
        <v>20</v>
      </c>
      <c r="V531" s="49">
        <f t="shared" si="21"/>
        <v>20</v>
      </c>
      <c r="W531">
        <f t="shared" si="12"/>
        <v>2.6</v>
      </c>
      <c r="X531">
        <f t="shared" si="38"/>
        <v>17</v>
      </c>
      <c r="Y531" s="49">
        <f t="shared" si="22"/>
        <v>17</v>
      </c>
      <c r="Z531">
        <f t="shared" si="14"/>
        <v>2.82</v>
      </c>
      <c r="AA531">
        <f t="shared" si="39"/>
        <v>23</v>
      </c>
      <c r="AB531">
        <f t="shared" si="23"/>
        <v>23</v>
      </c>
      <c r="AC531">
        <f t="shared" si="24"/>
        <v>2.9</v>
      </c>
      <c r="AD531" cm="1">
        <f t="array" ref="AD531">1+SUMPRODUCT((D$469:D$776=D531)*(AC$469:AC$776&lt;AC531))</f>
        <v>20</v>
      </c>
      <c r="AE531">
        <f t="shared" si="25"/>
        <v>20</v>
      </c>
      <c r="AF531">
        <f t="shared" si="26"/>
        <v>3.13</v>
      </c>
      <c r="AG531" cm="1">
        <f t="array" ref="AG531">1+SUMPRODUCT((D$469:D$776=D531)*(AF$469:AF$776&lt;AF531))</f>
        <v>25</v>
      </c>
      <c r="AH531">
        <f t="shared" si="27"/>
        <v>25</v>
      </c>
      <c r="AI531">
        <f t="shared" si="28"/>
        <v>3.14</v>
      </c>
      <c r="AJ531" cm="1">
        <f t="array" ref="AJ531">1+SUMPRODUCT((D$469:D$776=D531)*(AI$469:AI$776&lt;AI531))</f>
        <v>27</v>
      </c>
      <c r="AK531">
        <f t="shared" si="29"/>
        <v>27</v>
      </c>
      <c r="AL531">
        <f t="shared" si="30"/>
        <v>2.89</v>
      </c>
      <c r="AM531" cm="1">
        <f t="array" ref="AM531">1+SUMPRODUCT((D$469:D$776=D531)*(AL$469:AL$776&lt;AL531))</f>
        <v>10</v>
      </c>
      <c r="AN531">
        <f t="shared" si="31"/>
        <v>10</v>
      </c>
    </row>
    <row r="532" spans="2:40" x14ac:dyDescent="0.3">
      <c r="B532" t="s">
        <v>73</v>
      </c>
      <c r="C532" t="str">
        <f>VLOOKUP(B532,class!A$1:B$357,2,FALSE)</f>
        <v>Shire district</v>
      </c>
      <c r="D532" t="str">
        <f>VLOOKUP(B532,classifications!E$3:F$335,2,FALSE)</f>
        <v xml:space="preserve">Mainly Rural (rural including hub towns &gt;=80%) </v>
      </c>
      <c r="E532" s="7">
        <f t="shared" si="0"/>
        <v>2.99</v>
      </c>
      <c r="F532" s="49">
        <f t="shared" si="32"/>
        <v>23</v>
      </c>
      <c r="G532" s="49">
        <f t="shared" si="16"/>
        <v>23</v>
      </c>
      <c r="H532">
        <f t="shared" si="2"/>
        <v>2.59</v>
      </c>
      <c r="I532" s="49">
        <f t="shared" si="33"/>
        <v>8</v>
      </c>
      <c r="J532" s="49">
        <f t="shared" si="17"/>
        <v>8</v>
      </c>
      <c r="K532">
        <f t="shared" si="4"/>
        <v>2.7</v>
      </c>
      <c r="L532">
        <f t="shared" si="34"/>
        <v>21</v>
      </c>
      <c r="M532" s="49">
        <f t="shared" si="18"/>
        <v>21</v>
      </c>
      <c r="N532">
        <f t="shared" si="6"/>
        <v>2.73</v>
      </c>
      <c r="O532">
        <f t="shared" si="35"/>
        <v>23</v>
      </c>
      <c r="P532" s="49">
        <f t="shared" si="19"/>
        <v>23</v>
      </c>
      <c r="Q532">
        <f t="shared" si="8"/>
        <v>2.5299999999999998</v>
      </c>
      <c r="R532">
        <f t="shared" si="36"/>
        <v>12</v>
      </c>
      <c r="S532" s="49">
        <f t="shared" si="20"/>
        <v>12</v>
      </c>
      <c r="T532">
        <f t="shared" si="10"/>
        <v>2.23</v>
      </c>
      <c r="U532">
        <f t="shared" si="37"/>
        <v>4</v>
      </c>
      <c r="V532" s="49">
        <f t="shared" si="21"/>
        <v>4</v>
      </c>
      <c r="W532">
        <f t="shared" si="12"/>
        <v>2.2400000000000002</v>
      </c>
      <c r="X532">
        <f t="shared" si="38"/>
        <v>4</v>
      </c>
      <c r="Y532" s="49">
        <f t="shared" si="22"/>
        <v>4</v>
      </c>
      <c r="Z532">
        <f t="shared" si="14"/>
        <v>3.16</v>
      </c>
      <c r="AA532">
        <f t="shared" si="39"/>
        <v>40</v>
      </c>
      <c r="AB532">
        <f t="shared" si="23"/>
        <v>40</v>
      </c>
      <c r="AC532">
        <f t="shared" si="24"/>
        <v>2.76</v>
      </c>
      <c r="AD532" cm="1">
        <f t="array" ref="AD532">1+SUMPRODUCT((D$469:D$776=D532)*(AC$469:AC$776&lt;AC532))</f>
        <v>12</v>
      </c>
      <c r="AE532">
        <f t="shared" si="25"/>
        <v>12</v>
      </c>
      <c r="AF532">
        <f t="shared" si="26"/>
        <v>2.96</v>
      </c>
      <c r="AG532" cm="1">
        <f t="array" ref="AG532">1+SUMPRODUCT((D$469:D$776=D532)*(AF$469:AF$776&lt;AF532))</f>
        <v>15</v>
      </c>
      <c r="AH532">
        <f t="shared" si="27"/>
        <v>15</v>
      </c>
      <c r="AI532">
        <f t="shared" si="28"/>
        <v>2.64</v>
      </c>
      <c r="AJ532" cm="1">
        <f t="array" ref="AJ532">1+SUMPRODUCT((D$469:D$776=D532)*(AI$469:AI$776&lt;AI532))</f>
        <v>10</v>
      </c>
      <c r="AK532">
        <f t="shared" si="29"/>
        <v>10</v>
      </c>
      <c r="AL532">
        <f t="shared" si="30"/>
        <v>3.2</v>
      </c>
      <c r="AM532" cm="1">
        <f t="array" ref="AM532">1+SUMPRODUCT((D$469:D$776=D532)*(AL$469:AL$776&lt;AL532))</f>
        <v>23</v>
      </c>
      <c r="AN532">
        <f t="shared" si="31"/>
        <v>23</v>
      </c>
    </row>
    <row r="533" spans="2:40" x14ac:dyDescent="0.3">
      <c r="B533" t="s">
        <v>74</v>
      </c>
      <c r="C533" t="str">
        <f>VLOOKUP(B533,class!A$1:B$357,2,FALSE)</f>
        <v>Unitary authority</v>
      </c>
      <c r="D533" t="str">
        <f>VLOOKUP(B533,classifications!E$3:F$335,2,FALSE)</f>
        <v xml:space="preserve">Largely Rural (rural including hub towns 50-79%) </v>
      </c>
      <c r="E533" s="7">
        <f t="shared" ref="E533:E595" si="40">VLOOKUP($B533,$B$7:$G$431,2,FALSE)</f>
        <v>3.23</v>
      </c>
      <c r="F533" s="49">
        <f t="shared" ref="F533:F564" si="41">1+SUMPRODUCT((D$469:D$776=D533)*(E$469:E$776&lt;E533))</f>
        <v>36</v>
      </c>
      <c r="G533" s="49">
        <f t="shared" ref="G533:G593" si="42">IF(E533="x",9999,F533)</f>
        <v>36</v>
      </c>
      <c r="H533">
        <f t="shared" ref="H533:H595" si="43">VLOOKUP($B533,$B$7:$G$431,3,FALSE)</f>
        <v>3.19</v>
      </c>
      <c r="I533" s="49">
        <f t="shared" ref="I533:I564" si="44">1+SUMPRODUCT((D$469:D$776=D533)*(H$469:H$776&lt;H533))</f>
        <v>37</v>
      </c>
      <c r="J533" s="49">
        <f t="shared" ref="J533:J593" si="45">IF(H533="x",9999,I533)</f>
        <v>37</v>
      </c>
      <c r="K533">
        <f t="shared" ref="K533:K595" si="46">VLOOKUP($B533,$B$7:$G$431,4,FALSE)</f>
        <v>2.99</v>
      </c>
      <c r="L533">
        <f t="shared" ref="L533:L564" si="47">1+SUMPRODUCT((D$469:D$776=D533)*(K$469:K$776&lt;K533))</f>
        <v>32</v>
      </c>
      <c r="M533" s="49">
        <f t="shared" ref="M533:M593" si="48">IF(K533="x",9999,L533)</f>
        <v>32</v>
      </c>
      <c r="N533">
        <f t="shared" ref="N533:N595" si="49">VLOOKUP($B533,$B$7:$G$431,5,FALSE)</f>
        <v>2.99</v>
      </c>
      <c r="O533">
        <f t="shared" ref="O533:O564" si="50">1+SUMPRODUCT((D$469:D$776=D533)*(N$469:N$776&lt;N533))</f>
        <v>36</v>
      </c>
      <c r="P533" s="49">
        <f t="shared" ref="P533:P593" si="51">IF(N533="x",9999,O533)</f>
        <v>36</v>
      </c>
      <c r="Q533">
        <f t="shared" ref="Q533:Q595" si="52">VLOOKUP($B533,$B$7:$G$431,6,FALSE)</f>
        <v>3.18</v>
      </c>
      <c r="R533">
        <f t="shared" ref="R533:R564" si="53">1+SUMPRODUCT((D$469:D$776=D533)*(Q$469:Q$776&lt;Q533))</f>
        <v>39</v>
      </c>
      <c r="S533" s="49">
        <f t="shared" ref="S533:S593" si="54">IF(Q533="x",9999,R533)</f>
        <v>39</v>
      </c>
      <c r="T533">
        <f t="shared" ref="T533:T595" si="55">VLOOKUP($B533,$B$7:$H$431,7,FALSE)</f>
        <v>2.62</v>
      </c>
      <c r="U533">
        <f t="shared" ref="U533:U564" si="56">1+SUMPRODUCT((D$469:D$776=D533)*(T$469:T$776&lt;T533))</f>
        <v>6</v>
      </c>
      <c r="V533" s="49">
        <f t="shared" ref="V533:V593" si="57">IF(T533="x",9999,U533)</f>
        <v>6</v>
      </c>
      <c r="W533">
        <f t="shared" ref="W533:W595" si="58">VLOOKUP($B533,$B$7:$I$431,8,FALSE)</f>
        <v>2.8</v>
      </c>
      <c r="X533">
        <f t="shared" ref="X533:X564" si="59">1+SUMPRODUCT((D$469:D$776=D533)*(W$469:W$776&lt;W533))</f>
        <v>21</v>
      </c>
      <c r="Y533" s="49">
        <f t="shared" ref="Y533:Y593" si="60">IF(W533="x",9999,X533)</f>
        <v>21</v>
      </c>
      <c r="Z533">
        <f t="shared" ref="Z533:Z595" si="61">VLOOKUP($B533,$B$7:$J$431,9,FALSE)</f>
        <v>2.82</v>
      </c>
      <c r="AA533">
        <f t="shared" ref="AA533:AA564" si="62">1+SUMPRODUCT((D$469:D$776=D533)*(Z$469:Z$776&lt;Z533))</f>
        <v>23</v>
      </c>
      <c r="AB533">
        <f t="shared" ref="AB533:AB593" si="63">IF(Z533="x",9999,AA533)</f>
        <v>23</v>
      </c>
      <c r="AC533">
        <f t="shared" si="24"/>
        <v>3.23</v>
      </c>
      <c r="AD533" cm="1">
        <f t="array" ref="AD533">1+SUMPRODUCT((D$469:D$776=D533)*(AC$469:AC$776&lt;AC533))</f>
        <v>31</v>
      </c>
      <c r="AE533">
        <f t="shared" si="25"/>
        <v>31</v>
      </c>
      <c r="AF533">
        <f t="shared" si="26"/>
        <v>3.05</v>
      </c>
      <c r="AG533" cm="1">
        <f t="array" ref="AG533">1+SUMPRODUCT((D$469:D$776=D533)*(AF$469:AF$776&lt;AF533))</f>
        <v>12</v>
      </c>
      <c r="AH533">
        <f t="shared" si="27"/>
        <v>12</v>
      </c>
      <c r="AI533">
        <f t="shared" si="28"/>
        <v>2.9</v>
      </c>
      <c r="AJ533" cm="1">
        <f t="array" ref="AJ533">1+SUMPRODUCT((D$469:D$776=D533)*(AI$469:AI$776&lt;AI533))</f>
        <v>13</v>
      </c>
      <c r="AK533">
        <f t="shared" si="29"/>
        <v>13</v>
      </c>
      <c r="AL533">
        <f t="shared" si="30"/>
        <v>3.13</v>
      </c>
      <c r="AM533" cm="1">
        <f t="array" ref="AM533">1+SUMPRODUCT((D$469:D$776=D533)*(AL$469:AL$776&lt;AL533))</f>
        <v>21</v>
      </c>
      <c r="AN533">
        <f t="shared" si="31"/>
        <v>21</v>
      </c>
    </row>
    <row r="534" spans="2:40" x14ac:dyDescent="0.3">
      <c r="B534" t="s">
        <v>75</v>
      </c>
      <c r="C534" t="str">
        <f>VLOOKUP(B534,class!A$1:B$357,2,FALSE)</f>
        <v>Metropolitan district</v>
      </c>
      <c r="D534" t="str">
        <f>VLOOKUP(B534,classifications!E$3:F$335,2,FALSE)</f>
        <v>Urban with City and Town</v>
      </c>
      <c r="E534" s="7">
        <f t="shared" si="40"/>
        <v>3.01</v>
      </c>
      <c r="F534" s="49">
        <f t="shared" si="41"/>
        <v>31</v>
      </c>
      <c r="G534" s="49">
        <f t="shared" si="42"/>
        <v>31</v>
      </c>
      <c r="H534">
        <f t="shared" si="43"/>
        <v>2.92</v>
      </c>
      <c r="I534" s="49">
        <f t="shared" si="44"/>
        <v>28</v>
      </c>
      <c r="J534" s="49">
        <f t="shared" si="45"/>
        <v>28</v>
      </c>
      <c r="K534">
        <f t="shared" si="46"/>
        <v>2.69</v>
      </c>
      <c r="L534">
        <f t="shared" si="47"/>
        <v>19</v>
      </c>
      <c r="M534" s="49">
        <f t="shared" si="48"/>
        <v>19</v>
      </c>
      <c r="N534">
        <f t="shared" si="49"/>
        <v>2.48</v>
      </c>
      <c r="O534">
        <f t="shared" si="50"/>
        <v>13</v>
      </c>
      <c r="P534" s="49">
        <f t="shared" si="51"/>
        <v>13</v>
      </c>
      <c r="Q534">
        <f t="shared" si="52"/>
        <v>2.5299999999999998</v>
      </c>
      <c r="R534">
        <f t="shared" si="53"/>
        <v>11</v>
      </c>
      <c r="S534" s="49">
        <f t="shared" si="54"/>
        <v>11</v>
      </c>
      <c r="T534">
        <f t="shared" si="55"/>
        <v>2.9</v>
      </c>
      <c r="U534">
        <f t="shared" si="56"/>
        <v>47</v>
      </c>
      <c r="V534" s="49">
        <f t="shared" si="57"/>
        <v>47</v>
      </c>
      <c r="W534">
        <f t="shared" si="58"/>
        <v>2.96</v>
      </c>
      <c r="X534">
        <f t="shared" si="59"/>
        <v>56</v>
      </c>
      <c r="Y534" s="49">
        <f t="shared" si="60"/>
        <v>56</v>
      </c>
      <c r="Z534">
        <f t="shared" si="61"/>
        <v>3</v>
      </c>
      <c r="AA534">
        <f t="shared" si="62"/>
        <v>66</v>
      </c>
      <c r="AB534">
        <f t="shared" si="63"/>
        <v>66</v>
      </c>
      <c r="AC534">
        <f t="shared" ref="AC534:AC597" si="64">VLOOKUP($B534,$B$7:$Z$431,10,FALSE)</f>
        <v>3</v>
      </c>
      <c r="AD534" cm="1">
        <f t="array" ref="AD534">1+SUMPRODUCT((D$469:D$776=D534)*(AC$469:AC$776&lt;AC534))</f>
        <v>43</v>
      </c>
      <c r="AE534">
        <f t="shared" ref="AE534:AE597" si="65">IF(AC534="x",9999,AD534)</f>
        <v>43</v>
      </c>
      <c r="AF534">
        <f t="shared" ref="AF534:AF597" si="66">VLOOKUP($B534,$B$7:$Z$431,11,FALSE)</f>
        <v>3.34</v>
      </c>
      <c r="AG534" cm="1">
        <f t="array" ref="AG534">1+SUMPRODUCT((D$469:D$776=D534)*(AF$469:AF$776&lt;AF534))</f>
        <v>49</v>
      </c>
      <c r="AH534">
        <f t="shared" ref="AH534:AH597" si="67">IF(AF534="x",9999,AG534)</f>
        <v>49</v>
      </c>
      <c r="AI534">
        <f t="shared" ref="AI534:AI597" si="68">VLOOKUP($B534,$B$7:$Z$431,12,FALSE)</f>
        <v>3.11</v>
      </c>
      <c r="AJ534" cm="1">
        <f t="array" ref="AJ534">1+SUMPRODUCT((D$469:D$776=D534)*(AI$469:AI$776&lt;AI534))</f>
        <v>34</v>
      </c>
      <c r="AK534">
        <f t="shared" ref="AK534:AK597" si="69">IF(AI534="x",9999,AJ534)</f>
        <v>34</v>
      </c>
      <c r="AL534">
        <f t="shared" ref="AL534:AL597" si="70">VLOOKUP($B534,$B$7:$Z$431,13,FALSE)</f>
        <v>3.31</v>
      </c>
      <c r="AM534" cm="1">
        <f t="array" ref="AM534">1+SUMPRODUCT((D$469:D$776=D534)*(AL$469:AL$776&lt;AL534))</f>
        <v>45</v>
      </c>
      <c r="AN534">
        <f t="shared" ref="AN534:AN597" si="71">IF(AL534="x",9999,AM534)</f>
        <v>45</v>
      </c>
    </row>
    <row r="535" spans="2:40" x14ac:dyDescent="0.3">
      <c r="B535" t="s">
        <v>76</v>
      </c>
      <c r="C535" t="str">
        <f>VLOOKUP(B535,class!A$1:B$357,2,FALSE)</f>
        <v>Shire district</v>
      </c>
      <c r="D535" t="str">
        <f>VLOOKUP(B535,classifications!E$3:F$335,2,FALSE)</f>
        <v xml:space="preserve">Mainly Rural (rural including hub towns &gt;=80%) </v>
      </c>
      <c r="E535" s="7">
        <f t="shared" si="40"/>
        <v>2.87</v>
      </c>
      <c r="F535" s="49">
        <f t="shared" si="41"/>
        <v>17</v>
      </c>
      <c r="G535" s="49">
        <f t="shared" si="42"/>
        <v>17</v>
      </c>
      <c r="H535">
        <f t="shared" si="43"/>
        <v>2.48</v>
      </c>
      <c r="I535" s="49">
        <f t="shared" si="44"/>
        <v>4</v>
      </c>
      <c r="J535" s="49">
        <f t="shared" si="45"/>
        <v>4</v>
      </c>
      <c r="K535">
        <f t="shared" si="46"/>
        <v>2.33</v>
      </c>
      <c r="L535">
        <f t="shared" si="47"/>
        <v>4</v>
      </c>
      <c r="M535" s="49">
        <f t="shared" si="48"/>
        <v>4</v>
      </c>
      <c r="N535">
        <f t="shared" si="49"/>
        <v>2.34</v>
      </c>
      <c r="O535">
        <f t="shared" si="50"/>
        <v>5</v>
      </c>
      <c r="P535" s="49">
        <f t="shared" si="51"/>
        <v>5</v>
      </c>
      <c r="Q535">
        <f t="shared" si="52"/>
        <v>2.48</v>
      </c>
      <c r="R535">
        <f t="shared" si="53"/>
        <v>10</v>
      </c>
      <c r="S535" s="49">
        <f t="shared" si="54"/>
        <v>10</v>
      </c>
      <c r="T535">
        <f t="shared" si="55"/>
        <v>2.0099999999999998</v>
      </c>
      <c r="U535">
        <f t="shared" si="56"/>
        <v>1</v>
      </c>
      <c r="V535" s="49">
        <f t="shared" si="57"/>
        <v>1</v>
      </c>
      <c r="W535">
        <f t="shared" si="58"/>
        <v>2.33</v>
      </c>
      <c r="X535">
        <f t="shared" si="59"/>
        <v>6</v>
      </c>
      <c r="Y535" s="49">
        <f t="shared" si="60"/>
        <v>6</v>
      </c>
      <c r="Z535">
        <f t="shared" si="61"/>
        <v>2.75</v>
      </c>
      <c r="AA535">
        <f t="shared" si="62"/>
        <v>20</v>
      </c>
      <c r="AB535">
        <f t="shared" si="63"/>
        <v>20</v>
      </c>
      <c r="AC535">
        <f t="shared" si="64"/>
        <v>2.23</v>
      </c>
      <c r="AD535" cm="1">
        <f t="array" ref="AD535">1+SUMPRODUCT((D$469:D$776=D535)*(AC$469:AC$776&lt;AC535))</f>
        <v>2</v>
      </c>
      <c r="AE535">
        <f t="shared" si="65"/>
        <v>2</v>
      </c>
      <c r="AF535">
        <f t="shared" si="66"/>
        <v>2.91</v>
      </c>
      <c r="AG535" cm="1">
        <f t="array" ref="AG535">1+SUMPRODUCT((D$469:D$776=D535)*(AF$469:AF$776&lt;AF535))</f>
        <v>13</v>
      </c>
      <c r="AH535">
        <f t="shared" si="67"/>
        <v>13</v>
      </c>
      <c r="AI535">
        <f t="shared" si="68"/>
        <v>3.87</v>
      </c>
      <c r="AJ535" cm="1">
        <f t="array" ref="AJ535">1+SUMPRODUCT((D$469:D$776=D535)*(AI$469:AI$776&lt;AI535))</f>
        <v>42</v>
      </c>
      <c r="AK535">
        <f t="shared" si="69"/>
        <v>42</v>
      </c>
      <c r="AL535">
        <f t="shared" si="70"/>
        <v>3.62</v>
      </c>
      <c r="AM535" cm="1">
        <f t="array" ref="AM535">1+SUMPRODUCT((D$469:D$776=D535)*(AL$469:AL$776&lt;AL535))</f>
        <v>36</v>
      </c>
      <c r="AN535">
        <f t="shared" si="71"/>
        <v>36</v>
      </c>
    </row>
    <row r="536" spans="2:40" x14ac:dyDescent="0.3">
      <c r="B536" t="s">
        <v>77</v>
      </c>
      <c r="C536" t="str">
        <f>VLOOKUP(B536,class!A$1:B$357,2,FALSE)</f>
        <v>Shire district</v>
      </c>
      <c r="D536" t="str">
        <f>VLOOKUP(B536,classifications!E$3:F$335,2,FALSE)</f>
        <v>Urban with City and Town</v>
      </c>
      <c r="E536" s="7">
        <f t="shared" si="40"/>
        <v>3.37</v>
      </c>
      <c r="F536" s="49">
        <f t="shared" si="41"/>
        <v>79</v>
      </c>
      <c r="G536" s="49">
        <f t="shared" si="42"/>
        <v>79</v>
      </c>
      <c r="H536">
        <f t="shared" si="43"/>
        <v>2.87</v>
      </c>
      <c r="I536" s="49">
        <f t="shared" si="44"/>
        <v>24</v>
      </c>
      <c r="J536" s="49">
        <f t="shared" si="45"/>
        <v>24</v>
      </c>
      <c r="K536">
        <f t="shared" si="46"/>
        <v>2.48</v>
      </c>
      <c r="L536">
        <f t="shared" si="47"/>
        <v>9</v>
      </c>
      <c r="M536" s="49">
        <f t="shared" si="48"/>
        <v>9</v>
      </c>
      <c r="N536">
        <f t="shared" si="49"/>
        <v>2.91</v>
      </c>
      <c r="O536">
        <f t="shared" si="50"/>
        <v>59</v>
      </c>
      <c r="P536" s="49">
        <f t="shared" si="51"/>
        <v>59</v>
      </c>
      <c r="Q536">
        <f t="shared" si="52"/>
        <v>2.3199999999999998</v>
      </c>
      <c r="R536">
        <f t="shared" si="53"/>
        <v>4</v>
      </c>
      <c r="S536" s="49">
        <f t="shared" si="54"/>
        <v>4</v>
      </c>
      <c r="T536">
        <f t="shared" si="55"/>
        <v>3.02</v>
      </c>
      <c r="U536">
        <f t="shared" si="56"/>
        <v>63</v>
      </c>
      <c r="V536" s="49">
        <f t="shared" si="57"/>
        <v>63</v>
      </c>
      <c r="W536">
        <f t="shared" si="58"/>
        <v>2.97</v>
      </c>
      <c r="X536">
        <f t="shared" si="59"/>
        <v>58</v>
      </c>
      <c r="Y536" s="49">
        <f t="shared" si="60"/>
        <v>58</v>
      </c>
      <c r="Z536">
        <f t="shared" si="61"/>
        <v>2.78</v>
      </c>
      <c r="AA536">
        <f t="shared" si="62"/>
        <v>40</v>
      </c>
      <c r="AB536">
        <f t="shared" si="63"/>
        <v>40</v>
      </c>
      <c r="AC536">
        <f t="shared" si="64"/>
        <v>2.98</v>
      </c>
      <c r="AD536" cm="1">
        <f t="array" ref="AD536">1+SUMPRODUCT((D$469:D$776=D536)*(AC$469:AC$776&lt;AC536))</f>
        <v>37</v>
      </c>
      <c r="AE536">
        <f t="shared" si="65"/>
        <v>37</v>
      </c>
      <c r="AF536">
        <f t="shared" si="66"/>
        <v>3.29</v>
      </c>
      <c r="AG536" cm="1">
        <f t="array" ref="AG536">1+SUMPRODUCT((D$469:D$776=D536)*(AF$469:AF$776&lt;AF536))</f>
        <v>41</v>
      </c>
      <c r="AH536">
        <f t="shared" si="67"/>
        <v>41</v>
      </c>
      <c r="AI536">
        <f t="shared" si="68"/>
        <v>3.62</v>
      </c>
      <c r="AJ536" cm="1">
        <f t="array" ref="AJ536">1+SUMPRODUCT((D$469:D$776=D536)*(AI$469:AI$776&lt;AI536))</f>
        <v>81</v>
      </c>
      <c r="AK536">
        <f t="shared" si="69"/>
        <v>81</v>
      </c>
      <c r="AL536">
        <f t="shared" si="70"/>
        <v>3.73</v>
      </c>
      <c r="AM536" cm="1">
        <f t="array" ref="AM536">1+SUMPRODUCT((D$469:D$776=D536)*(AL$469:AL$776&lt;AL536))</f>
        <v>77</v>
      </c>
      <c r="AN536">
        <f t="shared" si="71"/>
        <v>77</v>
      </c>
    </row>
    <row r="537" spans="2:40" x14ac:dyDescent="0.3">
      <c r="B537" t="s">
        <v>78</v>
      </c>
      <c r="C537" t="str">
        <f>VLOOKUP(B537,class!A$1:B$357,2,FALSE)</f>
        <v>London borough</v>
      </c>
      <c r="D537" t="str">
        <f>VLOOKUP(B537,classifications!E$3:F$335,2,FALSE)</f>
        <v>Urban with Major Conurbation</v>
      </c>
      <c r="E537" s="7">
        <f t="shared" si="40"/>
        <v>3.47</v>
      </c>
      <c r="F537" s="49">
        <f t="shared" si="41"/>
        <v>58</v>
      </c>
      <c r="G537" s="49">
        <f t="shared" si="42"/>
        <v>58</v>
      </c>
      <c r="H537">
        <f t="shared" si="43"/>
        <v>3.04</v>
      </c>
      <c r="I537" s="49">
        <f t="shared" si="44"/>
        <v>23</v>
      </c>
      <c r="J537" s="49">
        <f t="shared" si="45"/>
        <v>23</v>
      </c>
      <c r="K537">
        <f t="shared" si="46"/>
        <v>3.32</v>
      </c>
      <c r="L537">
        <f t="shared" si="47"/>
        <v>60</v>
      </c>
      <c r="M537" s="49">
        <f t="shared" si="48"/>
        <v>60</v>
      </c>
      <c r="N537">
        <f t="shared" si="49"/>
        <v>2.89</v>
      </c>
      <c r="O537">
        <f t="shared" si="50"/>
        <v>22</v>
      </c>
      <c r="P537" s="49">
        <f t="shared" si="51"/>
        <v>22</v>
      </c>
      <c r="Q537">
        <f t="shared" si="52"/>
        <v>3.12</v>
      </c>
      <c r="R537">
        <f t="shared" si="53"/>
        <v>52</v>
      </c>
      <c r="S537" s="49">
        <f t="shared" si="54"/>
        <v>52</v>
      </c>
      <c r="T537">
        <f t="shared" si="55"/>
        <v>3.03</v>
      </c>
      <c r="U537">
        <f t="shared" si="56"/>
        <v>38</v>
      </c>
      <c r="V537" s="49">
        <f t="shared" si="57"/>
        <v>38</v>
      </c>
      <c r="W537">
        <f t="shared" si="58"/>
        <v>3.26</v>
      </c>
      <c r="X537">
        <f t="shared" si="59"/>
        <v>61</v>
      </c>
      <c r="Y537" s="49">
        <f t="shared" si="60"/>
        <v>61</v>
      </c>
      <c r="Z537">
        <f t="shared" si="61"/>
        <v>2.93</v>
      </c>
      <c r="AA537">
        <f t="shared" si="62"/>
        <v>30</v>
      </c>
      <c r="AB537">
        <f t="shared" si="63"/>
        <v>30</v>
      </c>
      <c r="AC537">
        <f t="shared" si="64"/>
        <v>2.4700000000000002</v>
      </c>
      <c r="AD537" cm="1">
        <f t="array" ref="AD537">1+SUMPRODUCT((D$469:D$776=D537)*(AC$469:AC$776&lt;AC537))</f>
        <v>2</v>
      </c>
      <c r="AE537">
        <f t="shared" si="65"/>
        <v>2</v>
      </c>
      <c r="AF537">
        <f t="shared" si="66"/>
        <v>2.98</v>
      </c>
      <c r="AG537" cm="1">
        <f t="array" ref="AG537">1+SUMPRODUCT((D$469:D$776=D537)*(AF$469:AF$776&lt;AF537))</f>
        <v>6</v>
      </c>
      <c r="AH537">
        <f t="shared" si="67"/>
        <v>6</v>
      </c>
      <c r="AI537">
        <f t="shared" si="68"/>
        <v>3.5</v>
      </c>
      <c r="AJ537" cm="1">
        <f t="array" ref="AJ537">1+SUMPRODUCT((D$469:D$776=D537)*(AI$469:AI$776&lt;AI537))</f>
        <v>63</v>
      </c>
      <c r="AK537">
        <f t="shared" si="69"/>
        <v>63</v>
      </c>
      <c r="AL537">
        <f t="shared" si="70"/>
        <v>3.95</v>
      </c>
      <c r="AM537" cm="1">
        <f t="array" ref="AM537">1+SUMPRODUCT((D$469:D$776=D537)*(AL$469:AL$776&lt;AL537))</f>
        <v>70</v>
      </c>
      <c r="AN537">
        <f t="shared" si="71"/>
        <v>70</v>
      </c>
    </row>
    <row r="538" spans="2:40" x14ac:dyDescent="0.3">
      <c r="B538" t="s">
        <v>79</v>
      </c>
      <c r="C538" t="str">
        <f>VLOOKUP(B538,class!A$1:B$357,2,FALSE)</f>
        <v>Shire district</v>
      </c>
      <c r="D538" t="str">
        <f>VLOOKUP(B538,classifications!E$3:F$335,2,FALSE)</f>
        <v>Urban with Significant Rural (rural including hub towns 26-49%)</v>
      </c>
      <c r="E538" s="7">
        <f t="shared" si="40"/>
        <v>2.77</v>
      </c>
      <c r="F538" s="49">
        <f t="shared" si="41"/>
        <v>9</v>
      </c>
      <c r="G538" s="49">
        <f t="shared" si="42"/>
        <v>9</v>
      </c>
      <c r="H538">
        <f t="shared" si="43"/>
        <v>3.04</v>
      </c>
      <c r="I538" s="49">
        <f t="shared" si="44"/>
        <v>35</v>
      </c>
      <c r="J538" s="49">
        <f t="shared" si="45"/>
        <v>35</v>
      </c>
      <c r="K538">
        <f t="shared" si="46"/>
        <v>3.24</v>
      </c>
      <c r="L538">
        <f t="shared" si="47"/>
        <v>46</v>
      </c>
      <c r="M538" s="49">
        <f t="shared" si="48"/>
        <v>46</v>
      </c>
      <c r="N538">
        <f t="shared" si="49"/>
        <v>2.72</v>
      </c>
      <c r="O538">
        <f t="shared" si="50"/>
        <v>22</v>
      </c>
      <c r="P538" s="49">
        <f t="shared" si="51"/>
        <v>22</v>
      </c>
      <c r="Q538">
        <f t="shared" si="52"/>
        <v>2.37</v>
      </c>
      <c r="R538">
        <f t="shared" si="53"/>
        <v>3</v>
      </c>
      <c r="S538" s="49">
        <f t="shared" si="54"/>
        <v>3</v>
      </c>
      <c r="T538">
        <f t="shared" si="55"/>
        <v>2.75</v>
      </c>
      <c r="U538">
        <f t="shared" si="56"/>
        <v>21</v>
      </c>
      <c r="V538" s="49">
        <f t="shared" si="57"/>
        <v>21</v>
      </c>
      <c r="W538">
        <f t="shared" si="58"/>
        <v>2.78</v>
      </c>
      <c r="X538">
        <f t="shared" si="59"/>
        <v>24</v>
      </c>
      <c r="Y538" s="49">
        <f t="shared" si="60"/>
        <v>24</v>
      </c>
      <c r="Z538">
        <f t="shared" si="61"/>
        <v>2.63</v>
      </c>
      <c r="AA538">
        <f t="shared" si="62"/>
        <v>19</v>
      </c>
      <c r="AB538">
        <f t="shared" si="63"/>
        <v>19</v>
      </c>
      <c r="AC538">
        <f t="shared" si="64"/>
        <v>2.67</v>
      </c>
      <c r="AD538" cm="1">
        <f t="array" ref="AD538">1+SUMPRODUCT((D$469:D$776=D538)*(AC$469:AC$776&lt;AC538))</f>
        <v>11</v>
      </c>
      <c r="AE538">
        <f t="shared" si="65"/>
        <v>11</v>
      </c>
      <c r="AF538">
        <f t="shared" si="66"/>
        <v>3.26</v>
      </c>
      <c r="AG538" cm="1">
        <f t="array" ref="AG538">1+SUMPRODUCT((D$469:D$776=D538)*(AF$469:AF$776&lt;AF538))</f>
        <v>28</v>
      </c>
      <c r="AH538">
        <f t="shared" si="67"/>
        <v>28</v>
      </c>
      <c r="AI538">
        <f t="shared" si="68"/>
        <v>3.2</v>
      </c>
      <c r="AJ538" cm="1">
        <f t="array" ref="AJ538">1+SUMPRODUCT((D$469:D$776=D538)*(AI$469:AI$776&lt;AI538))</f>
        <v>35</v>
      </c>
      <c r="AK538">
        <f t="shared" si="69"/>
        <v>35</v>
      </c>
      <c r="AL538">
        <f t="shared" si="70"/>
        <v>2.87</v>
      </c>
      <c r="AM538" cm="1">
        <f t="array" ref="AM538">1+SUMPRODUCT((D$469:D$776=D538)*(AL$469:AL$776&lt;AL538))</f>
        <v>10</v>
      </c>
      <c r="AN538">
        <f t="shared" si="71"/>
        <v>10</v>
      </c>
    </row>
    <row r="539" spans="2:40" x14ac:dyDescent="0.3">
      <c r="B539" t="s">
        <v>80</v>
      </c>
      <c r="C539" t="str">
        <f>VLOOKUP(B539,class!A$1:B$357,2,FALSE)</f>
        <v>Unitary authority</v>
      </c>
      <c r="D539" t="str">
        <f>VLOOKUP(B539,classifications!E$3:F$335,2,FALSE)</f>
        <v>Urban with City and Town</v>
      </c>
      <c r="E539" s="7">
        <f t="shared" si="40"/>
        <v>2.87</v>
      </c>
      <c r="F539" s="49">
        <f t="shared" si="41"/>
        <v>12</v>
      </c>
      <c r="G539" s="49">
        <f t="shared" si="42"/>
        <v>12</v>
      </c>
      <c r="H539">
        <f t="shared" si="43"/>
        <v>2.84</v>
      </c>
      <c r="I539" s="49">
        <f t="shared" si="44"/>
        <v>20</v>
      </c>
      <c r="J539" s="49">
        <f t="shared" si="45"/>
        <v>20</v>
      </c>
      <c r="K539">
        <f t="shared" si="46"/>
        <v>2.79</v>
      </c>
      <c r="L539">
        <f t="shared" si="47"/>
        <v>27</v>
      </c>
      <c r="M539" s="49">
        <f t="shared" si="48"/>
        <v>27</v>
      </c>
      <c r="N539">
        <f t="shared" si="49"/>
        <v>2.92</v>
      </c>
      <c r="O539">
        <f t="shared" si="50"/>
        <v>60</v>
      </c>
      <c r="P539" s="49">
        <f t="shared" si="51"/>
        <v>60</v>
      </c>
      <c r="Q539">
        <f t="shared" si="52"/>
        <v>2.83</v>
      </c>
      <c r="R539">
        <f t="shared" si="53"/>
        <v>38</v>
      </c>
      <c r="S539" s="49">
        <f t="shared" si="54"/>
        <v>38</v>
      </c>
      <c r="T539">
        <f t="shared" si="55"/>
        <v>2.77</v>
      </c>
      <c r="U539">
        <f t="shared" si="56"/>
        <v>28</v>
      </c>
      <c r="V539" s="49">
        <f t="shared" si="57"/>
        <v>28</v>
      </c>
      <c r="W539">
        <f t="shared" si="58"/>
        <v>2.79</v>
      </c>
      <c r="X539">
        <f t="shared" si="59"/>
        <v>33</v>
      </c>
      <c r="Y539" s="49">
        <f t="shared" si="60"/>
        <v>33</v>
      </c>
      <c r="Z539">
        <f t="shared" si="61"/>
        <v>2.98</v>
      </c>
      <c r="AA539">
        <f t="shared" si="62"/>
        <v>61</v>
      </c>
      <c r="AB539">
        <f t="shared" si="63"/>
        <v>61</v>
      </c>
      <c r="AC539">
        <f t="shared" si="64"/>
        <v>3.09</v>
      </c>
      <c r="AD539" cm="1">
        <f t="array" ref="AD539">1+SUMPRODUCT((D$469:D$776=D539)*(AC$469:AC$776&lt;AC539))</f>
        <v>55</v>
      </c>
      <c r="AE539">
        <f t="shared" si="65"/>
        <v>55</v>
      </c>
      <c r="AF539">
        <f t="shared" si="66"/>
        <v>3.63</v>
      </c>
      <c r="AG539" cm="1">
        <f t="array" ref="AG539">1+SUMPRODUCT((D$469:D$776=D539)*(AF$469:AF$776&lt;AF539))</f>
        <v>76</v>
      </c>
      <c r="AH539">
        <f t="shared" si="67"/>
        <v>76</v>
      </c>
      <c r="AI539">
        <f t="shared" si="68"/>
        <v>3.29</v>
      </c>
      <c r="AJ539" cm="1">
        <f t="array" ref="AJ539">1+SUMPRODUCT((D$469:D$776=D539)*(AI$469:AI$776&lt;AI539))</f>
        <v>60</v>
      </c>
      <c r="AK539">
        <f t="shared" si="69"/>
        <v>60</v>
      </c>
      <c r="AL539">
        <f t="shared" si="70"/>
        <v>3.38</v>
      </c>
      <c r="AM539" cm="1">
        <f t="array" ref="AM539">1+SUMPRODUCT((D$469:D$776=D539)*(AL$469:AL$776&lt;AL539))</f>
        <v>58</v>
      </c>
      <c r="AN539">
        <f t="shared" si="71"/>
        <v>58</v>
      </c>
    </row>
    <row r="540" spans="2:40" x14ac:dyDescent="0.3">
      <c r="B540" t="s">
        <v>81</v>
      </c>
      <c r="C540" t="str">
        <f>VLOOKUP(B540,class!A$1:B$357,2,FALSE)</f>
        <v>Shire district</v>
      </c>
      <c r="D540" t="str">
        <f>VLOOKUP(B540,classifications!E$3:F$335,2,FALSE)</f>
        <v>Urban with Major Conurbation</v>
      </c>
      <c r="E540" s="7">
        <f t="shared" si="40"/>
        <v>3.27</v>
      </c>
      <c r="F540" s="49">
        <f t="shared" si="41"/>
        <v>33</v>
      </c>
      <c r="G540" s="49">
        <f t="shared" si="42"/>
        <v>33</v>
      </c>
      <c r="H540">
        <f t="shared" si="43"/>
        <v>2.93</v>
      </c>
      <c r="I540" s="49">
        <f t="shared" si="44"/>
        <v>16</v>
      </c>
      <c r="J540" s="49">
        <f t="shared" si="45"/>
        <v>16</v>
      </c>
      <c r="K540">
        <f t="shared" si="46"/>
        <v>3.4</v>
      </c>
      <c r="L540">
        <f t="shared" si="47"/>
        <v>66</v>
      </c>
      <c r="M540" s="49">
        <f t="shared" si="48"/>
        <v>66</v>
      </c>
      <c r="N540">
        <f t="shared" si="49"/>
        <v>2.38</v>
      </c>
      <c r="O540">
        <f t="shared" si="50"/>
        <v>4</v>
      </c>
      <c r="P540" s="49">
        <f t="shared" si="51"/>
        <v>4</v>
      </c>
      <c r="Q540">
        <f t="shared" si="52"/>
        <v>2.52</v>
      </c>
      <c r="R540">
        <f t="shared" si="53"/>
        <v>4</v>
      </c>
      <c r="S540" s="49">
        <f t="shared" si="54"/>
        <v>4</v>
      </c>
      <c r="T540">
        <f t="shared" si="55"/>
        <v>2.93</v>
      </c>
      <c r="U540">
        <f t="shared" si="56"/>
        <v>24</v>
      </c>
      <c r="V540" s="49">
        <f t="shared" si="57"/>
        <v>24</v>
      </c>
      <c r="W540">
        <f t="shared" si="58"/>
        <v>2.7</v>
      </c>
      <c r="X540">
        <f t="shared" si="59"/>
        <v>12</v>
      </c>
      <c r="Y540" s="49">
        <f t="shared" si="60"/>
        <v>12</v>
      </c>
      <c r="Z540">
        <f t="shared" si="61"/>
        <v>2.71</v>
      </c>
      <c r="AA540">
        <f t="shared" si="62"/>
        <v>17</v>
      </c>
      <c r="AB540">
        <f t="shared" si="63"/>
        <v>17</v>
      </c>
      <c r="AC540">
        <f t="shared" si="64"/>
        <v>2.68</v>
      </c>
      <c r="AD540" cm="1">
        <f t="array" ref="AD540">1+SUMPRODUCT((D$469:D$776=D540)*(AC$469:AC$776&lt;AC540))</f>
        <v>7</v>
      </c>
      <c r="AE540">
        <f t="shared" si="65"/>
        <v>7</v>
      </c>
      <c r="AF540">
        <f t="shared" si="66"/>
        <v>2.86</v>
      </c>
      <c r="AG540" cm="1">
        <f t="array" ref="AG540">1+SUMPRODUCT((D$469:D$776=D540)*(AF$469:AF$776&lt;AF540))</f>
        <v>3</v>
      </c>
      <c r="AH540">
        <f t="shared" si="67"/>
        <v>3</v>
      </c>
      <c r="AI540">
        <f t="shared" si="68"/>
        <v>1.7</v>
      </c>
      <c r="AJ540" cm="1">
        <f t="array" ref="AJ540">1+SUMPRODUCT((D$469:D$776=D540)*(AI$469:AI$776&lt;AI540))</f>
        <v>1</v>
      </c>
      <c r="AK540">
        <f t="shared" si="69"/>
        <v>1</v>
      </c>
      <c r="AL540">
        <f t="shared" si="70"/>
        <v>2.88</v>
      </c>
      <c r="AM540" cm="1">
        <f t="array" ref="AM540">1+SUMPRODUCT((D$469:D$776=D540)*(AL$469:AL$776&lt;AL540))</f>
        <v>5</v>
      </c>
      <c r="AN540">
        <f t="shared" si="71"/>
        <v>5</v>
      </c>
    </row>
    <row r="541" spans="2:40" x14ac:dyDescent="0.3">
      <c r="B541" t="s">
        <v>83</v>
      </c>
      <c r="C541" t="str">
        <f>VLOOKUP(B541,class!A$1:B$357,2,FALSE)</f>
        <v>Unitary authority</v>
      </c>
      <c r="D541" t="str">
        <f>VLOOKUP(B541,classifications!E$3:F$335,2,FALSE)</f>
        <v>Urban with City and Town</v>
      </c>
      <c r="E541" s="7">
        <f t="shared" si="40"/>
        <v>3.15</v>
      </c>
      <c r="F541" s="49">
        <f t="shared" si="41"/>
        <v>53</v>
      </c>
      <c r="G541" s="49">
        <f t="shared" si="42"/>
        <v>53</v>
      </c>
      <c r="H541">
        <f t="shared" si="43"/>
        <v>3.02</v>
      </c>
      <c r="I541" s="49">
        <f t="shared" si="44"/>
        <v>45</v>
      </c>
      <c r="J541" s="49">
        <f t="shared" si="45"/>
        <v>45</v>
      </c>
      <c r="K541">
        <f t="shared" si="46"/>
        <v>3.16</v>
      </c>
      <c r="L541">
        <f t="shared" si="47"/>
        <v>76</v>
      </c>
      <c r="M541" s="49">
        <f t="shared" si="48"/>
        <v>76</v>
      </c>
      <c r="N541">
        <f t="shared" si="49"/>
        <v>2.95</v>
      </c>
      <c r="O541">
        <f t="shared" si="50"/>
        <v>62</v>
      </c>
      <c r="P541" s="49">
        <f t="shared" si="51"/>
        <v>62</v>
      </c>
      <c r="Q541">
        <f t="shared" si="52"/>
        <v>2.92</v>
      </c>
      <c r="R541">
        <f t="shared" si="53"/>
        <v>56</v>
      </c>
      <c r="S541" s="49">
        <f t="shared" si="54"/>
        <v>56</v>
      </c>
      <c r="T541">
        <f t="shared" si="55"/>
        <v>2.89</v>
      </c>
      <c r="U541">
        <f t="shared" si="56"/>
        <v>45</v>
      </c>
      <c r="V541" s="49">
        <f t="shared" si="57"/>
        <v>45</v>
      </c>
      <c r="W541">
        <f t="shared" si="58"/>
        <v>2.89</v>
      </c>
      <c r="X541">
        <f t="shared" si="59"/>
        <v>48</v>
      </c>
      <c r="Y541" s="49">
        <f t="shared" si="60"/>
        <v>48</v>
      </c>
      <c r="Z541">
        <f t="shared" si="61"/>
        <v>2.59</v>
      </c>
      <c r="AA541">
        <f t="shared" si="62"/>
        <v>21</v>
      </c>
      <c r="AB541">
        <f t="shared" si="63"/>
        <v>21</v>
      </c>
      <c r="AC541">
        <f t="shared" si="64"/>
        <v>2.89</v>
      </c>
      <c r="AD541" cm="1">
        <f t="array" ref="AD541">1+SUMPRODUCT((D$469:D$776=D541)*(AC$469:AC$776&lt;AC541))</f>
        <v>25</v>
      </c>
      <c r="AE541">
        <f t="shared" si="65"/>
        <v>25</v>
      </c>
      <c r="AF541">
        <f t="shared" si="66"/>
        <v>3.19</v>
      </c>
      <c r="AG541" cm="1">
        <f t="array" ref="AG541">1+SUMPRODUCT((D$469:D$776=D541)*(AF$469:AF$776&lt;AF541))</f>
        <v>24</v>
      </c>
      <c r="AH541">
        <f t="shared" si="67"/>
        <v>24</v>
      </c>
      <c r="AI541">
        <f t="shared" si="68"/>
        <v>3.15</v>
      </c>
      <c r="AJ541" cm="1">
        <f t="array" ref="AJ541">1+SUMPRODUCT((D$469:D$776=D541)*(AI$469:AI$776&lt;AI541))</f>
        <v>39</v>
      </c>
      <c r="AK541">
        <f t="shared" si="69"/>
        <v>39</v>
      </c>
      <c r="AL541">
        <f t="shared" si="70"/>
        <v>3.57</v>
      </c>
      <c r="AM541" cm="1">
        <f t="array" ref="AM541">1+SUMPRODUCT((D$469:D$776=D541)*(AL$469:AL$776&lt;AL541))</f>
        <v>73</v>
      </c>
      <c r="AN541">
        <f t="shared" si="71"/>
        <v>73</v>
      </c>
    </row>
    <row r="542" spans="2:40" x14ac:dyDescent="0.3">
      <c r="B542" t="s">
        <v>84</v>
      </c>
      <c r="C542" t="str">
        <f>VLOOKUP(B542,class!A$1:B$357,2,FALSE)</f>
        <v>Shire district</v>
      </c>
      <c r="D542" t="str">
        <f>VLOOKUP(B542,classifications!E$3:F$335,2,FALSE)</f>
        <v xml:space="preserve">Mainly Rural (rural including hub towns &gt;=80%) </v>
      </c>
      <c r="E542" s="7">
        <f t="shared" si="40"/>
        <v>2.75</v>
      </c>
      <c r="F542" s="49">
        <f t="shared" si="41"/>
        <v>11</v>
      </c>
      <c r="G542" s="49">
        <f t="shared" si="42"/>
        <v>11</v>
      </c>
      <c r="H542">
        <f t="shared" si="43"/>
        <v>3.21</v>
      </c>
      <c r="I542" s="49">
        <f t="shared" si="44"/>
        <v>33</v>
      </c>
      <c r="J542" s="49">
        <f t="shared" si="45"/>
        <v>33</v>
      </c>
      <c r="K542">
        <f t="shared" si="46"/>
        <v>2.85</v>
      </c>
      <c r="L542">
        <f t="shared" si="47"/>
        <v>27</v>
      </c>
      <c r="M542" s="49">
        <f t="shared" si="48"/>
        <v>27</v>
      </c>
      <c r="N542">
        <f t="shared" si="49"/>
        <v>2.4900000000000002</v>
      </c>
      <c r="O542">
        <f t="shared" si="50"/>
        <v>11</v>
      </c>
      <c r="P542" s="49">
        <f t="shared" si="51"/>
        <v>11</v>
      </c>
      <c r="Q542">
        <f t="shared" si="52"/>
        <v>2.58</v>
      </c>
      <c r="R542">
        <f t="shared" si="53"/>
        <v>16</v>
      </c>
      <c r="S542" s="49">
        <f t="shared" si="54"/>
        <v>16</v>
      </c>
      <c r="T542">
        <f t="shared" si="55"/>
        <v>2.6</v>
      </c>
      <c r="U542">
        <f t="shared" si="56"/>
        <v>15</v>
      </c>
      <c r="V542" s="49">
        <f t="shared" si="57"/>
        <v>15</v>
      </c>
      <c r="W542">
        <f t="shared" si="58"/>
        <v>2.96</v>
      </c>
      <c r="X542">
        <f t="shared" si="59"/>
        <v>34</v>
      </c>
      <c r="Y542" s="49">
        <f t="shared" si="60"/>
        <v>34</v>
      </c>
      <c r="Z542">
        <f t="shared" si="61"/>
        <v>3.04</v>
      </c>
      <c r="AA542">
        <f t="shared" si="62"/>
        <v>35</v>
      </c>
      <c r="AB542">
        <f t="shared" si="63"/>
        <v>35</v>
      </c>
      <c r="AC542">
        <f t="shared" si="64"/>
        <v>3.02</v>
      </c>
      <c r="AD542" cm="1">
        <f t="array" ref="AD542">1+SUMPRODUCT((D$469:D$776=D542)*(AC$469:AC$776&lt;AC542))</f>
        <v>23</v>
      </c>
      <c r="AE542">
        <f t="shared" si="65"/>
        <v>23</v>
      </c>
      <c r="AF542">
        <f t="shared" si="66"/>
        <v>2.92</v>
      </c>
      <c r="AG542" cm="1">
        <f t="array" ref="AG542">1+SUMPRODUCT((D$469:D$776=D542)*(AF$469:AF$776&lt;AF542))</f>
        <v>14</v>
      </c>
      <c r="AH542">
        <f t="shared" si="67"/>
        <v>14</v>
      </c>
      <c r="AI542">
        <f t="shared" si="68"/>
        <v>3.05</v>
      </c>
      <c r="AJ542" cm="1">
        <f t="array" ref="AJ542">1+SUMPRODUCT((D$469:D$776=D542)*(AI$469:AI$776&lt;AI542))</f>
        <v>25</v>
      </c>
      <c r="AK542">
        <f t="shared" si="69"/>
        <v>25</v>
      </c>
      <c r="AL542">
        <f t="shared" si="70"/>
        <v>3.75</v>
      </c>
      <c r="AM542" cm="1">
        <f t="array" ref="AM542">1+SUMPRODUCT((D$469:D$776=D542)*(AL$469:AL$776&lt;AL542))</f>
        <v>38</v>
      </c>
      <c r="AN542">
        <f t="shared" si="71"/>
        <v>38</v>
      </c>
    </row>
    <row r="543" spans="2:40" x14ac:dyDescent="0.3">
      <c r="B543" t="s">
        <v>85</v>
      </c>
      <c r="C543" t="str">
        <f>VLOOKUP(B543,class!A$1:B$357,2,FALSE)</f>
        <v>Metropolitan district</v>
      </c>
      <c r="D543" t="str">
        <f>VLOOKUP(B543,classifications!E$3:F$335,2,FALSE)</f>
        <v>Urban with Minor Conurbation</v>
      </c>
      <c r="E543" s="7">
        <f t="shared" si="40"/>
        <v>3.14</v>
      </c>
      <c r="F543" s="49">
        <f t="shared" si="41"/>
        <v>4</v>
      </c>
      <c r="G543" s="49">
        <f t="shared" si="42"/>
        <v>4</v>
      </c>
      <c r="H543">
        <f t="shared" si="43"/>
        <v>3.14</v>
      </c>
      <c r="I543" s="49">
        <f t="shared" si="44"/>
        <v>8</v>
      </c>
      <c r="J543" s="49">
        <f t="shared" si="45"/>
        <v>8</v>
      </c>
      <c r="K543">
        <f t="shared" si="46"/>
        <v>3.12</v>
      </c>
      <c r="L543">
        <f t="shared" si="47"/>
        <v>8</v>
      </c>
      <c r="M543" s="49">
        <f t="shared" si="48"/>
        <v>8</v>
      </c>
      <c r="N543">
        <f t="shared" si="49"/>
        <v>2.73</v>
      </c>
      <c r="O543">
        <f t="shared" si="50"/>
        <v>3</v>
      </c>
      <c r="P543" s="49">
        <f t="shared" si="51"/>
        <v>3</v>
      </c>
      <c r="Q543">
        <f t="shared" si="52"/>
        <v>2.5099999999999998</v>
      </c>
      <c r="R543">
        <f t="shared" si="53"/>
        <v>5</v>
      </c>
      <c r="S543" s="49">
        <f t="shared" si="54"/>
        <v>5</v>
      </c>
      <c r="T543">
        <f t="shared" si="55"/>
        <v>2.82</v>
      </c>
      <c r="U543">
        <f t="shared" si="56"/>
        <v>2</v>
      </c>
      <c r="V543" s="49">
        <f t="shared" si="57"/>
        <v>2</v>
      </c>
      <c r="W543">
        <f t="shared" si="58"/>
        <v>3.07</v>
      </c>
      <c r="X543">
        <f t="shared" si="59"/>
        <v>4</v>
      </c>
      <c r="Y543" s="49">
        <f t="shared" si="60"/>
        <v>4</v>
      </c>
      <c r="Z543">
        <f t="shared" si="61"/>
        <v>3.2</v>
      </c>
      <c r="AA543">
        <f t="shared" si="62"/>
        <v>9</v>
      </c>
      <c r="AB543">
        <f t="shared" si="63"/>
        <v>9</v>
      </c>
      <c r="AC543">
        <f t="shared" si="64"/>
        <v>3.05</v>
      </c>
      <c r="AD543" cm="1">
        <f t="array" ref="AD543">1+SUMPRODUCT((D$469:D$776=D543)*(AC$469:AC$776&lt;AC543))</f>
        <v>6</v>
      </c>
      <c r="AE543">
        <f t="shared" si="65"/>
        <v>6</v>
      </c>
      <c r="AF543">
        <f t="shared" si="66"/>
        <v>3.28</v>
      </c>
      <c r="AG543" cm="1">
        <f t="array" ref="AG543">1+SUMPRODUCT((D$469:D$776=D543)*(AF$469:AF$776&lt;AF543))</f>
        <v>3</v>
      </c>
      <c r="AH543">
        <f t="shared" si="67"/>
        <v>3</v>
      </c>
      <c r="AI543">
        <f t="shared" si="68"/>
        <v>2.97</v>
      </c>
      <c r="AJ543" cm="1">
        <f t="array" ref="AJ543">1+SUMPRODUCT((D$469:D$776=D543)*(AI$469:AI$776&lt;AI543))</f>
        <v>3</v>
      </c>
      <c r="AK543">
        <f t="shared" si="69"/>
        <v>3</v>
      </c>
      <c r="AL543">
        <f t="shared" si="70"/>
        <v>3.48</v>
      </c>
      <c r="AM543" cm="1">
        <f t="array" ref="AM543">1+SUMPRODUCT((D$469:D$776=D543)*(AL$469:AL$776&lt;AL543))</f>
        <v>8</v>
      </c>
      <c r="AN543">
        <f t="shared" si="71"/>
        <v>8</v>
      </c>
    </row>
    <row r="544" spans="2:40" x14ac:dyDescent="0.3">
      <c r="B544" t="s">
        <v>86</v>
      </c>
      <c r="C544" t="str">
        <f>VLOOKUP(B544,class!A$1:B$357,2,FALSE)</f>
        <v>Shire district</v>
      </c>
      <c r="D544" t="str">
        <f>VLOOKUP(B544,classifications!E$3:F$335,2,FALSE)</f>
        <v>Urban with Significant Rural (rural including hub towns 26-49%)</v>
      </c>
      <c r="E544" s="7">
        <f t="shared" si="40"/>
        <v>3.18</v>
      </c>
      <c r="F544" s="49">
        <f t="shared" si="41"/>
        <v>37</v>
      </c>
      <c r="G544" s="49">
        <f t="shared" si="42"/>
        <v>37</v>
      </c>
      <c r="H544">
        <f t="shared" si="43"/>
        <v>3.36</v>
      </c>
      <c r="I544" s="49">
        <f t="shared" si="44"/>
        <v>46</v>
      </c>
      <c r="J544" s="49">
        <f t="shared" si="45"/>
        <v>46</v>
      </c>
      <c r="K544">
        <f t="shared" si="46"/>
        <v>3.09</v>
      </c>
      <c r="L544">
        <f t="shared" si="47"/>
        <v>37</v>
      </c>
      <c r="M544" s="49">
        <f t="shared" si="48"/>
        <v>37</v>
      </c>
      <c r="N544">
        <f t="shared" si="49"/>
        <v>3.2</v>
      </c>
      <c r="O544">
        <f t="shared" si="50"/>
        <v>44</v>
      </c>
      <c r="P544" s="49">
        <f t="shared" si="51"/>
        <v>44</v>
      </c>
      <c r="Q544">
        <f t="shared" si="52"/>
        <v>3</v>
      </c>
      <c r="R544">
        <f t="shared" si="53"/>
        <v>41</v>
      </c>
      <c r="S544" s="49">
        <f t="shared" si="54"/>
        <v>41</v>
      </c>
      <c r="T544">
        <f t="shared" si="55"/>
        <v>2.39</v>
      </c>
      <c r="U544">
        <f t="shared" si="56"/>
        <v>6</v>
      </c>
      <c r="V544" s="49">
        <f t="shared" si="57"/>
        <v>6</v>
      </c>
      <c r="W544">
        <f t="shared" si="58"/>
        <v>2.91</v>
      </c>
      <c r="X544">
        <f t="shared" si="59"/>
        <v>34</v>
      </c>
      <c r="Y544" s="49">
        <f t="shared" si="60"/>
        <v>34</v>
      </c>
      <c r="Z544">
        <f t="shared" si="61"/>
        <v>2.88</v>
      </c>
      <c r="AA544">
        <f t="shared" si="62"/>
        <v>34</v>
      </c>
      <c r="AB544">
        <f t="shared" si="63"/>
        <v>34</v>
      </c>
      <c r="AC544">
        <f t="shared" si="64"/>
        <v>3.12</v>
      </c>
      <c r="AD544" cm="1">
        <f t="array" ref="AD544">1+SUMPRODUCT((D$469:D$776=D544)*(AC$469:AC$776&lt;AC544))</f>
        <v>32</v>
      </c>
      <c r="AE544">
        <f t="shared" si="65"/>
        <v>32</v>
      </c>
      <c r="AF544">
        <f t="shared" si="66"/>
        <v>3.43</v>
      </c>
      <c r="AG544" cm="1">
        <f t="array" ref="AG544">1+SUMPRODUCT((D$469:D$776=D544)*(AF$469:AF$776&lt;AF544))</f>
        <v>36</v>
      </c>
      <c r="AH544">
        <f t="shared" si="67"/>
        <v>36</v>
      </c>
      <c r="AI544">
        <f t="shared" si="68"/>
        <v>3.4</v>
      </c>
      <c r="AJ544" cm="1">
        <f t="array" ref="AJ544">1+SUMPRODUCT((D$469:D$776=D544)*(AI$469:AI$776&lt;AI544))</f>
        <v>46</v>
      </c>
      <c r="AK544">
        <f t="shared" si="69"/>
        <v>46</v>
      </c>
      <c r="AL544">
        <f t="shared" si="70"/>
        <v>3.66</v>
      </c>
      <c r="AM544" cm="1">
        <f t="array" ref="AM544">1+SUMPRODUCT((D$469:D$776=D544)*(AL$469:AL$776&lt;AL544))</f>
        <v>47</v>
      </c>
      <c r="AN544">
        <f t="shared" si="71"/>
        <v>47</v>
      </c>
    </row>
    <row r="545" spans="2:40" x14ac:dyDescent="0.3">
      <c r="B545" t="s">
        <v>87</v>
      </c>
      <c r="C545" t="str">
        <f>VLOOKUP(B545,class!A$1:B$357,2,FALSE)</f>
        <v>Metropolitan district</v>
      </c>
      <c r="D545" t="str">
        <f>VLOOKUP(B545,classifications!E$3:F$335,2,FALSE)</f>
        <v>Urban with Major Conurbation</v>
      </c>
      <c r="E545" s="7">
        <f t="shared" si="40"/>
        <v>3</v>
      </c>
      <c r="F545" s="49">
        <f t="shared" si="41"/>
        <v>8</v>
      </c>
      <c r="G545" s="49">
        <f t="shared" si="42"/>
        <v>8</v>
      </c>
      <c r="H545">
        <f t="shared" si="43"/>
        <v>2.97</v>
      </c>
      <c r="I545" s="49">
        <f t="shared" si="44"/>
        <v>20</v>
      </c>
      <c r="J545" s="49">
        <f t="shared" si="45"/>
        <v>20</v>
      </c>
      <c r="K545">
        <f t="shared" si="46"/>
        <v>2.64</v>
      </c>
      <c r="L545">
        <f t="shared" si="47"/>
        <v>8</v>
      </c>
      <c r="M545" s="49">
        <f t="shared" si="48"/>
        <v>8</v>
      </c>
      <c r="N545">
        <f t="shared" si="49"/>
        <v>2.62</v>
      </c>
      <c r="O545">
        <f t="shared" si="50"/>
        <v>8</v>
      </c>
      <c r="P545" s="49">
        <f t="shared" si="51"/>
        <v>8</v>
      </c>
      <c r="Q545">
        <f t="shared" si="52"/>
        <v>2.89</v>
      </c>
      <c r="R545">
        <f t="shared" si="53"/>
        <v>29</v>
      </c>
      <c r="S545" s="49">
        <f t="shared" si="54"/>
        <v>29</v>
      </c>
      <c r="T545">
        <f t="shared" si="55"/>
        <v>3</v>
      </c>
      <c r="U545">
        <f t="shared" si="56"/>
        <v>32</v>
      </c>
      <c r="V545" s="49">
        <f t="shared" si="57"/>
        <v>32</v>
      </c>
      <c r="W545">
        <f t="shared" si="58"/>
        <v>2.57</v>
      </c>
      <c r="X545">
        <f t="shared" si="59"/>
        <v>8</v>
      </c>
      <c r="Y545" s="49">
        <f t="shared" si="60"/>
        <v>8</v>
      </c>
      <c r="Z545">
        <f t="shared" si="61"/>
        <v>2.83</v>
      </c>
      <c r="AA545">
        <f t="shared" si="62"/>
        <v>27</v>
      </c>
      <c r="AB545">
        <f t="shared" si="63"/>
        <v>27</v>
      </c>
      <c r="AC545">
        <f t="shared" si="64"/>
        <v>2.8</v>
      </c>
      <c r="AD545" cm="1">
        <f t="array" ref="AD545">1+SUMPRODUCT((D$469:D$776=D545)*(AC$469:AC$776&lt;AC545))</f>
        <v>11</v>
      </c>
      <c r="AE545">
        <f t="shared" si="65"/>
        <v>11</v>
      </c>
      <c r="AF545">
        <f t="shared" si="66"/>
        <v>3.09</v>
      </c>
      <c r="AG545" cm="1">
        <f t="array" ref="AG545">1+SUMPRODUCT((D$469:D$776=D545)*(AF$469:AF$776&lt;AF545))</f>
        <v>11</v>
      </c>
      <c r="AH545">
        <f t="shared" si="67"/>
        <v>11</v>
      </c>
      <c r="AI545">
        <f t="shared" si="68"/>
        <v>3.15</v>
      </c>
      <c r="AJ545" cm="1">
        <f t="array" ref="AJ545">1+SUMPRODUCT((D$469:D$776=D545)*(AI$469:AI$776&lt;AI545))</f>
        <v>29</v>
      </c>
      <c r="AK545">
        <f t="shared" si="69"/>
        <v>29</v>
      </c>
      <c r="AL545">
        <f t="shared" si="70"/>
        <v>3.01</v>
      </c>
      <c r="AM545" cm="1">
        <f t="array" ref="AM545">1+SUMPRODUCT((D$469:D$776=D545)*(AL$469:AL$776&lt;AL545))</f>
        <v>10</v>
      </c>
      <c r="AN545">
        <f t="shared" si="71"/>
        <v>10</v>
      </c>
    </row>
    <row r="546" spans="2:40" x14ac:dyDescent="0.3">
      <c r="B546" t="s">
        <v>88</v>
      </c>
      <c r="C546" t="str">
        <f>VLOOKUP(B546,class!A$1:B$357,2,FALSE)</f>
        <v>London borough</v>
      </c>
      <c r="D546" t="str">
        <f>VLOOKUP(B546,classifications!E$3:F$335,2,FALSE)</f>
        <v>Urban with Major Conurbation</v>
      </c>
      <c r="E546" s="7">
        <f t="shared" si="40"/>
        <v>3.86</v>
      </c>
      <c r="F546" s="49">
        <f t="shared" si="41"/>
        <v>72</v>
      </c>
      <c r="G546" s="49">
        <f t="shared" si="42"/>
        <v>72</v>
      </c>
      <c r="H546">
        <f t="shared" si="43"/>
        <v>3.58</v>
      </c>
      <c r="I546" s="49">
        <f t="shared" si="44"/>
        <v>67</v>
      </c>
      <c r="J546" s="49">
        <f t="shared" si="45"/>
        <v>67</v>
      </c>
      <c r="K546">
        <f t="shared" si="46"/>
        <v>3.38</v>
      </c>
      <c r="L546">
        <f t="shared" si="47"/>
        <v>63</v>
      </c>
      <c r="M546" s="49">
        <f t="shared" si="48"/>
        <v>63</v>
      </c>
      <c r="N546">
        <f t="shared" si="49"/>
        <v>3.36</v>
      </c>
      <c r="O546">
        <f t="shared" si="50"/>
        <v>67</v>
      </c>
      <c r="P546" s="49">
        <f t="shared" si="51"/>
        <v>67</v>
      </c>
      <c r="Q546">
        <f t="shared" si="52"/>
        <v>3.35</v>
      </c>
      <c r="R546">
        <f t="shared" si="53"/>
        <v>67</v>
      </c>
      <c r="S546" s="49">
        <f t="shared" si="54"/>
        <v>67</v>
      </c>
      <c r="T546">
        <f t="shared" si="55"/>
        <v>3.35</v>
      </c>
      <c r="U546">
        <f t="shared" si="56"/>
        <v>63</v>
      </c>
      <c r="V546" s="49">
        <f t="shared" si="57"/>
        <v>63</v>
      </c>
      <c r="W546">
        <f t="shared" si="58"/>
        <v>3.23</v>
      </c>
      <c r="X546">
        <f t="shared" si="59"/>
        <v>58</v>
      </c>
      <c r="Y546" s="49">
        <f t="shared" si="60"/>
        <v>58</v>
      </c>
      <c r="Z546">
        <f t="shared" si="61"/>
        <v>3.4</v>
      </c>
      <c r="AA546">
        <f t="shared" si="62"/>
        <v>69</v>
      </c>
      <c r="AB546">
        <f t="shared" si="63"/>
        <v>69</v>
      </c>
      <c r="AC546">
        <f t="shared" si="64"/>
        <v>2.98</v>
      </c>
      <c r="AD546" cm="1">
        <f t="array" ref="AD546">1+SUMPRODUCT((D$469:D$776=D546)*(AC$469:AC$776&lt;AC546))</f>
        <v>28</v>
      </c>
      <c r="AE546">
        <f t="shared" si="65"/>
        <v>28</v>
      </c>
      <c r="AF546">
        <f t="shared" si="66"/>
        <v>3.28</v>
      </c>
      <c r="AG546" cm="1">
        <f t="array" ref="AG546">1+SUMPRODUCT((D$469:D$776=D546)*(AF$469:AF$776&lt;AF546))</f>
        <v>25</v>
      </c>
      <c r="AH546">
        <f t="shared" si="67"/>
        <v>25</v>
      </c>
      <c r="AI546">
        <f t="shared" si="68"/>
        <v>3.3</v>
      </c>
      <c r="AJ546" cm="1">
        <f t="array" ref="AJ546">1+SUMPRODUCT((D$469:D$776=D546)*(AI$469:AI$776&lt;AI546))</f>
        <v>47</v>
      </c>
      <c r="AK546">
        <f t="shared" si="69"/>
        <v>47</v>
      </c>
      <c r="AL546">
        <f t="shared" si="70"/>
        <v>3.64</v>
      </c>
      <c r="AM546" cm="1">
        <f t="array" ref="AM546">1+SUMPRODUCT((D$469:D$776=D546)*(AL$469:AL$776&lt;AL546))</f>
        <v>61</v>
      </c>
      <c r="AN546">
        <f t="shared" si="71"/>
        <v>61</v>
      </c>
    </row>
    <row r="547" spans="2:40" x14ac:dyDescent="0.3">
      <c r="B547" t="s">
        <v>89</v>
      </c>
      <c r="C547" t="str">
        <f>VLOOKUP(B547,class!A$1:B$357,2,FALSE)</f>
        <v>Shire district</v>
      </c>
      <c r="D547" t="str">
        <f>VLOOKUP(B547,classifications!E$3:F$335,2,FALSE)</f>
        <v xml:space="preserve">Mainly Rural (rural including hub towns &gt;=80%) </v>
      </c>
      <c r="E547" s="7">
        <f t="shared" si="40"/>
        <v>3.73</v>
      </c>
      <c r="F547" s="49">
        <f t="shared" si="41"/>
        <v>42</v>
      </c>
      <c r="G547" s="49">
        <f t="shared" si="42"/>
        <v>42</v>
      </c>
      <c r="H547">
        <f t="shared" si="43"/>
        <v>2.83</v>
      </c>
      <c r="I547" s="49">
        <f t="shared" si="44"/>
        <v>21</v>
      </c>
      <c r="J547" s="49">
        <f t="shared" si="45"/>
        <v>21</v>
      </c>
      <c r="K547">
        <f t="shared" si="46"/>
        <v>2.95</v>
      </c>
      <c r="L547">
        <f t="shared" si="47"/>
        <v>32</v>
      </c>
      <c r="M547" s="49">
        <f t="shared" si="48"/>
        <v>32</v>
      </c>
      <c r="N547">
        <f t="shared" si="49"/>
        <v>2.86</v>
      </c>
      <c r="O547">
        <f t="shared" si="50"/>
        <v>31</v>
      </c>
      <c r="P547" s="49">
        <f t="shared" si="51"/>
        <v>31</v>
      </c>
      <c r="Q547">
        <f t="shared" si="52"/>
        <v>2.89</v>
      </c>
      <c r="R547">
        <f t="shared" si="53"/>
        <v>32</v>
      </c>
      <c r="S547" s="49">
        <f t="shared" si="54"/>
        <v>32</v>
      </c>
      <c r="T547">
        <f t="shared" si="55"/>
        <v>2.6</v>
      </c>
      <c r="U547">
        <f t="shared" si="56"/>
        <v>15</v>
      </c>
      <c r="V547" s="49">
        <f t="shared" si="57"/>
        <v>15</v>
      </c>
      <c r="W547">
        <f t="shared" si="58"/>
        <v>2.69</v>
      </c>
      <c r="X547">
        <f t="shared" si="59"/>
        <v>20</v>
      </c>
      <c r="Y547" s="49">
        <f t="shared" si="60"/>
        <v>20</v>
      </c>
      <c r="Z547">
        <f t="shared" si="61"/>
        <v>2.89</v>
      </c>
      <c r="AA547">
        <f t="shared" si="62"/>
        <v>29</v>
      </c>
      <c r="AB547">
        <f t="shared" si="63"/>
        <v>29</v>
      </c>
      <c r="AC547">
        <f t="shared" si="64"/>
        <v>2.89</v>
      </c>
      <c r="AD547" cm="1">
        <f t="array" ref="AD547">1+SUMPRODUCT((D$469:D$776=D547)*(AC$469:AC$776&lt;AC547))</f>
        <v>19</v>
      </c>
      <c r="AE547">
        <f t="shared" si="65"/>
        <v>19</v>
      </c>
      <c r="AF547">
        <f t="shared" si="66"/>
        <v>3.02</v>
      </c>
      <c r="AG547" cm="1">
        <f t="array" ref="AG547">1+SUMPRODUCT((D$469:D$776=D547)*(AF$469:AF$776&lt;AF547))</f>
        <v>19</v>
      </c>
      <c r="AH547">
        <f t="shared" si="67"/>
        <v>19</v>
      </c>
      <c r="AI547">
        <f t="shared" si="68"/>
        <v>2.7</v>
      </c>
      <c r="AJ547" cm="1">
        <f t="array" ref="AJ547">1+SUMPRODUCT((D$469:D$776=D547)*(AI$469:AI$776&lt;AI547))</f>
        <v>12</v>
      </c>
      <c r="AK547">
        <f t="shared" si="69"/>
        <v>12</v>
      </c>
      <c r="AL547">
        <f t="shared" si="70"/>
        <v>2.25</v>
      </c>
      <c r="AM547" cm="1">
        <f t="array" ref="AM547">1+SUMPRODUCT((D$469:D$776=D547)*(AL$469:AL$776&lt;AL547))</f>
        <v>1</v>
      </c>
      <c r="AN547">
        <f t="shared" si="71"/>
        <v>1</v>
      </c>
    </row>
    <row r="548" spans="2:40" x14ac:dyDescent="0.3">
      <c r="B548" t="s">
        <v>90</v>
      </c>
      <c r="C548" t="str">
        <f>VLOOKUP(B548,class!A$1:B$357,2,FALSE)</f>
        <v>Shire district</v>
      </c>
      <c r="D548" t="str">
        <f>VLOOKUP(B548,classifications!E$3:F$335,2,FALSE)</f>
        <v xml:space="preserve">Largely Rural (rural including hub towns 50-79%) </v>
      </c>
      <c r="E548" s="7">
        <f t="shared" si="40"/>
        <v>3.18</v>
      </c>
      <c r="F548" s="49">
        <f t="shared" si="41"/>
        <v>32</v>
      </c>
      <c r="G548" s="49">
        <f t="shared" si="42"/>
        <v>32</v>
      </c>
      <c r="H548">
        <f t="shared" si="43"/>
        <v>2.66</v>
      </c>
      <c r="I548" s="49">
        <f t="shared" si="44"/>
        <v>7</v>
      </c>
      <c r="J548" s="49">
        <f t="shared" si="45"/>
        <v>7</v>
      </c>
      <c r="K548">
        <f t="shared" si="46"/>
        <v>3</v>
      </c>
      <c r="L548">
        <f t="shared" si="47"/>
        <v>33</v>
      </c>
      <c r="M548" s="49">
        <f t="shared" si="48"/>
        <v>33</v>
      </c>
      <c r="N548">
        <f t="shared" si="49"/>
        <v>2.61</v>
      </c>
      <c r="O548">
        <f t="shared" si="50"/>
        <v>13</v>
      </c>
      <c r="P548" s="49">
        <f t="shared" si="51"/>
        <v>13</v>
      </c>
      <c r="Q548">
        <f t="shared" si="52"/>
        <v>2.4700000000000002</v>
      </c>
      <c r="R548">
        <f t="shared" si="53"/>
        <v>7</v>
      </c>
      <c r="S548" s="49">
        <f t="shared" si="54"/>
        <v>7</v>
      </c>
      <c r="T548">
        <f t="shared" si="55"/>
        <v>2.4900000000000002</v>
      </c>
      <c r="U548">
        <f t="shared" si="56"/>
        <v>5</v>
      </c>
      <c r="V548" s="49">
        <f t="shared" si="57"/>
        <v>5</v>
      </c>
      <c r="W548">
        <f t="shared" si="58"/>
        <v>2.69</v>
      </c>
      <c r="X548">
        <f t="shared" si="59"/>
        <v>15</v>
      </c>
      <c r="Y548" s="49">
        <f t="shared" si="60"/>
        <v>15</v>
      </c>
      <c r="Z548">
        <f t="shared" si="61"/>
        <v>2.56</v>
      </c>
      <c r="AA548">
        <f t="shared" si="62"/>
        <v>7</v>
      </c>
      <c r="AB548">
        <f t="shared" si="63"/>
        <v>7</v>
      </c>
      <c r="AC548">
        <f t="shared" si="64"/>
        <v>3.16</v>
      </c>
      <c r="AD548" cm="1">
        <f t="array" ref="AD548">1+SUMPRODUCT((D$469:D$776=D548)*(AC$469:AC$776&lt;AC548))</f>
        <v>29</v>
      </c>
      <c r="AE548">
        <f t="shared" si="65"/>
        <v>29</v>
      </c>
      <c r="AF548">
        <f t="shared" si="66"/>
        <v>3.04</v>
      </c>
      <c r="AG548" cm="1">
        <f t="array" ref="AG548">1+SUMPRODUCT((D$469:D$776=D548)*(AF$469:AF$776&lt;AF548))</f>
        <v>11</v>
      </c>
      <c r="AH548">
        <f t="shared" si="67"/>
        <v>11</v>
      </c>
      <c r="AI548">
        <f t="shared" si="68"/>
        <v>3.06</v>
      </c>
      <c r="AJ548" cm="1">
        <f t="array" ref="AJ548">1+SUMPRODUCT((D$469:D$776=D548)*(AI$469:AI$776&lt;AI548))</f>
        <v>22</v>
      </c>
      <c r="AK548">
        <f t="shared" si="69"/>
        <v>22</v>
      </c>
      <c r="AL548">
        <f t="shared" si="70"/>
        <v>3.17</v>
      </c>
      <c r="AM548" cm="1">
        <f t="array" ref="AM548">1+SUMPRODUCT((D$469:D$776=D548)*(AL$469:AL$776&lt;AL548))</f>
        <v>23</v>
      </c>
      <c r="AN548">
        <f t="shared" si="71"/>
        <v>23</v>
      </c>
    </row>
    <row r="549" spans="2:40" x14ac:dyDescent="0.3">
      <c r="B549" t="s">
        <v>92</v>
      </c>
      <c r="C549" t="str">
        <f>VLOOKUP(B549,class!A$1:B$357,2,FALSE)</f>
        <v>Shire district</v>
      </c>
      <c r="D549" t="str">
        <f>VLOOKUP(B549,classifications!E$3:F$335,2,FALSE)</f>
        <v xml:space="preserve">Mainly Rural (rural including hub towns &gt;=80%) </v>
      </c>
      <c r="E549" s="7">
        <f t="shared" si="40"/>
        <v>3.28</v>
      </c>
      <c r="F549" s="49">
        <f t="shared" si="41"/>
        <v>36</v>
      </c>
      <c r="G549" s="49">
        <f t="shared" si="42"/>
        <v>36</v>
      </c>
      <c r="H549">
        <f t="shared" si="43"/>
        <v>2.95</v>
      </c>
      <c r="I549" s="49">
        <f t="shared" si="44"/>
        <v>27</v>
      </c>
      <c r="J549" s="49">
        <f t="shared" si="45"/>
        <v>27</v>
      </c>
      <c r="K549">
        <f t="shared" si="46"/>
        <v>2.98</v>
      </c>
      <c r="L549">
        <f t="shared" si="47"/>
        <v>34</v>
      </c>
      <c r="M549" s="49">
        <f t="shared" si="48"/>
        <v>34</v>
      </c>
      <c r="N549">
        <f t="shared" si="49"/>
        <v>2.69</v>
      </c>
      <c r="O549">
        <f t="shared" si="50"/>
        <v>21</v>
      </c>
      <c r="P549" s="49">
        <f t="shared" si="51"/>
        <v>21</v>
      </c>
      <c r="Q549">
        <f t="shared" si="52"/>
        <v>3.02</v>
      </c>
      <c r="R549">
        <f t="shared" si="53"/>
        <v>36</v>
      </c>
      <c r="S549" s="49">
        <f t="shared" si="54"/>
        <v>36</v>
      </c>
      <c r="T549">
        <f t="shared" si="55"/>
        <v>2.6</v>
      </c>
      <c r="U549">
        <f t="shared" si="56"/>
        <v>15</v>
      </c>
      <c r="V549" s="49">
        <f t="shared" si="57"/>
        <v>15</v>
      </c>
      <c r="W549">
        <f t="shared" si="58"/>
        <v>2.69</v>
      </c>
      <c r="X549">
        <f t="shared" si="59"/>
        <v>20</v>
      </c>
      <c r="Y549" s="49">
        <f t="shared" si="60"/>
        <v>20</v>
      </c>
      <c r="Z549">
        <f t="shared" si="61"/>
        <v>3.05</v>
      </c>
      <c r="AA549">
        <f t="shared" si="62"/>
        <v>37</v>
      </c>
      <c r="AB549">
        <f t="shared" si="63"/>
        <v>37</v>
      </c>
      <c r="AC549">
        <f t="shared" si="64"/>
        <v>3.12</v>
      </c>
      <c r="AD549" cm="1">
        <f t="array" ref="AD549">1+SUMPRODUCT((D$469:D$776=D549)*(AC$469:AC$776&lt;AC549))</f>
        <v>32</v>
      </c>
      <c r="AE549">
        <f t="shared" si="65"/>
        <v>32</v>
      </c>
      <c r="AF549">
        <f t="shared" si="66"/>
        <v>3.47</v>
      </c>
      <c r="AG549" cm="1">
        <f t="array" ref="AG549">1+SUMPRODUCT((D$469:D$776=D549)*(AF$469:AF$776&lt;AF549))</f>
        <v>37</v>
      </c>
      <c r="AH549">
        <f t="shared" si="67"/>
        <v>37</v>
      </c>
      <c r="AI549">
        <f t="shared" si="68"/>
        <v>2.95</v>
      </c>
      <c r="AJ549" cm="1">
        <f t="array" ref="AJ549">1+SUMPRODUCT((D$469:D$776=D549)*(AI$469:AI$776&lt;AI549))</f>
        <v>19</v>
      </c>
      <c r="AK549">
        <f t="shared" si="69"/>
        <v>19</v>
      </c>
      <c r="AL549">
        <f t="shared" si="70"/>
        <v>3.49</v>
      </c>
      <c r="AM549" cm="1">
        <f t="array" ref="AM549">1+SUMPRODUCT((D$469:D$776=D549)*(AL$469:AL$776&lt;AL549))</f>
        <v>33</v>
      </c>
      <c r="AN549">
        <f t="shared" si="71"/>
        <v>33</v>
      </c>
    </row>
    <row r="550" spans="2:40" x14ac:dyDescent="0.3">
      <c r="B550" t="s">
        <v>93</v>
      </c>
      <c r="C550" t="str">
        <f>VLOOKUP(B550,class!A$1:B$357,2,FALSE)</f>
        <v>Shire district</v>
      </c>
      <c r="D550" t="str">
        <f>VLOOKUP(B550,classifications!E$3:F$335,2,FALSE)</f>
        <v>Urban with Significant Rural (rural including hub towns 26-49%)</v>
      </c>
      <c r="E550" s="7">
        <f t="shared" si="40"/>
        <v>2.93</v>
      </c>
      <c r="F550" s="49">
        <f t="shared" si="41"/>
        <v>17</v>
      </c>
      <c r="G550" s="49">
        <f t="shared" si="42"/>
        <v>17</v>
      </c>
      <c r="H550">
        <f t="shared" si="43"/>
        <v>3</v>
      </c>
      <c r="I550" s="49">
        <f t="shared" si="44"/>
        <v>30</v>
      </c>
      <c r="J550" s="49">
        <f t="shared" si="45"/>
        <v>30</v>
      </c>
      <c r="K550">
        <f t="shared" si="46"/>
        <v>3.12</v>
      </c>
      <c r="L550">
        <f t="shared" si="47"/>
        <v>39</v>
      </c>
      <c r="M550" s="49">
        <f t="shared" si="48"/>
        <v>39</v>
      </c>
      <c r="N550">
        <f t="shared" si="49"/>
        <v>3.41</v>
      </c>
      <c r="O550">
        <f t="shared" si="50"/>
        <v>48</v>
      </c>
      <c r="P550" s="49">
        <f t="shared" si="51"/>
        <v>48</v>
      </c>
      <c r="Q550">
        <f t="shared" si="52"/>
        <v>2.94</v>
      </c>
      <c r="R550">
        <f t="shared" si="53"/>
        <v>33</v>
      </c>
      <c r="S550" s="49">
        <f t="shared" si="54"/>
        <v>33</v>
      </c>
      <c r="T550">
        <f t="shared" si="55"/>
        <v>3.15</v>
      </c>
      <c r="U550">
        <f t="shared" si="56"/>
        <v>40</v>
      </c>
      <c r="V550" s="49">
        <f t="shared" si="57"/>
        <v>40</v>
      </c>
      <c r="W550">
        <f t="shared" si="58"/>
        <v>2.88</v>
      </c>
      <c r="X550">
        <f t="shared" si="59"/>
        <v>31</v>
      </c>
      <c r="Y550" s="49">
        <f t="shared" si="60"/>
        <v>31</v>
      </c>
      <c r="Z550">
        <f t="shared" si="61"/>
        <v>2.46</v>
      </c>
      <c r="AA550">
        <f t="shared" si="62"/>
        <v>10</v>
      </c>
      <c r="AB550">
        <f t="shared" si="63"/>
        <v>10</v>
      </c>
      <c r="AC550">
        <f t="shared" si="64"/>
        <v>2.92</v>
      </c>
      <c r="AD550" cm="1">
        <f t="array" ref="AD550">1+SUMPRODUCT((D$469:D$776=D550)*(AC$469:AC$776&lt;AC550))</f>
        <v>22</v>
      </c>
      <c r="AE550">
        <f t="shared" si="65"/>
        <v>22</v>
      </c>
      <c r="AF550">
        <f t="shared" si="66"/>
        <v>3.08</v>
      </c>
      <c r="AG550" cm="1">
        <f t="array" ref="AG550">1+SUMPRODUCT((D$469:D$776=D550)*(AF$469:AF$776&lt;AF550))</f>
        <v>17</v>
      </c>
      <c r="AH550">
        <f t="shared" si="67"/>
        <v>17</v>
      </c>
      <c r="AI550">
        <f t="shared" si="68"/>
        <v>3.07</v>
      </c>
      <c r="AJ550" cm="1">
        <f t="array" ref="AJ550">1+SUMPRODUCT((D$469:D$776=D550)*(AI$469:AI$776&lt;AI550))</f>
        <v>24</v>
      </c>
      <c r="AK550">
        <f t="shared" si="69"/>
        <v>24</v>
      </c>
      <c r="AL550">
        <f t="shared" si="70"/>
        <v>3.58</v>
      </c>
      <c r="AM550" cm="1">
        <f t="array" ref="AM550">1+SUMPRODUCT((D$469:D$776=D550)*(AL$469:AL$776&lt;AL550))</f>
        <v>44</v>
      </c>
      <c r="AN550">
        <f t="shared" si="71"/>
        <v>44</v>
      </c>
    </row>
    <row r="551" spans="2:40" x14ac:dyDescent="0.3">
      <c r="B551" t="s">
        <v>94</v>
      </c>
      <c r="C551" t="str">
        <f>VLOOKUP(B551,class!A$1:B$357,2,FALSE)</f>
        <v>Shire district</v>
      </c>
      <c r="D551" t="str">
        <f>VLOOKUP(B551,classifications!E$3:F$335,2,FALSE)</f>
        <v xml:space="preserve">Mainly Rural (rural including hub towns &gt;=80%) </v>
      </c>
      <c r="E551" s="7">
        <f t="shared" si="40"/>
        <v>2.89</v>
      </c>
      <c r="F551" s="49">
        <f t="shared" si="41"/>
        <v>18</v>
      </c>
      <c r="G551" s="49">
        <f t="shared" si="42"/>
        <v>18</v>
      </c>
      <c r="H551">
        <f t="shared" si="43"/>
        <v>2.79</v>
      </c>
      <c r="I551" s="49">
        <f t="shared" si="44"/>
        <v>20</v>
      </c>
      <c r="J551" s="49">
        <f t="shared" si="45"/>
        <v>20</v>
      </c>
      <c r="K551">
        <f t="shared" si="46"/>
        <v>3.32</v>
      </c>
      <c r="L551">
        <f t="shared" si="47"/>
        <v>41</v>
      </c>
      <c r="M551" s="49">
        <f t="shared" si="48"/>
        <v>41</v>
      </c>
      <c r="N551">
        <f t="shared" si="49"/>
        <v>2.36</v>
      </c>
      <c r="O551">
        <f t="shared" si="50"/>
        <v>6</v>
      </c>
      <c r="P551" s="49">
        <f t="shared" si="51"/>
        <v>6</v>
      </c>
      <c r="Q551">
        <f t="shared" si="52"/>
        <v>2.58</v>
      </c>
      <c r="R551">
        <f t="shared" si="53"/>
        <v>16</v>
      </c>
      <c r="S551" s="49">
        <f t="shared" si="54"/>
        <v>16</v>
      </c>
      <c r="T551">
        <f t="shared" si="55"/>
        <v>2.33</v>
      </c>
      <c r="U551">
        <f t="shared" si="56"/>
        <v>6</v>
      </c>
      <c r="V551" s="49">
        <f t="shared" si="57"/>
        <v>6</v>
      </c>
      <c r="W551">
        <f t="shared" si="58"/>
        <v>2.84</v>
      </c>
      <c r="X551">
        <f t="shared" si="59"/>
        <v>30</v>
      </c>
      <c r="Y551" s="49">
        <f t="shared" si="60"/>
        <v>30</v>
      </c>
      <c r="Z551">
        <f t="shared" si="61"/>
        <v>3</v>
      </c>
      <c r="AA551">
        <f t="shared" si="62"/>
        <v>32</v>
      </c>
      <c r="AB551">
        <f t="shared" si="63"/>
        <v>32</v>
      </c>
      <c r="AC551">
        <f t="shared" si="64"/>
        <v>2.6</v>
      </c>
      <c r="AD551" cm="1">
        <f t="array" ref="AD551">1+SUMPRODUCT((D$469:D$776=D551)*(AC$469:AC$776&lt;AC551))</f>
        <v>8</v>
      </c>
      <c r="AE551">
        <f t="shared" si="65"/>
        <v>8</v>
      </c>
      <c r="AF551">
        <f t="shared" si="66"/>
        <v>3.38</v>
      </c>
      <c r="AG551" cm="1">
        <f t="array" ref="AG551">1+SUMPRODUCT((D$469:D$776=D551)*(AF$469:AF$776&lt;AF551))</f>
        <v>33</v>
      </c>
      <c r="AH551">
        <f t="shared" si="67"/>
        <v>33</v>
      </c>
      <c r="AI551">
        <f t="shared" si="68"/>
        <v>3.3</v>
      </c>
      <c r="AJ551" cm="1">
        <f t="array" ref="AJ551">1+SUMPRODUCT((D$469:D$776=D551)*(AI$469:AI$776&lt;AI551))</f>
        <v>33</v>
      </c>
      <c r="AK551">
        <f t="shared" si="69"/>
        <v>33</v>
      </c>
      <c r="AL551">
        <f t="shared" si="70"/>
        <v>2.42</v>
      </c>
      <c r="AM551" cm="1">
        <f t="array" ref="AM551">1+SUMPRODUCT((D$469:D$776=D551)*(AL$469:AL$776&lt;AL551))</f>
        <v>4</v>
      </c>
      <c r="AN551">
        <f t="shared" si="71"/>
        <v>4</v>
      </c>
    </row>
    <row r="552" spans="2:40" x14ac:dyDescent="0.3">
      <c r="B552" t="s">
        <v>96</v>
      </c>
      <c r="C552" t="str">
        <f>VLOOKUP(B552,class!A$1:B$357,2,FALSE)</f>
        <v>Unitary authority</v>
      </c>
      <c r="D552" t="str">
        <f>VLOOKUP(B552,classifications!E$3:F$335,2,FALSE)</f>
        <v xml:space="preserve">Largely Rural (rural including hub towns 50-79%) </v>
      </c>
      <c r="E552" s="7">
        <f t="shared" si="40"/>
        <v>2.84</v>
      </c>
      <c r="F552" s="49">
        <f t="shared" si="41"/>
        <v>15</v>
      </c>
      <c r="G552" s="49">
        <f t="shared" si="42"/>
        <v>15</v>
      </c>
      <c r="H552">
        <f t="shared" si="43"/>
        <v>2.78</v>
      </c>
      <c r="I552" s="49">
        <f t="shared" si="44"/>
        <v>13</v>
      </c>
      <c r="J552" s="49">
        <f t="shared" si="45"/>
        <v>13</v>
      </c>
      <c r="K552">
        <f t="shared" si="46"/>
        <v>2.77</v>
      </c>
      <c r="L552">
        <f t="shared" si="47"/>
        <v>17</v>
      </c>
      <c r="M552" s="49">
        <f t="shared" si="48"/>
        <v>17</v>
      </c>
      <c r="N552">
        <f t="shared" si="49"/>
        <v>2.71</v>
      </c>
      <c r="O552">
        <f t="shared" si="50"/>
        <v>16</v>
      </c>
      <c r="P552" s="49">
        <f t="shared" si="51"/>
        <v>16</v>
      </c>
      <c r="Q552">
        <f t="shared" si="52"/>
        <v>2.65</v>
      </c>
      <c r="R552">
        <f t="shared" si="53"/>
        <v>18</v>
      </c>
      <c r="S552" s="49">
        <f t="shared" si="54"/>
        <v>18</v>
      </c>
      <c r="T552">
        <f t="shared" si="55"/>
        <v>2.76</v>
      </c>
      <c r="U552">
        <f t="shared" si="56"/>
        <v>20</v>
      </c>
      <c r="V552" s="49">
        <f t="shared" si="57"/>
        <v>20</v>
      </c>
      <c r="W552">
        <f t="shared" si="58"/>
        <v>2.7</v>
      </c>
      <c r="X552">
        <f t="shared" si="59"/>
        <v>16</v>
      </c>
      <c r="Y552" s="49">
        <f t="shared" si="60"/>
        <v>16</v>
      </c>
      <c r="Z552">
        <f t="shared" si="61"/>
        <v>2.69</v>
      </c>
      <c r="AA552">
        <f t="shared" si="62"/>
        <v>14</v>
      </c>
      <c r="AB552">
        <f t="shared" si="63"/>
        <v>14</v>
      </c>
      <c r="AC552">
        <f t="shared" si="64"/>
        <v>2.84</v>
      </c>
      <c r="AD552" cm="1">
        <f t="array" ref="AD552">1+SUMPRODUCT((D$469:D$776=D552)*(AC$469:AC$776&lt;AC552))</f>
        <v>8</v>
      </c>
      <c r="AE552">
        <f t="shared" si="65"/>
        <v>8</v>
      </c>
      <c r="AF552">
        <f t="shared" si="66"/>
        <v>2.98</v>
      </c>
      <c r="AG552" cm="1">
        <f t="array" ref="AG552">1+SUMPRODUCT((D$469:D$776=D552)*(AF$469:AF$776&lt;AF552))</f>
        <v>10</v>
      </c>
      <c r="AH552">
        <f t="shared" si="67"/>
        <v>10</v>
      </c>
      <c r="AI552">
        <f t="shared" si="68"/>
        <v>3.04</v>
      </c>
      <c r="AJ552" cm="1">
        <f t="array" ref="AJ552">1+SUMPRODUCT((D$469:D$776=D552)*(AI$469:AI$776&lt;AI552))</f>
        <v>21</v>
      </c>
      <c r="AK552">
        <f t="shared" si="69"/>
        <v>21</v>
      </c>
      <c r="AL552">
        <f t="shared" si="70"/>
        <v>3.26</v>
      </c>
      <c r="AM552" cm="1">
        <f t="array" ref="AM552">1+SUMPRODUCT((D$469:D$776=D552)*(AL$469:AL$776&lt;AL552))</f>
        <v>26</v>
      </c>
      <c r="AN552">
        <f t="shared" si="71"/>
        <v>26</v>
      </c>
    </row>
    <row r="553" spans="2:40" x14ac:dyDescent="0.3">
      <c r="B553" t="s">
        <v>97</v>
      </c>
      <c r="C553" t="str">
        <f>VLOOKUP(B553,class!A$1:B$357,2,FALSE)</f>
        <v>Shire district</v>
      </c>
      <c r="D553" t="str">
        <f>VLOOKUP(B553,classifications!E$3:F$335,2,FALSE)</f>
        <v>Urban with Significant Rural (rural including hub towns 26-49%)</v>
      </c>
      <c r="E553" s="7">
        <f t="shared" si="40"/>
        <v>3.05</v>
      </c>
      <c r="F553" s="49">
        <f t="shared" si="41"/>
        <v>26</v>
      </c>
      <c r="G553" s="49">
        <f t="shared" si="42"/>
        <v>26</v>
      </c>
      <c r="H553">
        <f t="shared" si="43"/>
        <v>3.02</v>
      </c>
      <c r="I553" s="49">
        <f t="shared" si="44"/>
        <v>31</v>
      </c>
      <c r="J553" s="49">
        <f t="shared" si="45"/>
        <v>31</v>
      </c>
      <c r="K553">
        <f t="shared" si="46"/>
        <v>3.36</v>
      </c>
      <c r="L553">
        <f t="shared" si="47"/>
        <v>48</v>
      </c>
      <c r="M553" s="49">
        <f t="shared" si="48"/>
        <v>48</v>
      </c>
      <c r="N553">
        <f t="shared" si="49"/>
        <v>2.36</v>
      </c>
      <c r="O553">
        <f t="shared" si="50"/>
        <v>9</v>
      </c>
      <c r="P553" s="49">
        <f t="shared" si="51"/>
        <v>9</v>
      </c>
      <c r="Q553">
        <f t="shared" si="52"/>
        <v>2.29</v>
      </c>
      <c r="R553">
        <f t="shared" si="53"/>
        <v>2</v>
      </c>
      <c r="S553" s="49">
        <f t="shared" si="54"/>
        <v>2</v>
      </c>
      <c r="T553">
        <f t="shared" si="55"/>
        <v>2.79</v>
      </c>
      <c r="U553">
        <f t="shared" si="56"/>
        <v>22</v>
      </c>
      <c r="V553" s="49">
        <f t="shared" si="57"/>
        <v>22</v>
      </c>
      <c r="W553">
        <f t="shared" si="58"/>
        <v>2.34</v>
      </c>
      <c r="X553">
        <f t="shared" si="59"/>
        <v>2</v>
      </c>
      <c r="Y553" s="49">
        <f t="shared" si="60"/>
        <v>2</v>
      </c>
      <c r="Z553">
        <f t="shared" si="61"/>
        <v>2.67</v>
      </c>
      <c r="AA553">
        <f t="shared" si="62"/>
        <v>22</v>
      </c>
      <c r="AB553">
        <f t="shared" si="63"/>
        <v>22</v>
      </c>
      <c r="AC553">
        <f t="shared" si="64"/>
        <v>2.58</v>
      </c>
      <c r="AD553" cm="1">
        <f t="array" ref="AD553">1+SUMPRODUCT((D$469:D$776=D553)*(AC$469:AC$776&lt;AC553))</f>
        <v>5</v>
      </c>
      <c r="AE553">
        <f t="shared" si="65"/>
        <v>5</v>
      </c>
      <c r="AF553">
        <f t="shared" si="66"/>
        <v>3.65</v>
      </c>
      <c r="AG553" cm="1">
        <f t="array" ref="AG553">1+SUMPRODUCT((D$469:D$776=D553)*(AF$469:AF$776&lt;AF553))</f>
        <v>44</v>
      </c>
      <c r="AH553">
        <f t="shared" si="67"/>
        <v>44</v>
      </c>
      <c r="AI553">
        <f t="shared" si="68"/>
        <v>3.23</v>
      </c>
      <c r="AJ553" cm="1">
        <f t="array" ref="AJ553">1+SUMPRODUCT((D$469:D$776=D553)*(AI$469:AI$776&lt;AI553))</f>
        <v>37</v>
      </c>
      <c r="AK553">
        <f t="shared" si="69"/>
        <v>37</v>
      </c>
      <c r="AL553">
        <f t="shared" si="70"/>
        <v>3.15</v>
      </c>
      <c r="AM553" cm="1">
        <f t="array" ref="AM553">1+SUMPRODUCT((D$469:D$776=D553)*(AL$469:AL$776&lt;AL553))</f>
        <v>27</v>
      </c>
      <c r="AN553">
        <f t="shared" si="71"/>
        <v>27</v>
      </c>
    </row>
    <row r="554" spans="2:40" x14ac:dyDescent="0.3">
      <c r="B554" t="s">
        <v>98</v>
      </c>
      <c r="C554" t="str">
        <f>VLOOKUP(B554,class!A$1:B$357,2,FALSE)</f>
        <v>Shire district</v>
      </c>
      <c r="D554" t="str">
        <f>VLOOKUP(B554,classifications!E$3:F$335,2,FALSE)</f>
        <v>Urban with City and Town</v>
      </c>
      <c r="E554" s="7">
        <f t="shared" si="40"/>
        <v>3.34</v>
      </c>
      <c r="F554" s="49">
        <f t="shared" si="41"/>
        <v>76</v>
      </c>
      <c r="G554" s="49">
        <f t="shared" si="42"/>
        <v>76</v>
      </c>
      <c r="H554">
        <f t="shared" si="43"/>
        <v>3.33</v>
      </c>
      <c r="I554" s="49">
        <f t="shared" si="44"/>
        <v>80</v>
      </c>
      <c r="J554" s="49">
        <f t="shared" si="45"/>
        <v>80</v>
      </c>
      <c r="K554">
        <f t="shared" si="46"/>
        <v>3.39</v>
      </c>
      <c r="L554">
        <f t="shared" si="47"/>
        <v>86</v>
      </c>
      <c r="M554" s="49">
        <f t="shared" si="48"/>
        <v>86</v>
      </c>
      <c r="N554">
        <f t="shared" si="49"/>
        <v>2.7</v>
      </c>
      <c r="O554">
        <f t="shared" si="50"/>
        <v>31</v>
      </c>
      <c r="P554" s="49">
        <f t="shared" si="51"/>
        <v>31</v>
      </c>
      <c r="Q554">
        <f t="shared" si="52"/>
        <v>2.42</v>
      </c>
      <c r="R554">
        <f t="shared" si="53"/>
        <v>7</v>
      </c>
      <c r="S554" s="49">
        <f t="shared" si="54"/>
        <v>7</v>
      </c>
      <c r="T554">
        <f t="shared" si="55"/>
        <v>2.57</v>
      </c>
      <c r="U554">
        <f t="shared" si="56"/>
        <v>12</v>
      </c>
      <c r="V554" s="49">
        <f t="shared" si="57"/>
        <v>12</v>
      </c>
      <c r="W554">
        <f t="shared" si="58"/>
        <v>2.87</v>
      </c>
      <c r="X554">
        <f t="shared" si="59"/>
        <v>46</v>
      </c>
      <c r="Y554" s="49">
        <f t="shared" si="60"/>
        <v>46</v>
      </c>
      <c r="Z554">
        <f t="shared" si="61"/>
        <v>3.39</v>
      </c>
      <c r="AA554">
        <f t="shared" si="62"/>
        <v>85</v>
      </c>
      <c r="AB554">
        <f t="shared" si="63"/>
        <v>85</v>
      </c>
      <c r="AC554">
        <f t="shared" si="64"/>
        <v>3.54</v>
      </c>
      <c r="AD554" cm="1">
        <f t="array" ref="AD554">1+SUMPRODUCT((D$469:D$776=D554)*(AC$469:AC$776&lt;AC554))</f>
        <v>82</v>
      </c>
      <c r="AE554">
        <f t="shared" si="65"/>
        <v>82</v>
      </c>
      <c r="AF554">
        <f t="shared" si="66"/>
        <v>3.42</v>
      </c>
      <c r="AG554" cm="1">
        <f t="array" ref="AG554">1+SUMPRODUCT((D$469:D$776=D554)*(AF$469:AF$776&lt;AF554))</f>
        <v>57</v>
      </c>
      <c r="AH554">
        <f t="shared" si="67"/>
        <v>57</v>
      </c>
      <c r="AI554">
        <f t="shared" si="68"/>
        <v>3.32</v>
      </c>
      <c r="AJ554" cm="1">
        <f t="array" ref="AJ554">1+SUMPRODUCT((D$469:D$776=D554)*(AI$469:AI$776&lt;AI554))</f>
        <v>62</v>
      </c>
      <c r="AK554">
        <f t="shared" si="69"/>
        <v>62</v>
      </c>
      <c r="AL554">
        <f t="shared" si="70"/>
        <v>3.76</v>
      </c>
      <c r="AM554" cm="1">
        <f t="array" ref="AM554">1+SUMPRODUCT((D$469:D$776=D554)*(AL$469:AL$776&lt;AL554))</f>
        <v>78</v>
      </c>
      <c r="AN554">
        <f t="shared" si="71"/>
        <v>78</v>
      </c>
    </row>
    <row r="555" spans="2:40" x14ac:dyDescent="0.3">
      <c r="B555" t="s">
        <v>99</v>
      </c>
      <c r="C555" t="str">
        <f>VLOOKUP(B555,class!A$1:B$357,2,FALSE)</f>
        <v>Shire district</v>
      </c>
      <c r="D555" t="str">
        <f>VLOOKUP(B555,classifications!E$3:F$335,2,FALSE)</f>
        <v>Urban with City and Town</v>
      </c>
      <c r="E555" s="7">
        <f t="shared" si="40"/>
        <v>2.68</v>
      </c>
      <c r="F555" s="49">
        <f t="shared" si="41"/>
        <v>4</v>
      </c>
      <c r="G555" s="49">
        <f t="shared" si="42"/>
        <v>4</v>
      </c>
      <c r="H555">
        <f t="shared" si="43"/>
        <v>2.1</v>
      </c>
      <c r="I555" s="49">
        <f t="shared" si="44"/>
        <v>1</v>
      </c>
      <c r="J555" s="49">
        <f t="shared" si="45"/>
        <v>1</v>
      </c>
      <c r="K555">
        <f t="shared" si="46"/>
        <v>3.06</v>
      </c>
      <c r="L555">
        <f t="shared" si="47"/>
        <v>58</v>
      </c>
      <c r="M555" s="49">
        <f t="shared" si="48"/>
        <v>58</v>
      </c>
      <c r="N555">
        <f t="shared" si="49"/>
        <v>2.6</v>
      </c>
      <c r="O555">
        <f t="shared" si="50"/>
        <v>19</v>
      </c>
      <c r="P555" s="49">
        <f t="shared" si="51"/>
        <v>19</v>
      </c>
      <c r="Q555">
        <f t="shared" si="52"/>
        <v>2.9</v>
      </c>
      <c r="R555">
        <f t="shared" si="53"/>
        <v>51</v>
      </c>
      <c r="S555" s="49">
        <f t="shared" si="54"/>
        <v>51</v>
      </c>
      <c r="T555">
        <f t="shared" si="55"/>
        <v>2.78</v>
      </c>
      <c r="U555">
        <f t="shared" si="56"/>
        <v>30</v>
      </c>
      <c r="V555" s="49">
        <f t="shared" si="57"/>
        <v>30</v>
      </c>
      <c r="W555">
        <f t="shared" si="58"/>
        <v>2.86</v>
      </c>
      <c r="X555">
        <f t="shared" si="59"/>
        <v>45</v>
      </c>
      <c r="Y555" s="49">
        <f t="shared" si="60"/>
        <v>45</v>
      </c>
      <c r="Z555">
        <f t="shared" si="61"/>
        <v>3.32</v>
      </c>
      <c r="AA555">
        <f t="shared" si="62"/>
        <v>83</v>
      </c>
      <c r="AB555">
        <f t="shared" si="63"/>
        <v>83</v>
      </c>
      <c r="AC555">
        <f t="shared" si="64"/>
        <v>3.37</v>
      </c>
      <c r="AD555" cm="1">
        <f t="array" ref="AD555">1+SUMPRODUCT((D$469:D$776=D555)*(AC$469:AC$776&lt;AC555))</f>
        <v>78</v>
      </c>
      <c r="AE555">
        <f t="shared" si="65"/>
        <v>78</v>
      </c>
      <c r="AF555">
        <f t="shared" si="66"/>
        <v>3.29</v>
      </c>
      <c r="AG555" cm="1">
        <f t="array" ref="AG555">1+SUMPRODUCT((D$469:D$776=D555)*(AF$469:AF$776&lt;AF555))</f>
        <v>41</v>
      </c>
      <c r="AH555">
        <f t="shared" si="67"/>
        <v>41</v>
      </c>
      <c r="AI555">
        <f t="shared" si="68"/>
        <v>2.9</v>
      </c>
      <c r="AJ555" cm="1">
        <f t="array" ref="AJ555">1+SUMPRODUCT((D$469:D$776=D555)*(AI$469:AI$776&lt;AI555))</f>
        <v>23</v>
      </c>
      <c r="AK555">
        <f t="shared" si="69"/>
        <v>23</v>
      </c>
      <c r="AL555">
        <f t="shared" si="70"/>
        <v>3.46</v>
      </c>
      <c r="AM555" cm="1">
        <f t="array" ref="AM555">1+SUMPRODUCT((D$469:D$776=D555)*(AL$469:AL$776&lt;AL555))</f>
        <v>67</v>
      </c>
      <c r="AN555">
        <f t="shared" si="71"/>
        <v>67</v>
      </c>
    </row>
    <row r="556" spans="2:40" x14ac:dyDescent="0.3">
      <c r="B556" t="s">
        <v>100</v>
      </c>
      <c r="C556" t="str">
        <f>VLOOKUP(B556,class!A$1:B$357,2,FALSE)</f>
        <v>Shire district</v>
      </c>
      <c r="D556" t="str">
        <f>VLOOKUP(B556,classifications!E$3:F$335,2,FALSE)</f>
        <v xml:space="preserve">Mainly Rural (rural including hub towns &gt;=80%) </v>
      </c>
      <c r="E556" s="7">
        <f t="shared" si="40"/>
        <v>2.93</v>
      </c>
      <c r="F556" s="49">
        <f t="shared" si="41"/>
        <v>20</v>
      </c>
      <c r="G556" s="49">
        <f t="shared" si="42"/>
        <v>20</v>
      </c>
      <c r="H556">
        <f t="shared" si="43"/>
        <v>4.13</v>
      </c>
      <c r="I556" s="49">
        <f t="shared" si="44"/>
        <v>42</v>
      </c>
      <c r="J556" s="49">
        <f t="shared" si="45"/>
        <v>42</v>
      </c>
      <c r="K556">
        <f t="shared" si="46"/>
        <v>2.2799999999999998</v>
      </c>
      <c r="L556">
        <f t="shared" si="47"/>
        <v>3</v>
      </c>
      <c r="M556" s="49">
        <f t="shared" si="48"/>
        <v>3</v>
      </c>
      <c r="N556">
        <f t="shared" si="49"/>
        <v>2.58</v>
      </c>
      <c r="O556">
        <f t="shared" si="50"/>
        <v>17</v>
      </c>
      <c r="P556" s="49">
        <f t="shared" si="51"/>
        <v>17</v>
      </c>
      <c r="Q556">
        <f t="shared" si="52"/>
        <v>2.4500000000000002</v>
      </c>
      <c r="R556">
        <f t="shared" si="53"/>
        <v>9</v>
      </c>
      <c r="S556" s="49">
        <f t="shared" si="54"/>
        <v>9</v>
      </c>
      <c r="T556">
        <f t="shared" si="55"/>
        <v>2.71</v>
      </c>
      <c r="U556">
        <f t="shared" si="56"/>
        <v>23</v>
      </c>
      <c r="V556" s="49">
        <f t="shared" si="57"/>
        <v>23</v>
      </c>
      <c r="W556">
        <f t="shared" si="58"/>
        <v>2.04</v>
      </c>
      <c r="X556">
        <f t="shared" si="59"/>
        <v>1</v>
      </c>
      <c r="Y556" s="49">
        <f t="shared" si="60"/>
        <v>1</v>
      </c>
      <c r="Z556">
        <f t="shared" si="61"/>
        <v>2.59</v>
      </c>
      <c r="AA556">
        <f t="shared" si="62"/>
        <v>12</v>
      </c>
      <c r="AB556">
        <f t="shared" si="63"/>
        <v>12</v>
      </c>
      <c r="AC556">
        <f t="shared" si="64"/>
        <v>2.75</v>
      </c>
      <c r="AD556" cm="1">
        <f t="array" ref="AD556">1+SUMPRODUCT((D$469:D$776=D556)*(AC$469:AC$776&lt;AC556))</f>
        <v>11</v>
      </c>
      <c r="AE556">
        <f t="shared" si="65"/>
        <v>11</v>
      </c>
      <c r="AF556">
        <f t="shared" si="66"/>
        <v>3.1</v>
      </c>
      <c r="AG556" cm="1">
        <f t="array" ref="AG556">1+SUMPRODUCT((D$469:D$776=D556)*(AF$469:AF$776&lt;AF556))</f>
        <v>23</v>
      </c>
      <c r="AH556">
        <f t="shared" si="67"/>
        <v>23</v>
      </c>
      <c r="AI556">
        <f t="shared" si="68"/>
        <v>2.56</v>
      </c>
      <c r="AJ556" cm="1">
        <f t="array" ref="AJ556">1+SUMPRODUCT((D$469:D$776=D556)*(AI$469:AI$776&lt;AI556))</f>
        <v>7</v>
      </c>
      <c r="AK556">
        <f t="shared" si="69"/>
        <v>7</v>
      </c>
      <c r="AL556">
        <f t="shared" si="70"/>
        <v>2.94</v>
      </c>
      <c r="AM556" cm="1">
        <f t="array" ref="AM556">1+SUMPRODUCT((D$469:D$776=D556)*(AL$469:AL$776&lt;AL556))</f>
        <v>14</v>
      </c>
      <c r="AN556">
        <f t="shared" si="71"/>
        <v>14</v>
      </c>
    </row>
    <row r="557" spans="2:40" x14ac:dyDescent="0.3">
      <c r="B557" t="s">
        <v>101</v>
      </c>
      <c r="C557" t="str">
        <f>VLOOKUP(B557,class!A$1:B$357,2,FALSE)</f>
        <v>Shire district</v>
      </c>
      <c r="D557" t="str">
        <f>VLOOKUP(B557,classifications!E$3:F$335,2,FALSE)</f>
        <v>Urban with Major Conurbation</v>
      </c>
      <c r="E557" s="7">
        <f t="shared" si="40"/>
        <v>2.72</v>
      </c>
      <c r="F557" s="49">
        <f t="shared" si="41"/>
        <v>3</v>
      </c>
      <c r="G557" s="49">
        <f t="shared" si="42"/>
        <v>3</v>
      </c>
      <c r="H557">
        <f t="shared" si="43"/>
        <v>3.23</v>
      </c>
      <c r="I557" s="49">
        <f t="shared" si="44"/>
        <v>47</v>
      </c>
      <c r="J557" s="49">
        <f t="shared" si="45"/>
        <v>47</v>
      </c>
      <c r="K557">
        <f t="shared" si="46"/>
        <v>2.81</v>
      </c>
      <c r="L557">
        <f t="shared" si="47"/>
        <v>18</v>
      </c>
      <c r="M557" s="49">
        <f t="shared" si="48"/>
        <v>18</v>
      </c>
      <c r="N557">
        <f t="shared" si="49"/>
        <v>2.99</v>
      </c>
      <c r="O557">
        <f t="shared" si="50"/>
        <v>31</v>
      </c>
      <c r="P557" s="49">
        <f t="shared" si="51"/>
        <v>31</v>
      </c>
      <c r="Q557">
        <f t="shared" si="52"/>
        <v>2.62</v>
      </c>
      <c r="R557">
        <f t="shared" si="53"/>
        <v>11</v>
      </c>
      <c r="S557" s="49">
        <f t="shared" si="54"/>
        <v>11</v>
      </c>
      <c r="T557">
        <f t="shared" si="55"/>
        <v>3.23</v>
      </c>
      <c r="U557">
        <f t="shared" si="56"/>
        <v>54</v>
      </c>
      <c r="V557" s="49">
        <f t="shared" si="57"/>
        <v>54</v>
      </c>
      <c r="W557">
        <f t="shared" si="58"/>
        <v>2.88</v>
      </c>
      <c r="X557">
        <f t="shared" si="59"/>
        <v>27</v>
      </c>
      <c r="Y557" s="49">
        <f t="shared" si="60"/>
        <v>27</v>
      </c>
      <c r="Z557">
        <f t="shared" si="61"/>
        <v>2.35</v>
      </c>
      <c r="AA557">
        <f t="shared" si="62"/>
        <v>4</v>
      </c>
      <c r="AB557">
        <f t="shared" si="63"/>
        <v>4</v>
      </c>
      <c r="AC557">
        <f t="shared" si="64"/>
        <v>3.22</v>
      </c>
      <c r="AD557" cm="1">
        <f t="array" ref="AD557">1+SUMPRODUCT((D$469:D$776=D557)*(AC$469:AC$776&lt;AC557))</f>
        <v>55</v>
      </c>
      <c r="AE557">
        <f t="shared" si="65"/>
        <v>55</v>
      </c>
      <c r="AF557">
        <f t="shared" si="66"/>
        <v>3.77</v>
      </c>
      <c r="AG557" cm="1">
        <f t="array" ref="AG557">1+SUMPRODUCT((D$469:D$776=D557)*(AF$469:AF$776&lt;AF557))</f>
        <v>70</v>
      </c>
      <c r="AH557">
        <f t="shared" si="67"/>
        <v>70</v>
      </c>
      <c r="AI557">
        <f t="shared" si="68"/>
        <v>3.25</v>
      </c>
      <c r="AJ557" cm="1">
        <f t="array" ref="AJ557">1+SUMPRODUCT((D$469:D$776=D557)*(AI$469:AI$776&lt;AI557))</f>
        <v>41</v>
      </c>
      <c r="AK557">
        <f t="shared" si="69"/>
        <v>41</v>
      </c>
      <c r="AL557">
        <f t="shared" si="70"/>
        <v>2.97</v>
      </c>
      <c r="AM557" cm="1">
        <f t="array" ref="AM557">1+SUMPRODUCT((D$469:D$776=D557)*(AL$469:AL$776&lt;AL557))</f>
        <v>6</v>
      </c>
      <c r="AN557">
        <f t="shared" si="71"/>
        <v>6</v>
      </c>
    </row>
    <row r="558" spans="2:40" x14ac:dyDescent="0.3">
      <c r="B558" t="s">
        <v>102</v>
      </c>
      <c r="C558" t="str">
        <f>VLOOKUP(B558,class!A$1:B$357,2,FALSE)</f>
        <v>London borough</v>
      </c>
      <c r="D558" t="str">
        <f>VLOOKUP(B558,classifications!E$3:F$335,2,FALSE)</f>
        <v>Urban with Major Conurbation</v>
      </c>
      <c r="E558" s="7">
        <f t="shared" si="40"/>
        <v>3.15</v>
      </c>
      <c r="F558" s="49">
        <f t="shared" si="41"/>
        <v>20</v>
      </c>
      <c r="G558" s="49">
        <f t="shared" si="42"/>
        <v>20</v>
      </c>
      <c r="H558">
        <f t="shared" si="43"/>
        <v>2.54</v>
      </c>
      <c r="I558" s="49">
        <f t="shared" si="44"/>
        <v>3</v>
      </c>
      <c r="J558" s="49">
        <f t="shared" si="45"/>
        <v>3</v>
      </c>
      <c r="K558">
        <f t="shared" si="46"/>
        <v>2.57</v>
      </c>
      <c r="L558">
        <f t="shared" si="47"/>
        <v>3</v>
      </c>
      <c r="M558" s="49">
        <f t="shared" si="48"/>
        <v>3</v>
      </c>
      <c r="N558">
        <f t="shared" si="49"/>
        <v>2.19</v>
      </c>
      <c r="O558">
        <f t="shared" si="50"/>
        <v>1</v>
      </c>
      <c r="P558" s="49">
        <f t="shared" si="51"/>
        <v>1</v>
      </c>
      <c r="Q558">
        <f t="shared" si="52"/>
        <v>2.4900000000000002</v>
      </c>
      <c r="R558">
        <f t="shared" si="53"/>
        <v>2</v>
      </c>
      <c r="S558" s="49">
        <f t="shared" si="54"/>
        <v>2</v>
      </c>
      <c r="T558">
        <f t="shared" si="55"/>
        <v>2.96</v>
      </c>
      <c r="U558">
        <f t="shared" si="56"/>
        <v>27</v>
      </c>
      <c r="V558" s="49">
        <f t="shared" si="57"/>
        <v>27</v>
      </c>
      <c r="W558">
        <f t="shared" si="58"/>
        <v>2.63</v>
      </c>
      <c r="X558">
        <f t="shared" si="59"/>
        <v>10</v>
      </c>
      <c r="Y558" s="49">
        <f t="shared" si="60"/>
        <v>10</v>
      </c>
      <c r="Z558">
        <f t="shared" si="61"/>
        <v>2.96</v>
      </c>
      <c r="AA558">
        <f t="shared" si="62"/>
        <v>36</v>
      </c>
      <c r="AB558">
        <f t="shared" si="63"/>
        <v>36</v>
      </c>
      <c r="AC558">
        <f t="shared" si="64"/>
        <v>3.12</v>
      </c>
      <c r="AD558" cm="1">
        <f t="array" ref="AD558">1+SUMPRODUCT((D$469:D$776=D558)*(AC$469:AC$776&lt;AC558))</f>
        <v>44</v>
      </c>
      <c r="AE558">
        <f t="shared" si="65"/>
        <v>44</v>
      </c>
      <c r="AF558">
        <f t="shared" si="66"/>
        <v>3.51</v>
      </c>
      <c r="AG558" cm="1">
        <f t="array" ref="AG558">1+SUMPRODUCT((D$469:D$776=D558)*(AF$469:AF$776&lt;AF558))</f>
        <v>50</v>
      </c>
      <c r="AH558">
        <f t="shared" si="67"/>
        <v>50</v>
      </c>
      <c r="AI558">
        <f t="shared" si="68"/>
        <v>3.2</v>
      </c>
      <c r="AJ558" cm="1">
        <f t="array" ref="AJ558">1+SUMPRODUCT((D$469:D$776=D558)*(AI$469:AI$776&lt;AI558))</f>
        <v>35</v>
      </c>
      <c r="AK558">
        <f t="shared" si="69"/>
        <v>35</v>
      </c>
      <c r="AL558">
        <f t="shared" si="70"/>
        <v>2.33</v>
      </c>
      <c r="AM558" cm="1">
        <f t="array" ref="AM558">1+SUMPRODUCT((D$469:D$776=D558)*(AL$469:AL$776&lt;AL558))</f>
        <v>2</v>
      </c>
      <c r="AN558">
        <f t="shared" si="71"/>
        <v>2</v>
      </c>
    </row>
    <row r="559" spans="2:40" x14ac:dyDescent="0.3">
      <c r="B559" t="s">
        <v>103</v>
      </c>
      <c r="C559" t="str">
        <f>VLOOKUP(B559,class!A$1:B$357,2,FALSE)</f>
        <v>Shire district</v>
      </c>
      <c r="D559" t="str">
        <f>VLOOKUP(B559,classifications!E$3:F$335,2,FALSE)</f>
        <v>Urban with Significant Rural (rural including hub towns 26-49%)</v>
      </c>
      <c r="E559" s="7">
        <f t="shared" si="40"/>
        <v>2.92</v>
      </c>
      <c r="F559" s="49">
        <f t="shared" si="41"/>
        <v>15</v>
      </c>
      <c r="G559" s="49">
        <f t="shared" si="42"/>
        <v>15</v>
      </c>
      <c r="H559">
        <f t="shared" si="43"/>
        <v>2.8</v>
      </c>
      <c r="I559" s="49">
        <f t="shared" si="44"/>
        <v>13</v>
      </c>
      <c r="J559" s="49">
        <f t="shared" si="45"/>
        <v>13</v>
      </c>
      <c r="K559">
        <f t="shared" si="46"/>
        <v>2.75</v>
      </c>
      <c r="L559">
        <f t="shared" si="47"/>
        <v>17</v>
      </c>
      <c r="M559" s="49">
        <f t="shared" si="48"/>
        <v>17</v>
      </c>
      <c r="N559">
        <f t="shared" si="49"/>
        <v>3.01</v>
      </c>
      <c r="O559">
        <f t="shared" si="50"/>
        <v>38</v>
      </c>
      <c r="P559" s="49">
        <f t="shared" si="51"/>
        <v>38</v>
      </c>
      <c r="Q559">
        <f t="shared" si="52"/>
        <v>2.99</v>
      </c>
      <c r="R559">
        <f t="shared" si="53"/>
        <v>40</v>
      </c>
      <c r="S559" s="49">
        <f t="shared" si="54"/>
        <v>40</v>
      </c>
      <c r="T559">
        <f t="shared" si="55"/>
        <v>2.37</v>
      </c>
      <c r="U559">
        <f t="shared" si="56"/>
        <v>5</v>
      </c>
      <c r="V559" s="49">
        <f t="shared" si="57"/>
        <v>5</v>
      </c>
      <c r="W559">
        <f t="shared" si="58"/>
        <v>3.59</v>
      </c>
      <c r="X559">
        <f t="shared" si="59"/>
        <v>49</v>
      </c>
      <c r="Y559" s="49">
        <f t="shared" si="60"/>
        <v>49</v>
      </c>
      <c r="Z559">
        <f t="shared" si="61"/>
        <v>2.44</v>
      </c>
      <c r="AA559">
        <f t="shared" si="62"/>
        <v>9</v>
      </c>
      <c r="AB559">
        <f t="shared" si="63"/>
        <v>9</v>
      </c>
      <c r="AC559">
        <f t="shared" si="64"/>
        <v>2.82</v>
      </c>
      <c r="AD559" cm="1">
        <f t="array" ref="AD559">1+SUMPRODUCT((D$469:D$776=D559)*(AC$469:AC$776&lt;AC559))</f>
        <v>19</v>
      </c>
      <c r="AE559">
        <f t="shared" si="65"/>
        <v>19</v>
      </c>
      <c r="AF559">
        <f t="shared" si="66"/>
        <v>3.4</v>
      </c>
      <c r="AG559" cm="1">
        <f t="array" ref="AG559">1+SUMPRODUCT((D$469:D$776=D559)*(AF$469:AF$776&lt;AF559))</f>
        <v>35</v>
      </c>
      <c r="AH559">
        <f t="shared" si="67"/>
        <v>35</v>
      </c>
      <c r="AI559">
        <f t="shared" si="68"/>
        <v>3.19</v>
      </c>
      <c r="AJ559" cm="1">
        <f t="array" ref="AJ559">1+SUMPRODUCT((D$469:D$776=D559)*(AI$469:AI$776&lt;AI559))</f>
        <v>34</v>
      </c>
      <c r="AK559">
        <f t="shared" si="69"/>
        <v>34</v>
      </c>
      <c r="AL559">
        <f t="shared" si="70"/>
        <v>3.51</v>
      </c>
      <c r="AM559" cm="1">
        <f t="array" ref="AM559">1+SUMPRODUCT((D$469:D$776=D559)*(AL$469:AL$776&lt;AL559))</f>
        <v>42</v>
      </c>
      <c r="AN559">
        <f t="shared" si="71"/>
        <v>42</v>
      </c>
    </row>
    <row r="560" spans="2:40" x14ac:dyDescent="0.3">
      <c r="B560" t="s">
        <v>104</v>
      </c>
      <c r="C560" t="str">
        <f>VLOOKUP(B560,class!A$1:B$357,2,FALSE)</f>
        <v>Shire district</v>
      </c>
      <c r="D560" t="str">
        <f>VLOOKUP(B560,classifications!E$3:F$335,2,FALSE)</f>
        <v>Urban with Major Conurbation</v>
      </c>
      <c r="E560" s="7">
        <f t="shared" si="40"/>
        <v>3.67</v>
      </c>
      <c r="F560" s="49">
        <f t="shared" si="41"/>
        <v>69</v>
      </c>
      <c r="G560" s="49">
        <f t="shared" si="42"/>
        <v>69</v>
      </c>
      <c r="H560">
        <f t="shared" si="43"/>
        <v>2.81</v>
      </c>
      <c r="I560" s="49">
        <f t="shared" si="44"/>
        <v>8</v>
      </c>
      <c r="J560" s="49">
        <f t="shared" si="45"/>
        <v>8</v>
      </c>
      <c r="K560">
        <f t="shared" si="46"/>
        <v>2.63</v>
      </c>
      <c r="L560">
        <f t="shared" si="47"/>
        <v>7</v>
      </c>
      <c r="M560" s="49">
        <f t="shared" si="48"/>
        <v>7</v>
      </c>
      <c r="N560">
        <f t="shared" si="49"/>
        <v>2.76</v>
      </c>
      <c r="O560">
        <f t="shared" si="50"/>
        <v>13</v>
      </c>
      <c r="P560" s="49">
        <f t="shared" si="51"/>
        <v>13</v>
      </c>
      <c r="Q560">
        <f t="shared" si="52"/>
        <v>2.87</v>
      </c>
      <c r="R560">
        <f t="shared" si="53"/>
        <v>25</v>
      </c>
      <c r="S560" s="49">
        <f t="shared" si="54"/>
        <v>25</v>
      </c>
      <c r="T560">
        <f t="shared" si="55"/>
        <v>2.68</v>
      </c>
      <c r="U560">
        <f t="shared" si="56"/>
        <v>7</v>
      </c>
      <c r="V560" s="49">
        <f t="shared" si="57"/>
        <v>7</v>
      </c>
      <c r="W560">
        <f t="shared" si="58"/>
        <v>3.2</v>
      </c>
      <c r="X560">
        <f t="shared" si="59"/>
        <v>57</v>
      </c>
      <c r="Y560" s="49">
        <f t="shared" si="60"/>
        <v>57</v>
      </c>
      <c r="Z560">
        <f t="shared" si="61"/>
        <v>3.63</v>
      </c>
      <c r="AA560">
        <f t="shared" si="62"/>
        <v>72</v>
      </c>
      <c r="AB560">
        <f t="shared" si="63"/>
        <v>72</v>
      </c>
      <c r="AC560">
        <f t="shared" si="64"/>
        <v>2.85</v>
      </c>
      <c r="AD560" cm="1">
        <f t="array" ref="AD560">1+SUMPRODUCT((D$469:D$776=D560)*(AC$469:AC$776&lt;AC560))</f>
        <v>13</v>
      </c>
      <c r="AE560">
        <f t="shared" si="65"/>
        <v>13</v>
      </c>
      <c r="AF560">
        <f t="shared" si="66"/>
        <v>3.69</v>
      </c>
      <c r="AG560" cm="1">
        <f t="array" ref="AG560">1+SUMPRODUCT((D$469:D$776=D560)*(AF$469:AF$776&lt;AF560))</f>
        <v>65</v>
      </c>
      <c r="AH560">
        <f t="shared" si="67"/>
        <v>65</v>
      </c>
      <c r="AI560">
        <f t="shared" si="68"/>
        <v>3.2</v>
      </c>
      <c r="AJ560" cm="1">
        <f t="array" ref="AJ560">1+SUMPRODUCT((D$469:D$776=D560)*(AI$469:AI$776&lt;AI560))</f>
        <v>35</v>
      </c>
      <c r="AK560">
        <f t="shared" si="69"/>
        <v>35</v>
      </c>
      <c r="AL560" t="str">
        <f t="shared" si="70"/>
        <v>x</v>
      </c>
      <c r="AM560" cm="1">
        <f t="array" ref="AM560">1+SUMPRODUCT((D$469:D$776=D560)*(AL$469:AL$776&lt;AL560))</f>
        <v>73</v>
      </c>
      <c r="AN560">
        <f t="shared" si="71"/>
        <v>9999</v>
      </c>
    </row>
    <row r="561" spans="2:40" x14ac:dyDescent="0.3">
      <c r="B561" t="s">
        <v>105</v>
      </c>
      <c r="C561" t="str">
        <f>VLOOKUP(B561,class!A$1:B$357,2,FALSE)</f>
        <v>Shire district</v>
      </c>
      <c r="D561" t="str">
        <f>VLOOKUP(B561,classifications!E$3:F$335,2,FALSE)</f>
        <v>Urban with Minor Conurbation</v>
      </c>
      <c r="E561" s="7">
        <f t="shared" si="40"/>
        <v>3.25</v>
      </c>
      <c r="F561" s="49">
        <f t="shared" si="41"/>
        <v>6</v>
      </c>
      <c r="G561" s="49">
        <f t="shared" si="42"/>
        <v>6</v>
      </c>
      <c r="H561">
        <f t="shared" si="43"/>
        <v>2.9</v>
      </c>
      <c r="I561" s="49">
        <f t="shared" si="44"/>
        <v>4</v>
      </c>
      <c r="J561" s="49">
        <f t="shared" si="45"/>
        <v>4</v>
      </c>
      <c r="K561">
        <f t="shared" si="46"/>
        <v>2.9</v>
      </c>
      <c r="L561">
        <f t="shared" si="47"/>
        <v>5</v>
      </c>
      <c r="M561" s="49">
        <f t="shared" si="48"/>
        <v>5</v>
      </c>
      <c r="N561">
        <f t="shared" si="49"/>
        <v>2.86</v>
      </c>
      <c r="O561">
        <f t="shared" si="50"/>
        <v>5</v>
      </c>
      <c r="P561" s="49">
        <f t="shared" si="51"/>
        <v>5</v>
      </c>
      <c r="Q561">
        <f t="shared" si="52"/>
        <v>2.39</v>
      </c>
      <c r="R561">
        <f t="shared" si="53"/>
        <v>3</v>
      </c>
      <c r="S561" s="49">
        <f t="shared" si="54"/>
        <v>3</v>
      </c>
      <c r="T561">
        <f t="shared" si="55"/>
        <v>2.73</v>
      </c>
      <c r="U561">
        <f t="shared" si="56"/>
        <v>1</v>
      </c>
      <c r="V561" s="49">
        <f t="shared" si="57"/>
        <v>1</v>
      </c>
      <c r="W561">
        <f t="shared" si="58"/>
        <v>2.95</v>
      </c>
      <c r="X561">
        <f t="shared" si="59"/>
        <v>1</v>
      </c>
      <c r="Y561" s="49">
        <f t="shared" si="60"/>
        <v>1</v>
      </c>
      <c r="Z561">
        <f t="shared" si="61"/>
        <v>2.37</v>
      </c>
      <c r="AA561">
        <f t="shared" si="62"/>
        <v>1</v>
      </c>
      <c r="AB561">
        <f t="shared" si="63"/>
        <v>1</v>
      </c>
      <c r="AC561">
        <f t="shared" si="64"/>
        <v>2.8</v>
      </c>
      <c r="AD561" cm="1">
        <f t="array" ref="AD561">1+SUMPRODUCT((D$469:D$776=D561)*(AC$469:AC$776&lt;AC561))</f>
        <v>2</v>
      </c>
      <c r="AE561">
        <f t="shared" si="65"/>
        <v>2</v>
      </c>
      <c r="AF561">
        <f t="shared" si="66"/>
        <v>3.51</v>
      </c>
      <c r="AG561" cm="1">
        <f t="array" ref="AG561">1+SUMPRODUCT((D$469:D$776=D561)*(AF$469:AF$776&lt;AF561))</f>
        <v>6</v>
      </c>
      <c r="AH561">
        <f t="shared" si="67"/>
        <v>6</v>
      </c>
      <c r="AI561">
        <f t="shared" si="68"/>
        <v>2.93</v>
      </c>
      <c r="AJ561" cm="1">
        <f t="array" ref="AJ561">1+SUMPRODUCT((D$469:D$776=D561)*(AI$469:AI$776&lt;AI561))</f>
        <v>2</v>
      </c>
      <c r="AK561">
        <f t="shared" si="69"/>
        <v>2</v>
      </c>
      <c r="AL561">
        <f t="shared" si="70"/>
        <v>3.09</v>
      </c>
      <c r="AM561" cm="1">
        <f t="array" ref="AM561">1+SUMPRODUCT((D$469:D$776=D561)*(AL$469:AL$776&lt;AL561))</f>
        <v>3</v>
      </c>
      <c r="AN561">
        <f t="shared" si="71"/>
        <v>3</v>
      </c>
    </row>
    <row r="562" spans="2:40" x14ac:dyDescent="0.3">
      <c r="B562" t="s">
        <v>106</v>
      </c>
      <c r="C562" t="str">
        <f>VLOOKUP(B562,class!A$1:B$357,2,FALSE)</f>
        <v>Shire district</v>
      </c>
      <c r="D562" t="str">
        <f>VLOOKUP(B562,classifications!E$3:F$335,2,FALSE)</f>
        <v>Urban with City and Town</v>
      </c>
      <c r="E562" s="7">
        <f t="shared" si="40"/>
        <v>3.21</v>
      </c>
      <c r="F562" s="49">
        <f t="shared" si="41"/>
        <v>63</v>
      </c>
      <c r="G562" s="49">
        <f t="shared" si="42"/>
        <v>63</v>
      </c>
      <c r="H562">
        <f t="shared" si="43"/>
        <v>3.16</v>
      </c>
      <c r="I562" s="49">
        <f t="shared" si="44"/>
        <v>67</v>
      </c>
      <c r="J562" s="49">
        <f t="shared" si="45"/>
        <v>67</v>
      </c>
      <c r="K562">
        <f t="shared" si="46"/>
        <v>2.44</v>
      </c>
      <c r="L562">
        <f t="shared" si="47"/>
        <v>8</v>
      </c>
      <c r="M562" s="49">
        <f t="shared" si="48"/>
        <v>8</v>
      </c>
      <c r="N562">
        <f t="shared" si="49"/>
        <v>3.11</v>
      </c>
      <c r="O562">
        <f t="shared" si="50"/>
        <v>77</v>
      </c>
      <c r="P562" s="49">
        <f t="shared" si="51"/>
        <v>77</v>
      </c>
      <c r="Q562">
        <f t="shared" si="52"/>
        <v>3.08</v>
      </c>
      <c r="R562">
        <f t="shared" si="53"/>
        <v>70</v>
      </c>
      <c r="S562" s="49">
        <f t="shared" si="54"/>
        <v>70</v>
      </c>
      <c r="T562">
        <f t="shared" si="55"/>
        <v>3.22</v>
      </c>
      <c r="U562">
        <f t="shared" si="56"/>
        <v>79</v>
      </c>
      <c r="V562" s="49">
        <f t="shared" si="57"/>
        <v>79</v>
      </c>
      <c r="W562">
        <f t="shared" si="58"/>
        <v>3.25</v>
      </c>
      <c r="X562">
        <f t="shared" si="59"/>
        <v>80</v>
      </c>
      <c r="Y562" s="49">
        <f t="shared" si="60"/>
        <v>80</v>
      </c>
      <c r="Z562">
        <f t="shared" si="61"/>
        <v>3.32</v>
      </c>
      <c r="AA562">
        <f t="shared" si="62"/>
        <v>83</v>
      </c>
      <c r="AB562">
        <f t="shared" si="63"/>
        <v>83</v>
      </c>
      <c r="AC562">
        <f t="shared" si="64"/>
        <v>2.74</v>
      </c>
      <c r="AD562" cm="1">
        <f t="array" ref="AD562">1+SUMPRODUCT((D$469:D$776=D562)*(AC$469:AC$776&lt;AC562))</f>
        <v>13</v>
      </c>
      <c r="AE562">
        <f t="shared" si="65"/>
        <v>13</v>
      </c>
      <c r="AF562">
        <f t="shared" si="66"/>
        <v>3.7</v>
      </c>
      <c r="AG562" cm="1">
        <f t="array" ref="AG562">1+SUMPRODUCT((D$469:D$776=D562)*(AF$469:AF$776&lt;AF562))</f>
        <v>82</v>
      </c>
      <c r="AH562">
        <f t="shared" si="67"/>
        <v>82</v>
      </c>
      <c r="AI562">
        <f t="shared" si="68"/>
        <v>3.64</v>
      </c>
      <c r="AJ562" cm="1">
        <f t="array" ref="AJ562">1+SUMPRODUCT((D$469:D$776=D562)*(AI$469:AI$776&lt;AI562))</f>
        <v>83</v>
      </c>
      <c r="AK562">
        <f t="shared" si="69"/>
        <v>83</v>
      </c>
      <c r="AL562">
        <f t="shared" si="70"/>
        <v>3.32</v>
      </c>
      <c r="AM562" cm="1">
        <f t="array" ref="AM562">1+SUMPRODUCT((D$469:D$776=D562)*(AL$469:AL$776&lt;AL562))</f>
        <v>49</v>
      </c>
      <c r="AN562">
        <f t="shared" si="71"/>
        <v>49</v>
      </c>
    </row>
    <row r="563" spans="2:40" x14ac:dyDescent="0.3">
      <c r="B563" t="s">
        <v>107</v>
      </c>
      <c r="C563" t="str">
        <f>VLOOKUP(B563,class!A$1:B$357,2,FALSE)</f>
        <v>Shire district</v>
      </c>
      <c r="D563" t="str">
        <f>VLOOKUP(B563,classifications!E$3:F$335,2,FALSE)</f>
        <v>Urban with City and Town</v>
      </c>
      <c r="E563" s="7">
        <f t="shared" si="40"/>
        <v>3.08</v>
      </c>
      <c r="F563" s="49">
        <f t="shared" si="41"/>
        <v>43</v>
      </c>
      <c r="G563" s="49">
        <f t="shared" si="42"/>
        <v>43</v>
      </c>
      <c r="H563">
        <f t="shared" si="43"/>
        <v>2.5499999999999998</v>
      </c>
      <c r="I563" s="49">
        <f t="shared" si="44"/>
        <v>7</v>
      </c>
      <c r="J563" s="49">
        <f t="shared" si="45"/>
        <v>7</v>
      </c>
      <c r="K563">
        <f t="shared" si="46"/>
        <v>2.58</v>
      </c>
      <c r="L563">
        <f t="shared" si="47"/>
        <v>15</v>
      </c>
      <c r="M563" s="49">
        <f t="shared" si="48"/>
        <v>15</v>
      </c>
      <c r="N563">
        <f t="shared" si="49"/>
        <v>2.84</v>
      </c>
      <c r="O563">
        <f t="shared" si="50"/>
        <v>47</v>
      </c>
      <c r="P563" s="49">
        <f t="shared" si="51"/>
        <v>47</v>
      </c>
      <c r="Q563">
        <f t="shared" si="52"/>
        <v>2.68</v>
      </c>
      <c r="R563">
        <f t="shared" si="53"/>
        <v>22</v>
      </c>
      <c r="S563" s="49">
        <f t="shared" si="54"/>
        <v>22</v>
      </c>
      <c r="T563">
        <f t="shared" si="55"/>
        <v>2.57</v>
      </c>
      <c r="U563">
        <f t="shared" si="56"/>
        <v>12</v>
      </c>
      <c r="V563" s="49">
        <f t="shared" si="57"/>
        <v>12</v>
      </c>
      <c r="W563">
        <f t="shared" si="58"/>
        <v>2.21</v>
      </c>
      <c r="X563">
        <f t="shared" si="59"/>
        <v>4</v>
      </c>
      <c r="Y563" s="49">
        <f t="shared" si="60"/>
        <v>4</v>
      </c>
      <c r="Z563">
        <f t="shared" si="61"/>
        <v>1.75</v>
      </c>
      <c r="AA563">
        <f t="shared" si="62"/>
        <v>1</v>
      </c>
      <c r="AB563">
        <f t="shared" si="63"/>
        <v>1</v>
      </c>
      <c r="AC563">
        <f t="shared" si="64"/>
        <v>3.06</v>
      </c>
      <c r="AD563" cm="1">
        <f t="array" ref="AD563">1+SUMPRODUCT((D$469:D$776=D563)*(AC$469:AC$776&lt;AC563))</f>
        <v>51</v>
      </c>
      <c r="AE563">
        <f t="shared" si="65"/>
        <v>51</v>
      </c>
      <c r="AF563">
        <f t="shared" si="66"/>
        <v>3.29</v>
      </c>
      <c r="AG563" cm="1">
        <f t="array" ref="AG563">1+SUMPRODUCT((D$469:D$776=D563)*(AF$469:AF$776&lt;AF563))</f>
        <v>41</v>
      </c>
      <c r="AH563">
        <f t="shared" si="67"/>
        <v>41</v>
      </c>
      <c r="AI563">
        <f t="shared" si="68"/>
        <v>3.07</v>
      </c>
      <c r="AJ563" cm="1">
        <f t="array" ref="AJ563">1+SUMPRODUCT((D$469:D$776=D563)*(AI$469:AI$776&lt;AI563))</f>
        <v>30</v>
      </c>
      <c r="AK563">
        <f t="shared" si="69"/>
        <v>30</v>
      </c>
      <c r="AL563">
        <f t="shared" si="70"/>
        <v>2.75</v>
      </c>
      <c r="AM563" cm="1">
        <f t="array" ref="AM563">1+SUMPRODUCT((D$469:D$776=D563)*(AL$469:AL$776&lt;AL563))</f>
        <v>9</v>
      </c>
      <c r="AN563">
        <f t="shared" si="71"/>
        <v>9</v>
      </c>
    </row>
    <row r="564" spans="2:40" x14ac:dyDescent="0.3">
      <c r="B564" t="s">
        <v>108</v>
      </c>
      <c r="C564" t="str">
        <f>VLOOKUP(B564,class!A$1:B$357,2,FALSE)</f>
        <v>Shire district</v>
      </c>
      <c r="D564" t="str">
        <f>VLOOKUP(B564,classifications!E$3:F$335,2,FALSE)</f>
        <v xml:space="preserve">Largely Rural (rural including hub towns 50-79%) </v>
      </c>
      <c r="E564" s="7">
        <f t="shared" si="40"/>
        <v>2.56</v>
      </c>
      <c r="F564" s="49">
        <f t="shared" si="41"/>
        <v>4</v>
      </c>
      <c r="G564" s="49">
        <f t="shared" si="42"/>
        <v>4</v>
      </c>
      <c r="H564">
        <f t="shared" si="43"/>
        <v>2.76</v>
      </c>
      <c r="I564" s="49">
        <f t="shared" si="44"/>
        <v>12</v>
      </c>
      <c r="J564" s="49">
        <f t="shared" si="45"/>
        <v>12</v>
      </c>
      <c r="K564">
        <f t="shared" si="46"/>
        <v>2.1</v>
      </c>
      <c r="L564">
        <f t="shared" si="47"/>
        <v>4</v>
      </c>
      <c r="M564" s="49">
        <f t="shared" si="48"/>
        <v>4</v>
      </c>
      <c r="N564">
        <f t="shared" si="49"/>
        <v>2.72</v>
      </c>
      <c r="O564">
        <f t="shared" si="50"/>
        <v>19</v>
      </c>
      <c r="P564" s="49">
        <f t="shared" si="51"/>
        <v>19</v>
      </c>
      <c r="Q564">
        <f t="shared" si="52"/>
        <v>3.27</v>
      </c>
      <c r="R564">
        <f t="shared" si="53"/>
        <v>40</v>
      </c>
      <c r="S564" s="49">
        <f t="shared" si="54"/>
        <v>40</v>
      </c>
      <c r="T564">
        <f t="shared" si="55"/>
        <v>2.74</v>
      </c>
      <c r="U564">
        <f t="shared" si="56"/>
        <v>16</v>
      </c>
      <c r="V564" s="49">
        <f t="shared" si="57"/>
        <v>16</v>
      </c>
      <c r="W564">
        <f t="shared" si="58"/>
        <v>3.18</v>
      </c>
      <c r="X564">
        <f t="shared" si="59"/>
        <v>34</v>
      </c>
      <c r="Y564" s="49">
        <f t="shared" si="60"/>
        <v>34</v>
      </c>
      <c r="Z564">
        <f t="shared" si="61"/>
        <v>2.93</v>
      </c>
      <c r="AA564">
        <f t="shared" si="62"/>
        <v>30</v>
      </c>
      <c r="AB564">
        <f t="shared" si="63"/>
        <v>30</v>
      </c>
      <c r="AC564">
        <f t="shared" si="64"/>
        <v>2.71</v>
      </c>
      <c r="AD564" cm="1">
        <f t="array" ref="AD564">1+SUMPRODUCT((D$469:D$776=D564)*(AC$469:AC$776&lt;AC564))</f>
        <v>4</v>
      </c>
      <c r="AE564">
        <f t="shared" si="65"/>
        <v>4</v>
      </c>
      <c r="AF564">
        <f t="shared" si="66"/>
        <v>2.5299999999999998</v>
      </c>
      <c r="AG564" cm="1">
        <f t="array" ref="AG564">1+SUMPRODUCT((D$469:D$776=D564)*(AF$469:AF$776&lt;AF564))</f>
        <v>1</v>
      </c>
      <c r="AH564">
        <f t="shared" si="67"/>
        <v>1</v>
      </c>
      <c r="AI564">
        <f t="shared" si="68"/>
        <v>2.66</v>
      </c>
      <c r="AJ564" cm="1">
        <f t="array" ref="AJ564">1+SUMPRODUCT((D$469:D$776=D564)*(AI$469:AI$776&lt;AI564))</f>
        <v>4</v>
      </c>
      <c r="AK564">
        <f t="shared" si="69"/>
        <v>4</v>
      </c>
      <c r="AL564">
        <f t="shared" si="70"/>
        <v>3.43</v>
      </c>
      <c r="AM564" cm="1">
        <f t="array" ref="AM564">1+SUMPRODUCT((D$469:D$776=D564)*(AL$469:AL$776&lt;AL564))</f>
        <v>34</v>
      </c>
      <c r="AN564">
        <f t="shared" si="71"/>
        <v>34</v>
      </c>
    </row>
    <row r="565" spans="2:40" x14ac:dyDescent="0.3">
      <c r="B565" t="s">
        <v>1034</v>
      </c>
      <c r="C565" t="str">
        <f>VLOOKUP(B565,class!A$1:B$357,2,FALSE)</f>
        <v>Shire district</v>
      </c>
      <c r="D565" t="str">
        <f>VLOOKUP(B565,classifications!E$3:F$335,2,FALSE)</f>
        <v xml:space="preserve">Largely Rural (rural including hub towns 50-79%) </v>
      </c>
      <c r="E565" s="7">
        <f t="shared" si="40"/>
        <v>3.03</v>
      </c>
      <c r="F565" s="49">
        <f t="shared" ref="F565:F596" si="72">1+SUMPRODUCT((D$469:D$776=D565)*(E$469:E$776&lt;E565))</f>
        <v>26</v>
      </c>
      <c r="G565" s="49">
        <f t="shared" si="42"/>
        <v>26</v>
      </c>
      <c r="H565">
        <f t="shared" si="43"/>
        <v>2.97</v>
      </c>
      <c r="I565" s="49">
        <f t="shared" ref="I565:I596" si="73">1+SUMPRODUCT((D$469:D$776=D565)*(H$469:H$776&lt;H565))</f>
        <v>26</v>
      </c>
      <c r="J565" s="49">
        <f t="shared" si="45"/>
        <v>26</v>
      </c>
      <c r="K565">
        <f t="shared" si="46"/>
        <v>2.78</v>
      </c>
      <c r="L565">
        <f t="shared" ref="L565:L596" si="74">1+SUMPRODUCT((D$469:D$776=D565)*(K$469:K$776&lt;K565))</f>
        <v>19</v>
      </c>
      <c r="M565" s="49">
        <f t="shared" si="48"/>
        <v>19</v>
      </c>
      <c r="N565">
        <f t="shared" si="49"/>
        <v>2.84</v>
      </c>
      <c r="O565">
        <f t="shared" ref="O565:O596" si="75">1+SUMPRODUCT((D$469:D$776=D565)*(N$469:N$776&lt;N565))</f>
        <v>30</v>
      </c>
      <c r="P565" s="49">
        <f t="shared" si="51"/>
        <v>30</v>
      </c>
      <c r="Q565">
        <f t="shared" si="52"/>
        <v>3.01</v>
      </c>
      <c r="R565">
        <f t="shared" ref="R565:R596" si="76">1+SUMPRODUCT((D$469:D$776=D565)*(Q$469:Q$776&lt;Q565))</f>
        <v>34</v>
      </c>
      <c r="S565" s="49">
        <f t="shared" si="54"/>
        <v>34</v>
      </c>
      <c r="T565">
        <f t="shared" si="55"/>
        <v>2.66</v>
      </c>
      <c r="U565">
        <f t="shared" ref="U565:U596" si="77">1+SUMPRODUCT((D$469:D$776=D565)*(T$469:T$776&lt;T565))</f>
        <v>9</v>
      </c>
      <c r="V565" s="49">
        <f t="shared" si="57"/>
        <v>9</v>
      </c>
      <c r="W565">
        <f t="shared" si="58"/>
        <v>2.68</v>
      </c>
      <c r="X565">
        <f t="shared" ref="X565:X596" si="78">1+SUMPRODUCT((D$469:D$776=D565)*(W$469:W$776&lt;W565))</f>
        <v>12</v>
      </c>
      <c r="Y565" s="49">
        <f t="shared" si="60"/>
        <v>12</v>
      </c>
      <c r="Z565">
        <f t="shared" si="61"/>
        <v>2.31</v>
      </c>
      <c r="AA565">
        <f t="shared" ref="AA565:AA596" si="79">1+SUMPRODUCT((D$469:D$776=D565)*(Z$469:Z$776&lt;Z565))</f>
        <v>3</v>
      </c>
      <c r="AB565">
        <f t="shared" si="63"/>
        <v>3</v>
      </c>
      <c r="AC565">
        <f t="shared" si="64"/>
        <v>2.83</v>
      </c>
      <c r="AD565" cm="1">
        <f t="array" ref="AD565">1+SUMPRODUCT((D$469:D$776=D565)*(AC$469:AC$776&lt;AC565))</f>
        <v>6</v>
      </c>
      <c r="AE565">
        <f t="shared" si="65"/>
        <v>6</v>
      </c>
      <c r="AF565">
        <f t="shared" si="66"/>
        <v>3.28</v>
      </c>
      <c r="AG565" cm="1">
        <f t="array" ref="AG565">1+SUMPRODUCT((D$469:D$776=D565)*(AF$469:AF$776&lt;AF565))</f>
        <v>24</v>
      </c>
      <c r="AH565">
        <f t="shared" si="67"/>
        <v>24</v>
      </c>
      <c r="AI565">
        <f t="shared" si="68"/>
        <v>2.98</v>
      </c>
      <c r="AJ565" cm="1">
        <f t="array" ref="AJ565">1+SUMPRODUCT((D$469:D$776=D565)*(AI$469:AI$776&lt;AI565))</f>
        <v>16</v>
      </c>
      <c r="AK565">
        <f t="shared" si="69"/>
        <v>16</v>
      </c>
      <c r="AL565">
        <f t="shared" si="70"/>
        <v>3.59</v>
      </c>
      <c r="AM565" cm="1">
        <f t="array" ref="AM565">1+SUMPRODUCT((D$469:D$776=D565)*(AL$469:AL$776&lt;AL565))</f>
        <v>39</v>
      </c>
      <c r="AN565">
        <f t="shared" si="71"/>
        <v>39</v>
      </c>
    </row>
    <row r="566" spans="2:40" x14ac:dyDescent="0.3">
      <c r="B566" t="s">
        <v>110</v>
      </c>
      <c r="C566" t="str">
        <f>VLOOKUP(B566,class!A$1:B$357,2,FALSE)</f>
        <v>Shire district</v>
      </c>
      <c r="D566" t="str">
        <f>VLOOKUP(B566,classifications!E$3:F$335,2,FALSE)</f>
        <v xml:space="preserve">Mainly Rural (rural including hub towns &gt;=80%) </v>
      </c>
      <c r="E566" s="7">
        <f t="shared" si="40"/>
        <v>2.59</v>
      </c>
      <c r="F566" s="49">
        <f t="shared" si="72"/>
        <v>3</v>
      </c>
      <c r="G566" s="49">
        <f t="shared" si="42"/>
        <v>3</v>
      </c>
      <c r="H566">
        <f t="shared" si="43"/>
        <v>2.92</v>
      </c>
      <c r="I566" s="49">
        <f t="shared" si="73"/>
        <v>25</v>
      </c>
      <c r="J566" s="49">
        <f t="shared" si="45"/>
        <v>25</v>
      </c>
      <c r="K566">
        <f t="shared" si="46"/>
        <v>2.93</v>
      </c>
      <c r="L566">
        <f t="shared" si="74"/>
        <v>30</v>
      </c>
      <c r="M566" s="49">
        <f t="shared" si="48"/>
        <v>30</v>
      </c>
      <c r="N566">
        <f t="shared" si="49"/>
        <v>3.41</v>
      </c>
      <c r="O566">
        <f t="shared" si="75"/>
        <v>42</v>
      </c>
      <c r="P566" s="49">
        <f t="shared" si="51"/>
        <v>42</v>
      </c>
      <c r="Q566">
        <f t="shared" si="52"/>
        <v>2.69</v>
      </c>
      <c r="R566">
        <f t="shared" si="76"/>
        <v>21</v>
      </c>
      <c r="S566" s="49">
        <f t="shared" si="54"/>
        <v>21</v>
      </c>
      <c r="T566">
        <f t="shared" si="55"/>
        <v>2.88</v>
      </c>
      <c r="U566">
        <f t="shared" si="77"/>
        <v>33</v>
      </c>
      <c r="V566" s="49">
        <f t="shared" si="57"/>
        <v>33</v>
      </c>
      <c r="W566">
        <f t="shared" si="58"/>
        <v>3.28</v>
      </c>
      <c r="X566">
        <f t="shared" si="78"/>
        <v>40</v>
      </c>
      <c r="Y566" s="49">
        <f t="shared" si="60"/>
        <v>40</v>
      </c>
      <c r="Z566">
        <f t="shared" si="61"/>
        <v>2.2599999999999998</v>
      </c>
      <c r="AA566">
        <f t="shared" si="79"/>
        <v>2</v>
      </c>
      <c r="AB566">
        <f t="shared" si="63"/>
        <v>2</v>
      </c>
      <c r="AC566">
        <f t="shared" si="64"/>
        <v>2.88</v>
      </c>
      <c r="AD566" cm="1">
        <f t="array" ref="AD566">1+SUMPRODUCT((D$469:D$776=D566)*(AC$469:AC$776&lt;AC566))</f>
        <v>18</v>
      </c>
      <c r="AE566">
        <f t="shared" si="65"/>
        <v>18</v>
      </c>
      <c r="AF566">
        <f t="shared" si="66"/>
        <v>3.54</v>
      </c>
      <c r="AG566" cm="1">
        <f t="array" ref="AG566">1+SUMPRODUCT((D$469:D$776=D566)*(AF$469:AF$776&lt;AF566))</f>
        <v>39</v>
      </c>
      <c r="AH566">
        <f t="shared" si="67"/>
        <v>39</v>
      </c>
      <c r="AI566">
        <f t="shared" si="68"/>
        <v>3.35</v>
      </c>
      <c r="AJ566" cm="1">
        <f t="array" ref="AJ566">1+SUMPRODUCT((D$469:D$776=D566)*(AI$469:AI$776&lt;AI566))</f>
        <v>35</v>
      </c>
      <c r="AK566">
        <f t="shared" si="69"/>
        <v>35</v>
      </c>
      <c r="AL566">
        <f t="shared" si="70"/>
        <v>4.13</v>
      </c>
      <c r="AM566" cm="1">
        <f t="array" ref="AM566">1+SUMPRODUCT((D$469:D$776=D566)*(AL$469:AL$776&lt;AL566))</f>
        <v>39</v>
      </c>
      <c r="AN566">
        <f t="shared" si="71"/>
        <v>39</v>
      </c>
    </row>
    <row r="567" spans="2:40" x14ac:dyDescent="0.3">
      <c r="B567" t="s">
        <v>111</v>
      </c>
      <c r="C567" t="str">
        <f>VLOOKUP(B567,class!A$1:B$357,2,FALSE)</f>
        <v>Shire district</v>
      </c>
      <c r="D567" t="str">
        <f>VLOOKUP(B567,classifications!E$3:F$335,2,FALSE)</f>
        <v>Urban with City and Town</v>
      </c>
      <c r="E567" s="7">
        <f t="shared" si="40"/>
        <v>2.95</v>
      </c>
      <c r="F567" s="49">
        <f t="shared" si="72"/>
        <v>22</v>
      </c>
      <c r="G567" s="49">
        <f t="shared" si="42"/>
        <v>22</v>
      </c>
      <c r="H567">
        <f t="shared" si="43"/>
        <v>2.78</v>
      </c>
      <c r="I567" s="49">
        <f t="shared" si="73"/>
        <v>14</v>
      </c>
      <c r="J567" s="49">
        <f t="shared" si="45"/>
        <v>14</v>
      </c>
      <c r="K567">
        <f t="shared" si="46"/>
        <v>2.99</v>
      </c>
      <c r="L567">
        <f t="shared" si="74"/>
        <v>50</v>
      </c>
      <c r="M567" s="49">
        <f t="shared" si="48"/>
        <v>50</v>
      </c>
      <c r="N567">
        <f t="shared" si="49"/>
        <v>2.67</v>
      </c>
      <c r="O567">
        <f t="shared" si="75"/>
        <v>26</v>
      </c>
      <c r="P567" s="49">
        <f t="shared" si="51"/>
        <v>26</v>
      </c>
      <c r="Q567">
        <f t="shared" si="52"/>
        <v>2.41</v>
      </c>
      <c r="R567">
        <f t="shared" si="76"/>
        <v>6</v>
      </c>
      <c r="S567" s="49">
        <f t="shared" si="54"/>
        <v>6</v>
      </c>
      <c r="T567">
        <f t="shared" si="55"/>
        <v>2.89</v>
      </c>
      <c r="U567">
        <f t="shared" si="77"/>
        <v>45</v>
      </c>
      <c r="V567" s="49">
        <f t="shared" si="57"/>
        <v>45</v>
      </c>
      <c r="W567">
        <f t="shared" si="58"/>
        <v>2.89</v>
      </c>
      <c r="X567">
        <f t="shared" si="78"/>
        <v>48</v>
      </c>
      <c r="Y567" s="49">
        <f t="shared" si="60"/>
        <v>48</v>
      </c>
      <c r="Z567">
        <f t="shared" si="61"/>
        <v>2.2000000000000002</v>
      </c>
      <c r="AA567">
        <f t="shared" si="79"/>
        <v>2</v>
      </c>
      <c r="AB567">
        <f t="shared" si="63"/>
        <v>2</v>
      </c>
      <c r="AC567">
        <f t="shared" si="64"/>
        <v>2.0499999999999998</v>
      </c>
      <c r="AD567" cm="1">
        <f t="array" ref="AD567">1+SUMPRODUCT((D$469:D$776=D567)*(AC$469:AC$776&lt;AC567))</f>
        <v>2</v>
      </c>
      <c r="AE567">
        <f t="shared" si="65"/>
        <v>2</v>
      </c>
      <c r="AF567">
        <f t="shared" si="66"/>
        <v>3.4</v>
      </c>
      <c r="AG567" cm="1">
        <f t="array" ref="AG567">1+SUMPRODUCT((D$469:D$776=D567)*(AF$469:AF$776&lt;AF567))</f>
        <v>55</v>
      </c>
      <c r="AH567">
        <f t="shared" si="67"/>
        <v>55</v>
      </c>
      <c r="AI567">
        <f t="shared" si="68"/>
        <v>2.4900000000000002</v>
      </c>
      <c r="AJ567" cm="1">
        <f t="array" ref="AJ567">1+SUMPRODUCT((D$469:D$776=D567)*(AI$469:AI$776&lt;AI567))</f>
        <v>7</v>
      </c>
      <c r="AK567">
        <f t="shared" si="69"/>
        <v>7</v>
      </c>
      <c r="AL567">
        <f t="shared" si="70"/>
        <v>2.4700000000000002</v>
      </c>
      <c r="AM567" cm="1">
        <f t="array" ref="AM567">1+SUMPRODUCT((D$469:D$776=D567)*(AL$469:AL$776&lt;AL567))</f>
        <v>2</v>
      </c>
      <c r="AN567">
        <f t="shared" si="71"/>
        <v>2</v>
      </c>
    </row>
    <row r="568" spans="2:40" x14ac:dyDescent="0.3">
      <c r="B568" t="s">
        <v>112</v>
      </c>
      <c r="C568" t="str">
        <f>VLOOKUP(B568,class!A$1:B$357,2,FALSE)</f>
        <v>Metropolitan district</v>
      </c>
      <c r="D568" t="str">
        <f>VLOOKUP(B568,classifications!E$3:F$335,2,FALSE)</f>
        <v>Urban with Major Conurbation</v>
      </c>
      <c r="E568" s="7">
        <f t="shared" si="40"/>
        <v>3.29</v>
      </c>
      <c r="F568" s="49">
        <f t="shared" si="72"/>
        <v>34</v>
      </c>
      <c r="G568" s="49">
        <f t="shared" si="42"/>
        <v>34</v>
      </c>
      <c r="H568">
        <f t="shared" si="43"/>
        <v>3.13</v>
      </c>
      <c r="I568" s="49">
        <f t="shared" si="73"/>
        <v>38</v>
      </c>
      <c r="J568" s="49">
        <f t="shared" si="45"/>
        <v>38</v>
      </c>
      <c r="K568">
        <f t="shared" si="46"/>
        <v>3.24</v>
      </c>
      <c r="L568">
        <f t="shared" si="74"/>
        <v>55</v>
      </c>
      <c r="M568" s="49">
        <f t="shared" si="48"/>
        <v>55</v>
      </c>
      <c r="N568">
        <f t="shared" si="49"/>
        <v>3.32</v>
      </c>
      <c r="O568">
        <f t="shared" si="75"/>
        <v>64</v>
      </c>
      <c r="P568" s="49">
        <f t="shared" si="51"/>
        <v>64</v>
      </c>
      <c r="Q568">
        <f t="shared" si="52"/>
        <v>2.98</v>
      </c>
      <c r="R568">
        <f t="shared" si="76"/>
        <v>34</v>
      </c>
      <c r="S568" s="49">
        <f t="shared" si="54"/>
        <v>34</v>
      </c>
      <c r="T568">
        <f t="shared" si="55"/>
        <v>2.94</v>
      </c>
      <c r="U568">
        <f t="shared" si="77"/>
        <v>25</v>
      </c>
      <c r="V568" s="49">
        <f t="shared" si="57"/>
        <v>25</v>
      </c>
      <c r="W568">
        <f t="shared" si="58"/>
        <v>3.09</v>
      </c>
      <c r="X568">
        <f t="shared" si="78"/>
        <v>46</v>
      </c>
      <c r="Y568" s="49">
        <f t="shared" si="60"/>
        <v>46</v>
      </c>
      <c r="Z568">
        <f t="shared" si="61"/>
        <v>3.09</v>
      </c>
      <c r="AA568">
        <f t="shared" si="79"/>
        <v>53</v>
      </c>
      <c r="AB568">
        <f t="shared" si="63"/>
        <v>53</v>
      </c>
      <c r="AC568">
        <f t="shared" si="64"/>
        <v>3.29</v>
      </c>
      <c r="AD568" cm="1">
        <f t="array" ref="AD568">1+SUMPRODUCT((D$469:D$776=D568)*(AC$469:AC$776&lt;AC568))</f>
        <v>60</v>
      </c>
      <c r="AE568">
        <f t="shared" si="65"/>
        <v>60</v>
      </c>
      <c r="AF568">
        <f t="shared" si="66"/>
        <v>3.43</v>
      </c>
      <c r="AG568" cm="1">
        <f t="array" ref="AG568">1+SUMPRODUCT((D$469:D$776=D568)*(AF$469:AF$776&lt;AF568))</f>
        <v>41</v>
      </c>
      <c r="AH568">
        <f t="shared" si="67"/>
        <v>41</v>
      </c>
      <c r="AI568">
        <f t="shared" si="68"/>
        <v>3.21</v>
      </c>
      <c r="AJ568" cm="1">
        <f t="array" ref="AJ568">1+SUMPRODUCT((D$469:D$776=D568)*(AI$469:AI$776&lt;AI568))</f>
        <v>38</v>
      </c>
      <c r="AK568">
        <f t="shared" si="69"/>
        <v>38</v>
      </c>
      <c r="AL568">
        <f t="shared" si="70"/>
        <v>3.41</v>
      </c>
      <c r="AM568" cm="1">
        <f t="array" ref="AM568">1+SUMPRODUCT((D$469:D$776=D568)*(AL$469:AL$776&lt;AL568))</f>
        <v>42</v>
      </c>
      <c r="AN568">
        <f t="shared" si="71"/>
        <v>42</v>
      </c>
    </row>
    <row r="569" spans="2:40" x14ac:dyDescent="0.3">
      <c r="B569" t="s">
        <v>113</v>
      </c>
      <c r="C569" t="str">
        <f>VLOOKUP(B569,class!A$1:B$357,2,FALSE)</f>
        <v>Shire district</v>
      </c>
      <c r="D569" t="str">
        <f>VLOOKUP(B569,classifications!E$3:F$335,2,FALSE)</f>
        <v>Urban with Minor Conurbation</v>
      </c>
      <c r="E569" s="7">
        <f t="shared" si="40"/>
        <v>2.74</v>
      </c>
      <c r="F569" s="49">
        <f t="shared" si="72"/>
        <v>1</v>
      </c>
      <c r="G569" s="49">
        <f t="shared" si="42"/>
        <v>1</v>
      </c>
      <c r="H569">
        <f t="shared" si="43"/>
        <v>2.64</v>
      </c>
      <c r="I569" s="49">
        <f t="shared" si="73"/>
        <v>1</v>
      </c>
      <c r="J569" s="49">
        <f t="shared" si="45"/>
        <v>1</v>
      </c>
      <c r="K569">
        <f t="shared" si="46"/>
        <v>2.87</v>
      </c>
      <c r="L569">
        <f t="shared" si="74"/>
        <v>4</v>
      </c>
      <c r="M569" s="49">
        <f t="shared" si="48"/>
        <v>4</v>
      </c>
      <c r="N569">
        <f t="shared" si="49"/>
        <v>2.54</v>
      </c>
      <c r="O569">
        <f t="shared" si="75"/>
        <v>1</v>
      </c>
      <c r="P569" s="49">
        <f t="shared" si="51"/>
        <v>1</v>
      </c>
      <c r="Q569">
        <f t="shared" si="52"/>
        <v>2.2200000000000002</v>
      </c>
      <c r="R569">
        <f t="shared" si="76"/>
        <v>2</v>
      </c>
      <c r="S569" s="49">
        <f t="shared" si="54"/>
        <v>2</v>
      </c>
      <c r="T569">
        <f t="shared" si="55"/>
        <v>3.11</v>
      </c>
      <c r="U569">
        <f t="shared" si="77"/>
        <v>9</v>
      </c>
      <c r="V569" s="49">
        <f t="shared" si="57"/>
        <v>9</v>
      </c>
      <c r="W569">
        <f t="shared" si="58"/>
        <v>3.37</v>
      </c>
      <c r="X569">
        <f t="shared" si="78"/>
        <v>8</v>
      </c>
      <c r="Y569" s="49">
        <f t="shared" si="60"/>
        <v>8</v>
      </c>
      <c r="Z569">
        <f t="shared" si="61"/>
        <v>2.82</v>
      </c>
      <c r="AA569">
        <f t="shared" si="79"/>
        <v>4</v>
      </c>
      <c r="AB569">
        <f t="shared" si="63"/>
        <v>4</v>
      </c>
      <c r="AC569">
        <f t="shared" si="64"/>
        <v>3.07</v>
      </c>
      <c r="AD569" cm="1">
        <f t="array" ref="AD569">1+SUMPRODUCT((D$469:D$776=D569)*(AC$469:AC$776&lt;AC569))</f>
        <v>7</v>
      </c>
      <c r="AE569">
        <f t="shared" si="65"/>
        <v>7</v>
      </c>
      <c r="AF569">
        <f t="shared" si="66"/>
        <v>3.74</v>
      </c>
      <c r="AG569" cm="1">
        <f t="array" ref="AG569">1+SUMPRODUCT((D$469:D$776=D569)*(AF$469:AF$776&lt;AF569))</f>
        <v>7</v>
      </c>
      <c r="AH569">
        <f t="shared" si="67"/>
        <v>7</v>
      </c>
      <c r="AI569">
        <f t="shared" si="68"/>
        <v>3.25</v>
      </c>
      <c r="AJ569" cm="1">
        <f t="array" ref="AJ569">1+SUMPRODUCT((D$469:D$776=D569)*(AI$469:AI$776&lt;AI569))</f>
        <v>8</v>
      </c>
      <c r="AK569">
        <f t="shared" si="69"/>
        <v>8</v>
      </c>
      <c r="AL569">
        <f t="shared" si="70"/>
        <v>2.78</v>
      </c>
      <c r="AM569" cm="1">
        <f t="array" ref="AM569">1+SUMPRODUCT((D$469:D$776=D569)*(AL$469:AL$776&lt;AL569))</f>
        <v>1</v>
      </c>
      <c r="AN569">
        <f t="shared" si="71"/>
        <v>1</v>
      </c>
    </row>
    <row r="570" spans="2:40" x14ac:dyDescent="0.3">
      <c r="B570" t="s">
        <v>114</v>
      </c>
      <c r="C570" t="str">
        <f>VLOOKUP(B570,class!A$1:B$357,2,FALSE)</f>
        <v>Shire district</v>
      </c>
      <c r="D570" t="str">
        <f>VLOOKUP(B570,classifications!E$3:F$335,2,FALSE)</f>
        <v>Urban with City and Town</v>
      </c>
      <c r="E570" s="7">
        <f t="shared" si="40"/>
        <v>3.06</v>
      </c>
      <c r="F570" s="49">
        <f t="shared" si="72"/>
        <v>40</v>
      </c>
      <c r="G570" s="49">
        <f t="shared" si="42"/>
        <v>40</v>
      </c>
      <c r="H570">
        <f t="shared" si="43"/>
        <v>2.81</v>
      </c>
      <c r="I570" s="49">
        <f t="shared" si="73"/>
        <v>17</v>
      </c>
      <c r="J570" s="49">
        <f t="shared" si="45"/>
        <v>17</v>
      </c>
      <c r="K570">
        <f t="shared" si="46"/>
        <v>2.96</v>
      </c>
      <c r="L570">
        <f t="shared" si="74"/>
        <v>44</v>
      </c>
      <c r="M570" s="49">
        <f t="shared" si="48"/>
        <v>44</v>
      </c>
      <c r="N570">
        <f t="shared" si="49"/>
        <v>2.6</v>
      </c>
      <c r="O570">
        <f t="shared" si="75"/>
        <v>19</v>
      </c>
      <c r="P570" s="49">
        <f t="shared" si="51"/>
        <v>19</v>
      </c>
      <c r="Q570">
        <f t="shared" si="52"/>
        <v>2.72</v>
      </c>
      <c r="R570">
        <f t="shared" si="76"/>
        <v>26</v>
      </c>
      <c r="S570" s="49">
        <f t="shared" si="54"/>
        <v>26</v>
      </c>
      <c r="T570">
        <f t="shared" si="55"/>
        <v>2.76</v>
      </c>
      <c r="U570">
        <f t="shared" si="77"/>
        <v>25</v>
      </c>
      <c r="V570" s="49">
        <f t="shared" si="57"/>
        <v>25</v>
      </c>
      <c r="W570">
        <f t="shared" si="58"/>
        <v>2.78</v>
      </c>
      <c r="X570">
        <f t="shared" si="78"/>
        <v>30</v>
      </c>
      <c r="Y570" s="49">
        <f t="shared" si="60"/>
        <v>30</v>
      </c>
      <c r="Z570">
        <f t="shared" si="61"/>
        <v>2.82</v>
      </c>
      <c r="AA570">
        <f t="shared" si="79"/>
        <v>45</v>
      </c>
      <c r="AB570">
        <f t="shared" si="63"/>
        <v>45</v>
      </c>
      <c r="AC570">
        <f t="shared" si="64"/>
        <v>3.04</v>
      </c>
      <c r="AD570" cm="1">
        <f t="array" ref="AD570">1+SUMPRODUCT((D$469:D$776=D570)*(AC$469:AC$776&lt;AC570))</f>
        <v>47</v>
      </c>
      <c r="AE570">
        <f t="shared" si="65"/>
        <v>47</v>
      </c>
      <c r="AF570">
        <f t="shared" si="66"/>
        <v>3.2</v>
      </c>
      <c r="AG570" cm="1">
        <f t="array" ref="AG570">1+SUMPRODUCT((D$469:D$776=D570)*(AF$469:AF$776&lt;AF570))</f>
        <v>28</v>
      </c>
      <c r="AH570">
        <f t="shared" si="67"/>
        <v>28</v>
      </c>
      <c r="AI570">
        <f t="shared" si="68"/>
        <v>2.46</v>
      </c>
      <c r="AJ570" cm="1">
        <f t="array" ref="AJ570">1+SUMPRODUCT((D$469:D$776=D570)*(AI$469:AI$776&lt;AI570))</f>
        <v>5</v>
      </c>
      <c r="AK570">
        <f t="shared" si="69"/>
        <v>5</v>
      </c>
      <c r="AL570">
        <f t="shared" si="70"/>
        <v>2.36</v>
      </c>
      <c r="AM570" cm="1">
        <f t="array" ref="AM570">1+SUMPRODUCT((D$469:D$776=D570)*(AL$469:AL$776&lt;AL570))</f>
        <v>1</v>
      </c>
      <c r="AN570">
        <f t="shared" si="71"/>
        <v>1</v>
      </c>
    </row>
    <row r="571" spans="2:40" x14ac:dyDescent="0.3">
      <c r="B571" t="s">
        <v>115</v>
      </c>
      <c r="C571" t="str">
        <f>VLOOKUP(B571,class!A$1:B$357,2,FALSE)</f>
        <v>Shire district</v>
      </c>
      <c r="D571" t="str">
        <f>VLOOKUP(B571,classifications!E$3:F$335,2,FALSE)</f>
        <v>Urban with City and Town</v>
      </c>
      <c r="E571" s="7">
        <f t="shared" si="40"/>
        <v>3.08</v>
      </c>
      <c r="F571" s="49">
        <f t="shared" si="72"/>
        <v>43</v>
      </c>
      <c r="G571" s="49">
        <f t="shared" si="42"/>
        <v>43</v>
      </c>
      <c r="H571">
        <f t="shared" si="43"/>
        <v>2.48</v>
      </c>
      <c r="I571" s="49">
        <f t="shared" si="73"/>
        <v>4</v>
      </c>
      <c r="J571" s="49">
        <f t="shared" si="45"/>
        <v>4</v>
      </c>
      <c r="K571">
        <f t="shared" si="46"/>
        <v>2.67</v>
      </c>
      <c r="L571">
        <f t="shared" si="74"/>
        <v>17</v>
      </c>
      <c r="M571" s="49">
        <f t="shared" si="48"/>
        <v>17</v>
      </c>
      <c r="N571">
        <f t="shared" si="49"/>
        <v>2.89</v>
      </c>
      <c r="O571">
        <f t="shared" si="75"/>
        <v>58</v>
      </c>
      <c r="P571" s="49">
        <f t="shared" si="51"/>
        <v>58</v>
      </c>
      <c r="Q571">
        <f t="shared" si="52"/>
        <v>2.54</v>
      </c>
      <c r="R571">
        <f t="shared" si="76"/>
        <v>13</v>
      </c>
      <c r="S571" s="49">
        <f t="shared" si="54"/>
        <v>13</v>
      </c>
      <c r="T571">
        <f t="shared" si="55"/>
        <v>2.37</v>
      </c>
      <c r="U571">
        <f t="shared" si="77"/>
        <v>6</v>
      </c>
      <c r="V571" s="49">
        <f t="shared" si="57"/>
        <v>6</v>
      </c>
      <c r="W571">
        <f t="shared" si="58"/>
        <v>2.88</v>
      </c>
      <c r="X571">
        <f t="shared" si="78"/>
        <v>47</v>
      </c>
      <c r="Y571" s="49">
        <f t="shared" si="60"/>
        <v>47</v>
      </c>
      <c r="Z571">
        <f t="shared" si="61"/>
        <v>2.93</v>
      </c>
      <c r="AA571">
        <f t="shared" si="79"/>
        <v>55</v>
      </c>
      <c r="AB571">
        <f t="shared" si="63"/>
        <v>55</v>
      </c>
      <c r="AC571">
        <f t="shared" si="64"/>
        <v>3.38</v>
      </c>
      <c r="AD571" cm="1">
        <f t="array" ref="AD571">1+SUMPRODUCT((D$469:D$776=D571)*(AC$469:AC$776&lt;AC571))</f>
        <v>79</v>
      </c>
      <c r="AE571">
        <f t="shared" si="65"/>
        <v>79</v>
      </c>
      <c r="AF571">
        <f t="shared" si="66"/>
        <v>3.33</v>
      </c>
      <c r="AG571" cm="1">
        <f t="array" ref="AG571">1+SUMPRODUCT((D$469:D$776=D571)*(AF$469:AF$776&lt;AF571))</f>
        <v>48</v>
      </c>
      <c r="AH571">
        <f t="shared" si="67"/>
        <v>48</v>
      </c>
      <c r="AI571">
        <f t="shared" si="68"/>
        <v>3</v>
      </c>
      <c r="AJ571" cm="1">
        <f t="array" ref="AJ571">1+SUMPRODUCT((D$469:D$776=D571)*(AI$469:AI$776&lt;AI571))</f>
        <v>25</v>
      </c>
      <c r="AK571">
        <f t="shared" si="69"/>
        <v>25</v>
      </c>
      <c r="AL571">
        <f t="shared" si="70"/>
        <v>3.26</v>
      </c>
      <c r="AM571" cm="1">
        <f t="array" ref="AM571">1+SUMPRODUCT((D$469:D$776=D571)*(AL$469:AL$776&lt;AL571))</f>
        <v>41</v>
      </c>
      <c r="AN571">
        <f t="shared" si="71"/>
        <v>41</v>
      </c>
    </row>
    <row r="572" spans="2:40" x14ac:dyDescent="0.3">
      <c r="B572" t="s">
        <v>116</v>
      </c>
      <c r="C572" t="str">
        <f>VLOOKUP(B572,class!A$1:B$357,2,FALSE)</f>
        <v>Shire district</v>
      </c>
      <c r="D572" t="str">
        <f>VLOOKUP(B572,classifications!E$3:F$335,2,FALSE)</f>
        <v>Urban with Major Conurbation</v>
      </c>
      <c r="E572" s="7">
        <f t="shared" si="40"/>
        <v>3.34</v>
      </c>
      <c r="F572" s="49">
        <f t="shared" si="72"/>
        <v>42</v>
      </c>
      <c r="G572" s="49">
        <f t="shared" si="42"/>
        <v>42</v>
      </c>
      <c r="H572">
        <f t="shared" si="43"/>
        <v>2.4</v>
      </c>
      <c r="I572" s="49">
        <f t="shared" si="73"/>
        <v>2</v>
      </c>
      <c r="J572" s="49">
        <f t="shared" si="45"/>
        <v>2</v>
      </c>
      <c r="K572">
        <f t="shared" si="46"/>
        <v>2.38</v>
      </c>
      <c r="L572">
        <f t="shared" si="74"/>
        <v>2</v>
      </c>
      <c r="M572" s="49">
        <f t="shared" si="48"/>
        <v>2</v>
      </c>
      <c r="N572">
        <f t="shared" si="49"/>
        <v>2.34</v>
      </c>
      <c r="O572">
        <f t="shared" si="75"/>
        <v>2</v>
      </c>
      <c r="P572" s="49">
        <f t="shared" si="51"/>
        <v>2</v>
      </c>
      <c r="Q572">
        <f t="shared" si="52"/>
        <v>3.21</v>
      </c>
      <c r="R572">
        <f t="shared" si="76"/>
        <v>61</v>
      </c>
      <c r="S572" s="49">
        <f t="shared" si="54"/>
        <v>61</v>
      </c>
      <c r="T572">
        <f t="shared" si="55"/>
        <v>2.83</v>
      </c>
      <c r="U572">
        <f t="shared" si="77"/>
        <v>18</v>
      </c>
      <c r="V572" s="49">
        <f t="shared" si="57"/>
        <v>18</v>
      </c>
      <c r="W572">
        <f t="shared" si="58"/>
        <v>2.4500000000000002</v>
      </c>
      <c r="X572">
        <f t="shared" si="78"/>
        <v>4</v>
      </c>
      <c r="Y572" s="49">
        <f t="shared" si="60"/>
        <v>4</v>
      </c>
      <c r="Z572">
        <f t="shared" si="61"/>
        <v>3.04</v>
      </c>
      <c r="AA572">
        <f t="shared" si="79"/>
        <v>46</v>
      </c>
      <c r="AB572">
        <f t="shared" si="63"/>
        <v>46</v>
      </c>
      <c r="AC572">
        <f t="shared" si="64"/>
        <v>2.78</v>
      </c>
      <c r="AD572" cm="1">
        <f t="array" ref="AD572">1+SUMPRODUCT((D$469:D$776=D572)*(AC$469:AC$776&lt;AC572))</f>
        <v>10</v>
      </c>
      <c r="AE572">
        <f t="shared" si="65"/>
        <v>10</v>
      </c>
      <c r="AF572">
        <f t="shared" si="66"/>
        <v>2.46</v>
      </c>
      <c r="AG572" cm="1">
        <f t="array" ref="AG572">1+SUMPRODUCT((D$469:D$776=D572)*(AF$469:AF$776&lt;AF572))</f>
        <v>1</v>
      </c>
      <c r="AH572">
        <f t="shared" si="67"/>
        <v>1</v>
      </c>
      <c r="AI572" t="str">
        <f t="shared" si="68"/>
        <v>x</v>
      </c>
      <c r="AJ572" cm="1">
        <f t="array" ref="AJ572">1+SUMPRODUCT((D$469:D$776=D572)*(AI$469:AI$776&lt;AI572))</f>
        <v>74</v>
      </c>
      <c r="AK572">
        <f t="shared" si="69"/>
        <v>9999</v>
      </c>
      <c r="AL572">
        <f t="shared" si="70"/>
        <v>3.05</v>
      </c>
      <c r="AM572" cm="1">
        <f t="array" ref="AM572">1+SUMPRODUCT((D$469:D$776=D572)*(AL$469:AL$776&lt;AL572))</f>
        <v>13</v>
      </c>
      <c r="AN572">
        <f t="shared" si="71"/>
        <v>13</v>
      </c>
    </row>
    <row r="573" spans="2:40" x14ac:dyDescent="0.3">
      <c r="B573" t="s">
        <v>117</v>
      </c>
      <c r="C573" t="str">
        <f>VLOOKUP(B573,class!A$1:B$357,2,FALSE)</f>
        <v>Shire district</v>
      </c>
      <c r="D573" t="str">
        <f>VLOOKUP(B573,classifications!E$3:F$335,2,FALSE)</f>
        <v>Urban with Significant Rural (rural including hub towns 26-49%)</v>
      </c>
      <c r="E573" s="7">
        <f t="shared" si="40"/>
        <v>3.33</v>
      </c>
      <c r="F573" s="49">
        <f t="shared" si="72"/>
        <v>45</v>
      </c>
      <c r="G573" s="49">
        <f t="shared" si="42"/>
        <v>45</v>
      </c>
      <c r="H573">
        <f t="shared" si="43"/>
        <v>2.74</v>
      </c>
      <c r="I573" s="49">
        <f t="shared" si="73"/>
        <v>11</v>
      </c>
      <c r="J573" s="49">
        <f t="shared" si="45"/>
        <v>11</v>
      </c>
      <c r="K573">
        <f t="shared" si="46"/>
        <v>3.23</v>
      </c>
      <c r="L573">
        <f t="shared" si="74"/>
        <v>45</v>
      </c>
      <c r="M573" s="49">
        <f t="shared" si="48"/>
        <v>45</v>
      </c>
      <c r="N573">
        <f t="shared" si="49"/>
        <v>2.81</v>
      </c>
      <c r="O573">
        <f t="shared" si="75"/>
        <v>27</v>
      </c>
      <c r="P573" s="49">
        <f t="shared" si="51"/>
        <v>27</v>
      </c>
      <c r="Q573">
        <f t="shared" si="52"/>
        <v>2.44</v>
      </c>
      <c r="R573">
        <f t="shared" si="76"/>
        <v>8</v>
      </c>
      <c r="S573" s="49">
        <f t="shared" si="54"/>
        <v>8</v>
      </c>
      <c r="T573">
        <f t="shared" si="55"/>
        <v>2.52</v>
      </c>
      <c r="U573">
        <f t="shared" si="77"/>
        <v>10</v>
      </c>
      <c r="V573" s="49">
        <f t="shared" si="57"/>
        <v>10</v>
      </c>
      <c r="W573">
        <f t="shared" si="58"/>
        <v>2.73</v>
      </c>
      <c r="X573">
        <f t="shared" si="78"/>
        <v>18</v>
      </c>
      <c r="Y573" s="49">
        <f t="shared" si="60"/>
        <v>18</v>
      </c>
      <c r="Z573">
        <f t="shared" si="61"/>
        <v>2.16</v>
      </c>
      <c r="AA573">
        <f t="shared" si="79"/>
        <v>2</v>
      </c>
      <c r="AB573">
        <f t="shared" si="63"/>
        <v>2</v>
      </c>
      <c r="AC573">
        <f t="shared" si="64"/>
        <v>3.59</v>
      </c>
      <c r="AD573" cm="1">
        <f t="array" ref="AD573">1+SUMPRODUCT((D$469:D$776=D573)*(AC$469:AC$776&lt;AC573))</f>
        <v>49</v>
      </c>
      <c r="AE573">
        <f t="shared" si="65"/>
        <v>49</v>
      </c>
      <c r="AF573">
        <f t="shared" si="66"/>
        <v>2.95</v>
      </c>
      <c r="AG573" cm="1">
        <f t="array" ref="AG573">1+SUMPRODUCT((D$469:D$776=D573)*(AF$469:AF$776&lt;AF573))</f>
        <v>11</v>
      </c>
      <c r="AH573">
        <f t="shared" si="67"/>
        <v>11</v>
      </c>
      <c r="AI573">
        <f t="shared" si="68"/>
        <v>2.64</v>
      </c>
      <c r="AJ573" cm="1">
        <f t="array" ref="AJ573">1+SUMPRODUCT((D$469:D$776=D573)*(AI$469:AI$776&lt;AI573))</f>
        <v>7</v>
      </c>
      <c r="AK573">
        <f t="shared" si="69"/>
        <v>7</v>
      </c>
      <c r="AL573">
        <f t="shared" si="70"/>
        <v>2.86</v>
      </c>
      <c r="AM573" cm="1">
        <f t="array" ref="AM573">1+SUMPRODUCT((D$469:D$776=D573)*(AL$469:AL$776&lt;AL573))</f>
        <v>8</v>
      </c>
      <c r="AN573">
        <f t="shared" si="71"/>
        <v>8</v>
      </c>
    </row>
    <row r="574" spans="2:40" x14ac:dyDescent="0.3">
      <c r="B574" t="s">
        <v>118</v>
      </c>
      <c r="C574" t="str">
        <f>VLOOKUP(B574,class!A$1:B$357,2,FALSE)</f>
        <v>London borough</v>
      </c>
      <c r="D574" t="str">
        <f>VLOOKUP(B574,classifications!E$3:F$335,2,FALSE)</f>
        <v>Urban with Major Conurbation</v>
      </c>
      <c r="E574" s="7">
        <f t="shared" si="40"/>
        <v>3.38</v>
      </c>
      <c r="F574" s="49">
        <f t="shared" si="72"/>
        <v>47</v>
      </c>
      <c r="G574" s="49">
        <f t="shared" si="42"/>
        <v>47</v>
      </c>
      <c r="H574">
        <f t="shared" si="43"/>
        <v>3.62</v>
      </c>
      <c r="I574" s="49">
        <f t="shared" si="73"/>
        <v>69</v>
      </c>
      <c r="J574" s="49">
        <f t="shared" si="45"/>
        <v>69</v>
      </c>
      <c r="K574">
        <f t="shared" si="46"/>
        <v>3.27</v>
      </c>
      <c r="L574">
        <f t="shared" si="74"/>
        <v>58</v>
      </c>
      <c r="M574" s="49">
        <f t="shared" si="48"/>
        <v>58</v>
      </c>
      <c r="N574">
        <f t="shared" si="49"/>
        <v>3.52</v>
      </c>
      <c r="O574">
        <f t="shared" si="75"/>
        <v>74</v>
      </c>
      <c r="P574" s="49">
        <f t="shared" si="51"/>
        <v>74</v>
      </c>
      <c r="Q574">
        <f t="shared" si="52"/>
        <v>3.55</v>
      </c>
      <c r="R574">
        <f t="shared" si="76"/>
        <v>72</v>
      </c>
      <c r="S574" s="49">
        <f t="shared" si="54"/>
        <v>72</v>
      </c>
      <c r="T574">
        <f t="shared" si="55"/>
        <v>3.37</v>
      </c>
      <c r="U574">
        <f t="shared" si="77"/>
        <v>64</v>
      </c>
      <c r="V574" s="49">
        <f t="shared" si="57"/>
        <v>64</v>
      </c>
      <c r="W574">
        <f t="shared" si="58"/>
        <v>3.15</v>
      </c>
      <c r="X574">
        <f t="shared" si="78"/>
        <v>50</v>
      </c>
      <c r="Y574" s="49">
        <f t="shared" si="60"/>
        <v>50</v>
      </c>
      <c r="Z574">
        <f t="shared" si="61"/>
        <v>2.98</v>
      </c>
      <c r="AA574">
        <f t="shared" si="79"/>
        <v>38</v>
      </c>
      <c r="AB574">
        <f t="shared" si="63"/>
        <v>38</v>
      </c>
      <c r="AC574">
        <f t="shared" si="64"/>
        <v>3.49</v>
      </c>
      <c r="AD574" cm="1">
        <f t="array" ref="AD574">1+SUMPRODUCT((D$469:D$776=D574)*(AC$469:AC$776&lt;AC574))</f>
        <v>65</v>
      </c>
      <c r="AE574">
        <f t="shared" si="65"/>
        <v>65</v>
      </c>
      <c r="AF574">
        <f t="shared" si="66"/>
        <v>3.33</v>
      </c>
      <c r="AG574" cm="1">
        <f t="array" ref="AG574">1+SUMPRODUCT((D$469:D$776=D574)*(AF$469:AF$776&lt;AF574))</f>
        <v>28</v>
      </c>
      <c r="AH574">
        <f t="shared" si="67"/>
        <v>28</v>
      </c>
      <c r="AI574">
        <f t="shared" si="68"/>
        <v>3.65</v>
      </c>
      <c r="AJ574" cm="1">
        <f t="array" ref="AJ574">1+SUMPRODUCT((D$469:D$776=D574)*(AI$469:AI$776&lt;AI574))</f>
        <v>69</v>
      </c>
      <c r="AK574">
        <f t="shared" si="69"/>
        <v>69</v>
      </c>
      <c r="AL574">
        <f t="shared" si="70"/>
        <v>3.39</v>
      </c>
      <c r="AM574" cm="1">
        <f t="array" ref="AM574">1+SUMPRODUCT((D$469:D$776=D574)*(AL$469:AL$776&lt;AL574))</f>
        <v>40</v>
      </c>
      <c r="AN574">
        <f t="shared" si="71"/>
        <v>40</v>
      </c>
    </row>
    <row r="575" spans="2:40" x14ac:dyDescent="0.3">
      <c r="B575" t="s">
        <v>119</v>
      </c>
      <c r="C575" t="str">
        <f>VLOOKUP(B575,class!A$1:B$357,2,FALSE)</f>
        <v>Shire district</v>
      </c>
      <c r="D575" t="str">
        <f>VLOOKUP(B575,classifications!E$3:F$335,2,FALSE)</f>
        <v>Urban with City and Town</v>
      </c>
      <c r="E575" s="7">
        <f t="shared" si="40"/>
        <v>3.49</v>
      </c>
      <c r="F575" s="49">
        <f t="shared" si="72"/>
        <v>83</v>
      </c>
      <c r="G575" s="49">
        <f t="shared" si="42"/>
        <v>83</v>
      </c>
      <c r="H575">
        <f t="shared" si="43"/>
        <v>3.43</v>
      </c>
      <c r="I575" s="49">
        <f t="shared" si="73"/>
        <v>87</v>
      </c>
      <c r="J575" s="49">
        <f t="shared" si="45"/>
        <v>87</v>
      </c>
      <c r="K575">
        <f t="shared" si="46"/>
        <v>2.88</v>
      </c>
      <c r="L575">
        <f t="shared" si="74"/>
        <v>37</v>
      </c>
      <c r="M575" s="49">
        <f t="shared" si="48"/>
        <v>37</v>
      </c>
      <c r="N575">
        <f t="shared" si="49"/>
        <v>2.74</v>
      </c>
      <c r="O575">
        <f t="shared" si="75"/>
        <v>36</v>
      </c>
      <c r="P575" s="49">
        <f t="shared" si="51"/>
        <v>36</v>
      </c>
      <c r="Q575">
        <f t="shared" si="52"/>
        <v>2.5299999999999998</v>
      </c>
      <c r="R575">
        <f t="shared" si="76"/>
        <v>11</v>
      </c>
      <c r="S575" s="49">
        <f t="shared" si="54"/>
        <v>11</v>
      </c>
      <c r="T575">
        <f t="shared" si="55"/>
        <v>2.65</v>
      </c>
      <c r="U575">
        <f t="shared" si="77"/>
        <v>18</v>
      </c>
      <c r="V575" s="49">
        <f t="shared" si="57"/>
        <v>18</v>
      </c>
      <c r="W575">
        <f t="shared" si="58"/>
        <v>2.99</v>
      </c>
      <c r="X575">
        <f t="shared" si="78"/>
        <v>62</v>
      </c>
      <c r="Y575" s="49">
        <f t="shared" si="60"/>
        <v>62</v>
      </c>
      <c r="Z575">
        <f t="shared" si="61"/>
        <v>2.54</v>
      </c>
      <c r="AA575">
        <f t="shared" si="79"/>
        <v>15</v>
      </c>
      <c r="AB575">
        <f t="shared" si="63"/>
        <v>15</v>
      </c>
      <c r="AC575">
        <f t="shared" si="64"/>
        <v>3.26</v>
      </c>
      <c r="AD575" cm="1">
        <f t="array" ref="AD575">1+SUMPRODUCT((D$469:D$776=D575)*(AC$469:AC$776&lt;AC575))</f>
        <v>69</v>
      </c>
      <c r="AE575">
        <f t="shared" si="65"/>
        <v>69</v>
      </c>
      <c r="AF575">
        <f t="shared" si="66"/>
        <v>3.25</v>
      </c>
      <c r="AG575" cm="1">
        <f t="array" ref="AG575">1+SUMPRODUCT((D$469:D$776=D575)*(AF$469:AF$776&lt;AF575))</f>
        <v>34</v>
      </c>
      <c r="AH575">
        <f t="shared" si="67"/>
        <v>34</v>
      </c>
      <c r="AI575">
        <f t="shared" si="68"/>
        <v>2.88</v>
      </c>
      <c r="AJ575" cm="1">
        <f t="array" ref="AJ575">1+SUMPRODUCT((D$469:D$776=D575)*(AI$469:AI$776&lt;AI575))</f>
        <v>20</v>
      </c>
      <c r="AK575">
        <f t="shared" si="69"/>
        <v>20</v>
      </c>
      <c r="AL575">
        <f t="shared" si="70"/>
        <v>3.08</v>
      </c>
      <c r="AM575" cm="1">
        <f t="array" ref="AM575">1+SUMPRODUCT((D$469:D$776=D575)*(AL$469:AL$776&lt;AL575))</f>
        <v>23</v>
      </c>
      <c r="AN575">
        <f t="shared" si="71"/>
        <v>23</v>
      </c>
    </row>
    <row r="576" spans="2:40" x14ac:dyDescent="0.3">
      <c r="B576" t="s">
        <v>120</v>
      </c>
      <c r="C576" t="str">
        <f>VLOOKUP(B576,class!A$1:B$357,2,FALSE)</f>
        <v>London borough</v>
      </c>
      <c r="D576" t="str">
        <f>VLOOKUP(B576,classifications!E$3:F$335,2,FALSE)</f>
        <v>Urban with Major Conurbation</v>
      </c>
      <c r="E576" s="7">
        <f t="shared" si="40"/>
        <v>3.88</v>
      </c>
      <c r="F576" s="49">
        <f t="shared" si="72"/>
        <v>73</v>
      </c>
      <c r="G576" s="49">
        <f t="shared" si="42"/>
        <v>73</v>
      </c>
      <c r="H576">
        <f t="shared" si="43"/>
        <v>3.66</v>
      </c>
      <c r="I576" s="49">
        <f t="shared" si="73"/>
        <v>70</v>
      </c>
      <c r="J576" s="49">
        <f t="shared" si="45"/>
        <v>70</v>
      </c>
      <c r="K576">
        <f t="shared" si="46"/>
        <v>3.79</v>
      </c>
      <c r="L576">
        <f t="shared" si="74"/>
        <v>74</v>
      </c>
      <c r="M576" s="49">
        <f t="shared" si="48"/>
        <v>74</v>
      </c>
      <c r="N576">
        <f t="shared" si="49"/>
        <v>3.32</v>
      </c>
      <c r="O576">
        <f t="shared" si="75"/>
        <v>64</v>
      </c>
      <c r="P576" s="49">
        <f t="shared" si="51"/>
        <v>64</v>
      </c>
      <c r="Q576">
        <f t="shared" si="52"/>
        <v>3.13</v>
      </c>
      <c r="R576">
        <f t="shared" si="76"/>
        <v>53</v>
      </c>
      <c r="S576" s="49">
        <f t="shared" si="54"/>
        <v>53</v>
      </c>
      <c r="T576">
        <f t="shared" si="55"/>
        <v>3.49</v>
      </c>
      <c r="U576">
        <f t="shared" si="77"/>
        <v>70</v>
      </c>
      <c r="V576" s="49">
        <f t="shared" si="57"/>
        <v>70</v>
      </c>
      <c r="W576">
        <f t="shared" si="58"/>
        <v>3.23</v>
      </c>
      <c r="X576">
        <f t="shared" si="78"/>
        <v>58</v>
      </c>
      <c r="Y576" s="49">
        <f t="shared" si="60"/>
        <v>58</v>
      </c>
      <c r="Z576">
        <f t="shared" si="61"/>
        <v>3.04</v>
      </c>
      <c r="AA576">
        <f t="shared" si="79"/>
        <v>46</v>
      </c>
      <c r="AB576">
        <f t="shared" si="63"/>
        <v>46</v>
      </c>
      <c r="AC576">
        <f t="shared" si="64"/>
        <v>2.92</v>
      </c>
      <c r="AD576" cm="1">
        <f t="array" ref="AD576">1+SUMPRODUCT((D$469:D$776=D576)*(AC$469:AC$776&lt;AC576))</f>
        <v>21</v>
      </c>
      <c r="AE576">
        <f t="shared" si="65"/>
        <v>21</v>
      </c>
      <c r="AF576">
        <f t="shared" si="66"/>
        <v>3.83</v>
      </c>
      <c r="AG576" cm="1">
        <f t="array" ref="AG576">1+SUMPRODUCT((D$469:D$776=D576)*(AF$469:AF$776&lt;AF576))</f>
        <v>72</v>
      </c>
      <c r="AH576">
        <f t="shared" si="67"/>
        <v>72</v>
      </c>
      <c r="AI576">
        <f t="shared" si="68"/>
        <v>3.2</v>
      </c>
      <c r="AJ576" cm="1">
        <f t="array" ref="AJ576">1+SUMPRODUCT((D$469:D$776=D576)*(AI$469:AI$776&lt;AI576))</f>
        <v>35</v>
      </c>
      <c r="AK576">
        <f t="shared" si="69"/>
        <v>35</v>
      </c>
      <c r="AL576">
        <f t="shared" si="70"/>
        <v>3.37</v>
      </c>
      <c r="AM576" cm="1">
        <f t="array" ref="AM576">1+SUMPRODUCT((D$469:D$776=D576)*(AL$469:AL$776&lt;AL576))</f>
        <v>37</v>
      </c>
      <c r="AN576">
        <f t="shared" si="71"/>
        <v>37</v>
      </c>
    </row>
    <row r="577" spans="2:40" x14ac:dyDescent="0.3">
      <c r="B577" t="s">
        <v>121</v>
      </c>
      <c r="C577" t="str">
        <f>VLOOKUP(B577,class!A$1:B$357,2,FALSE)</f>
        <v>Unitary authority</v>
      </c>
      <c r="D577" t="str">
        <f>VLOOKUP(B577,classifications!E$3:F$335,2,FALSE)</f>
        <v>Urban with City and Town</v>
      </c>
      <c r="E577" s="7">
        <f t="shared" si="40"/>
        <v>3.15</v>
      </c>
      <c r="F577" s="49">
        <f t="shared" si="72"/>
        <v>53</v>
      </c>
      <c r="G577" s="49">
        <f t="shared" si="42"/>
        <v>53</v>
      </c>
      <c r="H577">
        <f t="shared" si="43"/>
        <v>3.27</v>
      </c>
      <c r="I577" s="49">
        <f t="shared" si="73"/>
        <v>79</v>
      </c>
      <c r="J577" s="49">
        <f t="shared" si="45"/>
        <v>79</v>
      </c>
      <c r="K577">
        <f t="shared" si="46"/>
        <v>3.15</v>
      </c>
      <c r="L577">
        <f t="shared" si="74"/>
        <v>73</v>
      </c>
      <c r="M577" s="49">
        <f t="shared" si="48"/>
        <v>73</v>
      </c>
      <c r="N577">
        <f t="shared" si="49"/>
        <v>2.88</v>
      </c>
      <c r="O577">
        <f t="shared" si="75"/>
        <v>54</v>
      </c>
      <c r="P577" s="49">
        <f t="shared" si="51"/>
        <v>54</v>
      </c>
      <c r="Q577">
        <f t="shared" si="52"/>
        <v>2.91</v>
      </c>
      <c r="R577">
        <f t="shared" si="76"/>
        <v>52</v>
      </c>
      <c r="S577" s="49">
        <f t="shared" si="54"/>
        <v>52</v>
      </c>
      <c r="T577">
        <f t="shared" si="55"/>
        <v>2.97</v>
      </c>
      <c r="U577">
        <f t="shared" si="77"/>
        <v>57</v>
      </c>
      <c r="V577" s="49">
        <f t="shared" si="57"/>
        <v>57</v>
      </c>
      <c r="W577">
        <f t="shared" si="58"/>
        <v>2.77</v>
      </c>
      <c r="X577">
        <f t="shared" si="78"/>
        <v>27</v>
      </c>
      <c r="Y577" s="49">
        <f t="shared" si="60"/>
        <v>27</v>
      </c>
      <c r="Z577">
        <f t="shared" si="61"/>
        <v>2.6</v>
      </c>
      <c r="AA577">
        <f t="shared" si="79"/>
        <v>23</v>
      </c>
      <c r="AB577">
        <f t="shared" si="63"/>
        <v>23</v>
      </c>
      <c r="AC577">
        <f t="shared" si="64"/>
        <v>2.86</v>
      </c>
      <c r="AD577" cm="1">
        <f t="array" ref="AD577">1+SUMPRODUCT((D$469:D$776=D577)*(AC$469:AC$776&lt;AC577))</f>
        <v>22</v>
      </c>
      <c r="AE577">
        <f t="shared" si="65"/>
        <v>22</v>
      </c>
      <c r="AF577">
        <f t="shared" si="66"/>
        <v>3.13</v>
      </c>
      <c r="AG577" cm="1">
        <f t="array" ref="AG577">1+SUMPRODUCT((D$469:D$776=D577)*(AF$469:AF$776&lt;AF577))</f>
        <v>21</v>
      </c>
      <c r="AH577">
        <f t="shared" si="67"/>
        <v>21</v>
      </c>
      <c r="AI577">
        <f t="shared" si="68"/>
        <v>3.24</v>
      </c>
      <c r="AJ577" cm="1">
        <f t="array" ref="AJ577">1+SUMPRODUCT((D$469:D$776=D577)*(AI$469:AI$776&lt;AI577))</f>
        <v>52</v>
      </c>
      <c r="AK577">
        <f t="shared" si="69"/>
        <v>52</v>
      </c>
      <c r="AL577">
        <f t="shared" si="70"/>
        <v>3.35</v>
      </c>
      <c r="AM577" cm="1">
        <f t="array" ref="AM577">1+SUMPRODUCT((D$469:D$776=D577)*(AL$469:AL$776&lt;AL577))</f>
        <v>55</v>
      </c>
      <c r="AN577">
        <f t="shared" si="71"/>
        <v>55</v>
      </c>
    </row>
    <row r="578" spans="2:40" x14ac:dyDescent="0.3">
      <c r="B578" t="s">
        <v>122</v>
      </c>
      <c r="C578" t="str">
        <f>VLOOKUP(B578,class!A$1:B$357,2,FALSE)</f>
        <v>Shire district</v>
      </c>
      <c r="D578" t="str">
        <f>VLOOKUP(B578,classifications!E$3:F$335,2,FALSE)</f>
        <v xml:space="preserve">Mainly Rural (rural including hub towns &gt;=80%) </v>
      </c>
      <c r="E578" s="7">
        <f t="shared" si="40"/>
        <v>3.13</v>
      </c>
      <c r="F578" s="49">
        <f t="shared" si="72"/>
        <v>31</v>
      </c>
      <c r="G578" s="49">
        <f t="shared" si="42"/>
        <v>31</v>
      </c>
      <c r="H578">
        <f t="shared" si="43"/>
        <v>2.62</v>
      </c>
      <c r="I578" s="49">
        <f t="shared" si="73"/>
        <v>9</v>
      </c>
      <c r="J578" s="49">
        <f t="shared" si="45"/>
        <v>9</v>
      </c>
      <c r="K578">
        <f t="shared" si="46"/>
        <v>2.4300000000000002</v>
      </c>
      <c r="L578">
        <f t="shared" si="74"/>
        <v>9</v>
      </c>
      <c r="M578" s="49">
        <f t="shared" si="48"/>
        <v>9</v>
      </c>
      <c r="N578">
        <f t="shared" si="49"/>
        <v>2.36</v>
      </c>
      <c r="O578">
        <f t="shared" si="75"/>
        <v>6</v>
      </c>
      <c r="P578" s="49">
        <f t="shared" si="51"/>
        <v>6</v>
      </c>
      <c r="Q578">
        <f t="shared" si="52"/>
        <v>2.57</v>
      </c>
      <c r="R578">
        <f t="shared" si="76"/>
        <v>15</v>
      </c>
      <c r="S578" s="49">
        <f t="shared" si="54"/>
        <v>15</v>
      </c>
      <c r="T578">
        <f t="shared" si="55"/>
        <v>2.62</v>
      </c>
      <c r="U578">
        <f t="shared" si="77"/>
        <v>19</v>
      </c>
      <c r="V578" s="49">
        <f t="shared" si="57"/>
        <v>19</v>
      </c>
      <c r="W578">
        <f t="shared" si="58"/>
        <v>3.06</v>
      </c>
      <c r="X578">
        <f t="shared" si="78"/>
        <v>37</v>
      </c>
      <c r="Y578" s="49">
        <f t="shared" si="60"/>
        <v>37</v>
      </c>
      <c r="Z578">
        <f t="shared" si="61"/>
        <v>2.35</v>
      </c>
      <c r="AA578">
        <f t="shared" si="79"/>
        <v>4</v>
      </c>
      <c r="AB578">
        <f t="shared" si="63"/>
        <v>4</v>
      </c>
      <c r="AC578">
        <f t="shared" si="64"/>
        <v>3.31</v>
      </c>
      <c r="AD578" cm="1">
        <f t="array" ref="AD578">1+SUMPRODUCT((D$469:D$776=D578)*(AC$469:AC$776&lt;AC578))</f>
        <v>41</v>
      </c>
      <c r="AE578">
        <f t="shared" si="65"/>
        <v>41</v>
      </c>
      <c r="AF578">
        <f t="shared" si="66"/>
        <v>2.7</v>
      </c>
      <c r="AG578" cm="1">
        <f t="array" ref="AG578">1+SUMPRODUCT((D$469:D$776=D578)*(AF$469:AF$776&lt;AF578))</f>
        <v>7</v>
      </c>
      <c r="AH578">
        <f t="shared" si="67"/>
        <v>7</v>
      </c>
      <c r="AI578">
        <f t="shared" si="68"/>
        <v>2.17</v>
      </c>
      <c r="AJ578" cm="1">
        <f t="array" ref="AJ578">1+SUMPRODUCT((D$469:D$776=D578)*(AI$469:AI$776&lt;AI578))</f>
        <v>2</v>
      </c>
      <c r="AK578">
        <f t="shared" si="69"/>
        <v>2</v>
      </c>
      <c r="AL578">
        <f t="shared" si="70"/>
        <v>3.25</v>
      </c>
      <c r="AM578" cm="1">
        <f t="array" ref="AM578">1+SUMPRODUCT((D$469:D$776=D578)*(AL$469:AL$776&lt;AL578))</f>
        <v>25</v>
      </c>
      <c r="AN578">
        <f t="shared" si="71"/>
        <v>25</v>
      </c>
    </row>
    <row r="579" spans="2:40" x14ac:dyDescent="0.3">
      <c r="B579" t="s">
        <v>123</v>
      </c>
      <c r="C579" t="str">
        <f>VLOOKUP(B579,class!A$1:B$357,2,FALSE)</f>
        <v>London borough</v>
      </c>
      <c r="D579" t="str">
        <f>VLOOKUP(B579,classifications!E$3:F$335,2,FALSE)</f>
        <v>Urban with Major Conurbation</v>
      </c>
      <c r="E579" s="7">
        <f t="shared" si="40"/>
        <v>2.87</v>
      </c>
      <c r="F579" s="49">
        <f t="shared" si="72"/>
        <v>6</v>
      </c>
      <c r="G579" s="49">
        <f t="shared" si="42"/>
        <v>6</v>
      </c>
      <c r="H579">
        <f t="shared" si="43"/>
        <v>3.09</v>
      </c>
      <c r="I579" s="49">
        <f t="shared" si="73"/>
        <v>28</v>
      </c>
      <c r="J579" s="49">
        <f t="shared" si="45"/>
        <v>28</v>
      </c>
      <c r="K579">
        <f t="shared" si="46"/>
        <v>3.4</v>
      </c>
      <c r="L579">
        <f t="shared" si="74"/>
        <v>66</v>
      </c>
      <c r="M579" s="49">
        <f t="shared" si="48"/>
        <v>66</v>
      </c>
      <c r="N579">
        <f t="shared" si="49"/>
        <v>3.13</v>
      </c>
      <c r="O579">
        <f t="shared" si="75"/>
        <v>48</v>
      </c>
      <c r="P579" s="49">
        <f t="shared" si="51"/>
        <v>48</v>
      </c>
      <c r="Q579">
        <f t="shared" si="52"/>
        <v>3.68</v>
      </c>
      <c r="R579">
        <f t="shared" si="76"/>
        <v>74</v>
      </c>
      <c r="S579" s="49">
        <f t="shared" si="54"/>
        <v>74</v>
      </c>
      <c r="T579">
        <f t="shared" si="55"/>
        <v>3.5</v>
      </c>
      <c r="U579">
        <f t="shared" si="77"/>
        <v>71</v>
      </c>
      <c r="V579" s="49">
        <f t="shared" si="57"/>
        <v>71</v>
      </c>
      <c r="W579">
        <f t="shared" si="58"/>
        <v>3.52</v>
      </c>
      <c r="X579">
        <f t="shared" si="78"/>
        <v>70</v>
      </c>
      <c r="Y579" s="49">
        <f t="shared" si="60"/>
        <v>70</v>
      </c>
      <c r="Z579">
        <f t="shared" si="61"/>
        <v>3.45</v>
      </c>
      <c r="AA579">
        <f t="shared" si="79"/>
        <v>70</v>
      </c>
      <c r="AB579">
        <f t="shared" si="63"/>
        <v>70</v>
      </c>
      <c r="AC579">
        <f t="shared" si="64"/>
        <v>3.28</v>
      </c>
      <c r="AD579" cm="1">
        <f t="array" ref="AD579">1+SUMPRODUCT((D$469:D$776=D579)*(AC$469:AC$776&lt;AC579))</f>
        <v>59</v>
      </c>
      <c r="AE579">
        <f t="shared" si="65"/>
        <v>59</v>
      </c>
      <c r="AF579">
        <f t="shared" si="66"/>
        <v>3.27</v>
      </c>
      <c r="AG579" cm="1">
        <f t="array" ref="AG579">1+SUMPRODUCT((D$469:D$776=D579)*(AF$469:AF$776&lt;AF579))</f>
        <v>24</v>
      </c>
      <c r="AH579">
        <f t="shared" si="67"/>
        <v>24</v>
      </c>
      <c r="AI579">
        <f t="shared" si="68"/>
        <v>3.51</v>
      </c>
      <c r="AJ579" cm="1">
        <f t="array" ref="AJ579">1+SUMPRODUCT((D$469:D$776=D579)*(AI$469:AI$776&lt;AI579))</f>
        <v>64</v>
      </c>
      <c r="AK579">
        <f t="shared" si="69"/>
        <v>64</v>
      </c>
      <c r="AL579">
        <f t="shared" si="70"/>
        <v>3.34</v>
      </c>
      <c r="AM579" cm="1">
        <f t="array" ref="AM579">1+SUMPRODUCT((D$469:D$776=D579)*(AL$469:AL$776&lt;AL579))</f>
        <v>30</v>
      </c>
      <c r="AN579">
        <f t="shared" si="71"/>
        <v>30</v>
      </c>
    </row>
    <row r="580" spans="2:40" x14ac:dyDescent="0.3">
      <c r="B580" t="s">
        <v>124</v>
      </c>
      <c r="C580" t="str">
        <f>VLOOKUP(B580,class!A$1:B$357,2,FALSE)</f>
        <v>Shire district</v>
      </c>
      <c r="D580" t="str">
        <f>VLOOKUP(B580,classifications!E$3:F$335,2,FALSE)</f>
        <v xml:space="preserve">Mainly Rural (rural including hub towns &gt;=80%) </v>
      </c>
      <c r="E580" s="7">
        <f t="shared" si="40"/>
        <v>3.53</v>
      </c>
      <c r="F580" s="49">
        <f t="shared" si="72"/>
        <v>39</v>
      </c>
      <c r="G580" s="49">
        <f t="shared" si="42"/>
        <v>39</v>
      </c>
      <c r="H580">
        <f t="shared" si="43"/>
        <v>3.63</v>
      </c>
      <c r="I580" s="49">
        <f t="shared" si="73"/>
        <v>41</v>
      </c>
      <c r="J580" s="49">
        <f t="shared" si="45"/>
        <v>41</v>
      </c>
      <c r="K580">
        <f t="shared" si="46"/>
        <v>3.55</v>
      </c>
      <c r="L580">
        <f t="shared" si="74"/>
        <v>42</v>
      </c>
      <c r="M580" s="49">
        <f t="shared" si="48"/>
        <v>42</v>
      </c>
      <c r="N580">
        <f t="shared" si="49"/>
        <v>2.92</v>
      </c>
      <c r="O580">
        <f t="shared" si="75"/>
        <v>35</v>
      </c>
      <c r="P580" s="49">
        <f t="shared" si="51"/>
        <v>35</v>
      </c>
      <c r="Q580">
        <f t="shared" si="52"/>
        <v>2.98</v>
      </c>
      <c r="R580">
        <f t="shared" si="76"/>
        <v>33</v>
      </c>
      <c r="S580" s="49">
        <f t="shared" si="54"/>
        <v>33</v>
      </c>
      <c r="T580">
        <f t="shared" si="55"/>
        <v>3.15</v>
      </c>
      <c r="U580">
        <f t="shared" si="77"/>
        <v>40</v>
      </c>
      <c r="V580" s="49">
        <f t="shared" si="57"/>
        <v>40</v>
      </c>
      <c r="W580">
        <f t="shared" si="58"/>
        <v>2.78</v>
      </c>
      <c r="X580">
        <f t="shared" si="78"/>
        <v>27</v>
      </c>
      <c r="Y580" s="49">
        <f t="shared" si="60"/>
        <v>27</v>
      </c>
      <c r="Z580">
        <f t="shared" si="61"/>
        <v>2.68</v>
      </c>
      <c r="AA580">
        <f t="shared" si="79"/>
        <v>16</v>
      </c>
      <c r="AB580">
        <f t="shared" si="63"/>
        <v>16</v>
      </c>
      <c r="AC580">
        <f t="shared" si="64"/>
        <v>3.09</v>
      </c>
      <c r="AD580" cm="1">
        <f t="array" ref="AD580">1+SUMPRODUCT((D$469:D$776=D580)*(AC$469:AC$776&lt;AC580))</f>
        <v>26</v>
      </c>
      <c r="AE580">
        <f t="shared" si="65"/>
        <v>26</v>
      </c>
      <c r="AF580">
        <f t="shared" si="66"/>
        <v>3.25</v>
      </c>
      <c r="AG580" cm="1">
        <f t="array" ref="AG580">1+SUMPRODUCT((D$469:D$776=D580)*(AF$469:AF$776&lt;AF580))</f>
        <v>30</v>
      </c>
      <c r="AH580">
        <f t="shared" si="67"/>
        <v>30</v>
      </c>
      <c r="AI580">
        <f t="shared" si="68"/>
        <v>3.39</v>
      </c>
      <c r="AJ580" cm="1">
        <f t="array" ref="AJ580">1+SUMPRODUCT((D$469:D$776=D580)*(AI$469:AI$776&lt;AI580))</f>
        <v>38</v>
      </c>
      <c r="AK580">
        <f t="shared" si="69"/>
        <v>38</v>
      </c>
      <c r="AL580">
        <f t="shared" si="70"/>
        <v>3.37</v>
      </c>
      <c r="AM580" cm="1">
        <f t="array" ref="AM580">1+SUMPRODUCT((D$469:D$776=D580)*(AL$469:AL$776&lt;AL580))</f>
        <v>31</v>
      </c>
      <c r="AN580">
        <f t="shared" si="71"/>
        <v>31</v>
      </c>
    </row>
    <row r="581" spans="2:40" x14ac:dyDescent="0.3">
      <c r="B581" t="s">
        <v>125</v>
      </c>
      <c r="C581" t="str">
        <f>VLOOKUP(B581,class!A$1:B$357,2,FALSE)</f>
        <v>London borough</v>
      </c>
      <c r="D581" t="str">
        <f>VLOOKUP(B581,classifications!E$3:F$335,2,FALSE)</f>
        <v>Urban with Major Conurbation</v>
      </c>
      <c r="E581" s="7">
        <f t="shared" si="40"/>
        <v>3.29</v>
      </c>
      <c r="F581" s="49">
        <f t="shared" si="72"/>
        <v>34</v>
      </c>
      <c r="G581" s="49">
        <f t="shared" si="42"/>
        <v>34</v>
      </c>
      <c r="H581">
        <f t="shared" si="43"/>
        <v>3.06</v>
      </c>
      <c r="I581" s="49">
        <f t="shared" si="73"/>
        <v>25</v>
      </c>
      <c r="J581" s="49">
        <f t="shared" si="45"/>
        <v>25</v>
      </c>
      <c r="K581">
        <f t="shared" si="46"/>
        <v>3.24</v>
      </c>
      <c r="L581">
        <f t="shared" si="74"/>
        <v>55</v>
      </c>
      <c r="M581" s="49">
        <f t="shared" si="48"/>
        <v>55</v>
      </c>
      <c r="N581">
        <f t="shared" si="49"/>
        <v>3</v>
      </c>
      <c r="O581">
        <f t="shared" si="75"/>
        <v>34</v>
      </c>
      <c r="P581" s="49">
        <f t="shared" si="51"/>
        <v>34</v>
      </c>
      <c r="Q581">
        <f t="shared" si="52"/>
        <v>3.09</v>
      </c>
      <c r="R581">
        <f t="shared" si="76"/>
        <v>47</v>
      </c>
      <c r="S581" s="49">
        <f t="shared" si="54"/>
        <v>47</v>
      </c>
      <c r="T581">
        <f t="shared" si="55"/>
        <v>3.01</v>
      </c>
      <c r="U581">
        <f t="shared" si="77"/>
        <v>34</v>
      </c>
      <c r="V581" s="49">
        <f t="shared" si="57"/>
        <v>34</v>
      </c>
      <c r="W581">
        <f t="shared" si="58"/>
        <v>3.34</v>
      </c>
      <c r="X581">
        <f t="shared" si="78"/>
        <v>67</v>
      </c>
      <c r="Y581" s="49">
        <f t="shared" si="60"/>
        <v>67</v>
      </c>
      <c r="Z581">
        <f t="shared" si="61"/>
        <v>3.07</v>
      </c>
      <c r="AA581">
        <f t="shared" si="79"/>
        <v>49</v>
      </c>
      <c r="AB581">
        <f t="shared" si="63"/>
        <v>49</v>
      </c>
      <c r="AC581">
        <f t="shared" si="64"/>
        <v>3</v>
      </c>
      <c r="AD581" cm="1">
        <f t="array" ref="AD581">1+SUMPRODUCT((D$469:D$776=D581)*(AC$469:AC$776&lt;AC581))</f>
        <v>29</v>
      </c>
      <c r="AE581">
        <f t="shared" si="65"/>
        <v>29</v>
      </c>
      <c r="AF581">
        <f t="shared" si="66"/>
        <v>3.64</v>
      </c>
      <c r="AG581" cm="1">
        <f t="array" ref="AG581">1+SUMPRODUCT((D$469:D$776=D581)*(AF$469:AF$776&lt;AF581))</f>
        <v>61</v>
      </c>
      <c r="AH581">
        <f t="shared" si="67"/>
        <v>61</v>
      </c>
      <c r="AI581">
        <f t="shared" si="68"/>
        <v>3.25</v>
      </c>
      <c r="AJ581" cm="1">
        <f t="array" ref="AJ581">1+SUMPRODUCT((D$469:D$776=D581)*(AI$469:AI$776&lt;AI581))</f>
        <v>41</v>
      </c>
      <c r="AK581">
        <f t="shared" si="69"/>
        <v>41</v>
      </c>
      <c r="AL581">
        <f t="shared" si="70"/>
        <v>3.27</v>
      </c>
      <c r="AM581" cm="1">
        <f t="array" ref="AM581">1+SUMPRODUCT((D$469:D$776=D581)*(AL$469:AL$776&lt;AL581))</f>
        <v>24</v>
      </c>
      <c r="AN581">
        <f t="shared" si="71"/>
        <v>24</v>
      </c>
    </row>
    <row r="582" spans="2:40" x14ac:dyDescent="0.3">
      <c r="B582" t="s">
        <v>126</v>
      </c>
      <c r="C582" t="str">
        <f>VLOOKUP(B582,class!A$1:B$357,2,FALSE)</f>
        <v>Shire district</v>
      </c>
      <c r="D582" t="str">
        <f>VLOOKUP(B582,classifications!E$3:F$335,2,FALSE)</f>
        <v>Urban with City and Town</v>
      </c>
      <c r="E582" s="7">
        <f t="shared" si="40"/>
        <v>2.62</v>
      </c>
      <c r="F582" s="49">
        <f t="shared" si="72"/>
        <v>3</v>
      </c>
      <c r="G582" s="49">
        <f t="shared" si="42"/>
        <v>3</v>
      </c>
      <c r="H582">
        <f t="shared" si="43"/>
        <v>3.16</v>
      </c>
      <c r="I582" s="49">
        <f t="shared" si="73"/>
        <v>67</v>
      </c>
      <c r="J582" s="49">
        <f t="shared" si="45"/>
        <v>67</v>
      </c>
      <c r="K582">
        <f t="shared" si="46"/>
        <v>3.06</v>
      </c>
      <c r="L582">
        <f t="shared" si="74"/>
        <v>58</v>
      </c>
      <c r="M582" s="49">
        <f t="shared" si="48"/>
        <v>58</v>
      </c>
      <c r="N582">
        <f t="shared" si="49"/>
        <v>2.88</v>
      </c>
      <c r="O582">
        <f t="shared" si="75"/>
        <v>54</v>
      </c>
      <c r="P582" s="49">
        <f t="shared" si="51"/>
        <v>54</v>
      </c>
      <c r="Q582">
        <f t="shared" si="52"/>
        <v>3.05</v>
      </c>
      <c r="R582">
        <f t="shared" si="76"/>
        <v>67</v>
      </c>
      <c r="S582" s="49">
        <f t="shared" si="54"/>
        <v>67</v>
      </c>
      <c r="T582">
        <f t="shared" si="55"/>
        <v>3.21</v>
      </c>
      <c r="U582">
        <f t="shared" si="77"/>
        <v>77</v>
      </c>
      <c r="V582" s="49">
        <f t="shared" si="57"/>
        <v>77</v>
      </c>
      <c r="W582">
        <f t="shared" si="58"/>
        <v>2.79</v>
      </c>
      <c r="X582">
        <f t="shared" si="78"/>
        <v>33</v>
      </c>
      <c r="Y582" s="49">
        <f t="shared" si="60"/>
        <v>33</v>
      </c>
      <c r="Z582">
        <f t="shared" si="61"/>
        <v>2.4900000000000002</v>
      </c>
      <c r="AA582">
        <f t="shared" si="79"/>
        <v>11</v>
      </c>
      <c r="AB582">
        <f t="shared" si="63"/>
        <v>11</v>
      </c>
      <c r="AC582">
        <f t="shared" si="64"/>
        <v>2.96</v>
      </c>
      <c r="AD582" cm="1">
        <f t="array" ref="AD582">1+SUMPRODUCT((D$469:D$776=D582)*(AC$469:AC$776&lt;AC582))</f>
        <v>32</v>
      </c>
      <c r="AE582">
        <f t="shared" si="65"/>
        <v>32</v>
      </c>
      <c r="AF582">
        <f t="shared" si="66"/>
        <v>3.72</v>
      </c>
      <c r="AG582" cm="1">
        <f t="array" ref="AG582">1+SUMPRODUCT((D$469:D$776=D582)*(AF$469:AF$776&lt;AF582))</f>
        <v>83</v>
      </c>
      <c r="AH582">
        <f t="shared" si="67"/>
        <v>83</v>
      </c>
      <c r="AI582">
        <f t="shared" si="68"/>
        <v>2.84</v>
      </c>
      <c r="AJ582" cm="1">
        <f t="array" ref="AJ582">1+SUMPRODUCT((D$469:D$776=D582)*(AI$469:AI$776&lt;AI582))</f>
        <v>18</v>
      </c>
      <c r="AK582">
        <f t="shared" si="69"/>
        <v>18</v>
      </c>
      <c r="AL582" t="str">
        <f t="shared" si="70"/>
        <v>x</v>
      </c>
      <c r="AM582" cm="1">
        <f t="array" ref="AM582">1+SUMPRODUCT((D$469:D$776=D582)*(AL$469:AL$776&lt;AL582))</f>
        <v>90</v>
      </c>
      <c r="AN582">
        <f t="shared" si="71"/>
        <v>9999</v>
      </c>
    </row>
    <row r="583" spans="2:40" x14ac:dyDescent="0.3">
      <c r="B583" t="s">
        <v>127</v>
      </c>
      <c r="C583" t="str">
        <f>VLOOKUP(B583,class!A$1:B$357,2,FALSE)</f>
        <v>Shire district</v>
      </c>
      <c r="D583" t="str">
        <f>VLOOKUP(B583,classifications!E$3:F$335,2,FALSE)</f>
        <v>Urban with Significant Rural (rural including hub towns 26-49%)</v>
      </c>
      <c r="E583" s="7">
        <f t="shared" si="40"/>
        <v>2.57</v>
      </c>
      <c r="F583" s="49">
        <f t="shared" si="72"/>
        <v>2</v>
      </c>
      <c r="G583" s="49">
        <f t="shared" si="42"/>
        <v>2</v>
      </c>
      <c r="H583">
        <f t="shared" si="43"/>
        <v>2.66</v>
      </c>
      <c r="I583" s="49">
        <f t="shared" si="73"/>
        <v>6</v>
      </c>
      <c r="J583" s="49">
        <f t="shared" si="45"/>
        <v>6</v>
      </c>
      <c r="K583">
        <f t="shared" si="46"/>
        <v>2.94</v>
      </c>
      <c r="L583">
        <f t="shared" si="74"/>
        <v>30</v>
      </c>
      <c r="M583" s="49">
        <f t="shared" si="48"/>
        <v>30</v>
      </c>
      <c r="N583">
        <f t="shared" si="49"/>
        <v>2.86</v>
      </c>
      <c r="O583">
        <f t="shared" si="75"/>
        <v>31</v>
      </c>
      <c r="P583" s="49">
        <f t="shared" si="51"/>
        <v>31</v>
      </c>
      <c r="Q583">
        <f t="shared" si="52"/>
        <v>3.04</v>
      </c>
      <c r="R583">
        <f t="shared" si="76"/>
        <v>42</v>
      </c>
      <c r="S583" s="49">
        <f t="shared" si="54"/>
        <v>42</v>
      </c>
      <c r="T583">
        <f t="shared" si="55"/>
        <v>2.93</v>
      </c>
      <c r="U583">
        <f t="shared" si="77"/>
        <v>30</v>
      </c>
      <c r="V583" s="49">
        <f t="shared" si="57"/>
        <v>30</v>
      </c>
      <c r="W583">
        <f t="shared" si="58"/>
        <v>2.65</v>
      </c>
      <c r="X583">
        <f t="shared" si="78"/>
        <v>16</v>
      </c>
      <c r="Y583" s="49">
        <f t="shared" si="60"/>
        <v>16</v>
      </c>
      <c r="Z583">
        <f t="shared" si="61"/>
        <v>3.11</v>
      </c>
      <c r="AA583">
        <f t="shared" si="79"/>
        <v>45</v>
      </c>
      <c r="AB583">
        <f t="shared" si="63"/>
        <v>45</v>
      </c>
      <c r="AC583">
        <f t="shared" si="64"/>
        <v>3.19</v>
      </c>
      <c r="AD583" cm="1">
        <f t="array" ref="AD583">1+SUMPRODUCT((D$469:D$776=D583)*(AC$469:AC$776&lt;AC583))</f>
        <v>37</v>
      </c>
      <c r="AE583">
        <f t="shared" si="65"/>
        <v>37</v>
      </c>
      <c r="AF583">
        <f t="shared" si="66"/>
        <v>3.31</v>
      </c>
      <c r="AG583" cm="1">
        <f t="array" ref="AG583">1+SUMPRODUCT((D$469:D$776=D583)*(AF$469:AF$776&lt;AF583))</f>
        <v>32</v>
      </c>
      <c r="AH583">
        <f t="shared" si="67"/>
        <v>32</v>
      </c>
      <c r="AI583">
        <f t="shared" si="68"/>
        <v>2.57</v>
      </c>
      <c r="AJ583" cm="1">
        <f t="array" ref="AJ583">1+SUMPRODUCT((D$469:D$776=D583)*(AI$469:AI$776&lt;AI583))</f>
        <v>2</v>
      </c>
      <c r="AK583">
        <f t="shared" si="69"/>
        <v>2</v>
      </c>
      <c r="AL583">
        <f t="shared" si="70"/>
        <v>3.01</v>
      </c>
      <c r="AM583" cm="1">
        <f t="array" ref="AM583">1+SUMPRODUCT((D$469:D$776=D583)*(AL$469:AL$776&lt;AL583))</f>
        <v>16</v>
      </c>
      <c r="AN583">
        <f t="shared" si="71"/>
        <v>16</v>
      </c>
    </row>
    <row r="584" spans="2:40" x14ac:dyDescent="0.3">
      <c r="B584" t="s">
        <v>128</v>
      </c>
      <c r="C584" t="str">
        <f>VLOOKUP(B584,class!A$1:B$357,2,FALSE)</f>
        <v>London borough</v>
      </c>
      <c r="D584" t="str">
        <f>VLOOKUP(B584,classifications!E$3:F$335,2,FALSE)</f>
        <v>Urban with Major Conurbation</v>
      </c>
      <c r="E584" s="7">
        <f t="shared" si="40"/>
        <v>2.65</v>
      </c>
      <c r="F584" s="49">
        <f t="shared" si="72"/>
        <v>2</v>
      </c>
      <c r="G584" s="49">
        <f t="shared" si="42"/>
        <v>2</v>
      </c>
      <c r="H584">
        <f t="shared" si="43"/>
        <v>3.14</v>
      </c>
      <c r="I584" s="49">
        <f t="shared" si="73"/>
        <v>41</v>
      </c>
      <c r="J584" s="49">
        <f t="shared" si="45"/>
        <v>41</v>
      </c>
      <c r="K584">
        <f t="shared" si="46"/>
        <v>2.6</v>
      </c>
      <c r="L584">
        <f t="shared" si="74"/>
        <v>5</v>
      </c>
      <c r="M584" s="49">
        <f t="shared" si="48"/>
        <v>5</v>
      </c>
      <c r="N584">
        <f t="shared" si="49"/>
        <v>2.57</v>
      </c>
      <c r="O584">
        <f t="shared" si="75"/>
        <v>7</v>
      </c>
      <c r="P584" s="49">
        <f t="shared" si="51"/>
        <v>7</v>
      </c>
      <c r="Q584">
        <f t="shared" si="52"/>
        <v>2.82</v>
      </c>
      <c r="R584">
        <f t="shared" si="76"/>
        <v>19</v>
      </c>
      <c r="S584" s="49">
        <f t="shared" si="54"/>
        <v>19</v>
      </c>
      <c r="T584">
        <f t="shared" si="55"/>
        <v>2.4700000000000002</v>
      </c>
      <c r="U584">
        <f t="shared" si="77"/>
        <v>2</v>
      </c>
      <c r="V584" s="49">
        <f t="shared" si="57"/>
        <v>2</v>
      </c>
      <c r="W584">
        <f t="shared" si="58"/>
        <v>2.44</v>
      </c>
      <c r="X584">
        <f t="shared" si="78"/>
        <v>3</v>
      </c>
      <c r="Y584" s="49">
        <f t="shared" si="60"/>
        <v>3</v>
      </c>
      <c r="Z584">
        <f t="shared" si="61"/>
        <v>2.34</v>
      </c>
      <c r="AA584">
        <f t="shared" si="79"/>
        <v>3</v>
      </c>
      <c r="AB584">
        <f t="shared" si="63"/>
        <v>3</v>
      </c>
      <c r="AC584">
        <f t="shared" si="64"/>
        <v>3.49</v>
      </c>
      <c r="AD584" cm="1">
        <f t="array" ref="AD584">1+SUMPRODUCT((D$469:D$776=D584)*(AC$469:AC$776&lt;AC584))</f>
        <v>65</v>
      </c>
      <c r="AE584">
        <f t="shared" si="65"/>
        <v>65</v>
      </c>
      <c r="AF584">
        <f t="shared" si="66"/>
        <v>3.4</v>
      </c>
      <c r="AG584" cm="1">
        <f t="array" ref="AG584">1+SUMPRODUCT((D$469:D$776=D584)*(AF$469:AF$776&lt;AF584))</f>
        <v>38</v>
      </c>
      <c r="AH584">
        <f t="shared" si="67"/>
        <v>38</v>
      </c>
      <c r="AI584">
        <f t="shared" si="68"/>
        <v>3.4</v>
      </c>
      <c r="AJ584" cm="1">
        <f t="array" ref="AJ584">1+SUMPRODUCT((D$469:D$776=D584)*(AI$469:AI$776&lt;AI584))</f>
        <v>55</v>
      </c>
      <c r="AK584">
        <f t="shared" si="69"/>
        <v>55</v>
      </c>
      <c r="AL584">
        <f t="shared" si="70"/>
        <v>3.5</v>
      </c>
      <c r="AM584" cm="1">
        <f t="array" ref="AM584">1+SUMPRODUCT((D$469:D$776=D584)*(AL$469:AL$776&lt;AL584))</f>
        <v>55</v>
      </c>
      <c r="AN584">
        <f t="shared" si="71"/>
        <v>55</v>
      </c>
    </row>
    <row r="585" spans="2:40" x14ac:dyDescent="0.3">
      <c r="B585" t="s">
        <v>129</v>
      </c>
      <c r="C585" t="str">
        <f>VLOOKUP(B585,class!A$1:B$357,2,FALSE)</f>
        <v>Shire district</v>
      </c>
      <c r="D585" t="str">
        <f>VLOOKUP(B585,classifications!E$3:F$335,2,FALSE)</f>
        <v>Urban with Significant Rural (rural including hub towns 26-49%)</v>
      </c>
      <c r="E585" s="7">
        <f t="shared" si="40"/>
        <v>3.53</v>
      </c>
      <c r="F585" s="49">
        <f t="shared" si="72"/>
        <v>48</v>
      </c>
      <c r="G585" s="49">
        <f t="shared" si="42"/>
        <v>48</v>
      </c>
      <c r="H585">
        <f t="shared" si="43"/>
        <v>2.38</v>
      </c>
      <c r="I585" s="49">
        <f t="shared" si="73"/>
        <v>2</v>
      </c>
      <c r="J585" s="49">
        <f t="shared" si="45"/>
        <v>2</v>
      </c>
      <c r="K585">
        <f t="shared" si="46"/>
        <v>2.5499999999999998</v>
      </c>
      <c r="L585">
        <f t="shared" si="74"/>
        <v>7</v>
      </c>
      <c r="M585" s="49">
        <f t="shared" si="48"/>
        <v>7</v>
      </c>
      <c r="N585">
        <f t="shared" si="49"/>
        <v>2.34</v>
      </c>
      <c r="O585">
        <f t="shared" si="75"/>
        <v>8</v>
      </c>
      <c r="P585" s="49">
        <f t="shared" si="51"/>
        <v>8</v>
      </c>
      <c r="Q585">
        <f t="shared" si="52"/>
        <v>2.59</v>
      </c>
      <c r="R585">
        <f t="shared" si="76"/>
        <v>12</v>
      </c>
      <c r="S585" s="49">
        <f t="shared" si="54"/>
        <v>12</v>
      </c>
      <c r="T585">
        <f t="shared" si="55"/>
        <v>2.34</v>
      </c>
      <c r="U585">
        <f t="shared" si="77"/>
        <v>4</v>
      </c>
      <c r="V585" s="49">
        <f t="shared" si="57"/>
        <v>4</v>
      </c>
      <c r="W585">
        <f t="shared" si="58"/>
        <v>2.74</v>
      </c>
      <c r="X585">
        <f t="shared" si="78"/>
        <v>20</v>
      </c>
      <c r="Y585" s="49">
        <f t="shared" si="60"/>
        <v>20</v>
      </c>
      <c r="Z585">
        <f t="shared" si="61"/>
        <v>2.63</v>
      </c>
      <c r="AA585">
        <f t="shared" si="79"/>
        <v>19</v>
      </c>
      <c r="AB585">
        <f t="shared" si="63"/>
        <v>19</v>
      </c>
      <c r="AC585">
        <f t="shared" si="64"/>
        <v>3.78</v>
      </c>
      <c r="AD585" cm="1">
        <f t="array" ref="AD585">1+SUMPRODUCT((D$469:D$776=D585)*(AC$469:AC$776&lt;AC585))</f>
        <v>50</v>
      </c>
      <c r="AE585">
        <f t="shared" si="65"/>
        <v>50</v>
      </c>
      <c r="AF585">
        <f t="shared" si="66"/>
        <v>2.69</v>
      </c>
      <c r="AG585" cm="1">
        <f t="array" ref="AG585">1+SUMPRODUCT((D$469:D$776=D585)*(AF$469:AF$776&lt;AF585))</f>
        <v>6</v>
      </c>
      <c r="AH585">
        <f t="shared" si="67"/>
        <v>6</v>
      </c>
      <c r="AI585">
        <f t="shared" si="68"/>
        <v>3.3</v>
      </c>
      <c r="AJ585" cm="1">
        <f t="array" ref="AJ585">1+SUMPRODUCT((D$469:D$776=D585)*(AI$469:AI$776&lt;AI585))</f>
        <v>43</v>
      </c>
      <c r="AK585">
        <f t="shared" si="69"/>
        <v>43</v>
      </c>
      <c r="AL585">
        <f t="shared" si="70"/>
        <v>3.14</v>
      </c>
      <c r="AM585" cm="1">
        <f t="array" ref="AM585">1+SUMPRODUCT((D$469:D$776=D585)*(AL$469:AL$776&lt;AL585))</f>
        <v>25</v>
      </c>
      <c r="AN585">
        <f t="shared" si="71"/>
        <v>25</v>
      </c>
    </row>
    <row r="586" spans="2:40" x14ac:dyDescent="0.3">
      <c r="B586" t="s">
        <v>130</v>
      </c>
      <c r="C586" t="str">
        <f>VLOOKUP(B586,class!A$1:B$357,2,FALSE)</f>
        <v>Unitary authority</v>
      </c>
      <c r="D586" t="str">
        <f>VLOOKUP(B586,classifications!E$3:F$335,2,FALSE)</f>
        <v>Urban with City and Town</v>
      </c>
      <c r="E586" s="7">
        <f t="shared" si="40"/>
        <v>2.96</v>
      </c>
      <c r="F586" s="49">
        <f t="shared" si="72"/>
        <v>25</v>
      </c>
      <c r="G586" s="49">
        <f t="shared" si="42"/>
        <v>25</v>
      </c>
      <c r="H586">
        <f t="shared" si="43"/>
        <v>2.75</v>
      </c>
      <c r="I586" s="49">
        <f t="shared" si="73"/>
        <v>12</v>
      </c>
      <c r="J586" s="49">
        <f t="shared" si="45"/>
        <v>12</v>
      </c>
      <c r="K586">
        <f t="shared" si="46"/>
        <v>2.79</v>
      </c>
      <c r="L586">
        <f t="shared" si="74"/>
        <v>27</v>
      </c>
      <c r="M586" s="49">
        <f t="shared" si="48"/>
        <v>27</v>
      </c>
      <c r="N586">
        <f t="shared" si="49"/>
        <v>2.63</v>
      </c>
      <c r="O586">
        <f t="shared" si="75"/>
        <v>21</v>
      </c>
      <c r="P586" s="49">
        <f t="shared" si="51"/>
        <v>21</v>
      </c>
      <c r="Q586">
        <f t="shared" si="52"/>
        <v>2.88</v>
      </c>
      <c r="R586">
        <f t="shared" si="76"/>
        <v>46</v>
      </c>
      <c r="S586" s="49">
        <f t="shared" si="54"/>
        <v>46</v>
      </c>
      <c r="T586">
        <f t="shared" si="55"/>
        <v>2.8</v>
      </c>
      <c r="U586">
        <f t="shared" si="77"/>
        <v>31</v>
      </c>
      <c r="V586" s="49">
        <f t="shared" si="57"/>
        <v>31</v>
      </c>
      <c r="W586">
        <f t="shared" si="58"/>
        <v>2.79</v>
      </c>
      <c r="X586">
        <f t="shared" si="78"/>
        <v>33</v>
      </c>
      <c r="Y586" s="49">
        <f t="shared" si="60"/>
        <v>33</v>
      </c>
      <c r="Z586">
        <f t="shared" si="61"/>
        <v>2.74</v>
      </c>
      <c r="AA586">
        <f t="shared" si="79"/>
        <v>33</v>
      </c>
      <c r="AB586">
        <f t="shared" si="63"/>
        <v>33</v>
      </c>
      <c r="AC586">
        <f t="shared" si="64"/>
        <v>3.26</v>
      </c>
      <c r="AD586" cm="1">
        <f t="array" ref="AD586">1+SUMPRODUCT((D$469:D$776=D586)*(AC$469:AC$776&lt;AC586))</f>
        <v>69</v>
      </c>
      <c r="AE586">
        <f t="shared" si="65"/>
        <v>69</v>
      </c>
      <c r="AF586">
        <f t="shared" si="66"/>
        <v>3.39</v>
      </c>
      <c r="AG586" cm="1">
        <f t="array" ref="AG586">1+SUMPRODUCT((D$469:D$776=D586)*(AF$469:AF$776&lt;AF586))</f>
        <v>54</v>
      </c>
      <c r="AH586">
        <f t="shared" si="67"/>
        <v>54</v>
      </c>
      <c r="AI586">
        <f t="shared" si="68"/>
        <v>3.3</v>
      </c>
      <c r="AJ586" cm="1">
        <f t="array" ref="AJ586">1+SUMPRODUCT((D$469:D$776=D586)*(AI$469:AI$776&lt;AI586))</f>
        <v>61</v>
      </c>
      <c r="AK586">
        <f t="shared" si="69"/>
        <v>61</v>
      </c>
      <c r="AL586">
        <f t="shared" si="70"/>
        <v>3.48</v>
      </c>
      <c r="AM586" cm="1">
        <f t="array" ref="AM586">1+SUMPRODUCT((D$469:D$776=D586)*(AL$469:AL$776&lt;AL586))</f>
        <v>69</v>
      </c>
      <c r="AN586">
        <f t="shared" si="71"/>
        <v>69</v>
      </c>
    </row>
    <row r="587" spans="2:40" x14ac:dyDescent="0.3">
      <c r="B587" t="s">
        <v>131</v>
      </c>
      <c r="C587" t="str">
        <f>VLOOKUP(B587,class!A$1:B$357,2,FALSE)</f>
        <v>Shire district</v>
      </c>
      <c r="D587" t="str">
        <f>VLOOKUP(B587,classifications!E$3:F$335,2,FALSE)</f>
        <v>Urban with City and Town</v>
      </c>
      <c r="E587" s="7">
        <f t="shared" si="40"/>
        <v>2.92</v>
      </c>
      <c r="F587" s="49">
        <f t="shared" si="72"/>
        <v>16</v>
      </c>
      <c r="G587" s="49">
        <f t="shared" si="42"/>
        <v>16</v>
      </c>
      <c r="H587">
        <f t="shared" si="43"/>
        <v>3.19</v>
      </c>
      <c r="I587" s="49">
        <f t="shared" si="73"/>
        <v>70</v>
      </c>
      <c r="J587" s="49">
        <f t="shared" si="45"/>
        <v>70</v>
      </c>
      <c r="K587">
        <f t="shared" si="46"/>
        <v>2.57</v>
      </c>
      <c r="L587">
        <f t="shared" si="74"/>
        <v>12</v>
      </c>
      <c r="M587" s="49">
        <f t="shared" si="48"/>
        <v>12</v>
      </c>
      <c r="N587">
        <f t="shared" si="49"/>
        <v>2.58</v>
      </c>
      <c r="O587">
        <f t="shared" si="75"/>
        <v>18</v>
      </c>
      <c r="P587" s="49">
        <f t="shared" si="51"/>
        <v>18</v>
      </c>
      <c r="Q587">
        <f t="shared" si="52"/>
        <v>2.67</v>
      </c>
      <c r="R587">
        <f t="shared" si="76"/>
        <v>21</v>
      </c>
      <c r="S587" s="49">
        <f t="shared" si="54"/>
        <v>21</v>
      </c>
      <c r="T587">
        <f t="shared" si="55"/>
        <v>2.86</v>
      </c>
      <c r="U587">
        <f t="shared" si="77"/>
        <v>41</v>
      </c>
      <c r="V587" s="49">
        <f t="shared" si="57"/>
        <v>41</v>
      </c>
      <c r="W587">
        <f t="shared" si="58"/>
        <v>2.74</v>
      </c>
      <c r="X587">
        <f t="shared" si="78"/>
        <v>24</v>
      </c>
      <c r="Y587" s="49">
        <f t="shared" si="60"/>
        <v>24</v>
      </c>
      <c r="Z587">
        <f t="shared" si="61"/>
        <v>3.03</v>
      </c>
      <c r="AA587">
        <f t="shared" si="79"/>
        <v>71</v>
      </c>
      <c r="AB587">
        <f t="shared" si="63"/>
        <v>71</v>
      </c>
      <c r="AC587">
        <f t="shared" si="64"/>
        <v>2.78</v>
      </c>
      <c r="AD587" cm="1">
        <f t="array" ref="AD587">1+SUMPRODUCT((D$469:D$776=D587)*(AC$469:AC$776&lt;AC587))</f>
        <v>18</v>
      </c>
      <c r="AE587">
        <f t="shared" si="65"/>
        <v>18</v>
      </c>
      <c r="AF587">
        <f t="shared" si="66"/>
        <v>2.93</v>
      </c>
      <c r="AG587" cm="1">
        <f t="array" ref="AG587">1+SUMPRODUCT((D$469:D$776=D587)*(AF$469:AF$776&lt;AF587))</f>
        <v>10</v>
      </c>
      <c r="AH587">
        <f t="shared" si="67"/>
        <v>10</v>
      </c>
      <c r="AI587">
        <f t="shared" si="68"/>
        <v>3.19</v>
      </c>
      <c r="AJ587" cm="1">
        <f t="array" ref="AJ587">1+SUMPRODUCT((D$469:D$776=D587)*(AI$469:AI$776&lt;AI587))</f>
        <v>42</v>
      </c>
      <c r="AK587">
        <f t="shared" si="69"/>
        <v>42</v>
      </c>
      <c r="AL587">
        <f t="shared" si="70"/>
        <v>4.17</v>
      </c>
      <c r="AM587" cm="1">
        <f t="array" ref="AM587">1+SUMPRODUCT((D$469:D$776=D587)*(AL$469:AL$776&lt;AL587))</f>
        <v>85</v>
      </c>
      <c r="AN587">
        <f t="shared" si="71"/>
        <v>85</v>
      </c>
    </row>
    <row r="588" spans="2:40" x14ac:dyDescent="0.3">
      <c r="B588" t="s">
        <v>132</v>
      </c>
      <c r="C588" t="str">
        <f>VLOOKUP(B588,class!A$1:B$357,2,FALSE)</f>
        <v>Shire district</v>
      </c>
      <c r="D588" t="str">
        <f>VLOOKUP(B588,classifications!E$3:F$335,2,FALSE)</f>
        <v>Urban with City and Town</v>
      </c>
      <c r="E588" s="7">
        <f t="shared" si="40"/>
        <v>2.71</v>
      </c>
      <c r="F588" s="49">
        <f t="shared" si="72"/>
        <v>6</v>
      </c>
      <c r="G588" s="49">
        <f t="shared" si="42"/>
        <v>6</v>
      </c>
      <c r="H588">
        <f t="shared" si="43"/>
        <v>2.86</v>
      </c>
      <c r="I588" s="49">
        <f t="shared" si="73"/>
        <v>23</v>
      </c>
      <c r="J588" s="49">
        <f t="shared" si="45"/>
        <v>23</v>
      </c>
      <c r="K588">
        <f t="shared" si="46"/>
        <v>3.09</v>
      </c>
      <c r="L588">
        <f t="shared" si="74"/>
        <v>62</v>
      </c>
      <c r="M588" s="49">
        <f t="shared" si="48"/>
        <v>62</v>
      </c>
      <c r="N588">
        <f t="shared" si="49"/>
        <v>2.76</v>
      </c>
      <c r="O588">
        <f t="shared" si="75"/>
        <v>38</v>
      </c>
      <c r="P588" s="49">
        <f t="shared" si="51"/>
        <v>38</v>
      </c>
      <c r="Q588">
        <f t="shared" si="52"/>
        <v>2.15</v>
      </c>
      <c r="R588">
        <f t="shared" si="76"/>
        <v>2</v>
      </c>
      <c r="S588" s="49">
        <f t="shared" si="54"/>
        <v>2</v>
      </c>
      <c r="T588">
        <f t="shared" si="55"/>
        <v>2.31</v>
      </c>
      <c r="U588">
        <f t="shared" si="77"/>
        <v>5</v>
      </c>
      <c r="V588" s="49">
        <f t="shared" si="57"/>
        <v>5</v>
      </c>
      <c r="W588">
        <f t="shared" si="58"/>
        <v>2.65</v>
      </c>
      <c r="X588">
        <f t="shared" si="78"/>
        <v>15</v>
      </c>
      <c r="Y588" s="49">
        <f t="shared" si="60"/>
        <v>15</v>
      </c>
      <c r="Z588">
        <f t="shared" si="61"/>
        <v>2.2200000000000002</v>
      </c>
      <c r="AA588">
        <f t="shared" si="79"/>
        <v>3</v>
      </c>
      <c r="AB588">
        <f t="shared" si="63"/>
        <v>3</v>
      </c>
      <c r="AC588">
        <f t="shared" si="64"/>
        <v>2.25</v>
      </c>
      <c r="AD588" cm="1">
        <f t="array" ref="AD588">1+SUMPRODUCT((D$469:D$776=D588)*(AC$469:AC$776&lt;AC588))</f>
        <v>3</v>
      </c>
      <c r="AE588">
        <f t="shared" si="65"/>
        <v>3</v>
      </c>
      <c r="AF588">
        <f t="shared" si="66"/>
        <v>3.26</v>
      </c>
      <c r="AG588" cm="1">
        <f t="array" ref="AG588">1+SUMPRODUCT((D$469:D$776=D588)*(AF$469:AF$776&lt;AF588))</f>
        <v>36</v>
      </c>
      <c r="AH588">
        <f t="shared" si="67"/>
        <v>36</v>
      </c>
      <c r="AI588">
        <f t="shared" si="68"/>
        <v>3.35</v>
      </c>
      <c r="AJ588" cm="1">
        <f t="array" ref="AJ588">1+SUMPRODUCT((D$469:D$776=D588)*(AI$469:AI$776&lt;AI588))</f>
        <v>66</v>
      </c>
      <c r="AK588">
        <f t="shared" si="69"/>
        <v>66</v>
      </c>
      <c r="AL588">
        <f t="shared" si="70"/>
        <v>2.68</v>
      </c>
      <c r="AM588" cm="1">
        <f t="array" ref="AM588">1+SUMPRODUCT((D$469:D$776=D588)*(AL$469:AL$776&lt;AL588))</f>
        <v>7</v>
      </c>
      <c r="AN588">
        <f t="shared" si="71"/>
        <v>7</v>
      </c>
    </row>
    <row r="589" spans="2:40" x14ac:dyDescent="0.3">
      <c r="B589" t="s">
        <v>133</v>
      </c>
      <c r="C589" t="str">
        <f>VLOOKUP(B589,class!A$1:B$357,2,FALSE)</f>
        <v>London borough</v>
      </c>
      <c r="D589" t="str">
        <f>VLOOKUP(B589,classifications!E$3:F$335,2,FALSE)</f>
        <v>Urban with Major Conurbation</v>
      </c>
      <c r="E589" s="7">
        <f t="shared" si="40"/>
        <v>3.4</v>
      </c>
      <c r="F589" s="49">
        <f t="shared" si="72"/>
        <v>49</v>
      </c>
      <c r="G589" s="49">
        <f t="shared" si="42"/>
        <v>49</v>
      </c>
      <c r="H589">
        <f t="shared" si="43"/>
        <v>3.17</v>
      </c>
      <c r="I589" s="49">
        <f t="shared" si="73"/>
        <v>42</v>
      </c>
      <c r="J589" s="49">
        <f t="shared" si="45"/>
        <v>42</v>
      </c>
      <c r="K589">
        <f t="shared" si="46"/>
        <v>3.12</v>
      </c>
      <c r="L589">
        <f t="shared" si="74"/>
        <v>48</v>
      </c>
      <c r="M589" s="49">
        <f t="shared" si="48"/>
        <v>48</v>
      </c>
      <c r="N589">
        <f t="shared" si="49"/>
        <v>3.02</v>
      </c>
      <c r="O589">
        <f t="shared" si="75"/>
        <v>36</v>
      </c>
      <c r="P589" s="49">
        <f t="shared" si="51"/>
        <v>36</v>
      </c>
      <c r="Q589">
        <f t="shared" si="52"/>
        <v>2.65</v>
      </c>
      <c r="R589">
        <f t="shared" si="76"/>
        <v>13</v>
      </c>
      <c r="S589" s="49">
        <f t="shared" si="54"/>
        <v>13</v>
      </c>
      <c r="T589">
        <f t="shared" si="55"/>
        <v>2.81</v>
      </c>
      <c r="U589">
        <f t="shared" si="77"/>
        <v>16</v>
      </c>
      <c r="V589" s="49">
        <f t="shared" si="57"/>
        <v>16</v>
      </c>
      <c r="W589">
        <f t="shared" si="58"/>
        <v>2.83</v>
      </c>
      <c r="X589">
        <f t="shared" si="78"/>
        <v>21</v>
      </c>
      <c r="Y589" s="49">
        <f t="shared" si="60"/>
        <v>21</v>
      </c>
      <c r="Z589">
        <f t="shared" si="61"/>
        <v>3.03</v>
      </c>
      <c r="AA589">
        <f t="shared" si="79"/>
        <v>45</v>
      </c>
      <c r="AB589">
        <f t="shared" si="63"/>
        <v>45</v>
      </c>
      <c r="AC589">
        <f t="shared" si="64"/>
        <v>3.02</v>
      </c>
      <c r="AD589" cm="1">
        <f t="array" ref="AD589">1+SUMPRODUCT((D$469:D$776=D589)*(AC$469:AC$776&lt;AC589))</f>
        <v>33</v>
      </c>
      <c r="AE589">
        <f t="shared" si="65"/>
        <v>33</v>
      </c>
      <c r="AF589">
        <f t="shared" si="66"/>
        <v>3.12</v>
      </c>
      <c r="AG589" cm="1">
        <f t="array" ref="AG589">1+SUMPRODUCT((D$469:D$776=D589)*(AF$469:AF$776&lt;AF589))</f>
        <v>13</v>
      </c>
      <c r="AH589">
        <f t="shared" si="67"/>
        <v>13</v>
      </c>
      <c r="AI589">
        <f t="shared" si="68"/>
        <v>3.15</v>
      </c>
      <c r="AJ589" cm="1">
        <f t="array" ref="AJ589">1+SUMPRODUCT((D$469:D$776=D589)*(AI$469:AI$776&lt;AI589))</f>
        <v>29</v>
      </c>
      <c r="AK589">
        <f t="shared" si="69"/>
        <v>29</v>
      </c>
      <c r="AL589">
        <f t="shared" si="70"/>
        <v>3.18</v>
      </c>
      <c r="AM589" cm="1">
        <f t="array" ref="AM589">1+SUMPRODUCT((D$469:D$776=D589)*(AL$469:AL$776&lt;AL589))</f>
        <v>19</v>
      </c>
      <c r="AN589">
        <f t="shared" si="71"/>
        <v>19</v>
      </c>
    </row>
    <row r="590" spans="2:40" x14ac:dyDescent="0.3">
      <c r="B590" t="s">
        <v>134</v>
      </c>
      <c r="C590" t="str">
        <f>VLOOKUP(B590,class!A$1:B$357,2,FALSE)</f>
        <v>Unitary authority</v>
      </c>
      <c r="D590" t="str">
        <f>VLOOKUP(B590,classifications!E$3:F$335,2,FALSE)</f>
        <v xml:space="preserve">Largely Rural (rural including hub towns 50-79%) </v>
      </c>
      <c r="E590" s="7">
        <f t="shared" si="40"/>
        <v>3.03</v>
      </c>
      <c r="F590" s="49">
        <f t="shared" si="72"/>
        <v>26</v>
      </c>
      <c r="G590" s="49">
        <f t="shared" si="42"/>
        <v>26</v>
      </c>
      <c r="H590">
        <f t="shared" si="43"/>
        <v>3.05</v>
      </c>
      <c r="I590" s="49">
        <f t="shared" si="73"/>
        <v>31</v>
      </c>
      <c r="J590" s="49">
        <f t="shared" si="45"/>
        <v>31</v>
      </c>
      <c r="K590">
        <f t="shared" si="46"/>
        <v>2.89</v>
      </c>
      <c r="L590">
        <f t="shared" si="74"/>
        <v>26</v>
      </c>
      <c r="M590" s="49">
        <f t="shared" si="48"/>
        <v>26</v>
      </c>
      <c r="N590">
        <f t="shared" si="49"/>
        <v>2.84</v>
      </c>
      <c r="O590">
        <f t="shared" si="75"/>
        <v>30</v>
      </c>
      <c r="P590" s="49">
        <f t="shared" si="51"/>
        <v>30</v>
      </c>
      <c r="Q590">
        <f t="shared" si="52"/>
        <v>2.73</v>
      </c>
      <c r="R590">
        <f t="shared" si="76"/>
        <v>23</v>
      </c>
      <c r="S590" s="49">
        <f t="shared" si="54"/>
        <v>23</v>
      </c>
      <c r="T590">
        <f t="shared" si="55"/>
        <v>2.73</v>
      </c>
      <c r="U590">
        <f t="shared" si="77"/>
        <v>15</v>
      </c>
      <c r="V590" s="49">
        <f t="shared" si="57"/>
        <v>15</v>
      </c>
      <c r="W590">
        <f t="shared" si="58"/>
        <v>2.68</v>
      </c>
      <c r="X590">
        <f t="shared" si="78"/>
        <v>12</v>
      </c>
      <c r="Y590" s="49">
        <f t="shared" si="60"/>
        <v>12</v>
      </c>
      <c r="Z590">
        <f t="shared" si="61"/>
        <v>2.59</v>
      </c>
      <c r="AA590">
        <f t="shared" si="79"/>
        <v>8</v>
      </c>
      <c r="AB590">
        <f t="shared" si="63"/>
        <v>8</v>
      </c>
      <c r="AC590">
        <f t="shared" si="64"/>
        <v>3.08</v>
      </c>
      <c r="AD590" cm="1">
        <f t="array" ref="AD590">1+SUMPRODUCT((D$469:D$776=D590)*(AC$469:AC$776&lt;AC590))</f>
        <v>23</v>
      </c>
      <c r="AE590">
        <f t="shared" si="65"/>
        <v>23</v>
      </c>
      <c r="AF590">
        <f t="shared" si="66"/>
        <v>3.33</v>
      </c>
      <c r="AG590" cm="1">
        <f t="array" ref="AG590">1+SUMPRODUCT((D$469:D$776=D590)*(AF$469:AF$776&lt;AF590))</f>
        <v>26</v>
      </c>
      <c r="AH590">
        <f t="shared" si="67"/>
        <v>26</v>
      </c>
      <c r="AI590">
        <f t="shared" si="68"/>
        <v>3.19</v>
      </c>
      <c r="AJ590" cm="1">
        <f t="array" ref="AJ590">1+SUMPRODUCT((D$469:D$776=D590)*(AI$469:AI$776&lt;AI590))</f>
        <v>30</v>
      </c>
      <c r="AK590">
        <f t="shared" si="69"/>
        <v>30</v>
      </c>
      <c r="AL590">
        <f t="shared" si="70"/>
        <v>2.93</v>
      </c>
      <c r="AM590" cm="1">
        <f t="array" ref="AM590">1+SUMPRODUCT((D$469:D$776=D590)*(AL$469:AL$776&lt;AL590))</f>
        <v>14</v>
      </c>
      <c r="AN590">
        <f t="shared" si="71"/>
        <v>14</v>
      </c>
    </row>
    <row r="591" spans="2:40" x14ac:dyDescent="0.3">
      <c r="B591" t="s">
        <v>135</v>
      </c>
      <c r="C591" t="str">
        <f>VLOOKUP(B591,class!A$1:B$357,2,FALSE)</f>
        <v>Shire district</v>
      </c>
      <c r="D591" t="str">
        <f>VLOOKUP(B591,classifications!E$3:F$335,2,FALSE)</f>
        <v>Urban with Major Conurbation</v>
      </c>
      <c r="E591" s="7">
        <f t="shared" si="40"/>
        <v>3.24</v>
      </c>
      <c r="F591" s="49">
        <f t="shared" si="72"/>
        <v>29</v>
      </c>
      <c r="G591" s="49">
        <f t="shared" si="42"/>
        <v>29</v>
      </c>
      <c r="H591">
        <f t="shared" si="43"/>
        <v>3.13</v>
      </c>
      <c r="I591" s="49">
        <f t="shared" si="73"/>
        <v>38</v>
      </c>
      <c r="J591" s="49">
        <f t="shared" si="45"/>
        <v>38</v>
      </c>
      <c r="K591">
        <f t="shared" si="46"/>
        <v>3.02</v>
      </c>
      <c r="L591">
        <f t="shared" si="74"/>
        <v>32</v>
      </c>
      <c r="M591" s="49">
        <f t="shared" si="48"/>
        <v>32</v>
      </c>
      <c r="N591">
        <f t="shared" si="49"/>
        <v>3.51</v>
      </c>
      <c r="O591">
        <f t="shared" si="75"/>
        <v>73</v>
      </c>
      <c r="P591" s="49">
        <f t="shared" si="51"/>
        <v>73</v>
      </c>
      <c r="Q591">
        <f t="shared" si="52"/>
        <v>2.63</v>
      </c>
      <c r="R591">
        <f t="shared" si="76"/>
        <v>12</v>
      </c>
      <c r="S591" s="49">
        <f t="shared" si="54"/>
        <v>12</v>
      </c>
      <c r="T591">
        <f t="shared" si="55"/>
        <v>3.51</v>
      </c>
      <c r="U591">
        <f t="shared" si="77"/>
        <v>73</v>
      </c>
      <c r="V591" s="49">
        <f t="shared" si="57"/>
        <v>73</v>
      </c>
      <c r="W591">
        <f t="shared" si="58"/>
        <v>2.4500000000000002</v>
      </c>
      <c r="X591">
        <f t="shared" si="78"/>
        <v>4</v>
      </c>
      <c r="Y591" s="49">
        <f t="shared" si="60"/>
        <v>4</v>
      </c>
      <c r="Z591">
        <f t="shared" si="61"/>
        <v>2.4</v>
      </c>
      <c r="AA591">
        <f t="shared" si="79"/>
        <v>5</v>
      </c>
      <c r="AB591">
        <f t="shared" si="63"/>
        <v>5</v>
      </c>
      <c r="AC591">
        <f t="shared" si="64"/>
        <v>3.08</v>
      </c>
      <c r="AD591" cm="1">
        <f t="array" ref="AD591">1+SUMPRODUCT((D$469:D$776=D591)*(AC$469:AC$776&lt;AC591))</f>
        <v>39</v>
      </c>
      <c r="AE591">
        <f t="shared" si="65"/>
        <v>39</v>
      </c>
      <c r="AF591">
        <f t="shared" si="66"/>
        <v>3.93</v>
      </c>
      <c r="AG591" cm="1">
        <f t="array" ref="AG591">1+SUMPRODUCT((D$469:D$776=D591)*(AF$469:AF$776&lt;AF591))</f>
        <v>73</v>
      </c>
      <c r="AH591">
        <f t="shared" si="67"/>
        <v>73</v>
      </c>
      <c r="AI591">
        <f t="shared" si="68"/>
        <v>2.92</v>
      </c>
      <c r="AJ591" cm="1">
        <f t="array" ref="AJ591">1+SUMPRODUCT((D$469:D$776=D591)*(AI$469:AI$776&lt;AI591))</f>
        <v>12</v>
      </c>
      <c r="AK591">
        <f t="shared" si="69"/>
        <v>12</v>
      </c>
      <c r="AL591">
        <f t="shared" si="70"/>
        <v>3.01</v>
      </c>
      <c r="AM591" cm="1">
        <f t="array" ref="AM591">1+SUMPRODUCT((D$469:D$776=D591)*(AL$469:AL$776&lt;AL591))</f>
        <v>10</v>
      </c>
      <c r="AN591">
        <f t="shared" si="71"/>
        <v>10</v>
      </c>
    </row>
    <row r="592" spans="2:40" x14ac:dyDescent="0.3">
      <c r="B592" t="s">
        <v>136</v>
      </c>
      <c r="C592" t="str">
        <f>VLOOKUP(B592,class!A$1:B$357,2,FALSE)</f>
        <v>Shire district</v>
      </c>
      <c r="D592" t="str">
        <f>VLOOKUP(B592,classifications!E$3:F$335,2,FALSE)</f>
        <v xml:space="preserve">Largely Rural (rural including hub towns 50-79%) </v>
      </c>
      <c r="E592" s="7">
        <f t="shared" si="40"/>
        <v>2.64</v>
      </c>
      <c r="F592" s="49">
        <f t="shared" si="72"/>
        <v>5</v>
      </c>
      <c r="G592" s="49">
        <f t="shared" si="42"/>
        <v>5</v>
      </c>
      <c r="H592">
        <f t="shared" si="43"/>
        <v>2.95</v>
      </c>
      <c r="I592" s="49">
        <f t="shared" si="73"/>
        <v>23</v>
      </c>
      <c r="J592" s="49">
        <f t="shared" si="45"/>
        <v>23</v>
      </c>
      <c r="K592">
        <f t="shared" si="46"/>
        <v>2.93</v>
      </c>
      <c r="L592">
        <f t="shared" si="74"/>
        <v>28</v>
      </c>
      <c r="M592" s="49">
        <f t="shared" si="48"/>
        <v>28</v>
      </c>
      <c r="N592">
        <f t="shared" si="49"/>
        <v>2.75</v>
      </c>
      <c r="O592">
        <f t="shared" si="75"/>
        <v>20</v>
      </c>
      <c r="P592" s="49">
        <f t="shared" si="51"/>
        <v>20</v>
      </c>
      <c r="Q592">
        <f t="shared" si="52"/>
        <v>2.61</v>
      </c>
      <c r="R592">
        <f t="shared" si="76"/>
        <v>15</v>
      </c>
      <c r="S592" s="49">
        <f t="shared" si="54"/>
        <v>15</v>
      </c>
      <c r="T592">
        <f t="shared" si="55"/>
        <v>2.93</v>
      </c>
      <c r="U592">
        <f t="shared" si="77"/>
        <v>31</v>
      </c>
      <c r="V592" s="49">
        <f t="shared" si="57"/>
        <v>31</v>
      </c>
      <c r="W592">
        <f t="shared" si="58"/>
        <v>3.24</v>
      </c>
      <c r="X592">
        <f t="shared" si="78"/>
        <v>36</v>
      </c>
      <c r="Y592" s="49">
        <f t="shared" si="60"/>
        <v>36</v>
      </c>
      <c r="Z592">
        <f t="shared" si="61"/>
        <v>2.66</v>
      </c>
      <c r="AA592">
        <f t="shared" si="79"/>
        <v>12</v>
      </c>
      <c r="AB592">
        <f t="shared" si="63"/>
        <v>12</v>
      </c>
      <c r="AC592">
        <f t="shared" si="64"/>
        <v>2.54</v>
      </c>
      <c r="AD592" cm="1">
        <f t="array" ref="AD592">1+SUMPRODUCT((D$469:D$776=D592)*(AC$469:AC$776&lt;AC592))</f>
        <v>3</v>
      </c>
      <c r="AE592">
        <f t="shared" si="65"/>
        <v>3</v>
      </c>
      <c r="AF592">
        <f t="shared" si="66"/>
        <v>3.08</v>
      </c>
      <c r="AG592" cm="1">
        <f t="array" ref="AG592">1+SUMPRODUCT((D$469:D$776=D592)*(AF$469:AF$776&lt;AF592))</f>
        <v>13</v>
      </c>
      <c r="AH592">
        <f t="shared" si="67"/>
        <v>13</v>
      </c>
      <c r="AI592">
        <f t="shared" si="68"/>
        <v>2.36</v>
      </c>
      <c r="AJ592" cm="1">
        <f t="array" ref="AJ592">1+SUMPRODUCT((D$469:D$776=D592)*(AI$469:AI$776&lt;AI592))</f>
        <v>1</v>
      </c>
      <c r="AK592">
        <f t="shared" si="69"/>
        <v>1</v>
      </c>
      <c r="AL592">
        <f t="shared" si="70"/>
        <v>2.54</v>
      </c>
      <c r="AM592" cm="1">
        <f t="array" ref="AM592">1+SUMPRODUCT((D$469:D$776=D592)*(AL$469:AL$776&lt;AL592))</f>
        <v>5</v>
      </c>
      <c r="AN592">
        <f t="shared" si="71"/>
        <v>5</v>
      </c>
    </row>
    <row r="593" spans="2:40" x14ac:dyDescent="0.3">
      <c r="B593" t="s">
        <v>137</v>
      </c>
      <c r="C593" t="str">
        <f>VLOOKUP(B593,class!A$1:B$357,2,FALSE)</f>
        <v>London borough</v>
      </c>
      <c r="D593" t="str">
        <f>VLOOKUP(B593,classifications!E$3:F$335,2,FALSE)</f>
        <v>Urban with Major Conurbation</v>
      </c>
      <c r="E593" s="7">
        <f t="shared" si="40"/>
        <v>3.44</v>
      </c>
      <c r="F593" s="49">
        <f t="shared" si="72"/>
        <v>54</v>
      </c>
      <c r="G593" s="49">
        <f t="shared" si="42"/>
        <v>54</v>
      </c>
      <c r="H593">
        <f t="shared" si="43"/>
        <v>3.37</v>
      </c>
      <c r="I593" s="49">
        <f t="shared" si="73"/>
        <v>61</v>
      </c>
      <c r="J593" s="49">
        <f t="shared" si="45"/>
        <v>61</v>
      </c>
      <c r="K593">
        <f t="shared" si="46"/>
        <v>3.06</v>
      </c>
      <c r="L593">
        <f t="shared" si="74"/>
        <v>40</v>
      </c>
      <c r="M593" s="49">
        <f t="shared" si="48"/>
        <v>40</v>
      </c>
      <c r="N593">
        <f t="shared" si="49"/>
        <v>3.03</v>
      </c>
      <c r="O593">
        <f t="shared" si="75"/>
        <v>38</v>
      </c>
      <c r="P593" s="49">
        <f t="shared" si="51"/>
        <v>38</v>
      </c>
      <c r="Q593">
        <f t="shared" si="52"/>
        <v>3.09</v>
      </c>
      <c r="R593">
        <f t="shared" si="76"/>
        <v>47</v>
      </c>
      <c r="S593" s="49">
        <f t="shared" si="54"/>
        <v>47</v>
      </c>
      <c r="T593">
        <f t="shared" si="55"/>
        <v>3.37</v>
      </c>
      <c r="U593">
        <f t="shared" si="77"/>
        <v>64</v>
      </c>
      <c r="V593" s="49">
        <f t="shared" si="57"/>
        <v>64</v>
      </c>
      <c r="W593">
        <f t="shared" si="58"/>
        <v>3.17</v>
      </c>
      <c r="X593">
        <f t="shared" si="78"/>
        <v>53</v>
      </c>
      <c r="Y593" s="49">
        <f t="shared" si="60"/>
        <v>53</v>
      </c>
      <c r="Z593">
        <f t="shared" si="61"/>
        <v>3.07</v>
      </c>
      <c r="AA593">
        <f t="shared" si="79"/>
        <v>49</v>
      </c>
      <c r="AB593">
        <f t="shared" si="63"/>
        <v>49</v>
      </c>
      <c r="AC593">
        <f t="shared" si="64"/>
        <v>3.18</v>
      </c>
      <c r="AD593" cm="1">
        <f t="array" ref="AD593">1+SUMPRODUCT((D$469:D$776=D593)*(AC$469:AC$776&lt;AC593))</f>
        <v>49</v>
      </c>
      <c r="AE593">
        <f t="shared" si="65"/>
        <v>49</v>
      </c>
      <c r="AF593">
        <f t="shared" si="66"/>
        <v>3.03</v>
      </c>
      <c r="AG593" cm="1">
        <f t="array" ref="AG593">1+SUMPRODUCT((D$469:D$776=D593)*(AF$469:AF$776&lt;AF593))</f>
        <v>7</v>
      </c>
      <c r="AH593">
        <f t="shared" si="67"/>
        <v>7</v>
      </c>
      <c r="AI593">
        <f t="shared" si="68"/>
        <v>3.21</v>
      </c>
      <c r="AJ593" cm="1">
        <f t="array" ref="AJ593">1+SUMPRODUCT((D$469:D$776=D593)*(AI$469:AI$776&lt;AI593))</f>
        <v>38</v>
      </c>
      <c r="AK593">
        <f t="shared" si="69"/>
        <v>38</v>
      </c>
      <c r="AL593">
        <f t="shared" si="70"/>
        <v>3</v>
      </c>
      <c r="AM593" cm="1">
        <f t="array" ref="AM593">1+SUMPRODUCT((D$469:D$776=D593)*(AL$469:AL$776&lt;AL593))</f>
        <v>9</v>
      </c>
      <c r="AN593">
        <f t="shared" si="71"/>
        <v>9</v>
      </c>
    </row>
    <row r="594" spans="2:40" x14ac:dyDescent="0.3">
      <c r="B594" t="s">
        <v>138</v>
      </c>
      <c r="C594" t="str">
        <f>VLOOKUP(B594,class!A$1:B$357,2,FALSE)</f>
        <v>Shire district</v>
      </c>
      <c r="D594" t="str">
        <f>VLOOKUP(B594,classifications!E$3:F$335,2,FALSE)</f>
        <v xml:space="preserve">Largely Rural (rural including hub towns 50-79%) </v>
      </c>
      <c r="E594" s="7">
        <f t="shared" si="40"/>
        <v>3.27</v>
      </c>
      <c r="F594" s="49">
        <f t="shared" si="72"/>
        <v>39</v>
      </c>
      <c r="G594" s="49">
        <f t="shared" ref="G594:G655" si="80">IF(E594="x",9999,F594)</f>
        <v>39</v>
      </c>
      <c r="H594">
        <f t="shared" si="43"/>
        <v>2.79</v>
      </c>
      <c r="I594" s="49">
        <f t="shared" si="73"/>
        <v>14</v>
      </c>
      <c r="J594" s="49">
        <f t="shared" ref="J594:J655" si="81">IF(H594="x",9999,I594)</f>
        <v>14</v>
      </c>
      <c r="K594">
        <f t="shared" si="46"/>
        <v>2.58</v>
      </c>
      <c r="L594">
        <f t="shared" si="74"/>
        <v>8</v>
      </c>
      <c r="M594" s="49">
        <f t="shared" ref="M594:M655" si="82">IF(K594="x",9999,L594)</f>
        <v>8</v>
      </c>
      <c r="N594">
        <f t="shared" si="49"/>
        <v>3.21</v>
      </c>
      <c r="O594">
        <f t="shared" si="75"/>
        <v>41</v>
      </c>
      <c r="P594" s="49">
        <f t="shared" ref="P594:P655" si="83">IF(N594="x",9999,O594)</f>
        <v>41</v>
      </c>
      <c r="Q594">
        <f t="shared" si="52"/>
        <v>2.66</v>
      </c>
      <c r="R594">
        <f t="shared" si="76"/>
        <v>20</v>
      </c>
      <c r="S594" s="49">
        <f t="shared" ref="S594:S655" si="84">IF(Q594="x",9999,R594)</f>
        <v>20</v>
      </c>
      <c r="T594">
        <f t="shared" si="55"/>
        <v>2.77</v>
      </c>
      <c r="U594">
        <f t="shared" si="77"/>
        <v>22</v>
      </c>
      <c r="V594" s="49">
        <f t="shared" ref="V594:V655" si="85">IF(T594="x",9999,U594)</f>
        <v>22</v>
      </c>
      <c r="W594">
        <f t="shared" si="58"/>
        <v>3.39</v>
      </c>
      <c r="X594">
        <f t="shared" si="78"/>
        <v>40</v>
      </c>
      <c r="Y594" s="49">
        <f t="shared" ref="Y594:Y655" si="86">IF(W594="x",9999,X594)</f>
        <v>40</v>
      </c>
      <c r="Z594">
        <f t="shared" si="61"/>
        <v>3.24</v>
      </c>
      <c r="AA594">
        <f t="shared" si="79"/>
        <v>38</v>
      </c>
      <c r="AB594">
        <f t="shared" ref="AB594:AB655" si="87">IF(Z594="x",9999,AA594)</f>
        <v>38</v>
      </c>
      <c r="AC594">
        <f t="shared" si="64"/>
        <v>3.14</v>
      </c>
      <c r="AD594" cm="1">
        <f t="array" ref="AD594">1+SUMPRODUCT((D$469:D$776=D594)*(AC$469:AC$776&lt;AC594))</f>
        <v>27</v>
      </c>
      <c r="AE594">
        <f t="shared" si="65"/>
        <v>27</v>
      </c>
      <c r="AF594">
        <f t="shared" si="66"/>
        <v>3.46</v>
      </c>
      <c r="AG594" cm="1">
        <f t="array" ref="AG594">1+SUMPRODUCT((D$469:D$776=D594)*(AF$469:AF$776&lt;AF594))</f>
        <v>34</v>
      </c>
      <c r="AH594">
        <f t="shared" si="67"/>
        <v>34</v>
      </c>
      <c r="AI594">
        <f t="shared" si="68"/>
        <v>2.7</v>
      </c>
      <c r="AJ594" cm="1">
        <f t="array" ref="AJ594">1+SUMPRODUCT((D$469:D$776=D594)*(AI$469:AI$776&lt;AI594))</f>
        <v>7</v>
      </c>
      <c r="AK594">
        <f t="shared" si="69"/>
        <v>7</v>
      </c>
      <c r="AL594">
        <f t="shared" si="70"/>
        <v>3.26</v>
      </c>
      <c r="AM594" cm="1">
        <f t="array" ref="AM594">1+SUMPRODUCT((D$469:D$776=D594)*(AL$469:AL$776&lt;AL594))</f>
        <v>26</v>
      </c>
      <c r="AN594">
        <f t="shared" si="71"/>
        <v>26</v>
      </c>
    </row>
    <row r="595" spans="2:40" x14ac:dyDescent="0.3">
      <c r="B595" t="s">
        <v>139</v>
      </c>
      <c r="C595" t="str">
        <f>VLOOKUP(B595,class!A$1:B$357,2,FALSE)</f>
        <v>Shire district</v>
      </c>
      <c r="D595" t="str">
        <f>VLOOKUP(B595,classifications!E$3:F$335,2,FALSE)</f>
        <v xml:space="preserve">Largely Rural (rural including hub towns 50-79%) </v>
      </c>
      <c r="E595" s="7">
        <f t="shared" si="40"/>
        <v>3.23</v>
      </c>
      <c r="F595" s="49">
        <f t="shared" si="72"/>
        <v>36</v>
      </c>
      <c r="G595" s="49">
        <f t="shared" si="80"/>
        <v>36</v>
      </c>
      <c r="H595">
        <f t="shared" si="43"/>
        <v>4.01</v>
      </c>
      <c r="I595" s="49">
        <f t="shared" si="73"/>
        <v>41</v>
      </c>
      <c r="J595" s="49">
        <f t="shared" si="81"/>
        <v>41</v>
      </c>
      <c r="K595">
        <f t="shared" si="46"/>
        <v>3.36</v>
      </c>
      <c r="L595">
        <f t="shared" si="74"/>
        <v>41</v>
      </c>
      <c r="M595" s="49">
        <f t="shared" si="82"/>
        <v>41</v>
      </c>
      <c r="N595">
        <f t="shared" si="49"/>
        <v>3.05</v>
      </c>
      <c r="O595">
        <f t="shared" si="75"/>
        <v>38</v>
      </c>
      <c r="P595" s="49">
        <f t="shared" si="83"/>
        <v>38</v>
      </c>
      <c r="Q595">
        <f t="shared" si="52"/>
        <v>2.68</v>
      </c>
      <c r="R595">
        <f t="shared" si="76"/>
        <v>21</v>
      </c>
      <c r="S595" s="49">
        <f t="shared" si="84"/>
        <v>21</v>
      </c>
      <c r="T595">
        <f t="shared" si="55"/>
        <v>2.7</v>
      </c>
      <c r="U595">
        <f t="shared" si="77"/>
        <v>10</v>
      </c>
      <c r="V595" s="49">
        <f t="shared" si="85"/>
        <v>10</v>
      </c>
      <c r="W595">
        <f t="shared" si="58"/>
        <v>3.16</v>
      </c>
      <c r="X595">
        <f t="shared" si="78"/>
        <v>33</v>
      </c>
      <c r="Y595" s="49">
        <f t="shared" si="86"/>
        <v>33</v>
      </c>
      <c r="Z595">
        <f t="shared" si="61"/>
        <v>2.15</v>
      </c>
      <c r="AA595">
        <f t="shared" si="79"/>
        <v>1</v>
      </c>
      <c r="AB595">
        <f t="shared" si="87"/>
        <v>1</v>
      </c>
      <c r="AC595">
        <f t="shared" si="64"/>
        <v>2.2200000000000002</v>
      </c>
      <c r="AD595" cm="1">
        <f t="array" ref="AD595">1+SUMPRODUCT((D$469:D$776=D595)*(AC$469:AC$776&lt;AC595))</f>
        <v>1</v>
      </c>
      <c r="AE595">
        <f t="shared" si="65"/>
        <v>1</v>
      </c>
      <c r="AF595">
        <f t="shared" si="66"/>
        <v>3.44</v>
      </c>
      <c r="AG595" cm="1">
        <f t="array" ref="AG595">1+SUMPRODUCT((D$469:D$776=D595)*(AF$469:AF$776&lt;AF595))</f>
        <v>33</v>
      </c>
      <c r="AH595">
        <f t="shared" si="67"/>
        <v>33</v>
      </c>
      <c r="AI595">
        <f t="shared" si="68"/>
        <v>3.18</v>
      </c>
      <c r="AJ595" cm="1">
        <f t="array" ref="AJ595">1+SUMPRODUCT((D$469:D$776=D595)*(AI$469:AI$776&lt;AI595))</f>
        <v>29</v>
      </c>
      <c r="AK595">
        <f t="shared" si="69"/>
        <v>29</v>
      </c>
      <c r="AL595">
        <f t="shared" si="70"/>
        <v>2.48</v>
      </c>
      <c r="AM595" cm="1">
        <f t="array" ref="AM595">1+SUMPRODUCT((D$469:D$776=D595)*(AL$469:AL$776&lt;AL595))</f>
        <v>3</v>
      </c>
      <c r="AN595">
        <f t="shared" si="71"/>
        <v>3</v>
      </c>
    </row>
    <row r="596" spans="2:40" x14ac:dyDescent="0.3">
      <c r="B596" t="s">
        <v>140</v>
      </c>
      <c r="C596" t="str">
        <f>VLOOKUP(B596,class!A$1:B$357,2,FALSE)</f>
        <v>London borough</v>
      </c>
      <c r="D596" t="str">
        <f>VLOOKUP(B596,classifications!E$3:F$335,2,FALSE)</f>
        <v>Urban with Major Conurbation</v>
      </c>
      <c r="E596" s="7">
        <f t="shared" ref="E596:E658" si="88">VLOOKUP($B596,$B$7:$G$431,2,FALSE)</f>
        <v>3.54</v>
      </c>
      <c r="F596" s="49">
        <f t="shared" si="72"/>
        <v>62</v>
      </c>
      <c r="G596" s="49">
        <f t="shared" si="80"/>
        <v>62</v>
      </c>
      <c r="H596">
        <f t="shared" ref="H596:H658" si="89">VLOOKUP($B596,$B$7:$G$431,3,FALSE)</f>
        <v>3.39</v>
      </c>
      <c r="I596" s="49">
        <f t="shared" si="73"/>
        <v>63</v>
      </c>
      <c r="J596" s="49">
        <f t="shared" si="81"/>
        <v>63</v>
      </c>
      <c r="K596">
        <f t="shared" ref="K596:K658" si="90">VLOOKUP($B596,$B$7:$G$431,4,FALSE)</f>
        <v>3.17</v>
      </c>
      <c r="L596">
        <f t="shared" si="74"/>
        <v>53</v>
      </c>
      <c r="M596" s="49">
        <f t="shared" si="82"/>
        <v>53</v>
      </c>
      <c r="N596">
        <f t="shared" ref="N596:N658" si="91">VLOOKUP($B596,$B$7:$G$431,5,FALSE)</f>
        <v>3.25</v>
      </c>
      <c r="O596">
        <f t="shared" si="75"/>
        <v>59</v>
      </c>
      <c r="P596" s="49">
        <f t="shared" si="83"/>
        <v>59</v>
      </c>
      <c r="Q596">
        <f t="shared" ref="Q596:Q658" si="92">VLOOKUP($B596,$B$7:$G$431,6,FALSE)</f>
        <v>3.13</v>
      </c>
      <c r="R596">
        <f t="shared" si="76"/>
        <v>53</v>
      </c>
      <c r="S596" s="49">
        <f t="shared" si="84"/>
        <v>53</v>
      </c>
      <c r="T596">
        <f t="shared" ref="T596:T658" si="93">VLOOKUP($B596,$B$7:$H$431,7,FALSE)</f>
        <v>2.79</v>
      </c>
      <c r="U596">
        <f t="shared" si="77"/>
        <v>15</v>
      </c>
      <c r="V596" s="49">
        <f t="shared" si="85"/>
        <v>15</v>
      </c>
      <c r="W596">
        <f t="shared" ref="W596:W658" si="94">VLOOKUP($B596,$B$7:$I$431,8,FALSE)</f>
        <v>3.27</v>
      </c>
      <c r="X596">
        <f t="shared" si="78"/>
        <v>63</v>
      </c>
      <c r="Y596" s="49">
        <f t="shared" si="86"/>
        <v>63</v>
      </c>
      <c r="Z596">
        <f t="shared" ref="Z596:Z658" si="95">VLOOKUP($B596,$B$7:$J$431,9,FALSE)</f>
        <v>3.14</v>
      </c>
      <c r="AA596">
        <f t="shared" si="79"/>
        <v>56</v>
      </c>
      <c r="AB596">
        <f t="shared" si="87"/>
        <v>56</v>
      </c>
      <c r="AC596">
        <f t="shared" si="64"/>
        <v>3.14</v>
      </c>
      <c r="AD596" cm="1">
        <f t="array" ref="AD596">1+SUMPRODUCT((D$469:D$776=D596)*(AC$469:AC$776&lt;AC596))</f>
        <v>46</v>
      </c>
      <c r="AE596">
        <f t="shared" si="65"/>
        <v>46</v>
      </c>
      <c r="AF596">
        <f t="shared" si="66"/>
        <v>3.62</v>
      </c>
      <c r="AG596" cm="1">
        <f t="array" ref="AG596">1+SUMPRODUCT((D$469:D$776=D596)*(AF$469:AF$776&lt;AF596))</f>
        <v>59</v>
      </c>
      <c r="AH596">
        <f t="shared" si="67"/>
        <v>59</v>
      </c>
      <c r="AI596">
        <f t="shared" si="68"/>
        <v>3.38</v>
      </c>
      <c r="AJ596" cm="1">
        <f t="array" ref="AJ596">1+SUMPRODUCT((D$469:D$776=D596)*(AI$469:AI$776&lt;AI596))</f>
        <v>54</v>
      </c>
      <c r="AK596">
        <f t="shared" si="69"/>
        <v>54</v>
      </c>
      <c r="AL596">
        <f t="shared" si="70"/>
        <v>3.42</v>
      </c>
      <c r="AM596" cm="1">
        <f t="array" ref="AM596">1+SUMPRODUCT((D$469:D$776=D596)*(AL$469:AL$776&lt;AL596))</f>
        <v>43</v>
      </c>
      <c r="AN596">
        <f t="shared" si="71"/>
        <v>43</v>
      </c>
    </row>
    <row r="597" spans="2:40" x14ac:dyDescent="0.3">
      <c r="B597" t="s">
        <v>141</v>
      </c>
      <c r="C597" t="str">
        <f>VLOOKUP(B597,class!A$1:B$357,2,FALSE)</f>
        <v>Shire district</v>
      </c>
      <c r="D597" t="str">
        <f>VLOOKUP(B597,classifications!E$3:F$335,2,FALSE)</f>
        <v xml:space="preserve">Mainly Rural (rural including hub towns &gt;=80%) </v>
      </c>
      <c r="E597" s="7">
        <f t="shared" si="88"/>
        <v>2.99</v>
      </c>
      <c r="F597" s="49">
        <f t="shared" ref="F597:F628" si="96">1+SUMPRODUCT((D$469:D$776=D597)*(E$469:E$776&lt;E597))</f>
        <v>23</v>
      </c>
      <c r="G597" s="49">
        <f t="shared" si="80"/>
        <v>23</v>
      </c>
      <c r="H597">
        <f t="shared" si="89"/>
        <v>2.64</v>
      </c>
      <c r="I597" s="49">
        <f t="shared" ref="I597:I628" si="97">1+SUMPRODUCT((D$469:D$776=D597)*(H$469:H$776&lt;H597))</f>
        <v>11</v>
      </c>
      <c r="J597" s="49">
        <f t="shared" si="81"/>
        <v>11</v>
      </c>
      <c r="K597">
        <f t="shared" si="90"/>
        <v>2.4</v>
      </c>
      <c r="L597">
        <f t="shared" ref="L597:L628" si="98">1+SUMPRODUCT((D$469:D$776=D597)*(K$469:K$776&lt;K597))</f>
        <v>7</v>
      </c>
      <c r="M597" s="49">
        <f t="shared" si="82"/>
        <v>7</v>
      </c>
      <c r="N597">
        <f t="shared" si="91"/>
        <v>2.86</v>
      </c>
      <c r="O597">
        <f t="shared" ref="O597:O628" si="99">1+SUMPRODUCT((D$469:D$776=D597)*(N$469:N$776&lt;N597))</f>
        <v>31</v>
      </c>
      <c r="P597" s="49">
        <f t="shared" si="83"/>
        <v>31</v>
      </c>
      <c r="Q597">
        <f t="shared" si="92"/>
        <v>2.99</v>
      </c>
      <c r="R597">
        <f t="shared" ref="R597:R628" si="100">1+SUMPRODUCT((D$469:D$776=D597)*(Q$469:Q$776&lt;Q597))</f>
        <v>34</v>
      </c>
      <c r="S597" s="49">
        <f t="shared" si="84"/>
        <v>34</v>
      </c>
      <c r="T597">
        <f t="shared" si="93"/>
        <v>2.41</v>
      </c>
      <c r="U597">
        <f t="shared" ref="U597:U628" si="101">1+SUMPRODUCT((D$469:D$776=D597)*(T$469:T$776&lt;T597))</f>
        <v>10</v>
      </c>
      <c r="V597" s="49">
        <f t="shared" si="85"/>
        <v>10</v>
      </c>
      <c r="W597">
        <f t="shared" si="94"/>
        <v>3.09</v>
      </c>
      <c r="X597">
        <f t="shared" ref="X597:X628" si="102">1+SUMPRODUCT((D$469:D$776=D597)*(W$469:W$776&lt;W597))</f>
        <v>38</v>
      </c>
      <c r="Y597" s="49">
        <f t="shared" si="86"/>
        <v>38</v>
      </c>
      <c r="Z597">
        <f t="shared" si="95"/>
        <v>2.9</v>
      </c>
      <c r="AA597">
        <f t="shared" ref="AA597:AA628" si="103">1+SUMPRODUCT((D$469:D$776=D597)*(Z$469:Z$776&lt;Z597))</f>
        <v>30</v>
      </c>
      <c r="AB597">
        <f t="shared" si="87"/>
        <v>30</v>
      </c>
      <c r="AC597">
        <f t="shared" si="64"/>
        <v>3.05</v>
      </c>
      <c r="AD597" cm="1">
        <f t="array" ref="AD597">1+SUMPRODUCT((D$469:D$776=D597)*(AC$469:AC$776&lt;AC597))</f>
        <v>25</v>
      </c>
      <c r="AE597">
        <f t="shared" si="65"/>
        <v>25</v>
      </c>
      <c r="AF597">
        <f t="shared" si="66"/>
        <v>3.41</v>
      </c>
      <c r="AG597" cm="1">
        <f t="array" ref="AG597">1+SUMPRODUCT((D$469:D$776=D597)*(AF$469:AF$776&lt;AF597))</f>
        <v>34</v>
      </c>
      <c r="AH597">
        <f t="shared" si="67"/>
        <v>34</v>
      </c>
      <c r="AI597">
        <f t="shared" si="68"/>
        <v>2.74</v>
      </c>
      <c r="AJ597" cm="1">
        <f t="array" ref="AJ597">1+SUMPRODUCT((D$469:D$776=D597)*(AI$469:AI$776&lt;AI597))</f>
        <v>14</v>
      </c>
      <c r="AK597">
        <f t="shared" si="69"/>
        <v>14</v>
      </c>
      <c r="AL597">
        <f t="shared" si="70"/>
        <v>2.88</v>
      </c>
      <c r="AM597" cm="1">
        <f t="array" ref="AM597">1+SUMPRODUCT((D$469:D$776=D597)*(AL$469:AL$776&lt;AL597))</f>
        <v>9</v>
      </c>
      <c r="AN597">
        <f t="shared" si="71"/>
        <v>9</v>
      </c>
    </row>
    <row r="598" spans="2:40" x14ac:dyDescent="0.3">
      <c r="B598" t="s">
        <v>142</v>
      </c>
      <c r="C598" t="str">
        <f>VLOOKUP(B598,class!A$1:B$357,2,FALSE)</f>
        <v>Shire district</v>
      </c>
      <c r="D598" t="str">
        <f>VLOOKUP(B598,classifications!E$3:F$335,2,FALSE)</f>
        <v>Urban with City and Town</v>
      </c>
      <c r="E598" s="7">
        <f t="shared" si="88"/>
        <v>2.82</v>
      </c>
      <c r="F598" s="49">
        <f t="shared" si="96"/>
        <v>10</v>
      </c>
      <c r="G598" s="49">
        <f t="shared" si="80"/>
        <v>10</v>
      </c>
      <c r="H598">
        <f t="shared" si="89"/>
        <v>3.1</v>
      </c>
      <c r="I598" s="49">
        <f t="shared" si="97"/>
        <v>59</v>
      </c>
      <c r="J598" s="49">
        <f t="shared" si="81"/>
        <v>59</v>
      </c>
      <c r="K598">
        <f t="shared" si="90"/>
        <v>3.47</v>
      </c>
      <c r="L598">
        <f t="shared" si="98"/>
        <v>89</v>
      </c>
      <c r="M598" s="49">
        <f t="shared" si="82"/>
        <v>89</v>
      </c>
      <c r="N598">
        <f t="shared" si="91"/>
        <v>2.48</v>
      </c>
      <c r="O598">
        <f t="shared" si="99"/>
        <v>13</v>
      </c>
      <c r="P598" s="49">
        <f t="shared" si="83"/>
        <v>13</v>
      </c>
      <c r="Q598">
        <f t="shared" si="92"/>
        <v>3.42</v>
      </c>
      <c r="R598">
        <f t="shared" si="100"/>
        <v>88</v>
      </c>
      <c r="S598" s="49">
        <f t="shared" si="84"/>
        <v>88</v>
      </c>
      <c r="T598">
        <f t="shared" si="93"/>
        <v>2.2799999999999998</v>
      </c>
      <c r="U598">
        <f t="shared" si="101"/>
        <v>2</v>
      </c>
      <c r="V598" s="49">
        <f t="shared" si="85"/>
        <v>2</v>
      </c>
      <c r="W598">
        <f t="shared" si="94"/>
        <v>2.92</v>
      </c>
      <c r="X598">
        <f t="shared" si="102"/>
        <v>52</v>
      </c>
      <c r="Y598" s="49">
        <f t="shared" si="86"/>
        <v>52</v>
      </c>
      <c r="Z598">
        <f t="shared" si="95"/>
        <v>2.7</v>
      </c>
      <c r="AA598">
        <f t="shared" si="103"/>
        <v>29</v>
      </c>
      <c r="AB598">
        <f t="shared" si="87"/>
        <v>29</v>
      </c>
      <c r="AC598">
        <f t="shared" ref="AC598:AC661" si="104">VLOOKUP($B598,$B$7:$Z$431,10,FALSE)</f>
        <v>3.79</v>
      </c>
      <c r="AD598" cm="1">
        <f t="array" ref="AD598">1+SUMPRODUCT((D$469:D$776=D598)*(AC$469:AC$776&lt;AC598))</f>
        <v>88</v>
      </c>
      <c r="AE598">
        <f t="shared" ref="AE598:AE661" si="105">IF(AC598="x",9999,AD598)</f>
        <v>88</v>
      </c>
      <c r="AF598">
        <f t="shared" ref="AF598:AF661" si="106">VLOOKUP($B598,$B$7:$Z$431,11,FALSE)</f>
        <v>3.08</v>
      </c>
      <c r="AG598" cm="1">
        <f t="array" ref="AG598">1+SUMPRODUCT((D$469:D$776=D598)*(AF$469:AF$776&lt;AF598))</f>
        <v>16</v>
      </c>
      <c r="AH598">
        <f t="shared" ref="AH598:AH661" si="107">IF(AF598="x",9999,AG598)</f>
        <v>16</v>
      </c>
      <c r="AI598">
        <f t="shared" ref="AI598:AI661" si="108">VLOOKUP($B598,$B$7:$Z$431,12,FALSE)</f>
        <v>2.5</v>
      </c>
      <c r="AJ598" cm="1">
        <f t="array" ref="AJ598">1+SUMPRODUCT((D$469:D$776=D598)*(AI$469:AI$776&lt;AI598))</f>
        <v>8</v>
      </c>
      <c r="AK598">
        <f t="shared" ref="AK598:AK661" si="109">IF(AI598="x",9999,AJ598)</f>
        <v>8</v>
      </c>
      <c r="AL598">
        <f t="shared" ref="AL598:AL661" si="110">VLOOKUP($B598,$B$7:$Z$431,13,FALSE)</f>
        <v>3.99</v>
      </c>
      <c r="AM598" cm="1">
        <f t="array" ref="AM598">1+SUMPRODUCT((D$469:D$776=D598)*(AL$469:AL$776&lt;AL598))</f>
        <v>82</v>
      </c>
      <c r="AN598">
        <f t="shared" ref="AN598:AN661" si="111">IF(AL598="x",9999,AM598)</f>
        <v>82</v>
      </c>
    </row>
    <row r="599" spans="2:40" x14ac:dyDescent="0.3">
      <c r="B599" t="s">
        <v>143</v>
      </c>
      <c r="C599" t="str">
        <f>VLOOKUP(B599,class!A$1:B$357,2,FALSE)</f>
        <v>Shire district</v>
      </c>
      <c r="D599" t="str">
        <f>VLOOKUP(B599,classifications!E$3:F$335,2,FALSE)</f>
        <v>Urban with City and Town</v>
      </c>
      <c r="E599" s="7">
        <f t="shared" si="88"/>
        <v>3.16</v>
      </c>
      <c r="F599" s="49">
        <f t="shared" si="96"/>
        <v>55</v>
      </c>
      <c r="G599" s="49">
        <f t="shared" si="80"/>
        <v>55</v>
      </c>
      <c r="H599">
        <f t="shared" si="89"/>
        <v>3.01</v>
      </c>
      <c r="I599" s="49">
        <f t="shared" si="97"/>
        <v>40</v>
      </c>
      <c r="J599" s="49">
        <f t="shared" si="81"/>
        <v>40</v>
      </c>
      <c r="K599">
        <f t="shared" si="90"/>
        <v>3.41</v>
      </c>
      <c r="L599">
        <f t="shared" si="98"/>
        <v>87</v>
      </c>
      <c r="M599" s="49">
        <f t="shared" si="82"/>
        <v>87</v>
      </c>
      <c r="N599">
        <f t="shared" si="91"/>
        <v>3.11</v>
      </c>
      <c r="O599">
        <f t="shared" si="99"/>
        <v>77</v>
      </c>
      <c r="P599" s="49">
        <f t="shared" si="83"/>
        <v>77</v>
      </c>
      <c r="Q599">
        <f t="shared" si="92"/>
        <v>2.81</v>
      </c>
      <c r="R599">
        <f t="shared" si="100"/>
        <v>33</v>
      </c>
      <c r="S599" s="49">
        <f t="shared" si="84"/>
        <v>33</v>
      </c>
      <c r="T599">
        <f t="shared" si="93"/>
        <v>3.06</v>
      </c>
      <c r="U599">
        <f t="shared" si="101"/>
        <v>67</v>
      </c>
      <c r="V599" s="49">
        <f t="shared" si="85"/>
        <v>67</v>
      </c>
      <c r="W599">
        <f t="shared" si="94"/>
        <v>3.28</v>
      </c>
      <c r="X599">
        <f t="shared" si="102"/>
        <v>81</v>
      </c>
      <c r="Y599" s="49">
        <f t="shared" si="86"/>
        <v>81</v>
      </c>
      <c r="Z599">
        <f t="shared" si="95"/>
        <v>2.97</v>
      </c>
      <c r="AA599">
        <f t="shared" si="103"/>
        <v>58</v>
      </c>
      <c r="AB599">
        <f t="shared" si="87"/>
        <v>58</v>
      </c>
      <c r="AC599">
        <f t="shared" si="104"/>
        <v>3.36</v>
      </c>
      <c r="AD599" cm="1">
        <f t="array" ref="AD599">1+SUMPRODUCT((D$469:D$776=D599)*(AC$469:AC$776&lt;AC599))</f>
        <v>76</v>
      </c>
      <c r="AE599">
        <f t="shared" si="105"/>
        <v>76</v>
      </c>
      <c r="AF599">
        <f t="shared" si="106"/>
        <v>3.82</v>
      </c>
      <c r="AG599" cm="1">
        <f t="array" ref="AG599">1+SUMPRODUCT((D$469:D$776=D599)*(AF$469:AF$776&lt;AF599))</f>
        <v>85</v>
      </c>
      <c r="AH599">
        <f t="shared" si="107"/>
        <v>85</v>
      </c>
      <c r="AI599">
        <f t="shared" si="108"/>
        <v>3.22</v>
      </c>
      <c r="AJ599" cm="1">
        <f t="array" ref="AJ599">1+SUMPRODUCT((D$469:D$776=D599)*(AI$469:AI$776&lt;AI599))</f>
        <v>48</v>
      </c>
      <c r="AK599">
        <f t="shared" si="109"/>
        <v>48</v>
      </c>
      <c r="AL599">
        <f t="shared" si="110"/>
        <v>3.09</v>
      </c>
      <c r="AM599" cm="1">
        <f t="array" ref="AM599">1+SUMPRODUCT((D$469:D$776=D599)*(AL$469:AL$776&lt;AL599))</f>
        <v>25</v>
      </c>
      <c r="AN599">
        <f t="shared" si="111"/>
        <v>25</v>
      </c>
    </row>
    <row r="600" spans="2:40" x14ac:dyDescent="0.3">
      <c r="B600" t="s">
        <v>144</v>
      </c>
      <c r="C600" t="str">
        <f>VLOOKUP(B600,class!A$1:B$357,2,FALSE)</f>
        <v>Unitary authority</v>
      </c>
      <c r="D600" t="str">
        <f>VLOOKUP(B600,classifications!E$3:F$335,2,FALSE)</f>
        <v xml:space="preserve">Mainly Rural (rural including hub towns &gt;=80%) </v>
      </c>
      <c r="E600" s="7">
        <f t="shared" si="88"/>
        <v>2.79</v>
      </c>
      <c r="F600" s="49">
        <f t="shared" si="96"/>
        <v>13</v>
      </c>
      <c r="G600" s="49">
        <f t="shared" si="80"/>
        <v>13</v>
      </c>
      <c r="H600">
        <f t="shared" si="89"/>
        <v>2.78</v>
      </c>
      <c r="I600" s="49">
        <f t="shared" si="97"/>
        <v>19</v>
      </c>
      <c r="J600" s="49">
        <f t="shared" si="81"/>
        <v>19</v>
      </c>
      <c r="K600">
        <f t="shared" si="90"/>
        <v>2.59</v>
      </c>
      <c r="L600">
        <f t="shared" si="98"/>
        <v>16</v>
      </c>
      <c r="M600" s="49">
        <f t="shared" si="82"/>
        <v>16</v>
      </c>
      <c r="N600">
        <f t="shared" si="91"/>
        <v>2.68</v>
      </c>
      <c r="O600">
        <f t="shared" si="99"/>
        <v>20</v>
      </c>
      <c r="P600" s="49">
        <f t="shared" si="83"/>
        <v>20</v>
      </c>
      <c r="Q600">
        <f t="shared" si="92"/>
        <v>2.72</v>
      </c>
      <c r="R600">
        <f t="shared" si="100"/>
        <v>23</v>
      </c>
      <c r="S600" s="49">
        <f t="shared" si="84"/>
        <v>23</v>
      </c>
      <c r="T600">
        <f t="shared" si="93"/>
        <v>2.79</v>
      </c>
      <c r="U600">
        <f t="shared" si="101"/>
        <v>28</v>
      </c>
      <c r="V600" s="49">
        <f t="shared" si="85"/>
        <v>28</v>
      </c>
      <c r="W600">
        <f t="shared" si="94"/>
        <v>2.79</v>
      </c>
      <c r="X600">
        <f t="shared" si="102"/>
        <v>29</v>
      </c>
      <c r="Y600" s="49">
        <f t="shared" si="86"/>
        <v>29</v>
      </c>
      <c r="Z600">
        <f t="shared" si="95"/>
        <v>2.85</v>
      </c>
      <c r="AA600">
        <f t="shared" si="103"/>
        <v>25</v>
      </c>
      <c r="AB600">
        <f t="shared" si="87"/>
        <v>25</v>
      </c>
      <c r="AC600">
        <f t="shared" si="104"/>
        <v>3.3</v>
      </c>
      <c r="AD600" cm="1">
        <f t="array" ref="AD600">1+SUMPRODUCT((D$469:D$776=D600)*(AC$469:AC$776&lt;AC600))</f>
        <v>40</v>
      </c>
      <c r="AE600">
        <f t="shared" si="105"/>
        <v>40</v>
      </c>
      <c r="AF600">
        <f t="shared" si="106"/>
        <v>3.14</v>
      </c>
      <c r="AG600" cm="1">
        <f t="array" ref="AG600">1+SUMPRODUCT((D$469:D$776=D600)*(AF$469:AF$776&lt;AF600))</f>
        <v>26</v>
      </c>
      <c r="AH600">
        <f t="shared" si="107"/>
        <v>26</v>
      </c>
      <c r="AI600">
        <f t="shared" si="108"/>
        <v>3.34</v>
      </c>
      <c r="AJ600" cm="1">
        <f t="array" ref="AJ600">1+SUMPRODUCT((D$469:D$776=D600)*(AI$469:AI$776&lt;AI600))</f>
        <v>34</v>
      </c>
      <c r="AK600">
        <f t="shared" si="109"/>
        <v>34</v>
      </c>
      <c r="AL600">
        <f t="shared" si="110"/>
        <v>3.19</v>
      </c>
      <c r="AM600" cm="1">
        <f t="array" ref="AM600">1+SUMPRODUCT((D$469:D$776=D600)*(AL$469:AL$776&lt;AL600))</f>
        <v>21</v>
      </c>
      <c r="AN600">
        <f t="shared" si="111"/>
        <v>21</v>
      </c>
    </row>
    <row r="601" spans="2:40" x14ac:dyDescent="0.3">
      <c r="B601" t="s">
        <v>146</v>
      </c>
      <c r="C601" t="str">
        <f>VLOOKUP(B601,class!A$1:B$357,2,FALSE)</f>
        <v>London borough</v>
      </c>
      <c r="D601" t="str">
        <f>VLOOKUP(B601,classifications!E$3:F$335,2,FALSE)</f>
        <v>Urban with Major Conurbation</v>
      </c>
      <c r="E601" s="7">
        <f t="shared" si="88"/>
        <v>3.66</v>
      </c>
      <c r="F601" s="49">
        <f t="shared" si="96"/>
        <v>68</v>
      </c>
      <c r="G601" s="49">
        <f t="shared" si="80"/>
        <v>68</v>
      </c>
      <c r="H601">
        <f t="shared" si="89"/>
        <v>3.68</v>
      </c>
      <c r="I601" s="49">
        <f t="shared" si="97"/>
        <v>73</v>
      </c>
      <c r="J601" s="49">
        <f t="shared" si="81"/>
        <v>73</v>
      </c>
      <c r="K601">
        <f t="shared" si="90"/>
        <v>3.45</v>
      </c>
      <c r="L601">
        <f t="shared" si="98"/>
        <v>71</v>
      </c>
      <c r="M601" s="49">
        <f t="shared" si="82"/>
        <v>71</v>
      </c>
      <c r="N601">
        <f t="shared" si="91"/>
        <v>3.27</v>
      </c>
      <c r="O601">
        <f t="shared" si="99"/>
        <v>60</v>
      </c>
      <c r="P601" s="49">
        <f t="shared" si="83"/>
        <v>60</v>
      </c>
      <c r="Q601">
        <f t="shared" si="92"/>
        <v>3.42</v>
      </c>
      <c r="R601">
        <f t="shared" si="100"/>
        <v>71</v>
      </c>
      <c r="S601" s="49">
        <f t="shared" si="84"/>
        <v>71</v>
      </c>
      <c r="T601">
        <f t="shared" si="93"/>
        <v>3.26</v>
      </c>
      <c r="U601">
        <f t="shared" si="101"/>
        <v>58</v>
      </c>
      <c r="V601" s="49">
        <f t="shared" si="85"/>
        <v>58</v>
      </c>
      <c r="W601">
        <f t="shared" si="94"/>
        <v>3.35</v>
      </c>
      <c r="X601">
        <f t="shared" si="102"/>
        <v>68</v>
      </c>
      <c r="Y601" s="49">
        <f t="shared" si="86"/>
        <v>68</v>
      </c>
      <c r="Z601">
        <f t="shared" si="95"/>
        <v>3.23</v>
      </c>
      <c r="AA601">
        <f t="shared" si="103"/>
        <v>64</v>
      </c>
      <c r="AB601">
        <f t="shared" si="87"/>
        <v>64</v>
      </c>
      <c r="AC601">
        <f t="shared" si="104"/>
        <v>3.3</v>
      </c>
      <c r="AD601" cm="1">
        <f t="array" ref="AD601">1+SUMPRODUCT((D$469:D$776=D601)*(AC$469:AC$776&lt;AC601))</f>
        <v>61</v>
      </c>
      <c r="AE601">
        <f t="shared" si="105"/>
        <v>61</v>
      </c>
      <c r="AF601">
        <f t="shared" si="106"/>
        <v>3.75</v>
      </c>
      <c r="AG601" cm="1">
        <f t="array" ref="AG601">1+SUMPRODUCT((D$469:D$776=D601)*(AF$469:AF$776&lt;AF601))</f>
        <v>68</v>
      </c>
      <c r="AH601">
        <f t="shared" si="107"/>
        <v>68</v>
      </c>
      <c r="AI601">
        <f t="shared" si="108"/>
        <v>3.19</v>
      </c>
      <c r="AJ601" cm="1">
        <f t="array" ref="AJ601">1+SUMPRODUCT((D$469:D$776=D601)*(AI$469:AI$776&lt;AI601))</f>
        <v>33</v>
      </c>
      <c r="AK601">
        <f t="shared" si="109"/>
        <v>33</v>
      </c>
      <c r="AL601">
        <f t="shared" si="110"/>
        <v>3.8</v>
      </c>
      <c r="AM601" cm="1">
        <f t="array" ref="AM601">1+SUMPRODUCT((D$469:D$776=D601)*(AL$469:AL$776&lt;AL601))</f>
        <v>67</v>
      </c>
      <c r="AN601">
        <f t="shared" si="111"/>
        <v>67</v>
      </c>
    </row>
    <row r="602" spans="2:40" x14ac:dyDescent="0.3">
      <c r="B602" t="s">
        <v>147</v>
      </c>
      <c r="C602" t="str">
        <f>VLOOKUP(B602,class!A$1:B$357,2,FALSE)</f>
        <v>London borough</v>
      </c>
      <c r="D602" t="str">
        <f>VLOOKUP(B602,classifications!E$3:F$335,2,FALSE)</f>
        <v>Urban with Major Conurbation</v>
      </c>
      <c r="E602" s="7">
        <f t="shared" si="88"/>
        <v>3.2</v>
      </c>
      <c r="F602" s="49">
        <f t="shared" si="96"/>
        <v>24</v>
      </c>
      <c r="G602" s="49">
        <f t="shared" si="80"/>
        <v>24</v>
      </c>
      <c r="H602">
        <f t="shared" si="89"/>
        <v>3</v>
      </c>
      <c r="I602" s="49">
        <f t="shared" si="97"/>
        <v>22</v>
      </c>
      <c r="J602" s="49">
        <f t="shared" si="81"/>
        <v>22</v>
      </c>
      <c r="K602">
        <f t="shared" si="90"/>
        <v>3.14</v>
      </c>
      <c r="L602">
        <f t="shared" si="98"/>
        <v>50</v>
      </c>
      <c r="M602" s="49">
        <f t="shared" si="82"/>
        <v>50</v>
      </c>
      <c r="N602">
        <f t="shared" si="91"/>
        <v>3.21</v>
      </c>
      <c r="O602">
        <f t="shared" si="99"/>
        <v>55</v>
      </c>
      <c r="P602" s="49">
        <f t="shared" si="83"/>
        <v>55</v>
      </c>
      <c r="Q602">
        <f t="shared" si="92"/>
        <v>3.38</v>
      </c>
      <c r="R602">
        <f t="shared" si="100"/>
        <v>70</v>
      </c>
      <c r="S602" s="49">
        <f t="shared" si="84"/>
        <v>70</v>
      </c>
      <c r="T602">
        <f t="shared" si="93"/>
        <v>3.29</v>
      </c>
      <c r="U602">
        <f t="shared" si="101"/>
        <v>61</v>
      </c>
      <c r="V602" s="49">
        <f t="shared" si="85"/>
        <v>61</v>
      </c>
      <c r="W602">
        <f t="shared" si="94"/>
        <v>3.71</v>
      </c>
      <c r="X602">
        <f t="shared" si="102"/>
        <v>73</v>
      </c>
      <c r="Y602" s="49">
        <f t="shared" si="86"/>
        <v>73</v>
      </c>
      <c r="Z602">
        <f t="shared" si="95"/>
        <v>3.69</v>
      </c>
      <c r="AA602">
        <f t="shared" si="103"/>
        <v>74</v>
      </c>
      <c r="AB602">
        <f t="shared" si="87"/>
        <v>74</v>
      </c>
      <c r="AC602">
        <f t="shared" si="104"/>
        <v>3.6</v>
      </c>
      <c r="AD602" cm="1">
        <f t="array" ref="AD602">1+SUMPRODUCT((D$469:D$776=D602)*(AC$469:AC$776&lt;AC602))</f>
        <v>71</v>
      </c>
      <c r="AE602">
        <f t="shared" si="105"/>
        <v>71</v>
      </c>
      <c r="AF602">
        <f t="shared" si="106"/>
        <v>3.64</v>
      </c>
      <c r="AG602" cm="1">
        <f t="array" ref="AG602">1+SUMPRODUCT((D$469:D$776=D602)*(AF$469:AF$776&lt;AF602))</f>
        <v>61</v>
      </c>
      <c r="AH602">
        <f t="shared" si="107"/>
        <v>61</v>
      </c>
      <c r="AI602">
        <f t="shared" si="108"/>
        <v>3.52</v>
      </c>
      <c r="AJ602" cm="1">
        <f t="array" ref="AJ602">1+SUMPRODUCT((D$469:D$776=D602)*(AI$469:AI$776&lt;AI602))</f>
        <v>65</v>
      </c>
      <c r="AK602">
        <f t="shared" si="109"/>
        <v>65</v>
      </c>
      <c r="AL602">
        <f t="shared" si="110"/>
        <v>3.48</v>
      </c>
      <c r="AM602" cm="1">
        <f t="array" ref="AM602">1+SUMPRODUCT((D$469:D$776=D602)*(AL$469:AL$776&lt;AL602))</f>
        <v>52</v>
      </c>
      <c r="AN602">
        <f t="shared" si="111"/>
        <v>52</v>
      </c>
    </row>
    <row r="603" spans="2:40" x14ac:dyDescent="0.3">
      <c r="B603" t="s">
        <v>149</v>
      </c>
      <c r="C603" t="str">
        <f>VLOOKUP(B603,class!A$1:B$357,2,FALSE)</f>
        <v>Shire district</v>
      </c>
      <c r="D603" t="str">
        <f>VLOOKUP(B603,classifications!E$3:F$335,2,FALSE)</f>
        <v xml:space="preserve">Largely Rural (rural including hub towns 50-79%) </v>
      </c>
      <c r="E603" s="7">
        <f t="shared" si="88"/>
        <v>3.22</v>
      </c>
      <c r="F603" s="49">
        <f t="shared" si="96"/>
        <v>35</v>
      </c>
      <c r="G603" s="49">
        <f t="shared" si="80"/>
        <v>35</v>
      </c>
      <c r="H603">
        <f t="shared" si="89"/>
        <v>3.06</v>
      </c>
      <c r="I603" s="49">
        <f t="shared" si="97"/>
        <v>33</v>
      </c>
      <c r="J603" s="49">
        <f t="shared" si="81"/>
        <v>33</v>
      </c>
      <c r="K603">
        <f t="shared" si="90"/>
        <v>3</v>
      </c>
      <c r="L603">
        <f t="shared" si="98"/>
        <v>33</v>
      </c>
      <c r="M603" s="49">
        <f t="shared" si="82"/>
        <v>33</v>
      </c>
      <c r="N603">
        <f t="shared" si="91"/>
        <v>2.2200000000000002</v>
      </c>
      <c r="O603">
        <f t="shared" si="99"/>
        <v>1</v>
      </c>
      <c r="P603" s="49">
        <f t="shared" si="83"/>
        <v>1</v>
      </c>
      <c r="Q603">
        <f t="shared" si="92"/>
        <v>2.2400000000000002</v>
      </c>
      <c r="R603">
        <f t="shared" si="100"/>
        <v>1</v>
      </c>
      <c r="S603" s="49">
        <f t="shared" si="84"/>
        <v>1</v>
      </c>
      <c r="T603">
        <f t="shared" si="93"/>
        <v>2.74</v>
      </c>
      <c r="U603">
        <f t="shared" si="101"/>
        <v>16</v>
      </c>
      <c r="V603" s="49">
        <f t="shared" si="85"/>
        <v>16</v>
      </c>
      <c r="W603">
        <f t="shared" si="94"/>
        <v>2.2000000000000002</v>
      </c>
      <c r="X603">
        <f t="shared" si="102"/>
        <v>1</v>
      </c>
      <c r="Y603" s="49">
        <f t="shared" si="86"/>
        <v>1</v>
      </c>
      <c r="Z603">
        <f t="shared" si="95"/>
        <v>2.61</v>
      </c>
      <c r="AA603">
        <f t="shared" si="103"/>
        <v>9</v>
      </c>
      <c r="AB603">
        <f t="shared" si="87"/>
        <v>9</v>
      </c>
      <c r="AC603">
        <f t="shared" si="104"/>
        <v>2.85</v>
      </c>
      <c r="AD603" cm="1">
        <f t="array" ref="AD603">1+SUMPRODUCT((D$469:D$776=D603)*(AC$469:AC$776&lt;AC603))</f>
        <v>11</v>
      </c>
      <c r="AE603">
        <f t="shared" si="105"/>
        <v>11</v>
      </c>
      <c r="AF603">
        <f t="shared" si="106"/>
        <v>3.23</v>
      </c>
      <c r="AG603" cm="1">
        <f t="array" ref="AG603">1+SUMPRODUCT((D$469:D$776=D603)*(AF$469:AF$776&lt;AF603))</f>
        <v>22</v>
      </c>
      <c r="AH603">
        <f t="shared" si="107"/>
        <v>22</v>
      </c>
      <c r="AI603">
        <f t="shared" si="108"/>
        <v>2.6</v>
      </c>
      <c r="AJ603" cm="1">
        <f t="array" ref="AJ603">1+SUMPRODUCT((D$469:D$776=D603)*(AI$469:AI$776&lt;AI603))</f>
        <v>3</v>
      </c>
      <c r="AK603">
        <f t="shared" si="109"/>
        <v>3</v>
      </c>
      <c r="AL603">
        <f t="shared" si="110"/>
        <v>3.31</v>
      </c>
      <c r="AM603" cm="1">
        <f t="array" ref="AM603">1+SUMPRODUCT((D$469:D$776=D603)*(AL$469:AL$776&lt;AL603))</f>
        <v>29</v>
      </c>
      <c r="AN603">
        <f t="shared" si="111"/>
        <v>29</v>
      </c>
    </row>
    <row r="604" spans="2:40" x14ac:dyDescent="0.3">
      <c r="B604" t="s">
        <v>150</v>
      </c>
      <c r="C604" t="str">
        <f>VLOOKUP(B604,class!A$1:B$357,2,FALSE)</f>
        <v>Unitary authority</v>
      </c>
      <c r="D604" t="str">
        <f>VLOOKUP(B604,classifications!E$3:F$335,2,FALSE)</f>
        <v>Urban with City and Town</v>
      </c>
      <c r="E604" s="7">
        <f t="shared" si="88"/>
        <v>2.94</v>
      </c>
      <c r="F604" s="49">
        <f t="shared" si="96"/>
        <v>19</v>
      </c>
      <c r="G604" s="49">
        <f t="shared" si="80"/>
        <v>19</v>
      </c>
      <c r="H604">
        <f t="shared" si="89"/>
        <v>3.09</v>
      </c>
      <c r="I604" s="49">
        <f t="shared" si="97"/>
        <v>54</v>
      </c>
      <c r="J604" s="49">
        <f t="shared" si="81"/>
        <v>54</v>
      </c>
      <c r="K604">
        <f t="shared" si="90"/>
        <v>2.91</v>
      </c>
      <c r="L604">
        <f t="shared" si="98"/>
        <v>41</v>
      </c>
      <c r="M604" s="49">
        <f t="shared" si="82"/>
        <v>41</v>
      </c>
      <c r="N604">
        <f t="shared" si="91"/>
        <v>2.92</v>
      </c>
      <c r="O604">
        <f t="shared" si="99"/>
        <v>60</v>
      </c>
      <c r="P604" s="49">
        <f t="shared" si="83"/>
        <v>60</v>
      </c>
      <c r="Q604">
        <f t="shared" si="92"/>
        <v>3.04</v>
      </c>
      <c r="R604">
        <f t="shared" si="100"/>
        <v>66</v>
      </c>
      <c r="S604" s="49">
        <f t="shared" si="84"/>
        <v>66</v>
      </c>
      <c r="T604">
        <f t="shared" si="93"/>
        <v>2.95</v>
      </c>
      <c r="U604">
        <f t="shared" si="101"/>
        <v>54</v>
      </c>
      <c r="V604" s="49">
        <f t="shared" si="85"/>
        <v>54</v>
      </c>
      <c r="W604">
        <f t="shared" si="94"/>
        <v>2.89</v>
      </c>
      <c r="X604">
        <f t="shared" si="102"/>
        <v>48</v>
      </c>
      <c r="Y604" s="49">
        <f t="shared" si="86"/>
        <v>48</v>
      </c>
      <c r="Z604">
        <f t="shared" si="95"/>
        <v>2.86</v>
      </c>
      <c r="AA604">
        <f t="shared" si="103"/>
        <v>48</v>
      </c>
      <c r="AB604">
        <f t="shared" si="87"/>
        <v>48</v>
      </c>
      <c r="AC604">
        <f t="shared" si="104"/>
        <v>3.2</v>
      </c>
      <c r="AD604" cm="1">
        <f t="array" ref="AD604">1+SUMPRODUCT((D$469:D$776=D604)*(AC$469:AC$776&lt;AC604))</f>
        <v>65</v>
      </c>
      <c r="AE604">
        <f t="shared" si="105"/>
        <v>65</v>
      </c>
      <c r="AF604">
        <f t="shared" si="106"/>
        <v>3.16</v>
      </c>
      <c r="AG604" cm="1">
        <f t="array" ref="AG604">1+SUMPRODUCT((D$469:D$776=D604)*(AF$469:AF$776&lt;AF604))</f>
        <v>22</v>
      </c>
      <c r="AH604">
        <f t="shared" si="107"/>
        <v>22</v>
      </c>
      <c r="AI604">
        <f t="shared" si="108"/>
        <v>3.27</v>
      </c>
      <c r="AJ604" cm="1">
        <f t="array" ref="AJ604">1+SUMPRODUCT((D$469:D$776=D604)*(AI$469:AI$776&lt;AI604))</f>
        <v>56</v>
      </c>
      <c r="AK604">
        <f t="shared" si="109"/>
        <v>56</v>
      </c>
      <c r="AL604">
        <f t="shared" si="110"/>
        <v>3.51</v>
      </c>
      <c r="AM604" cm="1">
        <f t="array" ref="AM604">1+SUMPRODUCT((D$469:D$776=D604)*(AL$469:AL$776&lt;AL604))</f>
        <v>72</v>
      </c>
      <c r="AN604">
        <f t="shared" si="111"/>
        <v>72</v>
      </c>
    </row>
    <row r="605" spans="2:40" x14ac:dyDescent="0.3">
      <c r="B605" t="s">
        <v>151</v>
      </c>
      <c r="C605" t="str">
        <f>VLOOKUP(B605,class!A$1:B$357,2,FALSE)</f>
        <v>London borough</v>
      </c>
      <c r="D605" t="str">
        <f>VLOOKUP(B605,classifications!E$3:F$335,2,FALSE)</f>
        <v>Urban with Major Conurbation</v>
      </c>
      <c r="E605" s="7">
        <f t="shared" si="88"/>
        <v>3.5</v>
      </c>
      <c r="F605" s="49">
        <f t="shared" si="96"/>
        <v>59</v>
      </c>
      <c r="G605" s="49">
        <f t="shared" si="80"/>
        <v>59</v>
      </c>
      <c r="H605">
        <f t="shared" si="89"/>
        <v>3.34</v>
      </c>
      <c r="I605" s="49">
        <f t="shared" si="97"/>
        <v>57</v>
      </c>
      <c r="J605" s="49">
        <f t="shared" si="81"/>
        <v>57</v>
      </c>
      <c r="K605">
        <f t="shared" si="90"/>
        <v>3.07</v>
      </c>
      <c r="L605">
        <f t="shared" si="98"/>
        <v>43</v>
      </c>
      <c r="M605" s="49">
        <f t="shared" si="82"/>
        <v>43</v>
      </c>
      <c r="N605">
        <f t="shared" si="91"/>
        <v>3.2</v>
      </c>
      <c r="O605">
        <f t="shared" si="99"/>
        <v>54</v>
      </c>
      <c r="P605" s="49">
        <f t="shared" si="83"/>
        <v>54</v>
      </c>
      <c r="Q605">
        <f t="shared" si="92"/>
        <v>3.03</v>
      </c>
      <c r="R605">
        <f t="shared" si="100"/>
        <v>40</v>
      </c>
      <c r="S605" s="49">
        <f t="shared" si="84"/>
        <v>40</v>
      </c>
      <c r="T605">
        <f t="shared" si="93"/>
        <v>3.2</v>
      </c>
      <c r="U605">
        <f t="shared" si="101"/>
        <v>52</v>
      </c>
      <c r="V605" s="49">
        <f t="shared" si="85"/>
        <v>52</v>
      </c>
      <c r="W605">
        <f t="shared" si="94"/>
        <v>3.04</v>
      </c>
      <c r="X605">
        <f t="shared" si="102"/>
        <v>39</v>
      </c>
      <c r="Y605" s="49">
        <f t="shared" si="86"/>
        <v>39</v>
      </c>
      <c r="Z605">
        <f t="shared" si="95"/>
        <v>2.81</v>
      </c>
      <c r="AA605">
        <f t="shared" si="103"/>
        <v>23</v>
      </c>
      <c r="AB605">
        <f t="shared" si="87"/>
        <v>23</v>
      </c>
      <c r="AC605">
        <f t="shared" si="104"/>
        <v>3.26</v>
      </c>
      <c r="AD605" cm="1">
        <f t="array" ref="AD605">1+SUMPRODUCT((D$469:D$776=D605)*(AC$469:AC$776&lt;AC605))</f>
        <v>57</v>
      </c>
      <c r="AE605">
        <f t="shared" si="105"/>
        <v>57</v>
      </c>
      <c r="AF605">
        <f t="shared" si="106"/>
        <v>3.45</v>
      </c>
      <c r="AG605" cm="1">
        <f t="array" ref="AG605">1+SUMPRODUCT((D$469:D$776=D605)*(AF$469:AF$776&lt;AF605))</f>
        <v>44</v>
      </c>
      <c r="AH605">
        <f t="shared" si="107"/>
        <v>44</v>
      </c>
      <c r="AI605">
        <f t="shared" si="108"/>
        <v>3.49</v>
      </c>
      <c r="AJ605" cm="1">
        <f t="array" ref="AJ605">1+SUMPRODUCT((D$469:D$776=D605)*(AI$469:AI$776&lt;AI605))</f>
        <v>62</v>
      </c>
      <c r="AK605">
        <f t="shared" si="109"/>
        <v>62</v>
      </c>
      <c r="AL605">
        <f t="shared" si="110"/>
        <v>3.62</v>
      </c>
      <c r="AM605" cm="1">
        <f t="array" ref="AM605">1+SUMPRODUCT((D$469:D$776=D605)*(AL$469:AL$776&lt;AL605))</f>
        <v>60</v>
      </c>
      <c r="AN605">
        <f t="shared" si="111"/>
        <v>60</v>
      </c>
    </row>
    <row r="606" spans="2:40" x14ac:dyDescent="0.3">
      <c r="B606" t="s">
        <v>152</v>
      </c>
      <c r="C606" t="str">
        <f>VLOOKUP(B606,class!A$1:B$357,2,FALSE)</f>
        <v>Metropolitan district</v>
      </c>
      <c r="D606" t="str">
        <f>VLOOKUP(B606,classifications!E$3:F$335,2,FALSE)</f>
        <v>Urban with Major Conurbation</v>
      </c>
      <c r="E606" s="7">
        <f t="shared" si="88"/>
        <v>3.11</v>
      </c>
      <c r="F606" s="49">
        <f t="shared" si="96"/>
        <v>17</v>
      </c>
      <c r="G606" s="49">
        <f t="shared" si="80"/>
        <v>17</v>
      </c>
      <c r="H606">
        <f t="shared" si="89"/>
        <v>3.1</v>
      </c>
      <c r="I606" s="49">
        <f t="shared" si="97"/>
        <v>30</v>
      </c>
      <c r="J606" s="49">
        <f t="shared" si="81"/>
        <v>30</v>
      </c>
      <c r="K606">
        <f t="shared" si="90"/>
        <v>2.99</v>
      </c>
      <c r="L606">
        <f t="shared" si="98"/>
        <v>29</v>
      </c>
      <c r="M606" s="49">
        <f t="shared" si="82"/>
        <v>29</v>
      </c>
      <c r="N606">
        <f t="shared" si="91"/>
        <v>3.05</v>
      </c>
      <c r="O606">
        <f t="shared" si="99"/>
        <v>41</v>
      </c>
      <c r="P606" s="49">
        <f t="shared" si="83"/>
        <v>41</v>
      </c>
      <c r="Q606">
        <f t="shared" si="92"/>
        <v>2.92</v>
      </c>
      <c r="R606">
        <f t="shared" si="100"/>
        <v>32</v>
      </c>
      <c r="S606" s="49">
        <f t="shared" si="84"/>
        <v>32</v>
      </c>
      <c r="T606">
        <f t="shared" si="93"/>
        <v>3.01</v>
      </c>
      <c r="U606">
        <f t="shared" si="101"/>
        <v>34</v>
      </c>
      <c r="V606" s="49">
        <f t="shared" si="85"/>
        <v>34</v>
      </c>
      <c r="W606">
        <f t="shared" si="94"/>
        <v>2.9</v>
      </c>
      <c r="X606">
        <f t="shared" si="102"/>
        <v>29</v>
      </c>
      <c r="Y606" s="49">
        <f t="shared" si="86"/>
        <v>29</v>
      </c>
      <c r="Z606">
        <f t="shared" si="95"/>
        <v>2.79</v>
      </c>
      <c r="AA606">
        <f t="shared" si="103"/>
        <v>22</v>
      </c>
      <c r="AB606">
        <f t="shared" si="87"/>
        <v>22</v>
      </c>
      <c r="AC606">
        <f t="shared" si="104"/>
        <v>3.18</v>
      </c>
      <c r="AD606" cm="1">
        <f t="array" ref="AD606">1+SUMPRODUCT((D$469:D$776=D606)*(AC$469:AC$776&lt;AC606))</f>
        <v>49</v>
      </c>
      <c r="AE606">
        <f t="shared" si="105"/>
        <v>49</v>
      </c>
      <c r="AF606">
        <f t="shared" si="106"/>
        <v>3.51</v>
      </c>
      <c r="AG606" cm="1">
        <f t="array" ref="AG606">1+SUMPRODUCT((D$469:D$776=D606)*(AF$469:AF$776&lt;AF606))</f>
        <v>50</v>
      </c>
      <c r="AH606">
        <f t="shared" si="107"/>
        <v>50</v>
      </c>
      <c r="AI606">
        <f t="shared" si="108"/>
        <v>2.73</v>
      </c>
      <c r="AJ606" cm="1">
        <f t="array" ref="AJ606">1+SUMPRODUCT((D$469:D$776=D606)*(AI$469:AI$776&lt;AI606))</f>
        <v>7</v>
      </c>
      <c r="AK606">
        <f t="shared" si="109"/>
        <v>7</v>
      </c>
      <c r="AL606">
        <f t="shared" si="110"/>
        <v>3.48</v>
      </c>
      <c r="AM606" cm="1">
        <f t="array" ref="AM606">1+SUMPRODUCT((D$469:D$776=D606)*(AL$469:AL$776&lt;AL606))</f>
        <v>52</v>
      </c>
      <c r="AN606">
        <f t="shared" si="111"/>
        <v>52</v>
      </c>
    </row>
    <row r="607" spans="2:40" x14ac:dyDescent="0.3">
      <c r="B607" t="s">
        <v>153</v>
      </c>
      <c r="C607" t="str">
        <f>VLOOKUP(B607,class!A$1:B$357,2,FALSE)</f>
        <v>Metropolitan district</v>
      </c>
      <c r="D607" t="str">
        <f>VLOOKUP(B607,classifications!E$3:F$335,2,FALSE)</f>
        <v>Urban with Major Conurbation</v>
      </c>
      <c r="E607" s="7">
        <f t="shared" si="88"/>
        <v>3.35</v>
      </c>
      <c r="F607" s="49">
        <f t="shared" si="96"/>
        <v>45</v>
      </c>
      <c r="G607" s="49">
        <f t="shared" si="80"/>
        <v>45</v>
      </c>
      <c r="H607">
        <f t="shared" si="89"/>
        <v>3.34</v>
      </c>
      <c r="I607" s="49">
        <f t="shared" si="97"/>
        <v>57</v>
      </c>
      <c r="J607" s="49">
        <f t="shared" si="81"/>
        <v>57</v>
      </c>
      <c r="K607">
        <f t="shared" si="90"/>
        <v>3.21</v>
      </c>
      <c r="L607">
        <f t="shared" si="98"/>
        <v>54</v>
      </c>
      <c r="M607" s="49">
        <f t="shared" si="82"/>
        <v>54</v>
      </c>
      <c r="N607">
        <f t="shared" si="91"/>
        <v>3.31</v>
      </c>
      <c r="O607">
        <f t="shared" si="99"/>
        <v>62</v>
      </c>
      <c r="P607" s="49">
        <f t="shared" si="83"/>
        <v>62</v>
      </c>
      <c r="Q607">
        <f t="shared" si="92"/>
        <v>3.13</v>
      </c>
      <c r="R607">
        <f t="shared" si="100"/>
        <v>53</v>
      </c>
      <c r="S607" s="49">
        <f t="shared" si="84"/>
        <v>53</v>
      </c>
      <c r="T607">
        <f t="shared" si="93"/>
        <v>3.14</v>
      </c>
      <c r="U607">
        <f t="shared" si="101"/>
        <v>47</v>
      </c>
      <c r="V607" s="49">
        <f t="shared" si="85"/>
        <v>47</v>
      </c>
      <c r="W607">
        <f t="shared" si="94"/>
        <v>3.27</v>
      </c>
      <c r="X607">
        <f t="shared" si="102"/>
        <v>63</v>
      </c>
      <c r="Y607" s="49">
        <f t="shared" si="86"/>
        <v>63</v>
      </c>
      <c r="Z607">
        <f t="shared" si="95"/>
        <v>2.93</v>
      </c>
      <c r="AA607">
        <f t="shared" si="103"/>
        <v>30</v>
      </c>
      <c r="AB607">
        <f t="shared" si="87"/>
        <v>30</v>
      </c>
      <c r="AC607">
        <f t="shared" si="104"/>
        <v>2.67</v>
      </c>
      <c r="AD607" cm="1">
        <f t="array" ref="AD607">1+SUMPRODUCT((D$469:D$776=D607)*(AC$469:AC$776&lt;AC607))</f>
        <v>6</v>
      </c>
      <c r="AE607">
        <f t="shared" si="105"/>
        <v>6</v>
      </c>
      <c r="AF607">
        <f t="shared" si="106"/>
        <v>3.14</v>
      </c>
      <c r="AG607" cm="1">
        <f t="array" ref="AG607">1+SUMPRODUCT((D$469:D$776=D607)*(AF$469:AF$776&lt;AF607))</f>
        <v>15</v>
      </c>
      <c r="AH607">
        <f t="shared" si="107"/>
        <v>15</v>
      </c>
      <c r="AI607">
        <f t="shared" si="108"/>
        <v>3.08</v>
      </c>
      <c r="AJ607" cm="1">
        <f t="array" ref="AJ607">1+SUMPRODUCT((D$469:D$776=D607)*(AI$469:AI$776&lt;AI607))</f>
        <v>25</v>
      </c>
      <c r="AK607">
        <f t="shared" si="109"/>
        <v>25</v>
      </c>
      <c r="AL607">
        <f t="shared" si="110"/>
        <v>3.49</v>
      </c>
      <c r="AM607" cm="1">
        <f t="array" ref="AM607">1+SUMPRODUCT((D$469:D$776=D607)*(AL$469:AL$776&lt;AL607))</f>
        <v>54</v>
      </c>
      <c r="AN607">
        <f t="shared" si="111"/>
        <v>54</v>
      </c>
    </row>
    <row r="608" spans="2:40" x14ac:dyDescent="0.3">
      <c r="B608" t="s">
        <v>154</v>
      </c>
      <c r="C608" t="str">
        <f>VLOOKUP(B608,class!A$1:B$357,2,FALSE)</f>
        <v>London borough</v>
      </c>
      <c r="D608" t="str">
        <f>VLOOKUP(B608,classifications!E$3:F$335,2,FALSE)</f>
        <v>Urban with Major Conurbation</v>
      </c>
      <c r="E608" s="7">
        <f t="shared" si="88"/>
        <v>3.43</v>
      </c>
      <c r="F608" s="49">
        <f t="shared" si="96"/>
        <v>53</v>
      </c>
      <c r="G608" s="49">
        <f t="shared" si="80"/>
        <v>53</v>
      </c>
      <c r="H608">
        <f t="shared" si="89"/>
        <v>3.66</v>
      </c>
      <c r="I608" s="49">
        <f t="shared" si="97"/>
        <v>70</v>
      </c>
      <c r="J608" s="49">
        <f t="shared" si="81"/>
        <v>70</v>
      </c>
      <c r="K608">
        <f t="shared" si="90"/>
        <v>3.42</v>
      </c>
      <c r="L608">
        <f t="shared" si="98"/>
        <v>70</v>
      </c>
      <c r="M608" s="49">
        <f t="shared" si="82"/>
        <v>70</v>
      </c>
      <c r="N608">
        <f t="shared" si="91"/>
        <v>3.12</v>
      </c>
      <c r="O608">
        <f t="shared" si="99"/>
        <v>47</v>
      </c>
      <c r="P608" s="49">
        <f t="shared" si="83"/>
        <v>47</v>
      </c>
      <c r="Q608">
        <f t="shared" si="92"/>
        <v>3.33</v>
      </c>
      <c r="R608">
        <f t="shared" si="100"/>
        <v>66</v>
      </c>
      <c r="S608" s="49">
        <f t="shared" si="84"/>
        <v>66</v>
      </c>
      <c r="T608">
        <f t="shared" si="93"/>
        <v>3.5</v>
      </c>
      <c r="U608">
        <f t="shared" si="101"/>
        <v>71</v>
      </c>
      <c r="V608" s="49">
        <f t="shared" si="85"/>
        <v>71</v>
      </c>
      <c r="W608">
        <f t="shared" si="94"/>
        <v>3.32</v>
      </c>
      <c r="X608">
        <f t="shared" si="102"/>
        <v>65</v>
      </c>
      <c r="Y608" s="49">
        <f t="shared" si="86"/>
        <v>65</v>
      </c>
      <c r="Z608">
        <f t="shared" si="95"/>
        <v>3.67</v>
      </c>
      <c r="AA608">
        <f t="shared" si="103"/>
        <v>73</v>
      </c>
      <c r="AB608">
        <f t="shared" si="87"/>
        <v>73</v>
      </c>
      <c r="AC608">
        <f t="shared" si="104"/>
        <v>3.41</v>
      </c>
      <c r="AD608" cm="1">
        <f t="array" ref="AD608">1+SUMPRODUCT((D$469:D$776=D608)*(AC$469:AC$776&lt;AC608))</f>
        <v>63</v>
      </c>
      <c r="AE608">
        <f t="shared" si="105"/>
        <v>63</v>
      </c>
      <c r="AF608">
        <f t="shared" si="106"/>
        <v>3.53</v>
      </c>
      <c r="AG608" cm="1">
        <f t="array" ref="AG608">1+SUMPRODUCT((D$469:D$776=D608)*(AF$469:AF$776&lt;AF608))</f>
        <v>53</v>
      </c>
      <c r="AH608">
        <f t="shared" si="107"/>
        <v>53</v>
      </c>
      <c r="AI608">
        <f t="shared" si="108"/>
        <v>3.92</v>
      </c>
      <c r="AJ608" cm="1">
        <f t="array" ref="AJ608">1+SUMPRODUCT((D$469:D$776=D608)*(AI$469:AI$776&lt;AI608))</f>
        <v>73</v>
      </c>
      <c r="AK608">
        <f t="shared" si="109"/>
        <v>73</v>
      </c>
      <c r="AL608">
        <f t="shared" si="110"/>
        <v>3.45</v>
      </c>
      <c r="AM608" cm="1">
        <f t="array" ref="AM608">1+SUMPRODUCT((D$469:D$776=D608)*(AL$469:AL$776&lt;AL608))</f>
        <v>49</v>
      </c>
      <c r="AN608">
        <f t="shared" si="111"/>
        <v>49</v>
      </c>
    </row>
    <row r="609" spans="2:40" x14ac:dyDescent="0.3">
      <c r="B609" t="s">
        <v>155</v>
      </c>
      <c r="C609" t="str">
        <f>VLOOKUP(B609,class!A$1:B$357,2,FALSE)</f>
        <v>Shire district</v>
      </c>
      <c r="D609" t="str">
        <f>VLOOKUP(B609,classifications!E$3:F$335,2,FALSE)</f>
        <v>Urban with Significant Rural (rural including hub towns 26-49%)</v>
      </c>
      <c r="E609" s="7">
        <f t="shared" si="88"/>
        <v>3.22</v>
      </c>
      <c r="F609" s="49">
        <f t="shared" si="96"/>
        <v>39</v>
      </c>
      <c r="G609" s="49">
        <f t="shared" si="80"/>
        <v>39</v>
      </c>
      <c r="H609">
        <f t="shared" si="89"/>
        <v>2.73</v>
      </c>
      <c r="I609" s="49">
        <f t="shared" si="97"/>
        <v>9</v>
      </c>
      <c r="J609" s="49">
        <f t="shared" si="81"/>
        <v>9</v>
      </c>
      <c r="K609">
        <f t="shared" si="90"/>
        <v>2.2999999999999998</v>
      </c>
      <c r="L609">
        <f t="shared" si="98"/>
        <v>4</v>
      </c>
      <c r="M609" s="49">
        <f t="shared" si="82"/>
        <v>4</v>
      </c>
      <c r="N609">
        <f t="shared" si="91"/>
        <v>2.27</v>
      </c>
      <c r="O609">
        <f t="shared" si="99"/>
        <v>6</v>
      </c>
      <c r="P609" s="49">
        <f t="shared" si="83"/>
        <v>6</v>
      </c>
      <c r="Q609">
        <f t="shared" si="92"/>
        <v>2.79</v>
      </c>
      <c r="R609">
        <f t="shared" si="100"/>
        <v>21</v>
      </c>
      <c r="S609" s="49">
        <f t="shared" si="84"/>
        <v>21</v>
      </c>
      <c r="T609">
        <f t="shared" si="93"/>
        <v>3.36</v>
      </c>
      <c r="U609">
        <f t="shared" si="101"/>
        <v>49</v>
      </c>
      <c r="V609" s="49">
        <f t="shared" si="85"/>
        <v>49</v>
      </c>
      <c r="W609">
        <f t="shared" si="94"/>
        <v>2.79</v>
      </c>
      <c r="X609">
        <f t="shared" si="102"/>
        <v>26</v>
      </c>
      <c r="Y609" s="49">
        <f t="shared" si="86"/>
        <v>26</v>
      </c>
      <c r="Z609">
        <f t="shared" si="95"/>
        <v>2.73</v>
      </c>
      <c r="AA609">
        <f t="shared" si="103"/>
        <v>25</v>
      </c>
      <c r="AB609">
        <f t="shared" si="87"/>
        <v>25</v>
      </c>
      <c r="AC609">
        <f t="shared" si="104"/>
        <v>3</v>
      </c>
      <c r="AD609" cm="1">
        <f t="array" ref="AD609">1+SUMPRODUCT((D$469:D$776=D609)*(AC$469:AC$776&lt;AC609))</f>
        <v>25</v>
      </c>
      <c r="AE609">
        <f t="shared" si="105"/>
        <v>25</v>
      </c>
      <c r="AF609">
        <f t="shared" si="106"/>
        <v>3.11</v>
      </c>
      <c r="AG609" cm="1">
        <f t="array" ref="AG609">1+SUMPRODUCT((D$469:D$776=D609)*(AF$469:AF$776&lt;AF609))</f>
        <v>18</v>
      </c>
      <c r="AH609">
        <f t="shared" si="107"/>
        <v>18</v>
      </c>
      <c r="AI609">
        <f t="shared" si="108"/>
        <v>3.27</v>
      </c>
      <c r="AJ609" cm="1">
        <f t="array" ref="AJ609">1+SUMPRODUCT((D$469:D$776=D609)*(AI$469:AI$776&lt;AI609))</f>
        <v>41</v>
      </c>
      <c r="AK609">
        <f t="shared" si="109"/>
        <v>41</v>
      </c>
      <c r="AL609">
        <f t="shared" si="110"/>
        <v>3.59</v>
      </c>
      <c r="AM609" cm="1">
        <f t="array" ref="AM609">1+SUMPRODUCT((D$469:D$776=D609)*(AL$469:AL$776&lt;AL609))</f>
        <v>45</v>
      </c>
      <c r="AN609">
        <f t="shared" si="111"/>
        <v>45</v>
      </c>
    </row>
    <row r="610" spans="2:40" x14ac:dyDescent="0.3">
      <c r="B610" t="s">
        <v>156</v>
      </c>
      <c r="C610" t="str">
        <f>VLOOKUP(B610,class!A$1:B$357,2,FALSE)</f>
        <v>Metropolitan district</v>
      </c>
      <c r="D610" t="str">
        <f>VLOOKUP(B610,classifications!E$3:F$335,2,FALSE)</f>
        <v>Urban with Major Conurbation</v>
      </c>
      <c r="E610" s="7">
        <f t="shared" si="88"/>
        <v>3.1</v>
      </c>
      <c r="F610" s="49">
        <f t="shared" si="96"/>
        <v>16</v>
      </c>
      <c r="G610" s="49">
        <f t="shared" si="80"/>
        <v>16</v>
      </c>
      <c r="H610">
        <f t="shared" si="89"/>
        <v>3.11</v>
      </c>
      <c r="I610" s="49">
        <f t="shared" si="97"/>
        <v>32</v>
      </c>
      <c r="J610" s="49">
        <f t="shared" si="81"/>
        <v>32</v>
      </c>
      <c r="K610">
        <f t="shared" si="90"/>
        <v>3.04</v>
      </c>
      <c r="L610">
        <f t="shared" si="98"/>
        <v>36</v>
      </c>
      <c r="M610" s="49">
        <f t="shared" si="82"/>
        <v>36</v>
      </c>
      <c r="N610">
        <f t="shared" si="91"/>
        <v>3.08</v>
      </c>
      <c r="O610">
        <f t="shared" si="99"/>
        <v>45</v>
      </c>
      <c r="P610" s="49">
        <f t="shared" si="83"/>
        <v>45</v>
      </c>
      <c r="Q610">
        <f t="shared" si="92"/>
        <v>3.21</v>
      </c>
      <c r="R610">
        <f t="shared" si="100"/>
        <v>61</v>
      </c>
      <c r="S610" s="49">
        <f t="shared" si="84"/>
        <v>61</v>
      </c>
      <c r="T610">
        <f t="shared" si="93"/>
        <v>3.24</v>
      </c>
      <c r="U610">
        <f t="shared" si="101"/>
        <v>55</v>
      </c>
      <c r="V610" s="49">
        <f t="shared" si="85"/>
        <v>55</v>
      </c>
      <c r="W610">
        <f t="shared" si="94"/>
        <v>2.98</v>
      </c>
      <c r="X610">
        <f t="shared" si="102"/>
        <v>34</v>
      </c>
      <c r="Y610" s="49">
        <f t="shared" si="86"/>
        <v>34</v>
      </c>
      <c r="Z610">
        <f t="shared" si="95"/>
        <v>2.94</v>
      </c>
      <c r="AA610">
        <f t="shared" si="103"/>
        <v>33</v>
      </c>
      <c r="AB610">
        <f t="shared" si="87"/>
        <v>33</v>
      </c>
      <c r="AC610">
        <f t="shared" si="104"/>
        <v>3.08</v>
      </c>
      <c r="AD610" cm="1">
        <f t="array" ref="AD610">1+SUMPRODUCT((D$469:D$776=D610)*(AC$469:AC$776&lt;AC610))</f>
        <v>39</v>
      </c>
      <c r="AE610">
        <f t="shared" si="105"/>
        <v>39</v>
      </c>
      <c r="AF610">
        <f t="shared" si="106"/>
        <v>3.69</v>
      </c>
      <c r="AG610" cm="1">
        <f t="array" ref="AG610">1+SUMPRODUCT((D$469:D$776=D610)*(AF$469:AF$776&lt;AF610))</f>
        <v>65</v>
      </c>
      <c r="AH610">
        <f t="shared" si="107"/>
        <v>65</v>
      </c>
      <c r="AI610">
        <f t="shared" si="108"/>
        <v>3.41</v>
      </c>
      <c r="AJ610" cm="1">
        <f t="array" ref="AJ610">1+SUMPRODUCT((D$469:D$776=D610)*(AI$469:AI$776&lt;AI610))</f>
        <v>57</v>
      </c>
      <c r="AK610">
        <f t="shared" si="109"/>
        <v>57</v>
      </c>
      <c r="AL610">
        <f t="shared" si="110"/>
        <v>3.15</v>
      </c>
      <c r="AM610" cm="1">
        <f t="array" ref="AM610">1+SUMPRODUCT((D$469:D$776=D610)*(AL$469:AL$776&lt;AL610))</f>
        <v>17</v>
      </c>
      <c r="AN610">
        <f t="shared" si="111"/>
        <v>17</v>
      </c>
    </row>
    <row r="611" spans="2:40" x14ac:dyDescent="0.3">
      <c r="B611" t="s">
        <v>157</v>
      </c>
      <c r="C611" t="str">
        <f>VLOOKUP(B611,class!A$1:B$357,2,FALSE)</f>
        <v>Unitary authority</v>
      </c>
      <c r="D611" t="str">
        <f>VLOOKUP(B611,classifications!E$3:F$335,2,FALSE)</f>
        <v>Urban with City and Town</v>
      </c>
      <c r="E611" s="7">
        <f t="shared" si="88"/>
        <v>3.27</v>
      </c>
      <c r="F611" s="49">
        <f t="shared" si="96"/>
        <v>69</v>
      </c>
      <c r="G611" s="49">
        <f t="shared" si="80"/>
        <v>69</v>
      </c>
      <c r="H611">
        <f t="shared" si="89"/>
        <v>3.14</v>
      </c>
      <c r="I611" s="49">
        <f t="shared" si="97"/>
        <v>62</v>
      </c>
      <c r="J611" s="49">
        <f t="shared" si="81"/>
        <v>62</v>
      </c>
      <c r="K611">
        <f t="shared" si="90"/>
        <v>3.37</v>
      </c>
      <c r="L611">
        <f t="shared" si="98"/>
        <v>85</v>
      </c>
      <c r="M611" s="49">
        <f t="shared" si="82"/>
        <v>85</v>
      </c>
      <c r="N611">
        <f t="shared" si="91"/>
        <v>3.08</v>
      </c>
      <c r="O611">
        <f t="shared" si="99"/>
        <v>76</v>
      </c>
      <c r="P611" s="49">
        <f t="shared" si="83"/>
        <v>76</v>
      </c>
      <c r="Q611">
        <f t="shared" si="92"/>
        <v>3.26</v>
      </c>
      <c r="R611">
        <f t="shared" si="100"/>
        <v>81</v>
      </c>
      <c r="S611" s="49">
        <f t="shared" si="84"/>
        <v>81</v>
      </c>
      <c r="T611">
        <f t="shared" si="93"/>
        <v>3.14</v>
      </c>
      <c r="U611">
        <f t="shared" si="101"/>
        <v>74</v>
      </c>
      <c r="V611" s="49">
        <f t="shared" si="85"/>
        <v>74</v>
      </c>
      <c r="W611">
        <f t="shared" si="94"/>
        <v>3.3</v>
      </c>
      <c r="X611">
        <f t="shared" si="102"/>
        <v>82</v>
      </c>
      <c r="Y611" s="49">
        <f t="shared" si="86"/>
        <v>82</v>
      </c>
      <c r="Z611">
        <f t="shared" si="95"/>
        <v>2.78</v>
      </c>
      <c r="AA611">
        <f t="shared" si="103"/>
        <v>40</v>
      </c>
      <c r="AB611">
        <f t="shared" si="87"/>
        <v>40</v>
      </c>
      <c r="AC611">
        <f t="shared" si="104"/>
        <v>2.92</v>
      </c>
      <c r="AD611" cm="1">
        <f t="array" ref="AD611">1+SUMPRODUCT((D$469:D$776=D611)*(AC$469:AC$776&lt;AC611))</f>
        <v>29</v>
      </c>
      <c r="AE611">
        <f t="shared" si="105"/>
        <v>29</v>
      </c>
      <c r="AF611">
        <f t="shared" si="106"/>
        <v>3.47</v>
      </c>
      <c r="AG611" cm="1">
        <f t="array" ref="AG611">1+SUMPRODUCT((D$469:D$776=D611)*(AF$469:AF$776&lt;AF611))</f>
        <v>65</v>
      </c>
      <c r="AH611">
        <f t="shared" si="107"/>
        <v>65</v>
      </c>
      <c r="AI611">
        <f t="shared" si="108"/>
        <v>3.48</v>
      </c>
      <c r="AJ611" cm="1">
        <f t="array" ref="AJ611">1+SUMPRODUCT((D$469:D$776=D611)*(AI$469:AI$776&lt;AI611))</f>
        <v>75</v>
      </c>
      <c r="AK611">
        <f t="shared" si="109"/>
        <v>75</v>
      </c>
      <c r="AL611">
        <f t="shared" si="110"/>
        <v>3.21</v>
      </c>
      <c r="AM611" cm="1">
        <f t="array" ref="AM611">1+SUMPRODUCT((D$469:D$776=D611)*(AL$469:AL$776&lt;AL611))</f>
        <v>34</v>
      </c>
      <c r="AN611">
        <f t="shared" si="111"/>
        <v>34</v>
      </c>
    </row>
    <row r="612" spans="2:40" x14ac:dyDescent="0.3">
      <c r="B612" t="s">
        <v>158</v>
      </c>
      <c r="C612" t="str">
        <f>VLOOKUP(B612,class!A$1:B$357,2,FALSE)</f>
        <v>Shire district</v>
      </c>
      <c r="D612" t="str">
        <f>VLOOKUP(B612,classifications!E$3:F$335,2,FALSE)</f>
        <v>Urban with Significant Rural (rural including hub towns 26-49%)</v>
      </c>
      <c r="E612" s="7">
        <f t="shared" si="88"/>
        <v>2.91</v>
      </c>
      <c r="F612" s="49">
        <f t="shared" si="96"/>
        <v>13</v>
      </c>
      <c r="G612" s="49">
        <f t="shared" si="80"/>
        <v>13</v>
      </c>
      <c r="H612">
        <f t="shared" si="89"/>
        <v>2.66</v>
      </c>
      <c r="I612" s="49">
        <f t="shared" si="97"/>
        <v>6</v>
      </c>
      <c r="J612" s="49">
        <f t="shared" si="81"/>
        <v>6</v>
      </c>
      <c r="K612">
        <f t="shared" si="90"/>
        <v>2.87</v>
      </c>
      <c r="L612">
        <f t="shared" si="98"/>
        <v>24</v>
      </c>
      <c r="M612" s="49">
        <f t="shared" si="82"/>
        <v>24</v>
      </c>
      <c r="N612">
        <f t="shared" si="91"/>
        <v>2.81</v>
      </c>
      <c r="O612">
        <f t="shared" si="99"/>
        <v>27</v>
      </c>
      <c r="P612" s="49">
        <f t="shared" si="83"/>
        <v>27</v>
      </c>
      <c r="Q612">
        <f t="shared" si="92"/>
        <v>2.96</v>
      </c>
      <c r="R612">
        <f t="shared" si="100"/>
        <v>36</v>
      </c>
      <c r="S612" s="49">
        <f t="shared" si="84"/>
        <v>36</v>
      </c>
      <c r="T612">
        <f t="shared" si="93"/>
        <v>3.22</v>
      </c>
      <c r="U612">
        <f t="shared" si="101"/>
        <v>43</v>
      </c>
      <c r="V612" s="49">
        <f t="shared" si="85"/>
        <v>43</v>
      </c>
      <c r="W612">
        <f t="shared" si="94"/>
        <v>3.28</v>
      </c>
      <c r="X612">
        <f t="shared" si="102"/>
        <v>47</v>
      </c>
      <c r="Y612" s="49">
        <f t="shared" si="86"/>
        <v>47</v>
      </c>
      <c r="Z612">
        <f t="shared" si="95"/>
        <v>2.46</v>
      </c>
      <c r="AA612">
        <f t="shared" si="103"/>
        <v>10</v>
      </c>
      <c r="AB612">
        <f t="shared" si="87"/>
        <v>10</v>
      </c>
      <c r="AC612">
        <f t="shared" si="104"/>
        <v>3.34</v>
      </c>
      <c r="AD612" cm="1">
        <f t="array" ref="AD612">1+SUMPRODUCT((D$469:D$776=D612)*(AC$469:AC$776&lt;AC612))</f>
        <v>41</v>
      </c>
      <c r="AE612">
        <f t="shared" si="105"/>
        <v>41</v>
      </c>
      <c r="AF612">
        <f t="shared" si="106"/>
        <v>3.02</v>
      </c>
      <c r="AG612" cm="1">
        <f t="array" ref="AG612">1+SUMPRODUCT((D$469:D$776=D612)*(AF$469:AF$776&lt;AF612))</f>
        <v>16</v>
      </c>
      <c r="AH612">
        <f t="shared" si="107"/>
        <v>16</v>
      </c>
      <c r="AI612">
        <f t="shared" si="108"/>
        <v>3.79</v>
      </c>
      <c r="AJ612" cm="1">
        <f t="array" ref="AJ612">1+SUMPRODUCT((D$469:D$776=D612)*(AI$469:AI$776&lt;AI612))</f>
        <v>50</v>
      </c>
      <c r="AK612">
        <f t="shared" si="109"/>
        <v>50</v>
      </c>
      <c r="AL612">
        <f t="shared" si="110"/>
        <v>3.04</v>
      </c>
      <c r="AM612" cm="1">
        <f t="array" ref="AM612">1+SUMPRODUCT((D$469:D$776=D612)*(AL$469:AL$776&lt;AL612))</f>
        <v>18</v>
      </c>
      <c r="AN612">
        <f t="shared" si="111"/>
        <v>18</v>
      </c>
    </row>
    <row r="613" spans="2:40" x14ac:dyDescent="0.3">
      <c r="B613" t="s">
        <v>159</v>
      </c>
      <c r="C613" t="str">
        <f>VLOOKUP(B613,class!A$1:B$357,2,FALSE)</f>
        <v>London borough</v>
      </c>
      <c r="D613" t="str">
        <f>VLOOKUP(B613,classifications!E$3:F$335,2,FALSE)</f>
        <v>Urban with Major Conurbation</v>
      </c>
      <c r="E613" s="7">
        <f t="shared" si="88"/>
        <v>3.56</v>
      </c>
      <c r="F613" s="49">
        <f t="shared" si="96"/>
        <v>64</v>
      </c>
      <c r="G613" s="49">
        <f t="shared" si="80"/>
        <v>64</v>
      </c>
      <c r="H613">
        <f t="shared" si="89"/>
        <v>3.36</v>
      </c>
      <c r="I613" s="49">
        <f t="shared" si="97"/>
        <v>60</v>
      </c>
      <c r="J613" s="49">
        <f t="shared" si="81"/>
        <v>60</v>
      </c>
      <c r="K613">
        <f t="shared" si="90"/>
        <v>3.4</v>
      </c>
      <c r="L613">
        <f t="shared" si="98"/>
        <v>66</v>
      </c>
      <c r="M613" s="49">
        <f t="shared" si="82"/>
        <v>66</v>
      </c>
      <c r="N613">
        <f t="shared" si="91"/>
        <v>3.23</v>
      </c>
      <c r="O613">
        <f t="shared" si="99"/>
        <v>57</v>
      </c>
      <c r="P613" s="49">
        <f t="shared" si="83"/>
        <v>57</v>
      </c>
      <c r="Q613">
        <f t="shared" si="92"/>
        <v>3.08</v>
      </c>
      <c r="R613">
        <f t="shared" si="100"/>
        <v>45</v>
      </c>
      <c r="S613" s="49">
        <f t="shared" si="84"/>
        <v>45</v>
      </c>
      <c r="T613">
        <f t="shared" si="93"/>
        <v>3.26</v>
      </c>
      <c r="U613">
        <f t="shared" si="101"/>
        <v>58</v>
      </c>
      <c r="V613" s="49">
        <f t="shared" si="85"/>
        <v>58</v>
      </c>
      <c r="W613">
        <f t="shared" si="94"/>
        <v>3.18</v>
      </c>
      <c r="X613">
        <f t="shared" si="102"/>
        <v>55</v>
      </c>
      <c r="Y613" s="49">
        <f t="shared" si="86"/>
        <v>55</v>
      </c>
      <c r="Z613">
        <f t="shared" si="95"/>
        <v>3.37</v>
      </c>
      <c r="AA613">
        <f t="shared" si="103"/>
        <v>68</v>
      </c>
      <c r="AB613">
        <f t="shared" si="87"/>
        <v>68</v>
      </c>
      <c r="AC613">
        <f t="shared" si="104"/>
        <v>3.73</v>
      </c>
      <c r="AD613" cm="1">
        <f t="array" ref="AD613">1+SUMPRODUCT((D$469:D$776=D613)*(AC$469:AC$776&lt;AC613))</f>
        <v>74</v>
      </c>
      <c r="AE613">
        <f t="shared" si="105"/>
        <v>74</v>
      </c>
      <c r="AF613">
        <f t="shared" si="106"/>
        <v>3.7</v>
      </c>
      <c r="AG613" cm="1">
        <f t="array" ref="AG613">1+SUMPRODUCT((D$469:D$776=D613)*(AF$469:AF$776&lt;AF613))</f>
        <v>67</v>
      </c>
      <c r="AH613">
        <f t="shared" si="107"/>
        <v>67</v>
      </c>
      <c r="AI613">
        <f t="shared" si="108"/>
        <v>3.02</v>
      </c>
      <c r="AJ613" cm="1">
        <f t="array" ref="AJ613">1+SUMPRODUCT((D$469:D$776=D613)*(AI$469:AI$776&lt;AI613))</f>
        <v>18</v>
      </c>
      <c r="AK613">
        <f t="shared" si="109"/>
        <v>18</v>
      </c>
      <c r="AL613">
        <f t="shared" si="110"/>
        <v>3.58</v>
      </c>
      <c r="AM613" cm="1">
        <f t="array" ref="AM613">1+SUMPRODUCT((D$469:D$776=D613)*(AL$469:AL$776&lt;AL613))</f>
        <v>59</v>
      </c>
      <c r="AN613">
        <f t="shared" si="111"/>
        <v>59</v>
      </c>
    </row>
    <row r="614" spans="2:40" x14ac:dyDescent="0.3">
      <c r="B614" t="s">
        <v>160</v>
      </c>
      <c r="C614" t="str">
        <f>VLOOKUP(B614,class!A$1:B$357,2,FALSE)</f>
        <v>Shire district</v>
      </c>
      <c r="D614" t="str">
        <f>VLOOKUP(B614,classifications!E$3:F$335,2,FALSE)</f>
        <v>Urban with Significant Rural (rural including hub towns 26-49%)</v>
      </c>
      <c r="E614" s="7">
        <f t="shared" si="88"/>
        <v>2.97</v>
      </c>
      <c r="F614" s="49">
        <f t="shared" si="96"/>
        <v>20</v>
      </c>
      <c r="G614" s="49">
        <f t="shared" si="80"/>
        <v>20</v>
      </c>
      <c r="H614">
        <f t="shared" si="89"/>
        <v>2.94</v>
      </c>
      <c r="I614" s="49">
        <f t="shared" si="97"/>
        <v>24</v>
      </c>
      <c r="J614" s="49">
        <f t="shared" si="81"/>
        <v>24</v>
      </c>
      <c r="K614">
        <f t="shared" si="90"/>
        <v>2.79</v>
      </c>
      <c r="L614">
        <f t="shared" si="98"/>
        <v>21</v>
      </c>
      <c r="M614" s="49">
        <f t="shared" si="82"/>
        <v>21</v>
      </c>
      <c r="N614">
        <f t="shared" si="91"/>
        <v>2.68</v>
      </c>
      <c r="O614">
        <f t="shared" si="99"/>
        <v>20</v>
      </c>
      <c r="P614" s="49">
        <f t="shared" si="83"/>
        <v>20</v>
      </c>
      <c r="Q614">
        <f t="shared" si="92"/>
        <v>2.56</v>
      </c>
      <c r="R614">
        <f t="shared" si="100"/>
        <v>11</v>
      </c>
      <c r="S614" s="49">
        <f t="shared" si="84"/>
        <v>11</v>
      </c>
      <c r="T614">
        <f t="shared" si="93"/>
        <v>2.23</v>
      </c>
      <c r="U614">
        <f t="shared" si="101"/>
        <v>2</v>
      </c>
      <c r="V614" s="49">
        <f t="shared" si="85"/>
        <v>2</v>
      </c>
      <c r="W614">
        <f t="shared" si="94"/>
        <v>2.38</v>
      </c>
      <c r="X614">
        <f t="shared" si="102"/>
        <v>4</v>
      </c>
      <c r="Y614" s="49">
        <f t="shared" si="86"/>
        <v>4</v>
      </c>
      <c r="Z614">
        <f t="shared" si="95"/>
        <v>2.71</v>
      </c>
      <c r="AA614">
        <f t="shared" si="103"/>
        <v>24</v>
      </c>
      <c r="AB614">
        <f t="shared" si="87"/>
        <v>24</v>
      </c>
      <c r="AC614">
        <f t="shared" si="104"/>
        <v>2.77</v>
      </c>
      <c r="AD614" cm="1">
        <f t="array" ref="AD614">1+SUMPRODUCT((D$469:D$776=D614)*(AC$469:AC$776&lt;AC614))</f>
        <v>17</v>
      </c>
      <c r="AE614">
        <f t="shared" si="105"/>
        <v>17</v>
      </c>
      <c r="AF614">
        <f t="shared" si="106"/>
        <v>3.69</v>
      </c>
      <c r="AG614" cm="1">
        <f t="array" ref="AG614">1+SUMPRODUCT((D$469:D$776=D614)*(AF$469:AF$776&lt;AF614))</f>
        <v>45</v>
      </c>
      <c r="AH614">
        <f t="shared" si="107"/>
        <v>45</v>
      </c>
      <c r="AI614">
        <f t="shared" si="108"/>
        <v>2.34</v>
      </c>
      <c r="AJ614" cm="1">
        <f t="array" ref="AJ614">1+SUMPRODUCT((D$469:D$776=D614)*(AI$469:AI$776&lt;AI614))</f>
        <v>1</v>
      </c>
      <c r="AK614">
        <f t="shared" si="109"/>
        <v>1</v>
      </c>
      <c r="AL614">
        <f t="shared" si="110"/>
        <v>2.79</v>
      </c>
      <c r="AM614" cm="1">
        <f t="array" ref="AM614">1+SUMPRODUCT((D$469:D$776=D614)*(AL$469:AL$776&lt;AL614))</f>
        <v>7</v>
      </c>
      <c r="AN614">
        <f t="shared" si="111"/>
        <v>7</v>
      </c>
    </row>
    <row r="615" spans="2:40" x14ac:dyDescent="0.3">
      <c r="B615" t="s">
        <v>161</v>
      </c>
      <c r="C615" t="str">
        <f>VLOOKUP(B615,class!A$1:B$357,2,FALSE)</f>
        <v>Shire district</v>
      </c>
      <c r="D615" t="str">
        <f>VLOOKUP(B615,classifications!E$3:F$335,2,FALSE)</f>
        <v>Urban with City and Town</v>
      </c>
      <c r="E615" s="7">
        <f t="shared" si="88"/>
        <v>4.1900000000000004</v>
      </c>
      <c r="F615" s="49">
        <f t="shared" si="96"/>
        <v>91</v>
      </c>
      <c r="G615" s="49">
        <f t="shared" si="80"/>
        <v>91</v>
      </c>
      <c r="H615">
        <f t="shared" si="89"/>
        <v>3.37</v>
      </c>
      <c r="I615" s="49">
        <f t="shared" si="97"/>
        <v>82</v>
      </c>
      <c r="J615" s="49">
        <f t="shared" si="81"/>
        <v>82</v>
      </c>
      <c r="K615">
        <f t="shared" si="90"/>
        <v>2.82</v>
      </c>
      <c r="L615">
        <f t="shared" si="98"/>
        <v>31</v>
      </c>
      <c r="M615" s="49">
        <f t="shared" si="82"/>
        <v>31</v>
      </c>
      <c r="N615">
        <f t="shared" si="91"/>
        <v>3.12</v>
      </c>
      <c r="O615">
        <f t="shared" si="99"/>
        <v>80</v>
      </c>
      <c r="P615" s="49">
        <f t="shared" si="83"/>
        <v>80</v>
      </c>
      <c r="Q615">
        <f t="shared" si="92"/>
        <v>2.7</v>
      </c>
      <c r="R615">
        <f t="shared" si="100"/>
        <v>24</v>
      </c>
      <c r="S615" s="49">
        <f t="shared" si="84"/>
        <v>24</v>
      </c>
      <c r="T615">
        <f t="shared" si="93"/>
        <v>3.07</v>
      </c>
      <c r="U615">
        <f t="shared" si="101"/>
        <v>71</v>
      </c>
      <c r="V615" s="49">
        <f t="shared" si="85"/>
        <v>71</v>
      </c>
      <c r="W615">
        <f t="shared" si="94"/>
        <v>2.83</v>
      </c>
      <c r="X615">
        <f t="shared" si="102"/>
        <v>40</v>
      </c>
      <c r="Y615" s="49">
        <f t="shared" si="86"/>
        <v>40</v>
      </c>
      <c r="Z615">
        <f t="shared" si="95"/>
        <v>3.4</v>
      </c>
      <c r="AA615">
        <f t="shared" si="103"/>
        <v>86</v>
      </c>
      <c r="AB615">
        <f t="shared" si="87"/>
        <v>86</v>
      </c>
      <c r="AC615">
        <f t="shared" si="104"/>
        <v>3.73</v>
      </c>
      <c r="AD615" cm="1">
        <f t="array" ref="AD615">1+SUMPRODUCT((D$469:D$776=D615)*(AC$469:AC$776&lt;AC615))</f>
        <v>86</v>
      </c>
      <c r="AE615">
        <f t="shared" si="105"/>
        <v>86</v>
      </c>
      <c r="AF615">
        <f t="shared" si="106"/>
        <v>3.82</v>
      </c>
      <c r="AG615" cm="1">
        <f t="array" ref="AG615">1+SUMPRODUCT((D$469:D$776=D615)*(AF$469:AF$776&lt;AF615))</f>
        <v>85</v>
      </c>
      <c r="AH615">
        <f t="shared" si="107"/>
        <v>85</v>
      </c>
      <c r="AI615">
        <f t="shared" si="108"/>
        <v>3.52</v>
      </c>
      <c r="AJ615" cm="1">
        <f t="array" ref="AJ615">1+SUMPRODUCT((D$469:D$776=D615)*(AI$469:AI$776&lt;AI615))</f>
        <v>78</v>
      </c>
      <c r="AK615">
        <f t="shared" si="109"/>
        <v>78</v>
      </c>
      <c r="AL615">
        <f t="shared" si="110"/>
        <v>3.11</v>
      </c>
      <c r="AM615" cm="1">
        <f t="array" ref="AM615">1+SUMPRODUCT((D$469:D$776=D615)*(AL$469:AL$776&lt;AL615))</f>
        <v>28</v>
      </c>
      <c r="AN615">
        <f t="shared" si="111"/>
        <v>28</v>
      </c>
    </row>
    <row r="616" spans="2:40" x14ac:dyDescent="0.3">
      <c r="B616" t="s">
        <v>162</v>
      </c>
      <c r="C616" t="str">
        <f>VLOOKUP(B616,class!A$1:B$357,2,FALSE)</f>
        <v>Metropolitan district</v>
      </c>
      <c r="D616" t="str">
        <f>VLOOKUP(B616,classifications!E$3:F$335,2,FALSE)</f>
        <v>Urban with Major Conurbation</v>
      </c>
      <c r="E616" s="7">
        <f t="shared" si="88"/>
        <v>3.44</v>
      </c>
      <c r="F616" s="49">
        <f t="shared" si="96"/>
        <v>54</v>
      </c>
      <c r="G616" s="49">
        <f t="shared" si="80"/>
        <v>54</v>
      </c>
      <c r="H616">
        <f t="shared" si="89"/>
        <v>3.51</v>
      </c>
      <c r="I616" s="49">
        <f t="shared" si="97"/>
        <v>65</v>
      </c>
      <c r="J616" s="49">
        <f t="shared" si="81"/>
        <v>65</v>
      </c>
      <c r="K616">
        <f t="shared" si="90"/>
        <v>3.36</v>
      </c>
      <c r="L616">
        <f t="shared" si="98"/>
        <v>62</v>
      </c>
      <c r="M616" s="49">
        <f t="shared" si="82"/>
        <v>62</v>
      </c>
      <c r="N616">
        <f t="shared" si="91"/>
        <v>3.42</v>
      </c>
      <c r="O616">
        <f t="shared" si="99"/>
        <v>71</v>
      </c>
      <c r="P616" s="49">
        <f t="shared" si="83"/>
        <v>71</v>
      </c>
      <c r="Q616">
        <f t="shared" si="92"/>
        <v>3.16</v>
      </c>
      <c r="R616">
        <f t="shared" si="100"/>
        <v>58</v>
      </c>
      <c r="S616" s="49">
        <f t="shared" si="84"/>
        <v>58</v>
      </c>
      <c r="T616">
        <f t="shared" si="93"/>
        <v>3</v>
      </c>
      <c r="U616">
        <f t="shared" si="101"/>
        <v>32</v>
      </c>
      <c r="V616" s="49">
        <f t="shared" si="85"/>
        <v>32</v>
      </c>
      <c r="W616">
        <f t="shared" si="94"/>
        <v>2.94</v>
      </c>
      <c r="X616">
        <f t="shared" si="102"/>
        <v>31</v>
      </c>
      <c r="Y616" s="49">
        <f t="shared" si="86"/>
        <v>31</v>
      </c>
      <c r="Z616">
        <f t="shared" si="95"/>
        <v>2.81</v>
      </c>
      <c r="AA616">
        <f t="shared" si="103"/>
        <v>23</v>
      </c>
      <c r="AB616">
        <f t="shared" si="87"/>
        <v>23</v>
      </c>
      <c r="AC616">
        <f t="shared" si="104"/>
        <v>3.21</v>
      </c>
      <c r="AD616" cm="1">
        <f t="array" ref="AD616">1+SUMPRODUCT((D$469:D$776=D616)*(AC$469:AC$776&lt;AC616))</f>
        <v>54</v>
      </c>
      <c r="AE616">
        <f t="shared" si="105"/>
        <v>54</v>
      </c>
      <c r="AF616">
        <f t="shared" si="106"/>
        <v>3.63</v>
      </c>
      <c r="AG616" cm="1">
        <f t="array" ref="AG616">1+SUMPRODUCT((D$469:D$776=D616)*(AF$469:AF$776&lt;AF616))</f>
        <v>60</v>
      </c>
      <c r="AH616">
        <f t="shared" si="107"/>
        <v>60</v>
      </c>
      <c r="AI616">
        <f t="shared" si="108"/>
        <v>3.28</v>
      </c>
      <c r="AJ616" cm="1">
        <f t="array" ref="AJ616">1+SUMPRODUCT((D$469:D$776=D616)*(AI$469:AI$776&lt;AI616))</f>
        <v>45</v>
      </c>
      <c r="AK616">
        <f t="shared" si="109"/>
        <v>45</v>
      </c>
      <c r="AL616">
        <f t="shared" si="110"/>
        <v>3.28</v>
      </c>
      <c r="AM616" cm="1">
        <f t="array" ref="AM616">1+SUMPRODUCT((D$469:D$776=D616)*(AL$469:AL$776&lt;AL616))</f>
        <v>25</v>
      </c>
      <c r="AN616">
        <f t="shared" si="111"/>
        <v>25</v>
      </c>
    </row>
    <row r="617" spans="2:40" x14ac:dyDescent="0.3">
      <c r="B617" t="s">
        <v>163</v>
      </c>
      <c r="C617" t="str">
        <f>VLOOKUP(B617,class!A$1:B$357,2,FALSE)</f>
        <v>Unitary authority</v>
      </c>
      <c r="D617" t="str">
        <f>VLOOKUP(B617,classifications!E$3:F$335,2,FALSE)</f>
        <v>Urban with City and Town</v>
      </c>
      <c r="E617" s="7">
        <f t="shared" si="88"/>
        <v>3.09</v>
      </c>
      <c r="F617" s="49">
        <f t="shared" si="96"/>
        <v>47</v>
      </c>
      <c r="G617" s="49">
        <f t="shared" si="80"/>
        <v>47</v>
      </c>
      <c r="H617">
        <f t="shared" si="89"/>
        <v>2.83</v>
      </c>
      <c r="I617" s="49">
        <f t="shared" si="97"/>
        <v>18</v>
      </c>
      <c r="J617" s="49">
        <f t="shared" si="81"/>
        <v>18</v>
      </c>
      <c r="K617">
        <f t="shared" si="90"/>
        <v>3.14</v>
      </c>
      <c r="L617">
        <f t="shared" si="98"/>
        <v>71</v>
      </c>
      <c r="M617" s="49">
        <f t="shared" si="82"/>
        <v>71</v>
      </c>
      <c r="N617">
        <f t="shared" si="91"/>
        <v>2.99</v>
      </c>
      <c r="O617">
        <f t="shared" si="99"/>
        <v>67</v>
      </c>
      <c r="P617" s="49">
        <f t="shared" si="83"/>
        <v>67</v>
      </c>
      <c r="Q617">
        <f t="shared" si="92"/>
        <v>2.8</v>
      </c>
      <c r="R617">
        <f t="shared" si="100"/>
        <v>32</v>
      </c>
      <c r="S617" s="49">
        <f t="shared" si="84"/>
        <v>32</v>
      </c>
      <c r="T617">
        <f t="shared" si="93"/>
        <v>2.84</v>
      </c>
      <c r="U617">
        <f t="shared" si="101"/>
        <v>38</v>
      </c>
      <c r="V617" s="49">
        <f t="shared" si="85"/>
        <v>38</v>
      </c>
      <c r="W617">
        <f t="shared" si="94"/>
        <v>2.83</v>
      </c>
      <c r="X617">
        <f t="shared" si="102"/>
        <v>40</v>
      </c>
      <c r="Y617" s="49">
        <f t="shared" si="86"/>
        <v>40</v>
      </c>
      <c r="Z617">
        <f t="shared" si="95"/>
        <v>2.44</v>
      </c>
      <c r="AA617">
        <f t="shared" si="103"/>
        <v>8</v>
      </c>
      <c r="AB617">
        <f t="shared" si="87"/>
        <v>8</v>
      </c>
      <c r="AC617">
        <f t="shared" si="104"/>
        <v>2.6</v>
      </c>
      <c r="AD617" cm="1">
        <f t="array" ref="AD617">1+SUMPRODUCT((D$469:D$776=D617)*(AC$469:AC$776&lt;AC617))</f>
        <v>9</v>
      </c>
      <c r="AE617">
        <f t="shared" si="105"/>
        <v>9</v>
      </c>
      <c r="AF617">
        <f t="shared" si="106"/>
        <v>2.91</v>
      </c>
      <c r="AG617" cm="1">
        <f t="array" ref="AG617">1+SUMPRODUCT((D$469:D$776=D617)*(AF$469:AF$776&lt;AF617))</f>
        <v>9</v>
      </c>
      <c r="AH617">
        <f t="shared" si="107"/>
        <v>9</v>
      </c>
      <c r="AI617">
        <f t="shared" si="108"/>
        <v>2.75</v>
      </c>
      <c r="AJ617" cm="1">
        <f t="array" ref="AJ617">1+SUMPRODUCT((D$469:D$776=D617)*(AI$469:AI$776&lt;AI617))</f>
        <v>15</v>
      </c>
      <c r="AK617">
        <f t="shared" si="109"/>
        <v>15</v>
      </c>
      <c r="AL617">
        <f t="shared" si="110"/>
        <v>2.64</v>
      </c>
      <c r="AM617" cm="1">
        <f t="array" ref="AM617">1+SUMPRODUCT((D$469:D$776=D617)*(AL$469:AL$776&lt;AL617))</f>
        <v>5</v>
      </c>
      <c r="AN617">
        <f t="shared" si="111"/>
        <v>5</v>
      </c>
    </row>
    <row r="618" spans="2:40" x14ac:dyDescent="0.3">
      <c r="B618" t="s">
        <v>164</v>
      </c>
      <c r="C618" t="str">
        <f>VLOOKUP(B618,class!A$1:B$357,2,FALSE)</f>
        <v>Shire district</v>
      </c>
      <c r="D618" t="str">
        <f>VLOOKUP(B618,classifications!E$3:F$335,2,FALSE)</f>
        <v>Urban with Significant Rural (rural including hub towns 26-49%)</v>
      </c>
      <c r="E618" s="7">
        <f t="shared" si="88"/>
        <v>3.14</v>
      </c>
      <c r="F618" s="49">
        <f t="shared" si="96"/>
        <v>33</v>
      </c>
      <c r="G618" s="49">
        <f t="shared" si="80"/>
        <v>33</v>
      </c>
      <c r="H618">
        <f t="shared" si="89"/>
        <v>3.21</v>
      </c>
      <c r="I618" s="49">
        <f t="shared" si="97"/>
        <v>41</v>
      </c>
      <c r="J618" s="49">
        <f t="shared" si="81"/>
        <v>41</v>
      </c>
      <c r="K618">
        <f t="shared" si="90"/>
        <v>2.76</v>
      </c>
      <c r="L618">
        <f t="shared" si="98"/>
        <v>19</v>
      </c>
      <c r="M618" s="49">
        <f t="shared" si="82"/>
        <v>19</v>
      </c>
      <c r="N618">
        <f t="shared" si="91"/>
        <v>2.89</v>
      </c>
      <c r="O618">
        <f t="shared" si="99"/>
        <v>35</v>
      </c>
      <c r="P618" s="49">
        <f t="shared" si="83"/>
        <v>35</v>
      </c>
      <c r="Q618">
        <f t="shared" si="92"/>
        <v>2.77</v>
      </c>
      <c r="R618">
        <f t="shared" si="100"/>
        <v>18</v>
      </c>
      <c r="S618" s="49">
        <f t="shared" si="84"/>
        <v>18</v>
      </c>
      <c r="T618">
        <f t="shared" si="93"/>
        <v>2.95</v>
      </c>
      <c r="U618">
        <f t="shared" si="101"/>
        <v>32</v>
      </c>
      <c r="V618" s="49">
        <f t="shared" si="85"/>
        <v>32</v>
      </c>
      <c r="W618">
        <f t="shared" si="94"/>
        <v>2.87</v>
      </c>
      <c r="X618">
        <f t="shared" si="102"/>
        <v>29</v>
      </c>
      <c r="Y618" s="49">
        <f t="shared" si="86"/>
        <v>29</v>
      </c>
      <c r="Z618">
        <f t="shared" si="95"/>
        <v>2.92</v>
      </c>
      <c r="AA618">
        <f t="shared" si="103"/>
        <v>37</v>
      </c>
      <c r="AB618">
        <f t="shared" si="87"/>
        <v>37</v>
      </c>
      <c r="AC618">
        <f t="shared" si="104"/>
        <v>3</v>
      </c>
      <c r="AD618" cm="1">
        <f t="array" ref="AD618">1+SUMPRODUCT((D$469:D$776=D618)*(AC$469:AC$776&lt;AC618))</f>
        <v>25</v>
      </c>
      <c r="AE618">
        <f t="shared" si="105"/>
        <v>25</v>
      </c>
      <c r="AF618">
        <f t="shared" si="106"/>
        <v>3.29</v>
      </c>
      <c r="AG618" cm="1">
        <f t="array" ref="AG618">1+SUMPRODUCT((D$469:D$776=D618)*(AF$469:AF$776&lt;AF618))</f>
        <v>31</v>
      </c>
      <c r="AH618">
        <f t="shared" si="107"/>
        <v>31</v>
      </c>
      <c r="AI618">
        <f t="shared" si="108"/>
        <v>3.23</v>
      </c>
      <c r="AJ618" cm="1">
        <f t="array" ref="AJ618">1+SUMPRODUCT((D$469:D$776=D618)*(AI$469:AI$776&lt;AI618))</f>
        <v>37</v>
      </c>
      <c r="AK618">
        <f t="shared" si="109"/>
        <v>37</v>
      </c>
      <c r="AL618">
        <f t="shared" si="110"/>
        <v>3.01</v>
      </c>
      <c r="AM618" cm="1">
        <f t="array" ref="AM618">1+SUMPRODUCT((D$469:D$776=D618)*(AL$469:AL$776&lt;AL618))</f>
        <v>16</v>
      </c>
      <c r="AN618">
        <f t="shared" si="111"/>
        <v>16</v>
      </c>
    </row>
    <row r="619" spans="2:40" x14ac:dyDescent="0.3">
      <c r="B619" t="s">
        <v>165</v>
      </c>
      <c r="C619" t="str">
        <f>VLOOKUP(B619,class!A$1:B$357,2,FALSE)</f>
        <v>Shire district</v>
      </c>
      <c r="D619" t="str">
        <f>VLOOKUP(B619,classifications!E$3:F$335,2,FALSE)</f>
        <v xml:space="preserve">Mainly Rural (rural including hub towns &gt;=80%) </v>
      </c>
      <c r="E619" s="7">
        <f t="shared" si="88"/>
        <v>2.65</v>
      </c>
      <c r="F619" s="49">
        <f t="shared" si="96"/>
        <v>7</v>
      </c>
      <c r="G619" s="49">
        <f t="shared" si="80"/>
        <v>7</v>
      </c>
      <c r="H619">
        <f t="shared" si="89"/>
        <v>2.54</v>
      </c>
      <c r="I619" s="49">
        <f t="shared" si="97"/>
        <v>7</v>
      </c>
      <c r="J619" s="49">
        <f t="shared" si="81"/>
        <v>7</v>
      </c>
      <c r="K619">
        <f t="shared" si="90"/>
        <v>3.2</v>
      </c>
      <c r="L619">
        <f t="shared" si="98"/>
        <v>39</v>
      </c>
      <c r="M619" s="49">
        <f t="shared" si="82"/>
        <v>39</v>
      </c>
      <c r="N619">
        <f t="shared" si="91"/>
        <v>2.93</v>
      </c>
      <c r="O619">
        <f t="shared" si="99"/>
        <v>36</v>
      </c>
      <c r="P619" s="49">
        <f t="shared" si="83"/>
        <v>36</v>
      </c>
      <c r="Q619">
        <f t="shared" si="92"/>
        <v>2.37</v>
      </c>
      <c r="R619">
        <f t="shared" si="100"/>
        <v>6</v>
      </c>
      <c r="S619" s="49">
        <f t="shared" si="84"/>
        <v>6</v>
      </c>
      <c r="T619">
        <f t="shared" si="93"/>
        <v>2.76</v>
      </c>
      <c r="U619">
        <f t="shared" si="101"/>
        <v>26</v>
      </c>
      <c r="V619" s="49">
        <f t="shared" si="85"/>
        <v>26</v>
      </c>
      <c r="W619">
        <f t="shared" si="94"/>
        <v>2.91</v>
      </c>
      <c r="X619">
        <f t="shared" si="102"/>
        <v>32</v>
      </c>
      <c r="Y619" s="49">
        <f t="shared" si="86"/>
        <v>32</v>
      </c>
      <c r="Z619">
        <f t="shared" si="95"/>
        <v>2.86</v>
      </c>
      <c r="AA619">
        <f t="shared" si="103"/>
        <v>26</v>
      </c>
      <c r="AB619">
        <f t="shared" si="87"/>
        <v>26</v>
      </c>
      <c r="AC619">
        <f t="shared" si="104"/>
        <v>1.93</v>
      </c>
      <c r="AD619" cm="1">
        <f t="array" ref="AD619">1+SUMPRODUCT((D$469:D$776=D619)*(AC$469:AC$776&lt;AC619))</f>
        <v>1</v>
      </c>
      <c r="AE619">
        <f t="shared" si="105"/>
        <v>1</v>
      </c>
      <c r="AF619">
        <f t="shared" si="106"/>
        <v>2.96</v>
      </c>
      <c r="AG619" cm="1">
        <f t="array" ref="AG619">1+SUMPRODUCT((D$469:D$776=D619)*(AF$469:AF$776&lt;AF619))</f>
        <v>15</v>
      </c>
      <c r="AH619">
        <f t="shared" si="107"/>
        <v>15</v>
      </c>
      <c r="AI619">
        <f t="shared" si="108"/>
        <v>3.39</v>
      </c>
      <c r="AJ619" cm="1">
        <f t="array" ref="AJ619">1+SUMPRODUCT((D$469:D$776=D619)*(AI$469:AI$776&lt;AI619))</f>
        <v>38</v>
      </c>
      <c r="AK619">
        <f t="shared" si="109"/>
        <v>38</v>
      </c>
      <c r="AL619" t="str">
        <f t="shared" si="110"/>
        <v>x</v>
      </c>
      <c r="AM619" cm="1">
        <f t="array" ref="AM619">1+SUMPRODUCT((D$469:D$776=D619)*(AL$469:AL$776&lt;AL619))</f>
        <v>40</v>
      </c>
      <c r="AN619">
        <f t="shared" si="111"/>
        <v>9999</v>
      </c>
    </row>
    <row r="620" spans="2:40" x14ac:dyDescent="0.3">
      <c r="B620" t="s">
        <v>166</v>
      </c>
      <c r="C620" t="str">
        <f>VLOOKUP(B620,class!A$1:B$357,2,FALSE)</f>
        <v>Shire district</v>
      </c>
      <c r="D620" t="str">
        <f>VLOOKUP(B620,classifications!E$3:F$335,2,FALSE)</f>
        <v xml:space="preserve">Largely Rural (rural including hub towns 50-79%) </v>
      </c>
      <c r="E620" s="7">
        <f t="shared" si="88"/>
        <v>3.09</v>
      </c>
      <c r="F620" s="49">
        <f t="shared" si="96"/>
        <v>29</v>
      </c>
      <c r="G620" s="49">
        <f t="shared" si="80"/>
        <v>29</v>
      </c>
      <c r="H620">
        <f t="shared" si="89"/>
        <v>2.59</v>
      </c>
      <c r="I620" s="49">
        <f t="shared" si="97"/>
        <v>5</v>
      </c>
      <c r="J620" s="49">
        <f t="shared" si="81"/>
        <v>5</v>
      </c>
      <c r="K620">
        <f t="shared" si="90"/>
        <v>2.5</v>
      </c>
      <c r="L620">
        <f t="shared" si="98"/>
        <v>6</v>
      </c>
      <c r="M620" s="49">
        <f t="shared" si="82"/>
        <v>6</v>
      </c>
      <c r="N620">
        <f t="shared" si="91"/>
        <v>2.9</v>
      </c>
      <c r="O620">
        <f t="shared" si="99"/>
        <v>35</v>
      </c>
      <c r="P620" s="49">
        <f t="shared" si="83"/>
        <v>35</v>
      </c>
      <c r="Q620">
        <f t="shared" si="92"/>
        <v>2.36</v>
      </c>
      <c r="R620">
        <f t="shared" si="100"/>
        <v>4</v>
      </c>
      <c r="S620" s="49">
        <f t="shared" si="84"/>
        <v>4</v>
      </c>
      <c r="T620">
        <f t="shared" si="93"/>
        <v>2.75</v>
      </c>
      <c r="U620">
        <f t="shared" si="101"/>
        <v>19</v>
      </c>
      <c r="V620" s="49">
        <f t="shared" si="85"/>
        <v>19</v>
      </c>
      <c r="W620">
        <f t="shared" si="94"/>
        <v>2.67</v>
      </c>
      <c r="X620">
        <f t="shared" si="102"/>
        <v>11</v>
      </c>
      <c r="Y620" s="49">
        <f t="shared" si="86"/>
        <v>11</v>
      </c>
      <c r="Z620">
        <f t="shared" si="95"/>
        <v>2.82</v>
      </c>
      <c r="AA620">
        <f t="shared" si="103"/>
        <v>23</v>
      </c>
      <c r="AB620">
        <f t="shared" si="87"/>
        <v>23</v>
      </c>
      <c r="AC620">
        <f t="shared" si="104"/>
        <v>3.03</v>
      </c>
      <c r="AD620" cm="1">
        <f t="array" ref="AD620">1+SUMPRODUCT((D$469:D$776=D620)*(AC$469:AC$776&lt;AC620))</f>
        <v>19</v>
      </c>
      <c r="AE620">
        <f t="shared" si="105"/>
        <v>19</v>
      </c>
      <c r="AF620">
        <f t="shared" si="106"/>
        <v>2.9</v>
      </c>
      <c r="AG620" cm="1">
        <f t="array" ref="AG620">1+SUMPRODUCT((D$469:D$776=D620)*(AF$469:AF$776&lt;AF620))</f>
        <v>8</v>
      </c>
      <c r="AH620">
        <f t="shared" si="107"/>
        <v>8</v>
      </c>
      <c r="AI620">
        <f t="shared" si="108"/>
        <v>3.15</v>
      </c>
      <c r="AJ620" cm="1">
        <f t="array" ref="AJ620">1+SUMPRODUCT((D$469:D$776=D620)*(AI$469:AI$776&lt;AI620))</f>
        <v>28</v>
      </c>
      <c r="AK620">
        <f t="shared" si="109"/>
        <v>28</v>
      </c>
      <c r="AL620">
        <f t="shared" si="110"/>
        <v>2.5</v>
      </c>
      <c r="AM620" cm="1">
        <f t="array" ref="AM620">1+SUMPRODUCT((D$469:D$776=D620)*(AL$469:AL$776&lt;AL620))</f>
        <v>4</v>
      </c>
      <c r="AN620">
        <f t="shared" si="111"/>
        <v>4</v>
      </c>
    </row>
    <row r="621" spans="2:40" x14ac:dyDescent="0.3">
      <c r="B621" t="s">
        <v>167</v>
      </c>
      <c r="C621" t="str">
        <f>VLOOKUP(B621,class!A$1:B$357,2,FALSE)</f>
        <v>Metropolitan district</v>
      </c>
      <c r="D621" t="str">
        <f>VLOOKUP(B621,classifications!E$3:F$335,2,FALSE)</f>
        <v>Urban with Major Conurbation</v>
      </c>
      <c r="E621" s="7">
        <f t="shared" si="88"/>
        <v>3.44</v>
      </c>
      <c r="F621" s="49">
        <f t="shared" si="96"/>
        <v>54</v>
      </c>
      <c r="G621" s="49">
        <f t="shared" si="80"/>
        <v>54</v>
      </c>
      <c r="H621">
        <f t="shared" si="89"/>
        <v>3.23</v>
      </c>
      <c r="I621" s="49">
        <f t="shared" si="97"/>
        <v>47</v>
      </c>
      <c r="J621" s="49">
        <f t="shared" si="81"/>
        <v>47</v>
      </c>
      <c r="K621">
        <f t="shared" si="90"/>
        <v>3.02</v>
      </c>
      <c r="L621">
        <f t="shared" si="98"/>
        <v>32</v>
      </c>
      <c r="M621" s="49">
        <f t="shared" si="82"/>
        <v>32</v>
      </c>
      <c r="N621">
        <f t="shared" si="91"/>
        <v>2.99</v>
      </c>
      <c r="O621">
        <f t="shared" si="99"/>
        <v>31</v>
      </c>
      <c r="P621" s="49">
        <f t="shared" si="83"/>
        <v>31</v>
      </c>
      <c r="Q621">
        <f t="shared" si="92"/>
        <v>3.08</v>
      </c>
      <c r="R621">
        <f t="shared" si="100"/>
        <v>45</v>
      </c>
      <c r="S621" s="49">
        <f t="shared" si="84"/>
        <v>45</v>
      </c>
      <c r="T621">
        <f t="shared" si="93"/>
        <v>3.37</v>
      </c>
      <c r="U621">
        <f t="shared" si="101"/>
        <v>64</v>
      </c>
      <c r="V621" s="49">
        <f t="shared" si="85"/>
        <v>64</v>
      </c>
      <c r="W621">
        <f t="shared" si="94"/>
        <v>2.86</v>
      </c>
      <c r="X621">
        <f t="shared" si="102"/>
        <v>24</v>
      </c>
      <c r="Y621" s="49">
        <f t="shared" si="86"/>
        <v>24</v>
      </c>
      <c r="Z621">
        <f t="shared" si="95"/>
        <v>3.01</v>
      </c>
      <c r="AA621">
        <f t="shared" si="103"/>
        <v>43</v>
      </c>
      <c r="AB621">
        <f t="shared" si="87"/>
        <v>43</v>
      </c>
      <c r="AC621">
        <f t="shared" si="104"/>
        <v>3.05</v>
      </c>
      <c r="AD621" cm="1">
        <f t="array" ref="AD621">1+SUMPRODUCT((D$469:D$776=D621)*(AC$469:AC$776&lt;AC621))</f>
        <v>37</v>
      </c>
      <c r="AE621">
        <f t="shared" si="105"/>
        <v>37</v>
      </c>
      <c r="AF621">
        <f t="shared" si="106"/>
        <v>3.51</v>
      </c>
      <c r="AG621" cm="1">
        <f t="array" ref="AG621">1+SUMPRODUCT((D$469:D$776=D621)*(AF$469:AF$776&lt;AF621))</f>
        <v>50</v>
      </c>
      <c r="AH621">
        <f t="shared" si="107"/>
        <v>50</v>
      </c>
      <c r="AI621">
        <f t="shared" si="108"/>
        <v>3.41</v>
      </c>
      <c r="AJ621" cm="1">
        <f t="array" ref="AJ621">1+SUMPRODUCT((D$469:D$776=D621)*(AI$469:AI$776&lt;AI621))</f>
        <v>57</v>
      </c>
      <c r="AK621">
        <f t="shared" si="109"/>
        <v>57</v>
      </c>
      <c r="AL621">
        <f t="shared" si="110"/>
        <v>3.73</v>
      </c>
      <c r="AM621" cm="1">
        <f t="array" ref="AM621">1+SUMPRODUCT((D$469:D$776=D621)*(AL$469:AL$776&lt;AL621))</f>
        <v>65</v>
      </c>
      <c r="AN621">
        <f t="shared" si="111"/>
        <v>65</v>
      </c>
    </row>
    <row r="622" spans="2:40" x14ac:dyDescent="0.3">
      <c r="B622" t="s">
        <v>168</v>
      </c>
      <c r="C622" t="str">
        <f>VLOOKUP(B622,class!A$1:B$357,2,FALSE)</f>
        <v>Shire district</v>
      </c>
      <c r="D622" t="str">
        <f>VLOOKUP(B622,classifications!E$3:F$335,2,FALSE)</f>
        <v>Urban with City and Town</v>
      </c>
      <c r="E622" s="7">
        <f t="shared" si="88"/>
        <v>3.35</v>
      </c>
      <c r="F622" s="49">
        <f t="shared" si="96"/>
        <v>78</v>
      </c>
      <c r="G622" s="49">
        <f t="shared" si="80"/>
        <v>78</v>
      </c>
      <c r="H622">
        <f t="shared" si="89"/>
        <v>2.67</v>
      </c>
      <c r="I622" s="49">
        <f t="shared" si="97"/>
        <v>8</v>
      </c>
      <c r="J622" s="49">
        <f t="shared" si="81"/>
        <v>8</v>
      </c>
      <c r="K622">
        <f t="shared" si="90"/>
        <v>2.63</v>
      </c>
      <c r="L622">
        <f t="shared" si="98"/>
        <v>16</v>
      </c>
      <c r="M622" s="49">
        <f t="shared" si="82"/>
        <v>16</v>
      </c>
      <c r="N622">
        <f t="shared" si="91"/>
        <v>2.87</v>
      </c>
      <c r="O622">
        <f t="shared" si="99"/>
        <v>53</v>
      </c>
      <c r="P622" s="49">
        <f t="shared" si="83"/>
        <v>53</v>
      </c>
      <c r="Q622">
        <f t="shared" si="92"/>
        <v>3.15</v>
      </c>
      <c r="R622">
        <f t="shared" si="100"/>
        <v>73</v>
      </c>
      <c r="S622" s="49">
        <f t="shared" si="84"/>
        <v>73</v>
      </c>
      <c r="T622">
        <f t="shared" si="93"/>
        <v>3.23</v>
      </c>
      <c r="U622">
        <f t="shared" si="101"/>
        <v>80</v>
      </c>
      <c r="V622" s="49">
        <f t="shared" si="85"/>
        <v>80</v>
      </c>
      <c r="W622">
        <f t="shared" si="94"/>
        <v>3.03</v>
      </c>
      <c r="X622">
        <f t="shared" si="102"/>
        <v>67</v>
      </c>
      <c r="Y622" s="49">
        <f t="shared" si="86"/>
        <v>67</v>
      </c>
      <c r="Z622">
        <f t="shared" si="95"/>
        <v>3.52</v>
      </c>
      <c r="AA622">
        <f t="shared" si="103"/>
        <v>89</v>
      </c>
      <c r="AB622">
        <f t="shared" si="87"/>
        <v>89</v>
      </c>
      <c r="AC622">
        <f t="shared" si="104"/>
        <v>3.49</v>
      </c>
      <c r="AD622" cm="1">
        <f t="array" ref="AD622">1+SUMPRODUCT((D$469:D$776=D622)*(AC$469:AC$776&lt;AC622))</f>
        <v>81</v>
      </c>
      <c r="AE622">
        <f t="shared" si="105"/>
        <v>81</v>
      </c>
      <c r="AF622">
        <f t="shared" si="106"/>
        <v>2.63</v>
      </c>
      <c r="AG622" cm="1">
        <f t="array" ref="AG622">1+SUMPRODUCT((D$469:D$776=D622)*(AF$469:AF$776&lt;AF622))</f>
        <v>2</v>
      </c>
      <c r="AH622">
        <f t="shared" si="107"/>
        <v>2</v>
      </c>
      <c r="AI622">
        <f t="shared" si="108"/>
        <v>3.06</v>
      </c>
      <c r="AJ622" cm="1">
        <f t="array" ref="AJ622">1+SUMPRODUCT((D$469:D$776=D622)*(AI$469:AI$776&lt;AI622))</f>
        <v>29</v>
      </c>
      <c r="AK622">
        <f t="shared" si="109"/>
        <v>29</v>
      </c>
      <c r="AL622">
        <f t="shared" si="110"/>
        <v>2.65</v>
      </c>
      <c r="AM622" cm="1">
        <f t="array" ref="AM622">1+SUMPRODUCT((D$469:D$776=D622)*(AL$469:AL$776&lt;AL622))</f>
        <v>6</v>
      </c>
      <c r="AN622">
        <f t="shared" si="111"/>
        <v>6</v>
      </c>
    </row>
    <row r="623" spans="2:40" x14ac:dyDescent="0.3">
      <c r="B623" t="s">
        <v>169</v>
      </c>
      <c r="C623" t="str">
        <f>VLOOKUP(B623,class!A$1:B$357,2,FALSE)</f>
        <v>Unitary authority</v>
      </c>
      <c r="D623" t="str">
        <f>VLOOKUP(B623,classifications!E$3:F$335,2,FALSE)</f>
        <v>Urban with City and Town</v>
      </c>
      <c r="E623" s="7">
        <f t="shared" si="88"/>
        <v>3.19</v>
      </c>
      <c r="F623" s="49">
        <f t="shared" si="96"/>
        <v>61</v>
      </c>
      <c r="G623" s="49">
        <f t="shared" si="80"/>
        <v>61</v>
      </c>
      <c r="H623">
        <f t="shared" si="89"/>
        <v>3</v>
      </c>
      <c r="I623" s="49">
        <f t="shared" si="97"/>
        <v>37</v>
      </c>
      <c r="J623" s="49">
        <f t="shared" si="81"/>
        <v>37</v>
      </c>
      <c r="K623">
        <f t="shared" si="90"/>
        <v>2.79</v>
      </c>
      <c r="L623">
        <f t="shared" si="98"/>
        <v>27</v>
      </c>
      <c r="M623" s="49">
        <f t="shared" si="82"/>
        <v>27</v>
      </c>
      <c r="N623">
        <f t="shared" si="91"/>
        <v>2.8</v>
      </c>
      <c r="O623">
        <f t="shared" si="99"/>
        <v>42</v>
      </c>
      <c r="P623" s="49">
        <f t="shared" si="83"/>
        <v>42</v>
      </c>
      <c r="Q623">
        <f t="shared" si="92"/>
        <v>2.93</v>
      </c>
      <c r="R623">
        <f t="shared" si="100"/>
        <v>58</v>
      </c>
      <c r="S623" s="49">
        <f t="shared" si="84"/>
        <v>58</v>
      </c>
      <c r="T623">
        <f t="shared" si="93"/>
        <v>3.17</v>
      </c>
      <c r="U623">
        <f t="shared" si="101"/>
        <v>76</v>
      </c>
      <c r="V623" s="49">
        <f t="shared" si="85"/>
        <v>76</v>
      </c>
      <c r="W623">
        <f t="shared" si="94"/>
        <v>3.06</v>
      </c>
      <c r="X623">
        <f t="shared" si="102"/>
        <v>70</v>
      </c>
      <c r="Y623" s="49">
        <f t="shared" si="86"/>
        <v>70</v>
      </c>
      <c r="Z623">
        <f t="shared" si="95"/>
        <v>3.23</v>
      </c>
      <c r="AA623">
        <f t="shared" si="103"/>
        <v>80</v>
      </c>
      <c r="AB623">
        <f t="shared" si="87"/>
        <v>80</v>
      </c>
      <c r="AC623">
        <f t="shared" si="104"/>
        <v>3.17</v>
      </c>
      <c r="AD623" cm="1">
        <f t="array" ref="AD623">1+SUMPRODUCT((D$469:D$776=D623)*(AC$469:AC$776&lt;AC623))</f>
        <v>61</v>
      </c>
      <c r="AE623">
        <f t="shared" si="105"/>
        <v>61</v>
      </c>
      <c r="AF623">
        <f t="shared" si="106"/>
        <v>3.43</v>
      </c>
      <c r="AG623" cm="1">
        <f t="array" ref="AG623">1+SUMPRODUCT((D$469:D$776=D623)*(AF$469:AF$776&lt;AF623))</f>
        <v>60</v>
      </c>
      <c r="AH623">
        <f t="shared" si="107"/>
        <v>60</v>
      </c>
      <c r="AI623">
        <f t="shared" si="108"/>
        <v>3.33</v>
      </c>
      <c r="AJ623" cm="1">
        <f t="array" ref="AJ623">1+SUMPRODUCT((D$469:D$776=D623)*(AI$469:AI$776&lt;AI623))</f>
        <v>64</v>
      </c>
      <c r="AK623">
        <f t="shared" si="109"/>
        <v>64</v>
      </c>
      <c r="AL623">
        <f t="shared" si="110"/>
        <v>3.29</v>
      </c>
      <c r="AM623" cm="1">
        <f t="array" ref="AM623">1+SUMPRODUCT((D$469:D$776=D623)*(AL$469:AL$776&lt;AL623))</f>
        <v>43</v>
      </c>
      <c r="AN623">
        <f t="shared" si="111"/>
        <v>43</v>
      </c>
    </row>
    <row r="624" spans="2:40" x14ac:dyDescent="0.3">
      <c r="B624" t="s">
        <v>170</v>
      </c>
      <c r="C624" t="str">
        <f>VLOOKUP(B624,class!A$1:B$357,2,FALSE)</f>
        <v>Shire district</v>
      </c>
      <c r="D624" t="str">
        <f>VLOOKUP(B624,classifications!E$3:F$335,2,FALSE)</f>
        <v xml:space="preserve">Mainly Rural (rural including hub towns &gt;=80%) </v>
      </c>
      <c r="E624" s="7">
        <f t="shared" si="88"/>
        <v>3.59</v>
      </c>
      <c r="F624" s="49">
        <f t="shared" si="96"/>
        <v>41</v>
      </c>
      <c r="G624" s="49">
        <f t="shared" si="80"/>
        <v>41</v>
      </c>
      <c r="H624">
        <f t="shared" si="89"/>
        <v>2.71</v>
      </c>
      <c r="I624" s="49">
        <f t="shared" si="97"/>
        <v>13</v>
      </c>
      <c r="J624" s="49">
        <f t="shared" si="81"/>
        <v>13</v>
      </c>
      <c r="K624">
        <f t="shared" si="90"/>
        <v>2.82</v>
      </c>
      <c r="L624">
        <f t="shared" si="98"/>
        <v>25</v>
      </c>
      <c r="M624" s="49">
        <f t="shared" si="82"/>
        <v>25</v>
      </c>
      <c r="N624">
        <f t="shared" si="91"/>
        <v>3.01</v>
      </c>
      <c r="O624">
        <f t="shared" si="99"/>
        <v>38</v>
      </c>
      <c r="P624" s="49">
        <f t="shared" si="83"/>
        <v>38</v>
      </c>
      <c r="Q624">
        <f t="shared" si="92"/>
        <v>3.32</v>
      </c>
      <c r="R624">
        <f t="shared" si="100"/>
        <v>41</v>
      </c>
      <c r="S624" s="49">
        <f t="shared" si="84"/>
        <v>41</v>
      </c>
      <c r="T624">
        <f t="shared" si="93"/>
        <v>3.22</v>
      </c>
      <c r="U624">
        <f t="shared" si="101"/>
        <v>42</v>
      </c>
      <c r="V624" s="49">
        <f t="shared" si="85"/>
        <v>42</v>
      </c>
      <c r="W624">
        <f t="shared" si="94"/>
        <v>3.56</v>
      </c>
      <c r="X624">
        <f t="shared" si="102"/>
        <v>41</v>
      </c>
      <c r="Y624" s="49">
        <f t="shared" si="86"/>
        <v>41</v>
      </c>
      <c r="Z624">
        <f t="shared" si="95"/>
        <v>3.79</v>
      </c>
      <c r="AA624">
        <f t="shared" si="103"/>
        <v>42</v>
      </c>
      <c r="AB624">
        <f t="shared" si="87"/>
        <v>42</v>
      </c>
      <c r="AC624">
        <f t="shared" si="104"/>
        <v>2.39</v>
      </c>
      <c r="AD624" cm="1">
        <f t="array" ref="AD624">1+SUMPRODUCT((D$469:D$776=D624)*(AC$469:AC$776&lt;AC624))</f>
        <v>3</v>
      </c>
      <c r="AE624">
        <f t="shared" si="105"/>
        <v>3</v>
      </c>
      <c r="AF624">
        <f t="shared" si="106"/>
        <v>3.06</v>
      </c>
      <c r="AG624" cm="1">
        <f t="array" ref="AG624">1+SUMPRODUCT((D$469:D$776=D624)*(AF$469:AF$776&lt;AF624))</f>
        <v>21</v>
      </c>
      <c r="AH624">
        <f t="shared" si="107"/>
        <v>21</v>
      </c>
      <c r="AI624">
        <f t="shared" si="108"/>
        <v>2.13</v>
      </c>
      <c r="AJ624" cm="1">
        <f t="array" ref="AJ624">1+SUMPRODUCT((D$469:D$776=D624)*(AI$469:AI$776&lt;AI624))</f>
        <v>1</v>
      </c>
      <c r="AK624">
        <f t="shared" si="109"/>
        <v>1</v>
      </c>
      <c r="AL624">
        <f t="shared" si="110"/>
        <v>3.16</v>
      </c>
      <c r="AM624" cm="1">
        <f t="array" ref="AM624">1+SUMPRODUCT((D$469:D$776=D624)*(AL$469:AL$776&lt;AL624))</f>
        <v>20</v>
      </c>
      <c r="AN624">
        <f t="shared" si="111"/>
        <v>20</v>
      </c>
    </row>
    <row r="625" spans="2:40" x14ac:dyDescent="0.3">
      <c r="B625" t="s">
        <v>171</v>
      </c>
      <c r="C625" t="str">
        <f>VLOOKUP(B625,class!A$1:B$357,2,FALSE)</f>
        <v>Shire district</v>
      </c>
      <c r="D625" t="str">
        <f>VLOOKUP(B625,classifications!E$3:F$335,2,FALSE)</f>
        <v xml:space="preserve">Mainly Rural (rural including hub towns &gt;=80%) </v>
      </c>
      <c r="E625" s="7">
        <f t="shared" si="88"/>
        <v>2.61</v>
      </c>
      <c r="F625" s="49">
        <f t="shared" si="96"/>
        <v>4</v>
      </c>
      <c r="G625" s="49">
        <f t="shared" si="80"/>
        <v>4</v>
      </c>
      <c r="H625">
        <f t="shared" si="89"/>
        <v>3.25</v>
      </c>
      <c r="I625" s="49">
        <f t="shared" si="97"/>
        <v>35</v>
      </c>
      <c r="J625" s="49">
        <f t="shared" si="81"/>
        <v>35</v>
      </c>
      <c r="K625">
        <f t="shared" si="90"/>
        <v>2.59</v>
      </c>
      <c r="L625">
        <f t="shared" si="98"/>
        <v>16</v>
      </c>
      <c r="M625" s="49">
        <f t="shared" si="82"/>
        <v>16</v>
      </c>
      <c r="N625">
        <f t="shared" si="91"/>
        <v>2.73</v>
      </c>
      <c r="O625">
        <f t="shared" si="99"/>
        <v>23</v>
      </c>
      <c r="P625" s="49">
        <f t="shared" si="83"/>
        <v>23</v>
      </c>
      <c r="Q625">
        <f t="shared" si="92"/>
        <v>3</v>
      </c>
      <c r="R625">
        <f t="shared" si="100"/>
        <v>35</v>
      </c>
      <c r="S625" s="49">
        <f t="shared" si="84"/>
        <v>35</v>
      </c>
      <c r="T625">
        <f t="shared" si="93"/>
        <v>3.18</v>
      </c>
      <c r="U625">
        <f t="shared" si="101"/>
        <v>41</v>
      </c>
      <c r="V625" s="49">
        <f t="shared" si="85"/>
        <v>41</v>
      </c>
      <c r="W625">
        <f t="shared" si="94"/>
        <v>2.91</v>
      </c>
      <c r="X625">
        <f t="shared" si="102"/>
        <v>32</v>
      </c>
      <c r="Y625" s="49">
        <f t="shared" si="86"/>
        <v>32</v>
      </c>
      <c r="Z625">
        <f t="shared" si="95"/>
        <v>3</v>
      </c>
      <c r="AA625">
        <f t="shared" si="103"/>
        <v>32</v>
      </c>
      <c r="AB625">
        <f t="shared" si="87"/>
        <v>32</v>
      </c>
      <c r="AC625">
        <f t="shared" si="104"/>
        <v>2.84</v>
      </c>
      <c r="AD625" cm="1">
        <f t="array" ref="AD625">1+SUMPRODUCT((D$469:D$776=D625)*(AC$469:AC$776&lt;AC625))</f>
        <v>16</v>
      </c>
      <c r="AE625">
        <f t="shared" si="105"/>
        <v>16</v>
      </c>
      <c r="AF625">
        <f t="shared" si="106"/>
        <v>3.47</v>
      </c>
      <c r="AG625" cm="1">
        <f t="array" ref="AG625">1+SUMPRODUCT((D$469:D$776=D625)*(AF$469:AF$776&lt;AF625))</f>
        <v>37</v>
      </c>
      <c r="AH625">
        <f t="shared" si="107"/>
        <v>37</v>
      </c>
      <c r="AI625">
        <f t="shared" si="108"/>
        <v>2.71</v>
      </c>
      <c r="AJ625" cm="1">
        <f t="array" ref="AJ625">1+SUMPRODUCT((D$469:D$776=D625)*(AI$469:AI$776&lt;AI625))</f>
        <v>13</v>
      </c>
      <c r="AK625">
        <f t="shared" si="109"/>
        <v>13</v>
      </c>
      <c r="AL625">
        <f t="shared" si="110"/>
        <v>3.08</v>
      </c>
      <c r="AM625" cm="1">
        <f t="array" ref="AM625">1+SUMPRODUCT((D$469:D$776=D625)*(AL$469:AL$776&lt;AL625))</f>
        <v>17</v>
      </c>
      <c r="AN625">
        <f t="shared" si="111"/>
        <v>17</v>
      </c>
    </row>
    <row r="626" spans="2:40" x14ac:dyDescent="0.3">
      <c r="B626" t="s">
        <v>172</v>
      </c>
      <c r="C626" t="str">
        <f>VLOOKUP(B626,class!A$1:B$357,2,FALSE)</f>
        <v>London borough</v>
      </c>
      <c r="D626" t="str">
        <f>VLOOKUP(B626,classifications!E$3:F$335,2,FALSE)</f>
        <v>Urban with Major Conurbation</v>
      </c>
      <c r="E626" s="7">
        <f t="shared" si="88"/>
        <v>3.78</v>
      </c>
      <c r="F626" s="49">
        <f t="shared" si="96"/>
        <v>70</v>
      </c>
      <c r="G626" s="49">
        <f t="shared" si="80"/>
        <v>70</v>
      </c>
      <c r="H626">
        <f t="shared" si="89"/>
        <v>3.59</v>
      </c>
      <c r="I626" s="49">
        <f t="shared" si="97"/>
        <v>68</v>
      </c>
      <c r="J626" s="49">
        <f t="shared" si="81"/>
        <v>68</v>
      </c>
      <c r="K626">
        <f t="shared" si="90"/>
        <v>3.38</v>
      </c>
      <c r="L626">
        <f t="shared" si="98"/>
        <v>63</v>
      </c>
      <c r="M626" s="49">
        <f t="shared" si="82"/>
        <v>63</v>
      </c>
      <c r="N626">
        <f t="shared" si="91"/>
        <v>3.31</v>
      </c>
      <c r="O626">
        <f t="shared" si="99"/>
        <v>62</v>
      </c>
      <c r="P626" s="49">
        <f t="shared" si="83"/>
        <v>62</v>
      </c>
      <c r="Q626">
        <f t="shared" si="92"/>
        <v>3.23</v>
      </c>
      <c r="R626">
        <f t="shared" si="100"/>
        <v>63</v>
      </c>
      <c r="S626" s="49">
        <f t="shared" si="84"/>
        <v>63</v>
      </c>
      <c r="T626">
        <f t="shared" si="93"/>
        <v>3.15</v>
      </c>
      <c r="U626">
        <f t="shared" si="101"/>
        <v>49</v>
      </c>
      <c r="V626" s="49">
        <f t="shared" si="85"/>
        <v>49</v>
      </c>
      <c r="W626">
        <f t="shared" si="94"/>
        <v>3.08</v>
      </c>
      <c r="X626">
        <f t="shared" si="102"/>
        <v>45</v>
      </c>
      <c r="Y626" s="49">
        <f t="shared" si="86"/>
        <v>45</v>
      </c>
      <c r="Z626">
        <f t="shared" si="95"/>
        <v>3.13</v>
      </c>
      <c r="AA626">
        <f t="shared" si="103"/>
        <v>55</v>
      </c>
      <c r="AB626">
        <f t="shared" si="87"/>
        <v>55</v>
      </c>
      <c r="AC626">
        <f t="shared" si="104"/>
        <v>3.01</v>
      </c>
      <c r="AD626" cm="1">
        <f t="array" ref="AD626">1+SUMPRODUCT((D$469:D$776=D626)*(AC$469:AC$776&lt;AC626))</f>
        <v>32</v>
      </c>
      <c r="AE626">
        <f t="shared" si="105"/>
        <v>32</v>
      </c>
      <c r="AF626">
        <f t="shared" si="106"/>
        <v>3.41</v>
      </c>
      <c r="AG626" cm="1">
        <f t="array" ref="AG626">1+SUMPRODUCT((D$469:D$776=D626)*(AF$469:AF$776&lt;AF626))</f>
        <v>39</v>
      </c>
      <c r="AH626">
        <f t="shared" si="107"/>
        <v>39</v>
      </c>
      <c r="AI626">
        <f t="shared" si="108"/>
        <v>3.26</v>
      </c>
      <c r="AJ626" cm="1">
        <f t="array" ref="AJ626">1+SUMPRODUCT((D$469:D$776=D626)*(AI$469:AI$776&lt;AI626))</f>
        <v>43</v>
      </c>
      <c r="AK626">
        <f t="shared" si="109"/>
        <v>43</v>
      </c>
      <c r="AL626">
        <f t="shared" si="110"/>
        <v>3.69</v>
      </c>
      <c r="AM626" cm="1">
        <f t="array" ref="AM626">1+SUMPRODUCT((D$469:D$776=D626)*(AL$469:AL$776&lt;AL626))</f>
        <v>64</v>
      </c>
      <c r="AN626">
        <f t="shared" si="111"/>
        <v>64</v>
      </c>
    </row>
    <row r="627" spans="2:40" x14ac:dyDescent="0.3">
      <c r="B627" t="s">
        <v>173</v>
      </c>
      <c r="C627" t="str">
        <f>VLOOKUP(B627,class!A$1:B$357,2,FALSE)</f>
        <v>Shire district</v>
      </c>
      <c r="D627" t="str">
        <f>VLOOKUP(B627,classifications!E$3:F$335,2,FALSE)</f>
        <v xml:space="preserve">Mainly Rural (rural including hub towns &gt;=80%) </v>
      </c>
      <c r="E627" s="7">
        <f t="shared" si="88"/>
        <v>3.12</v>
      </c>
      <c r="F627" s="49">
        <f t="shared" si="96"/>
        <v>29</v>
      </c>
      <c r="G627" s="49">
        <f t="shared" si="80"/>
        <v>29</v>
      </c>
      <c r="H627">
        <f t="shared" si="89"/>
        <v>3.29</v>
      </c>
      <c r="I627" s="49">
        <f t="shared" si="97"/>
        <v>36</v>
      </c>
      <c r="J627" s="49">
        <f t="shared" si="81"/>
        <v>36</v>
      </c>
      <c r="K627">
        <f t="shared" si="90"/>
        <v>2.84</v>
      </c>
      <c r="L627">
        <f t="shared" si="98"/>
        <v>26</v>
      </c>
      <c r="M627" s="49">
        <f t="shared" si="82"/>
        <v>26</v>
      </c>
      <c r="N627">
        <f t="shared" si="91"/>
        <v>2.94</v>
      </c>
      <c r="O627">
        <f t="shared" si="99"/>
        <v>37</v>
      </c>
      <c r="P627" s="49">
        <f t="shared" si="83"/>
        <v>37</v>
      </c>
      <c r="Q627">
        <f t="shared" si="92"/>
        <v>2.09</v>
      </c>
      <c r="R627">
        <f t="shared" si="100"/>
        <v>2</v>
      </c>
      <c r="S627" s="49">
        <f t="shared" si="84"/>
        <v>2</v>
      </c>
      <c r="T627">
        <f t="shared" si="93"/>
        <v>2.83</v>
      </c>
      <c r="U627">
        <f t="shared" si="101"/>
        <v>29</v>
      </c>
      <c r="V627" s="49">
        <f t="shared" si="85"/>
        <v>29</v>
      </c>
      <c r="W627">
        <f t="shared" si="94"/>
        <v>2.5499999999999998</v>
      </c>
      <c r="X627">
        <f t="shared" si="102"/>
        <v>13</v>
      </c>
      <c r="Y627" s="49">
        <f t="shared" si="86"/>
        <v>13</v>
      </c>
      <c r="Z627">
        <f t="shared" si="95"/>
        <v>2.72</v>
      </c>
      <c r="AA627">
        <f t="shared" si="103"/>
        <v>18</v>
      </c>
      <c r="AB627">
        <f t="shared" si="87"/>
        <v>18</v>
      </c>
      <c r="AC627">
        <f t="shared" si="104"/>
        <v>3.33</v>
      </c>
      <c r="AD627" cm="1">
        <f t="array" ref="AD627">1+SUMPRODUCT((D$469:D$776=D627)*(AC$469:AC$776&lt;AC627))</f>
        <v>42</v>
      </c>
      <c r="AE627">
        <f t="shared" si="105"/>
        <v>42</v>
      </c>
      <c r="AF627">
        <f t="shared" si="106"/>
        <v>3.15</v>
      </c>
      <c r="AG627" cm="1">
        <f t="array" ref="AG627">1+SUMPRODUCT((D$469:D$776=D627)*(AF$469:AF$776&lt;AF627))</f>
        <v>27</v>
      </c>
      <c r="AH627">
        <f t="shared" si="107"/>
        <v>27</v>
      </c>
      <c r="AI627">
        <f t="shared" si="108"/>
        <v>2.41</v>
      </c>
      <c r="AJ627" cm="1">
        <f t="array" ref="AJ627">1+SUMPRODUCT((D$469:D$776=D627)*(AI$469:AI$776&lt;AI627))</f>
        <v>5</v>
      </c>
      <c r="AK627">
        <f t="shared" si="109"/>
        <v>5</v>
      </c>
      <c r="AL627">
        <f t="shared" si="110"/>
        <v>3.08</v>
      </c>
      <c r="AM627" cm="1">
        <f t="array" ref="AM627">1+SUMPRODUCT((D$469:D$776=D627)*(AL$469:AL$776&lt;AL627))</f>
        <v>17</v>
      </c>
      <c r="AN627">
        <f t="shared" si="111"/>
        <v>17</v>
      </c>
    </row>
    <row r="628" spans="2:40" x14ac:dyDescent="0.3">
      <c r="B628" t="s">
        <v>174</v>
      </c>
      <c r="C628" t="str">
        <f>VLOOKUP(B628,class!A$1:B$357,2,FALSE)</f>
        <v>Shire district</v>
      </c>
      <c r="D628" t="str">
        <f>VLOOKUP(B628,classifications!E$3:F$335,2,FALSE)</f>
        <v xml:space="preserve">Mainly Rural (rural including hub towns &gt;=80%) </v>
      </c>
      <c r="E628" s="7">
        <f t="shared" si="88"/>
        <v>2.5499999999999998</v>
      </c>
      <c r="F628" s="49">
        <f t="shared" si="96"/>
        <v>1</v>
      </c>
      <c r="G628" s="49">
        <f t="shared" si="80"/>
        <v>1</v>
      </c>
      <c r="H628">
        <f t="shared" si="89"/>
        <v>2.73</v>
      </c>
      <c r="I628" s="49">
        <f t="shared" si="97"/>
        <v>14</v>
      </c>
      <c r="J628" s="49">
        <f t="shared" si="81"/>
        <v>14</v>
      </c>
      <c r="K628">
        <f t="shared" si="90"/>
        <v>3.01</v>
      </c>
      <c r="L628">
        <f t="shared" si="98"/>
        <v>35</v>
      </c>
      <c r="M628" s="49">
        <f t="shared" si="82"/>
        <v>35</v>
      </c>
      <c r="N628">
        <f t="shared" si="91"/>
        <v>3.19</v>
      </c>
      <c r="O628">
        <f t="shared" si="99"/>
        <v>41</v>
      </c>
      <c r="P628" s="49">
        <f t="shared" si="83"/>
        <v>41</v>
      </c>
      <c r="Q628">
        <f t="shared" si="92"/>
        <v>2.7</v>
      </c>
      <c r="R628">
        <f t="shared" si="100"/>
        <v>22</v>
      </c>
      <c r="S628" s="49">
        <f t="shared" si="84"/>
        <v>22</v>
      </c>
      <c r="T628">
        <f t="shared" si="93"/>
        <v>2.33</v>
      </c>
      <c r="U628">
        <f t="shared" si="101"/>
        <v>6</v>
      </c>
      <c r="V628" s="49">
        <f t="shared" si="85"/>
        <v>6</v>
      </c>
      <c r="W628">
        <f t="shared" si="94"/>
        <v>2.16</v>
      </c>
      <c r="X628">
        <f t="shared" si="102"/>
        <v>3</v>
      </c>
      <c r="Y628" s="49">
        <f t="shared" si="86"/>
        <v>3</v>
      </c>
      <c r="Z628">
        <f t="shared" si="95"/>
        <v>3.04</v>
      </c>
      <c r="AA628">
        <f t="shared" si="103"/>
        <v>35</v>
      </c>
      <c r="AB628">
        <f t="shared" si="87"/>
        <v>35</v>
      </c>
      <c r="AC628">
        <f t="shared" si="104"/>
        <v>3.11</v>
      </c>
      <c r="AD628" cm="1">
        <f t="array" ref="AD628">1+SUMPRODUCT((D$469:D$776=D628)*(AC$469:AC$776&lt;AC628))</f>
        <v>29</v>
      </c>
      <c r="AE628">
        <f t="shared" si="105"/>
        <v>29</v>
      </c>
      <c r="AF628">
        <f t="shared" si="106"/>
        <v>2.83</v>
      </c>
      <c r="AG628" cm="1">
        <f t="array" ref="AG628">1+SUMPRODUCT((D$469:D$776=D628)*(AF$469:AF$776&lt;AF628))</f>
        <v>10</v>
      </c>
      <c r="AH628">
        <f t="shared" si="107"/>
        <v>10</v>
      </c>
      <c r="AI628">
        <f t="shared" si="108"/>
        <v>2.95</v>
      </c>
      <c r="AJ628" cm="1">
        <f t="array" ref="AJ628">1+SUMPRODUCT((D$469:D$776=D628)*(AI$469:AI$776&lt;AI628))</f>
        <v>19</v>
      </c>
      <c r="AK628">
        <f t="shared" si="109"/>
        <v>19</v>
      </c>
      <c r="AL628">
        <f t="shared" si="110"/>
        <v>2.73</v>
      </c>
      <c r="AM628" cm="1">
        <f t="array" ref="AM628">1+SUMPRODUCT((D$469:D$776=D628)*(AL$469:AL$776&lt;AL628))</f>
        <v>6</v>
      </c>
      <c r="AN628">
        <f t="shared" si="111"/>
        <v>6</v>
      </c>
    </row>
    <row r="629" spans="2:40" x14ac:dyDescent="0.3">
      <c r="B629" t="s">
        <v>175</v>
      </c>
      <c r="C629" t="str">
        <f>VLOOKUP(B629,class!A$1:B$357,2,FALSE)</f>
        <v>Shire district</v>
      </c>
      <c r="D629" t="str">
        <f>VLOOKUP(B629,classifications!E$3:F$335,2,FALSE)</f>
        <v>Urban with City and Town</v>
      </c>
      <c r="E629" s="7">
        <f t="shared" si="88"/>
        <v>2.84</v>
      </c>
      <c r="F629" s="49">
        <f t="shared" ref="F629:F644" si="112">1+SUMPRODUCT((D$469:D$776=D629)*(E$469:E$776&lt;E629))</f>
        <v>11</v>
      </c>
      <c r="G629" s="49">
        <f t="shared" si="80"/>
        <v>11</v>
      </c>
      <c r="H629">
        <f t="shared" si="89"/>
        <v>3</v>
      </c>
      <c r="I629" s="49">
        <f t="shared" ref="I629:I644" si="113">1+SUMPRODUCT((D$469:D$776=D629)*(H$469:H$776&lt;H629))</f>
        <v>37</v>
      </c>
      <c r="J629" s="49">
        <f t="shared" si="81"/>
        <v>37</v>
      </c>
      <c r="K629">
        <f t="shared" si="90"/>
        <v>2.3199999999999998</v>
      </c>
      <c r="L629">
        <f t="shared" ref="L629:L644" si="114">1+SUMPRODUCT((D$469:D$776=D629)*(K$469:K$776&lt;K629))</f>
        <v>6</v>
      </c>
      <c r="M629" s="49">
        <f t="shared" si="82"/>
        <v>6</v>
      </c>
      <c r="N629">
        <f t="shared" si="91"/>
        <v>2.69</v>
      </c>
      <c r="O629">
        <f t="shared" ref="O629:O644" si="115">1+SUMPRODUCT((D$469:D$776=D629)*(N$469:N$776&lt;N629))</f>
        <v>28</v>
      </c>
      <c r="P629" s="49">
        <f t="shared" si="83"/>
        <v>28</v>
      </c>
      <c r="Q629">
        <f t="shared" si="92"/>
        <v>2.75</v>
      </c>
      <c r="R629">
        <f t="shared" ref="R629:R644" si="116">1+SUMPRODUCT((D$469:D$776=D629)*(Q$469:Q$776&lt;Q629))</f>
        <v>27</v>
      </c>
      <c r="S629" s="49">
        <f t="shared" si="84"/>
        <v>27</v>
      </c>
      <c r="T629">
        <f t="shared" si="93"/>
        <v>2.5299999999999998</v>
      </c>
      <c r="U629">
        <f t="shared" ref="U629:U644" si="117">1+SUMPRODUCT((D$469:D$776=D629)*(T$469:T$776&lt;T629))</f>
        <v>10</v>
      </c>
      <c r="V629" s="49">
        <f t="shared" si="85"/>
        <v>10</v>
      </c>
      <c r="W629">
        <f t="shared" si="94"/>
        <v>2.65</v>
      </c>
      <c r="X629">
        <f t="shared" ref="X629:X644" si="118">1+SUMPRODUCT((D$469:D$776=D629)*(W$469:W$776&lt;W629))</f>
        <v>15</v>
      </c>
      <c r="Y629" s="49">
        <f t="shared" si="86"/>
        <v>15</v>
      </c>
      <c r="Z629">
        <f t="shared" si="95"/>
        <v>3.19</v>
      </c>
      <c r="AA629">
        <f t="shared" ref="AA629:AA644" si="119">1+SUMPRODUCT((D$469:D$776=D629)*(Z$469:Z$776&lt;Z629))</f>
        <v>79</v>
      </c>
      <c r="AB629">
        <f t="shared" si="87"/>
        <v>79</v>
      </c>
      <c r="AC629">
        <f t="shared" si="104"/>
        <v>3.32</v>
      </c>
      <c r="AD629" cm="1">
        <f t="array" ref="AD629">1+SUMPRODUCT((D$469:D$776=D629)*(AC$469:AC$776&lt;AC629))</f>
        <v>73</v>
      </c>
      <c r="AE629">
        <f t="shared" si="105"/>
        <v>73</v>
      </c>
      <c r="AF629">
        <f t="shared" si="106"/>
        <v>2.97</v>
      </c>
      <c r="AG629" cm="1">
        <f t="array" ref="AG629">1+SUMPRODUCT((D$469:D$776=D629)*(AF$469:AF$776&lt;AF629))</f>
        <v>12</v>
      </c>
      <c r="AH629">
        <f t="shared" si="107"/>
        <v>12</v>
      </c>
      <c r="AI629">
        <f t="shared" si="108"/>
        <v>3.67</v>
      </c>
      <c r="AJ629" cm="1">
        <f t="array" ref="AJ629">1+SUMPRODUCT((D$469:D$776=D629)*(AI$469:AI$776&lt;AI629))</f>
        <v>84</v>
      </c>
      <c r="AK629">
        <f t="shared" si="109"/>
        <v>84</v>
      </c>
      <c r="AL629">
        <f t="shared" si="110"/>
        <v>2.84</v>
      </c>
      <c r="AM629" cm="1">
        <f t="array" ref="AM629">1+SUMPRODUCT((D$469:D$776=D629)*(AL$469:AL$776&lt;AL629))</f>
        <v>12</v>
      </c>
      <c r="AN629">
        <f t="shared" si="111"/>
        <v>12</v>
      </c>
    </row>
    <row r="630" spans="2:40" x14ac:dyDescent="0.3">
      <c r="B630" t="s">
        <v>176</v>
      </c>
      <c r="C630" t="str">
        <f>VLOOKUP(B630,class!A$1:B$357,2,FALSE)</f>
        <v>Unitary authority</v>
      </c>
      <c r="D630" t="str">
        <f>VLOOKUP(B630,classifications!E$3:F$335,2,FALSE)</f>
        <v>Urban with City and Town</v>
      </c>
      <c r="E630" s="7">
        <f t="shared" si="88"/>
        <v>3.59</v>
      </c>
      <c r="F630" s="49">
        <f t="shared" si="112"/>
        <v>87</v>
      </c>
      <c r="G630" s="49">
        <f t="shared" si="80"/>
        <v>87</v>
      </c>
      <c r="H630">
        <f t="shared" si="89"/>
        <v>3.03</v>
      </c>
      <c r="I630" s="49">
        <f t="shared" si="113"/>
        <v>47</v>
      </c>
      <c r="J630" s="49">
        <f t="shared" si="81"/>
        <v>47</v>
      </c>
      <c r="K630">
        <f t="shared" si="90"/>
        <v>3.14</v>
      </c>
      <c r="L630">
        <f t="shared" si="114"/>
        <v>71</v>
      </c>
      <c r="M630" s="49">
        <f t="shared" si="82"/>
        <v>71</v>
      </c>
      <c r="N630">
        <f t="shared" si="91"/>
        <v>2.99</v>
      </c>
      <c r="O630">
        <f t="shared" si="115"/>
        <v>67</v>
      </c>
      <c r="P630" s="49">
        <f t="shared" si="83"/>
        <v>67</v>
      </c>
      <c r="Q630">
        <f t="shared" si="92"/>
        <v>2.83</v>
      </c>
      <c r="R630">
        <f t="shared" si="116"/>
        <v>38</v>
      </c>
      <c r="S630" s="49">
        <f t="shared" si="84"/>
        <v>38</v>
      </c>
      <c r="T630">
        <f t="shared" si="93"/>
        <v>2.87</v>
      </c>
      <c r="U630">
        <f t="shared" si="117"/>
        <v>42</v>
      </c>
      <c r="V630" s="49">
        <f t="shared" si="85"/>
        <v>42</v>
      </c>
      <c r="W630">
        <f t="shared" si="94"/>
        <v>2.99</v>
      </c>
      <c r="X630">
        <f t="shared" si="118"/>
        <v>62</v>
      </c>
      <c r="Y630" s="49">
        <f t="shared" si="86"/>
        <v>62</v>
      </c>
      <c r="Z630">
        <f t="shared" si="95"/>
        <v>2.75</v>
      </c>
      <c r="AA630">
        <f t="shared" si="119"/>
        <v>34</v>
      </c>
      <c r="AB630">
        <f t="shared" si="87"/>
        <v>34</v>
      </c>
      <c r="AC630">
        <f t="shared" si="104"/>
        <v>2.77</v>
      </c>
      <c r="AD630" cm="1">
        <f t="array" ref="AD630">1+SUMPRODUCT((D$469:D$776=D630)*(AC$469:AC$776&lt;AC630))</f>
        <v>17</v>
      </c>
      <c r="AE630">
        <f t="shared" si="105"/>
        <v>17</v>
      </c>
      <c r="AF630">
        <f t="shared" si="106"/>
        <v>3.11</v>
      </c>
      <c r="AG630" cm="1">
        <f t="array" ref="AG630">1+SUMPRODUCT((D$469:D$776=D630)*(AF$469:AF$776&lt;AF630))</f>
        <v>18</v>
      </c>
      <c r="AH630">
        <f t="shared" si="107"/>
        <v>18</v>
      </c>
      <c r="AI630">
        <f t="shared" si="108"/>
        <v>3.02</v>
      </c>
      <c r="AJ630" cm="1">
        <f t="array" ref="AJ630">1+SUMPRODUCT((D$469:D$776=D630)*(AI$469:AI$776&lt;AI630))</f>
        <v>27</v>
      </c>
      <c r="AK630">
        <f t="shared" si="109"/>
        <v>27</v>
      </c>
      <c r="AL630">
        <f t="shared" si="110"/>
        <v>3.07</v>
      </c>
      <c r="AM630" cm="1">
        <f t="array" ref="AM630">1+SUMPRODUCT((D$469:D$776=D630)*(AL$469:AL$776&lt;AL630))</f>
        <v>21</v>
      </c>
      <c r="AN630">
        <f t="shared" si="111"/>
        <v>21</v>
      </c>
    </row>
    <row r="631" spans="2:40" x14ac:dyDescent="0.3">
      <c r="B631" t="s">
        <v>177</v>
      </c>
      <c r="C631" t="str">
        <f>VLOOKUP(B631,class!A$1:B$357,2,FALSE)</f>
        <v>Unitary authority</v>
      </c>
      <c r="D631" t="str">
        <f>VLOOKUP(B631,classifications!E$3:F$335,2,FALSE)</f>
        <v>Urban with City and Town</v>
      </c>
      <c r="E631" s="7">
        <f t="shared" si="88"/>
        <v>3.16</v>
      </c>
      <c r="F631" s="49">
        <f t="shared" si="112"/>
        <v>55</v>
      </c>
      <c r="G631" s="49">
        <f t="shared" si="80"/>
        <v>55</v>
      </c>
      <c r="H631">
        <f t="shared" si="89"/>
        <v>3.38</v>
      </c>
      <c r="I631" s="49">
        <f t="shared" si="113"/>
        <v>85</v>
      </c>
      <c r="J631" s="49">
        <f t="shared" si="81"/>
        <v>85</v>
      </c>
      <c r="K631">
        <f t="shared" si="90"/>
        <v>3.02</v>
      </c>
      <c r="L631">
        <f t="shared" si="114"/>
        <v>54</v>
      </c>
      <c r="M631" s="49">
        <f t="shared" si="82"/>
        <v>54</v>
      </c>
      <c r="N631">
        <f t="shared" si="91"/>
        <v>2.85</v>
      </c>
      <c r="O631">
        <f t="shared" si="115"/>
        <v>51</v>
      </c>
      <c r="P631" s="49">
        <f t="shared" si="83"/>
        <v>51</v>
      </c>
      <c r="Q631">
        <f t="shared" si="92"/>
        <v>2.86</v>
      </c>
      <c r="R631">
        <f t="shared" si="116"/>
        <v>43</v>
      </c>
      <c r="S631" s="49">
        <f t="shared" si="84"/>
        <v>43</v>
      </c>
      <c r="T631">
        <f t="shared" si="93"/>
        <v>2.56</v>
      </c>
      <c r="U631">
        <f t="shared" si="117"/>
        <v>11</v>
      </c>
      <c r="V631" s="49">
        <f t="shared" si="85"/>
        <v>11</v>
      </c>
      <c r="W631">
        <f t="shared" si="94"/>
        <v>2.8</v>
      </c>
      <c r="X631">
        <f t="shared" si="118"/>
        <v>38</v>
      </c>
      <c r="Y631" s="49">
        <f t="shared" si="86"/>
        <v>38</v>
      </c>
      <c r="Z631">
        <f t="shared" si="95"/>
        <v>2.8</v>
      </c>
      <c r="AA631">
        <f t="shared" si="119"/>
        <v>44</v>
      </c>
      <c r="AB631">
        <f t="shared" si="87"/>
        <v>44</v>
      </c>
      <c r="AC631">
        <f t="shared" si="104"/>
        <v>3.35</v>
      </c>
      <c r="AD631" cm="1">
        <f t="array" ref="AD631">1+SUMPRODUCT((D$469:D$776=D631)*(AC$469:AC$776&lt;AC631))</f>
        <v>75</v>
      </c>
      <c r="AE631">
        <f t="shared" si="105"/>
        <v>75</v>
      </c>
      <c r="AF631">
        <f t="shared" si="106"/>
        <v>3.44</v>
      </c>
      <c r="AG631" cm="1">
        <f t="array" ref="AG631">1+SUMPRODUCT((D$469:D$776=D631)*(AF$469:AF$776&lt;AF631))</f>
        <v>61</v>
      </c>
      <c r="AH631">
        <f t="shared" si="107"/>
        <v>61</v>
      </c>
      <c r="AI631">
        <f t="shared" si="108"/>
        <v>3.27</v>
      </c>
      <c r="AJ631" cm="1">
        <f t="array" ref="AJ631">1+SUMPRODUCT((D$469:D$776=D631)*(AI$469:AI$776&lt;AI631))</f>
        <v>56</v>
      </c>
      <c r="AK631">
        <f t="shared" si="109"/>
        <v>56</v>
      </c>
      <c r="AL631">
        <f t="shared" si="110"/>
        <v>3.8</v>
      </c>
      <c r="AM631" cm="1">
        <f t="array" ref="AM631">1+SUMPRODUCT((D$469:D$776=D631)*(AL$469:AL$776&lt;AL631))</f>
        <v>79</v>
      </c>
      <c r="AN631">
        <f t="shared" si="111"/>
        <v>79</v>
      </c>
    </row>
    <row r="632" spans="2:40" x14ac:dyDescent="0.3">
      <c r="B632" t="s">
        <v>178</v>
      </c>
      <c r="C632" t="str">
        <f>VLOOKUP(B632,class!A$1:B$357,2,FALSE)</f>
        <v>Shire district</v>
      </c>
      <c r="D632" t="str">
        <f>VLOOKUP(B632,classifications!E$3:F$335,2,FALSE)</f>
        <v>Urban with Significant Rural (rural including hub towns 26-49%)</v>
      </c>
      <c r="E632" s="7">
        <f t="shared" si="88"/>
        <v>3.14</v>
      </c>
      <c r="F632" s="49">
        <f t="shared" si="112"/>
        <v>33</v>
      </c>
      <c r="G632" s="49">
        <f t="shared" si="80"/>
        <v>33</v>
      </c>
      <c r="H632">
        <f t="shared" si="89"/>
        <v>2.73</v>
      </c>
      <c r="I632" s="49">
        <f t="shared" si="113"/>
        <v>9</v>
      </c>
      <c r="J632" s="49">
        <f t="shared" si="81"/>
        <v>9</v>
      </c>
      <c r="K632">
        <f t="shared" si="90"/>
        <v>3.03</v>
      </c>
      <c r="L632">
        <f t="shared" si="114"/>
        <v>35</v>
      </c>
      <c r="M632" s="49">
        <f t="shared" si="82"/>
        <v>35</v>
      </c>
      <c r="N632">
        <f t="shared" si="91"/>
        <v>2.83</v>
      </c>
      <c r="O632">
        <f t="shared" si="115"/>
        <v>29</v>
      </c>
      <c r="P632" s="49">
        <f t="shared" si="83"/>
        <v>29</v>
      </c>
      <c r="Q632">
        <f t="shared" si="92"/>
        <v>2.77</v>
      </c>
      <c r="R632">
        <f t="shared" si="116"/>
        <v>18</v>
      </c>
      <c r="S632" s="49">
        <f t="shared" si="84"/>
        <v>18</v>
      </c>
      <c r="T632">
        <f t="shared" si="93"/>
        <v>2.4500000000000002</v>
      </c>
      <c r="U632">
        <f t="shared" si="117"/>
        <v>9</v>
      </c>
      <c r="V632" s="49">
        <f t="shared" si="85"/>
        <v>9</v>
      </c>
      <c r="W632">
        <f t="shared" si="94"/>
        <v>2.97</v>
      </c>
      <c r="X632">
        <f t="shared" si="118"/>
        <v>39</v>
      </c>
      <c r="Y632" s="49">
        <f t="shared" si="86"/>
        <v>39</v>
      </c>
      <c r="Z632">
        <f t="shared" si="95"/>
        <v>3.06</v>
      </c>
      <c r="AA632">
        <f t="shared" si="119"/>
        <v>43</v>
      </c>
      <c r="AB632">
        <f t="shared" si="87"/>
        <v>43</v>
      </c>
      <c r="AC632">
        <f t="shared" si="104"/>
        <v>3.17</v>
      </c>
      <c r="AD632" cm="1">
        <f t="array" ref="AD632">1+SUMPRODUCT((D$469:D$776=D632)*(AC$469:AC$776&lt;AC632))</f>
        <v>35</v>
      </c>
      <c r="AE632">
        <f t="shared" si="105"/>
        <v>35</v>
      </c>
      <c r="AF632">
        <f t="shared" si="106"/>
        <v>3.48</v>
      </c>
      <c r="AG632" cm="1">
        <f t="array" ref="AG632">1+SUMPRODUCT((D$469:D$776=D632)*(AF$469:AF$776&lt;AF632))</f>
        <v>40</v>
      </c>
      <c r="AH632">
        <f t="shared" si="107"/>
        <v>40</v>
      </c>
      <c r="AI632">
        <f t="shared" si="108"/>
        <v>3.02</v>
      </c>
      <c r="AJ632" cm="1">
        <f t="array" ref="AJ632">1+SUMPRODUCT((D$469:D$776=D632)*(AI$469:AI$776&lt;AI632))</f>
        <v>21</v>
      </c>
      <c r="AK632">
        <f t="shared" si="109"/>
        <v>21</v>
      </c>
      <c r="AL632">
        <f t="shared" si="110"/>
        <v>3.25</v>
      </c>
      <c r="AM632" cm="1">
        <f t="array" ref="AM632">1+SUMPRODUCT((D$469:D$776=D632)*(AL$469:AL$776&lt;AL632))</f>
        <v>32</v>
      </c>
      <c r="AN632">
        <f t="shared" si="111"/>
        <v>32</v>
      </c>
    </row>
    <row r="633" spans="2:40" x14ac:dyDescent="0.3">
      <c r="B633" t="s">
        <v>179</v>
      </c>
      <c r="C633" t="str">
        <f>VLOOKUP(B633,class!A$1:B$357,2,FALSE)</f>
        <v>Shire district</v>
      </c>
      <c r="D633" t="str">
        <f>VLOOKUP(B633,classifications!E$3:F$335,2,FALSE)</f>
        <v>Urban with Significant Rural (rural including hub towns 26-49%)</v>
      </c>
      <c r="E633" s="7">
        <f t="shared" si="88"/>
        <v>2.58</v>
      </c>
      <c r="F633" s="49">
        <f t="shared" si="112"/>
        <v>3</v>
      </c>
      <c r="G633" s="49">
        <f t="shared" si="80"/>
        <v>3</v>
      </c>
      <c r="H633">
        <f t="shared" si="89"/>
        <v>2.65</v>
      </c>
      <c r="I633" s="49">
        <f t="shared" si="113"/>
        <v>5</v>
      </c>
      <c r="J633" s="49">
        <f t="shared" si="81"/>
        <v>5</v>
      </c>
      <c r="K633">
        <f t="shared" si="90"/>
        <v>2.91</v>
      </c>
      <c r="L633">
        <f t="shared" si="114"/>
        <v>28</v>
      </c>
      <c r="M633" s="49">
        <f t="shared" si="82"/>
        <v>28</v>
      </c>
      <c r="N633">
        <f t="shared" si="91"/>
        <v>2.76</v>
      </c>
      <c r="O633">
        <f t="shared" si="115"/>
        <v>24</v>
      </c>
      <c r="P633" s="49">
        <f t="shared" si="83"/>
        <v>24</v>
      </c>
      <c r="Q633">
        <f t="shared" si="92"/>
        <v>2.82</v>
      </c>
      <c r="R633">
        <f t="shared" si="116"/>
        <v>24</v>
      </c>
      <c r="S633" s="49">
        <f t="shared" si="84"/>
        <v>24</v>
      </c>
      <c r="T633">
        <f t="shared" si="93"/>
        <v>2.61</v>
      </c>
      <c r="U633">
        <f t="shared" si="117"/>
        <v>14</v>
      </c>
      <c r="V633" s="49">
        <f t="shared" si="85"/>
        <v>14</v>
      </c>
      <c r="W633">
        <f t="shared" si="94"/>
        <v>2.63</v>
      </c>
      <c r="X633">
        <f t="shared" si="118"/>
        <v>13</v>
      </c>
      <c r="Y633" s="49">
        <f t="shared" si="86"/>
        <v>13</v>
      </c>
      <c r="Z633">
        <f t="shared" si="95"/>
        <v>2.4900000000000002</v>
      </c>
      <c r="AA633">
        <f t="shared" si="119"/>
        <v>12</v>
      </c>
      <c r="AB633">
        <f t="shared" si="87"/>
        <v>12</v>
      </c>
      <c r="AC633">
        <f t="shared" si="104"/>
        <v>3.24</v>
      </c>
      <c r="AD633" cm="1">
        <f t="array" ref="AD633">1+SUMPRODUCT((D$469:D$776=D633)*(AC$469:AC$776&lt;AC633))</f>
        <v>38</v>
      </c>
      <c r="AE633">
        <f t="shared" si="105"/>
        <v>38</v>
      </c>
      <c r="AF633">
        <f t="shared" si="106"/>
        <v>3.22</v>
      </c>
      <c r="AG633" cm="1">
        <f t="array" ref="AG633">1+SUMPRODUCT((D$469:D$776=D633)*(AF$469:AF$776&lt;AF633))</f>
        <v>25</v>
      </c>
      <c r="AH633">
        <f t="shared" si="107"/>
        <v>25</v>
      </c>
      <c r="AI633">
        <f t="shared" si="108"/>
        <v>2.93</v>
      </c>
      <c r="AJ633" cm="1">
        <f t="array" ref="AJ633">1+SUMPRODUCT((D$469:D$776=D633)*(AI$469:AI$776&lt;AI633))</f>
        <v>15</v>
      </c>
      <c r="AK633">
        <f t="shared" si="109"/>
        <v>15</v>
      </c>
      <c r="AL633">
        <f t="shared" si="110"/>
        <v>2.97</v>
      </c>
      <c r="AM633" cm="1">
        <f t="array" ref="AM633">1+SUMPRODUCT((D$469:D$776=D633)*(AL$469:AL$776&lt;AL633))</f>
        <v>14</v>
      </c>
      <c r="AN633">
        <f t="shared" si="111"/>
        <v>14</v>
      </c>
    </row>
    <row r="634" spans="2:40" x14ac:dyDescent="0.3">
      <c r="B634" t="s">
        <v>180</v>
      </c>
      <c r="C634" t="str">
        <f>VLOOKUP(B634,class!A$1:B$357,2,FALSE)</f>
        <v>Shire district</v>
      </c>
      <c r="D634" t="str">
        <f>VLOOKUP(B634,classifications!E$3:F$335,2,FALSE)</f>
        <v xml:space="preserve">Largely Rural (rural including hub towns 50-79%) </v>
      </c>
      <c r="E634" s="7">
        <f t="shared" si="88"/>
        <v>3.01</v>
      </c>
      <c r="F634" s="49">
        <f t="shared" si="112"/>
        <v>23</v>
      </c>
      <c r="G634" s="49">
        <f t="shared" si="80"/>
        <v>23</v>
      </c>
      <c r="H634">
        <f t="shared" si="89"/>
        <v>3.11</v>
      </c>
      <c r="I634" s="49">
        <f t="shared" si="113"/>
        <v>35</v>
      </c>
      <c r="J634" s="49">
        <f t="shared" si="81"/>
        <v>35</v>
      </c>
      <c r="K634">
        <f t="shared" si="90"/>
        <v>2.78</v>
      </c>
      <c r="L634">
        <f t="shared" si="114"/>
        <v>19</v>
      </c>
      <c r="M634" s="49">
        <f t="shared" si="82"/>
        <v>19</v>
      </c>
      <c r="N634">
        <f t="shared" si="91"/>
        <v>3.07</v>
      </c>
      <c r="O634">
        <f t="shared" si="115"/>
        <v>39</v>
      </c>
      <c r="P634" s="49">
        <f t="shared" si="83"/>
        <v>39</v>
      </c>
      <c r="Q634">
        <f t="shared" si="92"/>
        <v>2.37</v>
      </c>
      <c r="R634">
        <f t="shared" si="116"/>
        <v>5</v>
      </c>
      <c r="S634" s="49">
        <f t="shared" si="84"/>
        <v>5</v>
      </c>
      <c r="T634">
        <f t="shared" si="93"/>
        <v>3.04</v>
      </c>
      <c r="U634">
        <f t="shared" si="117"/>
        <v>36</v>
      </c>
      <c r="V634" s="49">
        <f t="shared" si="85"/>
        <v>36</v>
      </c>
      <c r="W634">
        <f t="shared" si="94"/>
        <v>2.37</v>
      </c>
      <c r="X634">
        <f t="shared" si="118"/>
        <v>2</v>
      </c>
      <c r="Y634" s="49">
        <f t="shared" si="86"/>
        <v>2</v>
      </c>
      <c r="Z634">
        <f t="shared" si="95"/>
        <v>2.95</v>
      </c>
      <c r="AA634">
        <f t="shared" si="119"/>
        <v>32</v>
      </c>
      <c r="AB634">
        <f t="shared" si="87"/>
        <v>32</v>
      </c>
      <c r="AC634">
        <f t="shared" si="104"/>
        <v>3.54</v>
      </c>
      <c r="AD634" cm="1">
        <f t="array" ref="AD634">1+SUMPRODUCT((D$469:D$776=D634)*(AC$469:AC$776&lt;AC634))</f>
        <v>41</v>
      </c>
      <c r="AE634">
        <f t="shared" si="105"/>
        <v>41</v>
      </c>
      <c r="AF634">
        <f t="shared" si="106"/>
        <v>3.1</v>
      </c>
      <c r="AG634" cm="1">
        <f t="array" ref="AG634">1+SUMPRODUCT((D$469:D$776=D634)*(AF$469:AF$776&lt;AF634))</f>
        <v>14</v>
      </c>
      <c r="AH634">
        <f t="shared" si="107"/>
        <v>14</v>
      </c>
      <c r="AI634">
        <f t="shared" si="108"/>
        <v>3.62</v>
      </c>
      <c r="AJ634" cm="1">
        <f t="array" ref="AJ634">1+SUMPRODUCT((D$469:D$776=D634)*(AI$469:AI$776&lt;AI634))</f>
        <v>39</v>
      </c>
      <c r="AK634">
        <f t="shared" si="109"/>
        <v>39</v>
      </c>
      <c r="AL634">
        <f t="shared" si="110"/>
        <v>2.42</v>
      </c>
      <c r="AM634" cm="1">
        <f t="array" ref="AM634">1+SUMPRODUCT((D$469:D$776=D634)*(AL$469:AL$776&lt;AL634))</f>
        <v>1</v>
      </c>
      <c r="AN634">
        <f t="shared" si="111"/>
        <v>1</v>
      </c>
    </row>
    <row r="635" spans="2:40" x14ac:dyDescent="0.3">
      <c r="B635" t="s">
        <v>181</v>
      </c>
      <c r="C635" t="str">
        <f>VLOOKUP(B635,class!A$1:B$357,2,FALSE)</f>
        <v>Metropolitan district</v>
      </c>
      <c r="D635" t="str">
        <f>VLOOKUP(B635,classifications!E$3:F$335,2,FALSE)</f>
        <v>Urban with Major Conurbation</v>
      </c>
      <c r="E635" s="7">
        <f t="shared" si="88"/>
        <v>3.32</v>
      </c>
      <c r="F635" s="49">
        <f t="shared" si="112"/>
        <v>40</v>
      </c>
      <c r="G635" s="49">
        <f t="shared" si="80"/>
        <v>40</v>
      </c>
      <c r="H635">
        <f t="shared" si="89"/>
        <v>2.98</v>
      </c>
      <c r="I635" s="49">
        <f t="shared" si="113"/>
        <v>21</v>
      </c>
      <c r="J635" s="49">
        <f t="shared" si="81"/>
        <v>21</v>
      </c>
      <c r="K635">
        <f t="shared" si="90"/>
        <v>3.06</v>
      </c>
      <c r="L635">
        <f t="shared" si="114"/>
        <v>40</v>
      </c>
      <c r="M635" s="49">
        <f t="shared" si="82"/>
        <v>40</v>
      </c>
      <c r="N635">
        <f t="shared" si="91"/>
        <v>3.23</v>
      </c>
      <c r="O635">
        <f t="shared" si="115"/>
        <v>57</v>
      </c>
      <c r="P635" s="49">
        <f t="shared" si="83"/>
        <v>57</v>
      </c>
      <c r="Q635">
        <f t="shared" si="92"/>
        <v>3.11</v>
      </c>
      <c r="R635">
        <f t="shared" si="116"/>
        <v>50</v>
      </c>
      <c r="S635" s="49">
        <f t="shared" si="84"/>
        <v>50</v>
      </c>
      <c r="T635">
        <f t="shared" si="93"/>
        <v>3.03</v>
      </c>
      <c r="U635">
        <f t="shared" si="117"/>
        <v>38</v>
      </c>
      <c r="V635" s="49">
        <f t="shared" si="85"/>
        <v>38</v>
      </c>
      <c r="W635">
        <f t="shared" si="94"/>
        <v>3.17</v>
      </c>
      <c r="X635">
        <f t="shared" si="118"/>
        <v>53</v>
      </c>
      <c r="Y635" s="49">
        <f t="shared" si="86"/>
        <v>53</v>
      </c>
      <c r="Z635">
        <f t="shared" si="95"/>
        <v>2.89</v>
      </c>
      <c r="AA635">
        <f t="shared" si="119"/>
        <v>29</v>
      </c>
      <c r="AB635">
        <f t="shared" si="87"/>
        <v>29</v>
      </c>
      <c r="AC635">
        <f t="shared" si="104"/>
        <v>3.51</v>
      </c>
      <c r="AD635" cm="1">
        <f t="array" ref="AD635">1+SUMPRODUCT((D$469:D$776=D635)*(AC$469:AC$776&lt;AC635))</f>
        <v>68</v>
      </c>
      <c r="AE635">
        <f t="shared" si="105"/>
        <v>68</v>
      </c>
      <c r="AF635">
        <f t="shared" si="106"/>
        <v>3.54</v>
      </c>
      <c r="AG635" cm="1">
        <f t="array" ref="AG635">1+SUMPRODUCT((D$469:D$776=D635)*(AF$469:AF$776&lt;AF635))</f>
        <v>56</v>
      </c>
      <c r="AH635">
        <f t="shared" si="107"/>
        <v>56</v>
      </c>
      <c r="AI635">
        <f t="shared" si="108"/>
        <v>3.14</v>
      </c>
      <c r="AJ635" cm="1">
        <f t="array" ref="AJ635">1+SUMPRODUCT((D$469:D$776=D635)*(AI$469:AI$776&lt;AI635))</f>
        <v>27</v>
      </c>
      <c r="AK635">
        <f t="shared" si="109"/>
        <v>27</v>
      </c>
      <c r="AL635">
        <f t="shared" si="110"/>
        <v>3.18</v>
      </c>
      <c r="AM635" cm="1">
        <f t="array" ref="AM635">1+SUMPRODUCT((D$469:D$776=D635)*(AL$469:AL$776&lt;AL635))</f>
        <v>19</v>
      </c>
      <c r="AN635">
        <f t="shared" si="111"/>
        <v>19</v>
      </c>
    </row>
    <row r="636" spans="2:40" x14ac:dyDescent="0.3">
      <c r="B636" t="s">
        <v>182</v>
      </c>
      <c r="C636" t="str">
        <f>VLOOKUP(B636,class!A$1:B$357,2,FALSE)</f>
        <v>Shire district</v>
      </c>
      <c r="D636" t="str">
        <f>VLOOKUP(B636,classifications!E$3:F$335,2,FALSE)</f>
        <v>Urban with City and Town</v>
      </c>
      <c r="E636" s="7">
        <f t="shared" si="88"/>
        <v>3.21</v>
      </c>
      <c r="F636" s="49">
        <f t="shared" si="112"/>
        <v>63</v>
      </c>
      <c r="G636" s="49">
        <f t="shared" si="80"/>
        <v>63</v>
      </c>
      <c r="H636">
        <f t="shared" si="89"/>
        <v>3.02</v>
      </c>
      <c r="I636" s="49">
        <f t="shared" si="113"/>
        <v>45</v>
      </c>
      <c r="J636" s="49">
        <f t="shared" si="81"/>
        <v>45</v>
      </c>
      <c r="K636">
        <f t="shared" si="90"/>
        <v>3.02</v>
      </c>
      <c r="L636">
        <f t="shared" si="114"/>
        <v>54</v>
      </c>
      <c r="M636" s="49">
        <f t="shared" si="82"/>
        <v>54</v>
      </c>
      <c r="N636">
        <f t="shared" si="91"/>
        <v>3.21</v>
      </c>
      <c r="O636">
        <f t="shared" si="115"/>
        <v>85</v>
      </c>
      <c r="P636" s="49">
        <f t="shared" si="83"/>
        <v>85</v>
      </c>
      <c r="Q636">
        <f t="shared" si="92"/>
        <v>2.64</v>
      </c>
      <c r="R636">
        <f t="shared" si="116"/>
        <v>18</v>
      </c>
      <c r="S636" s="49">
        <f t="shared" si="84"/>
        <v>18</v>
      </c>
      <c r="T636">
        <f t="shared" si="93"/>
        <v>2.91</v>
      </c>
      <c r="U636">
        <f t="shared" si="117"/>
        <v>50</v>
      </c>
      <c r="V636" s="49">
        <f t="shared" si="85"/>
        <v>50</v>
      </c>
      <c r="W636">
        <f t="shared" si="94"/>
        <v>2.69</v>
      </c>
      <c r="X636">
        <f t="shared" si="118"/>
        <v>19</v>
      </c>
      <c r="Y636" s="49">
        <f t="shared" si="86"/>
        <v>19</v>
      </c>
      <c r="Z636">
        <f t="shared" si="95"/>
        <v>2.54</v>
      </c>
      <c r="AA636">
        <f t="shared" si="119"/>
        <v>15</v>
      </c>
      <c r="AB636">
        <f t="shared" si="87"/>
        <v>15</v>
      </c>
      <c r="AC636">
        <f t="shared" si="104"/>
        <v>3.23</v>
      </c>
      <c r="AD636" cm="1">
        <f t="array" ref="AD636">1+SUMPRODUCT((D$469:D$776=D636)*(AC$469:AC$776&lt;AC636))</f>
        <v>68</v>
      </c>
      <c r="AE636">
        <f t="shared" si="105"/>
        <v>68</v>
      </c>
      <c r="AF636">
        <f t="shared" si="106"/>
        <v>2.72</v>
      </c>
      <c r="AG636" cm="1">
        <f t="array" ref="AG636">1+SUMPRODUCT((D$469:D$776=D636)*(AF$469:AF$776&lt;AF636))</f>
        <v>4</v>
      </c>
      <c r="AH636">
        <f t="shared" si="107"/>
        <v>4</v>
      </c>
      <c r="AI636">
        <f t="shared" si="108"/>
        <v>3.11</v>
      </c>
      <c r="AJ636" cm="1">
        <f t="array" ref="AJ636">1+SUMPRODUCT((D$469:D$776=D636)*(AI$469:AI$776&lt;AI636))</f>
        <v>34</v>
      </c>
      <c r="AK636">
        <f t="shared" si="109"/>
        <v>34</v>
      </c>
      <c r="AL636">
        <f t="shared" si="110"/>
        <v>3.58</v>
      </c>
      <c r="AM636" cm="1">
        <f t="array" ref="AM636">1+SUMPRODUCT((D$469:D$776=D636)*(AL$469:AL$776&lt;AL636))</f>
        <v>74</v>
      </c>
      <c r="AN636">
        <f t="shared" si="111"/>
        <v>74</v>
      </c>
    </row>
    <row r="637" spans="2:40" x14ac:dyDescent="0.3">
      <c r="B637" t="s">
        <v>183</v>
      </c>
      <c r="C637" t="str">
        <f>VLOOKUP(B637,class!A$1:B$357,2,FALSE)</f>
        <v>London borough</v>
      </c>
      <c r="D637" t="str">
        <f>VLOOKUP(B637,classifications!E$3:F$335,2,FALSE)</f>
        <v>Urban with Major Conurbation</v>
      </c>
      <c r="E637" s="7">
        <f t="shared" si="88"/>
        <v>3.89</v>
      </c>
      <c r="F637" s="49">
        <f t="shared" si="112"/>
        <v>74</v>
      </c>
      <c r="G637" s="49">
        <f t="shared" si="80"/>
        <v>74</v>
      </c>
      <c r="H637">
        <f t="shared" si="89"/>
        <v>3.33</v>
      </c>
      <c r="I637" s="49">
        <f t="shared" si="113"/>
        <v>55</v>
      </c>
      <c r="J637" s="49">
        <f t="shared" si="81"/>
        <v>55</v>
      </c>
      <c r="K637">
        <f t="shared" si="90"/>
        <v>2.85</v>
      </c>
      <c r="L637">
        <f t="shared" si="114"/>
        <v>19</v>
      </c>
      <c r="M637" s="49">
        <f t="shared" si="82"/>
        <v>19</v>
      </c>
      <c r="N637">
        <f t="shared" si="91"/>
        <v>2.73</v>
      </c>
      <c r="O637">
        <f t="shared" si="115"/>
        <v>11</v>
      </c>
      <c r="P637" s="49">
        <f t="shared" si="83"/>
        <v>11</v>
      </c>
      <c r="Q637">
        <f t="shared" si="92"/>
        <v>2.57</v>
      </c>
      <c r="R637">
        <f t="shared" si="116"/>
        <v>6</v>
      </c>
      <c r="S637" s="49">
        <f t="shared" si="84"/>
        <v>6</v>
      </c>
      <c r="T637">
        <f t="shared" si="93"/>
        <v>2.76</v>
      </c>
      <c r="U637">
        <f t="shared" si="117"/>
        <v>11</v>
      </c>
      <c r="V637" s="49">
        <f t="shared" si="85"/>
        <v>11</v>
      </c>
      <c r="W637">
        <f t="shared" si="94"/>
        <v>3.04</v>
      </c>
      <c r="X637">
        <f t="shared" si="118"/>
        <v>39</v>
      </c>
      <c r="Y637" s="49">
        <f t="shared" si="86"/>
        <v>39</v>
      </c>
      <c r="Z637">
        <f t="shared" si="95"/>
        <v>3.16</v>
      </c>
      <c r="AA637">
        <f t="shared" si="119"/>
        <v>59</v>
      </c>
      <c r="AB637">
        <f t="shared" si="87"/>
        <v>59</v>
      </c>
      <c r="AC637">
        <f t="shared" si="104"/>
        <v>2.91</v>
      </c>
      <c r="AD637" cm="1">
        <f t="array" ref="AD637">1+SUMPRODUCT((D$469:D$776=D637)*(AC$469:AC$776&lt;AC637))</f>
        <v>20</v>
      </c>
      <c r="AE637">
        <f t="shared" si="105"/>
        <v>20</v>
      </c>
      <c r="AF637">
        <f t="shared" si="106"/>
        <v>3.08</v>
      </c>
      <c r="AG637" cm="1">
        <f t="array" ref="AG637">1+SUMPRODUCT((D$469:D$776=D637)*(AF$469:AF$776&lt;AF637))</f>
        <v>10</v>
      </c>
      <c r="AH637">
        <f t="shared" si="107"/>
        <v>10</v>
      </c>
      <c r="AI637">
        <f t="shared" si="108"/>
        <v>2.64</v>
      </c>
      <c r="AJ637" cm="1">
        <f t="array" ref="AJ637">1+SUMPRODUCT((D$469:D$776=D637)*(AI$469:AI$776&lt;AI637))</f>
        <v>6</v>
      </c>
      <c r="AK637">
        <f t="shared" si="109"/>
        <v>6</v>
      </c>
      <c r="AL637">
        <f t="shared" si="110"/>
        <v>1.86</v>
      </c>
      <c r="AM637" cm="1">
        <f t="array" ref="AM637">1+SUMPRODUCT((D$469:D$776=D637)*(AL$469:AL$776&lt;AL637))</f>
        <v>1</v>
      </c>
      <c r="AN637">
        <f t="shared" si="111"/>
        <v>1</v>
      </c>
    </row>
    <row r="638" spans="2:40" x14ac:dyDescent="0.3">
      <c r="B638" t="s">
        <v>184</v>
      </c>
      <c r="C638" t="str">
        <f>VLOOKUP(B638,class!A$1:B$357,2,FALSE)</f>
        <v>Shire district</v>
      </c>
      <c r="D638" t="str">
        <f>VLOOKUP(B638,classifications!E$3:F$335,2,FALSE)</f>
        <v xml:space="preserve">Largely Rural (rural including hub towns 50-79%) </v>
      </c>
      <c r="E638" s="7">
        <f t="shared" si="88"/>
        <v>2.92</v>
      </c>
      <c r="F638" s="49">
        <f t="shared" si="112"/>
        <v>16</v>
      </c>
      <c r="G638" s="49">
        <f t="shared" si="80"/>
        <v>16</v>
      </c>
      <c r="H638">
        <f t="shared" si="89"/>
        <v>2.67</v>
      </c>
      <c r="I638" s="49">
        <f t="shared" si="113"/>
        <v>9</v>
      </c>
      <c r="J638" s="49">
        <f t="shared" si="81"/>
        <v>9</v>
      </c>
      <c r="K638">
        <f t="shared" si="90"/>
        <v>3.15</v>
      </c>
      <c r="L638">
        <f t="shared" si="114"/>
        <v>40</v>
      </c>
      <c r="M638" s="49">
        <f t="shared" si="82"/>
        <v>40</v>
      </c>
      <c r="N638">
        <f t="shared" si="91"/>
        <v>3.1</v>
      </c>
      <c r="O638">
        <f t="shared" si="115"/>
        <v>40</v>
      </c>
      <c r="P638" s="49">
        <f t="shared" si="83"/>
        <v>40</v>
      </c>
      <c r="Q638">
        <f t="shared" si="92"/>
        <v>2.5</v>
      </c>
      <c r="R638">
        <f t="shared" si="116"/>
        <v>9</v>
      </c>
      <c r="S638" s="49">
        <f t="shared" si="84"/>
        <v>9</v>
      </c>
      <c r="T638">
        <f t="shared" si="93"/>
        <v>2.4300000000000002</v>
      </c>
      <c r="U638">
        <f t="shared" si="117"/>
        <v>4</v>
      </c>
      <c r="V638" s="49">
        <f t="shared" si="85"/>
        <v>4</v>
      </c>
      <c r="W638">
        <f t="shared" si="94"/>
        <v>2.5499999999999998</v>
      </c>
      <c r="X638">
        <f t="shared" si="118"/>
        <v>7</v>
      </c>
      <c r="Y638" s="49">
        <f t="shared" si="86"/>
        <v>7</v>
      </c>
      <c r="Z638">
        <f t="shared" si="95"/>
        <v>2.65</v>
      </c>
      <c r="AA638">
        <f t="shared" si="119"/>
        <v>11</v>
      </c>
      <c r="AB638">
        <f t="shared" si="87"/>
        <v>11</v>
      </c>
      <c r="AC638">
        <f t="shared" si="104"/>
        <v>3.05</v>
      </c>
      <c r="AD638" cm="1">
        <f t="array" ref="AD638">1+SUMPRODUCT((D$469:D$776=D638)*(AC$469:AC$776&lt;AC638))</f>
        <v>21</v>
      </c>
      <c r="AE638">
        <f t="shared" si="105"/>
        <v>21</v>
      </c>
      <c r="AF638">
        <f t="shared" si="106"/>
        <v>3.15</v>
      </c>
      <c r="AG638" cm="1">
        <f t="array" ref="AG638">1+SUMPRODUCT((D$469:D$776=D638)*(AF$469:AF$776&lt;AF638))</f>
        <v>16</v>
      </c>
      <c r="AH638">
        <f t="shared" si="107"/>
        <v>16</v>
      </c>
      <c r="AI638">
        <f t="shared" si="108"/>
        <v>2.86</v>
      </c>
      <c r="AJ638" cm="1">
        <f t="array" ref="AJ638">1+SUMPRODUCT((D$469:D$776=D638)*(AI$469:AI$776&lt;AI638))</f>
        <v>12</v>
      </c>
      <c r="AK638">
        <f t="shared" si="109"/>
        <v>12</v>
      </c>
      <c r="AL638">
        <f t="shared" si="110"/>
        <v>3.77</v>
      </c>
      <c r="AM638" cm="1">
        <f t="array" ref="AM638">1+SUMPRODUCT((D$469:D$776=D638)*(AL$469:AL$776&lt;AL638))</f>
        <v>40</v>
      </c>
      <c r="AN638">
        <f t="shared" si="111"/>
        <v>40</v>
      </c>
    </row>
    <row r="639" spans="2:40" x14ac:dyDescent="0.3">
      <c r="B639" t="s">
        <v>186</v>
      </c>
      <c r="C639" t="str">
        <f>VLOOKUP(B639,class!A$1:B$357,2,FALSE)</f>
        <v>Shire district</v>
      </c>
      <c r="D639" t="str">
        <f>VLOOKUP(B639,classifications!E$3:F$335,2,FALSE)</f>
        <v>Urban with City and Town</v>
      </c>
      <c r="E639" s="7">
        <f t="shared" si="88"/>
        <v>3.08</v>
      </c>
      <c r="F639" s="49">
        <f t="shared" si="112"/>
        <v>43</v>
      </c>
      <c r="G639" s="49">
        <f t="shared" si="80"/>
        <v>43</v>
      </c>
      <c r="H639">
        <f t="shared" si="89"/>
        <v>3.18</v>
      </c>
      <c r="I639" s="49">
        <f t="shared" si="113"/>
        <v>69</v>
      </c>
      <c r="J639" s="49">
        <f t="shared" si="81"/>
        <v>69</v>
      </c>
      <c r="K639">
        <f t="shared" si="90"/>
        <v>2.94</v>
      </c>
      <c r="L639">
        <f t="shared" si="114"/>
        <v>43</v>
      </c>
      <c r="M639" s="49">
        <f t="shared" si="82"/>
        <v>43</v>
      </c>
      <c r="N639">
        <f t="shared" si="91"/>
        <v>2.79</v>
      </c>
      <c r="O639">
        <f t="shared" si="115"/>
        <v>41</v>
      </c>
      <c r="P639" s="49">
        <f t="shared" si="83"/>
        <v>41</v>
      </c>
      <c r="Q639">
        <f t="shared" si="92"/>
        <v>3.01</v>
      </c>
      <c r="R639">
        <f t="shared" si="116"/>
        <v>63</v>
      </c>
      <c r="S639" s="49">
        <f t="shared" si="84"/>
        <v>63</v>
      </c>
      <c r="T639">
        <f t="shared" si="93"/>
        <v>2.85</v>
      </c>
      <c r="U639">
        <f t="shared" si="117"/>
        <v>40</v>
      </c>
      <c r="V639" s="49">
        <f t="shared" si="85"/>
        <v>40</v>
      </c>
      <c r="W639">
        <f t="shared" si="94"/>
        <v>3</v>
      </c>
      <c r="X639">
        <f t="shared" si="118"/>
        <v>64</v>
      </c>
      <c r="Y639" s="49">
        <f t="shared" si="86"/>
        <v>64</v>
      </c>
      <c r="Z639">
        <f t="shared" si="95"/>
        <v>2.65</v>
      </c>
      <c r="AA639">
        <f t="shared" si="119"/>
        <v>27</v>
      </c>
      <c r="AB639">
        <f t="shared" si="87"/>
        <v>27</v>
      </c>
      <c r="AC639">
        <f t="shared" si="104"/>
        <v>2.58</v>
      </c>
      <c r="AD639" cm="1">
        <f t="array" ref="AD639">1+SUMPRODUCT((D$469:D$776=D639)*(AC$469:AC$776&lt;AC639))</f>
        <v>7</v>
      </c>
      <c r="AE639">
        <f t="shared" si="105"/>
        <v>7</v>
      </c>
      <c r="AF639">
        <f t="shared" si="106"/>
        <v>3.61</v>
      </c>
      <c r="AG639" cm="1">
        <f t="array" ref="AG639">1+SUMPRODUCT((D$469:D$776=D639)*(AF$469:AF$776&lt;AF639))</f>
        <v>73</v>
      </c>
      <c r="AH639">
        <f t="shared" si="107"/>
        <v>73</v>
      </c>
      <c r="AI639">
        <f t="shared" si="108"/>
        <v>2.89</v>
      </c>
      <c r="AJ639" cm="1">
        <f t="array" ref="AJ639">1+SUMPRODUCT((D$469:D$776=D639)*(AI$469:AI$776&lt;AI639))</f>
        <v>22</v>
      </c>
      <c r="AK639">
        <f t="shared" si="109"/>
        <v>22</v>
      </c>
      <c r="AL639">
        <f t="shared" si="110"/>
        <v>3.29</v>
      </c>
      <c r="AM639" cm="1">
        <f t="array" ref="AM639">1+SUMPRODUCT((D$469:D$776=D639)*(AL$469:AL$776&lt;AL639))</f>
        <v>43</v>
      </c>
      <c r="AN639">
        <f t="shared" si="111"/>
        <v>43</v>
      </c>
    </row>
    <row r="640" spans="2:40" x14ac:dyDescent="0.3">
      <c r="B640" t="s">
        <v>187</v>
      </c>
      <c r="C640" t="str">
        <f>VLOOKUP(B640,class!A$1:B$357,2,FALSE)</f>
        <v>Unitary authority</v>
      </c>
      <c r="D640" t="str">
        <f>VLOOKUP(B640,classifications!E$3:F$335,2,FALSE)</f>
        <v>Urban with City and Town</v>
      </c>
      <c r="E640" s="7">
        <f t="shared" si="88"/>
        <v>3.06</v>
      </c>
      <c r="F640" s="49">
        <f t="shared" si="112"/>
        <v>40</v>
      </c>
      <c r="G640" s="49">
        <f t="shared" si="80"/>
        <v>40</v>
      </c>
      <c r="H640">
        <f t="shared" si="89"/>
        <v>3.2</v>
      </c>
      <c r="I640" s="49">
        <f t="shared" si="113"/>
        <v>72</v>
      </c>
      <c r="J640" s="49">
        <f t="shared" si="81"/>
        <v>72</v>
      </c>
      <c r="K640">
        <f t="shared" si="90"/>
        <v>2.71</v>
      </c>
      <c r="L640">
        <f t="shared" si="114"/>
        <v>22</v>
      </c>
      <c r="M640" s="49">
        <f t="shared" si="82"/>
        <v>22</v>
      </c>
      <c r="N640">
        <f t="shared" si="91"/>
        <v>2.75</v>
      </c>
      <c r="O640">
        <f t="shared" si="115"/>
        <v>37</v>
      </c>
      <c r="P640" s="49">
        <f t="shared" si="83"/>
        <v>37</v>
      </c>
      <c r="Q640">
        <f t="shared" si="92"/>
        <v>2.75</v>
      </c>
      <c r="R640">
        <f t="shared" si="116"/>
        <v>27</v>
      </c>
      <c r="S640" s="49">
        <f t="shared" si="84"/>
        <v>27</v>
      </c>
      <c r="T640">
        <f t="shared" si="93"/>
        <v>2.73</v>
      </c>
      <c r="U640">
        <f t="shared" si="117"/>
        <v>22</v>
      </c>
      <c r="V640" s="49">
        <f t="shared" si="85"/>
        <v>22</v>
      </c>
      <c r="W640">
        <f t="shared" si="94"/>
        <v>3.02</v>
      </c>
      <c r="X640">
        <f t="shared" si="118"/>
        <v>66</v>
      </c>
      <c r="Y640" s="49">
        <f t="shared" si="86"/>
        <v>66</v>
      </c>
      <c r="Z640">
        <f t="shared" si="95"/>
        <v>2.98</v>
      </c>
      <c r="AA640">
        <f t="shared" si="119"/>
        <v>61</v>
      </c>
      <c r="AB640">
        <f t="shared" si="87"/>
        <v>61</v>
      </c>
      <c r="AC640">
        <f t="shared" si="104"/>
        <v>2.79</v>
      </c>
      <c r="AD640" cm="1">
        <f t="array" ref="AD640">1+SUMPRODUCT((D$469:D$776=D640)*(AC$469:AC$776&lt;AC640))</f>
        <v>20</v>
      </c>
      <c r="AE640">
        <f t="shared" si="105"/>
        <v>20</v>
      </c>
      <c r="AF640">
        <f t="shared" si="106"/>
        <v>3.41</v>
      </c>
      <c r="AG640" cm="1">
        <f t="array" ref="AG640">1+SUMPRODUCT((D$469:D$776=D640)*(AF$469:AF$776&lt;AF640))</f>
        <v>56</v>
      </c>
      <c r="AH640">
        <f t="shared" si="107"/>
        <v>56</v>
      </c>
      <c r="AI640">
        <f t="shared" si="108"/>
        <v>3.49</v>
      </c>
      <c r="AJ640" cm="1">
        <f t="array" ref="AJ640">1+SUMPRODUCT((D$469:D$776=D640)*(AI$469:AI$776&lt;AI640))</f>
        <v>77</v>
      </c>
      <c r="AK640">
        <f t="shared" si="109"/>
        <v>77</v>
      </c>
      <c r="AL640">
        <f t="shared" si="110"/>
        <v>2.94</v>
      </c>
      <c r="AM640" cm="1">
        <f t="array" ref="AM640">1+SUMPRODUCT((D$469:D$776=D640)*(AL$469:AL$776&lt;AL640))</f>
        <v>16</v>
      </c>
      <c r="AN640">
        <f t="shared" si="111"/>
        <v>16</v>
      </c>
    </row>
    <row r="641" spans="2:40" x14ac:dyDescent="0.3">
      <c r="B641" t="s">
        <v>188</v>
      </c>
      <c r="C641" t="str">
        <f>VLOOKUP(B641,class!A$1:B$357,2,FALSE)</f>
        <v>Shire district</v>
      </c>
      <c r="D641" t="str">
        <f>VLOOKUP(B641,classifications!E$3:F$335,2,FALSE)</f>
        <v>Urban with Significant Rural (rural including hub towns 26-49%)</v>
      </c>
      <c r="E641" s="7">
        <f t="shared" si="88"/>
        <v>2.69</v>
      </c>
      <c r="F641" s="49">
        <f t="shared" si="112"/>
        <v>5</v>
      </c>
      <c r="G641" s="49">
        <f t="shared" si="80"/>
        <v>5</v>
      </c>
      <c r="H641">
        <f t="shared" si="89"/>
        <v>2.77</v>
      </c>
      <c r="I641" s="49">
        <f t="shared" si="113"/>
        <v>12</v>
      </c>
      <c r="J641" s="49">
        <f t="shared" si="81"/>
        <v>12</v>
      </c>
      <c r="K641">
        <f t="shared" si="90"/>
        <v>2.72</v>
      </c>
      <c r="L641">
        <f t="shared" si="114"/>
        <v>14</v>
      </c>
      <c r="M641" s="49">
        <f t="shared" si="82"/>
        <v>14</v>
      </c>
      <c r="N641">
        <f t="shared" si="91"/>
        <v>2.83</v>
      </c>
      <c r="O641">
        <f t="shared" si="115"/>
        <v>29</v>
      </c>
      <c r="P641" s="49">
        <f t="shared" si="83"/>
        <v>29</v>
      </c>
      <c r="Q641">
        <f t="shared" si="92"/>
        <v>2.7</v>
      </c>
      <c r="R641">
        <f t="shared" si="116"/>
        <v>16</v>
      </c>
      <c r="S641" s="49">
        <f t="shared" si="84"/>
        <v>16</v>
      </c>
      <c r="T641">
        <f t="shared" si="93"/>
        <v>2.73</v>
      </c>
      <c r="U641">
        <f t="shared" si="117"/>
        <v>19</v>
      </c>
      <c r="V641" s="49">
        <f t="shared" si="85"/>
        <v>19</v>
      </c>
      <c r="W641">
        <f t="shared" si="94"/>
        <v>3.25</v>
      </c>
      <c r="X641">
        <f t="shared" si="118"/>
        <v>45</v>
      </c>
      <c r="Y641" s="49">
        <f t="shared" si="86"/>
        <v>45</v>
      </c>
      <c r="Z641">
        <f t="shared" si="95"/>
        <v>3.12</v>
      </c>
      <c r="AA641">
        <f t="shared" si="119"/>
        <v>46</v>
      </c>
      <c r="AB641">
        <f t="shared" si="87"/>
        <v>46</v>
      </c>
      <c r="AC641">
        <f t="shared" si="104"/>
        <v>2.59</v>
      </c>
      <c r="AD641" cm="1">
        <f t="array" ref="AD641">1+SUMPRODUCT((D$469:D$776=D641)*(AC$469:AC$776&lt;AC641))</f>
        <v>6</v>
      </c>
      <c r="AE641">
        <f t="shared" si="105"/>
        <v>6</v>
      </c>
      <c r="AF641">
        <f t="shared" si="106"/>
        <v>3.28</v>
      </c>
      <c r="AG641" cm="1">
        <f t="array" ref="AG641">1+SUMPRODUCT((D$469:D$776=D641)*(AF$469:AF$776&lt;AF641))</f>
        <v>30</v>
      </c>
      <c r="AH641">
        <f t="shared" si="107"/>
        <v>30</v>
      </c>
      <c r="AI641">
        <f t="shared" si="108"/>
        <v>2.95</v>
      </c>
      <c r="AJ641" cm="1">
        <f t="array" ref="AJ641">1+SUMPRODUCT((D$469:D$776=D641)*(AI$469:AI$776&lt;AI641))</f>
        <v>18</v>
      </c>
      <c r="AK641">
        <f t="shared" si="109"/>
        <v>18</v>
      </c>
      <c r="AL641">
        <f t="shared" si="110"/>
        <v>3.36</v>
      </c>
      <c r="AM641" cm="1">
        <f t="array" ref="AM641">1+SUMPRODUCT((D$469:D$776=D641)*(AL$469:AL$776&lt;AL641))</f>
        <v>39</v>
      </c>
      <c r="AN641">
        <f t="shared" si="111"/>
        <v>39</v>
      </c>
    </row>
    <row r="642" spans="2:40" x14ac:dyDescent="0.3">
      <c r="B642" t="s">
        <v>189</v>
      </c>
      <c r="C642" t="str">
        <f>VLOOKUP(B642,class!A$1:B$357,2,FALSE)</f>
        <v>Shire district</v>
      </c>
      <c r="D642" t="str">
        <f>VLOOKUP(B642,classifications!E$3:F$335,2,FALSE)</f>
        <v xml:space="preserve">Mainly Rural (rural including hub towns &gt;=80%) </v>
      </c>
      <c r="E642" s="7">
        <f t="shared" si="88"/>
        <v>3.1</v>
      </c>
      <c r="F642" s="49">
        <f t="shared" si="112"/>
        <v>28</v>
      </c>
      <c r="G642" s="49">
        <f t="shared" si="80"/>
        <v>28</v>
      </c>
      <c r="H642">
        <f t="shared" si="89"/>
        <v>2.5299999999999998</v>
      </c>
      <c r="I642" s="49">
        <f t="shared" si="113"/>
        <v>6</v>
      </c>
      <c r="J642" s="49">
        <f t="shared" si="81"/>
        <v>6</v>
      </c>
      <c r="K642">
        <f t="shared" si="90"/>
        <v>2.5</v>
      </c>
      <c r="L642">
        <f t="shared" si="114"/>
        <v>12</v>
      </c>
      <c r="M642" s="49">
        <f t="shared" si="82"/>
        <v>12</v>
      </c>
      <c r="N642">
        <f t="shared" si="91"/>
        <v>2.52</v>
      </c>
      <c r="O642">
        <f t="shared" si="115"/>
        <v>15</v>
      </c>
      <c r="P642" s="49">
        <f t="shared" si="83"/>
        <v>15</v>
      </c>
      <c r="Q642">
        <f t="shared" si="92"/>
        <v>2.56</v>
      </c>
      <c r="R642">
        <f t="shared" si="116"/>
        <v>14</v>
      </c>
      <c r="S642" s="49">
        <f t="shared" si="84"/>
        <v>14</v>
      </c>
      <c r="T642">
        <f t="shared" si="93"/>
        <v>2.65</v>
      </c>
      <c r="U642">
        <f t="shared" si="117"/>
        <v>21</v>
      </c>
      <c r="V642" s="49">
        <f t="shared" si="85"/>
        <v>21</v>
      </c>
      <c r="W642">
        <f t="shared" si="94"/>
        <v>2.97</v>
      </c>
      <c r="X642">
        <f t="shared" si="118"/>
        <v>35</v>
      </c>
      <c r="Y642" s="49">
        <f t="shared" si="86"/>
        <v>35</v>
      </c>
      <c r="Z642">
        <f t="shared" si="95"/>
        <v>2.86</v>
      </c>
      <c r="AA642">
        <f t="shared" si="119"/>
        <v>26</v>
      </c>
      <c r="AB642">
        <f t="shared" si="87"/>
        <v>26</v>
      </c>
      <c r="AC642">
        <f t="shared" si="104"/>
        <v>2.57</v>
      </c>
      <c r="AD642" cm="1">
        <f t="array" ref="AD642">1+SUMPRODUCT((D$469:D$776=D642)*(AC$469:AC$776&lt;AC642))</f>
        <v>7</v>
      </c>
      <c r="AE642">
        <f t="shared" si="105"/>
        <v>7</v>
      </c>
      <c r="AF642">
        <f t="shared" si="106"/>
        <v>3.24</v>
      </c>
      <c r="AG642" cm="1">
        <f t="array" ref="AG642">1+SUMPRODUCT((D$469:D$776=D642)*(AF$469:AF$776&lt;AF642))</f>
        <v>29</v>
      </c>
      <c r="AH642">
        <f t="shared" si="107"/>
        <v>29</v>
      </c>
      <c r="AI642">
        <f t="shared" si="108"/>
        <v>2.61</v>
      </c>
      <c r="AJ642" cm="1">
        <f t="array" ref="AJ642">1+SUMPRODUCT((D$469:D$776=D642)*(AI$469:AI$776&lt;AI642))</f>
        <v>8</v>
      </c>
      <c r="AK642">
        <f t="shared" si="109"/>
        <v>8</v>
      </c>
      <c r="AL642">
        <f t="shared" si="110"/>
        <v>2.29</v>
      </c>
      <c r="AM642" cm="1">
        <f t="array" ref="AM642">1+SUMPRODUCT((D$469:D$776=D642)*(AL$469:AL$776&lt;AL642))</f>
        <v>3</v>
      </c>
      <c r="AN642">
        <f t="shared" si="111"/>
        <v>3</v>
      </c>
    </row>
    <row r="643" spans="2:40" x14ac:dyDescent="0.3">
      <c r="B643" t="s">
        <v>190</v>
      </c>
      <c r="C643" t="str">
        <f>VLOOKUP(B643,class!A$1:B$357,2,FALSE)</f>
        <v>Unitary authority</v>
      </c>
      <c r="D643" t="str">
        <f>VLOOKUP(B643,classifications!E$3:F$335,2,FALSE)</f>
        <v>Urban with Significant Rural (rural including hub towns 26-49%)</v>
      </c>
      <c r="E643" s="7">
        <f t="shared" si="88"/>
        <v>3.1</v>
      </c>
      <c r="F643" s="49">
        <f t="shared" si="112"/>
        <v>29</v>
      </c>
      <c r="G643" s="49">
        <f t="shared" si="80"/>
        <v>29</v>
      </c>
      <c r="H643">
        <f t="shared" si="89"/>
        <v>2.85</v>
      </c>
      <c r="I643" s="49">
        <f t="shared" si="113"/>
        <v>17</v>
      </c>
      <c r="J643" s="49">
        <f t="shared" si="81"/>
        <v>17</v>
      </c>
      <c r="K643">
        <f t="shared" si="90"/>
        <v>2.82</v>
      </c>
      <c r="L643">
        <f t="shared" si="114"/>
        <v>22</v>
      </c>
      <c r="M643" s="49">
        <f t="shared" si="82"/>
        <v>22</v>
      </c>
      <c r="N643">
        <f t="shared" si="91"/>
        <v>2.66</v>
      </c>
      <c r="O643">
        <f t="shared" si="115"/>
        <v>18</v>
      </c>
      <c r="P643" s="49">
        <f t="shared" si="83"/>
        <v>18</v>
      </c>
      <c r="Q643">
        <f t="shared" si="92"/>
        <v>2.81</v>
      </c>
      <c r="R643">
        <f t="shared" si="116"/>
        <v>22</v>
      </c>
      <c r="S643" s="49">
        <f t="shared" si="84"/>
        <v>22</v>
      </c>
      <c r="T643">
        <f t="shared" si="93"/>
        <v>2.81</v>
      </c>
      <c r="U643">
        <f t="shared" si="117"/>
        <v>23</v>
      </c>
      <c r="V643" s="49">
        <f t="shared" si="85"/>
        <v>23</v>
      </c>
      <c r="W643">
        <f t="shared" si="94"/>
        <v>2.95</v>
      </c>
      <c r="X643">
        <f t="shared" si="118"/>
        <v>38</v>
      </c>
      <c r="Y643" s="49">
        <f t="shared" si="86"/>
        <v>38</v>
      </c>
      <c r="Z643">
        <f t="shared" si="95"/>
        <v>3.04</v>
      </c>
      <c r="AA643">
        <f t="shared" si="119"/>
        <v>42</v>
      </c>
      <c r="AB643">
        <f t="shared" si="87"/>
        <v>42</v>
      </c>
      <c r="AC643">
        <f t="shared" si="104"/>
        <v>3.09</v>
      </c>
      <c r="AD643" cm="1">
        <f t="array" ref="AD643">1+SUMPRODUCT((D$469:D$776=D643)*(AC$469:AC$776&lt;AC643))</f>
        <v>29</v>
      </c>
      <c r="AE643">
        <f t="shared" si="105"/>
        <v>29</v>
      </c>
      <c r="AF643">
        <f t="shared" si="106"/>
        <v>3.23</v>
      </c>
      <c r="AG643" cm="1">
        <f t="array" ref="AG643">1+SUMPRODUCT((D$469:D$776=D643)*(AF$469:AF$776&lt;AF643))</f>
        <v>26</v>
      </c>
      <c r="AH643">
        <f t="shared" si="107"/>
        <v>26</v>
      </c>
      <c r="AI643">
        <f t="shared" si="108"/>
        <v>2.82</v>
      </c>
      <c r="AJ643" cm="1">
        <f t="array" ref="AJ643">1+SUMPRODUCT((D$469:D$776=D643)*(AI$469:AI$776&lt;AI643))</f>
        <v>10</v>
      </c>
      <c r="AK643">
        <f t="shared" si="109"/>
        <v>10</v>
      </c>
      <c r="AL643">
        <f t="shared" si="110"/>
        <v>2.98</v>
      </c>
      <c r="AM643" cm="1">
        <f t="array" ref="AM643">1+SUMPRODUCT((D$469:D$776=D643)*(AL$469:AL$776&lt;AL643))</f>
        <v>15</v>
      </c>
      <c r="AN643">
        <f t="shared" si="111"/>
        <v>15</v>
      </c>
    </row>
    <row r="644" spans="2:40" x14ac:dyDescent="0.3">
      <c r="B644" t="s">
        <v>191</v>
      </c>
      <c r="C644" t="str">
        <f>VLOOKUP(B644,class!A$1:B$357,2,FALSE)</f>
        <v>Shire district</v>
      </c>
      <c r="D644" t="str">
        <f>VLOOKUP(B644,classifications!E$3:F$335,2,FALSE)</f>
        <v xml:space="preserve">Mainly Rural (rural including hub towns &gt;=80%) </v>
      </c>
      <c r="E644" s="7">
        <f t="shared" si="88"/>
        <v>3</v>
      </c>
      <c r="F644" s="49">
        <f t="shared" si="112"/>
        <v>25</v>
      </c>
      <c r="G644" s="49">
        <f t="shared" si="80"/>
        <v>25</v>
      </c>
      <c r="H644">
        <f t="shared" si="89"/>
        <v>3.24</v>
      </c>
      <c r="I644" s="49">
        <f t="shared" si="113"/>
        <v>34</v>
      </c>
      <c r="J644" s="49">
        <f t="shared" si="81"/>
        <v>34</v>
      </c>
      <c r="K644">
        <f t="shared" si="90"/>
        <v>2.54</v>
      </c>
      <c r="L644">
        <f t="shared" si="114"/>
        <v>13</v>
      </c>
      <c r="M644" s="49">
        <f t="shared" si="82"/>
        <v>13</v>
      </c>
      <c r="N644">
        <f t="shared" si="91"/>
        <v>2.25</v>
      </c>
      <c r="O644">
        <f t="shared" si="115"/>
        <v>3</v>
      </c>
      <c r="P644" s="49">
        <f t="shared" si="83"/>
        <v>3</v>
      </c>
      <c r="Q644">
        <f t="shared" si="92"/>
        <v>2.4300000000000002</v>
      </c>
      <c r="R644">
        <f t="shared" si="116"/>
        <v>8</v>
      </c>
      <c r="S644" s="49">
        <f t="shared" si="84"/>
        <v>8</v>
      </c>
      <c r="T644">
        <f t="shared" si="93"/>
        <v>2.78</v>
      </c>
      <c r="U644">
        <f t="shared" si="117"/>
        <v>27</v>
      </c>
      <c r="V644" s="49">
        <f t="shared" si="85"/>
        <v>27</v>
      </c>
      <c r="W644">
        <f t="shared" si="94"/>
        <v>2.54</v>
      </c>
      <c r="X644">
        <f t="shared" si="118"/>
        <v>12</v>
      </c>
      <c r="Y644" s="49">
        <f t="shared" si="86"/>
        <v>12</v>
      </c>
      <c r="Z644">
        <f t="shared" si="95"/>
        <v>2.54</v>
      </c>
      <c r="AA644">
        <f t="shared" si="119"/>
        <v>10</v>
      </c>
      <c r="AB644">
        <f t="shared" si="87"/>
        <v>10</v>
      </c>
      <c r="AC644">
        <f t="shared" si="104"/>
        <v>2.92</v>
      </c>
      <c r="AD644" cm="1">
        <f t="array" ref="AD644">1+SUMPRODUCT((D$469:D$776=D644)*(AC$469:AC$776&lt;AC644))</f>
        <v>21</v>
      </c>
      <c r="AE644">
        <f t="shared" si="105"/>
        <v>21</v>
      </c>
      <c r="AF644">
        <f t="shared" si="106"/>
        <v>2.61</v>
      </c>
      <c r="AG644" cm="1">
        <f t="array" ref="AG644">1+SUMPRODUCT((D$469:D$776=D644)*(AF$469:AF$776&lt;AF644))</f>
        <v>5</v>
      </c>
      <c r="AH644">
        <f t="shared" si="107"/>
        <v>5</v>
      </c>
      <c r="AI644">
        <f t="shared" si="108"/>
        <v>2.96</v>
      </c>
      <c r="AJ644" cm="1">
        <f t="array" ref="AJ644">1+SUMPRODUCT((D$469:D$776=D644)*(AI$469:AI$776&lt;AI644))</f>
        <v>21</v>
      </c>
      <c r="AK644">
        <f t="shared" si="109"/>
        <v>21</v>
      </c>
      <c r="AL644">
        <f t="shared" si="110"/>
        <v>3.36</v>
      </c>
      <c r="AM644" cm="1">
        <f t="array" ref="AM644">1+SUMPRODUCT((D$469:D$776=D644)*(AL$469:AL$776&lt;AL644))</f>
        <v>30</v>
      </c>
      <c r="AN644">
        <f t="shared" si="111"/>
        <v>30</v>
      </c>
    </row>
    <row r="645" spans="2:40" x14ac:dyDescent="0.3">
      <c r="B645" t="s">
        <v>1031</v>
      </c>
      <c r="C645" t="str">
        <f>VLOOKUP(B645,class!A$1:B$357,2,FALSE)</f>
        <v>Unitary authority</v>
      </c>
      <c r="D645" t="str">
        <f>VLOOKUP(B645,classifications!E$3:F$335,2,FALSE)</f>
        <v>Urban with Significant Rural (rural including hub towns 26-49%)</v>
      </c>
      <c r="E645" s="7" t="str">
        <f t="shared" si="88"/>
        <v>x</v>
      </c>
      <c r="F645" s="49"/>
      <c r="G645" s="49"/>
      <c r="H645" t="str">
        <f t="shared" si="89"/>
        <v>x</v>
      </c>
      <c r="I645" s="49"/>
      <c r="J645" s="49"/>
      <c r="K645" t="str">
        <f t="shared" si="90"/>
        <v>x</v>
      </c>
      <c r="M645" s="49"/>
      <c r="N645" t="str">
        <f t="shared" si="91"/>
        <v>x</v>
      </c>
      <c r="P645" s="49"/>
      <c r="Q645" t="str">
        <f t="shared" si="92"/>
        <v>x</v>
      </c>
      <c r="S645" s="49"/>
      <c r="T645" t="str">
        <f t="shared" si="93"/>
        <v>x</v>
      </c>
      <c r="V645" s="49"/>
      <c r="W645" t="str">
        <f t="shared" si="94"/>
        <v>x</v>
      </c>
      <c r="Y645" s="49"/>
      <c r="Z645" t="str">
        <f t="shared" si="95"/>
        <v>x</v>
      </c>
      <c r="AC645">
        <f t="shared" si="104"/>
        <v>2.69</v>
      </c>
      <c r="AD645" cm="1">
        <f t="array" ref="AD645">1+SUMPRODUCT((D$469:D$776=D645)*(AC$469:AC$776&lt;AC645))</f>
        <v>12</v>
      </c>
      <c r="AE645">
        <f t="shared" si="105"/>
        <v>12</v>
      </c>
      <c r="AF645">
        <f t="shared" si="106"/>
        <v>2.98</v>
      </c>
      <c r="AG645" cm="1">
        <f t="array" ref="AG645">1+SUMPRODUCT((D$469:D$776=D645)*(AF$469:AF$776&lt;AF645))</f>
        <v>14</v>
      </c>
      <c r="AH645">
        <f t="shared" si="107"/>
        <v>14</v>
      </c>
      <c r="AI645">
        <f t="shared" si="108"/>
        <v>2.66</v>
      </c>
      <c r="AJ645" cm="1">
        <f t="array" ref="AJ645">1+SUMPRODUCT((D$469:D$776=D645)*(AI$469:AI$776&lt;AI645))</f>
        <v>8</v>
      </c>
      <c r="AK645">
        <f t="shared" si="109"/>
        <v>8</v>
      </c>
      <c r="AL645">
        <f t="shared" si="110"/>
        <v>3.07</v>
      </c>
      <c r="AM645" cm="1">
        <f t="array" ref="AM645">1+SUMPRODUCT((D$469:D$776=D645)*(AL$469:AL$776&lt;AL645))</f>
        <v>20</v>
      </c>
      <c r="AN645">
        <f t="shared" si="111"/>
        <v>20</v>
      </c>
    </row>
    <row r="646" spans="2:40" x14ac:dyDescent="0.3">
      <c r="B646" t="s">
        <v>192</v>
      </c>
      <c r="C646" t="str">
        <f>VLOOKUP(B646,class!A$1:B$357,2,FALSE)</f>
        <v>Unitary authority</v>
      </c>
      <c r="D646" t="str">
        <f>VLOOKUP(B646,classifications!E$3:F$335,2,FALSE)</f>
        <v>Urban with Significant Rural (rural including hub towns 26-49%)</v>
      </c>
      <c r="E646" s="7">
        <f t="shared" si="88"/>
        <v>3.12</v>
      </c>
      <c r="F646" s="49">
        <f t="shared" ref="F646:F677" si="120">1+SUMPRODUCT((D$469:D$776=D646)*(E$469:E$776&lt;E646))</f>
        <v>32</v>
      </c>
      <c r="G646" s="49">
        <f t="shared" si="80"/>
        <v>32</v>
      </c>
      <c r="H646">
        <f t="shared" si="89"/>
        <v>2.99</v>
      </c>
      <c r="I646" s="49">
        <f t="shared" ref="I646:I677" si="121">1+SUMPRODUCT((D$469:D$776=D646)*(H$469:H$776&lt;H646))</f>
        <v>29</v>
      </c>
      <c r="J646" s="49">
        <f t="shared" si="81"/>
        <v>29</v>
      </c>
      <c r="K646">
        <f t="shared" si="90"/>
        <v>2.76</v>
      </c>
      <c r="L646">
        <f t="shared" ref="L646:L677" si="122">1+SUMPRODUCT((D$469:D$776=D646)*(K$469:K$776&lt;K646))</f>
        <v>19</v>
      </c>
      <c r="M646" s="49">
        <f t="shared" si="82"/>
        <v>19</v>
      </c>
      <c r="N646">
        <f t="shared" si="91"/>
        <v>2.78</v>
      </c>
      <c r="O646">
        <f t="shared" ref="O646:O677" si="123">1+SUMPRODUCT((D$469:D$776=D646)*(N$469:N$776&lt;N646))</f>
        <v>25</v>
      </c>
      <c r="P646" s="49">
        <f t="shared" si="83"/>
        <v>25</v>
      </c>
      <c r="Q646">
        <f t="shared" si="92"/>
        <v>2.83</v>
      </c>
      <c r="R646">
        <f t="shared" ref="R646:R677" si="124">1+SUMPRODUCT((D$469:D$776=D646)*(Q$469:Q$776&lt;Q646))</f>
        <v>27</v>
      </c>
      <c r="S646" s="49">
        <f t="shared" si="84"/>
        <v>27</v>
      </c>
      <c r="T646">
        <f t="shared" si="93"/>
        <v>2.82</v>
      </c>
      <c r="U646">
        <f t="shared" ref="U646:U677" si="125">1+SUMPRODUCT((D$469:D$776=D646)*(T$469:T$776&lt;T646))</f>
        <v>24</v>
      </c>
      <c r="V646" s="49">
        <f t="shared" si="85"/>
        <v>24</v>
      </c>
      <c r="W646">
        <f t="shared" si="94"/>
        <v>2.83</v>
      </c>
      <c r="X646">
        <f t="shared" ref="X646:X677" si="126">1+SUMPRODUCT((D$469:D$776=D646)*(W$469:W$776&lt;W646))</f>
        <v>27</v>
      </c>
      <c r="Y646" s="49">
        <f t="shared" si="86"/>
        <v>27</v>
      </c>
      <c r="Z646">
        <f t="shared" si="95"/>
        <v>2.75</v>
      </c>
      <c r="AA646">
        <f t="shared" ref="AA646:AA677" si="127">1+SUMPRODUCT((D$469:D$776=D646)*(Z$469:Z$776&lt;Z646))</f>
        <v>27</v>
      </c>
      <c r="AB646">
        <f t="shared" si="87"/>
        <v>27</v>
      </c>
      <c r="AC646">
        <f t="shared" si="104"/>
        <v>3.12</v>
      </c>
      <c r="AD646" cm="1">
        <f t="array" ref="AD646">1+SUMPRODUCT((D$469:D$776=D646)*(AC$469:AC$776&lt;AC646))</f>
        <v>32</v>
      </c>
      <c r="AE646">
        <f t="shared" si="105"/>
        <v>32</v>
      </c>
      <c r="AF646">
        <f t="shared" si="106"/>
        <v>3.34</v>
      </c>
      <c r="AG646" cm="1">
        <f t="array" ref="AG646">1+SUMPRODUCT((D$469:D$776=D646)*(AF$469:AF$776&lt;AF646))</f>
        <v>33</v>
      </c>
      <c r="AH646">
        <f t="shared" si="107"/>
        <v>33</v>
      </c>
      <c r="AI646">
        <f t="shared" si="108"/>
        <v>3.14</v>
      </c>
      <c r="AJ646" cm="1">
        <f t="array" ref="AJ646">1+SUMPRODUCT((D$469:D$776=D646)*(AI$469:AI$776&lt;AI646))</f>
        <v>27</v>
      </c>
      <c r="AK646">
        <f t="shared" si="109"/>
        <v>27</v>
      </c>
      <c r="AL646">
        <f t="shared" si="110"/>
        <v>2.89</v>
      </c>
      <c r="AM646" cm="1">
        <f t="array" ref="AM646">1+SUMPRODUCT((D$469:D$776=D646)*(AL$469:AL$776&lt;AL646))</f>
        <v>11</v>
      </c>
      <c r="AN646">
        <f t="shared" si="111"/>
        <v>11</v>
      </c>
    </row>
    <row r="647" spans="2:40" x14ac:dyDescent="0.3">
      <c r="B647" t="s">
        <v>193</v>
      </c>
      <c r="C647" t="str">
        <f>VLOOKUP(B647,class!A$1:B$357,2,FALSE)</f>
        <v>Metropolitan district</v>
      </c>
      <c r="D647" t="str">
        <f>VLOOKUP(B647,classifications!E$3:F$335,2,FALSE)</f>
        <v>Urban with Major Conurbation</v>
      </c>
      <c r="E647" s="7">
        <f t="shared" si="88"/>
        <v>3.08</v>
      </c>
      <c r="F647" s="49">
        <f t="shared" si="120"/>
        <v>15</v>
      </c>
      <c r="G647" s="49">
        <f t="shared" si="80"/>
        <v>15</v>
      </c>
      <c r="H647">
        <f t="shared" si="89"/>
        <v>3.1</v>
      </c>
      <c r="I647" s="49">
        <f t="shared" si="121"/>
        <v>30</v>
      </c>
      <c r="J647" s="49">
        <f t="shared" si="81"/>
        <v>30</v>
      </c>
      <c r="K647">
        <f t="shared" si="90"/>
        <v>2.96</v>
      </c>
      <c r="L647">
        <f t="shared" si="122"/>
        <v>27</v>
      </c>
      <c r="M647" s="49">
        <f t="shared" si="82"/>
        <v>27</v>
      </c>
      <c r="N647">
        <f t="shared" si="91"/>
        <v>2.99</v>
      </c>
      <c r="O647">
        <f t="shared" si="123"/>
        <v>31</v>
      </c>
      <c r="P647" s="49">
        <f t="shared" si="83"/>
        <v>31</v>
      </c>
      <c r="Q647">
        <f t="shared" si="92"/>
        <v>3.18</v>
      </c>
      <c r="R647">
        <f t="shared" si="124"/>
        <v>60</v>
      </c>
      <c r="S647" s="49">
        <f t="shared" si="84"/>
        <v>60</v>
      </c>
      <c r="T647">
        <f t="shared" si="93"/>
        <v>3.09</v>
      </c>
      <c r="U647">
        <f t="shared" si="125"/>
        <v>44</v>
      </c>
      <c r="V647" s="49">
        <f t="shared" si="85"/>
        <v>44</v>
      </c>
      <c r="W647">
        <f t="shared" si="94"/>
        <v>2.73</v>
      </c>
      <c r="X647">
        <f t="shared" si="126"/>
        <v>17</v>
      </c>
      <c r="Y647" s="49">
        <f t="shared" si="86"/>
        <v>17</v>
      </c>
      <c r="Z647">
        <f t="shared" si="95"/>
        <v>2.76</v>
      </c>
      <c r="AA647">
        <f t="shared" si="127"/>
        <v>19</v>
      </c>
      <c r="AB647">
        <f t="shared" si="87"/>
        <v>19</v>
      </c>
      <c r="AC647">
        <f t="shared" si="104"/>
        <v>3.04</v>
      </c>
      <c r="AD647" cm="1">
        <f t="array" ref="AD647">1+SUMPRODUCT((D$469:D$776=D647)*(AC$469:AC$776&lt;AC647))</f>
        <v>36</v>
      </c>
      <c r="AE647">
        <f t="shared" si="105"/>
        <v>36</v>
      </c>
      <c r="AF647">
        <f t="shared" si="106"/>
        <v>3.47</v>
      </c>
      <c r="AG647" cm="1">
        <f t="array" ref="AG647">1+SUMPRODUCT((D$469:D$776=D647)*(AF$469:AF$776&lt;AF647))</f>
        <v>46</v>
      </c>
      <c r="AH647">
        <f t="shared" si="107"/>
        <v>46</v>
      </c>
      <c r="AI647">
        <f t="shared" si="108"/>
        <v>3.43</v>
      </c>
      <c r="AJ647" cm="1">
        <f t="array" ref="AJ647">1+SUMPRODUCT((D$469:D$776=D647)*(AI$469:AI$776&lt;AI647))</f>
        <v>59</v>
      </c>
      <c r="AK647">
        <f t="shared" si="109"/>
        <v>59</v>
      </c>
      <c r="AL647">
        <f t="shared" si="110"/>
        <v>3.31</v>
      </c>
      <c r="AM647" cm="1">
        <f t="array" ref="AM647">1+SUMPRODUCT((D$469:D$776=D647)*(AL$469:AL$776&lt;AL647))</f>
        <v>28</v>
      </c>
      <c r="AN647">
        <f t="shared" si="111"/>
        <v>28</v>
      </c>
    </row>
    <row r="648" spans="2:40" x14ac:dyDescent="0.3">
      <c r="B648" t="s">
        <v>194</v>
      </c>
      <c r="C648" t="str">
        <f>VLOOKUP(B648,class!A$1:B$357,2,FALSE)</f>
        <v>Shire district</v>
      </c>
      <c r="D648" t="str">
        <f>VLOOKUP(B648,classifications!E$3:F$335,2,FALSE)</f>
        <v xml:space="preserve">Mainly Rural (rural including hub towns &gt;=80%) </v>
      </c>
      <c r="E648" s="7">
        <f t="shared" si="88"/>
        <v>3.55</v>
      </c>
      <c r="F648" s="49">
        <f t="shared" si="120"/>
        <v>40</v>
      </c>
      <c r="G648" s="49">
        <f t="shared" si="80"/>
        <v>40</v>
      </c>
      <c r="H648">
        <f t="shared" si="89"/>
        <v>2.63</v>
      </c>
      <c r="I648" s="49">
        <f t="shared" si="121"/>
        <v>10</v>
      </c>
      <c r="J648" s="49">
        <f t="shared" si="81"/>
        <v>10</v>
      </c>
      <c r="K648">
        <f t="shared" si="90"/>
        <v>2.8</v>
      </c>
      <c r="L648">
        <f t="shared" si="122"/>
        <v>24</v>
      </c>
      <c r="M648" s="49">
        <f t="shared" si="82"/>
        <v>24</v>
      </c>
      <c r="N648">
        <f t="shared" si="91"/>
        <v>2.56</v>
      </c>
      <c r="O648">
        <f t="shared" si="123"/>
        <v>16</v>
      </c>
      <c r="P648" s="49">
        <f t="shared" si="83"/>
        <v>16</v>
      </c>
      <c r="Q648">
        <f t="shared" si="92"/>
        <v>2.1800000000000002</v>
      </c>
      <c r="R648">
        <f t="shared" si="124"/>
        <v>3</v>
      </c>
      <c r="S648" s="49">
        <f t="shared" si="84"/>
        <v>3</v>
      </c>
      <c r="T648">
        <f t="shared" si="93"/>
        <v>2.74</v>
      </c>
      <c r="U648">
        <f t="shared" si="125"/>
        <v>24</v>
      </c>
      <c r="V648" s="49">
        <f t="shared" si="85"/>
        <v>24</v>
      </c>
      <c r="W648">
        <f t="shared" si="94"/>
        <v>2.3199999999999998</v>
      </c>
      <c r="X648">
        <f t="shared" si="126"/>
        <v>5</v>
      </c>
      <c r="Y648" s="49">
        <f t="shared" si="86"/>
        <v>5</v>
      </c>
      <c r="Z648">
        <f t="shared" si="95"/>
        <v>2.4900000000000002</v>
      </c>
      <c r="AA648">
        <f t="shared" si="127"/>
        <v>9</v>
      </c>
      <c r="AB648">
        <f t="shared" si="87"/>
        <v>9</v>
      </c>
      <c r="AC648">
        <f t="shared" si="104"/>
        <v>3.18</v>
      </c>
      <c r="AD648" cm="1">
        <f t="array" ref="AD648">1+SUMPRODUCT((D$469:D$776=D648)*(AC$469:AC$776&lt;AC648))</f>
        <v>36</v>
      </c>
      <c r="AE648">
        <f t="shared" si="105"/>
        <v>36</v>
      </c>
      <c r="AF648">
        <f t="shared" si="106"/>
        <v>3.55</v>
      </c>
      <c r="AG648" cm="1">
        <f t="array" ref="AG648">1+SUMPRODUCT((D$469:D$776=D648)*(AF$469:AF$776&lt;AF648))</f>
        <v>40</v>
      </c>
      <c r="AH648">
        <f t="shared" si="107"/>
        <v>40</v>
      </c>
      <c r="AI648">
        <f t="shared" si="108"/>
        <v>3.24</v>
      </c>
      <c r="AJ648" cm="1">
        <f t="array" ref="AJ648">1+SUMPRODUCT((D$469:D$776=D648)*(AI$469:AI$776&lt;AI648))</f>
        <v>29</v>
      </c>
      <c r="AK648">
        <f t="shared" si="109"/>
        <v>29</v>
      </c>
      <c r="AL648">
        <f t="shared" si="110"/>
        <v>2.84</v>
      </c>
      <c r="AM648" cm="1">
        <f t="array" ref="AM648">1+SUMPRODUCT((D$469:D$776=D648)*(AL$469:AL$776&lt;AL648))</f>
        <v>8</v>
      </c>
      <c r="AN648">
        <f t="shared" si="111"/>
        <v>8</v>
      </c>
    </row>
    <row r="649" spans="2:40" x14ac:dyDescent="0.3">
      <c r="B649" t="s">
        <v>195</v>
      </c>
      <c r="C649" t="str">
        <f>VLOOKUP(B649,class!A$1:B$357,2,FALSE)</f>
        <v>Shire district</v>
      </c>
      <c r="D649" t="str">
        <f>VLOOKUP(B649,classifications!E$3:F$335,2,FALSE)</f>
        <v xml:space="preserve">Largely Rural (rural including hub towns 50-79%) </v>
      </c>
      <c r="E649" s="7">
        <f t="shared" si="88"/>
        <v>3.51</v>
      </c>
      <c r="F649" s="49">
        <f t="shared" si="120"/>
        <v>41</v>
      </c>
      <c r="G649" s="49">
        <f t="shared" si="80"/>
        <v>41</v>
      </c>
      <c r="H649">
        <f t="shared" si="89"/>
        <v>2.66</v>
      </c>
      <c r="I649" s="49">
        <f t="shared" si="121"/>
        <v>7</v>
      </c>
      <c r="J649" s="49">
        <f t="shared" si="81"/>
        <v>7</v>
      </c>
      <c r="K649">
        <f t="shared" si="90"/>
        <v>2.95</v>
      </c>
      <c r="L649">
        <f t="shared" si="122"/>
        <v>30</v>
      </c>
      <c r="M649" s="49">
        <f t="shared" si="82"/>
        <v>30</v>
      </c>
      <c r="N649">
        <f t="shared" si="91"/>
        <v>2.42</v>
      </c>
      <c r="O649">
        <f t="shared" si="123"/>
        <v>6</v>
      </c>
      <c r="P649" s="49">
        <f t="shared" si="83"/>
        <v>6</v>
      </c>
      <c r="Q649">
        <f t="shared" si="92"/>
        <v>3.05</v>
      </c>
      <c r="R649">
        <f t="shared" si="124"/>
        <v>36</v>
      </c>
      <c r="S649" s="49">
        <f t="shared" si="84"/>
        <v>36</v>
      </c>
      <c r="T649">
        <f t="shared" si="93"/>
        <v>2.71</v>
      </c>
      <c r="U649">
        <f t="shared" si="125"/>
        <v>11</v>
      </c>
      <c r="V649" s="49">
        <f t="shared" si="85"/>
        <v>11</v>
      </c>
      <c r="W649">
        <f t="shared" si="94"/>
        <v>3.2</v>
      </c>
      <c r="X649">
        <f t="shared" si="126"/>
        <v>35</v>
      </c>
      <c r="Y649" s="49">
        <f t="shared" si="86"/>
        <v>35</v>
      </c>
      <c r="Z649">
        <f t="shared" si="95"/>
        <v>2.4900000000000002</v>
      </c>
      <c r="AA649">
        <f t="shared" si="127"/>
        <v>5</v>
      </c>
      <c r="AB649">
        <f t="shared" si="87"/>
        <v>5</v>
      </c>
      <c r="AC649">
        <f t="shared" si="104"/>
        <v>3.12</v>
      </c>
      <c r="AD649" cm="1">
        <f t="array" ref="AD649">1+SUMPRODUCT((D$469:D$776=D649)*(AC$469:AC$776&lt;AC649))</f>
        <v>26</v>
      </c>
      <c r="AE649">
        <f t="shared" si="105"/>
        <v>26</v>
      </c>
      <c r="AF649">
        <f t="shared" si="106"/>
        <v>3.46</v>
      </c>
      <c r="AG649" cm="1">
        <f t="array" ref="AG649">1+SUMPRODUCT((D$469:D$776=D649)*(AF$469:AF$776&lt;AF649))</f>
        <v>34</v>
      </c>
      <c r="AH649">
        <f t="shared" si="107"/>
        <v>34</v>
      </c>
      <c r="AI649">
        <f t="shared" si="108"/>
        <v>3.2</v>
      </c>
      <c r="AJ649" cm="1">
        <f t="array" ref="AJ649">1+SUMPRODUCT((D$469:D$776=D649)*(AI$469:AI$776&lt;AI649))</f>
        <v>31</v>
      </c>
      <c r="AK649">
        <f t="shared" si="109"/>
        <v>31</v>
      </c>
      <c r="AL649">
        <f t="shared" si="110"/>
        <v>4.3499999999999996</v>
      </c>
      <c r="AM649" cm="1">
        <f t="array" ref="AM649">1+SUMPRODUCT((D$469:D$776=D649)*(AL$469:AL$776&lt;AL649))</f>
        <v>41</v>
      </c>
      <c r="AN649">
        <f t="shared" si="111"/>
        <v>41</v>
      </c>
    </row>
    <row r="650" spans="2:40" x14ac:dyDescent="0.3">
      <c r="B650" t="s">
        <v>197</v>
      </c>
      <c r="C650" t="str">
        <f>VLOOKUP(B650,class!A$1:B$357,2,FALSE)</f>
        <v>Unitary authority</v>
      </c>
      <c r="D650" t="str">
        <f>VLOOKUP(B650,classifications!E$3:F$335,2,FALSE)</f>
        <v xml:space="preserve">Largely Rural (rural including hub towns 50-79%) </v>
      </c>
      <c r="E650" s="7">
        <f t="shared" si="88"/>
        <v>3.21</v>
      </c>
      <c r="F650" s="49">
        <f t="shared" si="120"/>
        <v>34</v>
      </c>
      <c r="G650" s="49">
        <f t="shared" si="80"/>
        <v>34</v>
      </c>
      <c r="H650">
        <f t="shared" si="89"/>
        <v>2.98</v>
      </c>
      <c r="I650" s="49">
        <f t="shared" si="121"/>
        <v>28</v>
      </c>
      <c r="J650" s="49">
        <f t="shared" si="81"/>
        <v>28</v>
      </c>
      <c r="K650">
        <f t="shared" si="90"/>
        <v>2.98</v>
      </c>
      <c r="L650">
        <f t="shared" si="122"/>
        <v>31</v>
      </c>
      <c r="M650" s="49">
        <f t="shared" si="82"/>
        <v>31</v>
      </c>
      <c r="N650">
        <f t="shared" si="91"/>
        <v>2.85</v>
      </c>
      <c r="O650">
        <f t="shared" si="123"/>
        <v>32</v>
      </c>
      <c r="P650" s="49">
        <f t="shared" si="83"/>
        <v>32</v>
      </c>
      <c r="Q650">
        <f t="shared" si="92"/>
        <v>2.72</v>
      </c>
      <c r="R650">
        <f t="shared" si="124"/>
        <v>22</v>
      </c>
      <c r="S650" s="49">
        <f t="shared" si="84"/>
        <v>22</v>
      </c>
      <c r="T650">
        <f t="shared" si="93"/>
        <v>2.92</v>
      </c>
      <c r="U650">
        <f t="shared" si="125"/>
        <v>29</v>
      </c>
      <c r="V650" s="49">
        <f t="shared" si="85"/>
        <v>29</v>
      </c>
      <c r="W650">
        <f t="shared" si="94"/>
        <v>3</v>
      </c>
      <c r="X650">
        <f t="shared" si="126"/>
        <v>28</v>
      </c>
      <c r="Y650" s="49">
        <f t="shared" si="86"/>
        <v>28</v>
      </c>
      <c r="Z650">
        <f t="shared" si="95"/>
        <v>2.72</v>
      </c>
      <c r="AA650">
        <f t="shared" si="127"/>
        <v>17</v>
      </c>
      <c r="AB650">
        <f t="shared" si="87"/>
        <v>17</v>
      </c>
      <c r="AC650">
        <f t="shared" si="104"/>
        <v>3.03</v>
      </c>
      <c r="AD650" cm="1">
        <f t="array" ref="AD650">1+SUMPRODUCT((D$469:D$776=D650)*(AC$469:AC$776&lt;AC650))</f>
        <v>19</v>
      </c>
      <c r="AE650">
        <f t="shared" si="105"/>
        <v>19</v>
      </c>
      <c r="AF650">
        <f t="shared" si="106"/>
        <v>3.19</v>
      </c>
      <c r="AG650" cm="1">
        <f t="array" ref="AG650">1+SUMPRODUCT((D$469:D$776=D650)*(AF$469:AF$776&lt;AF650))</f>
        <v>20</v>
      </c>
      <c r="AH650">
        <f t="shared" si="107"/>
        <v>20</v>
      </c>
      <c r="AI650">
        <f t="shared" si="108"/>
        <v>3.06</v>
      </c>
      <c r="AJ650" cm="1">
        <f t="array" ref="AJ650">1+SUMPRODUCT((D$469:D$776=D650)*(AI$469:AI$776&lt;AI650))</f>
        <v>22</v>
      </c>
      <c r="AK650">
        <f t="shared" si="109"/>
        <v>22</v>
      </c>
      <c r="AL650">
        <f t="shared" si="110"/>
        <v>2.69</v>
      </c>
      <c r="AM650" cm="1">
        <f t="array" ref="AM650">1+SUMPRODUCT((D$469:D$776=D650)*(AL$469:AL$776&lt;AL650))</f>
        <v>6</v>
      </c>
      <c r="AN650">
        <f t="shared" si="111"/>
        <v>6</v>
      </c>
    </row>
    <row r="651" spans="2:40" x14ac:dyDescent="0.3">
      <c r="B651" t="s">
        <v>198</v>
      </c>
      <c r="C651" t="str">
        <f>VLOOKUP(B651,class!A$1:B$357,2,FALSE)</f>
        <v>Shire district</v>
      </c>
      <c r="D651" t="str">
        <f>VLOOKUP(B651,classifications!E$3:F$335,2,FALSE)</f>
        <v>Urban with City and Town</v>
      </c>
      <c r="E651" s="7">
        <f t="shared" si="88"/>
        <v>3.4</v>
      </c>
      <c r="F651" s="49">
        <f t="shared" si="120"/>
        <v>80</v>
      </c>
      <c r="G651" s="49">
        <f t="shared" si="80"/>
        <v>80</v>
      </c>
      <c r="H651">
        <f t="shared" si="89"/>
        <v>3.07</v>
      </c>
      <c r="I651" s="49">
        <f t="shared" si="121"/>
        <v>52</v>
      </c>
      <c r="J651" s="49">
        <f t="shared" si="81"/>
        <v>52</v>
      </c>
      <c r="K651">
        <f t="shared" si="90"/>
        <v>3.11</v>
      </c>
      <c r="L651">
        <f t="shared" si="122"/>
        <v>67</v>
      </c>
      <c r="M651" s="49">
        <f t="shared" si="82"/>
        <v>67</v>
      </c>
      <c r="N651">
        <f t="shared" si="91"/>
        <v>2.96</v>
      </c>
      <c r="O651">
        <f t="shared" si="123"/>
        <v>65</v>
      </c>
      <c r="P651" s="49">
        <f t="shared" si="83"/>
        <v>65</v>
      </c>
      <c r="Q651">
        <f t="shared" si="92"/>
        <v>3.06</v>
      </c>
      <c r="R651">
        <f t="shared" si="124"/>
        <v>69</v>
      </c>
      <c r="S651" s="49">
        <f t="shared" si="84"/>
        <v>69</v>
      </c>
      <c r="T651">
        <f t="shared" si="93"/>
        <v>2.76</v>
      </c>
      <c r="U651">
        <f t="shared" si="125"/>
        <v>25</v>
      </c>
      <c r="V651" s="49">
        <f t="shared" si="85"/>
        <v>25</v>
      </c>
      <c r="W651">
        <f t="shared" si="94"/>
        <v>3.19</v>
      </c>
      <c r="X651">
        <f t="shared" si="126"/>
        <v>76</v>
      </c>
      <c r="Y651" s="49">
        <f t="shared" si="86"/>
        <v>76</v>
      </c>
      <c r="Z651">
        <f t="shared" si="95"/>
        <v>3.17</v>
      </c>
      <c r="AA651">
        <f t="shared" si="127"/>
        <v>78</v>
      </c>
      <c r="AB651">
        <f t="shared" si="87"/>
        <v>78</v>
      </c>
      <c r="AC651">
        <f t="shared" si="104"/>
        <v>3.78</v>
      </c>
      <c r="AD651" cm="1">
        <f t="array" ref="AD651">1+SUMPRODUCT((D$469:D$776=D651)*(AC$469:AC$776&lt;AC651))</f>
        <v>87</v>
      </c>
      <c r="AE651">
        <f t="shared" si="105"/>
        <v>87</v>
      </c>
      <c r="AF651">
        <f t="shared" si="106"/>
        <v>3.59</v>
      </c>
      <c r="AG651" cm="1">
        <f t="array" ref="AG651">1+SUMPRODUCT((D$469:D$776=D651)*(AF$469:AF$776&lt;AF651))</f>
        <v>70</v>
      </c>
      <c r="AH651">
        <f t="shared" si="107"/>
        <v>70</v>
      </c>
      <c r="AI651">
        <f t="shared" si="108"/>
        <v>4.04</v>
      </c>
      <c r="AJ651" cm="1">
        <f t="array" ref="AJ651">1+SUMPRODUCT((D$469:D$776=D651)*(AI$469:AI$776&lt;AI651))</f>
        <v>90</v>
      </c>
      <c r="AK651">
        <f t="shared" si="109"/>
        <v>90</v>
      </c>
      <c r="AL651">
        <f t="shared" si="110"/>
        <v>4.37</v>
      </c>
      <c r="AM651" cm="1">
        <f t="array" ref="AM651">1+SUMPRODUCT((D$469:D$776=D651)*(AL$469:AL$776&lt;AL651))</f>
        <v>88</v>
      </c>
      <c r="AN651">
        <f t="shared" si="111"/>
        <v>88</v>
      </c>
    </row>
    <row r="652" spans="2:40" x14ac:dyDescent="0.3">
      <c r="B652" t="s">
        <v>199</v>
      </c>
      <c r="C652" t="str">
        <f>VLOOKUP(B652,class!A$1:B$357,2,FALSE)</f>
        <v>Unitary authority</v>
      </c>
      <c r="D652" t="str">
        <f>VLOOKUP(B652,classifications!E$3:F$335,2,FALSE)</f>
        <v>Urban with Minor Conurbation</v>
      </c>
      <c r="E652" s="7">
        <f t="shared" si="88"/>
        <v>3.11</v>
      </c>
      <c r="F652" s="49">
        <f t="shared" si="120"/>
        <v>3</v>
      </c>
      <c r="G652" s="49">
        <f t="shared" si="80"/>
        <v>3</v>
      </c>
      <c r="H652">
        <f t="shared" si="89"/>
        <v>2.81</v>
      </c>
      <c r="I652" s="49">
        <f t="shared" si="121"/>
        <v>2</v>
      </c>
      <c r="J652" s="49">
        <f t="shared" si="81"/>
        <v>2</v>
      </c>
      <c r="K652">
        <f t="shared" si="90"/>
        <v>2.79</v>
      </c>
      <c r="L652">
        <f t="shared" si="122"/>
        <v>3</v>
      </c>
      <c r="M652" s="49">
        <f t="shared" si="82"/>
        <v>3</v>
      </c>
      <c r="N652">
        <f t="shared" si="91"/>
        <v>2.99</v>
      </c>
      <c r="O652">
        <f t="shared" si="123"/>
        <v>6</v>
      </c>
      <c r="P652" s="49">
        <f t="shared" si="83"/>
        <v>6</v>
      </c>
      <c r="Q652">
        <f t="shared" si="92"/>
        <v>2.81</v>
      </c>
      <c r="R652">
        <f t="shared" si="124"/>
        <v>6</v>
      </c>
      <c r="S652" s="49">
        <f t="shared" si="84"/>
        <v>6</v>
      </c>
      <c r="T652">
        <f t="shared" si="93"/>
        <v>3.08</v>
      </c>
      <c r="U652">
        <f t="shared" si="125"/>
        <v>6</v>
      </c>
      <c r="V652" s="49">
        <f t="shared" si="85"/>
        <v>6</v>
      </c>
      <c r="W652">
        <f t="shared" si="94"/>
        <v>3.09</v>
      </c>
      <c r="X652">
        <f t="shared" si="126"/>
        <v>6</v>
      </c>
      <c r="Y652" s="49">
        <f t="shared" si="86"/>
        <v>6</v>
      </c>
      <c r="Z652">
        <f t="shared" si="95"/>
        <v>3.19</v>
      </c>
      <c r="AA652">
        <f t="shared" si="127"/>
        <v>8</v>
      </c>
      <c r="AB652">
        <f t="shared" si="87"/>
        <v>8</v>
      </c>
      <c r="AC652">
        <f t="shared" si="104"/>
        <v>3.64</v>
      </c>
      <c r="AD652" cm="1">
        <f t="array" ref="AD652">1+SUMPRODUCT((D$469:D$776=D652)*(AC$469:AC$776&lt;AC652))</f>
        <v>9</v>
      </c>
      <c r="AE652">
        <f t="shared" si="105"/>
        <v>9</v>
      </c>
      <c r="AF652">
        <f t="shared" si="106"/>
        <v>3.76</v>
      </c>
      <c r="AG652" cm="1">
        <f t="array" ref="AG652">1+SUMPRODUCT((D$469:D$776=D652)*(AF$469:AF$776&lt;AF652))</f>
        <v>9</v>
      </c>
      <c r="AH652">
        <f t="shared" si="107"/>
        <v>9</v>
      </c>
      <c r="AI652">
        <f t="shared" si="108"/>
        <v>3.16</v>
      </c>
      <c r="AJ652" cm="1">
        <f t="array" ref="AJ652">1+SUMPRODUCT((D$469:D$776=D652)*(AI$469:AI$776&lt;AI652))</f>
        <v>7</v>
      </c>
      <c r="AK652">
        <f t="shared" si="109"/>
        <v>7</v>
      </c>
      <c r="AL652">
        <f t="shared" si="110"/>
        <v>3.45</v>
      </c>
      <c r="AM652" cm="1">
        <f t="array" ref="AM652">1+SUMPRODUCT((D$469:D$776=D652)*(AL$469:AL$776&lt;AL652))</f>
        <v>7</v>
      </c>
      <c r="AN652">
        <f t="shared" si="111"/>
        <v>7</v>
      </c>
    </row>
    <row r="653" spans="2:40" x14ac:dyDescent="0.3">
      <c r="B653" t="s">
        <v>200</v>
      </c>
      <c r="C653" t="str">
        <f>VLOOKUP(B653,class!A$1:B$357,2,FALSE)</f>
        <v>Shire district</v>
      </c>
      <c r="D653" t="str">
        <f>VLOOKUP(B653,classifications!E$3:F$335,2,FALSE)</f>
        <v>Urban with City and Town</v>
      </c>
      <c r="E653" s="7">
        <f t="shared" si="88"/>
        <v>3.16</v>
      </c>
      <c r="F653" s="49">
        <f t="shared" si="120"/>
        <v>55</v>
      </c>
      <c r="G653" s="49">
        <f t="shared" si="80"/>
        <v>55</v>
      </c>
      <c r="H653">
        <f t="shared" si="89"/>
        <v>3.09</v>
      </c>
      <c r="I653" s="49">
        <f t="shared" si="121"/>
        <v>54</v>
      </c>
      <c r="J653" s="49">
        <f t="shared" si="81"/>
        <v>54</v>
      </c>
      <c r="K653">
        <f t="shared" si="90"/>
        <v>3.13</v>
      </c>
      <c r="L653">
        <f t="shared" si="122"/>
        <v>69</v>
      </c>
      <c r="M653" s="49">
        <f t="shared" si="82"/>
        <v>69</v>
      </c>
      <c r="N653">
        <f t="shared" si="91"/>
        <v>1.83</v>
      </c>
      <c r="O653">
        <f t="shared" si="123"/>
        <v>1</v>
      </c>
      <c r="P653" s="49">
        <f t="shared" si="83"/>
        <v>1</v>
      </c>
      <c r="Q653">
        <f t="shared" si="92"/>
        <v>2.86</v>
      </c>
      <c r="R653">
        <f t="shared" si="124"/>
        <v>43</v>
      </c>
      <c r="S653" s="49">
        <f t="shared" si="84"/>
        <v>43</v>
      </c>
      <c r="T653">
        <f t="shared" si="93"/>
        <v>3.02</v>
      </c>
      <c r="U653">
        <f t="shared" si="125"/>
        <v>63</v>
      </c>
      <c r="V653" s="49">
        <f t="shared" si="85"/>
        <v>63</v>
      </c>
      <c r="W653">
        <f t="shared" si="94"/>
        <v>3.07</v>
      </c>
      <c r="X653">
        <f t="shared" si="126"/>
        <v>71</v>
      </c>
      <c r="Y653" s="49">
        <f t="shared" si="86"/>
        <v>71</v>
      </c>
      <c r="Z653">
        <f t="shared" si="95"/>
        <v>2.4900000000000002</v>
      </c>
      <c r="AA653">
        <f t="shared" si="127"/>
        <v>11</v>
      </c>
      <c r="AB653">
        <f t="shared" si="87"/>
        <v>11</v>
      </c>
      <c r="AC653">
        <f t="shared" si="104"/>
        <v>2.76</v>
      </c>
      <c r="AD653" cm="1">
        <f t="array" ref="AD653">1+SUMPRODUCT((D$469:D$776=D653)*(AC$469:AC$776&lt;AC653))</f>
        <v>15</v>
      </c>
      <c r="AE653">
        <f t="shared" si="105"/>
        <v>15</v>
      </c>
      <c r="AF653">
        <f t="shared" si="106"/>
        <v>3.05</v>
      </c>
      <c r="AG653" cm="1">
        <f t="array" ref="AG653">1+SUMPRODUCT((D$469:D$776=D653)*(AF$469:AF$776&lt;AF653))</f>
        <v>13</v>
      </c>
      <c r="AH653">
        <f t="shared" si="107"/>
        <v>13</v>
      </c>
      <c r="AI653">
        <f t="shared" si="108"/>
        <v>3.24</v>
      </c>
      <c r="AJ653" cm="1">
        <f t="array" ref="AJ653">1+SUMPRODUCT((D$469:D$776=D653)*(AI$469:AI$776&lt;AI653))</f>
        <v>52</v>
      </c>
      <c r="AK653">
        <f t="shared" si="109"/>
        <v>52</v>
      </c>
      <c r="AL653">
        <f t="shared" si="110"/>
        <v>2.87</v>
      </c>
      <c r="AM653" cm="1">
        <f t="array" ref="AM653">1+SUMPRODUCT((D$469:D$776=D653)*(AL$469:AL$776&lt;AL653))</f>
        <v>13</v>
      </c>
      <c r="AN653">
        <f t="shared" si="111"/>
        <v>13</v>
      </c>
    </row>
    <row r="654" spans="2:40" x14ac:dyDescent="0.3">
      <c r="B654" t="s">
        <v>201</v>
      </c>
      <c r="C654" t="str">
        <f>VLOOKUP(B654,class!A$1:B$357,2,FALSE)</f>
        <v>Shire district</v>
      </c>
      <c r="D654" t="str">
        <f>VLOOKUP(B654,classifications!E$3:F$335,2,FALSE)</f>
        <v>Urban with City and Town</v>
      </c>
      <c r="E654" s="7">
        <f t="shared" si="88"/>
        <v>3.59</v>
      </c>
      <c r="F654" s="49">
        <f t="shared" si="120"/>
        <v>87</v>
      </c>
      <c r="G654" s="49">
        <f t="shared" si="80"/>
        <v>87</v>
      </c>
      <c r="H654">
        <f t="shared" si="89"/>
        <v>3.22</v>
      </c>
      <c r="I654" s="49">
        <f t="shared" si="121"/>
        <v>74</v>
      </c>
      <c r="J654" s="49">
        <f t="shared" si="81"/>
        <v>74</v>
      </c>
      <c r="K654">
        <f t="shared" si="90"/>
        <v>2.73</v>
      </c>
      <c r="L654">
        <f t="shared" si="122"/>
        <v>24</v>
      </c>
      <c r="M654" s="49">
        <f t="shared" si="82"/>
        <v>24</v>
      </c>
      <c r="N654">
        <f t="shared" si="91"/>
        <v>2.52</v>
      </c>
      <c r="O654">
        <f t="shared" si="123"/>
        <v>17</v>
      </c>
      <c r="P654" s="49">
        <f t="shared" si="83"/>
        <v>17</v>
      </c>
      <c r="Q654">
        <f t="shared" si="92"/>
        <v>2.2000000000000002</v>
      </c>
      <c r="R654">
        <f t="shared" si="124"/>
        <v>3</v>
      </c>
      <c r="S654" s="49">
        <f t="shared" si="84"/>
        <v>3</v>
      </c>
      <c r="T654">
        <f t="shared" si="93"/>
        <v>2.81</v>
      </c>
      <c r="U654">
        <f t="shared" si="125"/>
        <v>32</v>
      </c>
      <c r="V654" s="49">
        <f t="shared" si="85"/>
        <v>32</v>
      </c>
      <c r="W654">
        <f t="shared" si="94"/>
        <v>3.63</v>
      </c>
      <c r="X654">
        <f t="shared" si="126"/>
        <v>91</v>
      </c>
      <c r="Y654" s="49">
        <f t="shared" si="86"/>
        <v>91</v>
      </c>
      <c r="Z654" t="str">
        <f t="shared" si="95"/>
        <v>x</v>
      </c>
      <c r="AA654">
        <f t="shared" si="127"/>
        <v>91</v>
      </c>
      <c r="AB654">
        <f t="shared" si="87"/>
        <v>9999</v>
      </c>
      <c r="AC654">
        <f t="shared" si="104"/>
        <v>2.72</v>
      </c>
      <c r="AD654" cm="1">
        <f t="array" ref="AD654">1+SUMPRODUCT((D$469:D$776=D654)*(AC$469:AC$776&lt;AC654))</f>
        <v>12</v>
      </c>
      <c r="AE654">
        <f t="shared" si="105"/>
        <v>12</v>
      </c>
      <c r="AF654" t="str">
        <f t="shared" si="106"/>
        <v>x</v>
      </c>
      <c r="AG654" cm="1">
        <f t="array" ref="AG654">1+SUMPRODUCT((D$469:D$776=D654)*(AF$469:AF$776&lt;AF654))</f>
        <v>91</v>
      </c>
      <c r="AH654">
        <f t="shared" si="107"/>
        <v>9999</v>
      </c>
      <c r="AI654" t="str">
        <f t="shared" si="108"/>
        <v>x</v>
      </c>
      <c r="AJ654" cm="1">
        <f t="array" ref="AJ654">1+SUMPRODUCT((D$469:D$776=D654)*(AI$469:AI$776&lt;AI654))</f>
        <v>91</v>
      </c>
      <c r="AK654">
        <f t="shared" si="109"/>
        <v>9999</v>
      </c>
      <c r="AL654">
        <f t="shared" si="110"/>
        <v>2.89</v>
      </c>
      <c r="AM654" cm="1">
        <f t="array" ref="AM654">1+SUMPRODUCT((D$469:D$776=D654)*(AL$469:AL$776&lt;AL654))</f>
        <v>14</v>
      </c>
      <c r="AN654">
        <f t="shared" si="111"/>
        <v>14</v>
      </c>
    </row>
    <row r="655" spans="2:40" x14ac:dyDescent="0.3">
      <c r="B655" t="s">
        <v>202</v>
      </c>
      <c r="C655" t="str">
        <f>VLOOKUP(B655,class!A$1:B$357,2,FALSE)</f>
        <v>Metropolitan district</v>
      </c>
      <c r="D655" t="str">
        <f>VLOOKUP(B655,classifications!E$3:F$335,2,FALSE)</f>
        <v>Urban with Major Conurbation</v>
      </c>
      <c r="E655" s="7">
        <f t="shared" si="88"/>
        <v>3.41</v>
      </c>
      <c r="F655" s="49">
        <f t="shared" si="120"/>
        <v>50</v>
      </c>
      <c r="G655" s="49">
        <f t="shared" si="80"/>
        <v>50</v>
      </c>
      <c r="H655">
        <f t="shared" si="89"/>
        <v>3.17</v>
      </c>
      <c r="I655" s="49">
        <f t="shared" si="121"/>
        <v>42</v>
      </c>
      <c r="J655" s="49">
        <f t="shared" si="81"/>
        <v>42</v>
      </c>
      <c r="K655">
        <f t="shared" si="90"/>
        <v>3.04</v>
      </c>
      <c r="L655">
        <f t="shared" si="122"/>
        <v>36</v>
      </c>
      <c r="M655" s="49">
        <f t="shared" si="82"/>
        <v>36</v>
      </c>
      <c r="N655">
        <f t="shared" si="91"/>
        <v>3.15</v>
      </c>
      <c r="O655">
        <f t="shared" si="123"/>
        <v>50</v>
      </c>
      <c r="P655" s="49">
        <f t="shared" si="83"/>
        <v>50</v>
      </c>
      <c r="Q655">
        <f t="shared" si="92"/>
        <v>3.1</v>
      </c>
      <c r="R655">
        <f t="shared" si="124"/>
        <v>49</v>
      </c>
      <c r="S655" s="49">
        <f t="shared" si="84"/>
        <v>49</v>
      </c>
      <c r="T655">
        <f t="shared" si="93"/>
        <v>2.66</v>
      </c>
      <c r="U655">
        <f t="shared" si="125"/>
        <v>5</v>
      </c>
      <c r="V655" s="49">
        <f t="shared" si="85"/>
        <v>5</v>
      </c>
      <c r="W655">
        <f t="shared" si="94"/>
        <v>2.71</v>
      </c>
      <c r="X655">
        <f t="shared" si="126"/>
        <v>14</v>
      </c>
      <c r="Y655" s="49">
        <f t="shared" si="86"/>
        <v>14</v>
      </c>
      <c r="Z655">
        <f t="shared" si="95"/>
        <v>2.78</v>
      </c>
      <c r="AA655">
        <f t="shared" si="127"/>
        <v>21</v>
      </c>
      <c r="AB655">
        <f t="shared" si="87"/>
        <v>21</v>
      </c>
      <c r="AC655">
        <f t="shared" si="104"/>
        <v>3</v>
      </c>
      <c r="AD655" cm="1">
        <f t="array" ref="AD655">1+SUMPRODUCT((D$469:D$776=D655)*(AC$469:AC$776&lt;AC655))</f>
        <v>29</v>
      </c>
      <c r="AE655">
        <f t="shared" si="105"/>
        <v>29</v>
      </c>
      <c r="AF655">
        <f t="shared" si="106"/>
        <v>3.26</v>
      </c>
      <c r="AG655" cm="1">
        <f t="array" ref="AG655">1+SUMPRODUCT((D$469:D$776=D655)*(AF$469:AF$776&lt;AF655))</f>
        <v>21</v>
      </c>
      <c r="AH655">
        <f t="shared" si="107"/>
        <v>21</v>
      </c>
      <c r="AI655">
        <f t="shared" si="108"/>
        <v>3.14</v>
      </c>
      <c r="AJ655" cm="1">
        <f t="array" ref="AJ655">1+SUMPRODUCT((D$469:D$776=D655)*(AI$469:AI$776&lt;AI655))</f>
        <v>27</v>
      </c>
      <c r="AK655">
        <f t="shared" si="109"/>
        <v>27</v>
      </c>
      <c r="AL655">
        <f t="shared" si="110"/>
        <v>3.35</v>
      </c>
      <c r="AM655" cm="1">
        <f t="array" ref="AM655">1+SUMPRODUCT((D$469:D$776=D655)*(AL$469:AL$776&lt;AL655))</f>
        <v>32</v>
      </c>
      <c r="AN655">
        <f t="shared" si="111"/>
        <v>32</v>
      </c>
    </row>
    <row r="656" spans="2:40" x14ac:dyDescent="0.3">
      <c r="B656" t="s">
        <v>203</v>
      </c>
      <c r="C656" t="str">
        <f>VLOOKUP(B656,class!A$1:B$357,2,FALSE)</f>
        <v>Shire district</v>
      </c>
      <c r="D656" t="str">
        <f>VLOOKUP(B656,classifications!E$3:F$335,2,FALSE)</f>
        <v>Urban with City and Town</v>
      </c>
      <c r="E656" s="7">
        <f t="shared" si="88"/>
        <v>3.72</v>
      </c>
      <c r="F656" s="49">
        <f t="shared" si="120"/>
        <v>89</v>
      </c>
      <c r="G656" s="49">
        <f t="shared" ref="G656:G716" si="128">IF(E656="x",9999,F656)</f>
        <v>89</v>
      </c>
      <c r="H656">
        <f t="shared" si="89"/>
        <v>3.14</v>
      </c>
      <c r="I656" s="49">
        <f t="shared" si="121"/>
        <v>62</v>
      </c>
      <c r="J656" s="49">
        <f t="shared" ref="J656:J716" si="129">IF(H656="x",9999,I656)</f>
        <v>62</v>
      </c>
      <c r="K656">
        <f t="shared" si="90"/>
        <v>3.47</v>
      </c>
      <c r="L656">
        <f t="shared" si="122"/>
        <v>89</v>
      </c>
      <c r="M656" s="49">
        <f t="shared" ref="M656:M716" si="130">IF(K656="x",9999,L656)</f>
        <v>89</v>
      </c>
      <c r="N656">
        <f t="shared" si="91"/>
        <v>3.29</v>
      </c>
      <c r="O656">
        <f t="shared" si="123"/>
        <v>86</v>
      </c>
      <c r="P656" s="49">
        <f t="shared" ref="P656:P716" si="131">IF(N656="x",9999,O656)</f>
        <v>86</v>
      </c>
      <c r="Q656">
        <f t="shared" si="92"/>
        <v>3.15</v>
      </c>
      <c r="R656">
        <f t="shared" si="124"/>
        <v>73</v>
      </c>
      <c r="S656" s="49">
        <f t="shared" ref="S656:S716" si="132">IF(Q656="x",9999,R656)</f>
        <v>73</v>
      </c>
      <c r="T656">
        <f t="shared" si="93"/>
        <v>3.52</v>
      </c>
      <c r="U656">
        <f t="shared" si="125"/>
        <v>90</v>
      </c>
      <c r="V656" s="49">
        <f t="shared" ref="V656:V716" si="133">IF(T656="x",9999,U656)</f>
        <v>90</v>
      </c>
      <c r="W656">
        <f t="shared" si="94"/>
        <v>3.41</v>
      </c>
      <c r="X656">
        <f t="shared" si="126"/>
        <v>87</v>
      </c>
      <c r="Y656" s="49">
        <f t="shared" ref="Y656:Y716" si="134">IF(W656="x",9999,X656)</f>
        <v>87</v>
      </c>
      <c r="Z656">
        <f t="shared" si="95"/>
        <v>3.02</v>
      </c>
      <c r="AA656">
        <f t="shared" si="127"/>
        <v>69</v>
      </c>
      <c r="AB656">
        <f t="shared" ref="AB656:AB716" si="135">IF(Z656="x",9999,AA656)</f>
        <v>69</v>
      </c>
      <c r="AC656">
        <f t="shared" si="104"/>
        <v>3.62</v>
      </c>
      <c r="AD656" cm="1">
        <f t="array" ref="AD656">1+SUMPRODUCT((D$469:D$776=D656)*(AC$469:AC$776&lt;AC656))</f>
        <v>83</v>
      </c>
      <c r="AE656">
        <f t="shared" si="105"/>
        <v>83</v>
      </c>
      <c r="AF656">
        <f t="shared" si="106"/>
        <v>3.64</v>
      </c>
      <c r="AG656" cm="1">
        <f t="array" ref="AG656">1+SUMPRODUCT((D$469:D$776=D656)*(AF$469:AF$776&lt;AF656))</f>
        <v>77</v>
      </c>
      <c r="AH656">
        <f t="shared" si="107"/>
        <v>77</v>
      </c>
      <c r="AI656">
        <f t="shared" si="108"/>
        <v>3.6</v>
      </c>
      <c r="AJ656" cm="1">
        <f t="array" ref="AJ656">1+SUMPRODUCT((D$469:D$776=D656)*(AI$469:AI$776&lt;AI656))</f>
        <v>80</v>
      </c>
      <c r="AK656">
        <f t="shared" si="109"/>
        <v>80</v>
      </c>
      <c r="AL656">
        <f t="shared" si="110"/>
        <v>3.01</v>
      </c>
      <c r="AM656" cm="1">
        <f t="array" ref="AM656">1+SUMPRODUCT((D$469:D$776=D656)*(AL$469:AL$776&lt;AL656))</f>
        <v>18</v>
      </c>
      <c r="AN656">
        <f t="shared" si="111"/>
        <v>18</v>
      </c>
    </row>
    <row r="657" spans="2:40" x14ac:dyDescent="0.3">
      <c r="B657" t="s">
        <v>204</v>
      </c>
      <c r="C657" t="str">
        <f>VLOOKUP(B657,class!A$1:B$357,2,FALSE)</f>
        <v>Shire district</v>
      </c>
      <c r="D657" t="str">
        <f>VLOOKUP(B657,classifications!E$3:F$335,2,FALSE)</f>
        <v>Urban with City and Town</v>
      </c>
      <c r="E657" s="7">
        <f t="shared" si="88"/>
        <v>2.8</v>
      </c>
      <c r="F657" s="49">
        <f t="shared" si="120"/>
        <v>7</v>
      </c>
      <c r="G657" s="49">
        <f t="shared" si="128"/>
        <v>7</v>
      </c>
      <c r="H657">
        <f t="shared" si="89"/>
        <v>3.01</v>
      </c>
      <c r="I657" s="49">
        <f t="shared" si="121"/>
        <v>40</v>
      </c>
      <c r="J657" s="49">
        <f t="shared" si="129"/>
        <v>40</v>
      </c>
      <c r="K657">
        <f t="shared" si="90"/>
        <v>3.42</v>
      </c>
      <c r="L657">
        <f t="shared" si="122"/>
        <v>88</v>
      </c>
      <c r="M657" s="49">
        <f t="shared" si="130"/>
        <v>88</v>
      </c>
      <c r="N657">
        <f t="shared" si="91"/>
        <v>3.6</v>
      </c>
      <c r="O657">
        <f t="shared" si="123"/>
        <v>91</v>
      </c>
      <c r="P657" s="49">
        <f t="shared" si="131"/>
        <v>91</v>
      </c>
      <c r="Q657">
        <f t="shared" si="92"/>
        <v>2.92</v>
      </c>
      <c r="R657">
        <f t="shared" si="124"/>
        <v>56</v>
      </c>
      <c r="S657" s="49">
        <f t="shared" si="132"/>
        <v>56</v>
      </c>
      <c r="T657">
        <f t="shared" si="93"/>
        <v>2.4700000000000002</v>
      </c>
      <c r="U657">
        <f t="shared" si="125"/>
        <v>8</v>
      </c>
      <c r="V657" s="49">
        <f t="shared" si="133"/>
        <v>8</v>
      </c>
      <c r="W657">
        <f t="shared" si="94"/>
        <v>2.78</v>
      </c>
      <c r="X657">
        <f t="shared" si="126"/>
        <v>30</v>
      </c>
      <c r="Y657" s="49">
        <f t="shared" si="134"/>
        <v>30</v>
      </c>
      <c r="Z657">
        <f t="shared" si="95"/>
        <v>2.97</v>
      </c>
      <c r="AA657">
        <f t="shared" si="127"/>
        <v>58</v>
      </c>
      <c r="AB657">
        <f t="shared" si="135"/>
        <v>58</v>
      </c>
      <c r="AC657">
        <f t="shared" si="104"/>
        <v>2.46</v>
      </c>
      <c r="AD657" cm="1">
        <f t="array" ref="AD657">1+SUMPRODUCT((D$469:D$776=D657)*(AC$469:AC$776&lt;AC657))</f>
        <v>5</v>
      </c>
      <c r="AE657">
        <f t="shared" si="105"/>
        <v>5</v>
      </c>
      <c r="AF657">
        <f t="shared" si="106"/>
        <v>4.01</v>
      </c>
      <c r="AG657" cm="1">
        <f t="array" ref="AG657">1+SUMPRODUCT((D$469:D$776=D657)*(AF$469:AF$776&lt;AF657))</f>
        <v>89</v>
      </c>
      <c r="AH657">
        <f t="shared" si="107"/>
        <v>89</v>
      </c>
      <c r="AI657">
        <f t="shared" si="108"/>
        <v>2.2799999999999998</v>
      </c>
      <c r="AJ657" cm="1">
        <f t="array" ref="AJ657">1+SUMPRODUCT((D$469:D$776=D657)*(AI$469:AI$776&lt;AI657))</f>
        <v>2</v>
      </c>
      <c r="AK657">
        <f t="shared" si="109"/>
        <v>2</v>
      </c>
      <c r="AL657">
        <f t="shared" si="110"/>
        <v>2.6</v>
      </c>
      <c r="AM657" cm="1">
        <f t="array" ref="AM657">1+SUMPRODUCT((D$469:D$776=D657)*(AL$469:AL$776&lt;AL657))</f>
        <v>4</v>
      </c>
      <c r="AN657">
        <f t="shared" si="111"/>
        <v>4</v>
      </c>
    </row>
    <row r="658" spans="2:40" x14ac:dyDescent="0.3">
      <c r="B658" t="s">
        <v>205</v>
      </c>
      <c r="C658" t="str">
        <f>VLOOKUP(B658,class!A$1:B$357,2,FALSE)</f>
        <v>Unitary authority</v>
      </c>
      <c r="D658" t="str">
        <f>VLOOKUP(B658,classifications!E$3:F$335,2,FALSE)</f>
        <v>Urban with City and Town</v>
      </c>
      <c r="E658" s="7">
        <f t="shared" si="88"/>
        <v>3.34</v>
      </c>
      <c r="F658" s="49">
        <f t="shared" si="120"/>
        <v>76</v>
      </c>
      <c r="G658" s="49">
        <f t="shared" si="128"/>
        <v>76</v>
      </c>
      <c r="H658">
        <f t="shared" si="89"/>
        <v>2.94</v>
      </c>
      <c r="I658" s="49">
        <f t="shared" si="121"/>
        <v>30</v>
      </c>
      <c r="J658" s="49">
        <f t="shared" si="129"/>
        <v>30</v>
      </c>
      <c r="K658">
        <f t="shared" si="90"/>
        <v>3.2</v>
      </c>
      <c r="L658">
        <f t="shared" si="122"/>
        <v>77</v>
      </c>
      <c r="M658" s="49">
        <f t="shared" si="130"/>
        <v>77</v>
      </c>
      <c r="N658">
        <f t="shared" si="91"/>
        <v>2.86</v>
      </c>
      <c r="O658">
        <f t="shared" si="123"/>
        <v>52</v>
      </c>
      <c r="P658" s="49">
        <f t="shared" si="131"/>
        <v>52</v>
      </c>
      <c r="Q658">
        <f t="shared" si="92"/>
        <v>2.89</v>
      </c>
      <c r="R658">
        <f t="shared" si="124"/>
        <v>49</v>
      </c>
      <c r="S658" s="49">
        <f t="shared" si="132"/>
        <v>49</v>
      </c>
      <c r="T658">
        <f t="shared" si="93"/>
        <v>2.93</v>
      </c>
      <c r="U658">
        <f t="shared" si="125"/>
        <v>52</v>
      </c>
      <c r="V658" s="49">
        <f t="shared" si="133"/>
        <v>52</v>
      </c>
      <c r="W658">
        <f t="shared" si="94"/>
        <v>2.74</v>
      </c>
      <c r="X658">
        <f t="shared" si="126"/>
        <v>24</v>
      </c>
      <c r="Y658" s="49">
        <f t="shared" si="134"/>
        <v>24</v>
      </c>
      <c r="Z658">
        <f t="shared" si="95"/>
        <v>2.77</v>
      </c>
      <c r="AA658">
        <f t="shared" si="127"/>
        <v>38</v>
      </c>
      <c r="AB658">
        <f t="shared" si="135"/>
        <v>38</v>
      </c>
      <c r="AC658">
        <f t="shared" si="104"/>
        <v>2.98</v>
      </c>
      <c r="AD658" cm="1">
        <f t="array" ref="AD658">1+SUMPRODUCT((D$469:D$776=D658)*(AC$469:AC$776&lt;AC658))</f>
        <v>37</v>
      </c>
      <c r="AE658">
        <f t="shared" si="105"/>
        <v>37</v>
      </c>
      <c r="AF658">
        <f t="shared" si="106"/>
        <v>3.47</v>
      </c>
      <c r="AG658" cm="1">
        <f t="array" ref="AG658">1+SUMPRODUCT((D$469:D$776=D658)*(AF$469:AF$776&lt;AF658))</f>
        <v>65</v>
      </c>
      <c r="AH658">
        <f t="shared" si="107"/>
        <v>65</v>
      </c>
      <c r="AI658">
        <f t="shared" si="108"/>
        <v>3.12</v>
      </c>
      <c r="AJ658" cm="1">
        <f t="array" ref="AJ658">1+SUMPRODUCT((D$469:D$776=D658)*(AI$469:AI$776&lt;AI658))</f>
        <v>36</v>
      </c>
      <c r="AK658">
        <f t="shared" si="109"/>
        <v>36</v>
      </c>
      <c r="AL658">
        <f t="shared" si="110"/>
        <v>3.61</v>
      </c>
      <c r="AM658" cm="1">
        <f t="array" ref="AM658">1+SUMPRODUCT((D$469:D$776=D658)*(AL$469:AL$776&lt;AL658))</f>
        <v>76</v>
      </c>
      <c r="AN658">
        <f t="shared" si="111"/>
        <v>76</v>
      </c>
    </row>
    <row r="659" spans="2:40" x14ac:dyDescent="0.3">
      <c r="B659" t="s">
        <v>206</v>
      </c>
      <c r="C659" t="str">
        <f>VLOOKUP(B659,class!A$1:B$357,2,FALSE)</f>
        <v>Unitary authority</v>
      </c>
      <c r="D659" t="str">
        <f>VLOOKUP(B659,classifications!E$3:F$335,2,FALSE)</f>
        <v>Urban with City and Town</v>
      </c>
      <c r="E659" s="7">
        <f t="shared" ref="E659:E720" si="136">VLOOKUP($B659,$B$7:$G$431,2,FALSE)</f>
        <v>3.21</v>
      </c>
      <c r="F659" s="49">
        <f t="shared" si="120"/>
        <v>63</v>
      </c>
      <c r="G659" s="49">
        <f t="shared" si="128"/>
        <v>63</v>
      </c>
      <c r="H659">
        <f t="shared" ref="H659:H720" si="137">VLOOKUP($B659,$B$7:$G$431,3,FALSE)</f>
        <v>3.14</v>
      </c>
      <c r="I659" s="49">
        <f t="shared" si="121"/>
        <v>62</v>
      </c>
      <c r="J659" s="49">
        <f t="shared" si="129"/>
        <v>62</v>
      </c>
      <c r="K659">
        <f t="shared" ref="K659:K720" si="138">VLOOKUP($B659,$B$7:$G$431,4,FALSE)</f>
        <v>3.1</v>
      </c>
      <c r="L659">
        <f t="shared" si="122"/>
        <v>65</v>
      </c>
      <c r="M659" s="49">
        <f t="shared" si="130"/>
        <v>65</v>
      </c>
      <c r="N659">
        <f t="shared" ref="N659:N720" si="139">VLOOKUP($B659,$B$7:$G$431,5,FALSE)</f>
        <v>2.84</v>
      </c>
      <c r="O659">
        <f t="shared" si="123"/>
        <v>47</v>
      </c>
      <c r="P659" s="49">
        <f t="shared" si="131"/>
        <v>47</v>
      </c>
      <c r="Q659">
        <f t="shared" ref="Q659:Q720" si="140">VLOOKUP($B659,$B$7:$G$431,6,FALSE)</f>
        <v>2.82</v>
      </c>
      <c r="R659">
        <f t="shared" si="124"/>
        <v>37</v>
      </c>
      <c r="S659" s="49">
        <f t="shared" si="132"/>
        <v>37</v>
      </c>
      <c r="T659">
        <f t="shared" ref="T659:T720" si="141">VLOOKUP($B659,$B$7:$H$431,7,FALSE)</f>
        <v>2.97</v>
      </c>
      <c r="U659">
        <f t="shared" si="125"/>
        <v>57</v>
      </c>
      <c r="V659" s="49">
        <f t="shared" si="133"/>
        <v>57</v>
      </c>
      <c r="W659">
        <f t="shared" ref="W659:W720" si="142">VLOOKUP($B659,$B$7:$I$431,8,FALSE)</f>
        <v>2.97</v>
      </c>
      <c r="X659">
        <f t="shared" si="126"/>
        <v>58</v>
      </c>
      <c r="Y659" s="49">
        <f t="shared" si="134"/>
        <v>58</v>
      </c>
      <c r="Z659">
        <f t="shared" ref="Z659:Z720" si="143">VLOOKUP($B659,$B$7:$J$431,9,FALSE)</f>
        <v>3.03</v>
      </c>
      <c r="AA659">
        <f t="shared" si="127"/>
        <v>71</v>
      </c>
      <c r="AB659">
        <f t="shared" si="135"/>
        <v>71</v>
      </c>
      <c r="AC659">
        <f t="shared" si="104"/>
        <v>3.04</v>
      </c>
      <c r="AD659" cm="1">
        <f t="array" ref="AD659">1+SUMPRODUCT((D$469:D$776=D659)*(AC$469:AC$776&lt;AC659))</f>
        <v>47</v>
      </c>
      <c r="AE659">
        <f t="shared" si="105"/>
        <v>47</v>
      </c>
      <c r="AF659">
        <f t="shared" si="106"/>
        <v>3.32</v>
      </c>
      <c r="AG659" cm="1">
        <f t="array" ref="AG659">1+SUMPRODUCT((D$469:D$776=D659)*(AF$469:AF$776&lt;AF659))</f>
        <v>45</v>
      </c>
      <c r="AH659">
        <f t="shared" si="107"/>
        <v>45</v>
      </c>
      <c r="AI659">
        <f t="shared" si="108"/>
        <v>2.88</v>
      </c>
      <c r="AJ659" cm="1">
        <f t="array" ref="AJ659">1+SUMPRODUCT((D$469:D$776=D659)*(AI$469:AI$776&lt;AI659))</f>
        <v>20</v>
      </c>
      <c r="AK659">
        <f t="shared" si="109"/>
        <v>20</v>
      </c>
      <c r="AL659">
        <f t="shared" si="110"/>
        <v>3.23</v>
      </c>
      <c r="AM659" cm="1">
        <f t="array" ref="AM659">1+SUMPRODUCT((D$469:D$776=D659)*(AL$469:AL$776&lt;AL659))</f>
        <v>38</v>
      </c>
      <c r="AN659">
        <f t="shared" si="111"/>
        <v>38</v>
      </c>
    </row>
    <row r="660" spans="2:40" x14ac:dyDescent="0.3">
      <c r="B660" t="s">
        <v>208</v>
      </c>
      <c r="C660" t="str">
        <f>VLOOKUP(B660,class!A$1:B$357,2,FALSE)</f>
        <v>Unitary authority</v>
      </c>
      <c r="D660" t="str">
        <f>VLOOKUP(B660,classifications!E$3:F$335,2,FALSE)</f>
        <v>Urban with City and Town</v>
      </c>
      <c r="E660" s="7">
        <f t="shared" si="136"/>
        <v>2.98</v>
      </c>
      <c r="F660" s="49">
        <f t="shared" si="120"/>
        <v>29</v>
      </c>
      <c r="G660" s="49">
        <f t="shared" si="128"/>
        <v>29</v>
      </c>
      <c r="H660">
        <f t="shared" si="137"/>
        <v>2.78</v>
      </c>
      <c r="I660" s="49">
        <f t="shared" si="121"/>
        <v>14</v>
      </c>
      <c r="J660" s="49">
        <f t="shared" si="129"/>
        <v>14</v>
      </c>
      <c r="K660">
        <f t="shared" si="138"/>
        <v>2.5499999999999998</v>
      </c>
      <c r="L660">
        <f t="shared" si="122"/>
        <v>10</v>
      </c>
      <c r="M660" s="49">
        <f t="shared" si="130"/>
        <v>10</v>
      </c>
      <c r="N660">
        <f t="shared" si="139"/>
        <v>2.5</v>
      </c>
      <c r="O660">
        <f t="shared" si="123"/>
        <v>16</v>
      </c>
      <c r="P660" s="49">
        <f t="shared" si="131"/>
        <v>16</v>
      </c>
      <c r="Q660">
        <f t="shared" si="140"/>
        <v>2.6</v>
      </c>
      <c r="R660">
        <f t="shared" si="124"/>
        <v>16</v>
      </c>
      <c r="S660" s="49">
        <f t="shared" si="132"/>
        <v>16</v>
      </c>
      <c r="T660">
        <f t="shared" si="141"/>
        <v>2.73</v>
      </c>
      <c r="U660">
        <f t="shared" si="125"/>
        <v>22</v>
      </c>
      <c r="V660" s="49">
        <f t="shared" si="133"/>
        <v>22</v>
      </c>
      <c r="W660">
        <f t="shared" si="142"/>
        <v>3.07</v>
      </c>
      <c r="X660">
        <f t="shared" si="126"/>
        <v>71</v>
      </c>
      <c r="Y660" s="49">
        <f t="shared" si="134"/>
        <v>71</v>
      </c>
      <c r="Z660">
        <f t="shared" si="143"/>
        <v>2.78</v>
      </c>
      <c r="AA660">
        <f t="shared" si="127"/>
        <v>40</v>
      </c>
      <c r="AB660">
        <f t="shared" si="135"/>
        <v>40</v>
      </c>
      <c r="AC660">
        <f t="shared" si="104"/>
        <v>3.01</v>
      </c>
      <c r="AD660" cm="1">
        <f t="array" ref="AD660">1+SUMPRODUCT((D$469:D$776=D660)*(AC$469:AC$776&lt;AC660))</f>
        <v>45</v>
      </c>
      <c r="AE660">
        <f t="shared" si="105"/>
        <v>45</v>
      </c>
      <c r="AF660">
        <f t="shared" si="106"/>
        <v>3.1</v>
      </c>
      <c r="AG660" cm="1">
        <f t="array" ref="AG660">1+SUMPRODUCT((D$469:D$776=D660)*(AF$469:AF$776&lt;AF660))</f>
        <v>17</v>
      </c>
      <c r="AH660">
        <f t="shared" si="107"/>
        <v>17</v>
      </c>
      <c r="AI660">
        <f t="shared" si="108"/>
        <v>3.22</v>
      </c>
      <c r="AJ660" cm="1">
        <f t="array" ref="AJ660">1+SUMPRODUCT((D$469:D$776=D660)*(AI$469:AI$776&lt;AI660))</f>
        <v>48</v>
      </c>
      <c r="AK660">
        <f t="shared" si="109"/>
        <v>48</v>
      </c>
      <c r="AL660">
        <f t="shared" si="110"/>
        <v>3.38</v>
      </c>
      <c r="AM660" cm="1">
        <f t="array" ref="AM660">1+SUMPRODUCT((D$469:D$776=D660)*(AL$469:AL$776&lt;AL660))</f>
        <v>58</v>
      </c>
      <c r="AN660">
        <f t="shared" si="111"/>
        <v>58</v>
      </c>
    </row>
    <row r="661" spans="2:40" x14ac:dyDescent="0.3">
      <c r="B661" t="s">
        <v>209</v>
      </c>
      <c r="C661" t="str">
        <f>VLOOKUP(B661,class!A$1:B$357,2,FALSE)</f>
        <v>Shire district</v>
      </c>
      <c r="D661" t="str">
        <f>VLOOKUP(B661,classifications!E$3:F$335,2,FALSE)</f>
        <v>Urban with City and Town</v>
      </c>
      <c r="E661" s="7">
        <f t="shared" si="136"/>
        <v>2.96</v>
      </c>
      <c r="F661" s="49">
        <f t="shared" si="120"/>
        <v>25</v>
      </c>
      <c r="G661" s="49">
        <f t="shared" si="128"/>
        <v>25</v>
      </c>
      <c r="H661">
        <f t="shared" si="137"/>
        <v>2.5299999999999998</v>
      </c>
      <c r="I661" s="49">
        <f t="shared" si="121"/>
        <v>6</v>
      </c>
      <c r="J661" s="49">
        <f t="shared" si="129"/>
        <v>6</v>
      </c>
      <c r="K661">
        <f t="shared" si="138"/>
        <v>2.98</v>
      </c>
      <c r="L661">
        <f t="shared" si="122"/>
        <v>47</v>
      </c>
      <c r="M661" s="49">
        <f t="shared" si="130"/>
        <v>47</v>
      </c>
      <c r="N661">
        <f t="shared" si="139"/>
        <v>2.73</v>
      </c>
      <c r="O661">
        <f t="shared" si="123"/>
        <v>33</v>
      </c>
      <c r="P661" s="49">
        <f t="shared" si="131"/>
        <v>33</v>
      </c>
      <c r="Q661">
        <f t="shared" si="140"/>
        <v>3.16</v>
      </c>
      <c r="R661">
        <f t="shared" si="124"/>
        <v>76</v>
      </c>
      <c r="S661" s="49">
        <f t="shared" si="132"/>
        <v>76</v>
      </c>
      <c r="T661">
        <f t="shared" si="141"/>
        <v>2.97</v>
      </c>
      <c r="U661">
        <f t="shared" si="125"/>
        <v>57</v>
      </c>
      <c r="V661" s="49">
        <f t="shared" si="133"/>
        <v>57</v>
      </c>
      <c r="W661">
        <f t="shared" si="142"/>
        <v>3.43</v>
      </c>
      <c r="X661">
        <f t="shared" si="126"/>
        <v>88</v>
      </c>
      <c r="Y661" s="49">
        <f t="shared" si="134"/>
        <v>88</v>
      </c>
      <c r="Z661">
        <f t="shared" si="143"/>
        <v>2.35</v>
      </c>
      <c r="AA661">
        <f t="shared" si="127"/>
        <v>4</v>
      </c>
      <c r="AB661">
        <f t="shared" si="135"/>
        <v>4</v>
      </c>
      <c r="AC661">
        <f t="shared" si="104"/>
        <v>2.97</v>
      </c>
      <c r="AD661" cm="1">
        <f t="array" ref="AD661">1+SUMPRODUCT((D$469:D$776=D661)*(AC$469:AC$776&lt;AC661))</f>
        <v>33</v>
      </c>
      <c r="AE661">
        <f t="shared" si="105"/>
        <v>33</v>
      </c>
      <c r="AF661">
        <f t="shared" si="106"/>
        <v>2.79</v>
      </c>
      <c r="AG661" cm="1">
        <f t="array" ref="AG661">1+SUMPRODUCT((D$469:D$776=D661)*(AF$469:AF$776&lt;AF661))</f>
        <v>7</v>
      </c>
      <c r="AH661">
        <f t="shared" si="107"/>
        <v>7</v>
      </c>
      <c r="AI661">
        <f t="shared" si="108"/>
        <v>3.71</v>
      </c>
      <c r="AJ661" cm="1">
        <f t="array" ref="AJ661">1+SUMPRODUCT((D$469:D$776=D661)*(AI$469:AI$776&lt;AI661))</f>
        <v>85</v>
      </c>
      <c r="AK661">
        <f t="shared" si="109"/>
        <v>85</v>
      </c>
      <c r="AL661">
        <f t="shared" si="110"/>
        <v>3.22</v>
      </c>
      <c r="AM661" cm="1">
        <f t="array" ref="AM661">1+SUMPRODUCT((D$469:D$776=D661)*(AL$469:AL$776&lt;AL661))</f>
        <v>35</v>
      </c>
      <c r="AN661">
        <f t="shared" si="111"/>
        <v>35</v>
      </c>
    </row>
    <row r="662" spans="2:40" x14ac:dyDescent="0.3">
      <c r="B662" t="s">
        <v>211</v>
      </c>
      <c r="C662" t="str">
        <f>VLOOKUP(B662,class!A$1:B$357,2,FALSE)</f>
        <v>Unitary authority</v>
      </c>
      <c r="D662" t="str">
        <f>VLOOKUP(B662,classifications!E$3:F$335,2,FALSE)</f>
        <v>Urban with City and Town</v>
      </c>
      <c r="E662" s="7">
        <f t="shared" si="136"/>
        <v>3</v>
      </c>
      <c r="F662" s="49">
        <f t="shared" si="120"/>
        <v>30</v>
      </c>
      <c r="G662" s="49">
        <f t="shared" si="128"/>
        <v>30</v>
      </c>
      <c r="H662">
        <f t="shared" si="137"/>
        <v>3.41</v>
      </c>
      <c r="I662" s="49">
        <f t="shared" si="121"/>
        <v>86</v>
      </c>
      <c r="J662" s="49">
        <f t="shared" si="129"/>
        <v>86</v>
      </c>
      <c r="K662">
        <f t="shared" si="138"/>
        <v>3.08</v>
      </c>
      <c r="L662">
        <f t="shared" si="122"/>
        <v>60</v>
      </c>
      <c r="M662" s="49">
        <f t="shared" si="130"/>
        <v>60</v>
      </c>
      <c r="N662">
        <f t="shared" si="139"/>
        <v>3.11</v>
      </c>
      <c r="O662">
        <f t="shared" si="123"/>
        <v>77</v>
      </c>
      <c r="P662" s="49">
        <f t="shared" si="131"/>
        <v>77</v>
      </c>
      <c r="Q662">
        <f t="shared" si="140"/>
        <v>2.84</v>
      </c>
      <c r="R662">
        <f t="shared" si="124"/>
        <v>41</v>
      </c>
      <c r="S662" s="49">
        <f t="shared" si="132"/>
        <v>41</v>
      </c>
      <c r="T662">
        <f t="shared" si="141"/>
        <v>3.04</v>
      </c>
      <c r="U662">
        <f t="shared" si="125"/>
        <v>66</v>
      </c>
      <c r="V662" s="49">
        <f t="shared" si="133"/>
        <v>66</v>
      </c>
      <c r="W662">
        <f t="shared" si="142"/>
        <v>3.05</v>
      </c>
      <c r="X662">
        <f t="shared" si="126"/>
        <v>69</v>
      </c>
      <c r="Y662" s="49">
        <f t="shared" si="134"/>
        <v>69</v>
      </c>
      <c r="Z662">
        <f t="shared" si="143"/>
        <v>2.98</v>
      </c>
      <c r="AA662">
        <f t="shared" si="127"/>
        <v>61</v>
      </c>
      <c r="AB662">
        <f t="shared" si="135"/>
        <v>61</v>
      </c>
      <c r="AC662">
        <f t="shared" ref="AC662:AC725" si="144">VLOOKUP($B662,$B$7:$Z$431,10,FALSE)</f>
        <v>3.04</v>
      </c>
      <c r="AD662" cm="1">
        <f t="array" ref="AD662">1+SUMPRODUCT((D$469:D$776=D662)*(AC$469:AC$776&lt;AC662))</f>
        <v>47</v>
      </c>
      <c r="AE662">
        <f t="shared" ref="AE662:AE725" si="145">IF(AC662="x",9999,AD662)</f>
        <v>47</v>
      </c>
      <c r="AF662">
        <f t="shared" ref="AF662:AF725" si="146">VLOOKUP($B662,$B$7:$Z$431,11,FALSE)</f>
        <v>3.59</v>
      </c>
      <c r="AG662" cm="1">
        <f t="array" ref="AG662">1+SUMPRODUCT((D$469:D$776=D662)*(AF$469:AF$776&lt;AF662))</f>
        <v>70</v>
      </c>
      <c r="AH662">
        <f t="shared" ref="AH662:AH725" si="147">IF(AF662="x",9999,AG662)</f>
        <v>70</v>
      </c>
      <c r="AI662">
        <f t="shared" ref="AI662:AI725" si="148">VLOOKUP($B662,$B$7:$Z$431,12,FALSE)</f>
        <v>3.42</v>
      </c>
      <c r="AJ662" cm="1">
        <f t="array" ref="AJ662">1+SUMPRODUCT((D$469:D$776=D662)*(AI$469:AI$776&lt;AI662))</f>
        <v>71</v>
      </c>
      <c r="AK662">
        <f t="shared" ref="AK662:AK725" si="149">IF(AI662="x",9999,AJ662)</f>
        <v>71</v>
      </c>
      <c r="AL662">
        <f t="shared" ref="AL662:AL725" si="150">VLOOKUP($B662,$B$7:$Z$431,13,FALSE)</f>
        <v>3.22</v>
      </c>
      <c r="AM662" cm="1">
        <f t="array" ref="AM662">1+SUMPRODUCT((D$469:D$776=D662)*(AL$469:AL$776&lt;AL662))</f>
        <v>35</v>
      </c>
      <c r="AN662">
        <f t="shared" ref="AN662:AN725" si="151">IF(AL662="x",9999,AM662)</f>
        <v>35</v>
      </c>
    </row>
    <row r="663" spans="2:40" x14ac:dyDescent="0.3">
      <c r="B663" t="s">
        <v>212</v>
      </c>
      <c r="C663" t="str">
        <f>VLOOKUP(B663,class!A$1:B$357,2,FALSE)</f>
        <v>London borough</v>
      </c>
      <c r="D663" t="str">
        <f>VLOOKUP(B663,classifications!E$3:F$335,2,FALSE)</f>
        <v>Urban with Major Conurbation</v>
      </c>
      <c r="E663" s="7">
        <f t="shared" si="136"/>
        <v>3.3</v>
      </c>
      <c r="F663" s="49">
        <f t="shared" si="120"/>
        <v>36</v>
      </c>
      <c r="G663" s="49">
        <f t="shared" si="128"/>
        <v>36</v>
      </c>
      <c r="H663">
        <f t="shared" si="137"/>
        <v>3.11</v>
      </c>
      <c r="I663" s="49">
        <f t="shared" si="121"/>
        <v>32</v>
      </c>
      <c r="J663" s="49">
        <f t="shared" si="129"/>
        <v>32</v>
      </c>
      <c r="K663">
        <f t="shared" si="138"/>
        <v>3.16</v>
      </c>
      <c r="L663">
        <f t="shared" si="122"/>
        <v>52</v>
      </c>
      <c r="M663" s="49">
        <f t="shared" si="130"/>
        <v>52</v>
      </c>
      <c r="N663">
        <f t="shared" si="139"/>
        <v>3.02</v>
      </c>
      <c r="O663">
        <f t="shared" si="123"/>
        <v>36</v>
      </c>
      <c r="P663" s="49">
        <f t="shared" si="131"/>
        <v>36</v>
      </c>
      <c r="Q663">
        <f t="shared" si="140"/>
        <v>2.97</v>
      </c>
      <c r="R663">
        <f t="shared" si="124"/>
        <v>33</v>
      </c>
      <c r="S663" s="49">
        <f t="shared" si="132"/>
        <v>33</v>
      </c>
      <c r="T663">
        <f t="shared" si="141"/>
        <v>3.06</v>
      </c>
      <c r="U663">
        <f t="shared" si="125"/>
        <v>41</v>
      </c>
      <c r="V663" s="49">
        <f t="shared" si="133"/>
        <v>41</v>
      </c>
      <c r="W663">
        <f t="shared" si="142"/>
        <v>3.16</v>
      </c>
      <c r="X663">
        <f t="shared" si="126"/>
        <v>51</v>
      </c>
      <c r="Y663" s="49">
        <f t="shared" si="134"/>
        <v>51</v>
      </c>
      <c r="Z663">
        <f t="shared" si="143"/>
        <v>3.05</v>
      </c>
      <c r="AA663">
        <f t="shared" si="127"/>
        <v>48</v>
      </c>
      <c r="AB663">
        <f t="shared" si="135"/>
        <v>48</v>
      </c>
      <c r="AC663">
        <f t="shared" si="144"/>
        <v>2.85</v>
      </c>
      <c r="AD663" cm="1">
        <f t="array" ref="AD663">1+SUMPRODUCT((D$469:D$776=D663)*(AC$469:AC$776&lt;AC663))</f>
        <v>13</v>
      </c>
      <c r="AE663">
        <f t="shared" si="145"/>
        <v>13</v>
      </c>
      <c r="AF663">
        <f t="shared" si="146"/>
        <v>3.26</v>
      </c>
      <c r="AG663" cm="1">
        <f t="array" ref="AG663">1+SUMPRODUCT((D$469:D$776=D663)*(AF$469:AF$776&lt;AF663))</f>
        <v>21</v>
      </c>
      <c r="AH663">
        <f t="shared" si="147"/>
        <v>21</v>
      </c>
      <c r="AI663">
        <f t="shared" si="148"/>
        <v>3.06</v>
      </c>
      <c r="AJ663" cm="1">
        <f t="array" ref="AJ663">1+SUMPRODUCT((D$469:D$776=D663)*(AI$469:AI$776&lt;AI663))</f>
        <v>21</v>
      </c>
      <c r="AK663">
        <f t="shared" si="149"/>
        <v>21</v>
      </c>
      <c r="AL663">
        <f t="shared" si="150"/>
        <v>3.09</v>
      </c>
      <c r="AM663" cm="1">
        <f t="array" ref="AM663">1+SUMPRODUCT((D$469:D$776=D663)*(AL$469:AL$776&lt;AL663))</f>
        <v>15</v>
      </c>
      <c r="AN663">
        <f t="shared" si="151"/>
        <v>15</v>
      </c>
    </row>
    <row r="664" spans="2:40" x14ac:dyDescent="0.3">
      <c r="B664" t="s">
        <v>213</v>
      </c>
      <c r="C664" t="str">
        <f>VLOOKUP(B664,class!A$1:B$357,2,FALSE)</f>
        <v>Unitary authority</v>
      </c>
      <c r="D664" t="str">
        <f>VLOOKUP(B664,classifications!E$3:F$335,2,FALSE)</f>
        <v>Urban with Significant Rural (rural including hub towns 26-49%)</v>
      </c>
      <c r="E664" s="7">
        <f t="shared" si="136"/>
        <v>3.11</v>
      </c>
      <c r="F664" s="49">
        <f t="shared" si="120"/>
        <v>30</v>
      </c>
      <c r="G664" s="49">
        <f t="shared" si="128"/>
        <v>30</v>
      </c>
      <c r="H664">
        <f t="shared" si="137"/>
        <v>3.04</v>
      </c>
      <c r="I664" s="49">
        <f t="shared" si="121"/>
        <v>35</v>
      </c>
      <c r="J664" s="49">
        <f t="shared" si="129"/>
        <v>35</v>
      </c>
      <c r="K664">
        <f t="shared" si="138"/>
        <v>2.91</v>
      </c>
      <c r="L664">
        <f t="shared" si="122"/>
        <v>28</v>
      </c>
      <c r="M664" s="49">
        <f t="shared" si="130"/>
        <v>28</v>
      </c>
      <c r="N664">
        <f t="shared" si="139"/>
        <v>2.66</v>
      </c>
      <c r="O664">
        <f t="shared" si="123"/>
        <v>18</v>
      </c>
      <c r="P664" s="49">
        <f t="shared" si="131"/>
        <v>18</v>
      </c>
      <c r="Q664">
        <f t="shared" si="140"/>
        <v>2.86</v>
      </c>
      <c r="R664">
        <f t="shared" si="124"/>
        <v>29</v>
      </c>
      <c r="S664" s="49">
        <f t="shared" si="132"/>
        <v>29</v>
      </c>
      <c r="T664">
        <f t="shared" si="141"/>
        <v>2.69</v>
      </c>
      <c r="U664">
        <f t="shared" si="125"/>
        <v>17</v>
      </c>
      <c r="V664" s="49">
        <f t="shared" si="133"/>
        <v>17</v>
      </c>
      <c r="W664">
        <f t="shared" si="142"/>
        <v>2.73</v>
      </c>
      <c r="X664">
        <f t="shared" si="126"/>
        <v>18</v>
      </c>
      <c r="Y664" s="49">
        <f t="shared" si="134"/>
        <v>18</v>
      </c>
      <c r="Z664">
        <f t="shared" si="143"/>
        <v>2.61</v>
      </c>
      <c r="AA664">
        <f t="shared" si="127"/>
        <v>16</v>
      </c>
      <c r="AB664">
        <f t="shared" si="135"/>
        <v>16</v>
      </c>
      <c r="AC664">
        <f t="shared" si="144"/>
        <v>2.66</v>
      </c>
      <c r="AD664" cm="1">
        <f t="array" ref="AD664">1+SUMPRODUCT((D$469:D$776=D664)*(AC$469:AC$776&lt;AC664))</f>
        <v>10</v>
      </c>
      <c r="AE664">
        <f t="shared" si="145"/>
        <v>10</v>
      </c>
      <c r="AF664">
        <f t="shared" si="146"/>
        <v>3.15</v>
      </c>
      <c r="AG664" cm="1">
        <f t="array" ref="AG664">1+SUMPRODUCT((D$469:D$776=D664)*(AF$469:AF$776&lt;AF664))</f>
        <v>21</v>
      </c>
      <c r="AH664">
        <f t="shared" si="147"/>
        <v>21</v>
      </c>
      <c r="AI664">
        <f t="shared" si="148"/>
        <v>2.73</v>
      </c>
      <c r="AJ664" cm="1">
        <f t="array" ref="AJ664">1+SUMPRODUCT((D$469:D$776=D664)*(AI$469:AI$776&lt;AI664))</f>
        <v>9</v>
      </c>
      <c r="AK664">
        <f t="shared" si="149"/>
        <v>9</v>
      </c>
      <c r="AL664">
        <f t="shared" si="150"/>
        <v>3.25</v>
      </c>
      <c r="AM664" cm="1">
        <f t="array" ref="AM664">1+SUMPRODUCT((D$469:D$776=D664)*(AL$469:AL$776&lt;AL664))</f>
        <v>32</v>
      </c>
      <c r="AN664">
        <f t="shared" si="151"/>
        <v>32</v>
      </c>
    </row>
    <row r="665" spans="2:40" x14ac:dyDescent="0.3">
      <c r="B665" t="s">
        <v>214</v>
      </c>
      <c r="C665" t="str">
        <f>VLOOKUP(B665,class!A$1:B$357,2,FALSE)</f>
        <v>Shire district</v>
      </c>
      <c r="D665" t="str">
        <f>VLOOKUP(B665,classifications!E$3:F$335,2,FALSE)</f>
        <v>Urban with City and Town</v>
      </c>
      <c r="E665" s="7">
        <f t="shared" si="136"/>
        <v>3.05</v>
      </c>
      <c r="F665" s="49">
        <f t="shared" si="120"/>
        <v>39</v>
      </c>
      <c r="G665" s="49">
        <f t="shared" si="128"/>
        <v>39</v>
      </c>
      <c r="H665">
        <f t="shared" si="137"/>
        <v>2.85</v>
      </c>
      <c r="I665" s="49">
        <f t="shared" si="121"/>
        <v>22</v>
      </c>
      <c r="J665" s="49">
        <f t="shared" si="129"/>
        <v>22</v>
      </c>
      <c r="K665">
        <f t="shared" si="138"/>
        <v>2.04</v>
      </c>
      <c r="L665">
        <f t="shared" si="122"/>
        <v>2</v>
      </c>
      <c r="M665" s="49">
        <f t="shared" si="130"/>
        <v>2</v>
      </c>
      <c r="N665">
        <f t="shared" si="139"/>
        <v>2.4</v>
      </c>
      <c r="O665">
        <f t="shared" si="123"/>
        <v>7</v>
      </c>
      <c r="P665" s="49">
        <f t="shared" si="131"/>
        <v>7</v>
      </c>
      <c r="Q665">
        <f t="shared" si="140"/>
        <v>2.86</v>
      </c>
      <c r="R665">
        <f t="shared" si="124"/>
        <v>43</v>
      </c>
      <c r="S665" s="49">
        <f t="shared" si="132"/>
        <v>43</v>
      </c>
      <c r="T665">
        <f t="shared" si="141"/>
        <v>2.77</v>
      </c>
      <c r="U665">
        <f t="shared" si="125"/>
        <v>28</v>
      </c>
      <c r="V665" s="49">
        <f t="shared" si="133"/>
        <v>28</v>
      </c>
      <c r="W665">
        <f t="shared" si="142"/>
        <v>2.92</v>
      </c>
      <c r="X665">
        <f t="shared" si="126"/>
        <v>52</v>
      </c>
      <c r="Y665" s="49">
        <f t="shared" si="134"/>
        <v>52</v>
      </c>
      <c r="Z665">
        <f t="shared" si="143"/>
        <v>2.73</v>
      </c>
      <c r="AA665">
        <f t="shared" si="127"/>
        <v>31</v>
      </c>
      <c r="AB665">
        <f t="shared" si="135"/>
        <v>31</v>
      </c>
      <c r="AC665">
        <f t="shared" si="144"/>
        <v>2.64</v>
      </c>
      <c r="AD665" cm="1">
        <f t="array" ref="AD665">1+SUMPRODUCT((D$469:D$776=D665)*(AC$469:AC$776&lt;AC665))</f>
        <v>11</v>
      </c>
      <c r="AE665">
        <f t="shared" si="145"/>
        <v>11</v>
      </c>
      <c r="AF665">
        <f t="shared" si="146"/>
        <v>2.76</v>
      </c>
      <c r="AG665" cm="1">
        <f t="array" ref="AG665">1+SUMPRODUCT((D$469:D$776=D665)*(AF$469:AF$776&lt;AF665))</f>
        <v>6</v>
      </c>
      <c r="AH665">
        <f t="shared" si="147"/>
        <v>6</v>
      </c>
      <c r="AI665">
        <f t="shared" si="148"/>
        <v>3.44</v>
      </c>
      <c r="AJ665" cm="1">
        <f t="array" ref="AJ665">1+SUMPRODUCT((D$469:D$776=D665)*(AI$469:AI$776&lt;AI665))</f>
        <v>72</v>
      </c>
      <c r="AK665">
        <f t="shared" si="149"/>
        <v>72</v>
      </c>
      <c r="AL665">
        <f t="shared" si="150"/>
        <v>4.13</v>
      </c>
      <c r="AM665" cm="1">
        <f t="array" ref="AM665">1+SUMPRODUCT((D$469:D$776=D665)*(AL$469:AL$776&lt;AL665))</f>
        <v>83</v>
      </c>
      <c r="AN665">
        <f t="shared" si="151"/>
        <v>83</v>
      </c>
    </row>
    <row r="666" spans="2:40" x14ac:dyDescent="0.3">
      <c r="B666" t="s">
        <v>215</v>
      </c>
      <c r="C666" t="str">
        <f>VLOOKUP(B666,class!A$1:B$357,2,FALSE)</f>
        <v>Shire district</v>
      </c>
      <c r="D666" t="str">
        <f>VLOOKUP(B666,classifications!E$3:F$335,2,FALSE)</f>
        <v>Urban with City and Town</v>
      </c>
      <c r="E666" s="7">
        <f t="shared" si="136"/>
        <v>3.04</v>
      </c>
      <c r="F666" s="49">
        <f t="shared" si="120"/>
        <v>36</v>
      </c>
      <c r="G666" s="49">
        <f t="shared" si="128"/>
        <v>36</v>
      </c>
      <c r="H666">
        <f t="shared" si="137"/>
        <v>2.9</v>
      </c>
      <c r="I666" s="49">
        <f t="shared" si="121"/>
        <v>25</v>
      </c>
      <c r="J666" s="49">
        <f t="shared" si="129"/>
        <v>25</v>
      </c>
      <c r="K666">
        <f t="shared" si="138"/>
        <v>3.08</v>
      </c>
      <c r="L666">
        <f t="shared" si="122"/>
        <v>60</v>
      </c>
      <c r="M666" s="49">
        <f t="shared" si="130"/>
        <v>60</v>
      </c>
      <c r="N666">
        <f t="shared" si="139"/>
        <v>2.69</v>
      </c>
      <c r="O666">
        <f t="shared" si="123"/>
        <v>28</v>
      </c>
      <c r="P666" s="49">
        <f t="shared" si="131"/>
        <v>28</v>
      </c>
      <c r="Q666">
        <f t="shared" si="140"/>
        <v>2.4700000000000002</v>
      </c>
      <c r="R666">
        <f t="shared" si="124"/>
        <v>9</v>
      </c>
      <c r="S666" s="49">
        <f t="shared" si="132"/>
        <v>9</v>
      </c>
      <c r="T666">
        <f t="shared" si="141"/>
        <v>3.41</v>
      </c>
      <c r="U666">
        <f t="shared" si="125"/>
        <v>88</v>
      </c>
      <c r="V666" s="49">
        <f t="shared" si="133"/>
        <v>88</v>
      </c>
      <c r="W666">
        <f t="shared" si="142"/>
        <v>3.34</v>
      </c>
      <c r="X666">
        <f t="shared" si="126"/>
        <v>84</v>
      </c>
      <c r="Y666" s="49">
        <f t="shared" si="134"/>
        <v>84</v>
      </c>
      <c r="Z666">
        <f t="shared" si="143"/>
        <v>2.61</v>
      </c>
      <c r="AA666">
        <f t="shared" si="127"/>
        <v>24</v>
      </c>
      <c r="AB666">
        <f t="shared" si="135"/>
        <v>24</v>
      </c>
      <c r="AC666">
        <f t="shared" si="144"/>
        <v>3.18</v>
      </c>
      <c r="AD666" cm="1">
        <f t="array" ref="AD666">1+SUMPRODUCT((D$469:D$776=D666)*(AC$469:AC$776&lt;AC666))</f>
        <v>62</v>
      </c>
      <c r="AE666">
        <f t="shared" si="145"/>
        <v>62</v>
      </c>
      <c r="AF666">
        <f t="shared" si="146"/>
        <v>3.24</v>
      </c>
      <c r="AG666" cm="1">
        <f t="array" ref="AG666">1+SUMPRODUCT((D$469:D$776=D666)*(AF$469:AF$776&lt;AF666))</f>
        <v>31</v>
      </c>
      <c r="AH666">
        <f t="shared" si="147"/>
        <v>31</v>
      </c>
      <c r="AI666">
        <f t="shared" si="148"/>
        <v>2.63</v>
      </c>
      <c r="AJ666" cm="1">
        <f t="array" ref="AJ666">1+SUMPRODUCT((D$469:D$776=D666)*(AI$469:AI$776&lt;AI666))</f>
        <v>9</v>
      </c>
      <c r="AK666">
        <f t="shared" si="149"/>
        <v>9</v>
      </c>
      <c r="AL666">
        <f t="shared" si="150"/>
        <v>3.47</v>
      </c>
      <c r="AM666" cm="1">
        <f t="array" ref="AM666">1+SUMPRODUCT((D$469:D$776=D666)*(AL$469:AL$776&lt;AL666))</f>
        <v>68</v>
      </c>
      <c r="AN666">
        <f t="shared" si="151"/>
        <v>68</v>
      </c>
    </row>
    <row r="667" spans="2:40" x14ac:dyDescent="0.3">
      <c r="B667" t="s">
        <v>216</v>
      </c>
      <c r="C667" t="str">
        <f>VLOOKUP(B667,class!A$1:B$357,2,FALSE)</f>
        <v>Shire district</v>
      </c>
      <c r="D667" t="str">
        <f>VLOOKUP(B667,classifications!E$3:F$335,2,FALSE)</f>
        <v xml:space="preserve">Mainly Rural (rural including hub towns &gt;=80%) </v>
      </c>
      <c r="E667" s="7">
        <f t="shared" si="136"/>
        <v>2.69</v>
      </c>
      <c r="F667" s="49">
        <f t="shared" si="120"/>
        <v>9</v>
      </c>
      <c r="G667" s="49">
        <f t="shared" si="128"/>
        <v>9</v>
      </c>
      <c r="H667">
        <f t="shared" si="137"/>
        <v>3.05</v>
      </c>
      <c r="I667" s="49">
        <f t="shared" si="121"/>
        <v>30</v>
      </c>
      <c r="J667" s="49">
        <f t="shared" si="129"/>
        <v>30</v>
      </c>
      <c r="K667">
        <f t="shared" si="138"/>
        <v>2.39</v>
      </c>
      <c r="L667">
        <f t="shared" si="122"/>
        <v>6</v>
      </c>
      <c r="M667" s="49">
        <f t="shared" si="130"/>
        <v>6</v>
      </c>
      <c r="N667">
        <f t="shared" si="139"/>
        <v>2.5</v>
      </c>
      <c r="O667">
        <f t="shared" si="123"/>
        <v>12</v>
      </c>
      <c r="P667" s="49">
        <f t="shared" si="131"/>
        <v>12</v>
      </c>
      <c r="Q667">
        <f t="shared" si="140"/>
        <v>3.45</v>
      </c>
      <c r="R667">
        <f t="shared" si="124"/>
        <v>42</v>
      </c>
      <c r="S667" s="49">
        <f t="shared" si="132"/>
        <v>42</v>
      </c>
      <c r="T667">
        <f t="shared" si="141"/>
        <v>2.88</v>
      </c>
      <c r="U667">
        <f t="shared" si="125"/>
        <v>33</v>
      </c>
      <c r="V667" s="49">
        <f t="shared" si="133"/>
        <v>33</v>
      </c>
      <c r="W667">
        <f t="shared" si="142"/>
        <v>2.41</v>
      </c>
      <c r="X667">
        <f t="shared" si="126"/>
        <v>8</v>
      </c>
      <c r="Y667" s="49">
        <f t="shared" si="134"/>
        <v>8</v>
      </c>
      <c r="Z667">
        <f t="shared" si="143"/>
        <v>2.4300000000000002</v>
      </c>
      <c r="AA667">
        <f t="shared" si="127"/>
        <v>7</v>
      </c>
      <c r="AB667">
        <f t="shared" si="135"/>
        <v>7</v>
      </c>
      <c r="AC667">
        <f t="shared" si="144"/>
        <v>2.78</v>
      </c>
      <c r="AD667" cm="1">
        <f t="array" ref="AD667">1+SUMPRODUCT((D$469:D$776=D667)*(AC$469:AC$776&lt;AC667))</f>
        <v>13</v>
      </c>
      <c r="AE667">
        <f t="shared" si="145"/>
        <v>13</v>
      </c>
      <c r="AF667">
        <f t="shared" si="146"/>
        <v>2.97</v>
      </c>
      <c r="AG667" cm="1">
        <f t="array" ref="AG667">1+SUMPRODUCT((D$469:D$776=D667)*(AF$469:AF$776&lt;AF667))</f>
        <v>17</v>
      </c>
      <c r="AH667">
        <f t="shared" si="147"/>
        <v>17</v>
      </c>
      <c r="AI667">
        <f t="shared" si="148"/>
        <v>3.38</v>
      </c>
      <c r="AJ667" cm="1">
        <f t="array" ref="AJ667">1+SUMPRODUCT((D$469:D$776=D667)*(AI$469:AI$776&lt;AI667))</f>
        <v>37</v>
      </c>
      <c r="AK667">
        <f t="shared" si="149"/>
        <v>37</v>
      </c>
      <c r="AL667">
        <f t="shared" si="150"/>
        <v>3.14</v>
      </c>
      <c r="AM667" cm="1">
        <f t="array" ref="AM667">1+SUMPRODUCT((D$469:D$776=D667)*(AL$469:AL$776&lt;AL667))</f>
        <v>19</v>
      </c>
      <c r="AN667">
        <f t="shared" si="151"/>
        <v>19</v>
      </c>
    </row>
    <row r="668" spans="2:40" x14ac:dyDescent="0.3">
      <c r="B668" t="s">
        <v>217</v>
      </c>
      <c r="C668" t="str">
        <f>VLOOKUP(B668,class!A$1:B$357,2,FALSE)</f>
        <v>London borough</v>
      </c>
      <c r="D668" t="str">
        <f>VLOOKUP(B668,classifications!E$3:F$335,2,FALSE)</f>
        <v>Urban with Major Conurbation</v>
      </c>
      <c r="E668" s="7">
        <f t="shared" si="136"/>
        <v>3.32</v>
      </c>
      <c r="F668" s="49">
        <f t="shared" si="120"/>
        <v>40</v>
      </c>
      <c r="G668" s="49">
        <f t="shared" si="128"/>
        <v>40</v>
      </c>
      <c r="H668">
        <f t="shared" si="137"/>
        <v>3.49</v>
      </c>
      <c r="I668" s="49">
        <f t="shared" si="121"/>
        <v>64</v>
      </c>
      <c r="J668" s="49">
        <f t="shared" si="129"/>
        <v>64</v>
      </c>
      <c r="K668">
        <f t="shared" si="138"/>
        <v>3.01</v>
      </c>
      <c r="L668">
        <f t="shared" si="122"/>
        <v>31</v>
      </c>
      <c r="M668" s="49">
        <f t="shared" si="130"/>
        <v>31</v>
      </c>
      <c r="N668">
        <f t="shared" si="139"/>
        <v>3.34</v>
      </c>
      <c r="O668">
        <f t="shared" si="123"/>
        <v>66</v>
      </c>
      <c r="P668" s="49">
        <f t="shared" si="131"/>
        <v>66</v>
      </c>
      <c r="Q668">
        <f t="shared" si="140"/>
        <v>2.99</v>
      </c>
      <c r="R668">
        <f t="shared" si="124"/>
        <v>36</v>
      </c>
      <c r="S668" s="49">
        <f t="shared" si="132"/>
        <v>36</v>
      </c>
      <c r="T668">
        <f t="shared" si="141"/>
        <v>3.25</v>
      </c>
      <c r="U668">
        <f t="shared" si="125"/>
        <v>56</v>
      </c>
      <c r="V668" s="49">
        <f t="shared" si="133"/>
        <v>56</v>
      </c>
      <c r="W668">
        <f t="shared" si="142"/>
        <v>3.37</v>
      </c>
      <c r="X668">
        <f t="shared" si="126"/>
        <v>69</v>
      </c>
      <c r="Y668" s="49">
        <f t="shared" si="134"/>
        <v>69</v>
      </c>
      <c r="Z668">
        <f t="shared" si="143"/>
        <v>3.34</v>
      </c>
      <c r="AA668">
        <f t="shared" si="127"/>
        <v>66</v>
      </c>
      <c r="AB668">
        <f t="shared" si="135"/>
        <v>66</v>
      </c>
      <c r="AC668">
        <f t="shared" si="144"/>
        <v>3.51</v>
      </c>
      <c r="AD668" cm="1">
        <f t="array" ref="AD668">1+SUMPRODUCT((D$469:D$776=D668)*(AC$469:AC$776&lt;AC668))</f>
        <v>68</v>
      </c>
      <c r="AE668">
        <f t="shared" si="145"/>
        <v>68</v>
      </c>
      <c r="AF668">
        <f t="shared" si="146"/>
        <v>3.36</v>
      </c>
      <c r="AG668" cm="1">
        <f t="array" ref="AG668">1+SUMPRODUCT((D$469:D$776=D668)*(AF$469:AF$776&lt;AF668))</f>
        <v>32</v>
      </c>
      <c r="AH668">
        <f t="shared" si="147"/>
        <v>32</v>
      </c>
      <c r="AI668">
        <f t="shared" si="148"/>
        <v>3.87</v>
      </c>
      <c r="AJ668" cm="1">
        <f t="array" ref="AJ668">1+SUMPRODUCT((D$469:D$776=D668)*(AI$469:AI$776&lt;AI668))</f>
        <v>72</v>
      </c>
      <c r="AK668">
        <f t="shared" si="149"/>
        <v>72</v>
      </c>
      <c r="AL668">
        <f t="shared" si="150"/>
        <v>3.67</v>
      </c>
      <c r="AM668" cm="1">
        <f t="array" ref="AM668">1+SUMPRODUCT((D$469:D$776=D668)*(AL$469:AL$776&lt;AL668))</f>
        <v>63</v>
      </c>
      <c r="AN668">
        <f t="shared" si="151"/>
        <v>63</v>
      </c>
    </row>
    <row r="669" spans="2:40" x14ac:dyDescent="0.3">
      <c r="B669" t="s">
        <v>218</v>
      </c>
      <c r="C669" t="str">
        <f>VLOOKUP(B669,class!A$1:B$357,2,FALSE)</f>
        <v>Shire district</v>
      </c>
      <c r="D669" t="str">
        <f>VLOOKUP(B669,classifications!E$3:F$335,2,FALSE)</f>
        <v xml:space="preserve">Mainly Rural (rural including hub towns &gt;=80%) </v>
      </c>
      <c r="E669" s="7">
        <f t="shared" si="136"/>
        <v>3.13</v>
      </c>
      <c r="F669" s="49">
        <f t="shared" si="120"/>
        <v>31</v>
      </c>
      <c r="G669" s="49">
        <f t="shared" si="128"/>
        <v>31</v>
      </c>
      <c r="H669">
        <f t="shared" si="137"/>
        <v>2.75</v>
      </c>
      <c r="I669" s="49">
        <f t="shared" si="121"/>
        <v>17</v>
      </c>
      <c r="J669" s="49">
        <f t="shared" si="129"/>
        <v>17</v>
      </c>
      <c r="K669">
        <f t="shared" si="138"/>
        <v>1.76</v>
      </c>
      <c r="L669">
        <f t="shared" si="122"/>
        <v>1</v>
      </c>
      <c r="M669" s="49">
        <f t="shared" si="130"/>
        <v>1</v>
      </c>
      <c r="N669">
        <f t="shared" si="139"/>
        <v>2.0699999999999998</v>
      </c>
      <c r="O669">
        <f t="shared" si="123"/>
        <v>1</v>
      </c>
      <c r="P669" s="49">
        <f t="shared" si="131"/>
        <v>1</v>
      </c>
      <c r="Q669">
        <f t="shared" si="140"/>
        <v>2</v>
      </c>
      <c r="R669">
        <f t="shared" si="124"/>
        <v>1</v>
      </c>
      <c r="S669" s="49">
        <f t="shared" si="132"/>
        <v>1</v>
      </c>
      <c r="T669">
        <f t="shared" si="141"/>
        <v>2.11</v>
      </c>
      <c r="U669">
        <f t="shared" si="125"/>
        <v>2</v>
      </c>
      <c r="V669" s="49">
        <f t="shared" si="133"/>
        <v>2</v>
      </c>
      <c r="W669" t="str">
        <f t="shared" si="142"/>
        <v>x</v>
      </c>
      <c r="X669">
        <f t="shared" si="126"/>
        <v>42</v>
      </c>
      <c r="Y669" s="49">
        <f t="shared" si="134"/>
        <v>9999</v>
      </c>
      <c r="Z669">
        <f t="shared" si="143"/>
        <v>3.38</v>
      </c>
      <c r="AA669">
        <f t="shared" si="127"/>
        <v>41</v>
      </c>
      <c r="AB669">
        <f t="shared" si="135"/>
        <v>41</v>
      </c>
      <c r="AC669">
        <f t="shared" si="144"/>
        <v>2.4</v>
      </c>
      <c r="AD669" cm="1">
        <f t="array" ref="AD669">1+SUMPRODUCT((D$469:D$776=D669)*(AC$469:AC$776&lt;AC669))</f>
        <v>4</v>
      </c>
      <c r="AE669">
        <f t="shared" si="145"/>
        <v>4</v>
      </c>
      <c r="AF669">
        <f t="shared" si="146"/>
        <v>2.4300000000000002</v>
      </c>
      <c r="AG669" cm="1">
        <f t="array" ref="AG669">1+SUMPRODUCT((D$469:D$776=D669)*(AF$469:AF$776&lt;AF669))</f>
        <v>1</v>
      </c>
      <c r="AH669">
        <f t="shared" si="147"/>
        <v>1</v>
      </c>
      <c r="AI669">
        <f t="shared" si="148"/>
        <v>2.2200000000000002</v>
      </c>
      <c r="AJ669" cm="1">
        <f t="array" ref="AJ669">1+SUMPRODUCT((D$469:D$776=D669)*(AI$469:AI$776&lt;AI669))</f>
        <v>3</v>
      </c>
      <c r="AK669">
        <f t="shared" si="149"/>
        <v>3</v>
      </c>
      <c r="AL669" t="str">
        <f t="shared" si="150"/>
        <v>x</v>
      </c>
      <c r="AM669" cm="1">
        <f t="array" ref="AM669">1+SUMPRODUCT((D$469:D$776=D669)*(AL$469:AL$776&lt;AL669))</f>
        <v>40</v>
      </c>
      <c r="AN669">
        <f t="shared" si="151"/>
        <v>9999</v>
      </c>
    </row>
    <row r="670" spans="2:40" x14ac:dyDescent="0.3">
      <c r="B670" t="s">
        <v>219</v>
      </c>
      <c r="C670" t="str">
        <f>VLOOKUP(B670,class!A$1:B$357,2,FALSE)</f>
        <v>Metropolitan district</v>
      </c>
      <c r="D670" t="str">
        <f>VLOOKUP(B670,classifications!E$3:F$335,2,FALSE)</f>
        <v>Urban with Major Conurbation</v>
      </c>
      <c r="E670" s="7">
        <f t="shared" si="136"/>
        <v>3.26</v>
      </c>
      <c r="F670" s="49">
        <f t="shared" si="120"/>
        <v>32</v>
      </c>
      <c r="G670" s="49">
        <f t="shared" si="128"/>
        <v>32</v>
      </c>
      <c r="H670">
        <f t="shared" si="137"/>
        <v>3.28</v>
      </c>
      <c r="I670" s="49">
        <f t="shared" si="121"/>
        <v>53</v>
      </c>
      <c r="J670" s="49">
        <f t="shared" si="129"/>
        <v>53</v>
      </c>
      <c r="K670">
        <f t="shared" si="138"/>
        <v>2.89</v>
      </c>
      <c r="L670">
        <f t="shared" si="122"/>
        <v>22</v>
      </c>
      <c r="M670" s="49">
        <f t="shared" si="130"/>
        <v>22</v>
      </c>
      <c r="N670">
        <f t="shared" si="139"/>
        <v>2.89</v>
      </c>
      <c r="O670">
        <f t="shared" si="123"/>
        <v>22</v>
      </c>
      <c r="P670" s="49">
        <f t="shared" si="131"/>
        <v>22</v>
      </c>
      <c r="Q670">
        <f t="shared" si="140"/>
        <v>3.04</v>
      </c>
      <c r="R670">
        <f t="shared" si="124"/>
        <v>41</v>
      </c>
      <c r="S670" s="49">
        <f t="shared" si="132"/>
        <v>41</v>
      </c>
      <c r="T670">
        <f t="shared" si="141"/>
        <v>2.78</v>
      </c>
      <c r="U670">
        <f t="shared" si="125"/>
        <v>14</v>
      </c>
      <c r="V670" s="49">
        <f t="shared" si="133"/>
        <v>14</v>
      </c>
      <c r="W670">
        <f t="shared" si="142"/>
        <v>2.82</v>
      </c>
      <c r="X670">
        <f t="shared" si="126"/>
        <v>20</v>
      </c>
      <c r="Y670" s="49">
        <f t="shared" si="134"/>
        <v>20</v>
      </c>
      <c r="Z670">
        <f t="shared" si="143"/>
        <v>3</v>
      </c>
      <c r="AA670">
        <f t="shared" si="127"/>
        <v>42</v>
      </c>
      <c r="AB670">
        <f t="shared" si="135"/>
        <v>42</v>
      </c>
      <c r="AC670">
        <f t="shared" si="144"/>
        <v>2.92</v>
      </c>
      <c r="AD670" cm="1">
        <f t="array" ref="AD670">1+SUMPRODUCT((D$469:D$776=D670)*(AC$469:AC$776&lt;AC670))</f>
        <v>21</v>
      </c>
      <c r="AE670">
        <f t="shared" si="145"/>
        <v>21</v>
      </c>
      <c r="AF670">
        <f t="shared" si="146"/>
        <v>3.41</v>
      </c>
      <c r="AG670" cm="1">
        <f t="array" ref="AG670">1+SUMPRODUCT((D$469:D$776=D670)*(AF$469:AF$776&lt;AF670))</f>
        <v>39</v>
      </c>
      <c r="AH670">
        <f t="shared" si="147"/>
        <v>39</v>
      </c>
      <c r="AI670">
        <f t="shared" si="148"/>
        <v>2.8</v>
      </c>
      <c r="AJ670" cm="1">
        <f t="array" ref="AJ670">1+SUMPRODUCT((D$469:D$776=D670)*(AI$469:AI$776&lt;AI670))</f>
        <v>9</v>
      </c>
      <c r="AK670">
        <f t="shared" si="149"/>
        <v>9</v>
      </c>
      <c r="AL670">
        <f t="shared" si="150"/>
        <v>3.17</v>
      </c>
      <c r="AM670" cm="1">
        <f t="array" ref="AM670">1+SUMPRODUCT((D$469:D$776=D670)*(AL$469:AL$776&lt;AL670))</f>
        <v>18</v>
      </c>
      <c r="AN670">
        <f t="shared" si="151"/>
        <v>18</v>
      </c>
    </row>
    <row r="671" spans="2:40" x14ac:dyDescent="0.3">
      <c r="B671" t="s">
        <v>220</v>
      </c>
      <c r="C671" t="str">
        <f>VLOOKUP(B671,class!A$1:B$357,2,FALSE)</f>
        <v>Shire district</v>
      </c>
      <c r="D671" t="str">
        <f>VLOOKUP(B671,classifications!E$3:F$335,2,FALSE)</f>
        <v>Urban with City and Town</v>
      </c>
      <c r="E671" s="7">
        <f t="shared" si="136"/>
        <v>2.27</v>
      </c>
      <c r="F671" s="49">
        <f t="shared" si="120"/>
        <v>1</v>
      </c>
      <c r="G671" s="49">
        <f t="shared" si="128"/>
        <v>1</v>
      </c>
      <c r="H671">
        <f t="shared" si="137"/>
        <v>3.08</v>
      </c>
      <c r="I671" s="49">
        <f t="shared" si="121"/>
        <v>53</v>
      </c>
      <c r="J671" s="49">
        <f t="shared" si="129"/>
        <v>53</v>
      </c>
      <c r="K671">
        <f t="shared" si="138"/>
        <v>2.88</v>
      </c>
      <c r="L671">
        <f t="shared" si="122"/>
        <v>37</v>
      </c>
      <c r="M671" s="49">
        <f t="shared" si="130"/>
        <v>37</v>
      </c>
      <c r="N671">
        <f t="shared" si="139"/>
        <v>2.2999999999999998</v>
      </c>
      <c r="O671">
        <f t="shared" si="123"/>
        <v>4</v>
      </c>
      <c r="P671" s="49">
        <f t="shared" si="131"/>
        <v>4</v>
      </c>
      <c r="Q671">
        <f t="shared" si="140"/>
        <v>2.88</v>
      </c>
      <c r="R671">
        <f t="shared" si="124"/>
        <v>46</v>
      </c>
      <c r="S671" s="49">
        <f t="shared" si="132"/>
        <v>46</v>
      </c>
      <c r="T671">
        <f t="shared" si="141"/>
        <v>3.24</v>
      </c>
      <c r="U671">
        <f t="shared" si="125"/>
        <v>82</v>
      </c>
      <c r="V671" s="49">
        <f t="shared" si="133"/>
        <v>82</v>
      </c>
      <c r="W671">
        <f t="shared" si="142"/>
        <v>2.21</v>
      </c>
      <c r="X671">
        <f t="shared" si="126"/>
        <v>4</v>
      </c>
      <c r="Y671" s="49">
        <f t="shared" si="134"/>
        <v>4</v>
      </c>
      <c r="Z671">
        <f t="shared" si="143"/>
        <v>2.48</v>
      </c>
      <c r="AA671">
        <f t="shared" si="127"/>
        <v>10</v>
      </c>
      <c r="AB671">
        <f t="shared" si="135"/>
        <v>10</v>
      </c>
      <c r="AC671">
        <f t="shared" si="144"/>
        <v>2.59</v>
      </c>
      <c r="AD671" cm="1">
        <f t="array" ref="AD671">1+SUMPRODUCT((D$469:D$776=D671)*(AC$469:AC$776&lt;AC671))</f>
        <v>8</v>
      </c>
      <c r="AE671">
        <f t="shared" si="145"/>
        <v>8</v>
      </c>
      <c r="AF671">
        <f t="shared" si="146"/>
        <v>3.46</v>
      </c>
      <c r="AG671" cm="1">
        <f t="array" ref="AG671">1+SUMPRODUCT((D$469:D$776=D671)*(AF$469:AF$776&lt;AF671))</f>
        <v>62</v>
      </c>
      <c r="AH671">
        <f t="shared" si="147"/>
        <v>62</v>
      </c>
      <c r="AI671">
        <f t="shared" si="148"/>
        <v>2.34</v>
      </c>
      <c r="AJ671" cm="1">
        <f t="array" ref="AJ671">1+SUMPRODUCT((D$469:D$776=D671)*(AI$469:AI$776&lt;AI671))</f>
        <v>3</v>
      </c>
      <c r="AK671">
        <f t="shared" si="149"/>
        <v>3</v>
      </c>
      <c r="AL671">
        <f t="shared" si="150"/>
        <v>3.34</v>
      </c>
      <c r="AM671" cm="1">
        <f t="array" ref="AM671">1+SUMPRODUCT((D$469:D$776=D671)*(AL$469:AL$776&lt;AL671))</f>
        <v>52</v>
      </c>
      <c r="AN671">
        <f t="shared" si="151"/>
        <v>52</v>
      </c>
    </row>
    <row r="672" spans="2:40" x14ac:dyDescent="0.3">
      <c r="B672" t="s">
        <v>221</v>
      </c>
      <c r="C672" t="str">
        <f>VLOOKUP(B672,class!A$1:B$357,2,FALSE)</f>
        <v>Shire district</v>
      </c>
      <c r="D672" t="str">
        <f>VLOOKUP(B672,classifications!E$3:F$335,2,FALSE)</f>
        <v>Urban with City and Town</v>
      </c>
      <c r="E672" s="7">
        <f t="shared" si="136"/>
        <v>3.5</v>
      </c>
      <c r="F672" s="49">
        <f t="shared" si="120"/>
        <v>85</v>
      </c>
      <c r="G672" s="49">
        <f t="shared" si="128"/>
        <v>85</v>
      </c>
      <c r="H672">
        <f t="shared" si="137"/>
        <v>2.91</v>
      </c>
      <c r="I672" s="49">
        <f t="shared" si="121"/>
        <v>26</v>
      </c>
      <c r="J672" s="49">
        <f t="shared" si="129"/>
        <v>26</v>
      </c>
      <c r="K672">
        <f t="shared" si="138"/>
        <v>2.57</v>
      </c>
      <c r="L672">
        <f t="shared" si="122"/>
        <v>12</v>
      </c>
      <c r="M672" s="49">
        <f t="shared" si="130"/>
        <v>12</v>
      </c>
      <c r="N672">
        <f t="shared" si="139"/>
        <v>3.31</v>
      </c>
      <c r="O672">
        <f t="shared" si="123"/>
        <v>87</v>
      </c>
      <c r="P672" s="49">
        <f t="shared" si="131"/>
        <v>87</v>
      </c>
      <c r="Q672">
        <f t="shared" si="140"/>
        <v>3.09</v>
      </c>
      <c r="R672">
        <f t="shared" si="124"/>
        <v>71</v>
      </c>
      <c r="S672" s="49">
        <f t="shared" si="132"/>
        <v>71</v>
      </c>
      <c r="T672">
        <f t="shared" si="141"/>
        <v>2.76</v>
      </c>
      <c r="U672">
        <f t="shared" si="125"/>
        <v>25</v>
      </c>
      <c r="V672" s="49">
        <f t="shared" si="133"/>
        <v>25</v>
      </c>
      <c r="W672">
        <f t="shared" si="142"/>
        <v>3.37</v>
      </c>
      <c r="X672">
        <f t="shared" si="126"/>
        <v>86</v>
      </c>
      <c r="Y672" s="49">
        <f t="shared" si="134"/>
        <v>86</v>
      </c>
      <c r="Z672">
        <f t="shared" si="143"/>
        <v>2.42</v>
      </c>
      <c r="AA672">
        <f t="shared" si="127"/>
        <v>7</v>
      </c>
      <c r="AB672">
        <f t="shared" si="135"/>
        <v>7</v>
      </c>
      <c r="AC672">
        <f t="shared" si="144"/>
        <v>2.74</v>
      </c>
      <c r="AD672" cm="1">
        <f t="array" ref="AD672">1+SUMPRODUCT((D$469:D$776=D672)*(AC$469:AC$776&lt;AC672))</f>
        <v>13</v>
      </c>
      <c r="AE672">
        <f t="shared" si="145"/>
        <v>13</v>
      </c>
      <c r="AF672">
        <f t="shared" si="146"/>
        <v>2.96</v>
      </c>
      <c r="AG672" cm="1">
        <f t="array" ref="AG672">1+SUMPRODUCT((D$469:D$776=D672)*(AF$469:AF$776&lt;AF672))</f>
        <v>11</v>
      </c>
      <c r="AH672">
        <f t="shared" si="147"/>
        <v>11</v>
      </c>
      <c r="AI672">
        <f t="shared" si="148"/>
        <v>3.22</v>
      </c>
      <c r="AJ672" cm="1">
        <f t="array" ref="AJ672">1+SUMPRODUCT((D$469:D$776=D672)*(AI$469:AI$776&lt;AI672))</f>
        <v>48</v>
      </c>
      <c r="AK672">
        <f t="shared" si="149"/>
        <v>48</v>
      </c>
      <c r="AL672">
        <f t="shared" si="150"/>
        <v>4.13</v>
      </c>
      <c r="AM672" cm="1">
        <f t="array" ref="AM672">1+SUMPRODUCT((D$469:D$776=D672)*(AL$469:AL$776&lt;AL672))</f>
        <v>83</v>
      </c>
      <c r="AN672">
        <f t="shared" si="151"/>
        <v>83</v>
      </c>
    </row>
    <row r="673" spans="2:40" x14ac:dyDescent="0.3">
      <c r="B673" t="s">
        <v>222</v>
      </c>
      <c r="C673" t="str">
        <f>VLOOKUP(B673,class!A$1:B$357,2,FALSE)</f>
        <v>Shire district</v>
      </c>
      <c r="D673" t="str">
        <f>VLOOKUP(B673,classifications!E$3:F$335,2,FALSE)</f>
        <v xml:space="preserve">Largely Rural (rural including hub towns 50-79%) </v>
      </c>
      <c r="E673" s="7">
        <f t="shared" si="136"/>
        <v>2.96</v>
      </c>
      <c r="F673" s="49">
        <f t="shared" si="120"/>
        <v>22</v>
      </c>
      <c r="G673" s="49">
        <f t="shared" si="128"/>
        <v>22</v>
      </c>
      <c r="H673">
        <f t="shared" si="137"/>
        <v>2.95</v>
      </c>
      <c r="I673" s="49">
        <f t="shared" si="121"/>
        <v>23</v>
      </c>
      <c r="J673" s="49">
        <f t="shared" si="129"/>
        <v>23</v>
      </c>
      <c r="K673">
        <f t="shared" si="138"/>
        <v>2.67</v>
      </c>
      <c r="L673">
        <f t="shared" si="122"/>
        <v>12</v>
      </c>
      <c r="M673" s="49">
        <f t="shared" si="130"/>
        <v>12</v>
      </c>
      <c r="N673">
        <f t="shared" si="139"/>
        <v>2.66</v>
      </c>
      <c r="O673">
        <f t="shared" si="123"/>
        <v>15</v>
      </c>
      <c r="P673" s="49">
        <f t="shared" si="131"/>
        <v>15</v>
      </c>
      <c r="Q673">
        <f t="shared" si="140"/>
        <v>2.2799999999999998</v>
      </c>
      <c r="R673">
        <f t="shared" si="124"/>
        <v>2</v>
      </c>
      <c r="S673" s="49">
        <f t="shared" si="132"/>
        <v>2</v>
      </c>
      <c r="T673">
        <f t="shared" si="141"/>
        <v>2.72</v>
      </c>
      <c r="U673">
        <f t="shared" si="125"/>
        <v>12</v>
      </c>
      <c r="V673" s="49">
        <f t="shared" si="133"/>
        <v>12</v>
      </c>
      <c r="W673">
        <f t="shared" si="142"/>
        <v>2.52</v>
      </c>
      <c r="X673">
        <f t="shared" si="126"/>
        <v>6</v>
      </c>
      <c r="Y673" s="49">
        <f t="shared" si="134"/>
        <v>6</v>
      </c>
      <c r="Z673">
        <f t="shared" si="143"/>
        <v>2.88</v>
      </c>
      <c r="AA673">
        <f t="shared" si="127"/>
        <v>26</v>
      </c>
      <c r="AB673">
        <f t="shared" si="135"/>
        <v>26</v>
      </c>
      <c r="AC673">
        <f t="shared" si="144"/>
        <v>2.9</v>
      </c>
      <c r="AD673" cm="1">
        <f t="array" ref="AD673">1+SUMPRODUCT((D$469:D$776=D673)*(AC$469:AC$776&lt;AC673))</f>
        <v>13</v>
      </c>
      <c r="AE673">
        <f t="shared" si="145"/>
        <v>13</v>
      </c>
      <c r="AF673">
        <f t="shared" si="146"/>
        <v>4.1399999999999997</v>
      </c>
      <c r="AG673" cm="1">
        <f t="array" ref="AG673">1+SUMPRODUCT((D$469:D$776=D673)*(AF$469:AF$776&lt;AF673))</f>
        <v>41</v>
      </c>
      <c r="AH673">
        <f t="shared" si="147"/>
        <v>41</v>
      </c>
      <c r="AI673">
        <f t="shared" si="148"/>
        <v>3.63</v>
      </c>
      <c r="AJ673" cm="1">
        <f t="array" ref="AJ673">1+SUMPRODUCT((D$469:D$776=D673)*(AI$469:AI$776&lt;AI673))</f>
        <v>40</v>
      </c>
      <c r="AK673">
        <f t="shared" si="149"/>
        <v>40</v>
      </c>
      <c r="AL673">
        <f t="shared" si="150"/>
        <v>3.35</v>
      </c>
      <c r="AM673" cm="1">
        <f t="array" ref="AM673">1+SUMPRODUCT((D$469:D$776=D673)*(AL$469:AL$776&lt;AL673))</f>
        <v>31</v>
      </c>
      <c r="AN673">
        <f t="shared" si="151"/>
        <v>31</v>
      </c>
    </row>
    <row r="674" spans="2:40" x14ac:dyDescent="0.3">
      <c r="B674" t="s">
        <v>223</v>
      </c>
      <c r="C674" t="str">
        <f>VLOOKUP(B674,class!A$1:B$357,2,FALSE)</f>
        <v>Metropolitan district</v>
      </c>
      <c r="D674" t="str">
        <f>VLOOKUP(B674,classifications!E$3:F$335,2,FALSE)</f>
        <v>Urban with Minor Conurbation</v>
      </c>
      <c r="E674" s="7">
        <f t="shared" si="136"/>
        <v>3.37</v>
      </c>
      <c r="F674" s="49">
        <f t="shared" si="120"/>
        <v>9</v>
      </c>
      <c r="G674" s="49">
        <f t="shared" si="128"/>
        <v>9</v>
      </c>
      <c r="H674">
        <f t="shared" si="137"/>
        <v>3.01</v>
      </c>
      <c r="I674" s="49">
        <f t="shared" si="121"/>
        <v>6</v>
      </c>
      <c r="J674" s="49">
        <f t="shared" si="129"/>
        <v>6</v>
      </c>
      <c r="K674">
        <f t="shared" si="138"/>
        <v>2.98</v>
      </c>
      <c r="L674">
        <f t="shared" si="122"/>
        <v>7</v>
      </c>
      <c r="M674" s="49">
        <f t="shared" si="130"/>
        <v>7</v>
      </c>
      <c r="N674">
        <f t="shared" si="139"/>
        <v>3.22</v>
      </c>
      <c r="O674">
        <f t="shared" si="123"/>
        <v>9</v>
      </c>
      <c r="P674" s="49">
        <f t="shared" si="131"/>
        <v>9</v>
      </c>
      <c r="Q674">
        <f t="shared" si="140"/>
        <v>3.3</v>
      </c>
      <c r="R674">
        <f t="shared" si="124"/>
        <v>9</v>
      </c>
      <c r="S674" s="49">
        <f t="shared" si="132"/>
        <v>9</v>
      </c>
      <c r="T674">
        <f t="shared" si="141"/>
        <v>3.03</v>
      </c>
      <c r="U674">
        <f t="shared" si="125"/>
        <v>5</v>
      </c>
      <c r="V674" s="49">
        <f t="shared" si="133"/>
        <v>5</v>
      </c>
      <c r="W674">
        <f t="shared" si="142"/>
        <v>3.3</v>
      </c>
      <c r="X674">
        <f t="shared" si="126"/>
        <v>7</v>
      </c>
      <c r="Y674" s="49">
        <f t="shared" si="134"/>
        <v>7</v>
      </c>
      <c r="Z674">
        <f t="shared" si="143"/>
        <v>3.14</v>
      </c>
      <c r="AA674">
        <f t="shared" si="127"/>
        <v>7</v>
      </c>
      <c r="AB674">
        <f t="shared" si="135"/>
        <v>7</v>
      </c>
      <c r="AC674">
        <f t="shared" si="144"/>
        <v>2.96</v>
      </c>
      <c r="AD674" cm="1">
        <f t="array" ref="AD674">1+SUMPRODUCT((D$469:D$776=D674)*(AC$469:AC$776&lt;AC674))</f>
        <v>4</v>
      </c>
      <c r="AE674">
        <f t="shared" si="145"/>
        <v>4</v>
      </c>
      <c r="AF674">
        <f t="shared" si="146"/>
        <v>2.99</v>
      </c>
      <c r="AG674" cm="1">
        <f t="array" ref="AG674">1+SUMPRODUCT((D$469:D$776=D674)*(AF$469:AF$776&lt;AF674))</f>
        <v>1</v>
      </c>
      <c r="AH674">
        <f t="shared" si="147"/>
        <v>1</v>
      </c>
      <c r="AI674">
        <f t="shared" si="148"/>
        <v>3.34</v>
      </c>
      <c r="AJ674" cm="1">
        <f t="array" ref="AJ674">1+SUMPRODUCT((D$469:D$776=D674)*(AI$469:AI$776&lt;AI674))</f>
        <v>9</v>
      </c>
      <c r="AK674">
        <f t="shared" si="149"/>
        <v>9</v>
      </c>
      <c r="AL674">
        <f t="shared" si="150"/>
        <v>3.53</v>
      </c>
      <c r="AM674" cm="1">
        <f t="array" ref="AM674">1+SUMPRODUCT((D$469:D$776=D674)*(AL$469:AL$776&lt;AL674))</f>
        <v>9</v>
      </c>
      <c r="AN674">
        <f t="shared" si="151"/>
        <v>9</v>
      </c>
    </row>
    <row r="675" spans="2:40" x14ac:dyDescent="0.3">
      <c r="B675" t="s">
        <v>224</v>
      </c>
      <c r="C675" t="str">
        <f>VLOOKUP(B675,class!A$1:B$357,2,FALSE)</f>
        <v>Shire district</v>
      </c>
      <c r="D675" t="str">
        <f>VLOOKUP(B675,classifications!E$3:F$335,2,FALSE)</f>
        <v>Urban with City and Town</v>
      </c>
      <c r="E675" s="7">
        <f t="shared" si="136"/>
        <v>2.88</v>
      </c>
      <c r="F675" s="49">
        <f t="shared" si="120"/>
        <v>13</v>
      </c>
      <c r="G675" s="49">
        <f t="shared" si="128"/>
        <v>13</v>
      </c>
      <c r="H675">
        <f t="shared" si="137"/>
        <v>2.2999999999999998</v>
      </c>
      <c r="I675" s="49">
        <f t="shared" si="121"/>
        <v>2</v>
      </c>
      <c r="J675" s="49">
        <f t="shared" si="129"/>
        <v>2</v>
      </c>
      <c r="K675">
        <f t="shared" si="138"/>
        <v>2.31</v>
      </c>
      <c r="L675">
        <f t="shared" si="122"/>
        <v>5</v>
      </c>
      <c r="M675" s="49">
        <f t="shared" si="130"/>
        <v>5</v>
      </c>
      <c r="N675">
        <f t="shared" si="139"/>
        <v>2.4</v>
      </c>
      <c r="O675">
        <f t="shared" si="123"/>
        <v>7</v>
      </c>
      <c r="P675" s="49">
        <f t="shared" si="131"/>
        <v>7</v>
      </c>
      <c r="Q675">
        <f t="shared" si="140"/>
        <v>1.99</v>
      </c>
      <c r="R675">
        <f t="shared" si="124"/>
        <v>1</v>
      </c>
      <c r="S675" s="49">
        <f t="shared" si="132"/>
        <v>1</v>
      </c>
      <c r="T675">
        <f t="shared" si="141"/>
        <v>2.61</v>
      </c>
      <c r="U675">
        <f t="shared" si="125"/>
        <v>14</v>
      </c>
      <c r="V675" s="49">
        <f t="shared" si="133"/>
        <v>14</v>
      </c>
      <c r="W675">
        <f t="shared" si="142"/>
        <v>2.68</v>
      </c>
      <c r="X675">
        <f t="shared" si="126"/>
        <v>17</v>
      </c>
      <c r="Y675" s="49">
        <f t="shared" si="134"/>
        <v>17</v>
      </c>
      <c r="Z675">
        <f t="shared" si="143"/>
        <v>2.38</v>
      </c>
      <c r="AA675">
        <f t="shared" si="127"/>
        <v>5</v>
      </c>
      <c r="AB675">
        <f t="shared" si="135"/>
        <v>5</v>
      </c>
      <c r="AC675">
        <f t="shared" si="144"/>
        <v>3</v>
      </c>
      <c r="AD675" cm="1">
        <f t="array" ref="AD675">1+SUMPRODUCT((D$469:D$776=D675)*(AC$469:AC$776&lt;AC675))</f>
        <v>43</v>
      </c>
      <c r="AE675">
        <f t="shared" si="145"/>
        <v>43</v>
      </c>
      <c r="AF675">
        <f t="shared" si="146"/>
        <v>3.34</v>
      </c>
      <c r="AG675" cm="1">
        <f t="array" ref="AG675">1+SUMPRODUCT((D$469:D$776=D675)*(AF$469:AF$776&lt;AF675))</f>
        <v>49</v>
      </c>
      <c r="AH675">
        <f t="shared" si="147"/>
        <v>49</v>
      </c>
      <c r="AI675">
        <f t="shared" si="148"/>
        <v>3.27</v>
      </c>
      <c r="AJ675" cm="1">
        <f t="array" ref="AJ675">1+SUMPRODUCT((D$469:D$776=D675)*(AI$469:AI$776&lt;AI675))</f>
        <v>56</v>
      </c>
      <c r="AK675">
        <f t="shared" si="149"/>
        <v>56</v>
      </c>
      <c r="AL675">
        <f t="shared" si="150"/>
        <v>3.04</v>
      </c>
      <c r="AM675" cm="1">
        <f t="array" ref="AM675">1+SUMPRODUCT((D$469:D$776=D675)*(AL$469:AL$776&lt;AL675))</f>
        <v>20</v>
      </c>
      <c r="AN675">
        <f t="shared" si="151"/>
        <v>20</v>
      </c>
    </row>
    <row r="676" spans="2:40" x14ac:dyDescent="0.3">
      <c r="B676" t="s">
        <v>225</v>
      </c>
      <c r="C676" t="str">
        <f>VLOOKUP(B676,class!A$1:B$357,2,FALSE)</f>
        <v>Shire district</v>
      </c>
      <c r="D676" t="str">
        <f>VLOOKUP(B676,classifications!E$3:F$335,2,FALSE)</f>
        <v>Urban with Major Conurbation</v>
      </c>
      <c r="E676" s="7">
        <f t="shared" si="136"/>
        <v>3.57</v>
      </c>
      <c r="F676" s="49">
        <f t="shared" si="120"/>
        <v>66</v>
      </c>
      <c r="G676" s="49">
        <f t="shared" si="128"/>
        <v>66</v>
      </c>
      <c r="H676">
        <f t="shared" si="137"/>
        <v>3.71</v>
      </c>
      <c r="I676" s="49">
        <f t="shared" si="121"/>
        <v>74</v>
      </c>
      <c r="J676" s="49">
        <f t="shared" si="129"/>
        <v>74</v>
      </c>
      <c r="K676">
        <f t="shared" si="138"/>
        <v>2.65</v>
      </c>
      <c r="L676">
        <f t="shared" si="122"/>
        <v>9</v>
      </c>
      <c r="M676" s="49">
        <f t="shared" si="130"/>
        <v>9</v>
      </c>
      <c r="N676">
        <f t="shared" si="139"/>
        <v>3.48</v>
      </c>
      <c r="O676">
        <f t="shared" si="123"/>
        <v>72</v>
      </c>
      <c r="P676" s="49">
        <f t="shared" si="131"/>
        <v>72</v>
      </c>
      <c r="Q676">
        <f t="shared" si="140"/>
        <v>3.36</v>
      </c>
      <c r="R676">
        <f t="shared" si="124"/>
        <v>68</v>
      </c>
      <c r="S676" s="49">
        <f t="shared" si="132"/>
        <v>68</v>
      </c>
      <c r="T676">
        <f t="shared" si="141"/>
        <v>3.54</v>
      </c>
      <c r="U676">
        <f t="shared" si="125"/>
        <v>74</v>
      </c>
      <c r="V676" s="49">
        <f t="shared" si="133"/>
        <v>74</v>
      </c>
      <c r="W676">
        <f t="shared" si="142"/>
        <v>2.95</v>
      </c>
      <c r="X676">
        <f t="shared" si="126"/>
        <v>33</v>
      </c>
      <c r="Y676" s="49">
        <f t="shared" si="134"/>
        <v>33</v>
      </c>
      <c r="Z676">
        <f t="shared" si="143"/>
        <v>2.52</v>
      </c>
      <c r="AA676">
        <f t="shared" si="127"/>
        <v>9</v>
      </c>
      <c r="AB676">
        <f t="shared" si="135"/>
        <v>9</v>
      </c>
      <c r="AC676">
        <f t="shared" si="144"/>
        <v>2.6</v>
      </c>
      <c r="AD676" cm="1">
        <f t="array" ref="AD676">1+SUMPRODUCT((D$469:D$776=D676)*(AC$469:AC$776&lt;AC676))</f>
        <v>4</v>
      </c>
      <c r="AE676">
        <f t="shared" si="145"/>
        <v>4</v>
      </c>
      <c r="AF676">
        <f t="shared" si="146"/>
        <v>2.86</v>
      </c>
      <c r="AG676" cm="1">
        <f t="array" ref="AG676">1+SUMPRODUCT((D$469:D$776=D676)*(AF$469:AF$776&lt;AF676))</f>
        <v>3</v>
      </c>
      <c r="AH676">
        <f t="shared" si="147"/>
        <v>3</v>
      </c>
      <c r="AI676">
        <f t="shared" si="148"/>
        <v>3.19</v>
      </c>
      <c r="AJ676" cm="1">
        <f t="array" ref="AJ676">1+SUMPRODUCT((D$469:D$776=D676)*(AI$469:AI$776&lt;AI676))</f>
        <v>33</v>
      </c>
      <c r="AK676">
        <f t="shared" si="149"/>
        <v>33</v>
      </c>
      <c r="AL676" t="str">
        <f t="shared" si="150"/>
        <v>x</v>
      </c>
      <c r="AM676" cm="1">
        <f t="array" ref="AM676">1+SUMPRODUCT((D$469:D$776=D676)*(AL$469:AL$776&lt;AL676))</f>
        <v>73</v>
      </c>
      <c r="AN676">
        <f t="shared" si="151"/>
        <v>9999</v>
      </c>
    </row>
    <row r="677" spans="2:40" x14ac:dyDescent="0.3">
      <c r="B677" t="s">
        <v>226</v>
      </c>
      <c r="C677" t="str">
        <f>VLOOKUP(B677,class!A$1:B$357,2,FALSE)</f>
        <v>Shire district</v>
      </c>
      <c r="D677" t="str">
        <f>VLOOKUP(B677,classifications!E$3:F$335,2,FALSE)</f>
        <v xml:space="preserve">Largely Rural (rural including hub towns 50-79%) </v>
      </c>
      <c r="E677" s="7">
        <f t="shared" si="136"/>
        <v>2.67</v>
      </c>
      <c r="F677" s="49">
        <f t="shared" si="120"/>
        <v>6</v>
      </c>
      <c r="G677" s="49">
        <f t="shared" si="128"/>
        <v>6</v>
      </c>
      <c r="H677">
        <f t="shared" si="137"/>
        <v>2.84</v>
      </c>
      <c r="I677" s="49">
        <f t="shared" si="121"/>
        <v>18</v>
      </c>
      <c r="J677" s="49">
        <f t="shared" si="129"/>
        <v>18</v>
      </c>
      <c r="K677">
        <f t="shared" si="138"/>
        <v>3.07</v>
      </c>
      <c r="L677">
        <f t="shared" si="122"/>
        <v>37</v>
      </c>
      <c r="M677" s="49">
        <f t="shared" si="130"/>
        <v>37</v>
      </c>
      <c r="N677">
        <f t="shared" si="139"/>
        <v>2.76</v>
      </c>
      <c r="O677">
        <f t="shared" si="123"/>
        <v>22</v>
      </c>
      <c r="P677" s="49">
        <f t="shared" si="131"/>
        <v>22</v>
      </c>
      <c r="Q677">
        <f t="shared" si="140"/>
        <v>2.4900000000000002</v>
      </c>
      <c r="R677">
        <f t="shared" si="124"/>
        <v>8</v>
      </c>
      <c r="S677" s="49">
        <f t="shared" si="132"/>
        <v>8</v>
      </c>
      <c r="T677">
        <f t="shared" si="141"/>
        <v>2.98</v>
      </c>
      <c r="U677">
        <f t="shared" si="125"/>
        <v>33</v>
      </c>
      <c r="V677" s="49">
        <f t="shared" si="133"/>
        <v>33</v>
      </c>
      <c r="W677">
        <f t="shared" si="142"/>
        <v>2.98</v>
      </c>
      <c r="X677">
        <f t="shared" si="126"/>
        <v>27</v>
      </c>
      <c r="Y677" s="49">
        <f t="shared" si="134"/>
        <v>27</v>
      </c>
      <c r="Z677">
        <f t="shared" si="143"/>
        <v>3.26</v>
      </c>
      <c r="AA677">
        <f t="shared" si="127"/>
        <v>39</v>
      </c>
      <c r="AB677">
        <f t="shared" si="135"/>
        <v>39</v>
      </c>
      <c r="AC677">
        <f t="shared" si="144"/>
        <v>3.27</v>
      </c>
      <c r="AD677" cm="1">
        <f t="array" ref="AD677">1+SUMPRODUCT((D$469:D$776=D677)*(AC$469:AC$776&lt;AC677))</f>
        <v>33</v>
      </c>
      <c r="AE677">
        <f t="shared" si="145"/>
        <v>33</v>
      </c>
      <c r="AF677">
        <f t="shared" si="146"/>
        <v>3.56</v>
      </c>
      <c r="AG677" cm="1">
        <f t="array" ref="AG677">1+SUMPRODUCT((D$469:D$776=D677)*(AF$469:AF$776&lt;AF677))</f>
        <v>37</v>
      </c>
      <c r="AH677">
        <f t="shared" si="147"/>
        <v>37</v>
      </c>
      <c r="AI677">
        <f t="shared" si="148"/>
        <v>3.69</v>
      </c>
      <c r="AJ677" cm="1">
        <f t="array" ref="AJ677">1+SUMPRODUCT((D$469:D$776=D677)*(AI$469:AI$776&lt;AI677))</f>
        <v>41</v>
      </c>
      <c r="AK677">
        <f t="shared" si="149"/>
        <v>41</v>
      </c>
      <c r="AL677">
        <f t="shared" si="150"/>
        <v>3.24</v>
      </c>
      <c r="AM677" cm="1">
        <f t="array" ref="AM677">1+SUMPRODUCT((D$469:D$776=D677)*(AL$469:AL$776&lt;AL677))</f>
        <v>25</v>
      </c>
      <c r="AN677">
        <f t="shared" si="151"/>
        <v>25</v>
      </c>
    </row>
    <row r="678" spans="2:40" x14ac:dyDescent="0.3">
      <c r="B678" t="s">
        <v>227</v>
      </c>
      <c r="C678" t="str">
        <f>VLOOKUP(B678,class!A$1:B$357,2,FALSE)</f>
        <v>Shire district</v>
      </c>
      <c r="D678" t="str">
        <f>VLOOKUP(B678,classifications!E$3:F$335,2,FALSE)</f>
        <v>Urban with City and Town</v>
      </c>
      <c r="E678" s="7">
        <f t="shared" si="136"/>
        <v>2.58</v>
      </c>
      <c r="F678" s="49">
        <f t="shared" ref="F678:F709" si="152">1+SUMPRODUCT((D$469:D$776=D678)*(E$469:E$776&lt;E678))</f>
        <v>2</v>
      </c>
      <c r="G678" s="49">
        <f t="shared" si="128"/>
        <v>2</v>
      </c>
      <c r="H678">
        <f t="shared" si="137"/>
        <v>2.83</v>
      </c>
      <c r="I678" s="49">
        <f t="shared" ref="I678:I709" si="153">1+SUMPRODUCT((D$469:D$776=D678)*(H$469:H$776&lt;H678))</f>
        <v>18</v>
      </c>
      <c r="J678" s="49">
        <f t="shared" si="129"/>
        <v>18</v>
      </c>
      <c r="K678">
        <f t="shared" si="138"/>
        <v>2.74</v>
      </c>
      <c r="L678">
        <f t="shared" ref="L678:L709" si="154">1+SUMPRODUCT((D$469:D$776=D678)*(K$469:K$776&lt;K678))</f>
        <v>25</v>
      </c>
      <c r="M678" s="49">
        <f t="shared" si="130"/>
        <v>25</v>
      </c>
      <c r="N678">
        <f t="shared" si="139"/>
        <v>2.08</v>
      </c>
      <c r="O678">
        <f t="shared" ref="O678:O709" si="155">1+SUMPRODUCT((D$469:D$776=D678)*(N$469:N$776&lt;N678))</f>
        <v>2</v>
      </c>
      <c r="P678" s="49">
        <f t="shared" si="131"/>
        <v>2</v>
      </c>
      <c r="Q678">
        <f t="shared" si="140"/>
        <v>3.26</v>
      </c>
      <c r="R678">
        <f t="shared" ref="R678:R709" si="156">1+SUMPRODUCT((D$469:D$776=D678)*(Q$469:Q$776&lt;Q678))</f>
        <v>81</v>
      </c>
      <c r="S678" s="49">
        <f t="shared" si="132"/>
        <v>81</v>
      </c>
      <c r="T678">
        <f t="shared" si="141"/>
        <v>2.2200000000000002</v>
      </c>
      <c r="U678">
        <f t="shared" ref="U678:U709" si="157">1+SUMPRODUCT((D$469:D$776=D678)*(T$469:T$776&lt;T678))</f>
        <v>1</v>
      </c>
      <c r="V678" s="49">
        <f t="shared" si="133"/>
        <v>1</v>
      </c>
      <c r="W678">
        <f t="shared" si="142"/>
        <v>2.02</v>
      </c>
      <c r="X678">
        <f t="shared" ref="X678:X709" si="158">1+SUMPRODUCT((D$469:D$776=D678)*(W$469:W$776&lt;W678))</f>
        <v>1</v>
      </c>
      <c r="Y678" s="49">
        <f t="shared" si="134"/>
        <v>1</v>
      </c>
      <c r="Z678">
        <f t="shared" si="143"/>
        <v>2.4700000000000002</v>
      </c>
      <c r="AA678">
        <f t="shared" ref="AA678:AA709" si="159">1+SUMPRODUCT((D$469:D$776=D678)*(Z$469:Z$776&lt;Z678))</f>
        <v>9</v>
      </c>
      <c r="AB678">
        <f t="shared" si="135"/>
        <v>9</v>
      </c>
      <c r="AC678">
        <f t="shared" si="144"/>
        <v>2.78</v>
      </c>
      <c r="AD678" cm="1">
        <f t="array" ref="AD678">1+SUMPRODUCT((D$469:D$776=D678)*(AC$469:AC$776&lt;AC678))</f>
        <v>18</v>
      </c>
      <c r="AE678">
        <f t="shared" si="145"/>
        <v>18</v>
      </c>
      <c r="AF678">
        <f t="shared" si="146"/>
        <v>2.83</v>
      </c>
      <c r="AG678" cm="1">
        <f t="array" ref="AG678">1+SUMPRODUCT((D$469:D$776=D678)*(AF$469:AF$776&lt;AF678))</f>
        <v>8</v>
      </c>
      <c r="AH678">
        <f t="shared" si="147"/>
        <v>8</v>
      </c>
      <c r="AI678">
        <f t="shared" si="148"/>
        <v>3.21</v>
      </c>
      <c r="AJ678" cm="1">
        <f t="array" ref="AJ678">1+SUMPRODUCT((D$469:D$776=D678)*(AI$469:AI$776&lt;AI678))</f>
        <v>47</v>
      </c>
      <c r="AK678">
        <f t="shared" si="149"/>
        <v>47</v>
      </c>
      <c r="AL678">
        <f t="shared" si="150"/>
        <v>4.33</v>
      </c>
      <c r="AM678" cm="1">
        <f t="array" ref="AM678">1+SUMPRODUCT((D$469:D$776=D678)*(AL$469:AL$776&lt;AL678))</f>
        <v>87</v>
      </c>
      <c r="AN678">
        <f t="shared" si="151"/>
        <v>87</v>
      </c>
    </row>
    <row r="679" spans="2:40" x14ac:dyDescent="0.3">
      <c r="B679" t="s">
        <v>228</v>
      </c>
      <c r="C679" t="str">
        <f>VLOOKUP(B679,class!A$1:B$357,2,FALSE)</f>
        <v>Unitary authority</v>
      </c>
      <c r="D679" t="str">
        <f>VLOOKUP(B679,classifications!E$3:F$335,2,FALSE)</f>
        <v xml:space="preserve">Mainly Rural (rural including hub towns &gt;=80%) </v>
      </c>
      <c r="E679" s="7">
        <f t="shared" si="136"/>
        <v>3.05</v>
      </c>
      <c r="F679" s="49">
        <f t="shared" si="152"/>
        <v>26</v>
      </c>
      <c r="G679" s="49">
        <f t="shared" si="128"/>
        <v>26</v>
      </c>
      <c r="H679">
        <f t="shared" si="137"/>
        <v>2.97</v>
      </c>
      <c r="I679" s="49">
        <f t="shared" si="153"/>
        <v>28</v>
      </c>
      <c r="J679" s="49">
        <f t="shared" si="129"/>
        <v>28</v>
      </c>
      <c r="K679">
        <f t="shared" si="138"/>
        <v>2.78</v>
      </c>
      <c r="L679">
        <f t="shared" si="154"/>
        <v>23</v>
      </c>
      <c r="M679" s="49">
        <f t="shared" si="130"/>
        <v>23</v>
      </c>
      <c r="N679">
        <f t="shared" si="139"/>
        <v>2.75</v>
      </c>
      <c r="O679">
        <f t="shared" si="155"/>
        <v>26</v>
      </c>
      <c r="P679" s="49">
        <f t="shared" si="131"/>
        <v>26</v>
      </c>
      <c r="Q679">
        <f t="shared" si="140"/>
        <v>2.65</v>
      </c>
      <c r="R679">
        <f t="shared" si="156"/>
        <v>19</v>
      </c>
      <c r="S679" s="49">
        <f t="shared" si="132"/>
        <v>19</v>
      </c>
      <c r="T679">
        <f t="shared" si="141"/>
        <v>2.95</v>
      </c>
      <c r="U679">
        <f t="shared" si="157"/>
        <v>36</v>
      </c>
      <c r="V679" s="49">
        <f t="shared" si="133"/>
        <v>36</v>
      </c>
      <c r="W679">
        <f t="shared" si="142"/>
        <v>3.11</v>
      </c>
      <c r="X679">
        <f t="shared" si="158"/>
        <v>39</v>
      </c>
      <c r="Y679" s="49">
        <f t="shared" si="134"/>
        <v>39</v>
      </c>
      <c r="Z679">
        <f t="shared" si="143"/>
        <v>3</v>
      </c>
      <c r="AA679">
        <f t="shared" si="159"/>
        <v>32</v>
      </c>
      <c r="AB679">
        <f t="shared" si="135"/>
        <v>32</v>
      </c>
      <c r="AC679">
        <f t="shared" si="144"/>
        <v>3.15</v>
      </c>
      <c r="AD679" cm="1">
        <f t="array" ref="AD679">1+SUMPRODUCT((D$469:D$776=D679)*(AC$469:AC$776&lt;AC679))</f>
        <v>34</v>
      </c>
      <c r="AE679">
        <f t="shared" si="145"/>
        <v>34</v>
      </c>
      <c r="AF679">
        <f t="shared" si="146"/>
        <v>2.72</v>
      </c>
      <c r="AG679" cm="1">
        <f t="array" ref="AG679">1+SUMPRODUCT((D$469:D$776=D679)*(AF$469:AF$776&lt;AF679))</f>
        <v>8</v>
      </c>
      <c r="AH679">
        <f t="shared" si="147"/>
        <v>8</v>
      </c>
      <c r="AI679">
        <f t="shared" si="148"/>
        <v>3.43</v>
      </c>
      <c r="AJ679" cm="1">
        <f t="array" ref="AJ679">1+SUMPRODUCT((D$469:D$776=D679)*(AI$469:AI$776&lt;AI679))</f>
        <v>40</v>
      </c>
      <c r="AK679">
        <f t="shared" si="149"/>
        <v>40</v>
      </c>
      <c r="AL679">
        <f t="shared" si="150"/>
        <v>3.03</v>
      </c>
      <c r="AM679" cm="1">
        <f t="array" ref="AM679">1+SUMPRODUCT((D$469:D$776=D679)*(AL$469:AL$776&lt;AL679))</f>
        <v>15</v>
      </c>
      <c r="AN679">
        <f t="shared" si="151"/>
        <v>15</v>
      </c>
    </row>
    <row r="680" spans="2:40" x14ac:dyDescent="0.3">
      <c r="B680" t="s">
        <v>229</v>
      </c>
      <c r="C680" t="str">
        <f>VLOOKUP(B680,class!A$1:B$357,2,FALSE)</f>
        <v>Shire district</v>
      </c>
      <c r="D680" t="str">
        <f>VLOOKUP(B680,classifications!E$3:F$335,2,FALSE)</f>
        <v xml:space="preserve">Mainly Rural (rural including hub towns &gt;=80%) </v>
      </c>
      <c r="E680" s="7">
        <f t="shared" si="136"/>
        <v>2.75</v>
      </c>
      <c r="F680" s="49">
        <f t="shared" si="152"/>
        <v>11</v>
      </c>
      <c r="G680" s="49">
        <f t="shared" si="128"/>
        <v>11</v>
      </c>
      <c r="H680">
        <f t="shared" si="137"/>
        <v>2.67</v>
      </c>
      <c r="I680" s="49">
        <f t="shared" si="153"/>
        <v>12</v>
      </c>
      <c r="J680" s="49">
        <f t="shared" si="129"/>
        <v>12</v>
      </c>
      <c r="K680">
        <f t="shared" si="138"/>
        <v>2.09</v>
      </c>
      <c r="L680">
        <f t="shared" si="154"/>
        <v>2</v>
      </c>
      <c r="M680" s="49">
        <f t="shared" si="130"/>
        <v>2</v>
      </c>
      <c r="N680">
        <f t="shared" si="139"/>
        <v>2.76</v>
      </c>
      <c r="O680">
        <f t="shared" si="155"/>
        <v>27</v>
      </c>
      <c r="P680" s="49">
        <f t="shared" si="131"/>
        <v>27</v>
      </c>
      <c r="Q680">
        <f t="shared" si="140"/>
        <v>2.72</v>
      </c>
      <c r="R680">
        <f t="shared" si="156"/>
        <v>23</v>
      </c>
      <c r="S680" s="49">
        <f t="shared" si="132"/>
        <v>23</v>
      </c>
      <c r="T680">
        <f t="shared" si="141"/>
        <v>2.2200000000000002</v>
      </c>
      <c r="U680">
        <f t="shared" si="157"/>
        <v>3</v>
      </c>
      <c r="V680" s="49">
        <f t="shared" si="133"/>
        <v>3</v>
      </c>
      <c r="W680">
        <f t="shared" si="142"/>
        <v>2.35</v>
      </c>
      <c r="X680">
        <f t="shared" si="158"/>
        <v>7</v>
      </c>
      <c r="Y680" s="49">
        <f t="shared" si="134"/>
        <v>7</v>
      </c>
      <c r="Z680">
        <f t="shared" si="143"/>
        <v>2.4</v>
      </c>
      <c r="AA680">
        <f t="shared" si="159"/>
        <v>5</v>
      </c>
      <c r="AB680">
        <f t="shared" si="135"/>
        <v>5</v>
      </c>
      <c r="AC680">
        <f t="shared" si="144"/>
        <v>3.03</v>
      </c>
      <c r="AD680" cm="1">
        <f t="array" ref="AD680">1+SUMPRODUCT((D$469:D$776=D680)*(AC$469:AC$776&lt;AC680))</f>
        <v>24</v>
      </c>
      <c r="AE680">
        <f t="shared" si="145"/>
        <v>24</v>
      </c>
      <c r="AF680">
        <f t="shared" si="146"/>
        <v>2.4700000000000002</v>
      </c>
      <c r="AG680" cm="1">
        <f t="array" ref="AG680">1+SUMPRODUCT((D$469:D$776=D680)*(AF$469:AF$776&lt;AF680))</f>
        <v>3</v>
      </c>
      <c r="AH680">
        <f t="shared" si="147"/>
        <v>3</v>
      </c>
      <c r="AI680">
        <f t="shared" si="148"/>
        <v>3.35</v>
      </c>
      <c r="AJ680" cm="1">
        <f t="array" ref="AJ680">1+SUMPRODUCT((D$469:D$776=D680)*(AI$469:AI$776&lt;AI680))</f>
        <v>35</v>
      </c>
      <c r="AK680">
        <f t="shared" si="149"/>
        <v>35</v>
      </c>
      <c r="AL680">
        <f t="shared" si="150"/>
        <v>2.66</v>
      </c>
      <c r="AM680" cm="1">
        <f t="array" ref="AM680">1+SUMPRODUCT((D$469:D$776=D680)*(AL$469:AL$776&lt;AL680))</f>
        <v>5</v>
      </c>
      <c r="AN680">
        <f t="shared" si="151"/>
        <v>5</v>
      </c>
    </row>
    <row r="681" spans="2:40" x14ac:dyDescent="0.3">
      <c r="B681" t="s">
        <v>230</v>
      </c>
      <c r="C681" t="str">
        <f>VLOOKUP(B681,class!A$1:B$357,2,FALSE)</f>
        <v>Metropolitan district</v>
      </c>
      <c r="D681" t="str">
        <f>VLOOKUP(B681,classifications!E$3:F$335,2,FALSE)</f>
        <v>Urban with Major Conurbation</v>
      </c>
      <c r="E681" s="7">
        <f t="shared" si="136"/>
        <v>3.42</v>
      </c>
      <c r="F681" s="49">
        <f t="shared" si="152"/>
        <v>52</v>
      </c>
      <c r="G681" s="49">
        <f t="shared" si="128"/>
        <v>52</v>
      </c>
      <c r="H681">
        <f t="shared" si="137"/>
        <v>3.17</v>
      </c>
      <c r="I681" s="49">
        <f t="shared" si="153"/>
        <v>42</v>
      </c>
      <c r="J681" s="49">
        <f t="shared" si="129"/>
        <v>42</v>
      </c>
      <c r="K681">
        <f t="shared" si="138"/>
        <v>3.02</v>
      </c>
      <c r="L681">
        <f t="shared" si="154"/>
        <v>32</v>
      </c>
      <c r="M681" s="49">
        <f t="shared" si="130"/>
        <v>32</v>
      </c>
      <c r="N681">
        <f t="shared" si="139"/>
        <v>2.77</v>
      </c>
      <c r="O681">
        <f t="shared" si="155"/>
        <v>15</v>
      </c>
      <c r="P681" s="49">
        <f t="shared" si="131"/>
        <v>15</v>
      </c>
      <c r="Q681">
        <f t="shared" si="140"/>
        <v>3.04</v>
      </c>
      <c r="R681">
        <f t="shared" si="156"/>
        <v>41</v>
      </c>
      <c r="S681" s="49">
        <f t="shared" si="132"/>
        <v>41</v>
      </c>
      <c r="T681">
        <f t="shared" si="141"/>
        <v>2.97</v>
      </c>
      <c r="U681">
        <f t="shared" si="157"/>
        <v>28</v>
      </c>
      <c r="V681" s="49">
        <f t="shared" si="133"/>
        <v>28</v>
      </c>
      <c r="W681">
        <f t="shared" si="142"/>
        <v>3.05</v>
      </c>
      <c r="X681">
        <f t="shared" si="158"/>
        <v>43</v>
      </c>
      <c r="Y681" s="49">
        <f t="shared" si="134"/>
        <v>43</v>
      </c>
      <c r="Z681">
        <f t="shared" si="143"/>
        <v>2.95</v>
      </c>
      <c r="AA681">
        <f t="shared" si="159"/>
        <v>35</v>
      </c>
      <c r="AB681">
        <f t="shared" si="135"/>
        <v>35</v>
      </c>
      <c r="AC681">
        <f t="shared" si="144"/>
        <v>3.15</v>
      </c>
      <c r="AD681" cm="1">
        <f t="array" ref="AD681">1+SUMPRODUCT((D$469:D$776=D681)*(AC$469:AC$776&lt;AC681))</f>
        <v>47</v>
      </c>
      <c r="AE681">
        <f t="shared" si="145"/>
        <v>47</v>
      </c>
      <c r="AF681">
        <f t="shared" si="146"/>
        <v>3.57</v>
      </c>
      <c r="AG681" cm="1">
        <f t="array" ref="AG681">1+SUMPRODUCT((D$469:D$776=D681)*(AF$469:AF$776&lt;AF681))</f>
        <v>58</v>
      </c>
      <c r="AH681">
        <f t="shared" si="147"/>
        <v>58</v>
      </c>
      <c r="AI681">
        <f t="shared" si="148"/>
        <v>3.35</v>
      </c>
      <c r="AJ681" cm="1">
        <f t="array" ref="AJ681">1+SUMPRODUCT((D$469:D$776=D681)*(AI$469:AI$776&lt;AI681))</f>
        <v>52</v>
      </c>
      <c r="AK681">
        <f t="shared" si="149"/>
        <v>52</v>
      </c>
      <c r="AL681">
        <f t="shared" si="150"/>
        <v>3.5</v>
      </c>
      <c r="AM681" cm="1">
        <f t="array" ref="AM681">1+SUMPRODUCT((D$469:D$776=D681)*(AL$469:AL$776&lt;AL681))</f>
        <v>55</v>
      </c>
      <c r="AN681">
        <f t="shared" si="151"/>
        <v>55</v>
      </c>
    </row>
    <row r="682" spans="2:40" x14ac:dyDescent="0.3">
      <c r="B682" t="s">
        <v>231</v>
      </c>
      <c r="C682" t="str">
        <f>VLOOKUP(B682,class!A$1:B$357,2,FALSE)</f>
        <v>Metropolitan district</v>
      </c>
      <c r="D682" t="str">
        <f>VLOOKUP(B682,classifications!E$3:F$335,2,FALSE)</f>
        <v>Urban with Major Conurbation</v>
      </c>
      <c r="E682" s="7">
        <f t="shared" si="136"/>
        <v>3.03</v>
      </c>
      <c r="F682" s="49">
        <f t="shared" si="152"/>
        <v>11</v>
      </c>
      <c r="G682" s="49">
        <f t="shared" si="128"/>
        <v>11</v>
      </c>
      <c r="H682">
        <f t="shared" si="137"/>
        <v>2.82</v>
      </c>
      <c r="I682" s="49">
        <f t="shared" si="153"/>
        <v>10</v>
      </c>
      <c r="J682" s="49">
        <f t="shared" si="129"/>
        <v>10</v>
      </c>
      <c r="K682">
        <f t="shared" si="138"/>
        <v>2.78</v>
      </c>
      <c r="L682">
        <f t="shared" si="154"/>
        <v>14</v>
      </c>
      <c r="M682" s="49">
        <f t="shared" si="130"/>
        <v>14</v>
      </c>
      <c r="N682">
        <f t="shared" si="139"/>
        <v>2.92</v>
      </c>
      <c r="O682">
        <f t="shared" si="155"/>
        <v>27</v>
      </c>
      <c r="P682" s="49">
        <f t="shared" si="131"/>
        <v>27</v>
      </c>
      <c r="Q682">
        <f t="shared" si="140"/>
        <v>2.78</v>
      </c>
      <c r="R682">
        <f t="shared" si="156"/>
        <v>17</v>
      </c>
      <c r="S682" s="49">
        <f t="shared" si="132"/>
        <v>17</v>
      </c>
      <c r="T682">
        <f t="shared" si="141"/>
        <v>2.7</v>
      </c>
      <c r="U682">
        <f t="shared" si="157"/>
        <v>9</v>
      </c>
      <c r="V682" s="49">
        <f t="shared" si="133"/>
        <v>9</v>
      </c>
      <c r="W682">
        <f t="shared" si="142"/>
        <v>2.54</v>
      </c>
      <c r="X682">
        <f t="shared" si="158"/>
        <v>7</v>
      </c>
      <c r="Y682" s="49">
        <f t="shared" si="134"/>
        <v>7</v>
      </c>
      <c r="Z682">
        <f t="shared" si="143"/>
        <v>2.4700000000000002</v>
      </c>
      <c r="AA682">
        <f t="shared" si="159"/>
        <v>8</v>
      </c>
      <c r="AB682">
        <f t="shared" si="135"/>
        <v>8</v>
      </c>
      <c r="AC682">
        <f t="shared" si="144"/>
        <v>2.62</v>
      </c>
      <c r="AD682" cm="1">
        <f t="array" ref="AD682">1+SUMPRODUCT((D$469:D$776=D682)*(AC$469:AC$776&lt;AC682))</f>
        <v>5</v>
      </c>
      <c r="AE682">
        <f t="shared" si="145"/>
        <v>5</v>
      </c>
      <c r="AF682">
        <f t="shared" si="146"/>
        <v>3.2</v>
      </c>
      <c r="AG682" cm="1">
        <f t="array" ref="AG682">1+SUMPRODUCT((D$469:D$776=D682)*(AF$469:AF$776&lt;AF682))</f>
        <v>18</v>
      </c>
      <c r="AH682">
        <f t="shared" si="147"/>
        <v>18</v>
      </c>
      <c r="AI682">
        <f t="shared" si="148"/>
        <v>2.88</v>
      </c>
      <c r="AJ682" cm="1">
        <f t="array" ref="AJ682">1+SUMPRODUCT((D$469:D$776=D682)*(AI$469:AI$776&lt;AI682))</f>
        <v>10</v>
      </c>
      <c r="AK682">
        <f t="shared" si="149"/>
        <v>10</v>
      </c>
      <c r="AL682">
        <f t="shared" si="150"/>
        <v>2.82</v>
      </c>
      <c r="AM682" cm="1">
        <f t="array" ref="AM682">1+SUMPRODUCT((D$469:D$776=D682)*(AL$469:AL$776&lt;AL682))</f>
        <v>4</v>
      </c>
      <c r="AN682">
        <f t="shared" si="151"/>
        <v>4</v>
      </c>
    </row>
    <row r="683" spans="2:40" x14ac:dyDescent="0.3">
      <c r="B683" t="s">
        <v>232</v>
      </c>
      <c r="C683" t="str">
        <f>VLOOKUP(B683,class!A$1:B$357,2,FALSE)</f>
        <v>Shire district</v>
      </c>
      <c r="D683" t="str">
        <f>VLOOKUP(B683,classifications!E$3:F$335,2,FALSE)</f>
        <v>Urban with Significant Rural (rural including hub towns 26-49%)</v>
      </c>
      <c r="E683" s="7">
        <f t="shared" si="136"/>
        <v>2.82</v>
      </c>
      <c r="F683" s="49">
        <f t="shared" si="152"/>
        <v>10</v>
      </c>
      <c r="G683" s="49">
        <f t="shared" si="128"/>
        <v>10</v>
      </c>
      <c r="H683">
        <f t="shared" si="137"/>
        <v>2.91</v>
      </c>
      <c r="I683" s="49">
        <f t="shared" si="153"/>
        <v>21</v>
      </c>
      <c r="J683" s="49">
        <f t="shared" si="129"/>
        <v>21</v>
      </c>
      <c r="K683">
        <f t="shared" si="138"/>
        <v>2.68</v>
      </c>
      <c r="L683">
        <f t="shared" si="154"/>
        <v>12</v>
      </c>
      <c r="M683" s="49">
        <f t="shared" si="130"/>
        <v>12</v>
      </c>
      <c r="N683">
        <f t="shared" si="139"/>
        <v>3.08</v>
      </c>
      <c r="O683">
        <f t="shared" si="155"/>
        <v>41</v>
      </c>
      <c r="P683" s="49">
        <f t="shared" si="131"/>
        <v>41</v>
      </c>
      <c r="Q683">
        <f t="shared" si="140"/>
        <v>2.69</v>
      </c>
      <c r="R683">
        <f t="shared" si="156"/>
        <v>14</v>
      </c>
      <c r="S683" s="49">
        <f t="shared" si="132"/>
        <v>14</v>
      </c>
      <c r="T683">
        <f t="shared" si="141"/>
        <v>2.64</v>
      </c>
      <c r="U683">
        <f t="shared" si="157"/>
        <v>15</v>
      </c>
      <c r="V683" s="49">
        <f t="shared" si="133"/>
        <v>15</v>
      </c>
      <c r="W683">
        <f t="shared" si="142"/>
        <v>2.75</v>
      </c>
      <c r="X683">
        <f t="shared" si="158"/>
        <v>22</v>
      </c>
      <c r="Y683" s="49">
        <f t="shared" si="134"/>
        <v>22</v>
      </c>
      <c r="Z683">
        <f t="shared" si="143"/>
        <v>2.29</v>
      </c>
      <c r="AA683">
        <f t="shared" si="159"/>
        <v>3</v>
      </c>
      <c r="AB683">
        <f t="shared" si="135"/>
        <v>3</v>
      </c>
      <c r="AC683">
        <f t="shared" si="144"/>
        <v>2.79</v>
      </c>
      <c r="AD683" cm="1">
        <f t="array" ref="AD683">1+SUMPRODUCT((D$469:D$776=D683)*(AC$469:AC$776&lt;AC683))</f>
        <v>18</v>
      </c>
      <c r="AE683">
        <f t="shared" si="145"/>
        <v>18</v>
      </c>
      <c r="AF683">
        <f t="shared" si="146"/>
        <v>3.49</v>
      </c>
      <c r="AG683" cm="1">
        <f t="array" ref="AG683">1+SUMPRODUCT((D$469:D$776=D683)*(AF$469:AF$776&lt;AF683))</f>
        <v>41</v>
      </c>
      <c r="AH683">
        <f t="shared" si="147"/>
        <v>41</v>
      </c>
      <c r="AI683">
        <f t="shared" si="148"/>
        <v>2.83</v>
      </c>
      <c r="AJ683" cm="1">
        <f t="array" ref="AJ683">1+SUMPRODUCT((D$469:D$776=D683)*(AI$469:AI$776&lt;AI683))</f>
        <v>11</v>
      </c>
      <c r="AK683">
        <f t="shared" si="149"/>
        <v>11</v>
      </c>
      <c r="AL683">
        <f t="shared" si="150"/>
        <v>2.86</v>
      </c>
      <c r="AM683" cm="1">
        <f t="array" ref="AM683">1+SUMPRODUCT((D$469:D$776=D683)*(AL$469:AL$776&lt;AL683))</f>
        <v>8</v>
      </c>
      <c r="AN683">
        <f t="shared" si="151"/>
        <v>8</v>
      </c>
    </row>
    <row r="684" spans="2:40" x14ac:dyDescent="0.3">
      <c r="B684" t="s">
        <v>233</v>
      </c>
      <c r="C684" t="str">
        <f>VLOOKUP(B684,class!A$1:B$357,2,FALSE)</f>
        <v>Shire district</v>
      </c>
      <c r="D684" t="str">
        <f>VLOOKUP(B684,classifications!E$3:F$335,2,FALSE)</f>
        <v xml:space="preserve">Largely Rural (rural including hub towns 50-79%) </v>
      </c>
      <c r="E684" s="7">
        <f t="shared" si="136"/>
        <v>2.83</v>
      </c>
      <c r="F684" s="49">
        <f t="shared" si="152"/>
        <v>14</v>
      </c>
      <c r="G684" s="49">
        <f t="shared" si="128"/>
        <v>14</v>
      </c>
      <c r="H684">
        <f t="shared" si="137"/>
        <v>3.46</v>
      </c>
      <c r="I684" s="49">
        <f t="shared" si="153"/>
        <v>39</v>
      </c>
      <c r="J684" s="49">
        <f t="shared" si="129"/>
        <v>39</v>
      </c>
      <c r="K684">
        <f t="shared" si="138"/>
        <v>2.77</v>
      </c>
      <c r="L684">
        <f t="shared" si="154"/>
        <v>17</v>
      </c>
      <c r="M684" s="49">
        <f t="shared" si="130"/>
        <v>17</v>
      </c>
      <c r="N684">
        <f t="shared" si="139"/>
        <v>2.76</v>
      </c>
      <c r="O684">
        <f t="shared" si="155"/>
        <v>22</v>
      </c>
      <c r="P684" s="49">
        <f t="shared" si="131"/>
        <v>22</v>
      </c>
      <c r="Q684">
        <f t="shared" si="140"/>
        <v>2.74</v>
      </c>
      <c r="R684">
        <f t="shared" si="156"/>
        <v>24</v>
      </c>
      <c r="S684" s="49">
        <f t="shared" si="132"/>
        <v>24</v>
      </c>
      <c r="T684">
        <f t="shared" si="141"/>
        <v>3.02</v>
      </c>
      <c r="U684">
        <f t="shared" si="157"/>
        <v>35</v>
      </c>
      <c r="V684" s="49">
        <f t="shared" si="133"/>
        <v>35</v>
      </c>
      <c r="W684">
        <f t="shared" si="142"/>
        <v>2.77</v>
      </c>
      <c r="X684">
        <f t="shared" si="158"/>
        <v>19</v>
      </c>
      <c r="Y684" s="49">
        <f t="shared" si="134"/>
        <v>19</v>
      </c>
      <c r="Z684">
        <f t="shared" si="143"/>
        <v>2.89</v>
      </c>
      <c r="AA684">
        <f t="shared" si="159"/>
        <v>27</v>
      </c>
      <c r="AB684">
        <f t="shared" si="135"/>
        <v>27</v>
      </c>
      <c r="AC684">
        <f t="shared" si="144"/>
        <v>3.09</v>
      </c>
      <c r="AD684" cm="1">
        <f t="array" ref="AD684">1+SUMPRODUCT((D$469:D$776=D684)*(AC$469:AC$776&lt;AC684))</f>
        <v>24</v>
      </c>
      <c r="AE684">
        <f t="shared" si="145"/>
        <v>24</v>
      </c>
      <c r="AF684">
        <f t="shared" si="146"/>
        <v>3.14</v>
      </c>
      <c r="AG684" cm="1">
        <f t="array" ref="AG684">1+SUMPRODUCT((D$469:D$776=D684)*(AF$469:AF$776&lt;AF684))</f>
        <v>15</v>
      </c>
      <c r="AH684">
        <f t="shared" si="147"/>
        <v>15</v>
      </c>
      <c r="AI684">
        <f t="shared" si="148"/>
        <v>3.23</v>
      </c>
      <c r="AJ684" cm="1">
        <f t="array" ref="AJ684">1+SUMPRODUCT((D$469:D$776=D684)*(AI$469:AI$776&lt;AI684))</f>
        <v>33</v>
      </c>
      <c r="AK684">
        <f t="shared" si="149"/>
        <v>33</v>
      </c>
      <c r="AL684">
        <f t="shared" si="150"/>
        <v>3.44</v>
      </c>
      <c r="AM684" cm="1">
        <f t="array" ref="AM684">1+SUMPRODUCT((D$469:D$776=D684)*(AL$469:AL$776&lt;AL684))</f>
        <v>36</v>
      </c>
      <c r="AN684">
        <f t="shared" si="151"/>
        <v>36</v>
      </c>
    </row>
    <row r="685" spans="2:40" x14ac:dyDescent="0.3">
      <c r="B685" t="s">
        <v>234</v>
      </c>
      <c r="C685" t="str">
        <f>VLOOKUP(B685,class!A$1:B$357,2,FALSE)</f>
        <v>Metropolitan district</v>
      </c>
      <c r="D685" t="str">
        <f>VLOOKUP(B685,classifications!E$3:F$335,2,FALSE)</f>
        <v>Urban with Major Conurbation</v>
      </c>
      <c r="E685" s="7">
        <f t="shared" si="136"/>
        <v>3.13</v>
      </c>
      <c r="F685" s="49">
        <f t="shared" si="152"/>
        <v>19</v>
      </c>
      <c r="G685" s="49">
        <f t="shared" si="128"/>
        <v>19</v>
      </c>
      <c r="H685">
        <f t="shared" si="137"/>
        <v>2.96</v>
      </c>
      <c r="I685" s="49">
        <f t="shared" si="153"/>
        <v>18</v>
      </c>
      <c r="J685" s="49">
        <f t="shared" si="129"/>
        <v>18</v>
      </c>
      <c r="K685">
        <f t="shared" si="138"/>
        <v>3.1</v>
      </c>
      <c r="L685">
        <f t="shared" si="154"/>
        <v>46</v>
      </c>
      <c r="M685" s="49">
        <f t="shared" si="130"/>
        <v>46</v>
      </c>
      <c r="N685">
        <f t="shared" si="139"/>
        <v>3.11</v>
      </c>
      <c r="O685">
        <f t="shared" si="155"/>
        <v>46</v>
      </c>
      <c r="P685" s="49">
        <f t="shared" si="131"/>
        <v>46</v>
      </c>
      <c r="Q685">
        <f t="shared" si="140"/>
        <v>2.91</v>
      </c>
      <c r="R685">
        <f t="shared" si="156"/>
        <v>31</v>
      </c>
      <c r="S685" s="49">
        <f t="shared" si="132"/>
        <v>31</v>
      </c>
      <c r="T685">
        <f t="shared" si="141"/>
        <v>2.91</v>
      </c>
      <c r="U685">
        <f t="shared" si="157"/>
        <v>21</v>
      </c>
      <c r="V685" s="49">
        <f t="shared" si="133"/>
        <v>21</v>
      </c>
      <c r="W685">
        <f t="shared" si="142"/>
        <v>3.09</v>
      </c>
      <c r="X685">
        <f t="shared" si="158"/>
        <v>46</v>
      </c>
      <c r="Y685" s="49">
        <f t="shared" si="134"/>
        <v>46</v>
      </c>
      <c r="Z685">
        <f t="shared" si="143"/>
        <v>3.07</v>
      </c>
      <c r="AA685">
        <f t="shared" si="159"/>
        <v>49</v>
      </c>
      <c r="AB685">
        <f t="shared" si="135"/>
        <v>49</v>
      </c>
      <c r="AC685">
        <f t="shared" si="144"/>
        <v>2.87</v>
      </c>
      <c r="AD685" cm="1">
        <f t="array" ref="AD685">1+SUMPRODUCT((D$469:D$776=D685)*(AC$469:AC$776&lt;AC685))</f>
        <v>17</v>
      </c>
      <c r="AE685">
        <f t="shared" si="145"/>
        <v>17</v>
      </c>
      <c r="AF685">
        <f t="shared" si="146"/>
        <v>3.26</v>
      </c>
      <c r="AG685" cm="1">
        <f t="array" ref="AG685">1+SUMPRODUCT((D$469:D$776=D685)*(AF$469:AF$776&lt;AF685))</f>
        <v>21</v>
      </c>
      <c r="AH685">
        <f t="shared" si="147"/>
        <v>21</v>
      </c>
      <c r="AI685">
        <f t="shared" si="148"/>
        <v>3.04</v>
      </c>
      <c r="AJ685" cm="1">
        <f t="array" ref="AJ685">1+SUMPRODUCT((D$469:D$776=D685)*(AI$469:AI$776&lt;AI685))</f>
        <v>19</v>
      </c>
      <c r="AK685">
        <f t="shared" si="149"/>
        <v>19</v>
      </c>
      <c r="AL685">
        <f t="shared" si="150"/>
        <v>3.19</v>
      </c>
      <c r="AM685" cm="1">
        <f t="array" ref="AM685">1+SUMPRODUCT((D$469:D$776=D685)*(AL$469:AL$776&lt;AL685))</f>
        <v>21</v>
      </c>
      <c r="AN685">
        <f t="shared" si="151"/>
        <v>21</v>
      </c>
    </row>
    <row r="686" spans="2:40" x14ac:dyDescent="0.3">
      <c r="B686" t="s">
        <v>235</v>
      </c>
      <c r="C686" t="str">
        <f>VLOOKUP(B686,class!A$1:B$357,2,FALSE)</f>
        <v>Shire district</v>
      </c>
      <c r="D686" t="str">
        <f>VLOOKUP(B686,classifications!E$3:F$335,2,FALSE)</f>
        <v xml:space="preserve">Mainly Rural (rural including hub towns &gt;=80%) </v>
      </c>
      <c r="E686" s="7">
        <f t="shared" si="136"/>
        <v>2.63</v>
      </c>
      <c r="F686" s="49">
        <f t="shared" si="152"/>
        <v>5</v>
      </c>
      <c r="G686" s="49">
        <f t="shared" si="128"/>
        <v>5</v>
      </c>
      <c r="H686">
        <f t="shared" si="137"/>
        <v>2.31</v>
      </c>
      <c r="I686" s="49">
        <f t="shared" si="153"/>
        <v>1</v>
      </c>
      <c r="J686" s="49">
        <f t="shared" si="129"/>
        <v>1</v>
      </c>
      <c r="K686">
        <f t="shared" si="138"/>
        <v>2.6</v>
      </c>
      <c r="L686">
        <f t="shared" si="154"/>
        <v>20</v>
      </c>
      <c r="M686" s="49">
        <f t="shared" si="130"/>
        <v>20</v>
      </c>
      <c r="N686">
        <f t="shared" si="139"/>
        <v>2.67</v>
      </c>
      <c r="O686">
        <f t="shared" si="155"/>
        <v>19</v>
      </c>
      <c r="P686" s="49">
        <f t="shared" si="131"/>
        <v>19</v>
      </c>
      <c r="Q686">
        <f t="shared" si="140"/>
        <v>2.86</v>
      </c>
      <c r="R686">
        <f t="shared" si="156"/>
        <v>30</v>
      </c>
      <c r="S686" s="49">
        <f t="shared" si="132"/>
        <v>30</v>
      </c>
      <c r="T686">
        <f t="shared" si="141"/>
        <v>2.39</v>
      </c>
      <c r="U686">
        <f t="shared" si="157"/>
        <v>9</v>
      </c>
      <c r="V686" s="49">
        <f t="shared" si="133"/>
        <v>9</v>
      </c>
      <c r="W686">
        <f t="shared" si="142"/>
        <v>2.75</v>
      </c>
      <c r="X686">
        <f t="shared" si="158"/>
        <v>26</v>
      </c>
      <c r="Y686" s="49">
        <f t="shared" si="134"/>
        <v>26</v>
      </c>
      <c r="Z686">
        <f t="shared" si="143"/>
        <v>2.2999999999999998</v>
      </c>
      <c r="AA686">
        <f t="shared" si="159"/>
        <v>3</v>
      </c>
      <c r="AB686">
        <f t="shared" si="135"/>
        <v>3</v>
      </c>
      <c r="AC686">
        <f t="shared" si="144"/>
        <v>3.17</v>
      </c>
      <c r="AD686" cm="1">
        <f t="array" ref="AD686">1+SUMPRODUCT((D$469:D$776=D686)*(AC$469:AC$776&lt;AC686))</f>
        <v>35</v>
      </c>
      <c r="AE686">
        <f t="shared" si="145"/>
        <v>35</v>
      </c>
      <c r="AF686">
        <f t="shared" si="146"/>
        <v>2.87</v>
      </c>
      <c r="AG686" cm="1">
        <f t="array" ref="AG686">1+SUMPRODUCT((D$469:D$776=D686)*(AF$469:AF$776&lt;AF686))</f>
        <v>12</v>
      </c>
      <c r="AH686">
        <f t="shared" si="147"/>
        <v>12</v>
      </c>
      <c r="AI686">
        <f t="shared" si="148"/>
        <v>3.2</v>
      </c>
      <c r="AJ686" cm="1">
        <f t="array" ref="AJ686">1+SUMPRODUCT((D$469:D$776=D686)*(AI$469:AI$776&lt;AI686))</f>
        <v>28</v>
      </c>
      <c r="AK686">
        <f t="shared" si="149"/>
        <v>28</v>
      </c>
      <c r="AL686">
        <f t="shared" si="150"/>
        <v>2.89</v>
      </c>
      <c r="AM686" cm="1">
        <f t="array" ref="AM686">1+SUMPRODUCT((D$469:D$776=D686)*(AL$469:AL$776&lt;AL686))</f>
        <v>10</v>
      </c>
      <c r="AN686">
        <f t="shared" si="151"/>
        <v>10</v>
      </c>
    </row>
    <row r="687" spans="2:40" x14ac:dyDescent="0.3">
      <c r="B687" t="s">
        <v>236</v>
      </c>
      <c r="C687" t="str">
        <f>VLOOKUP(B687,class!A$1:B$357,2,FALSE)</f>
        <v>Shire district</v>
      </c>
      <c r="D687" t="str">
        <f>VLOOKUP(B687,classifications!E$3:F$335,2,FALSE)</f>
        <v xml:space="preserve">Largely Rural (rural including hub towns 50-79%) </v>
      </c>
      <c r="E687" s="7">
        <f t="shared" si="136"/>
        <v>2.5499999999999998</v>
      </c>
      <c r="F687" s="49">
        <f t="shared" si="152"/>
        <v>3</v>
      </c>
      <c r="G687" s="49">
        <f t="shared" si="128"/>
        <v>3</v>
      </c>
      <c r="H687">
        <f t="shared" si="137"/>
        <v>3.49</v>
      </c>
      <c r="I687" s="49">
        <f t="shared" si="153"/>
        <v>40</v>
      </c>
      <c r="J687" s="49">
        <f t="shared" si="129"/>
        <v>40</v>
      </c>
      <c r="K687">
        <f t="shared" si="138"/>
        <v>2.83</v>
      </c>
      <c r="L687">
        <f t="shared" si="154"/>
        <v>23</v>
      </c>
      <c r="M687" s="49">
        <f t="shared" si="130"/>
        <v>23</v>
      </c>
      <c r="N687">
        <f t="shared" si="139"/>
        <v>2.71</v>
      </c>
      <c r="O687">
        <f t="shared" si="155"/>
        <v>16</v>
      </c>
      <c r="P687" s="49">
        <f t="shared" si="131"/>
        <v>16</v>
      </c>
      <c r="Q687">
        <f t="shared" si="140"/>
        <v>2.84</v>
      </c>
      <c r="R687">
        <f t="shared" si="156"/>
        <v>29</v>
      </c>
      <c r="S687" s="49">
        <f t="shared" si="132"/>
        <v>29</v>
      </c>
      <c r="T687">
        <f t="shared" si="141"/>
        <v>2.65</v>
      </c>
      <c r="U687">
        <f t="shared" si="157"/>
        <v>7</v>
      </c>
      <c r="V687" s="49">
        <f t="shared" si="133"/>
        <v>7</v>
      </c>
      <c r="W687">
        <f t="shared" si="142"/>
        <v>3.24</v>
      </c>
      <c r="X687">
        <f t="shared" si="158"/>
        <v>36</v>
      </c>
      <c r="Y687" s="49">
        <f t="shared" si="134"/>
        <v>36</v>
      </c>
      <c r="Z687">
        <f t="shared" si="143"/>
        <v>3.18</v>
      </c>
      <c r="AA687">
        <f t="shared" si="159"/>
        <v>37</v>
      </c>
      <c r="AB687">
        <f t="shared" si="135"/>
        <v>37</v>
      </c>
      <c r="AC687">
        <f t="shared" si="144"/>
        <v>3.49</v>
      </c>
      <c r="AD687" cm="1">
        <f t="array" ref="AD687">1+SUMPRODUCT((D$469:D$776=D687)*(AC$469:AC$776&lt;AC687))</f>
        <v>38</v>
      </c>
      <c r="AE687">
        <f t="shared" si="145"/>
        <v>38</v>
      </c>
      <c r="AF687">
        <f t="shared" si="146"/>
        <v>2.66</v>
      </c>
      <c r="AG687" cm="1">
        <f t="array" ref="AG687">1+SUMPRODUCT((D$469:D$776=D687)*(AF$469:AF$776&lt;AF687))</f>
        <v>2</v>
      </c>
      <c r="AH687">
        <f t="shared" si="147"/>
        <v>2</v>
      </c>
      <c r="AI687">
        <f t="shared" si="148"/>
        <v>2.4900000000000002</v>
      </c>
      <c r="AJ687" cm="1">
        <f t="array" ref="AJ687">1+SUMPRODUCT((D$469:D$776=D687)*(AI$469:AI$776&lt;AI687))</f>
        <v>2</v>
      </c>
      <c r="AK687">
        <f t="shared" si="149"/>
        <v>2</v>
      </c>
      <c r="AL687">
        <f t="shared" si="150"/>
        <v>2.71</v>
      </c>
      <c r="AM687" cm="1">
        <f t="array" ref="AM687">1+SUMPRODUCT((D$469:D$776=D687)*(AL$469:AL$776&lt;AL687))</f>
        <v>9</v>
      </c>
      <c r="AN687">
        <f t="shared" si="151"/>
        <v>9</v>
      </c>
    </row>
    <row r="688" spans="2:40" x14ac:dyDescent="0.3">
      <c r="B688" t="s">
        <v>237</v>
      </c>
      <c r="C688" t="str">
        <f>VLOOKUP(B688,class!A$1:B$357,2,FALSE)</f>
        <v>Metropolitan district</v>
      </c>
      <c r="D688" t="str">
        <f>VLOOKUP(B688,classifications!E$3:F$335,2,FALSE)</f>
        <v>Urban with Minor Conurbation</v>
      </c>
      <c r="E688" s="7">
        <f t="shared" si="136"/>
        <v>3.24</v>
      </c>
      <c r="F688" s="49">
        <f t="shared" si="152"/>
        <v>5</v>
      </c>
      <c r="G688" s="49">
        <f t="shared" si="128"/>
        <v>5</v>
      </c>
      <c r="H688">
        <f t="shared" si="137"/>
        <v>3.22</v>
      </c>
      <c r="I688" s="49">
        <f t="shared" si="153"/>
        <v>9</v>
      </c>
      <c r="J688" s="49">
        <f t="shared" si="129"/>
        <v>9</v>
      </c>
      <c r="K688">
        <f t="shared" si="138"/>
        <v>3.24</v>
      </c>
      <c r="L688">
        <f t="shared" si="154"/>
        <v>9</v>
      </c>
      <c r="M688" s="49">
        <f t="shared" si="130"/>
        <v>9</v>
      </c>
      <c r="N688">
        <f t="shared" si="139"/>
        <v>3.15</v>
      </c>
      <c r="O688">
        <f t="shared" si="155"/>
        <v>7</v>
      </c>
      <c r="P688" s="49">
        <f t="shared" si="131"/>
        <v>7</v>
      </c>
      <c r="Q688">
        <f t="shared" si="140"/>
        <v>3.15</v>
      </c>
      <c r="R688">
        <f t="shared" si="156"/>
        <v>8</v>
      </c>
      <c r="S688" s="49">
        <f t="shared" si="132"/>
        <v>8</v>
      </c>
      <c r="T688">
        <f t="shared" si="141"/>
        <v>3.09</v>
      </c>
      <c r="U688">
        <f t="shared" si="157"/>
        <v>7</v>
      </c>
      <c r="V688" s="49">
        <f t="shared" si="133"/>
        <v>7</v>
      </c>
      <c r="W688">
        <f t="shared" si="142"/>
        <v>3</v>
      </c>
      <c r="X688">
        <f t="shared" si="158"/>
        <v>2</v>
      </c>
      <c r="Y688" s="49">
        <f t="shared" si="134"/>
        <v>2</v>
      </c>
      <c r="Z688">
        <f t="shared" si="143"/>
        <v>3</v>
      </c>
      <c r="AA688">
        <f t="shared" si="159"/>
        <v>5</v>
      </c>
      <c r="AB688">
        <f t="shared" si="135"/>
        <v>5</v>
      </c>
      <c r="AC688">
        <f t="shared" si="144"/>
        <v>3.27</v>
      </c>
      <c r="AD688" cm="1">
        <f t="array" ref="AD688">1+SUMPRODUCT((D$469:D$776=D688)*(AC$469:AC$776&lt;AC688))</f>
        <v>8</v>
      </c>
      <c r="AE688">
        <f t="shared" si="145"/>
        <v>8</v>
      </c>
      <c r="AF688">
        <f t="shared" si="146"/>
        <v>3.74</v>
      </c>
      <c r="AG688" cm="1">
        <f t="array" ref="AG688">1+SUMPRODUCT((D$469:D$776=D688)*(AF$469:AF$776&lt;AF688))</f>
        <v>7</v>
      </c>
      <c r="AH688">
        <f t="shared" si="147"/>
        <v>7</v>
      </c>
      <c r="AI688">
        <f t="shared" si="148"/>
        <v>3.15</v>
      </c>
      <c r="AJ688" cm="1">
        <f t="array" ref="AJ688">1+SUMPRODUCT((D$469:D$776=D688)*(AI$469:AI$776&lt;AI688))</f>
        <v>6</v>
      </c>
      <c r="AK688">
        <f t="shared" si="149"/>
        <v>6</v>
      </c>
      <c r="AL688">
        <f t="shared" si="150"/>
        <v>3.28</v>
      </c>
      <c r="AM688" cm="1">
        <f t="array" ref="AM688">1+SUMPRODUCT((D$469:D$776=D688)*(AL$469:AL$776&lt;AL688))</f>
        <v>5</v>
      </c>
      <c r="AN688">
        <f t="shared" si="151"/>
        <v>5</v>
      </c>
    </row>
    <row r="689" spans="2:40" x14ac:dyDescent="0.3">
      <c r="B689" t="s">
        <v>1008</v>
      </c>
      <c r="C689" t="str">
        <f>VLOOKUP(B689,class!A$1:B$357,2,FALSE)</f>
        <v>Shire district</v>
      </c>
      <c r="D689" t="str">
        <f>VLOOKUP(B689,classifications!E$3:F$335,2,FALSE)</f>
        <v>Urban with Significant Rural (rural including hub towns 26-49%)</v>
      </c>
      <c r="E689" s="7">
        <f t="shared" si="136"/>
        <v>3.17</v>
      </c>
      <c r="F689" s="49">
        <f t="shared" si="152"/>
        <v>36</v>
      </c>
      <c r="G689" s="49">
        <f t="shared" si="128"/>
        <v>36</v>
      </c>
      <c r="H689">
        <f t="shared" si="137"/>
        <v>3.61</v>
      </c>
      <c r="I689" s="49">
        <f t="shared" si="153"/>
        <v>48</v>
      </c>
      <c r="J689" s="49">
        <f t="shared" si="129"/>
        <v>48</v>
      </c>
      <c r="K689">
        <f t="shared" si="138"/>
        <v>3.28</v>
      </c>
      <c r="L689">
        <f t="shared" si="154"/>
        <v>47</v>
      </c>
      <c r="M689" s="49">
        <f t="shared" si="130"/>
        <v>47</v>
      </c>
      <c r="N689">
        <f t="shared" si="139"/>
        <v>2.16</v>
      </c>
      <c r="O689">
        <f t="shared" si="155"/>
        <v>3</v>
      </c>
      <c r="P689" s="49">
        <f t="shared" si="131"/>
        <v>3</v>
      </c>
      <c r="Q689">
        <f t="shared" si="140"/>
        <v>3.18</v>
      </c>
      <c r="R689">
        <f t="shared" si="156"/>
        <v>46</v>
      </c>
      <c r="S689" s="49">
        <f t="shared" si="132"/>
        <v>46</v>
      </c>
      <c r="T689">
        <f t="shared" si="141"/>
        <v>3.12</v>
      </c>
      <c r="U689">
        <f t="shared" si="157"/>
        <v>39</v>
      </c>
      <c r="V689" s="49">
        <f t="shared" si="133"/>
        <v>39</v>
      </c>
      <c r="W689">
        <f t="shared" si="142"/>
        <v>2.93</v>
      </c>
      <c r="X689">
        <f t="shared" si="158"/>
        <v>35</v>
      </c>
      <c r="Y689" s="49">
        <f t="shared" si="134"/>
        <v>35</v>
      </c>
      <c r="Z689">
        <f t="shared" si="143"/>
        <v>3.26</v>
      </c>
      <c r="AA689">
        <f t="shared" si="159"/>
        <v>49</v>
      </c>
      <c r="AB689">
        <f t="shared" si="135"/>
        <v>49</v>
      </c>
      <c r="AC689">
        <f t="shared" si="144"/>
        <v>3.46</v>
      </c>
      <c r="AD689" cm="1">
        <f t="array" ref="AD689">1+SUMPRODUCT((D$469:D$776=D689)*(AC$469:AC$776&lt;AC689))</f>
        <v>47</v>
      </c>
      <c r="AE689">
        <f t="shared" si="145"/>
        <v>47</v>
      </c>
      <c r="AF689">
        <f t="shared" si="146"/>
        <v>2.93</v>
      </c>
      <c r="AG689" cm="1">
        <f t="array" ref="AG689">1+SUMPRODUCT((D$469:D$776=D689)*(AF$469:AF$776&lt;AF689))</f>
        <v>10</v>
      </c>
      <c r="AH689">
        <f t="shared" si="147"/>
        <v>10</v>
      </c>
      <c r="AI689">
        <f t="shared" si="148"/>
        <v>3.39</v>
      </c>
      <c r="AJ689" cm="1">
        <f t="array" ref="AJ689">1+SUMPRODUCT((D$469:D$776=D689)*(AI$469:AI$776&lt;AI689))</f>
        <v>45</v>
      </c>
      <c r="AK689">
        <f t="shared" si="149"/>
        <v>45</v>
      </c>
      <c r="AL689">
        <f t="shared" si="150"/>
        <v>2.66</v>
      </c>
      <c r="AM689" cm="1">
        <f t="array" ref="AM689">1+SUMPRODUCT((D$469:D$776=D689)*(AL$469:AL$776&lt;AL689))</f>
        <v>4</v>
      </c>
      <c r="AN689">
        <f t="shared" si="151"/>
        <v>4</v>
      </c>
    </row>
    <row r="690" spans="2:40" x14ac:dyDescent="0.3">
      <c r="B690" t="s">
        <v>238</v>
      </c>
      <c r="C690" t="str">
        <f>VLOOKUP(B690,class!A$1:B$357,2,FALSE)</f>
        <v>Unitary authority</v>
      </c>
      <c r="D690" t="str">
        <f>VLOOKUP(B690,classifications!E$3:F$335,2,FALSE)</f>
        <v xml:space="preserve">Largely Rural (rural including hub towns 50-79%) </v>
      </c>
      <c r="E690" s="7">
        <f t="shared" si="136"/>
        <v>2.94</v>
      </c>
      <c r="F690" s="49">
        <f t="shared" si="152"/>
        <v>21</v>
      </c>
      <c r="G690" s="49">
        <f t="shared" si="128"/>
        <v>21</v>
      </c>
      <c r="H690">
        <f t="shared" si="137"/>
        <v>2.86</v>
      </c>
      <c r="I690" s="49">
        <f t="shared" si="153"/>
        <v>21</v>
      </c>
      <c r="J690" s="49">
        <f t="shared" si="129"/>
        <v>21</v>
      </c>
      <c r="K690">
        <f t="shared" si="138"/>
        <v>2.76</v>
      </c>
      <c r="L690">
        <f t="shared" si="154"/>
        <v>15</v>
      </c>
      <c r="M690" s="49">
        <f t="shared" si="130"/>
        <v>15</v>
      </c>
      <c r="N690">
        <f t="shared" si="139"/>
        <v>2.57</v>
      </c>
      <c r="O690">
        <f t="shared" si="155"/>
        <v>11</v>
      </c>
      <c r="P690" s="49">
        <f t="shared" si="131"/>
        <v>11</v>
      </c>
      <c r="Q690">
        <f t="shared" si="140"/>
        <v>2.87</v>
      </c>
      <c r="R690">
        <f t="shared" si="156"/>
        <v>31</v>
      </c>
      <c r="S690" s="49">
        <f t="shared" si="132"/>
        <v>31</v>
      </c>
      <c r="T690">
        <f t="shared" si="141"/>
        <v>2.87</v>
      </c>
      <c r="U690">
        <f t="shared" si="157"/>
        <v>26</v>
      </c>
      <c r="V690" s="49">
        <f t="shared" si="133"/>
        <v>26</v>
      </c>
      <c r="W690">
        <f t="shared" si="142"/>
        <v>2.89</v>
      </c>
      <c r="X690">
        <f t="shared" si="158"/>
        <v>23</v>
      </c>
      <c r="Y690" s="49">
        <f t="shared" si="134"/>
        <v>23</v>
      </c>
      <c r="Z690">
        <f t="shared" si="143"/>
        <v>2.97</v>
      </c>
      <c r="AA690">
        <f t="shared" si="159"/>
        <v>33</v>
      </c>
      <c r="AB690">
        <f t="shared" si="135"/>
        <v>33</v>
      </c>
      <c r="AC690">
        <f t="shared" si="144"/>
        <v>2.84</v>
      </c>
      <c r="AD690" cm="1">
        <f t="array" ref="AD690">1+SUMPRODUCT((D$469:D$776=D690)*(AC$469:AC$776&lt;AC690))</f>
        <v>8</v>
      </c>
      <c r="AE690">
        <f t="shared" si="145"/>
        <v>8</v>
      </c>
      <c r="AF690">
        <f t="shared" si="146"/>
        <v>3.28</v>
      </c>
      <c r="AG690" cm="1">
        <f t="array" ref="AG690">1+SUMPRODUCT((D$469:D$776=D690)*(AF$469:AF$776&lt;AF690))</f>
        <v>24</v>
      </c>
      <c r="AH690">
        <f t="shared" si="147"/>
        <v>24</v>
      </c>
      <c r="AI690">
        <f t="shared" si="148"/>
        <v>3.01</v>
      </c>
      <c r="AJ690" cm="1">
        <f t="array" ref="AJ690">1+SUMPRODUCT((D$469:D$776=D690)*(AI$469:AI$776&lt;AI690))</f>
        <v>18</v>
      </c>
      <c r="AK690">
        <f t="shared" si="149"/>
        <v>18</v>
      </c>
      <c r="AL690">
        <f t="shared" si="150"/>
        <v>2.7</v>
      </c>
      <c r="AM690" cm="1">
        <f t="array" ref="AM690">1+SUMPRODUCT((D$469:D$776=D690)*(AL$469:AL$776&lt;AL690))</f>
        <v>8</v>
      </c>
      <c r="AN690">
        <f t="shared" si="151"/>
        <v>8</v>
      </c>
    </row>
    <row r="691" spans="2:40" x14ac:dyDescent="0.3">
      <c r="B691" t="s">
        <v>239</v>
      </c>
      <c r="C691" t="str">
        <f>VLOOKUP(B691,class!A$1:B$357,2,FALSE)</f>
        <v>Unitary authority</v>
      </c>
      <c r="D691" t="str">
        <f>VLOOKUP(B691,classifications!E$3:F$335,2,FALSE)</f>
        <v>Urban with City and Town</v>
      </c>
      <c r="E691" s="7">
        <f t="shared" si="136"/>
        <v>3.33</v>
      </c>
      <c r="F691" s="49">
        <f t="shared" si="152"/>
        <v>75</v>
      </c>
      <c r="G691" s="49">
        <f t="shared" si="128"/>
        <v>75</v>
      </c>
      <c r="H691">
        <f t="shared" si="137"/>
        <v>3.37</v>
      </c>
      <c r="I691" s="49">
        <f t="shared" si="153"/>
        <v>82</v>
      </c>
      <c r="J691" s="49">
        <f t="shared" si="129"/>
        <v>82</v>
      </c>
      <c r="K691">
        <f t="shared" si="138"/>
        <v>3.36</v>
      </c>
      <c r="L691">
        <f t="shared" si="154"/>
        <v>83</v>
      </c>
      <c r="M691" s="49">
        <f t="shared" si="130"/>
        <v>83</v>
      </c>
      <c r="N691">
        <f t="shared" si="139"/>
        <v>3.43</v>
      </c>
      <c r="O691">
        <f t="shared" si="155"/>
        <v>90</v>
      </c>
      <c r="P691" s="49">
        <f t="shared" si="131"/>
        <v>90</v>
      </c>
      <c r="Q691">
        <f t="shared" si="140"/>
        <v>3.26</v>
      </c>
      <c r="R691">
        <f t="shared" si="156"/>
        <v>81</v>
      </c>
      <c r="S691" s="49">
        <f t="shared" si="132"/>
        <v>81</v>
      </c>
      <c r="T691">
        <f t="shared" si="141"/>
        <v>3.07</v>
      </c>
      <c r="U691">
        <f t="shared" si="157"/>
        <v>71</v>
      </c>
      <c r="V691" s="49">
        <f t="shared" si="133"/>
        <v>71</v>
      </c>
      <c r="W691">
        <f t="shared" si="142"/>
        <v>3.19</v>
      </c>
      <c r="X691">
        <f t="shared" si="158"/>
        <v>76</v>
      </c>
      <c r="Y691" s="49">
        <f t="shared" si="134"/>
        <v>76</v>
      </c>
      <c r="Z691">
        <f t="shared" si="143"/>
        <v>3.26</v>
      </c>
      <c r="AA691">
        <f t="shared" si="159"/>
        <v>81</v>
      </c>
      <c r="AB691">
        <f t="shared" si="135"/>
        <v>81</v>
      </c>
      <c r="AC691">
        <f t="shared" si="144"/>
        <v>3.62</v>
      </c>
      <c r="AD691" cm="1">
        <f t="array" ref="AD691">1+SUMPRODUCT((D$469:D$776=D691)*(AC$469:AC$776&lt;AC691))</f>
        <v>83</v>
      </c>
      <c r="AE691">
        <f t="shared" si="145"/>
        <v>83</v>
      </c>
      <c r="AF691">
        <f t="shared" si="146"/>
        <v>3.61</v>
      </c>
      <c r="AG691" cm="1">
        <f t="array" ref="AG691">1+SUMPRODUCT((D$469:D$776=D691)*(AF$469:AF$776&lt;AF691))</f>
        <v>73</v>
      </c>
      <c r="AH691">
        <f t="shared" si="147"/>
        <v>73</v>
      </c>
      <c r="AI691">
        <f t="shared" si="148"/>
        <v>3.14</v>
      </c>
      <c r="AJ691" cm="1">
        <f t="array" ref="AJ691">1+SUMPRODUCT((D$469:D$776=D691)*(AI$469:AI$776&lt;AI691))</f>
        <v>38</v>
      </c>
      <c r="AK691">
        <f t="shared" si="149"/>
        <v>38</v>
      </c>
      <c r="AL691">
        <f t="shared" si="150"/>
        <v>3.28</v>
      </c>
      <c r="AM691" cm="1">
        <f t="array" ref="AM691">1+SUMPRODUCT((D$469:D$776=D691)*(AL$469:AL$776&lt;AL691))</f>
        <v>42</v>
      </c>
      <c r="AN691">
        <f t="shared" si="151"/>
        <v>42</v>
      </c>
    </row>
    <row r="692" spans="2:40" x14ac:dyDescent="0.3">
      <c r="B692" t="s">
        <v>240</v>
      </c>
      <c r="C692" t="str">
        <f>VLOOKUP(B692,class!A$1:B$357,2,FALSE)</f>
        <v>Metropolitan district</v>
      </c>
      <c r="D692" t="str">
        <f>VLOOKUP(B692,classifications!E$3:F$335,2,FALSE)</f>
        <v>Urban with Major Conurbation</v>
      </c>
      <c r="E692" s="7">
        <f t="shared" si="136"/>
        <v>3.15</v>
      </c>
      <c r="F692" s="49">
        <f t="shared" si="152"/>
        <v>20</v>
      </c>
      <c r="G692" s="49">
        <f t="shared" si="128"/>
        <v>20</v>
      </c>
      <c r="H692">
        <f t="shared" si="137"/>
        <v>2.9</v>
      </c>
      <c r="I692" s="49">
        <f t="shared" si="153"/>
        <v>13</v>
      </c>
      <c r="J692" s="49">
        <f t="shared" si="129"/>
        <v>13</v>
      </c>
      <c r="K692">
        <f t="shared" si="138"/>
        <v>2.96</v>
      </c>
      <c r="L692">
        <f t="shared" si="154"/>
        <v>27</v>
      </c>
      <c r="M692" s="49">
        <f t="shared" si="130"/>
        <v>27</v>
      </c>
      <c r="N692">
        <f t="shared" si="139"/>
        <v>2.63</v>
      </c>
      <c r="O692">
        <f t="shared" si="155"/>
        <v>9</v>
      </c>
      <c r="P692" s="49">
        <f t="shared" si="131"/>
        <v>9</v>
      </c>
      <c r="Q692">
        <f t="shared" si="140"/>
        <v>2.88</v>
      </c>
      <c r="R692">
        <f t="shared" si="156"/>
        <v>27</v>
      </c>
      <c r="S692" s="49">
        <f t="shared" si="132"/>
        <v>27</v>
      </c>
      <c r="T692">
        <f t="shared" si="141"/>
        <v>2.94</v>
      </c>
      <c r="U692">
        <f t="shared" si="157"/>
        <v>25</v>
      </c>
      <c r="V692" s="49">
        <f t="shared" si="133"/>
        <v>25</v>
      </c>
      <c r="W692">
        <f t="shared" si="142"/>
        <v>2.5299999999999998</v>
      </c>
      <c r="X692">
        <f t="shared" si="158"/>
        <v>6</v>
      </c>
      <c r="Y692" s="49">
        <f t="shared" si="134"/>
        <v>6</v>
      </c>
      <c r="Z692">
        <f t="shared" si="143"/>
        <v>2.57</v>
      </c>
      <c r="AA692">
        <f t="shared" si="159"/>
        <v>11</v>
      </c>
      <c r="AB692">
        <f t="shared" si="135"/>
        <v>11</v>
      </c>
      <c r="AC692">
        <f t="shared" si="144"/>
        <v>2.86</v>
      </c>
      <c r="AD692" cm="1">
        <f t="array" ref="AD692">1+SUMPRODUCT((D$469:D$776=D692)*(AC$469:AC$776&lt;AC692))</f>
        <v>16</v>
      </c>
      <c r="AE692">
        <f t="shared" si="145"/>
        <v>16</v>
      </c>
      <c r="AF692">
        <f t="shared" si="146"/>
        <v>3.37</v>
      </c>
      <c r="AG692" cm="1">
        <f t="array" ref="AG692">1+SUMPRODUCT((D$469:D$776=D692)*(AF$469:AF$776&lt;AF692))</f>
        <v>34</v>
      </c>
      <c r="AH692">
        <f t="shared" si="147"/>
        <v>34</v>
      </c>
      <c r="AI692">
        <f t="shared" si="148"/>
        <v>3.11</v>
      </c>
      <c r="AJ692" cm="1">
        <f t="array" ref="AJ692">1+SUMPRODUCT((D$469:D$776=D692)*(AI$469:AI$776&lt;AI692))</f>
        <v>26</v>
      </c>
      <c r="AK692">
        <f t="shared" si="149"/>
        <v>26</v>
      </c>
      <c r="AL692">
        <f t="shared" si="150"/>
        <v>3.02</v>
      </c>
      <c r="AM692" cm="1">
        <f t="array" ref="AM692">1+SUMPRODUCT((D$469:D$776=D692)*(AL$469:AL$776&lt;AL692))</f>
        <v>12</v>
      </c>
      <c r="AN692">
        <f t="shared" si="151"/>
        <v>12</v>
      </c>
    </row>
    <row r="693" spans="2:40" x14ac:dyDescent="0.3">
      <c r="B693" t="s">
        <v>242</v>
      </c>
      <c r="C693" t="str">
        <f>VLOOKUP(B693,class!A$1:B$357,2,FALSE)</f>
        <v>Shire district</v>
      </c>
      <c r="D693" t="str">
        <f>VLOOKUP(B693,classifications!E$3:F$335,2,FALSE)</f>
        <v xml:space="preserve">Largely Rural (rural including hub towns 50-79%) </v>
      </c>
      <c r="E693" s="7">
        <f t="shared" si="136"/>
        <v>3.23</v>
      </c>
      <c r="F693" s="49">
        <f t="shared" si="152"/>
        <v>36</v>
      </c>
      <c r="G693" s="49">
        <f t="shared" si="128"/>
        <v>36</v>
      </c>
      <c r="H693">
        <f t="shared" si="137"/>
        <v>3.17</v>
      </c>
      <c r="I693" s="49">
        <f t="shared" si="153"/>
        <v>36</v>
      </c>
      <c r="J693" s="49">
        <f t="shared" si="129"/>
        <v>36</v>
      </c>
      <c r="K693">
        <f t="shared" si="138"/>
        <v>2.82</v>
      </c>
      <c r="L693">
        <f t="shared" si="154"/>
        <v>22</v>
      </c>
      <c r="M693" s="49">
        <f t="shared" si="130"/>
        <v>22</v>
      </c>
      <c r="N693">
        <f t="shared" si="139"/>
        <v>2.75</v>
      </c>
      <c r="O693">
        <f t="shared" si="155"/>
        <v>20</v>
      </c>
      <c r="P693" s="49">
        <f t="shared" si="131"/>
        <v>20</v>
      </c>
      <c r="Q693">
        <f t="shared" si="140"/>
        <v>2.82</v>
      </c>
      <c r="R693">
        <f t="shared" si="156"/>
        <v>28</v>
      </c>
      <c r="S693" s="49">
        <f t="shared" si="132"/>
        <v>28</v>
      </c>
      <c r="T693">
        <f t="shared" si="141"/>
        <v>3.1</v>
      </c>
      <c r="U693">
        <f t="shared" si="157"/>
        <v>38</v>
      </c>
      <c r="V693" s="49">
        <f t="shared" si="133"/>
        <v>38</v>
      </c>
      <c r="W693">
        <f t="shared" si="142"/>
        <v>3.5</v>
      </c>
      <c r="X693">
        <f t="shared" si="158"/>
        <v>41</v>
      </c>
      <c r="Y693" s="49">
        <f t="shared" si="134"/>
        <v>41</v>
      </c>
      <c r="Z693">
        <f t="shared" si="143"/>
        <v>2.72</v>
      </c>
      <c r="AA693">
        <f t="shared" si="159"/>
        <v>17</v>
      </c>
      <c r="AB693">
        <f t="shared" si="135"/>
        <v>17</v>
      </c>
      <c r="AC693">
        <f t="shared" si="144"/>
        <v>3.53</v>
      </c>
      <c r="AD693" cm="1">
        <f t="array" ref="AD693">1+SUMPRODUCT((D$469:D$776=D693)*(AC$469:AC$776&lt;AC693))</f>
        <v>40</v>
      </c>
      <c r="AE693">
        <f t="shared" si="145"/>
        <v>40</v>
      </c>
      <c r="AF693">
        <f t="shared" si="146"/>
        <v>3.37</v>
      </c>
      <c r="AG693" cm="1">
        <f t="array" ref="AG693">1+SUMPRODUCT((D$469:D$776=D693)*(AF$469:AF$776&lt;AF693))</f>
        <v>30</v>
      </c>
      <c r="AH693">
        <f t="shared" si="147"/>
        <v>30</v>
      </c>
      <c r="AI693">
        <f t="shared" si="148"/>
        <v>3.39</v>
      </c>
      <c r="AJ693" cm="1">
        <f t="array" ref="AJ693">1+SUMPRODUCT((D$469:D$776=D693)*(AI$469:AI$776&lt;AI693))</f>
        <v>35</v>
      </c>
      <c r="AK693">
        <f t="shared" si="149"/>
        <v>35</v>
      </c>
      <c r="AL693">
        <f t="shared" si="150"/>
        <v>3.39</v>
      </c>
      <c r="AM693" cm="1">
        <f t="array" ref="AM693">1+SUMPRODUCT((D$469:D$776=D693)*(AL$469:AL$776&lt;AL693))</f>
        <v>33</v>
      </c>
      <c r="AN693">
        <f t="shared" si="151"/>
        <v>33</v>
      </c>
    </row>
    <row r="694" spans="2:40" x14ac:dyDescent="0.3">
      <c r="B694" t="s">
        <v>243</v>
      </c>
      <c r="C694" t="str">
        <f>VLOOKUP(B694,class!A$1:B$357,2,FALSE)</f>
        <v>Shire district</v>
      </c>
      <c r="D694" t="str">
        <f>VLOOKUP(B694,classifications!E$3:F$335,2,FALSE)</f>
        <v>Urban with Significant Rural (rural including hub towns 26-49%)</v>
      </c>
      <c r="E694" s="7">
        <f t="shared" si="136"/>
        <v>3.11</v>
      </c>
      <c r="F694" s="49">
        <f t="shared" si="152"/>
        <v>30</v>
      </c>
      <c r="G694" s="49">
        <f t="shared" si="128"/>
        <v>30</v>
      </c>
      <c r="H694">
        <f t="shared" si="137"/>
        <v>3.66</v>
      </c>
      <c r="I694" s="49">
        <f t="shared" si="153"/>
        <v>49</v>
      </c>
      <c r="J694" s="49">
        <f t="shared" si="129"/>
        <v>49</v>
      </c>
      <c r="K694">
        <f t="shared" si="138"/>
        <v>2.75</v>
      </c>
      <c r="L694">
        <f t="shared" si="154"/>
        <v>17</v>
      </c>
      <c r="M694" s="49">
        <f t="shared" si="130"/>
        <v>17</v>
      </c>
      <c r="N694">
        <f t="shared" si="139"/>
        <v>2.57</v>
      </c>
      <c r="O694">
        <f t="shared" si="155"/>
        <v>14</v>
      </c>
      <c r="P694" s="49">
        <f t="shared" si="131"/>
        <v>14</v>
      </c>
      <c r="Q694">
        <f t="shared" si="140"/>
        <v>3.51</v>
      </c>
      <c r="R694">
        <f t="shared" si="156"/>
        <v>49</v>
      </c>
      <c r="S694" s="49">
        <f t="shared" si="132"/>
        <v>49</v>
      </c>
      <c r="T694">
        <f t="shared" si="141"/>
        <v>2.69</v>
      </c>
      <c r="U694">
        <f t="shared" si="157"/>
        <v>17</v>
      </c>
      <c r="V694" s="49">
        <f t="shared" si="133"/>
        <v>17</v>
      </c>
      <c r="W694">
        <f t="shared" si="142"/>
        <v>2.76</v>
      </c>
      <c r="X694">
        <f t="shared" si="158"/>
        <v>23</v>
      </c>
      <c r="Y694" s="49">
        <f t="shared" si="134"/>
        <v>23</v>
      </c>
      <c r="Z694">
        <f t="shared" si="143"/>
        <v>2.34</v>
      </c>
      <c r="AA694">
        <f t="shared" si="159"/>
        <v>5</v>
      </c>
      <c r="AB694">
        <f t="shared" si="135"/>
        <v>5</v>
      </c>
      <c r="AC694">
        <f t="shared" si="144"/>
        <v>3.44</v>
      </c>
      <c r="AD694" cm="1">
        <f t="array" ref="AD694">1+SUMPRODUCT((D$469:D$776=D694)*(AC$469:AC$776&lt;AC694))</f>
        <v>46</v>
      </c>
      <c r="AE694">
        <f t="shared" si="145"/>
        <v>46</v>
      </c>
      <c r="AF694">
        <f t="shared" si="146"/>
        <v>3.17</v>
      </c>
      <c r="AG694" cm="1">
        <f t="array" ref="AG694">1+SUMPRODUCT((D$469:D$776=D694)*(AF$469:AF$776&lt;AF694))</f>
        <v>22</v>
      </c>
      <c r="AH694">
        <f t="shared" si="147"/>
        <v>22</v>
      </c>
      <c r="AI694">
        <f t="shared" si="148"/>
        <v>3.23</v>
      </c>
      <c r="AJ694" cm="1">
        <f t="array" ref="AJ694">1+SUMPRODUCT((D$469:D$776=D694)*(AI$469:AI$776&lt;AI694))</f>
        <v>37</v>
      </c>
      <c r="AK694">
        <f t="shared" si="149"/>
        <v>37</v>
      </c>
      <c r="AL694">
        <f t="shared" si="150"/>
        <v>2.72</v>
      </c>
      <c r="AM694" cm="1">
        <f t="array" ref="AM694">1+SUMPRODUCT((D$469:D$776=D694)*(AL$469:AL$776&lt;AL694))</f>
        <v>6</v>
      </c>
      <c r="AN694">
        <f t="shared" si="151"/>
        <v>6</v>
      </c>
    </row>
    <row r="695" spans="2:40" x14ac:dyDescent="0.3">
      <c r="B695" t="s">
        <v>244</v>
      </c>
      <c r="C695" t="str">
        <f>VLOOKUP(B695,class!A$1:B$357,2,FALSE)</f>
        <v>Unitary authority</v>
      </c>
      <c r="D695" t="str">
        <f>VLOOKUP(B695,classifications!E$3:F$335,2,FALSE)</f>
        <v>Urban with City and Town</v>
      </c>
      <c r="E695" s="7">
        <f t="shared" si="136"/>
        <v>3.01</v>
      </c>
      <c r="F695" s="49">
        <f t="shared" si="152"/>
        <v>31</v>
      </c>
      <c r="G695" s="49">
        <f t="shared" si="128"/>
        <v>31</v>
      </c>
      <c r="H695">
        <f t="shared" si="137"/>
        <v>3.01</v>
      </c>
      <c r="I695" s="49">
        <f t="shared" si="153"/>
        <v>40</v>
      </c>
      <c r="J695" s="49">
        <f t="shared" si="129"/>
        <v>40</v>
      </c>
      <c r="K695">
        <f t="shared" si="138"/>
        <v>2.57</v>
      </c>
      <c r="L695">
        <f t="shared" si="154"/>
        <v>12</v>
      </c>
      <c r="M695" s="49">
        <f t="shared" si="130"/>
        <v>12</v>
      </c>
      <c r="N695">
        <f t="shared" si="139"/>
        <v>2.81</v>
      </c>
      <c r="O695">
        <f t="shared" si="155"/>
        <v>45</v>
      </c>
      <c r="P695" s="49">
        <f t="shared" si="131"/>
        <v>45</v>
      </c>
      <c r="Q695">
        <f t="shared" si="140"/>
        <v>2.83</v>
      </c>
      <c r="R695">
        <f t="shared" si="156"/>
        <v>38</v>
      </c>
      <c r="S695" s="49">
        <f t="shared" si="132"/>
        <v>38</v>
      </c>
      <c r="T695">
        <f t="shared" si="141"/>
        <v>2.81</v>
      </c>
      <c r="U695">
        <f t="shared" si="157"/>
        <v>32</v>
      </c>
      <c r="V695" s="49">
        <f t="shared" si="133"/>
        <v>32</v>
      </c>
      <c r="W695">
        <f t="shared" si="142"/>
        <v>2.69</v>
      </c>
      <c r="X695">
        <f t="shared" si="158"/>
        <v>19</v>
      </c>
      <c r="Y695" s="49">
        <f t="shared" si="134"/>
        <v>19</v>
      </c>
      <c r="Z695">
        <f t="shared" si="143"/>
        <v>2.86</v>
      </c>
      <c r="AA695">
        <f t="shared" si="159"/>
        <v>48</v>
      </c>
      <c r="AB695">
        <f t="shared" si="135"/>
        <v>48</v>
      </c>
      <c r="AC695">
        <f t="shared" si="144"/>
        <v>2.89</v>
      </c>
      <c r="AD695" cm="1">
        <f t="array" ref="AD695">1+SUMPRODUCT((D$469:D$776=D695)*(AC$469:AC$776&lt;AC695))</f>
        <v>25</v>
      </c>
      <c r="AE695">
        <f t="shared" si="145"/>
        <v>25</v>
      </c>
      <c r="AF695">
        <f t="shared" si="146"/>
        <v>3.29</v>
      </c>
      <c r="AG695" cm="1">
        <f t="array" ref="AG695">1+SUMPRODUCT((D$469:D$776=D695)*(AF$469:AF$776&lt;AF695))</f>
        <v>41</v>
      </c>
      <c r="AH695">
        <f t="shared" si="147"/>
        <v>41</v>
      </c>
      <c r="AI695">
        <f t="shared" si="148"/>
        <v>3</v>
      </c>
      <c r="AJ695" cm="1">
        <f t="array" ref="AJ695">1+SUMPRODUCT((D$469:D$776=D695)*(AI$469:AI$776&lt;AI695))</f>
        <v>25</v>
      </c>
      <c r="AK695">
        <f t="shared" si="149"/>
        <v>25</v>
      </c>
      <c r="AL695">
        <f t="shared" si="150"/>
        <v>3.14</v>
      </c>
      <c r="AM695" cm="1">
        <f t="array" ref="AM695">1+SUMPRODUCT((D$469:D$776=D695)*(AL$469:AL$776&lt;AL695))</f>
        <v>30</v>
      </c>
      <c r="AN695">
        <f t="shared" si="151"/>
        <v>30</v>
      </c>
    </row>
    <row r="696" spans="2:40" x14ac:dyDescent="0.3">
      <c r="B696" t="s">
        <v>245</v>
      </c>
      <c r="C696" t="str">
        <f>VLOOKUP(B696,class!A$1:B$357,2,FALSE)</f>
        <v>Shire district</v>
      </c>
      <c r="D696" t="str">
        <f>VLOOKUP(B696,classifications!E$3:F$335,2,FALSE)</f>
        <v xml:space="preserve">Mainly Rural (rural including hub towns &gt;=80%) </v>
      </c>
      <c r="E696" s="7">
        <f t="shared" si="136"/>
        <v>2.73</v>
      </c>
      <c r="F696" s="49">
        <f t="shared" si="152"/>
        <v>10</v>
      </c>
      <c r="G696" s="49">
        <f t="shared" si="128"/>
        <v>10</v>
      </c>
      <c r="H696">
        <f t="shared" si="137"/>
        <v>3.32</v>
      </c>
      <c r="I696" s="49">
        <f t="shared" si="153"/>
        <v>38</v>
      </c>
      <c r="J696" s="49">
        <f t="shared" si="129"/>
        <v>38</v>
      </c>
      <c r="K696">
        <f t="shared" si="138"/>
        <v>2.95</v>
      </c>
      <c r="L696">
        <f t="shared" si="154"/>
        <v>32</v>
      </c>
      <c r="M696" s="49">
        <f t="shared" si="130"/>
        <v>32</v>
      </c>
      <c r="N696">
        <f t="shared" si="139"/>
        <v>2.78</v>
      </c>
      <c r="O696">
        <f t="shared" si="155"/>
        <v>28</v>
      </c>
      <c r="P696" s="49">
        <f t="shared" si="131"/>
        <v>28</v>
      </c>
      <c r="Q696">
        <f t="shared" si="140"/>
        <v>2.36</v>
      </c>
      <c r="R696">
        <f t="shared" si="156"/>
        <v>4</v>
      </c>
      <c r="S696" s="49">
        <f t="shared" si="132"/>
        <v>4</v>
      </c>
      <c r="T696">
        <f t="shared" si="141"/>
        <v>2.92</v>
      </c>
      <c r="U696">
        <f t="shared" si="157"/>
        <v>35</v>
      </c>
      <c r="V696" s="49">
        <f t="shared" si="133"/>
        <v>35</v>
      </c>
      <c r="W696">
        <f t="shared" si="142"/>
        <v>2.42</v>
      </c>
      <c r="X696">
        <f t="shared" si="158"/>
        <v>9</v>
      </c>
      <c r="Y696" s="49">
        <f t="shared" si="134"/>
        <v>9</v>
      </c>
      <c r="Z696">
        <f t="shared" si="143"/>
        <v>2.61</v>
      </c>
      <c r="AA696">
        <f t="shared" si="159"/>
        <v>14</v>
      </c>
      <c r="AB696">
        <f t="shared" si="135"/>
        <v>14</v>
      </c>
      <c r="AC696">
        <f t="shared" si="144"/>
        <v>2.6</v>
      </c>
      <c r="AD696" cm="1">
        <f t="array" ref="AD696">1+SUMPRODUCT((D$469:D$776=D696)*(AC$469:AC$776&lt;AC696))</f>
        <v>8</v>
      </c>
      <c r="AE696">
        <f t="shared" si="145"/>
        <v>8</v>
      </c>
      <c r="AF696">
        <f t="shared" si="146"/>
        <v>3.32</v>
      </c>
      <c r="AG696" cm="1">
        <f t="array" ref="AG696">1+SUMPRODUCT((D$469:D$776=D696)*(AF$469:AF$776&lt;AF696))</f>
        <v>32</v>
      </c>
      <c r="AH696">
        <f t="shared" si="147"/>
        <v>32</v>
      </c>
      <c r="AI696">
        <f t="shared" si="148"/>
        <v>2.62</v>
      </c>
      <c r="AJ696" cm="1">
        <f t="array" ref="AJ696">1+SUMPRODUCT((D$469:D$776=D696)*(AI$469:AI$776&lt;AI696))</f>
        <v>9</v>
      </c>
      <c r="AK696">
        <f t="shared" si="149"/>
        <v>9</v>
      </c>
      <c r="AL696">
        <f t="shared" si="150"/>
        <v>3.61</v>
      </c>
      <c r="AM696" cm="1">
        <f t="array" ref="AM696">1+SUMPRODUCT((D$469:D$776=D696)*(AL$469:AL$776&lt;AL696))</f>
        <v>35</v>
      </c>
      <c r="AN696">
        <f t="shared" si="151"/>
        <v>35</v>
      </c>
    </row>
    <row r="697" spans="2:40" x14ac:dyDescent="0.3">
      <c r="B697" t="s">
        <v>246</v>
      </c>
      <c r="C697" t="str">
        <f>VLOOKUP(B697,class!A$1:B$357,2,FALSE)</f>
        <v>Shire district</v>
      </c>
      <c r="D697" t="str">
        <f>VLOOKUP(B697,classifications!E$3:F$335,2,FALSE)</f>
        <v xml:space="preserve">Largely Rural (rural including hub towns 50-79%) </v>
      </c>
      <c r="E697" s="7">
        <f t="shared" si="136"/>
        <v>2.29</v>
      </c>
      <c r="F697" s="49">
        <f t="shared" si="152"/>
        <v>1</v>
      </c>
      <c r="G697" s="49">
        <f t="shared" si="128"/>
        <v>1</v>
      </c>
      <c r="H697">
        <f t="shared" si="137"/>
        <v>2.1</v>
      </c>
      <c r="I697" s="49">
        <f t="shared" si="153"/>
        <v>1</v>
      </c>
      <c r="J697" s="49">
        <f t="shared" si="129"/>
        <v>1</v>
      </c>
      <c r="K697">
        <f t="shared" si="138"/>
        <v>2.04</v>
      </c>
      <c r="L697">
        <f t="shared" si="154"/>
        <v>2</v>
      </c>
      <c r="M697" s="49">
        <f t="shared" si="130"/>
        <v>2</v>
      </c>
      <c r="N697">
        <f t="shared" si="139"/>
        <v>2.2200000000000002</v>
      </c>
      <c r="O697">
        <f t="shared" si="155"/>
        <v>1</v>
      </c>
      <c r="P697" s="49">
        <f t="shared" si="131"/>
        <v>1</v>
      </c>
      <c r="Q697">
        <f t="shared" si="140"/>
        <v>2.35</v>
      </c>
      <c r="R697">
        <f t="shared" si="156"/>
        <v>3</v>
      </c>
      <c r="S697" s="49">
        <f t="shared" si="132"/>
        <v>3</v>
      </c>
      <c r="T697">
        <f t="shared" si="141"/>
        <v>2.2200000000000002</v>
      </c>
      <c r="U697">
        <f t="shared" si="157"/>
        <v>1</v>
      </c>
      <c r="V697" s="49">
        <f t="shared" si="133"/>
        <v>1</v>
      </c>
      <c r="W697">
        <f t="shared" si="142"/>
        <v>2.57</v>
      </c>
      <c r="X697">
        <f t="shared" si="158"/>
        <v>8</v>
      </c>
      <c r="Y697" s="49">
        <f t="shared" si="134"/>
        <v>8</v>
      </c>
      <c r="Z697">
        <f t="shared" si="143"/>
        <v>2.29</v>
      </c>
      <c r="AA697">
        <f t="shared" si="159"/>
        <v>2</v>
      </c>
      <c r="AB697">
        <f t="shared" si="135"/>
        <v>2</v>
      </c>
      <c r="AC697">
        <f t="shared" si="144"/>
        <v>2.35</v>
      </c>
      <c r="AD697" cm="1">
        <f t="array" ref="AD697">1+SUMPRODUCT((D$469:D$776=D697)*(AC$469:AC$776&lt;AC697))</f>
        <v>2</v>
      </c>
      <c r="AE697">
        <f t="shared" si="145"/>
        <v>2</v>
      </c>
      <c r="AF697">
        <f t="shared" si="146"/>
        <v>3.69</v>
      </c>
      <c r="AG697" cm="1">
        <f t="array" ref="AG697">1+SUMPRODUCT((D$469:D$776=D697)*(AF$469:AF$776&lt;AF697))</f>
        <v>38</v>
      </c>
      <c r="AH697">
        <f t="shared" si="147"/>
        <v>38</v>
      </c>
      <c r="AI697">
        <f t="shared" si="148"/>
        <v>2.95</v>
      </c>
      <c r="AJ697" cm="1">
        <f t="array" ref="AJ697">1+SUMPRODUCT((D$469:D$776=D697)*(AI$469:AI$776&lt;AI697))</f>
        <v>15</v>
      </c>
      <c r="AK697">
        <f t="shared" si="149"/>
        <v>15</v>
      </c>
      <c r="AL697">
        <f t="shared" si="150"/>
        <v>2.4700000000000002</v>
      </c>
      <c r="AM697" cm="1">
        <f t="array" ref="AM697">1+SUMPRODUCT((D$469:D$776=D697)*(AL$469:AL$776&lt;AL697))</f>
        <v>2</v>
      </c>
      <c r="AN697">
        <f t="shared" si="151"/>
        <v>2</v>
      </c>
    </row>
    <row r="698" spans="2:40" x14ac:dyDescent="0.3">
      <c r="B698" t="s">
        <v>247</v>
      </c>
      <c r="C698" t="str">
        <f>VLOOKUP(B698,class!A$1:B$357,2,FALSE)</f>
        <v>Shire district</v>
      </c>
      <c r="D698" t="str">
        <f>VLOOKUP(B698,classifications!E$3:F$335,2,FALSE)</f>
        <v xml:space="preserve">Largely Rural (rural including hub towns 50-79%) </v>
      </c>
      <c r="E698" s="7">
        <f t="shared" si="136"/>
        <v>3.3</v>
      </c>
      <c r="F698" s="49">
        <f t="shared" si="152"/>
        <v>40</v>
      </c>
      <c r="G698" s="49">
        <f t="shared" si="128"/>
        <v>40</v>
      </c>
      <c r="H698">
        <f t="shared" si="137"/>
        <v>2.56</v>
      </c>
      <c r="I698" s="49">
        <f t="shared" si="153"/>
        <v>3</v>
      </c>
      <c r="J698" s="49">
        <f t="shared" si="129"/>
        <v>3</v>
      </c>
      <c r="K698">
        <f t="shared" si="138"/>
        <v>2.64</v>
      </c>
      <c r="L698">
        <f t="shared" si="154"/>
        <v>11</v>
      </c>
      <c r="M698" s="49">
        <f t="shared" si="130"/>
        <v>11</v>
      </c>
      <c r="N698">
        <f t="shared" si="139"/>
        <v>2.8</v>
      </c>
      <c r="O698">
        <f t="shared" si="155"/>
        <v>25</v>
      </c>
      <c r="P698" s="49">
        <f t="shared" si="131"/>
        <v>25</v>
      </c>
      <c r="Q698">
        <f t="shared" si="140"/>
        <v>2.5</v>
      </c>
      <c r="R698">
        <f t="shared" si="156"/>
        <v>9</v>
      </c>
      <c r="S698" s="49">
        <f t="shared" si="132"/>
        <v>9</v>
      </c>
      <c r="T698">
        <f t="shared" si="141"/>
        <v>2.89</v>
      </c>
      <c r="U698">
        <f t="shared" si="157"/>
        <v>27</v>
      </c>
      <c r="V698" s="49">
        <f t="shared" si="133"/>
        <v>27</v>
      </c>
      <c r="W698">
        <f t="shared" si="142"/>
        <v>2.4300000000000002</v>
      </c>
      <c r="X698">
        <f t="shared" si="158"/>
        <v>3</v>
      </c>
      <c r="Y698" s="49">
        <f t="shared" si="134"/>
        <v>3</v>
      </c>
      <c r="Z698">
        <f t="shared" si="143"/>
        <v>3.09</v>
      </c>
      <c r="AA698">
        <f t="shared" si="159"/>
        <v>36</v>
      </c>
      <c r="AB698">
        <f t="shared" si="135"/>
        <v>36</v>
      </c>
      <c r="AC698">
        <f t="shared" si="144"/>
        <v>3</v>
      </c>
      <c r="AD698" cm="1">
        <f t="array" ref="AD698">1+SUMPRODUCT((D$469:D$776=D698)*(AC$469:AC$776&lt;AC698))</f>
        <v>18</v>
      </c>
      <c r="AE698">
        <f t="shared" si="145"/>
        <v>18</v>
      </c>
      <c r="AF698">
        <f t="shared" si="146"/>
        <v>2.88</v>
      </c>
      <c r="AG698" cm="1">
        <f t="array" ref="AG698">1+SUMPRODUCT((D$469:D$776=D698)*(AF$469:AF$776&lt;AF698))</f>
        <v>7</v>
      </c>
      <c r="AH698">
        <f t="shared" si="147"/>
        <v>7</v>
      </c>
      <c r="AI698">
        <f t="shared" si="148"/>
        <v>2.79</v>
      </c>
      <c r="AJ698" cm="1">
        <f t="array" ref="AJ698">1+SUMPRODUCT((D$469:D$776=D698)*(AI$469:AI$776&lt;AI698))</f>
        <v>11</v>
      </c>
      <c r="AK698">
        <f t="shared" si="149"/>
        <v>11</v>
      </c>
      <c r="AL698">
        <f t="shared" si="150"/>
        <v>2.98</v>
      </c>
      <c r="AM698" cm="1">
        <f t="array" ref="AM698">1+SUMPRODUCT((D$469:D$776=D698)*(AL$469:AL$776&lt;AL698))</f>
        <v>17</v>
      </c>
      <c r="AN698">
        <f t="shared" si="151"/>
        <v>17</v>
      </c>
    </row>
    <row r="699" spans="2:40" x14ac:dyDescent="0.3">
      <c r="B699" t="s">
        <v>248</v>
      </c>
      <c r="C699" t="str">
        <f>VLOOKUP(B699,class!A$1:B$357,2,FALSE)</f>
        <v>Shire district</v>
      </c>
      <c r="D699" t="str">
        <f>VLOOKUP(B699,classifications!E$3:F$335,2,FALSE)</f>
        <v xml:space="preserve">Mainly Rural (rural including hub towns &gt;=80%) </v>
      </c>
      <c r="E699" s="7">
        <f t="shared" si="136"/>
        <v>3.15</v>
      </c>
      <c r="F699" s="49">
        <f t="shared" si="152"/>
        <v>33</v>
      </c>
      <c r="G699" s="49">
        <f t="shared" si="128"/>
        <v>33</v>
      </c>
      <c r="H699">
        <f t="shared" si="137"/>
        <v>3.02</v>
      </c>
      <c r="I699" s="49">
        <f t="shared" si="153"/>
        <v>29</v>
      </c>
      <c r="J699" s="49">
        <f t="shared" si="129"/>
        <v>29</v>
      </c>
      <c r="K699">
        <f t="shared" si="138"/>
        <v>2.38</v>
      </c>
      <c r="L699">
        <f t="shared" si="154"/>
        <v>5</v>
      </c>
      <c r="M699" s="49">
        <f t="shared" si="130"/>
        <v>5</v>
      </c>
      <c r="N699">
        <f t="shared" si="139"/>
        <v>2.74</v>
      </c>
      <c r="O699">
        <f t="shared" si="155"/>
        <v>25</v>
      </c>
      <c r="P699" s="49">
        <f t="shared" si="131"/>
        <v>25</v>
      </c>
      <c r="Q699">
        <f t="shared" si="140"/>
        <v>2.48</v>
      </c>
      <c r="R699">
        <f t="shared" si="156"/>
        <v>10</v>
      </c>
      <c r="S699" s="49">
        <f t="shared" si="132"/>
        <v>10</v>
      </c>
      <c r="T699">
        <f t="shared" si="141"/>
        <v>2.61</v>
      </c>
      <c r="U699">
        <f t="shared" si="157"/>
        <v>18</v>
      </c>
      <c r="V699" s="49">
        <f t="shared" si="133"/>
        <v>18</v>
      </c>
      <c r="W699">
        <f t="shared" si="142"/>
        <v>2.71</v>
      </c>
      <c r="X699">
        <f t="shared" si="158"/>
        <v>22</v>
      </c>
      <c r="Y699" s="49">
        <f t="shared" si="134"/>
        <v>22</v>
      </c>
      <c r="Z699">
        <f t="shared" si="143"/>
        <v>2.42</v>
      </c>
      <c r="AA699">
        <f t="shared" si="159"/>
        <v>6</v>
      </c>
      <c r="AB699">
        <f t="shared" si="135"/>
        <v>6</v>
      </c>
      <c r="AC699">
        <f t="shared" si="144"/>
        <v>2.4900000000000002</v>
      </c>
      <c r="AD699" cm="1">
        <f t="array" ref="AD699">1+SUMPRODUCT((D$469:D$776=D699)*(AC$469:AC$776&lt;AC699))</f>
        <v>5</v>
      </c>
      <c r="AE699">
        <f t="shared" si="145"/>
        <v>5</v>
      </c>
      <c r="AF699">
        <f t="shared" si="146"/>
        <v>3.03</v>
      </c>
      <c r="AG699" cm="1">
        <f t="array" ref="AG699">1+SUMPRODUCT((D$469:D$776=D699)*(AF$469:AF$776&lt;AF699))</f>
        <v>20</v>
      </c>
      <c r="AH699">
        <f t="shared" si="147"/>
        <v>20</v>
      </c>
      <c r="AI699">
        <f t="shared" si="148"/>
        <v>2.83</v>
      </c>
      <c r="AJ699" cm="1">
        <f t="array" ref="AJ699">1+SUMPRODUCT((D$469:D$776=D699)*(AI$469:AI$776&lt;AI699))</f>
        <v>16</v>
      </c>
      <c r="AK699">
        <f t="shared" si="149"/>
        <v>16</v>
      </c>
      <c r="AL699">
        <f t="shared" si="150"/>
        <v>3.37</v>
      </c>
      <c r="AM699" cm="1">
        <f t="array" ref="AM699">1+SUMPRODUCT((D$469:D$776=D699)*(AL$469:AL$776&lt;AL699))</f>
        <v>31</v>
      </c>
      <c r="AN699">
        <f t="shared" si="151"/>
        <v>31</v>
      </c>
    </row>
    <row r="700" spans="2:40" x14ac:dyDescent="0.3">
      <c r="B700" t="s">
        <v>249</v>
      </c>
      <c r="C700" t="str">
        <f>VLOOKUP(B700,class!A$1:B$357,2,FALSE)</f>
        <v>Shire district</v>
      </c>
      <c r="D700" t="str">
        <f>VLOOKUP(B700,classifications!E$3:F$335,2,FALSE)</f>
        <v xml:space="preserve">Mainly Rural (rural including hub towns &gt;=80%) </v>
      </c>
      <c r="E700" s="7">
        <f t="shared" si="136"/>
        <v>3.35</v>
      </c>
      <c r="F700" s="49">
        <f t="shared" si="152"/>
        <v>37</v>
      </c>
      <c r="G700" s="49">
        <f t="shared" si="128"/>
        <v>37</v>
      </c>
      <c r="H700">
        <f t="shared" si="137"/>
        <v>3.42</v>
      </c>
      <c r="I700" s="49">
        <f t="shared" si="153"/>
        <v>40</v>
      </c>
      <c r="J700" s="49">
        <f t="shared" si="129"/>
        <v>40</v>
      </c>
      <c r="K700">
        <f t="shared" si="138"/>
        <v>2.94</v>
      </c>
      <c r="L700">
        <f t="shared" si="154"/>
        <v>31</v>
      </c>
      <c r="M700" s="49">
        <f t="shared" si="130"/>
        <v>31</v>
      </c>
      <c r="N700">
        <f t="shared" si="139"/>
        <v>2.85</v>
      </c>
      <c r="O700">
        <f t="shared" si="155"/>
        <v>30</v>
      </c>
      <c r="P700" s="49">
        <f t="shared" si="131"/>
        <v>30</v>
      </c>
      <c r="Q700">
        <f t="shared" si="140"/>
        <v>3.11</v>
      </c>
      <c r="R700">
        <f t="shared" si="156"/>
        <v>39</v>
      </c>
      <c r="S700" s="49">
        <f t="shared" si="132"/>
        <v>39</v>
      </c>
      <c r="T700">
        <f t="shared" si="141"/>
        <v>3</v>
      </c>
      <c r="U700">
        <f t="shared" si="157"/>
        <v>38</v>
      </c>
      <c r="V700" s="49">
        <f t="shared" si="133"/>
        <v>38</v>
      </c>
      <c r="W700">
        <f t="shared" si="142"/>
        <v>2.78</v>
      </c>
      <c r="X700">
        <f t="shared" si="158"/>
        <v>27</v>
      </c>
      <c r="Y700" s="49">
        <f t="shared" si="134"/>
        <v>27</v>
      </c>
      <c r="Z700">
        <f t="shared" si="143"/>
        <v>2.81</v>
      </c>
      <c r="AA700">
        <f t="shared" si="159"/>
        <v>22</v>
      </c>
      <c r="AB700">
        <f t="shared" si="135"/>
        <v>22</v>
      </c>
      <c r="AC700">
        <f t="shared" si="144"/>
        <v>3.22</v>
      </c>
      <c r="AD700" cm="1">
        <f t="array" ref="AD700">1+SUMPRODUCT((D$469:D$776=D700)*(AC$469:AC$776&lt;AC700))</f>
        <v>37</v>
      </c>
      <c r="AE700">
        <f t="shared" si="145"/>
        <v>37</v>
      </c>
      <c r="AF700">
        <f t="shared" si="146"/>
        <v>3.68</v>
      </c>
      <c r="AG700" cm="1">
        <f t="array" ref="AG700">1+SUMPRODUCT((D$469:D$776=D700)*(AF$469:AF$776&lt;AF700))</f>
        <v>42</v>
      </c>
      <c r="AH700">
        <f t="shared" si="147"/>
        <v>42</v>
      </c>
      <c r="AI700">
        <f t="shared" si="148"/>
        <v>3.25</v>
      </c>
      <c r="AJ700" cm="1">
        <f t="array" ref="AJ700">1+SUMPRODUCT((D$469:D$776=D700)*(AI$469:AI$776&lt;AI700))</f>
        <v>30</v>
      </c>
      <c r="AK700">
        <f t="shared" si="149"/>
        <v>30</v>
      </c>
      <c r="AL700">
        <f t="shared" si="150"/>
        <v>3.35</v>
      </c>
      <c r="AM700" cm="1">
        <f t="array" ref="AM700">1+SUMPRODUCT((D$469:D$776=D700)*(AL$469:AL$776&lt;AL700))</f>
        <v>29</v>
      </c>
      <c r="AN700">
        <f t="shared" si="151"/>
        <v>29</v>
      </c>
    </row>
    <row r="701" spans="2:40" x14ac:dyDescent="0.3">
      <c r="B701" t="s">
        <v>251</v>
      </c>
      <c r="C701" t="str">
        <f>VLOOKUP(B701,class!A$1:B$357,2,FALSE)</f>
        <v>Shire district</v>
      </c>
      <c r="D701" t="str">
        <f>VLOOKUP(B701,classifications!E$3:F$335,2,FALSE)</f>
        <v xml:space="preserve">Mainly Rural (rural including hub towns &gt;=80%) </v>
      </c>
      <c r="E701" s="7">
        <f t="shared" si="136"/>
        <v>3.12</v>
      </c>
      <c r="F701" s="49">
        <f t="shared" si="152"/>
        <v>29</v>
      </c>
      <c r="G701" s="49">
        <f t="shared" si="128"/>
        <v>29</v>
      </c>
      <c r="H701">
        <f t="shared" si="137"/>
        <v>3.31</v>
      </c>
      <c r="I701" s="49">
        <f t="shared" si="153"/>
        <v>37</v>
      </c>
      <c r="J701" s="49">
        <f t="shared" si="129"/>
        <v>37</v>
      </c>
      <c r="K701">
        <f t="shared" si="138"/>
        <v>2.59</v>
      </c>
      <c r="L701">
        <f t="shared" si="154"/>
        <v>16</v>
      </c>
      <c r="M701" s="49">
        <f t="shared" si="130"/>
        <v>16</v>
      </c>
      <c r="N701">
        <f t="shared" si="139"/>
        <v>2.41</v>
      </c>
      <c r="O701">
        <f t="shared" si="155"/>
        <v>10</v>
      </c>
      <c r="P701" s="49">
        <f t="shared" si="131"/>
        <v>10</v>
      </c>
      <c r="Q701">
        <f t="shared" si="140"/>
        <v>2.85</v>
      </c>
      <c r="R701">
        <f t="shared" si="156"/>
        <v>29</v>
      </c>
      <c r="S701" s="49">
        <f t="shared" si="132"/>
        <v>29</v>
      </c>
      <c r="T701">
        <f t="shared" si="141"/>
        <v>2.84</v>
      </c>
      <c r="U701">
        <f t="shared" si="157"/>
        <v>31</v>
      </c>
      <c r="V701" s="49">
        <f t="shared" si="133"/>
        <v>31</v>
      </c>
      <c r="W701">
        <f t="shared" si="142"/>
        <v>3.04</v>
      </c>
      <c r="X701">
        <f t="shared" si="158"/>
        <v>36</v>
      </c>
      <c r="Y701" s="49">
        <f t="shared" si="134"/>
        <v>36</v>
      </c>
      <c r="Z701">
        <f t="shared" si="143"/>
        <v>2.76</v>
      </c>
      <c r="AA701">
        <f t="shared" si="159"/>
        <v>21</v>
      </c>
      <c r="AB701">
        <f t="shared" si="135"/>
        <v>21</v>
      </c>
      <c r="AC701">
        <f t="shared" si="144"/>
        <v>2.86</v>
      </c>
      <c r="AD701" cm="1">
        <f t="array" ref="AD701">1+SUMPRODUCT((D$469:D$776=D701)*(AC$469:AC$776&lt;AC701))</f>
        <v>17</v>
      </c>
      <c r="AE701">
        <f t="shared" si="145"/>
        <v>17</v>
      </c>
      <c r="AF701">
        <f t="shared" si="146"/>
        <v>3.07</v>
      </c>
      <c r="AG701" cm="1">
        <f t="array" ref="AG701">1+SUMPRODUCT((D$469:D$776=D701)*(AF$469:AF$776&lt;AF701))</f>
        <v>22</v>
      </c>
      <c r="AH701">
        <f t="shared" si="147"/>
        <v>22</v>
      </c>
      <c r="AI701">
        <f t="shared" si="148"/>
        <v>3.52</v>
      </c>
      <c r="AJ701" cm="1">
        <f t="array" ref="AJ701">1+SUMPRODUCT((D$469:D$776=D701)*(AI$469:AI$776&lt;AI701))</f>
        <v>41</v>
      </c>
      <c r="AK701">
        <f t="shared" si="149"/>
        <v>41</v>
      </c>
      <c r="AL701">
        <f t="shared" si="150"/>
        <v>3.21</v>
      </c>
      <c r="AM701" cm="1">
        <f t="array" ref="AM701">1+SUMPRODUCT((D$469:D$776=D701)*(AL$469:AL$776&lt;AL701))</f>
        <v>24</v>
      </c>
      <c r="AN701">
        <f t="shared" si="151"/>
        <v>24</v>
      </c>
    </row>
    <row r="702" spans="2:40" x14ac:dyDescent="0.3">
      <c r="B702" t="s">
        <v>252</v>
      </c>
      <c r="C702" t="str">
        <f>VLOOKUP(B702,class!A$1:B$357,2,FALSE)</f>
        <v>Shire district</v>
      </c>
      <c r="D702" t="str">
        <f>VLOOKUP(B702,classifications!E$3:F$335,2,FALSE)</f>
        <v>Urban with City and Town</v>
      </c>
      <c r="E702" s="7">
        <f t="shared" si="136"/>
        <v>3.41</v>
      </c>
      <c r="F702" s="49">
        <f t="shared" si="152"/>
        <v>81</v>
      </c>
      <c r="G702" s="49">
        <f t="shared" si="128"/>
        <v>81</v>
      </c>
      <c r="H702">
        <f t="shared" si="137"/>
        <v>3.01</v>
      </c>
      <c r="I702" s="49">
        <f t="shared" si="153"/>
        <v>40</v>
      </c>
      <c r="J702" s="49">
        <f t="shared" si="129"/>
        <v>40</v>
      </c>
      <c r="K702">
        <f t="shared" si="138"/>
        <v>3.21</v>
      </c>
      <c r="L702">
        <f t="shared" si="154"/>
        <v>78</v>
      </c>
      <c r="M702" s="49">
        <f t="shared" si="130"/>
        <v>78</v>
      </c>
      <c r="N702">
        <f t="shared" si="139"/>
        <v>2.4300000000000002</v>
      </c>
      <c r="O702">
        <f t="shared" si="155"/>
        <v>11</v>
      </c>
      <c r="P702" s="49">
        <f t="shared" si="131"/>
        <v>11</v>
      </c>
      <c r="Q702">
        <f t="shared" si="140"/>
        <v>2.69</v>
      </c>
      <c r="R702">
        <f t="shared" si="156"/>
        <v>23</v>
      </c>
      <c r="S702" s="49">
        <f t="shared" si="132"/>
        <v>23</v>
      </c>
      <c r="T702">
        <f t="shared" si="141"/>
        <v>2.62</v>
      </c>
      <c r="U702">
        <f t="shared" si="157"/>
        <v>16</v>
      </c>
      <c r="V702" s="49">
        <f t="shared" si="133"/>
        <v>16</v>
      </c>
      <c r="W702">
        <f t="shared" si="142"/>
        <v>2.71</v>
      </c>
      <c r="X702">
        <f t="shared" si="158"/>
        <v>21</v>
      </c>
      <c r="Y702" s="49">
        <f t="shared" si="134"/>
        <v>21</v>
      </c>
      <c r="Z702">
        <f t="shared" si="143"/>
        <v>2.73</v>
      </c>
      <c r="AA702">
        <f t="shared" si="159"/>
        <v>31</v>
      </c>
      <c r="AB702">
        <f t="shared" si="135"/>
        <v>31</v>
      </c>
      <c r="AC702">
        <f t="shared" si="144"/>
        <v>2.97</v>
      </c>
      <c r="AD702" cm="1">
        <f t="array" ref="AD702">1+SUMPRODUCT((D$469:D$776=D702)*(AC$469:AC$776&lt;AC702))</f>
        <v>33</v>
      </c>
      <c r="AE702">
        <f t="shared" si="145"/>
        <v>33</v>
      </c>
      <c r="AF702">
        <f t="shared" si="146"/>
        <v>2.7</v>
      </c>
      <c r="AG702" cm="1">
        <f t="array" ref="AG702">1+SUMPRODUCT((D$469:D$776=D702)*(AF$469:AF$776&lt;AF702))</f>
        <v>3</v>
      </c>
      <c r="AH702">
        <f t="shared" si="147"/>
        <v>3</v>
      </c>
      <c r="AI702">
        <f t="shared" si="148"/>
        <v>3.62</v>
      </c>
      <c r="AJ702" cm="1">
        <f t="array" ref="AJ702">1+SUMPRODUCT((D$469:D$776=D702)*(AI$469:AI$776&lt;AI702))</f>
        <v>81</v>
      </c>
      <c r="AK702">
        <f t="shared" si="149"/>
        <v>81</v>
      </c>
      <c r="AL702">
        <f t="shared" si="150"/>
        <v>3.34</v>
      </c>
      <c r="AM702" cm="1">
        <f t="array" ref="AM702">1+SUMPRODUCT((D$469:D$776=D702)*(AL$469:AL$776&lt;AL702))</f>
        <v>52</v>
      </c>
      <c r="AN702">
        <f t="shared" si="151"/>
        <v>52</v>
      </c>
    </row>
    <row r="703" spans="2:40" x14ac:dyDescent="0.3">
      <c r="B703" t="s">
        <v>253</v>
      </c>
      <c r="C703" t="str">
        <f>VLOOKUP(B703,class!A$1:B$357,2,FALSE)</f>
        <v>Shire district</v>
      </c>
      <c r="D703" t="str">
        <f>VLOOKUP(B703,classifications!E$3:F$335,2,FALSE)</f>
        <v xml:space="preserve">Largely Rural (rural including hub towns 50-79%) </v>
      </c>
      <c r="E703" s="7">
        <f t="shared" si="136"/>
        <v>3.09</v>
      </c>
      <c r="F703" s="49">
        <f t="shared" si="152"/>
        <v>29</v>
      </c>
      <c r="G703" s="49">
        <f t="shared" si="128"/>
        <v>29</v>
      </c>
      <c r="H703">
        <f t="shared" si="137"/>
        <v>2.91</v>
      </c>
      <c r="I703" s="49">
        <f t="shared" si="153"/>
        <v>22</v>
      </c>
      <c r="J703" s="49">
        <f t="shared" si="129"/>
        <v>22</v>
      </c>
      <c r="K703">
        <f t="shared" si="138"/>
        <v>2.52</v>
      </c>
      <c r="L703">
        <f t="shared" si="154"/>
        <v>7</v>
      </c>
      <c r="M703" s="49">
        <f t="shared" si="130"/>
        <v>7</v>
      </c>
      <c r="N703">
        <f t="shared" si="139"/>
        <v>2.86</v>
      </c>
      <c r="O703">
        <f t="shared" si="155"/>
        <v>33</v>
      </c>
      <c r="P703" s="49">
        <f t="shared" si="131"/>
        <v>33</v>
      </c>
      <c r="Q703">
        <f t="shared" si="140"/>
        <v>2.5</v>
      </c>
      <c r="R703">
        <f t="shared" si="156"/>
        <v>9</v>
      </c>
      <c r="S703" s="49">
        <f t="shared" si="132"/>
        <v>9</v>
      </c>
      <c r="T703">
        <f t="shared" si="141"/>
        <v>2.65</v>
      </c>
      <c r="U703">
        <f t="shared" si="157"/>
        <v>7</v>
      </c>
      <c r="V703" s="49">
        <f t="shared" si="133"/>
        <v>7</v>
      </c>
      <c r="W703">
        <f t="shared" si="142"/>
        <v>2.77</v>
      </c>
      <c r="X703">
        <f t="shared" si="158"/>
        <v>19</v>
      </c>
      <c r="Y703" s="49">
        <f t="shared" si="134"/>
        <v>19</v>
      </c>
      <c r="Z703">
        <f t="shared" si="143"/>
        <v>2.5099999999999998</v>
      </c>
      <c r="AA703">
        <f t="shared" si="159"/>
        <v>6</v>
      </c>
      <c r="AB703">
        <f t="shared" si="135"/>
        <v>6</v>
      </c>
      <c r="AC703">
        <f t="shared" si="144"/>
        <v>2.85</v>
      </c>
      <c r="AD703" cm="1">
        <f t="array" ref="AD703">1+SUMPRODUCT((D$469:D$776=D703)*(AC$469:AC$776&lt;AC703))</f>
        <v>11</v>
      </c>
      <c r="AE703">
        <f t="shared" si="145"/>
        <v>11</v>
      </c>
      <c r="AF703">
        <f t="shared" si="146"/>
        <v>2.74</v>
      </c>
      <c r="AG703" cm="1">
        <f t="array" ref="AG703">1+SUMPRODUCT((D$469:D$776=D703)*(AF$469:AF$776&lt;AF703))</f>
        <v>3</v>
      </c>
      <c r="AH703">
        <f t="shared" si="147"/>
        <v>3</v>
      </c>
      <c r="AI703">
        <f t="shared" si="148"/>
        <v>3.33</v>
      </c>
      <c r="AJ703" cm="1">
        <f t="array" ref="AJ703">1+SUMPRODUCT((D$469:D$776=D703)*(AI$469:AI$776&lt;AI703))</f>
        <v>34</v>
      </c>
      <c r="AK703">
        <f t="shared" si="149"/>
        <v>34</v>
      </c>
      <c r="AL703">
        <f t="shared" si="150"/>
        <v>2.95</v>
      </c>
      <c r="AM703" cm="1">
        <f t="array" ref="AM703">1+SUMPRODUCT((D$469:D$776=D703)*(AL$469:AL$776&lt;AL703))</f>
        <v>16</v>
      </c>
      <c r="AN703">
        <f t="shared" si="151"/>
        <v>16</v>
      </c>
    </row>
    <row r="704" spans="2:40" x14ac:dyDescent="0.3">
      <c r="B704" t="s">
        <v>254</v>
      </c>
      <c r="C704" t="str">
        <f>VLOOKUP(B704,class!A$1:B$357,2,FALSE)</f>
        <v>Shire district</v>
      </c>
      <c r="D704" t="str">
        <f>VLOOKUP(B704,classifications!E$3:F$335,2,FALSE)</f>
        <v>Urban with Significant Rural (rural including hub towns 26-49%)</v>
      </c>
      <c r="E704" s="7">
        <f t="shared" si="136"/>
        <v>3</v>
      </c>
      <c r="F704" s="49">
        <f t="shared" si="152"/>
        <v>23</v>
      </c>
      <c r="G704" s="49">
        <f t="shared" si="128"/>
        <v>23</v>
      </c>
      <c r="H704">
        <f t="shared" si="137"/>
        <v>2.81</v>
      </c>
      <c r="I704" s="49">
        <f t="shared" si="153"/>
        <v>14</v>
      </c>
      <c r="J704" s="49">
        <f t="shared" si="129"/>
        <v>14</v>
      </c>
      <c r="K704">
        <f t="shared" si="138"/>
        <v>2.0299999999999998</v>
      </c>
      <c r="L704">
        <f t="shared" si="154"/>
        <v>2</v>
      </c>
      <c r="M704" s="49">
        <f t="shared" si="130"/>
        <v>2</v>
      </c>
      <c r="N704">
        <f t="shared" si="139"/>
        <v>2.63</v>
      </c>
      <c r="O704">
        <f t="shared" si="155"/>
        <v>15</v>
      </c>
      <c r="P704" s="49">
        <f t="shared" si="131"/>
        <v>15</v>
      </c>
      <c r="Q704">
        <f t="shared" si="140"/>
        <v>2.77</v>
      </c>
      <c r="R704">
        <f t="shared" si="156"/>
        <v>18</v>
      </c>
      <c r="S704" s="49">
        <f t="shared" si="132"/>
        <v>18</v>
      </c>
      <c r="T704">
        <f t="shared" si="141"/>
        <v>3.01</v>
      </c>
      <c r="U704">
        <f t="shared" si="157"/>
        <v>38</v>
      </c>
      <c r="V704" s="49">
        <f t="shared" si="133"/>
        <v>38</v>
      </c>
      <c r="W704">
        <f t="shared" si="142"/>
        <v>2.61</v>
      </c>
      <c r="X704">
        <f t="shared" si="158"/>
        <v>12</v>
      </c>
      <c r="Y704" s="49">
        <f t="shared" si="134"/>
        <v>12</v>
      </c>
      <c r="Z704">
        <f t="shared" si="143"/>
        <v>2.57</v>
      </c>
      <c r="AA704">
        <f t="shared" si="159"/>
        <v>14</v>
      </c>
      <c r="AB704">
        <f t="shared" si="135"/>
        <v>14</v>
      </c>
      <c r="AC704">
        <f t="shared" si="144"/>
        <v>2.39</v>
      </c>
      <c r="AD704" cm="1">
        <f t="array" ref="AD704">1+SUMPRODUCT((D$469:D$776=D704)*(AC$469:AC$776&lt;AC704))</f>
        <v>3</v>
      </c>
      <c r="AE704">
        <f t="shared" si="145"/>
        <v>3</v>
      </c>
      <c r="AF704">
        <f t="shared" si="146"/>
        <v>3.45</v>
      </c>
      <c r="AG704" cm="1">
        <f t="array" ref="AG704">1+SUMPRODUCT((D$469:D$776=D704)*(AF$469:AF$776&lt;AF704))</f>
        <v>37</v>
      </c>
      <c r="AH704">
        <f t="shared" si="147"/>
        <v>37</v>
      </c>
      <c r="AI704">
        <f t="shared" si="148"/>
        <v>2.57</v>
      </c>
      <c r="AJ704" cm="1">
        <f t="array" ref="AJ704">1+SUMPRODUCT((D$469:D$776=D704)*(AI$469:AI$776&lt;AI704))</f>
        <v>2</v>
      </c>
      <c r="AK704">
        <f t="shared" si="149"/>
        <v>2</v>
      </c>
      <c r="AL704">
        <f t="shared" si="150"/>
        <v>3.5</v>
      </c>
      <c r="AM704" cm="1">
        <f t="array" ref="AM704">1+SUMPRODUCT((D$469:D$776=D704)*(AL$469:AL$776&lt;AL704))</f>
        <v>41</v>
      </c>
      <c r="AN704">
        <f t="shared" si="151"/>
        <v>41</v>
      </c>
    </row>
    <row r="705" spans="2:40" x14ac:dyDescent="0.3">
      <c r="B705" t="s">
        <v>255</v>
      </c>
      <c r="C705" t="str">
        <f>VLOOKUP(B705,class!A$1:B$357,2,FALSE)</f>
        <v>Metropolitan district</v>
      </c>
      <c r="D705" t="str">
        <f>VLOOKUP(B705,classifications!E$3:F$335,2,FALSE)</f>
        <v>Urban with Major Conurbation</v>
      </c>
      <c r="E705" s="7">
        <f t="shared" si="136"/>
        <v>3.34</v>
      </c>
      <c r="F705" s="49">
        <f t="shared" si="152"/>
        <v>42</v>
      </c>
      <c r="G705" s="49">
        <f t="shared" si="128"/>
        <v>42</v>
      </c>
      <c r="H705">
        <f t="shared" si="137"/>
        <v>3.09</v>
      </c>
      <c r="I705" s="49">
        <f t="shared" si="153"/>
        <v>28</v>
      </c>
      <c r="J705" s="49">
        <f t="shared" si="129"/>
        <v>28</v>
      </c>
      <c r="K705">
        <f t="shared" si="138"/>
        <v>3.05</v>
      </c>
      <c r="L705">
        <f t="shared" si="154"/>
        <v>38</v>
      </c>
      <c r="M705" s="49">
        <f t="shared" si="130"/>
        <v>38</v>
      </c>
      <c r="N705">
        <f t="shared" si="139"/>
        <v>2.98</v>
      </c>
      <c r="O705">
        <f t="shared" si="155"/>
        <v>30</v>
      </c>
      <c r="P705" s="49">
        <f t="shared" si="131"/>
        <v>30</v>
      </c>
      <c r="Q705">
        <f t="shared" si="140"/>
        <v>3.06</v>
      </c>
      <c r="R705">
        <f t="shared" si="156"/>
        <v>43</v>
      </c>
      <c r="S705" s="49">
        <f t="shared" si="132"/>
        <v>43</v>
      </c>
      <c r="T705">
        <f t="shared" si="141"/>
        <v>2.66</v>
      </c>
      <c r="U705">
        <f t="shared" si="157"/>
        <v>5</v>
      </c>
      <c r="V705" s="49">
        <f t="shared" si="133"/>
        <v>5</v>
      </c>
      <c r="W705">
        <f t="shared" si="142"/>
        <v>3.09</v>
      </c>
      <c r="X705">
        <f t="shared" si="158"/>
        <v>46</v>
      </c>
      <c r="Y705" s="49">
        <f t="shared" si="134"/>
        <v>46</v>
      </c>
      <c r="Z705">
        <f t="shared" si="143"/>
        <v>3.12</v>
      </c>
      <c r="AA705">
        <f t="shared" si="159"/>
        <v>54</v>
      </c>
      <c r="AB705">
        <f t="shared" si="135"/>
        <v>54</v>
      </c>
      <c r="AC705">
        <f t="shared" si="144"/>
        <v>3.2</v>
      </c>
      <c r="AD705" cm="1">
        <f t="array" ref="AD705">1+SUMPRODUCT((D$469:D$776=D705)*(AC$469:AC$776&lt;AC705))</f>
        <v>53</v>
      </c>
      <c r="AE705">
        <f t="shared" si="145"/>
        <v>53</v>
      </c>
      <c r="AF705">
        <f t="shared" si="146"/>
        <v>3.38</v>
      </c>
      <c r="AG705" cm="1">
        <f t="array" ref="AG705">1+SUMPRODUCT((D$469:D$776=D705)*(AF$469:AF$776&lt;AF705))</f>
        <v>37</v>
      </c>
      <c r="AH705">
        <f t="shared" si="147"/>
        <v>37</v>
      </c>
      <c r="AI705">
        <f t="shared" si="148"/>
        <v>2.79</v>
      </c>
      <c r="AJ705" cm="1">
        <f t="array" ref="AJ705">1+SUMPRODUCT((D$469:D$776=D705)*(AI$469:AI$776&lt;AI705))</f>
        <v>8</v>
      </c>
      <c r="AK705">
        <f t="shared" si="149"/>
        <v>8</v>
      </c>
      <c r="AL705">
        <f t="shared" si="150"/>
        <v>3.3</v>
      </c>
      <c r="AM705" cm="1">
        <f t="array" ref="AM705">1+SUMPRODUCT((D$469:D$776=D705)*(AL$469:AL$776&lt;AL705))</f>
        <v>27</v>
      </c>
      <c r="AN705">
        <f t="shared" si="151"/>
        <v>27</v>
      </c>
    </row>
    <row r="706" spans="2:40" x14ac:dyDescent="0.3">
      <c r="B706" t="s">
        <v>256</v>
      </c>
      <c r="C706" t="str">
        <f>VLOOKUP(B706,class!A$1:B$357,2,FALSE)</f>
        <v>Unitary authority</v>
      </c>
      <c r="D706" t="str">
        <f>VLOOKUP(B706,classifications!E$3:F$335,2,FALSE)</f>
        <v>Urban with City and Town</v>
      </c>
      <c r="E706" s="7">
        <f t="shared" si="136"/>
        <v>3.1</v>
      </c>
      <c r="F706" s="49">
        <f t="shared" si="152"/>
        <v>48</v>
      </c>
      <c r="G706" s="49">
        <f t="shared" si="128"/>
        <v>48</v>
      </c>
      <c r="H706">
        <f t="shared" si="137"/>
        <v>3.21</v>
      </c>
      <c r="I706" s="49">
        <f t="shared" si="153"/>
        <v>73</v>
      </c>
      <c r="J706" s="49">
        <f t="shared" si="129"/>
        <v>73</v>
      </c>
      <c r="K706">
        <f t="shared" si="138"/>
        <v>3.04</v>
      </c>
      <c r="L706">
        <f t="shared" si="154"/>
        <v>56</v>
      </c>
      <c r="M706" s="49">
        <f t="shared" si="130"/>
        <v>56</v>
      </c>
      <c r="N706">
        <f t="shared" si="139"/>
        <v>2.95</v>
      </c>
      <c r="O706">
        <f t="shared" si="155"/>
        <v>62</v>
      </c>
      <c r="P706" s="49">
        <f t="shared" si="131"/>
        <v>62</v>
      </c>
      <c r="Q706">
        <f t="shared" si="140"/>
        <v>2.6</v>
      </c>
      <c r="R706">
        <f t="shared" si="156"/>
        <v>16</v>
      </c>
      <c r="S706" s="49">
        <f t="shared" si="132"/>
        <v>16</v>
      </c>
      <c r="T706">
        <f t="shared" si="141"/>
        <v>2.82</v>
      </c>
      <c r="U706">
        <f t="shared" si="157"/>
        <v>35</v>
      </c>
      <c r="V706" s="49">
        <f t="shared" si="133"/>
        <v>35</v>
      </c>
      <c r="W706">
        <f t="shared" si="142"/>
        <v>2.78</v>
      </c>
      <c r="X706">
        <f t="shared" si="158"/>
        <v>30</v>
      </c>
      <c r="Y706" s="49">
        <f t="shared" si="134"/>
        <v>30</v>
      </c>
      <c r="Z706">
        <f t="shared" si="143"/>
        <v>3.28</v>
      </c>
      <c r="AA706">
        <f t="shared" si="159"/>
        <v>82</v>
      </c>
      <c r="AB706">
        <f t="shared" si="135"/>
        <v>82</v>
      </c>
      <c r="AC706">
        <f t="shared" si="144"/>
        <v>2.98</v>
      </c>
      <c r="AD706" cm="1">
        <f t="array" ref="AD706">1+SUMPRODUCT((D$469:D$776=D706)*(AC$469:AC$776&lt;AC706))</f>
        <v>37</v>
      </c>
      <c r="AE706">
        <f t="shared" si="145"/>
        <v>37</v>
      </c>
      <c r="AF706">
        <f t="shared" si="146"/>
        <v>3.22</v>
      </c>
      <c r="AG706" cm="1">
        <f t="array" ref="AG706">1+SUMPRODUCT((D$469:D$776=D706)*(AF$469:AF$776&lt;AF706))</f>
        <v>29</v>
      </c>
      <c r="AH706">
        <f t="shared" si="147"/>
        <v>29</v>
      </c>
      <c r="AI706">
        <f t="shared" si="148"/>
        <v>3.2</v>
      </c>
      <c r="AJ706" cm="1">
        <f t="array" ref="AJ706">1+SUMPRODUCT((D$469:D$776=D706)*(AI$469:AI$776&lt;AI706))</f>
        <v>45</v>
      </c>
      <c r="AK706">
        <f t="shared" si="149"/>
        <v>45</v>
      </c>
      <c r="AL706">
        <f t="shared" si="150"/>
        <v>3.81</v>
      </c>
      <c r="AM706" cm="1">
        <f t="array" ref="AM706">1+SUMPRODUCT((D$469:D$776=D706)*(AL$469:AL$776&lt;AL706))</f>
        <v>80</v>
      </c>
      <c r="AN706">
        <f t="shared" si="151"/>
        <v>80</v>
      </c>
    </row>
    <row r="707" spans="2:40" x14ac:dyDescent="0.3">
      <c r="B707" t="s">
        <v>257</v>
      </c>
      <c r="C707" t="str">
        <f>VLOOKUP(B707,class!A$1:B$357,2,FALSE)</f>
        <v>Unitary authority</v>
      </c>
      <c r="D707" t="str">
        <f>VLOOKUP(B707,classifications!E$3:F$335,2,FALSE)</f>
        <v>Urban with City and Town</v>
      </c>
      <c r="E707" s="7">
        <f t="shared" si="136"/>
        <v>2.92</v>
      </c>
      <c r="F707" s="49">
        <f t="shared" si="152"/>
        <v>16</v>
      </c>
      <c r="G707" s="49">
        <f t="shared" si="128"/>
        <v>16</v>
      </c>
      <c r="H707">
        <f t="shared" si="137"/>
        <v>3.05</v>
      </c>
      <c r="I707" s="49">
        <f t="shared" si="153"/>
        <v>51</v>
      </c>
      <c r="J707" s="49">
        <f t="shared" si="129"/>
        <v>51</v>
      </c>
      <c r="K707">
        <f t="shared" si="138"/>
        <v>3</v>
      </c>
      <c r="L707">
        <f t="shared" si="154"/>
        <v>51</v>
      </c>
      <c r="M707" s="49">
        <f t="shared" si="130"/>
        <v>51</v>
      </c>
      <c r="N707">
        <f t="shared" si="139"/>
        <v>2.88</v>
      </c>
      <c r="O707">
        <f t="shared" si="155"/>
        <v>54</v>
      </c>
      <c r="P707" s="49">
        <f t="shared" si="131"/>
        <v>54</v>
      </c>
      <c r="Q707">
        <f t="shared" si="140"/>
        <v>2.76</v>
      </c>
      <c r="R707">
        <f t="shared" si="156"/>
        <v>30</v>
      </c>
      <c r="S707" s="49">
        <f t="shared" si="132"/>
        <v>30</v>
      </c>
      <c r="T707">
        <f t="shared" si="141"/>
        <v>2.92</v>
      </c>
      <c r="U707">
        <f t="shared" si="157"/>
        <v>51</v>
      </c>
      <c r="V707" s="49">
        <f t="shared" si="133"/>
        <v>51</v>
      </c>
      <c r="W707">
        <f t="shared" si="142"/>
        <v>2.98</v>
      </c>
      <c r="X707">
        <f t="shared" si="158"/>
        <v>60</v>
      </c>
      <c r="Y707" s="49">
        <f t="shared" si="134"/>
        <v>60</v>
      </c>
      <c r="Z707">
        <f t="shared" si="143"/>
        <v>2.91</v>
      </c>
      <c r="AA707">
        <f t="shared" si="159"/>
        <v>53</v>
      </c>
      <c r="AB707">
        <f t="shared" si="135"/>
        <v>53</v>
      </c>
      <c r="AC707">
        <f t="shared" si="144"/>
        <v>2.97</v>
      </c>
      <c r="AD707" cm="1">
        <f t="array" ref="AD707">1+SUMPRODUCT((D$469:D$776=D707)*(AC$469:AC$776&lt;AC707))</f>
        <v>33</v>
      </c>
      <c r="AE707">
        <f t="shared" si="145"/>
        <v>33</v>
      </c>
      <c r="AF707">
        <f t="shared" si="146"/>
        <v>3.24</v>
      </c>
      <c r="AG707" cm="1">
        <f t="array" ref="AG707">1+SUMPRODUCT((D$469:D$776=D707)*(AF$469:AF$776&lt;AF707))</f>
        <v>31</v>
      </c>
      <c r="AH707">
        <f t="shared" si="147"/>
        <v>31</v>
      </c>
      <c r="AI707">
        <f t="shared" si="148"/>
        <v>3.15</v>
      </c>
      <c r="AJ707" cm="1">
        <f t="array" ref="AJ707">1+SUMPRODUCT((D$469:D$776=D707)*(AI$469:AI$776&lt;AI707))</f>
        <v>39</v>
      </c>
      <c r="AK707">
        <f t="shared" si="149"/>
        <v>39</v>
      </c>
      <c r="AL707">
        <f t="shared" si="150"/>
        <v>3.24</v>
      </c>
      <c r="AM707" cm="1">
        <f t="array" ref="AM707">1+SUMPRODUCT((D$469:D$776=D707)*(AL$469:AL$776&lt;AL707))</f>
        <v>40</v>
      </c>
      <c r="AN707">
        <f t="shared" si="151"/>
        <v>40</v>
      </c>
    </row>
    <row r="708" spans="2:40" x14ac:dyDescent="0.3">
      <c r="B708" t="s">
        <v>258</v>
      </c>
      <c r="C708" t="str">
        <f>VLOOKUP(B708,class!A$1:B$357,2,FALSE)</f>
        <v>London borough</v>
      </c>
      <c r="D708" t="str">
        <f>VLOOKUP(B708,classifications!E$3:F$335,2,FALSE)</f>
        <v>Urban with Major Conurbation</v>
      </c>
      <c r="E708" s="7">
        <f t="shared" si="136"/>
        <v>3.54</v>
      </c>
      <c r="F708" s="49">
        <f t="shared" si="152"/>
        <v>62</v>
      </c>
      <c r="G708" s="49">
        <f t="shared" si="128"/>
        <v>62</v>
      </c>
      <c r="H708">
        <f t="shared" si="137"/>
        <v>3.37</v>
      </c>
      <c r="I708" s="49">
        <f t="shared" si="153"/>
        <v>61</v>
      </c>
      <c r="J708" s="49">
        <f t="shared" si="129"/>
        <v>61</v>
      </c>
      <c r="K708">
        <f t="shared" si="138"/>
        <v>3.49</v>
      </c>
      <c r="L708">
        <f t="shared" si="154"/>
        <v>73</v>
      </c>
      <c r="M708" s="49">
        <f t="shared" si="130"/>
        <v>73</v>
      </c>
      <c r="N708">
        <f t="shared" si="139"/>
        <v>3.29</v>
      </c>
      <c r="O708">
        <f t="shared" si="155"/>
        <v>61</v>
      </c>
      <c r="P708" s="49">
        <f t="shared" si="131"/>
        <v>61</v>
      </c>
      <c r="Q708">
        <f t="shared" si="140"/>
        <v>3.27</v>
      </c>
      <c r="R708">
        <f t="shared" si="156"/>
        <v>64</v>
      </c>
      <c r="S708" s="49">
        <f t="shared" si="132"/>
        <v>64</v>
      </c>
      <c r="T708">
        <f t="shared" si="141"/>
        <v>3.37</v>
      </c>
      <c r="U708">
        <f t="shared" si="157"/>
        <v>64</v>
      </c>
      <c r="V708" s="49">
        <f t="shared" si="133"/>
        <v>64</v>
      </c>
      <c r="W708">
        <f t="shared" si="142"/>
        <v>3.68</v>
      </c>
      <c r="X708">
        <f t="shared" si="158"/>
        <v>72</v>
      </c>
      <c r="Y708" s="49">
        <f t="shared" si="134"/>
        <v>72</v>
      </c>
      <c r="Z708">
        <f t="shared" si="143"/>
        <v>3.61</v>
      </c>
      <c r="AA708">
        <f t="shared" si="159"/>
        <v>71</v>
      </c>
      <c r="AB708">
        <f t="shared" si="135"/>
        <v>71</v>
      </c>
      <c r="AC708">
        <f t="shared" si="144"/>
        <v>3.65</v>
      </c>
      <c r="AD708" cm="1">
        <f t="array" ref="AD708">1+SUMPRODUCT((D$469:D$776=D708)*(AC$469:AC$776&lt;AC708))</f>
        <v>73</v>
      </c>
      <c r="AE708">
        <f t="shared" si="145"/>
        <v>73</v>
      </c>
      <c r="AF708">
        <f t="shared" si="146"/>
        <v>3.66</v>
      </c>
      <c r="AG708" cm="1">
        <f t="array" ref="AG708">1+SUMPRODUCT((D$469:D$776=D708)*(AF$469:AF$776&lt;AF708))</f>
        <v>64</v>
      </c>
      <c r="AH708">
        <f t="shared" si="147"/>
        <v>64</v>
      </c>
      <c r="AI708">
        <f t="shared" si="148"/>
        <v>3.7</v>
      </c>
      <c r="AJ708" cm="1">
        <f t="array" ref="AJ708">1+SUMPRODUCT((D$469:D$776=D708)*(AI$469:AI$776&lt;AI708))</f>
        <v>70</v>
      </c>
      <c r="AK708">
        <f t="shared" si="149"/>
        <v>70</v>
      </c>
      <c r="AL708">
        <f t="shared" si="150"/>
        <v>3.82</v>
      </c>
      <c r="AM708" cm="1">
        <f t="array" ref="AM708">1+SUMPRODUCT((D$469:D$776=D708)*(AL$469:AL$776&lt;AL708))</f>
        <v>68</v>
      </c>
      <c r="AN708">
        <f t="shared" si="151"/>
        <v>68</v>
      </c>
    </row>
    <row r="709" spans="2:40" x14ac:dyDescent="0.3">
      <c r="B709" t="s">
        <v>259</v>
      </c>
      <c r="C709" t="str">
        <f>VLOOKUP(B709,class!A$1:B$357,2,FALSE)</f>
        <v>Shire district</v>
      </c>
      <c r="D709" t="str">
        <f>VLOOKUP(B709,classifications!E$3:F$335,2,FALSE)</f>
        <v>Urban with Major Conurbation</v>
      </c>
      <c r="E709" s="7">
        <f t="shared" si="136"/>
        <v>3.12</v>
      </c>
      <c r="F709" s="49">
        <f t="shared" si="152"/>
        <v>18</v>
      </c>
      <c r="G709" s="49">
        <f t="shared" si="128"/>
        <v>18</v>
      </c>
      <c r="H709">
        <f t="shared" si="137"/>
        <v>3.13</v>
      </c>
      <c r="I709" s="49">
        <f t="shared" si="153"/>
        <v>38</v>
      </c>
      <c r="J709" s="49">
        <f t="shared" si="129"/>
        <v>38</v>
      </c>
      <c r="K709">
        <f t="shared" si="138"/>
        <v>2.95</v>
      </c>
      <c r="L709">
        <f t="shared" si="154"/>
        <v>26</v>
      </c>
      <c r="M709" s="49">
        <f t="shared" si="130"/>
        <v>26</v>
      </c>
      <c r="N709">
        <f t="shared" si="139"/>
        <v>3.37</v>
      </c>
      <c r="O709">
        <f t="shared" si="155"/>
        <v>68</v>
      </c>
      <c r="P709" s="49">
        <f t="shared" si="131"/>
        <v>68</v>
      </c>
      <c r="Q709">
        <f t="shared" si="140"/>
        <v>3.36</v>
      </c>
      <c r="R709">
        <f t="shared" si="156"/>
        <v>68</v>
      </c>
      <c r="S709" s="49">
        <f t="shared" si="132"/>
        <v>68</v>
      </c>
      <c r="T709">
        <f t="shared" si="141"/>
        <v>3.13</v>
      </c>
      <c r="U709">
        <f t="shared" si="157"/>
        <v>46</v>
      </c>
      <c r="V709" s="49">
        <f t="shared" si="133"/>
        <v>46</v>
      </c>
      <c r="W709">
        <f t="shared" si="142"/>
        <v>2.87</v>
      </c>
      <c r="X709">
        <f t="shared" si="158"/>
        <v>26</v>
      </c>
      <c r="Y709" s="49">
        <f t="shared" si="134"/>
        <v>26</v>
      </c>
      <c r="Z709">
        <f t="shared" si="143"/>
        <v>3.21</v>
      </c>
      <c r="AA709">
        <f t="shared" si="159"/>
        <v>61</v>
      </c>
      <c r="AB709">
        <f t="shared" si="135"/>
        <v>61</v>
      </c>
      <c r="AC709">
        <f t="shared" si="144"/>
        <v>2.92</v>
      </c>
      <c r="AD709" cm="1">
        <f t="array" ref="AD709">1+SUMPRODUCT((D$469:D$776=D709)*(AC$469:AC$776&lt;AC709))</f>
        <v>21</v>
      </c>
      <c r="AE709">
        <f t="shared" si="145"/>
        <v>21</v>
      </c>
      <c r="AF709">
        <f t="shared" si="146"/>
        <v>4.29</v>
      </c>
      <c r="AG709" cm="1">
        <f t="array" ref="AG709">1+SUMPRODUCT((D$469:D$776=D709)*(AF$469:AF$776&lt;AF709))</f>
        <v>74</v>
      </c>
      <c r="AH709">
        <f t="shared" si="147"/>
        <v>74</v>
      </c>
      <c r="AI709">
        <f t="shared" si="148"/>
        <v>3.63</v>
      </c>
      <c r="AJ709" cm="1">
        <f t="array" ref="AJ709">1+SUMPRODUCT((D$469:D$776=D709)*(AI$469:AI$776&lt;AI709))</f>
        <v>68</v>
      </c>
      <c r="AK709">
        <f t="shared" si="149"/>
        <v>68</v>
      </c>
      <c r="AL709">
        <f t="shared" si="150"/>
        <v>5.16</v>
      </c>
      <c r="AM709" cm="1">
        <f t="array" ref="AM709">1+SUMPRODUCT((D$469:D$776=D709)*(AL$469:AL$776&lt;AL709))</f>
        <v>72</v>
      </c>
      <c r="AN709">
        <f t="shared" si="151"/>
        <v>72</v>
      </c>
    </row>
    <row r="710" spans="2:40" x14ac:dyDescent="0.3">
      <c r="B710" t="s">
        <v>260</v>
      </c>
      <c r="C710" t="str">
        <f>VLOOKUP(B710,class!A$1:B$357,2,FALSE)</f>
        <v>Shire district</v>
      </c>
      <c r="D710" t="str">
        <f>VLOOKUP(B710,classifications!E$3:F$335,2,FALSE)</f>
        <v>Urban with City and Town</v>
      </c>
      <c r="E710" s="7">
        <f t="shared" si="136"/>
        <v>2.81</v>
      </c>
      <c r="F710" s="49">
        <f t="shared" ref="F710:F741" si="160">1+SUMPRODUCT((D$469:D$776=D710)*(E$469:E$776&lt;E710))</f>
        <v>8</v>
      </c>
      <c r="G710" s="49">
        <f t="shared" si="128"/>
        <v>8</v>
      </c>
      <c r="H710">
        <f t="shared" si="137"/>
        <v>3.11</v>
      </c>
      <c r="I710" s="49">
        <f t="shared" ref="I710:I741" si="161">1+SUMPRODUCT((D$469:D$776=D710)*(H$469:H$776&lt;H710))</f>
        <v>61</v>
      </c>
      <c r="J710" s="49">
        <f t="shared" si="129"/>
        <v>61</v>
      </c>
      <c r="K710">
        <f t="shared" si="138"/>
        <v>3.53</v>
      </c>
      <c r="L710">
        <f t="shared" ref="L710:L741" si="162">1+SUMPRODUCT((D$469:D$776=D710)*(K$469:K$776&lt;K710))</f>
        <v>91</v>
      </c>
      <c r="M710" s="49">
        <f t="shared" si="130"/>
        <v>91</v>
      </c>
      <c r="N710">
        <f t="shared" si="139"/>
        <v>3.07</v>
      </c>
      <c r="O710">
        <f t="shared" ref="O710:O741" si="163">1+SUMPRODUCT((D$469:D$776=D710)*(N$469:N$776&lt;N710))</f>
        <v>74</v>
      </c>
      <c r="P710" s="49">
        <f t="shared" si="131"/>
        <v>74</v>
      </c>
      <c r="Q710">
        <f t="shared" si="140"/>
        <v>2.33</v>
      </c>
      <c r="R710">
        <f t="shared" ref="R710:R741" si="164">1+SUMPRODUCT((D$469:D$776=D710)*(Q$469:Q$776&lt;Q710))</f>
        <v>5</v>
      </c>
      <c r="S710" s="49">
        <f t="shared" si="132"/>
        <v>5</v>
      </c>
      <c r="T710">
        <f t="shared" si="141"/>
        <v>2.68</v>
      </c>
      <c r="U710">
        <f t="shared" ref="U710:U741" si="165">1+SUMPRODUCT((D$469:D$776=D710)*(T$469:T$776&lt;T710))</f>
        <v>20</v>
      </c>
      <c r="V710" s="49">
        <f t="shared" si="133"/>
        <v>20</v>
      </c>
      <c r="W710">
        <f t="shared" si="142"/>
        <v>2.21</v>
      </c>
      <c r="X710">
        <f t="shared" ref="X710:X741" si="166">1+SUMPRODUCT((D$469:D$776=D710)*(W$469:W$776&lt;W710))</f>
        <v>4</v>
      </c>
      <c r="Y710" s="49">
        <f t="shared" si="134"/>
        <v>4</v>
      </c>
      <c r="Z710">
        <f t="shared" si="143"/>
        <v>2.5299999999999998</v>
      </c>
      <c r="AA710">
        <f t="shared" ref="AA710:AA741" si="167">1+SUMPRODUCT((D$469:D$776=D710)*(Z$469:Z$776&lt;Z710))</f>
        <v>14</v>
      </c>
      <c r="AB710">
        <f t="shared" si="135"/>
        <v>14</v>
      </c>
      <c r="AC710">
        <f t="shared" si="144"/>
        <v>2.63</v>
      </c>
      <c r="AD710" cm="1">
        <f t="array" ref="AD710">1+SUMPRODUCT((D$469:D$776=D710)*(AC$469:AC$776&lt;AC710))</f>
        <v>10</v>
      </c>
      <c r="AE710">
        <f t="shared" si="145"/>
        <v>10</v>
      </c>
      <c r="AF710">
        <f t="shared" si="146"/>
        <v>3.25</v>
      </c>
      <c r="AG710" cm="1">
        <f t="array" ref="AG710">1+SUMPRODUCT((D$469:D$776=D710)*(AF$469:AF$776&lt;AF710))</f>
        <v>34</v>
      </c>
      <c r="AH710">
        <f t="shared" si="147"/>
        <v>34</v>
      </c>
      <c r="AI710">
        <f t="shared" si="148"/>
        <v>3.35</v>
      </c>
      <c r="AJ710" cm="1">
        <f t="array" ref="AJ710">1+SUMPRODUCT((D$469:D$776=D710)*(AI$469:AI$776&lt;AI710))</f>
        <v>66</v>
      </c>
      <c r="AK710">
        <f t="shared" si="149"/>
        <v>66</v>
      </c>
      <c r="AL710">
        <f t="shared" si="150"/>
        <v>3.03</v>
      </c>
      <c r="AM710" cm="1">
        <f t="array" ref="AM710">1+SUMPRODUCT((D$469:D$776=D710)*(AL$469:AL$776&lt;AL710))</f>
        <v>19</v>
      </c>
      <c r="AN710">
        <f t="shared" si="151"/>
        <v>19</v>
      </c>
    </row>
    <row r="711" spans="2:40" x14ac:dyDescent="0.3">
      <c r="B711" t="s">
        <v>1035</v>
      </c>
      <c r="C711" t="str">
        <f>VLOOKUP(B711,class!A$1:B$357,2,FALSE)</f>
        <v>Shire district</v>
      </c>
      <c r="D711" t="str">
        <f>VLOOKUP(B711,classifications!E$3:F$335,2,FALSE)</f>
        <v xml:space="preserve">Largely Rural (rural including hub towns 50-79%) </v>
      </c>
      <c r="E711" s="7">
        <f t="shared" si="136"/>
        <v>3.09</v>
      </c>
      <c r="F711" s="49">
        <f t="shared" si="160"/>
        <v>29</v>
      </c>
      <c r="G711" s="49">
        <f t="shared" si="128"/>
        <v>29</v>
      </c>
      <c r="H711">
        <f t="shared" si="137"/>
        <v>2.82</v>
      </c>
      <c r="I711" s="49">
        <f t="shared" si="161"/>
        <v>17</v>
      </c>
      <c r="J711" s="49">
        <f t="shared" si="129"/>
        <v>17</v>
      </c>
      <c r="K711">
        <f t="shared" si="138"/>
        <v>3.08</v>
      </c>
      <c r="L711">
        <f t="shared" si="162"/>
        <v>39</v>
      </c>
      <c r="M711" s="49">
        <f t="shared" si="130"/>
        <v>39</v>
      </c>
      <c r="N711">
        <f t="shared" si="139"/>
        <v>3.01</v>
      </c>
      <c r="O711">
        <f t="shared" si="163"/>
        <v>37</v>
      </c>
      <c r="P711" s="49">
        <f t="shared" si="131"/>
        <v>37</v>
      </c>
      <c r="Q711">
        <f t="shared" si="140"/>
        <v>2.63</v>
      </c>
      <c r="R711">
        <f t="shared" si="164"/>
        <v>17</v>
      </c>
      <c r="S711" s="49">
        <f t="shared" si="132"/>
        <v>17</v>
      </c>
      <c r="T711">
        <f t="shared" si="141"/>
        <v>2.72</v>
      </c>
      <c r="U711">
        <f t="shared" si="165"/>
        <v>12</v>
      </c>
      <c r="V711" s="49">
        <f t="shared" si="133"/>
        <v>12</v>
      </c>
      <c r="W711">
        <f t="shared" si="142"/>
        <v>2.74</v>
      </c>
      <c r="X711">
        <f t="shared" si="166"/>
        <v>17</v>
      </c>
      <c r="Y711" s="49">
        <f t="shared" si="134"/>
        <v>17</v>
      </c>
      <c r="Z711">
        <f t="shared" si="143"/>
        <v>2.76</v>
      </c>
      <c r="AA711">
        <f t="shared" si="167"/>
        <v>21</v>
      </c>
      <c r="AB711">
        <f t="shared" si="135"/>
        <v>21</v>
      </c>
      <c r="AC711">
        <f t="shared" si="144"/>
        <v>3.41</v>
      </c>
      <c r="AD711" cm="1">
        <f t="array" ref="AD711">1+SUMPRODUCT((D$469:D$776=D711)*(AC$469:AC$776&lt;AC711))</f>
        <v>36</v>
      </c>
      <c r="AE711">
        <f t="shared" si="145"/>
        <v>36</v>
      </c>
      <c r="AF711">
        <f t="shared" si="146"/>
        <v>3.17</v>
      </c>
      <c r="AG711" cm="1">
        <f t="array" ref="AG711">1+SUMPRODUCT((D$469:D$776=D711)*(AF$469:AF$776&lt;AF711))</f>
        <v>18</v>
      </c>
      <c r="AH711">
        <f t="shared" si="147"/>
        <v>18</v>
      </c>
      <c r="AI711">
        <f t="shared" si="148"/>
        <v>3.09</v>
      </c>
      <c r="AJ711" cm="1">
        <f t="array" ref="AJ711">1+SUMPRODUCT((D$469:D$776=D711)*(AI$469:AI$776&lt;AI711))</f>
        <v>25</v>
      </c>
      <c r="AK711">
        <f t="shared" si="149"/>
        <v>25</v>
      </c>
      <c r="AL711">
        <f t="shared" si="150"/>
        <v>2.76</v>
      </c>
      <c r="AM711" cm="1">
        <f t="array" ref="AM711">1+SUMPRODUCT((D$469:D$776=D711)*(AL$469:AL$776&lt;AL711))</f>
        <v>10</v>
      </c>
      <c r="AN711">
        <f t="shared" si="151"/>
        <v>10</v>
      </c>
    </row>
    <row r="712" spans="2:40" x14ac:dyDescent="0.3">
      <c r="B712" t="s">
        <v>262</v>
      </c>
      <c r="C712" t="str">
        <f>VLOOKUP(B712,class!A$1:B$357,2,FALSE)</f>
        <v>Metropolitan district</v>
      </c>
      <c r="D712" t="str">
        <f>VLOOKUP(B712,classifications!E$3:F$335,2,FALSE)</f>
        <v>Urban with Major Conurbation</v>
      </c>
      <c r="E712" s="7">
        <f t="shared" si="136"/>
        <v>3.05</v>
      </c>
      <c r="F712" s="49">
        <f t="shared" si="160"/>
        <v>12</v>
      </c>
      <c r="G712" s="49">
        <f t="shared" si="128"/>
        <v>12</v>
      </c>
      <c r="H712">
        <f t="shared" si="137"/>
        <v>3.11</v>
      </c>
      <c r="I712" s="49">
        <f t="shared" si="161"/>
        <v>32</v>
      </c>
      <c r="J712" s="49">
        <f t="shared" si="129"/>
        <v>32</v>
      </c>
      <c r="K712">
        <f t="shared" si="138"/>
        <v>2.93</v>
      </c>
      <c r="L712">
        <f t="shared" si="162"/>
        <v>25</v>
      </c>
      <c r="M712" s="49">
        <f t="shared" si="130"/>
        <v>25</v>
      </c>
      <c r="N712">
        <f t="shared" si="139"/>
        <v>2.87</v>
      </c>
      <c r="O712">
        <f t="shared" si="163"/>
        <v>21</v>
      </c>
      <c r="P712" s="49">
        <f t="shared" si="131"/>
        <v>21</v>
      </c>
      <c r="Q712">
        <f t="shared" si="140"/>
        <v>2.85</v>
      </c>
      <c r="R712">
        <f t="shared" si="164"/>
        <v>22</v>
      </c>
      <c r="S712" s="49">
        <f t="shared" si="132"/>
        <v>22</v>
      </c>
      <c r="T712">
        <f t="shared" si="141"/>
        <v>2.99</v>
      </c>
      <c r="U712">
        <f t="shared" si="165"/>
        <v>29</v>
      </c>
      <c r="V712" s="49">
        <f t="shared" si="133"/>
        <v>29</v>
      </c>
      <c r="W712">
        <f t="shared" si="142"/>
        <v>2.72</v>
      </c>
      <c r="X712">
        <f t="shared" si="166"/>
        <v>16</v>
      </c>
      <c r="Y712" s="49">
        <f t="shared" si="134"/>
        <v>16</v>
      </c>
      <c r="Z712">
        <f t="shared" si="143"/>
        <v>2.94</v>
      </c>
      <c r="AA712">
        <f t="shared" si="167"/>
        <v>33</v>
      </c>
      <c r="AB712">
        <f t="shared" si="135"/>
        <v>33</v>
      </c>
      <c r="AC712">
        <f t="shared" si="144"/>
        <v>2.9</v>
      </c>
      <c r="AD712" cm="1">
        <f t="array" ref="AD712">1+SUMPRODUCT((D$469:D$776=D712)*(AC$469:AC$776&lt;AC712))</f>
        <v>19</v>
      </c>
      <c r="AE712">
        <f t="shared" si="145"/>
        <v>19</v>
      </c>
      <c r="AF712">
        <f t="shared" si="146"/>
        <v>3.54</v>
      </c>
      <c r="AG712" cm="1">
        <f t="array" ref="AG712">1+SUMPRODUCT((D$469:D$776=D712)*(AF$469:AF$776&lt;AF712))</f>
        <v>56</v>
      </c>
      <c r="AH712">
        <f t="shared" si="147"/>
        <v>56</v>
      </c>
      <c r="AI712">
        <f t="shared" si="148"/>
        <v>3.06</v>
      </c>
      <c r="AJ712" cm="1">
        <f t="array" ref="AJ712">1+SUMPRODUCT((D$469:D$776=D712)*(AI$469:AI$776&lt;AI712))</f>
        <v>21</v>
      </c>
      <c r="AK712">
        <f t="shared" si="149"/>
        <v>21</v>
      </c>
      <c r="AL712">
        <f t="shared" si="150"/>
        <v>3.45</v>
      </c>
      <c r="AM712" cm="1">
        <f t="array" ref="AM712">1+SUMPRODUCT((D$469:D$776=D712)*(AL$469:AL$776&lt;AL712))</f>
        <v>49</v>
      </c>
      <c r="AN712">
        <f t="shared" si="151"/>
        <v>49</v>
      </c>
    </row>
    <row r="713" spans="2:40" x14ac:dyDescent="0.3">
      <c r="B713" t="s">
        <v>263</v>
      </c>
      <c r="C713" t="str">
        <f>VLOOKUP(B713,class!A$1:B$357,2,FALSE)</f>
        <v>Shire district</v>
      </c>
      <c r="D713" t="str">
        <f>VLOOKUP(B713,classifications!E$3:F$335,2,FALSE)</f>
        <v>Urban with Significant Rural (rural including hub towns 26-49%)</v>
      </c>
      <c r="E713" s="7">
        <f t="shared" si="136"/>
        <v>2.99</v>
      </c>
      <c r="F713" s="49">
        <f t="shared" si="160"/>
        <v>21</v>
      </c>
      <c r="G713" s="49">
        <f t="shared" si="128"/>
        <v>21</v>
      </c>
      <c r="H713">
        <f t="shared" si="137"/>
        <v>2.5299999999999998</v>
      </c>
      <c r="I713" s="49">
        <f t="shared" si="161"/>
        <v>3</v>
      </c>
      <c r="J713" s="49">
        <f t="shared" si="129"/>
        <v>3</v>
      </c>
      <c r="K713">
        <f t="shared" si="138"/>
        <v>3.12</v>
      </c>
      <c r="L713">
        <f t="shared" si="162"/>
        <v>39</v>
      </c>
      <c r="M713" s="49">
        <f t="shared" si="130"/>
        <v>39</v>
      </c>
      <c r="N713">
        <f t="shared" si="139"/>
        <v>2.42</v>
      </c>
      <c r="O713">
        <f t="shared" si="163"/>
        <v>10</v>
      </c>
      <c r="P713" s="49">
        <f t="shared" si="131"/>
        <v>10</v>
      </c>
      <c r="Q713">
        <f t="shared" si="140"/>
        <v>2.76</v>
      </c>
      <c r="R713">
        <f t="shared" si="164"/>
        <v>17</v>
      </c>
      <c r="S713" s="49">
        <f t="shared" si="132"/>
        <v>17</v>
      </c>
      <c r="T713">
        <f t="shared" si="141"/>
        <v>2.83</v>
      </c>
      <c r="U713">
        <f t="shared" si="165"/>
        <v>25</v>
      </c>
      <c r="V713" s="49">
        <f t="shared" si="133"/>
        <v>25</v>
      </c>
      <c r="W713">
        <f t="shared" si="142"/>
        <v>2.44</v>
      </c>
      <c r="X713">
        <f t="shared" si="166"/>
        <v>5</v>
      </c>
      <c r="Y713" s="49">
        <f t="shared" si="134"/>
        <v>5</v>
      </c>
      <c r="Z713">
        <f t="shared" si="143"/>
        <v>3.16</v>
      </c>
      <c r="AA713">
        <f t="shared" si="167"/>
        <v>47</v>
      </c>
      <c r="AB713">
        <f t="shared" si="135"/>
        <v>47</v>
      </c>
      <c r="AC713">
        <f t="shared" si="144"/>
        <v>2.7</v>
      </c>
      <c r="AD713" cm="1">
        <f t="array" ref="AD713">1+SUMPRODUCT((D$469:D$776=D713)*(AC$469:AC$776&lt;AC713))</f>
        <v>13</v>
      </c>
      <c r="AE713">
        <f t="shared" si="145"/>
        <v>13</v>
      </c>
      <c r="AF713">
        <f t="shared" si="146"/>
        <v>3.45</v>
      </c>
      <c r="AG713" cm="1">
        <f t="array" ref="AG713">1+SUMPRODUCT((D$469:D$776=D713)*(AF$469:AF$776&lt;AF713))</f>
        <v>37</v>
      </c>
      <c r="AH713">
        <f t="shared" si="147"/>
        <v>37</v>
      </c>
      <c r="AI713">
        <f t="shared" si="148"/>
        <v>3.2</v>
      </c>
      <c r="AJ713" cm="1">
        <f t="array" ref="AJ713">1+SUMPRODUCT((D$469:D$776=D713)*(AI$469:AI$776&lt;AI713))</f>
        <v>35</v>
      </c>
      <c r="AK713">
        <f t="shared" si="149"/>
        <v>35</v>
      </c>
      <c r="AL713">
        <f t="shared" si="150"/>
        <v>4.05</v>
      </c>
      <c r="AM713" cm="1">
        <f t="array" ref="AM713">1+SUMPRODUCT((D$469:D$776=D713)*(AL$469:AL$776&lt;AL713))</f>
        <v>49</v>
      </c>
      <c r="AN713">
        <f t="shared" si="151"/>
        <v>49</v>
      </c>
    </row>
    <row r="714" spans="2:40" x14ac:dyDescent="0.3">
      <c r="B714" t="s">
        <v>264</v>
      </c>
      <c r="C714" t="str">
        <f>VLOOKUP(B714,class!A$1:B$357,2,FALSE)</f>
        <v>Shire district</v>
      </c>
      <c r="D714" t="str">
        <f>VLOOKUP(B714,classifications!E$3:F$335,2,FALSE)</f>
        <v xml:space="preserve">Largely Rural (rural including hub towns 50-79%) </v>
      </c>
      <c r="E714" s="7">
        <f t="shared" si="136"/>
        <v>2.82</v>
      </c>
      <c r="F714" s="49">
        <f t="shared" si="160"/>
        <v>13</v>
      </c>
      <c r="G714" s="49">
        <f t="shared" si="128"/>
        <v>13</v>
      </c>
      <c r="H714">
        <f t="shared" si="137"/>
        <v>3.03</v>
      </c>
      <c r="I714" s="49">
        <f t="shared" si="161"/>
        <v>30</v>
      </c>
      <c r="J714" s="49">
        <f t="shared" si="129"/>
        <v>30</v>
      </c>
      <c r="K714">
        <f t="shared" si="138"/>
        <v>2</v>
      </c>
      <c r="L714">
        <f t="shared" si="162"/>
        <v>1</v>
      </c>
      <c r="M714" s="49">
        <f t="shared" si="130"/>
        <v>1</v>
      </c>
      <c r="N714">
        <f t="shared" si="139"/>
        <v>2.4700000000000002</v>
      </c>
      <c r="O714">
        <f t="shared" si="163"/>
        <v>9</v>
      </c>
      <c r="P714" s="49">
        <f t="shared" si="131"/>
        <v>9</v>
      </c>
      <c r="Q714">
        <f t="shared" si="140"/>
        <v>2.77</v>
      </c>
      <c r="R714">
        <f t="shared" si="164"/>
        <v>26</v>
      </c>
      <c r="S714" s="49">
        <f t="shared" si="132"/>
        <v>26</v>
      </c>
      <c r="T714">
        <f t="shared" si="141"/>
        <v>3.12</v>
      </c>
      <c r="U714">
        <f t="shared" si="165"/>
        <v>40</v>
      </c>
      <c r="V714" s="49">
        <f t="shared" si="133"/>
        <v>40</v>
      </c>
      <c r="W714">
        <f t="shared" si="142"/>
        <v>2.6</v>
      </c>
      <c r="X714">
        <f t="shared" si="166"/>
        <v>9</v>
      </c>
      <c r="Y714" s="49">
        <f t="shared" si="134"/>
        <v>9</v>
      </c>
      <c r="Z714">
        <f t="shared" si="143"/>
        <v>2.75</v>
      </c>
      <c r="AA714">
        <f t="shared" si="167"/>
        <v>20</v>
      </c>
      <c r="AB714">
        <f t="shared" si="135"/>
        <v>20</v>
      </c>
      <c r="AC714">
        <f t="shared" si="144"/>
        <v>2.95</v>
      </c>
      <c r="AD714" cm="1">
        <f t="array" ref="AD714">1+SUMPRODUCT((D$469:D$776=D714)*(AC$469:AC$776&lt;AC714))</f>
        <v>15</v>
      </c>
      <c r="AE714">
        <f t="shared" si="145"/>
        <v>15</v>
      </c>
      <c r="AF714">
        <f t="shared" si="146"/>
        <v>3.4</v>
      </c>
      <c r="AG714" cm="1">
        <f t="array" ref="AG714">1+SUMPRODUCT((D$469:D$776=D714)*(AF$469:AF$776&lt;AF714))</f>
        <v>31</v>
      </c>
      <c r="AH714">
        <f t="shared" si="147"/>
        <v>31</v>
      </c>
      <c r="AI714">
        <f t="shared" si="148"/>
        <v>3.1</v>
      </c>
      <c r="AJ714" cm="1">
        <f t="array" ref="AJ714">1+SUMPRODUCT((D$469:D$776=D714)*(AI$469:AI$776&lt;AI714))</f>
        <v>26</v>
      </c>
      <c r="AK714">
        <f t="shared" si="149"/>
        <v>26</v>
      </c>
      <c r="AL714">
        <f t="shared" si="150"/>
        <v>3.38</v>
      </c>
      <c r="AM714" cm="1">
        <f t="array" ref="AM714">1+SUMPRODUCT((D$469:D$776=D714)*(AL$469:AL$776&lt;AL714))</f>
        <v>32</v>
      </c>
      <c r="AN714">
        <f t="shared" si="151"/>
        <v>32</v>
      </c>
    </row>
    <row r="715" spans="2:40" x14ac:dyDescent="0.3">
      <c r="B715" t="s">
        <v>265</v>
      </c>
      <c r="C715" t="str">
        <f>VLOOKUP(B715,class!A$1:B$357,2,FALSE)</f>
        <v>Shire district</v>
      </c>
      <c r="D715" t="str">
        <f>VLOOKUP(B715,classifications!E$3:F$335,2,FALSE)</f>
        <v>Urban with City and Town</v>
      </c>
      <c r="E715" s="7">
        <f t="shared" si="136"/>
        <v>2.88</v>
      </c>
      <c r="F715" s="49">
        <f t="shared" si="160"/>
        <v>13</v>
      </c>
      <c r="G715" s="49">
        <f t="shared" si="128"/>
        <v>13</v>
      </c>
      <c r="H715">
        <f t="shared" si="137"/>
        <v>3.77</v>
      </c>
      <c r="I715" s="49">
        <f t="shared" si="161"/>
        <v>91</v>
      </c>
      <c r="J715" s="49">
        <f t="shared" si="129"/>
        <v>91</v>
      </c>
      <c r="K715">
        <f t="shared" si="138"/>
        <v>3</v>
      </c>
      <c r="L715">
        <f t="shared" si="162"/>
        <v>51</v>
      </c>
      <c r="M715" s="49">
        <f t="shared" si="130"/>
        <v>51</v>
      </c>
      <c r="N715">
        <f t="shared" si="139"/>
        <v>2.95</v>
      </c>
      <c r="O715">
        <f t="shared" si="163"/>
        <v>62</v>
      </c>
      <c r="P715" s="49">
        <f t="shared" si="131"/>
        <v>62</v>
      </c>
      <c r="Q715">
        <f t="shared" si="140"/>
        <v>2.89</v>
      </c>
      <c r="R715">
        <f t="shared" si="164"/>
        <v>49</v>
      </c>
      <c r="S715" s="49">
        <f t="shared" si="132"/>
        <v>49</v>
      </c>
      <c r="T715">
        <f t="shared" si="141"/>
        <v>2.96</v>
      </c>
      <c r="U715">
        <f t="shared" si="165"/>
        <v>56</v>
      </c>
      <c r="V715" s="49">
        <f t="shared" si="133"/>
        <v>56</v>
      </c>
      <c r="W715">
        <f t="shared" si="142"/>
        <v>2.1</v>
      </c>
      <c r="X715">
        <f t="shared" si="166"/>
        <v>2</v>
      </c>
      <c r="Y715" s="49">
        <f t="shared" si="134"/>
        <v>2</v>
      </c>
      <c r="Z715">
        <f t="shared" si="143"/>
        <v>2.62</v>
      </c>
      <c r="AA715">
        <f t="shared" si="167"/>
        <v>25</v>
      </c>
      <c r="AB715">
        <f t="shared" si="135"/>
        <v>25</v>
      </c>
      <c r="AC715">
        <f t="shared" si="144"/>
        <v>3.01</v>
      </c>
      <c r="AD715" cm="1">
        <f t="array" ref="AD715">1+SUMPRODUCT((D$469:D$776=D715)*(AC$469:AC$776&lt;AC715))</f>
        <v>45</v>
      </c>
      <c r="AE715">
        <f t="shared" si="145"/>
        <v>45</v>
      </c>
      <c r="AF715">
        <f t="shared" si="146"/>
        <v>4.0199999999999996</v>
      </c>
      <c r="AG715" cm="1">
        <f t="array" ref="AG715">1+SUMPRODUCT((D$469:D$776=D715)*(AF$469:AF$776&lt;AF715))</f>
        <v>90</v>
      </c>
      <c r="AH715">
        <f t="shared" si="147"/>
        <v>90</v>
      </c>
      <c r="AI715">
        <f t="shared" si="148"/>
        <v>3.22</v>
      </c>
      <c r="AJ715" cm="1">
        <f t="array" ref="AJ715">1+SUMPRODUCT((D$469:D$776=D715)*(AI$469:AI$776&lt;AI715))</f>
        <v>48</v>
      </c>
      <c r="AK715">
        <f t="shared" si="149"/>
        <v>48</v>
      </c>
      <c r="AL715">
        <f t="shared" si="150"/>
        <v>3.41</v>
      </c>
      <c r="AM715" cm="1">
        <f t="array" ref="AM715">1+SUMPRODUCT((D$469:D$776=D715)*(AL$469:AL$776&lt;AL715))</f>
        <v>61</v>
      </c>
      <c r="AN715">
        <f t="shared" si="151"/>
        <v>61</v>
      </c>
    </row>
    <row r="716" spans="2:40" x14ac:dyDescent="0.3">
      <c r="B716" t="s">
        <v>266</v>
      </c>
      <c r="C716" t="str">
        <f>VLOOKUP(B716,class!A$1:B$357,2,FALSE)</f>
        <v>Metropolitan district</v>
      </c>
      <c r="D716" t="str">
        <f>VLOOKUP(B716,classifications!E$3:F$335,2,FALSE)</f>
        <v>Urban with Major Conurbation</v>
      </c>
      <c r="E716" s="7">
        <f t="shared" si="136"/>
        <v>3.02</v>
      </c>
      <c r="F716" s="49">
        <f t="shared" si="160"/>
        <v>10</v>
      </c>
      <c r="G716" s="49">
        <f t="shared" si="128"/>
        <v>10</v>
      </c>
      <c r="H716">
        <f t="shared" si="137"/>
        <v>2.81</v>
      </c>
      <c r="I716" s="49">
        <f t="shared" si="161"/>
        <v>8</v>
      </c>
      <c r="J716" s="49">
        <f t="shared" si="129"/>
        <v>8</v>
      </c>
      <c r="K716">
        <f t="shared" si="138"/>
        <v>2.91</v>
      </c>
      <c r="L716">
        <f t="shared" si="162"/>
        <v>24</v>
      </c>
      <c r="M716" s="49">
        <f t="shared" si="130"/>
        <v>24</v>
      </c>
      <c r="N716">
        <f t="shared" si="139"/>
        <v>2.83</v>
      </c>
      <c r="O716">
        <f t="shared" si="163"/>
        <v>20</v>
      </c>
      <c r="P716" s="49">
        <f t="shared" si="131"/>
        <v>20</v>
      </c>
      <c r="Q716">
        <f t="shared" si="140"/>
        <v>3.13</v>
      </c>
      <c r="R716">
        <f t="shared" si="164"/>
        <v>53</v>
      </c>
      <c r="S716" s="49">
        <f t="shared" si="132"/>
        <v>53</v>
      </c>
      <c r="T716">
        <f t="shared" si="141"/>
        <v>2.81</v>
      </c>
      <c r="U716">
        <f t="shared" si="165"/>
        <v>16</v>
      </c>
      <c r="V716" s="49">
        <f t="shared" si="133"/>
        <v>16</v>
      </c>
      <c r="W716">
        <f t="shared" si="142"/>
        <v>2.98</v>
      </c>
      <c r="X716">
        <f t="shared" si="166"/>
        <v>34</v>
      </c>
      <c r="Y716" s="49">
        <f t="shared" si="134"/>
        <v>34</v>
      </c>
      <c r="Z716">
        <f t="shared" si="143"/>
        <v>2.63</v>
      </c>
      <c r="AA716">
        <f t="shared" si="167"/>
        <v>13</v>
      </c>
      <c r="AB716">
        <f t="shared" si="135"/>
        <v>13</v>
      </c>
      <c r="AC716">
        <f t="shared" si="144"/>
        <v>3.51</v>
      </c>
      <c r="AD716" cm="1">
        <f t="array" ref="AD716">1+SUMPRODUCT((D$469:D$776=D716)*(AC$469:AC$776&lt;AC716))</f>
        <v>68</v>
      </c>
      <c r="AE716">
        <f t="shared" si="145"/>
        <v>68</v>
      </c>
      <c r="AF716">
        <f t="shared" si="146"/>
        <v>3.36</v>
      </c>
      <c r="AG716" cm="1">
        <f t="array" ref="AG716">1+SUMPRODUCT((D$469:D$776=D716)*(AF$469:AF$776&lt;AF716))</f>
        <v>32</v>
      </c>
      <c r="AH716">
        <f t="shared" si="147"/>
        <v>32</v>
      </c>
      <c r="AI716">
        <f t="shared" si="148"/>
        <v>3.17</v>
      </c>
      <c r="AJ716" cm="1">
        <f t="array" ref="AJ716">1+SUMPRODUCT((D$469:D$776=D716)*(AI$469:AI$776&lt;AI716))</f>
        <v>31</v>
      </c>
      <c r="AK716">
        <f t="shared" si="149"/>
        <v>31</v>
      </c>
      <c r="AL716">
        <f t="shared" si="150"/>
        <v>3.65</v>
      </c>
      <c r="AM716" cm="1">
        <f t="array" ref="AM716">1+SUMPRODUCT((D$469:D$776=D716)*(AL$469:AL$776&lt;AL716))</f>
        <v>62</v>
      </c>
      <c r="AN716">
        <f t="shared" si="151"/>
        <v>62</v>
      </c>
    </row>
    <row r="717" spans="2:40" x14ac:dyDescent="0.3">
      <c r="B717" t="s">
        <v>267</v>
      </c>
      <c r="C717" t="str">
        <f>VLOOKUP(B717,class!A$1:B$357,2,FALSE)</f>
        <v>Unitary authority</v>
      </c>
      <c r="D717" t="str">
        <f>VLOOKUP(B717,classifications!E$3:F$335,2,FALSE)</f>
        <v>Urban with City and Town</v>
      </c>
      <c r="E717" s="7">
        <f t="shared" si="136"/>
        <v>3.03</v>
      </c>
      <c r="F717" s="49">
        <f t="shared" si="160"/>
        <v>34</v>
      </c>
      <c r="G717" s="49">
        <f t="shared" ref="G717:G775" si="168">IF(E717="x",9999,F717)</f>
        <v>34</v>
      </c>
      <c r="H717">
        <f t="shared" si="137"/>
        <v>2.96</v>
      </c>
      <c r="I717" s="49">
        <f t="shared" si="161"/>
        <v>34</v>
      </c>
      <c r="J717" s="49">
        <f t="shared" ref="J717:J775" si="169">IF(H717="x",9999,I717)</f>
        <v>34</v>
      </c>
      <c r="K717">
        <f t="shared" si="138"/>
        <v>2.86</v>
      </c>
      <c r="L717">
        <f t="shared" si="162"/>
        <v>34</v>
      </c>
      <c r="M717" s="49">
        <f t="shared" ref="M717:M775" si="170">IF(K717="x",9999,L717)</f>
        <v>34</v>
      </c>
      <c r="N717">
        <f t="shared" si="139"/>
        <v>2.84</v>
      </c>
      <c r="O717">
        <f t="shared" si="163"/>
        <v>47</v>
      </c>
      <c r="P717" s="49">
        <f t="shared" ref="P717:P775" si="171">IF(N717="x",9999,O717)</f>
        <v>47</v>
      </c>
      <c r="Q717">
        <f t="shared" si="140"/>
        <v>2.81</v>
      </c>
      <c r="R717">
        <f t="shared" si="164"/>
        <v>33</v>
      </c>
      <c r="S717" s="49">
        <f t="shared" ref="S717:S775" si="172">IF(Q717="x",9999,R717)</f>
        <v>33</v>
      </c>
      <c r="T717">
        <f t="shared" si="141"/>
        <v>2.61</v>
      </c>
      <c r="U717">
        <f t="shared" si="165"/>
        <v>14</v>
      </c>
      <c r="V717" s="49">
        <f t="shared" ref="V717:V775" si="173">IF(T717="x",9999,U717)</f>
        <v>14</v>
      </c>
      <c r="W717">
        <f t="shared" si="142"/>
        <v>2.79</v>
      </c>
      <c r="X717">
        <f t="shared" si="166"/>
        <v>33</v>
      </c>
      <c r="Y717" s="49">
        <f t="shared" ref="Y717:Y775" si="174">IF(W717="x",9999,X717)</f>
        <v>33</v>
      </c>
      <c r="Z717">
        <f t="shared" si="143"/>
        <v>2.39</v>
      </c>
      <c r="AA717">
        <f t="shared" si="167"/>
        <v>6</v>
      </c>
      <c r="AB717">
        <f t="shared" ref="AB717:AB775" si="175">IF(Z717="x",9999,AA717)</f>
        <v>6</v>
      </c>
      <c r="AC717">
        <f t="shared" si="144"/>
        <v>3.14</v>
      </c>
      <c r="AD717" cm="1">
        <f t="array" ref="AD717">1+SUMPRODUCT((D$469:D$776=D717)*(AC$469:AC$776&lt;AC717))</f>
        <v>57</v>
      </c>
      <c r="AE717">
        <f t="shared" si="145"/>
        <v>57</v>
      </c>
      <c r="AF717">
        <f t="shared" si="146"/>
        <v>3.26</v>
      </c>
      <c r="AG717" cm="1">
        <f t="array" ref="AG717">1+SUMPRODUCT((D$469:D$776=D717)*(AF$469:AF$776&lt;AF717))</f>
        <v>36</v>
      </c>
      <c r="AH717">
        <f t="shared" si="147"/>
        <v>36</v>
      </c>
      <c r="AI717">
        <f t="shared" si="148"/>
        <v>3.18</v>
      </c>
      <c r="AJ717" cm="1">
        <f t="array" ref="AJ717">1+SUMPRODUCT((D$469:D$776=D717)*(AI$469:AI$776&lt;AI717))</f>
        <v>41</v>
      </c>
      <c r="AK717">
        <f t="shared" si="149"/>
        <v>41</v>
      </c>
      <c r="AL717">
        <f t="shared" si="150"/>
        <v>3.23</v>
      </c>
      <c r="AM717" cm="1">
        <f t="array" ref="AM717">1+SUMPRODUCT((D$469:D$776=D717)*(AL$469:AL$776&lt;AL717))</f>
        <v>38</v>
      </c>
      <c r="AN717">
        <f t="shared" si="151"/>
        <v>38</v>
      </c>
    </row>
    <row r="718" spans="2:40" x14ac:dyDescent="0.3">
      <c r="B718" t="s">
        <v>268</v>
      </c>
      <c r="C718" t="str">
        <f>VLOOKUP(B718,class!A$1:B$357,2,FALSE)</f>
        <v>Unitary authority</v>
      </c>
      <c r="D718" t="str">
        <f>VLOOKUP(B718,classifications!E$3:F$335,2,FALSE)</f>
        <v>Urban with City and Town</v>
      </c>
      <c r="E718" s="7">
        <f t="shared" si="136"/>
        <v>3.08</v>
      </c>
      <c r="F718" s="49">
        <f t="shared" si="160"/>
        <v>43</v>
      </c>
      <c r="G718" s="49">
        <f t="shared" si="168"/>
        <v>43</v>
      </c>
      <c r="H718">
        <f t="shared" si="137"/>
        <v>2.93</v>
      </c>
      <c r="I718" s="49">
        <f t="shared" si="161"/>
        <v>29</v>
      </c>
      <c r="J718" s="49">
        <f t="shared" si="169"/>
        <v>29</v>
      </c>
      <c r="K718">
        <f t="shared" si="138"/>
        <v>2.98</v>
      </c>
      <c r="L718">
        <f t="shared" si="162"/>
        <v>47</v>
      </c>
      <c r="M718" s="49">
        <f t="shared" si="170"/>
        <v>47</v>
      </c>
      <c r="N718">
        <f t="shared" si="139"/>
        <v>2.71</v>
      </c>
      <c r="O718">
        <f t="shared" si="163"/>
        <v>32</v>
      </c>
      <c r="P718" s="49">
        <f t="shared" si="171"/>
        <v>32</v>
      </c>
      <c r="Q718">
        <f t="shared" si="140"/>
        <v>2.81</v>
      </c>
      <c r="R718">
        <f t="shared" si="164"/>
        <v>33</v>
      </c>
      <c r="S718" s="49">
        <f t="shared" si="172"/>
        <v>33</v>
      </c>
      <c r="T718">
        <f t="shared" si="141"/>
        <v>2.9</v>
      </c>
      <c r="U718">
        <f t="shared" si="165"/>
        <v>47</v>
      </c>
      <c r="V718" s="49">
        <f t="shared" si="173"/>
        <v>47</v>
      </c>
      <c r="W718">
        <f t="shared" si="142"/>
        <v>2.82</v>
      </c>
      <c r="X718">
        <f t="shared" si="166"/>
        <v>39</v>
      </c>
      <c r="Y718" s="49">
        <f t="shared" si="174"/>
        <v>39</v>
      </c>
      <c r="Z718">
        <f t="shared" si="143"/>
        <v>3.08</v>
      </c>
      <c r="AA718">
        <f t="shared" si="167"/>
        <v>76</v>
      </c>
      <c r="AB718">
        <f t="shared" si="175"/>
        <v>76</v>
      </c>
      <c r="AC718">
        <f t="shared" si="144"/>
        <v>2.94</v>
      </c>
      <c r="AD718" cm="1">
        <f t="array" ref="AD718">1+SUMPRODUCT((D$469:D$776=D718)*(AC$469:AC$776&lt;AC718))</f>
        <v>30</v>
      </c>
      <c r="AE718">
        <f t="shared" si="145"/>
        <v>30</v>
      </c>
      <c r="AF718">
        <f t="shared" si="146"/>
        <v>3.06</v>
      </c>
      <c r="AG718" cm="1">
        <f t="array" ref="AG718">1+SUMPRODUCT((D$469:D$776=D718)*(AF$469:AF$776&lt;AF718))</f>
        <v>14</v>
      </c>
      <c r="AH718">
        <f t="shared" si="147"/>
        <v>14</v>
      </c>
      <c r="AI718">
        <f t="shared" si="148"/>
        <v>3.24</v>
      </c>
      <c r="AJ718" cm="1">
        <f t="array" ref="AJ718">1+SUMPRODUCT((D$469:D$776=D718)*(AI$469:AI$776&lt;AI718))</f>
        <v>52</v>
      </c>
      <c r="AK718">
        <f t="shared" si="149"/>
        <v>52</v>
      </c>
      <c r="AL718">
        <f t="shared" si="150"/>
        <v>3.39</v>
      </c>
      <c r="AM718" cm="1">
        <f t="array" ref="AM718">1+SUMPRODUCT((D$469:D$776=D718)*(AL$469:AL$776&lt;AL718))</f>
        <v>60</v>
      </c>
      <c r="AN718">
        <f t="shared" si="151"/>
        <v>60</v>
      </c>
    </row>
    <row r="719" spans="2:40" x14ac:dyDescent="0.3">
      <c r="B719" t="s">
        <v>269</v>
      </c>
      <c r="C719" t="str">
        <f>VLOOKUP(B719,class!A$1:B$357,2,FALSE)</f>
        <v>Shire district</v>
      </c>
      <c r="D719" t="str">
        <f>VLOOKUP(B719,classifications!E$3:F$335,2,FALSE)</f>
        <v xml:space="preserve">Mainly Rural (rural including hub towns &gt;=80%) </v>
      </c>
      <c r="E719" s="7">
        <f t="shared" si="136"/>
        <v>3.09</v>
      </c>
      <c r="F719" s="49">
        <f t="shared" si="160"/>
        <v>27</v>
      </c>
      <c r="G719" s="49">
        <f t="shared" si="168"/>
        <v>27</v>
      </c>
      <c r="H719">
        <f t="shared" si="137"/>
        <v>2.41</v>
      </c>
      <c r="I719" s="49">
        <f t="shared" si="161"/>
        <v>2</v>
      </c>
      <c r="J719" s="49">
        <f t="shared" si="169"/>
        <v>2</v>
      </c>
      <c r="K719">
        <f t="shared" si="138"/>
        <v>2.4900000000000002</v>
      </c>
      <c r="L719">
        <f t="shared" si="162"/>
        <v>11</v>
      </c>
      <c r="M719" s="49">
        <f t="shared" si="170"/>
        <v>11</v>
      </c>
      <c r="N719">
        <f t="shared" si="139"/>
        <v>2.23</v>
      </c>
      <c r="O719">
        <f t="shared" si="163"/>
        <v>2</v>
      </c>
      <c r="P719" s="49">
        <f t="shared" si="171"/>
        <v>2</v>
      </c>
      <c r="Q719">
        <f t="shared" si="140"/>
        <v>2.67</v>
      </c>
      <c r="R719">
        <f t="shared" si="164"/>
        <v>20</v>
      </c>
      <c r="S719" s="49">
        <f t="shared" si="172"/>
        <v>20</v>
      </c>
      <c r="T719">
        <f t="shared" si="141"/>
        <v>2.52</v>
      </c>
      <c r="U719">
        <f t="shared" si="165"/>
        <v>11</v>
      </c>
      <c r="V719" s="49">
        <f t="shared" si="173"/>
        <v>11</v>
      </c>
      <c r="W719">
        <f t="shared" si="142"/>
        <v>2.15</v>
      </c>
      <c r="X719">
        <f t="shared" si="166"/>
        <v>2</v>
      </c>
      <c r="Y719" s="49">
        <f t="shared" si="174"/>
        <v>2</v>
      </c>
      <c r="Z719">
        <f t="shared" si="143"/>
        <v>2.74</v>
      </c>
      <c r="AA719">
        <f t="shared" si="167"/>
        <v>19</v>
      </c>
      <c r="AB719">
        <f t="shared" si="175"/>
        <v>19</v>
      </c>
      <c r="AC719">
        <f t="shared" si="144"/>
        <v>2.5499999999999998</v>
      </c>
      <c r="AD719" cm="1">
        <f t="array" ref="AD719">1+SUMPRODUCT((D$469:D$776=D719)*(AC$469:AC$776&lt;AC719))</f>
        <v>6</v>
      </c>
      <c r="AE719">
        <f t="shared" si="145"/>
        <v>6</v>
      </c>
      <c r="AF719">
        <f t="shared" si="146"/>
        <v>3.21</v>
      </c>
      <c r="AG719" cm="1">
        <f t="array" ref="AG719">1+SUMPRODUCT((D$469:D$776=D719)*(AF$469:AF$776&lt;AF719))</f>
        <v>28</v>
      </c>
      <c r="AH719">
        <f t="shared" si="147"/>
        <v>28</v>
      </c>
      <c r="AI719">
        <f t="shared" si="148"/>
        <v>2.91</v>
      </c>
      <c r="AJ719" cm="1">
        <f t="array" ref="AJ719">1+SUMPRODUCT((D$469:D$776=D719)*(AI$469:AI$776&lt;AI719))</f>
        <v>18</v>
      </c>
      <c r="AK719">
        <f t="shared" si="149"/>
        <v>18</v>
      </c>
      <c r="AL719">
        <f t="shared" si="150"/>
        <v>3.28</v>
      </c>
      <c r="AM719" cm="1">
        <f t="array" ref="AM719">1+SUMPRODUCT((D$469:D$776=D719)*(AL$469:AL$776&lt;AL719))</f>
        <v>27</v>
      </c>
      <c r="AN719">
        <f t="shared" si="151"/>
        <v>27</v>
      </c>
    </row>
    <row r="720" spans="2:40" x14ac:dyDescent="0.3">
      <c r="B720" t="s">
        <v>270</v>
      </c>
      <c r="C720" t="str">
        <f>VLOOKUP(B720,class!A$1:B$357,2,FALSE)</f>
        <v>Shire district</v>
      </c>
      <c r="D720" t="str">
        <f>VLOOKUP(B720,classifications!E$3:F$335,2,FALSE)</f>
        <v>Urban with Significant Rural (rural including hub towns 26-49%)</v>
      </c>
      <c r="E720" s="7">
        <f t="shared" si="136"/>
        <v>3.09</v>
      </c>
      <c r="F720" s="49">
        <f t="shared" si="160"/>
        <v>28</v>
      </c>
      <c r="G720" s="49">
        <f t="shared" si="168"/>
        <v>28</v>
      </c>
      <c r="H720">
        <f t="shared" si="137"/>
        <v>3.2</v>
      </c>
      <c r="I720" s="49">
        <f t="shared" si="161"/>
        <v>40</v>
      </c>
      <c r="J720" s="49">
        <f t="shared" si="169"/>
        <v>40</v>
      </c>
      <c r="K720">
        <f t="shared" si="138"/>
        <v>2.97</v>
      </c>
      <c r="L720">
        <f t="shared" si="162"/>
        <v>31</v>
      </c>
      <c r="M720" s="49">
        <f t="shared" si="170"/>
        <v>31</v>
      </c>
      <c r="N720">
        <f t="shared" si="139"/>
        <v>3</v>
      </c>
      <c r="O720">
        <f t="shared" si="163"/>
        <v>37</v>
      </c>
      <c r="P720" s="49">
        <f t="shared" si="171"/>
        <v>37</v>
      </c>
      <c r="Q720">
        <f t="shared" si="140"/>
        <v>3.09</v>
      </c>
      <c r="R720">
        <f t="shared" si="164"/>
        <v>44</v>
      </c>
      <c r="S720" s="49">
        <f t="shared" si="172"/>
        <v>44</v>
      </c>
      <c r="T720">
        <f t="shared" si="141"/>
        <v>2.92</v>
      </c>
      <c r="U720">
        <f t="shared" si="165"/>
        <v>29</v>
      </c>
      <c r="V720" s="49">
        <f t="shared" si="173"/>
        <v>29</v>
      </c>
      <c r="W720">
        <f t="shared" si="142"/>
        <v>2.94</v>
      </c>
      <c r="X720">
        <f t="shared" si="166"/>
        <v>37</v>
      </c>
      <c r="Y720" s="49">
        <f t="shared" si="174"/>
        <v>37</v>
      </c>
      <c r="Z720">
        <f t="shared" si="143"/>
        <v>2.94</v>
      </c>
      <c r="AA720">
        <f t="shared" si="167"/>
        <v>38</v>
      </c>
      <c r="AB720">
        <f t="shared" si="175"/>
        <v>38</v>
      </c>
      <c r="AC720">
        <f t="shared" si="144"/>
        <v>2.65</v>
      </c>
      <c r="AD720" cm="1">
        <f t="array" ref="AD720">1+SUMPRODUCT((D$469:D$776=D720)*(AC$469:AC$776&lt;AC720))</f>
        <v>9</v>
      </c>
      <c r="AE720">
        <f t="shared" si="145"/>
        <v>9</v>
      </c>
      <c r="AF720">
        <f t="shared" si="146"/>
        <v>2.85</v>
      </c>
      <c r="AG720" cm="1">
        <f t="array" ref="AG720">1+SUMPRODUCT((D$469:D$776=D720)*(AF$469:AF$776&lt;AF720))</f>
        <v>8</v>
      </c>
      <c r="AH720">
        <f t="shared" si="147"/>
        <v>8</v>
      </c>
      <c r="AI720">
        <f t="shared" si="148"/>
        <v>3.09</v>
      </c>
      <c r="AJ720" cm="1">
        <f t="array" ref="AJ720">1+SUMPRODUCT((D$469:D$776=D720)*(AI$469:AI$776&lt;AI720))</f>
        <v>26</v>
      </c>
      <c r="AK720">
        <f t="shared" si="149"/>
        <v>26</v>
      </c>
      <c r="AL720">
        <f t="shared" si="150"/>
        <v>3.31</v>
      </c>
      <c r="AM720" cm="1">
        <f t="array" ref="AM720">1+SUMPRODUCT((D$469:D$776=D720)*(AL$469:AL$776&lt;AL720))</f>
        <v>37</v>
      </c>
      <c r="AN720">
        <f t="shared" si="151"/>
        <v>37</v>
      </c>
    </row>
    <row r="721" spans="2:40" x14ac:dyDescent="0.3">
      <c r="B721" t="s">
        <v>272</v>
      </c>
      <c r="C721" t="str">
        <f>VLOOKUP(B721,class!A$1:B$357,2,FALSE)</f>
        <v>Metropolitan district</v>
      </c>
      <c r="D721" t="str">
        <f>VLOOKUP(B721,classifications!E$3:F$335,2,FALSE)</f>
        <v>Urban with Major Conurbation</v>
      </c>
      <c r="E721" s="7">
        <f t="shared" ref="E721:E759" si="176">VLOOKUP($B721,$B$7:$G$431,2,FALSE)</f>
        <v>3.18</v>
      </c>
      <c r="F721" s="49">
        <f t="shared" si="160"/>
        <v>23</v>
      </c>
      <c r="G721" s="49">
        <f t="shared" si="168"/>
        <v>23</v>
      </c>
      <c r="H721">
        <f t="shared" ref="H721:H759" si="177">VLOOKUP($B721,$B$7:$G$431,3,FALSE)</f>
        <v>3.12</v>
      </c>
      <c r="I721" s="49">
        <f t="shared" si="161"/>
        <v>37</v>
      </c>
      <c r="J721" s="49">
        <f t="shared" si="169"/>
        <v>37</v>
      </c>
      <c r="K721">
        <f t="shared" ref="K721:K759" si="178">VLOOKUP($B721,$B$7:$G$431,4,FALSE)</f>
        <v>2.7</v>
      </c>
      <c r="L721">
        <f t="shared" si="162"/>
        <v>10</v>
      </c>
      <c r="M721" s="49">
        <f t="shared" si="170"/>
        <v>10</v>
      </c>
      <c r="N721">
        <f t="shared" ref="N721:N759" si="179">VLOOKUP($B721,$B$7:$G$431,5,FALSE)</f>
        <v>3.17</v>
      </c>
      <c r="O721">
        <f t="shared" si="163"/>
        <v>53</v>
      </c>
      <c r="P721" s="49">
        <f t="shared" si="171"/>
        <v>53</v>
      </c>
      <c r="Q721">
        <f t="shared" ref="Q721:Q759" si="180">VLOOKUP($B721,$B$7:$G$431,6,FALSE)</f>
        <v>3</v>
      </c>
      <c r="R721">
        <f t="shared" si="164"/>
        <v>37</v>
      </c>
      <c r="S721" s="49">
        <f t="shared" si="172"/>
        <v>37</v>
      </c>
      <c r="T721">
        <f t="shared" ref="T721:T759" si="181">VLOOKUP($B721,$B$7:$H$431,7,FALSE)</f>
        <v>3.07</v>
      </c>
      <c r="U721">
        <f t="shared" si="165"/>
        <v>42</v>
      </c>
      <c r="V721" s="49">
        <f t="shared" si="173"/>
        <v>42</v>
      </c>
      <c r="W721">
        <f t="shared" ref="W721:W759" si="182">VLOOKUP($B721,$B$7:$I$431,8,FALSE)</f>
        <v>2.98</v>
      </c>
      <c r="X721">
        <f t="shared" si="166"/>
        <v>34</v>
      </c>
      <c r="Y721" s="49">
        <f t="shared" si="174"/>
        <v>34</v>
      </c>
      <c r="Z721">
        <f t="shared" ref="Z721:Z759" si="183">VLOOKUP($B721,$B$7:$J$431,9,FALSE)</f>
        <v>3.21</v>
      </c>
      <c r="AA721">
        <f t="shared" si="167"/>
        <v>61</v>
      </c>
      <c r="AB721">
        <f t="shared" si="175"/>
        <v>61</v>
      </c>
      <c r="AC721">
        <f t="shared" si="144"/>
        <v>3.1</v>
      </c>
      <c r="AD721" cm="1">
        <f t="array" ref="AD721">1+SUMPRODUCT((D$469:D$776=D721)*(AC$469:AC$776&lt;AC721))</f>
        <v>42</v>
      </c>
      <c r="AE721">
        <f t="shared" si="145"/>
        <v>42</v>
      </c>
      <c r="AF721">
        <f t="shared" si="146"/>
        <v>3.48</v>
      </c>
      <c r="AG721" cm="1">
        <f t="array" ref="AG721">1+SUMPRODUCT((D$469:D$776=D721)*(AF$469:AF$776&lt;AF721))</f>
        <v>47</v>
      </c>
      <c r="AH721">
        <f t="shared" si="147"/>
        <v>47</v>
      </c>
      <c r="AI721">
        <f t="shared" si="148"/>
        <v>3.18</v>
      </c>
      <c r="AJ721" cm="1">
        <f t="array" ref="AJ721">1+SUMPRODUCT((D$469:D$776=D721)*(AI$469:AI$776&lt;AI721))</f>
        <v>32</v>
      </c>
      <c r="AK721">
        <f t="shared" si="149"/>
        <v>32</v>
      </c>
      <c r="AL721">
        <f t="shared" si="150"/>
        <v>3.4</v>
      </c>
      <c r="AM721" cm="1">
        <f t="array" ref="AM721">1+SUMPRODUCT((D$469:D$776=D721)*(AL$469:AL$776&lt;AL721))</f>
        <v>41</v>
      </c>
      <c r="AN721">
        <f t="shared" si="151"/>
        <v>41</v>
      </c>
    </row>
    <row r="722" spans="2:40" x14ac:dyDescent="0.3">
      <c r="B722" t="s">
        <v>273</v>
      </c>
      <c r="C722" t="str">
        <f>VLOOKUP(B722,class!A$1:B$357,2,FALSE)</f>
        <v>Shire district</v>
      </c>
      <c r="D722" t="str">
        <f>VLOOKUP(B722,classifications!E$3:F$335,2,FALSE)</f>
        <v>Urban with City and Town</v>
      </c>
      <c r="E722" s="7">
        <f t="shared" si="176"/>
        <v>2.95</v>
      </c>
      <c r="F722" s="49">
        <f t="shared" si="160"/>
        <v>22</v>
      </c>
      <c r="G722" s="49">
        <f t="shared" si="168"/>
        <v>22</v>
      </c>
      <c r="H722">
        <f t="shared" si="177"/>
        <v>3.01</v>
      </c>
      <c r="I722" s="49">
        <f t="shared" si="161"/>
        <v>40</v>
      </c>
      <c r="J722" s="49">
        <f t="shared" si="169"/>
        <v>40</v>
      </c>
      <c r="K722">
        <f t="shared" si="178"/>
        <v>2.7</v>
      </c>
      <c r="L722">
        <f t="shared" si="162"/>
        <v>20</v>
      </c>
      <c r="M722" s="49">
        <f t="shared" si="170"/>
        <v>20</v>
      </c>
      <c r="N722">
        <f t="shared" si="179"/>
        <v>3.34</v>
      </c>
      <c r="O722">
        <f t="shared" si="163"/>
        <v>88</v>
      </c>
      <c r="P722" s="49">
        <f t="shared" si="171"/>
        <v>88</v>
      </c>
      <c r="Q722">
        <f t="shared" si="180"/>
        <v>3.35</v>
      </c>
      <c r="R722">
        <f t="shared" si="164"/>
        <v>87</v>
      </c>
      <c r="S722" s="49">
        <f t="shared" si="172"/>
        <v>87</v>
      </c>
      <c r="T722">
        <f t="shared" si="181"/>
        <v>3.06</v>
      </c>
      <c r="U722">
        <f t="shared" si="165"/>
        <v>67</v>
      </c>
      <c r="V722" s="49">
        <f t="shared" si="173"/>
        <v>67</v>
      </c>
      <c r="W722">
        <f t="shared" si="182"/>
        <v>2.54</v>
      </c>
      <c r="X722">
        <f t="shared" si="166"/>
        <v>11</v>
      </c>
      <c r="Y722" s="49">
        <f t="shared" si="174"/>
        <v>11</v>
      </c>
      <c r="Z722">
        <f t="shared" si="183"/>
        <v>3.92</v>
      </c>
      <c r="AA722">
        <f t="shared" si="167"/>
        <v>90</v>
      </c>
      <c r="AB722">
        <f t="shared" si="175"/>
        <v>90</v>
      </c>
      <c r="AC722">
        <f t="shared" si="144"/>
        <v>3.43</v>
      </c>
      <c r="AD722" cm="1">
        <f t="array" ref="AD722">1+SUMPRODUCT((D$469:D$776=D722)*(AC$469:AC$776&lt;AC722))</f>
        <v>80</v>
      </c>
      <c r="AE722">
        <f t="shared" si="145"/>
        <v>80</v>
      </c>
      <c r="AF722">
        <f t="shared" si="146"/>
        <v>3.24</v>
      </c>
      <c r="AG722" cm="1">
        <f t="array" ref="AG722">1+SUMPRODUCT((D$469:D$776=D722)*(AF$469:AF$776&lt;AF722))</f>
        <v>31</v>
      </c>
      <c r="AH722">
        <f t="shared" si="147"/>
        <v>31</v>
      </c>
      <c r="AI722">
        <f t="shared" si="148"/>
        <v>1.91</v>
      </c>
      <c r="AJ722" cm="1">
        <f t="array" ref="AJ722">1+SUMPRODUCT((D$469:D$776=D722)*(AI$469:AI$776&lt;AI722))</f>
        <v>1</v>
      </c>
      <c r="AK722">
        <f t="shared" si="149"/>
        <v>1</v>
      </c>
      <c r="AL722">
        <f t="shared" si="150"/>
        <v>3.34</v>
      </c>
      <c r="AM722" cm="1">
        <f t="array" ref="AM722">1+SUMPRODUCT((D$469:D$776=D722)*(AL$469:AL$776&lt;AL722))</f>
        <v>52</v>
      </c>
      <c r="AN722">
        <f t="shared" si="151"/>
        <v>52</v>
      </c>
    </row>
    <row r="723" spans="2:40" x14ac:dyDescent="0.3">
      <c r="B723" t="s">
        <v>274</v>
      </c>
      <c r="C723" t="str">
        <f>VLOOKUP(B723,class!A$1:B$357,2,FALSE)</f>
        <v>London borough</v>
      </c>
      <c r="D723" t="str">
        <f>VLOOKUP(B723,classifications!E$3:F$335,2,FALSE)</f>
        <v>Urban with Major Conurbation</v>
      </c>
      <c r="E723" s="7">
        <f t="shared" si="176"/>
        <v>3.22</v>
      </c>
      <c r="F723" s="49">
        <f t="shared" si="160"/>
        <v>27</v>
      </c>
      <c r="G723" s="49">
        <f t="shared" si="168"/>
        <v>27</v>
      </c>
      <c r="H723">
        <f t="shared" si="177"/>
        <v>3.34</v>
      </c>
      <c r="I723" s="49">
        <f t="shared" si="161"/>
        <v>57</v>
      </c>
      <c r="J723" s="49">
        <f t="shared" si="169"/>
        <v>57</v>
      </c>
      <c r="K723">
        <f t="shared" si="178"/>
        <v>3.28</v>
      </c>
      <c r="L723">
        <f t="shared" si="162"/>
        <v>59</v>
      </c>
      <c r="M723" s="49">
        <f t="shared" si="170"/>
        <v>59</v>
      </c>
      <c r="N723">
        <f t="shared" si="179"/>
        <v>3.04</v>
      </c>
      <c r="O723">
        <f t="shared" si="163"/>
        <v>39</v>
      </c>
      <c r="P723" s="49">
        <f t="shared" si="171"/>
        <v>39</v>
      </c>
      <c r="Q723">
        <f t="shared" si="180"/>
        <v>3.59</v>
      </c>
      <c r="R723">
        <f t="shared" si="164"/>
        <v>73</v>
      </c>
      <c r="S723" s="49">
        <f t="shared" si="172"/>
        <v>73</v>
      </c>
      <c r="T723">
        <f t="shared" si="181"/>
        <v>2.99</v>
      </c>
      <c r="U723">
        <f t="shared" si="165"/>
        <v>29</v>
      </c>
      <c r="V723" s="49">
        <f t="shared" si="173"/>
        <v>29</v>
      </c>
      <c r="W723">
        <f t="shared" si="182"/>
        <v>2.94</v>
      </c>
      <c r="X723">
        <f t="shared" si="166"/>
        <v>31</v>
      </c>
      <c r="Y723" s="49">
        <f t="shared" si="174"/>
        <v>31</v>
      </c>
      <c r="Z723">
        <f t="shared" si="183"/>
        <v>2.64</v>
      </c>
      <c r="AA723">
        <f t="shared" si="167"/>
        <v>14</v>
      </c>
      <c r="AB723">
        <f t="shared" si="175"/>
        <v>14</v>
      </c>
      <c r="AC723">
        <f t="shared" si="144"/>
        <v>3.03</v>
      </c>
      <c r="AD723" cm="1">
        <f t="array" ref="AD723">1+SUMPRODUCT((D$469:D$776=D723)*(AC$469:AC$776&lt;AC723))</f>
        <v>34</v>
      </c>
      <c r="AE723">
        <f t="shared" si="145"/>
        <v>34</v>
      </c>
      <c r="AF723">
        <f t="shared" si="146"/>
        <v>3.14</v>
      </c>
      <c r="AG723" cm="1">
        <f t="array" ref="AG723">1+SUMPRODUCT((D$469:D$776=D723)*(AF$469:AF$776&lt;AF723))</f>
        <v>15</v>
      </c>
      <c r="AH723">
        <f t="shared" si="147"/>
        <v>15</v>
      </c>
      <c r="AI723">
        <f t="shared" si="148"/>
        <v>2.98</v>
      </c>
      <c r="AJ723" cm="1">
        <f t="array" ref="AJ723">1+SUMPRODUCT((D$469:D$776=D723)*(AI$469:AI$776&lt;AI723))</f>
        <v>16</v>
      </c>
      <c r="AK723">
        <f t="shared" si="149"/>
        <v>16</v>
      </c>
      <c r="AL723">
        <f t="shared" si="150"/>
        <v>3.47</v>
      </c>
      <c r="AM723" cm="1">
        <f t="array" ref="AM723">1+SUMPRODUCT((D$469:D$776=D723)*(AL$469:AL$776&lt;AL723))</f>
        <v>51</v>
      </c>
      <c r="AN723">
        <f t="shared" si="151"/>
        <v>51</v>
      </c>
    </row>
    <row r="724" spans="2:40" x14ac:dyDescent="0.3">
      <c r="B724" t="s">
        <v>275</v>
      </c>
      <c r="C724" t="str">
        <f>VLOOKUP(B724,class!A$1:B$357,2,FALSE)</f>
        <v>Shire district</v>
      </c>
      <c r="D724" t="str">
        <f>VLOOKUP(B724,classifications!E$3:F$335,2,FALSE)</f>
        <v xml:space="preserve">Largely Rural (rural including hub towns 50-79%) </v>
      </c>
      <c r="E724" s="7">
        <f t="shared" si="176"/>
        <v>2.72</v>
      </c>
      <c r="F724" s="49">
        <f t="shared" si="160"/>
        <v>7</v>
      </c>
      <c r="G724" s="49">
        <f t="shared" si="168"/>
        <v>7</v>
      </c>
      <c r="H724">
        <f t="shared" si="177"/>
        <v>2.63</v>
      </c>
      <c r="I724" s="49">
        <f t="shared" si="161"/>
        <v>6</v>
      </c>
      <c r="J724" s="49">
        <f t="shared" si="169"/>
        <v>6</v>
      </c>
      <c r="K724">
        <f t="shared" si="178"/>
        <v>2.59</v>
      </c>
      <c r="L724">
        <f t="shared" si="162"/>
        <v>9</v>
      </c>
      <c r="M724" s="49">
        <f t="shared" si="170"/>
        <v>9</v>
      </c>
      <c r="N724">
        <f t="shared" si="179"/>
        <v>2.42</v>
      </c>
      <c r="O724">
        <f t="shared" si="163"/>
        <v>6</v>
      </c>
      <c r="P724" s="49">
        <f t="shared" si="171"/>
        <v>6</v>
      </c>
      <c r="Q724">
        <f t="shared" si="180"/>
        <v>3.15</v>
      </c>
      <c r="R724">
        <f t="shared" si="164"/>
        <v>38</v>
      </c>
      <c r="S724" s="49">
        <f t="shared" si="172"/>
        <v>38</v>
      </c>
      <c r="T724">
        <f t="shared" si="181"/>
        <v>3.11</v>
      </c>
      <c r="U724">
        <f t="shared" si="165"/>
        <v>39</v>
      </c>
      <c r="V724" s="49">
        <f t="shared" si="173"/>
        <v>39</v>
      </c>
      <c r="W724">
        <f t="shared" si="182"/>
        <v>3.08</v>
      </c>
      <c r="X724">
        <f t="shared" si="166"/>
        <v>31</v>
      </c>
      <c r="Y724" s="49">
        <f t="shared" si="174"/>
        <v>31</v>
      </c>
      <c r="Z724">
        <f t="shared" si="183"/>
        <v>3.38</v>
      </c>
      <c r="AA724">
        <f t="shared" si="167"/>
        <v>40</v>
      </c>
      <c r="AB724">
        <f t="shared" si="175"/>
        <v>40</v>
      </c>
      <c r="AC724">
        <f t="shared" si="144"/>
        <v>3.44</v>
      </c>
      <c r="AD724" cm="1">
        <f t="array" ref="AD724">1+SUMPRODUCT((D$469:D$776=D724)*(AC$469:AC$776&lt;AC724))</f>
        <v>37</v>
      </c>
      <c r="AE724">
        <f t="shared" si="145"/>
        <v>37</v>
      </c>
      <c r="AF724">
        <f t="shared" si="146"/>
        <v>3.69</v>
      </c>
      <c r="AG724" cm="1">
        <f t="array" ref="AG724">1+SUMPRODUCT((D$469:D$776=D724)*(AF$469:AF$776&lt;AF724))</f>
        <v>38</v>
      </c>
      <c r="AH724">
        <f t="shared" si="147"/>
        <v>38</v>
      </c>
      <c r="AI724">
        <f t="shared" si="148"/>
        <v>2.71</v>
      </c>
      <c r="AJ724" cm="1">
        <f t="array" ref="AJ724">1+SUMPRODUCT((D$469:D$776=D724)*(AI$469:AI$776&lt;AI724))</f>
        <v>8</v>
      </c>
      <c r="AK724">
        <f t="shared" si="149"/>
        <v>8</v>
      </c>
      <c r="AL724">
        <f t="shared" si="150"/>
        <v>2.81</v>
      </c>
      <c r="AM724" cm="1">
        <f t="array" ref="AM724">1+SUMPRODUCT((D$469:D$776=D724)*(AL$469:AL$776&lt;AL724))</f>
        <v>11</v>
      </c>
      <c r="AN724">
        <f t="shared" si="151"/>
        <v>11</v>
      </c>
    </row>
    <row r="725" spans="2:40" x14ac:dyDescent="0.3">
      <c r="B725" t="s">
        <v>276</v>
      </c>
      <c r="C725" t="str">
        <f>VLOOKUP(B725,class!A$1:B$357,2,FALSE)</f>
        <v>Unitary authority</v>
      </c>
      <c r="D725" t="str">
        <f>VLOOKUP(B725,classifications!E$3:F$335,2,FALSE)</f>
        <v>Urban with City and Town</v>
      </c>
      <c r="E725" s="7">
        <f t="shared" si="176"/>
        <v>2.96</v>
      </c>
      <c r="F725" s="49">
        <f t="shared" si="160"/>
        <v>25</v>
      </c>
      <c r="G725" s="49">
        <f t="shared" si="168"/>
        <v>25</v>
      </c>
      <c r="H725">
        <f t="shared" si="177"/>
        <v>2.79</v>
      </c>
      <c r="I725" s="49">
        <f t="shared" si="161"/>
        <v>16</v>
      </c>
      <c r="J725" s="49">
        <f t="shared" si="169"/>
        <v>16</v>
      </c>
      <c r="K725">
        <f t="shared" si="178"/>
        <v>2.97</v>
      </c>
      <c r="L725">
        <f t="shared" si="162"/>
        <v>46</v>
      </c>
      <c r="M725" s="49">
        <f t="shared" si="170"/>
        <v>46</v>
      </c>
      <c r="N725">
        <f t="shared" si="179"/>
        <v>3.07</v>
      </c>
      <c r="O725">
        <f t="shared" si="163"/>
        <v>74</v>
      </c>
      <c r="P725" s="49">
        <f t="shared" si="171"/>
        <v>74</v>
      </c>
      <c r="Q725">
        <f t="shared" si="180"/>
        <v>3.01</v>
      </c>
      <c r="R725">
        <f t="shared" si="164"/>
        <v>63</v>
      </c>
      <c r="S725" s="49">
        <f t="shared" si="172"/>
        <v>63</v>
      </c>
      <c r="T725">
        <f t="shared" si="181"/>
        <v>2.94</v>
      </c>
      <c r="U725">
        <f t="shared" si="165"/>
        <v>53</v>
      </c>
      <c r="V725" s="49">
        <f t="shared" si="173"/>
        <v>53</v>
      </c>
      <c r="W725">
        <f t="shared" si="182"/>
        <v>2.72</v>
      </c>
      <c r="X725">
        <f t="shared" si="166"/>
        <v>22</v>
      </c>
      <c r="Y725" s="49">
        <f t="shared" si="174"/>
        <v>22</v>
      </c>
      <c r="Z725">
        <f t="shared" si="183"/>
        <v>2.77</v>
      </c>
      <c r="AA725">
        <f t="shared" si="167"/>
        <v>38</v>
      </c>
      <c r="AB725">
        <f t="shared" si="175"/>
        <v>38</v>
      </c>
      <c r="AC725">
        <f t="shared" si="144"/>
        <v>3.16</v>
      </c>
      <c r="AD725" cm="1">
        <f t="array" ref="AD725">1+SUMPRODUCT((D$469:D$776=D725)*(AC$469:AC$776&lt;AC725))</f>
        <v>60</v>
      </c>
      <c r="AE725">
        <f t="shared" si="145"/>
        <v>60</v>
      </c>
      <c r="AF725">
        <f t="shared" si="146"/>
        <v>3.28</v>
      </c>
      <c r="AG725" cm="1">
        <f t="array" ref="AG725">1+SUMPRODUCT((D$469:D$776=D725)*(AF$469:AF$776&lt;AF725))</f>
        <v>39</v>
      </c>
      <c r="AH725">
        <f t="shared" si="147"/>
        <v>39</v>
      </c>
      <c r="AI725">
        <f t="shared" si="148"/>
        <v>3.25</v>
      </c>
      <c r="AJ725" cm="1">
        <f t="array" ref="AJ725">1+SUMPRODUCT((D$469:D$776=D725)*(AI$469:AI$776&lt;AI725))</f>
        <v>55</v>
      </c>
      <c r="AK725">
        <f t="shared" si="149"/>
        <v>55</v>
      </c>
      <c r="AL725">
        <f t="shared" si="150"/>
        <v>3.22</v>
      </c>
      <c r="AM725" cm="1">
        <f t="array" ref="AM725">1+SUMPRODUCT((D$469:D$776=D725)*(AL$469:AL$776&lt;AL725))</f>
        <v>35</v>
      </c>
      <c r="AN725">
        <f t="shared" si="151"/>
        <v>35</v>
      </c>
    </row>
    <row r="726" spans="2:40" x14ac:dyDescent="0.3">
      <c r="B726" t="s">
        <v>277</v>
      </c>
      <c r="C726" t="str">
        <f>VLOOKUP(B726,class!A$1:B$357,2,FALSE)</f>
        <v>Metropolitan district</v>
      </c>
      <c r="D726" t="str">
        <f>VLOOKUP(B726,classifications!E$3:F$335,2,FALSE)</f>
        <v>Urban with Major Conurbation</v>
      </c>
      <c r="E726" s="7">
        <f t="shared" si="176"/>
        <v>3.2</v>
      </c>
      <c r="F726" s="49">
        <f t="shared" si="160"/>
        <v>24</v>
      </c>
      <c r="G726" s="49">
        <f t="shared" si="168"/>
        <v>24</v>
      </c>
      <c r="H726">
        <f t="shared" si="177"/>
        <v>3.11</v>
      </c>
      <c r="I726" s="49">
        <f t="shared" si="161"/>
        <v>32</v>
      </c>
      <c r="J726" s="49">
        <f t="shared" si="169"/>
        <v>32</v>
      </c>
      <c r="K726">
        <f t="shared" si="178"/>
        <v>3.09</v>
      </c>
      <c r="L726">
        <f t="shared" si="162"/>
        <v>45</v>
      </c>
      <c r="M726" s="49">
        <f t="shared" si="170"/>
        <v>45</v>
      </c>
      <c r="N726">
        <f t="shared" si="179"/>
        <v>2.95</v>
      </c>
      <c r="O726">
        <f t="shared" si="163"/>
        <v>28</v>
      </c>
      <c r="P726" s="49">
        <f t="shared" si="171"/>
        <v>28</v>
      </c>
      <c r="Q726">
        <f t="shared" si="180"/>
        <v>2.89</v>
      </c>
      <c r="R726">
        <f t="shared" si="164"/>
        <v>29</v>
      </c>
      <c r="S726" s="49">
        <f t="shared" si="172"/>
        <v>29</v>
      </c>
      <c r="T726">
        <f t="shared" si="181"/>
        <v>3.07</v>
      </c>
      <c r="U726">
        <f t="shared" si="165"/>
        <v>42</v>
      </c>
      <c r="V726" s="49">
        <f t="shared" si="173"/>
        <v>42</v>
      </c>
      <c r="W726">
        <f t="shared" si="182"/>
        <v>3.07</v>
      </c>
      <c r="X726">
        <f t="shared" si="166"/>
        <v>44</v>
      </c>
      <c r="Y726" s="49">
        <f t="shared" si="174"/>
        <v>44</v>
      </c>
      <c r="Z726">
        <f t="shared" si="183"/>
        <v>2.61</v>
      </c>
      <c r="AA726">
        <f t="shared" si="167"/>
        <v>12</v>
      </c>
      <c r="AB726">
        <f t="shared" si="175"/>
        <v>12</v>
      </c>
      <c r="AC726">
        <f t="shared" ref="AC726:AC776" si="184">VLOOKUP($B726,$B$7:$Z$431,10,FALSE)</f>
        <v>3.03</v>
      </c>
      <c r="AD726" cm="1">
        <f t="array" ref="AD726">1+SUMPRODUCT((D$469:D$776=D726)*(AC$469:AC$776&lt;AC726))</f>
        <v>34</v>
      </c>
      <c r="AE726">
        <f t="shared" ref="AE726:AE776" si="185">IF(AC726="x",9999,AD726)</f>
        <v>34</v>
      </c>
      <c r="AF726">
        <f t="shared" ref="AF726:AF776" si="186">VLOOKUP($B726,$B$7:$Z$431,11,FALSE)</f>
        <v>3.53</v>
      </c>
      <c r="AG726" cm="1">
        <f t="array" ref="AG726">1+SUMPRODUCT((D$469:D$776=D726)*(AF$469:AF$776&lt;AF726))</f>
        <v>53</v>
      </c>
      <c r="AH726">
        <f t="shared" ref="AH726:AH776" si="187">IF(AF726="x",9999,AG726)</f>
        <v>53</v>
      </c>
      <c r="AI726">
        <f t="shared" ref="AI726:AI776" si="188">VLOOKUP($B726,$B$7:$Z$431,12,FALSE)</f>
        <v>2.91</v>
      </c>
      <c r="AJ726" cm="1">
        <f t="array" ref="AJ726">1+SUMPRODUCT((D$469:D$776=D726)*(AI$469:AI$776&lt;AI726))</f>
        <v>11</v>
      </c>
      <c r="AK726">
        <f t="shared" ref="AK726:AK776" si="189">IF(AI726="x",9999,AJ726)</f>
        <v>11</v>
      </c>
      <c r="AL726">
        <f t="shared" ref="AL726:AL776" si="190">VLOOKUP($B726,$B$7:$Z$431,13,FALSE)</f>
        <v>3.2</v>
      </c>
      <c r="AM726" cm="1">
        <f t="array" ref="AM726">1+SUMPRODUCT((D$469:D$776=D726)*(AL$469:AL$776&lt;AL726))</f>
        <v>22</v>
      </c>
      <c r="AN726">
        <f t="shared" ref="AN726:AN776" si="191">IF(AL726="x",9999,AM726)</f>
        <v>22</v>
      </c>
    </row>
    <row r="727" spans="2:40" x14ac:dyDescent="0.3">
      <c r="B727" t="s">
        <v>278</v>
      </c>
      <c r="C727" t="str">
        <f>VLOOKUP(B727,class!A$1:B$357,2,FALSE)</f>
        <v>Shire district</v>
      </c>
      <c r="D727" t="str">
        <f>VLOOKUP(B727,classifications!E$3:F$335,2,FALSE)</f>
        <v>Urban with City and Town</v>
      </c>
      <c r="E727" s="7">
        <f t="shared" si="176"/>
        <v>2.7</v>
      </c>
      <c r="F727" s="49">
        <f t="shared" si="160"/>
        <v>5</v>
      </c>
      <c r="G727" s="49">
        <f t="shared" si="168"/>
        <v>5</v>
      </c>
      <c r="H727">
        <f t="shared" si="177"/>
        <v>2.34</v>
      </c>
      <c r="I727" s="49">
        <f t="shared" si="161"/>
        <v>3</v>
      </c>
      <c r="J727" s="49">
        <f t="shared" si="169"/>
        <v>3</v>
      </c>
      <c r="K727">
        <f t="shared" si="178"/>
        <v>2.56</v>
      </c>
      <c r="L727">
        <f t="shared" si="162"/>
        <v>11</v>
      </c>
      <c r="M727" s="49">
        <f t="shared" si="170"/>
        <v>11</v>
      </c>
      <c r="N727">
        <f t="shared" si="179"/>
        <v>2.36</v>
      </c>
      <c r="O727">
        <f t="shared" si="163"/>
        <v>6</v>
      </c>
      <c r="P727" s="49">
        <f t="shared" si="171"/>
        <v>6</v>
      </c>
      <c r="Q727">
        <f t="shared" si="180"/>
        <v>2.65</v>
      </c>
      <c r="R727">
        <f t="shared" si="164"/>
        <v>19</v>
      </c>
      <c r="S727" s="49">
        <f t="shared" si="172"/>
        <v>19</v>
      </c>
      <c r="T727">
        <f t="shared" si="181"/>
        <v>2.29</v>
      </c>
      <c r="U727">
        <f t="shared" si="165"/>
        <v>3</v>
      </c>
      <c r="V727" s="49">
        <f t="shared" si="173"/>
        <v>3</v>
      </c>
      <c r="W727">
        <f t="shared" si="182"/>
        <v>2.4</v>
      </c>
      <c r="X727">
        <f t="shared" si="166"/>
        <v>8</v>
      </c>
      <c r="Y727" s="49">
        <f t="shared" si="174"/>
        <v>8</v>
      </c>
      <c r="Z727">
        <f t="shared" si="183"/>
        <v>3.1</v>
      </c>
      <c r="AA727">
        <f t="shared" si="167"/>
        <v>77</v>
      </c>
      <c r="AB727">
        <f t="shared" si="175"/>
        <v>77</v>
      </c>
      <c r="AC727">
        <f t="shared" si="184"/>
        <v>4.03</v>
      </c>
      <c r="AD727" cm="1">
        <f t="array" ref="AD727">1+SUMPRODUCT((D$469:D$776=D727)*(AC$469:AC$776&lt;AC727))</f>
        <v>90</v>
      </c>
      <c r="AE727">
        <f t="shared" si="185"/>
        <v>90</v>
      </c>
      <c r="AF727">
        <f t="shared" si="186"/>
        <v>3.96</v>
      </c>
      <c r="AG727" cm="1">
        <f t="array" ref="AG727">1+SUMPRODUCT((D$469:D$776=D727)*(AF$469:AF$776&lt;AF727))</f>
        <v>88</v>
      </c>
      <c r="AH727">
        <f t="shared" si="187"/>
        <v>88</v>
      </c>
      <c r="AI727">
        <f t="shared" si="188"/>
        <v>2.63</v>
      </c>
      <c r="AJ727" cm="1">
        <f t="array" ref="AJ727">1+SUMPRODUCT((D$469:D$776=D727)*(AI$469:AI$776&lt;AI727))</f>
        <v>9</v>
      </c>
      <c r="AK727">
        <f t="shared" si="189"/>
        <v>9</v>
      </c>
      <c r="AL727">
        <f t="shared" si="190"/>
        <v>3.08</v>
      </c>
      <c r="AM727" cm="1">
        <f t="array" ref="AM727">1+SUMPRODUCT((D$469:D$776=D727)*(AL$469:AL$776&lt;AL727))</f>
        <v>23</v>
      </c>
      <c r="AN727">
        <f t="shared" si="191"/>
        <v>23</v>
      </c>
    </row>
    <row r="728" spans="2:40" x14ac:dyDescent="0.3">
      <c r="B728" t="s">
        <v>279</v>
      </c>
      <c r="C728" t="str">
        <f>VLOOKUP(B728,class!A$1:B$357,2,FALSE)</f>
        <v>Shire district</v>
      </c>
      <c r="D728" t="str">
        <f>VLOOKUP(B728,classifications!E$3:F$335,2,FALSE)</f>
        <v>Urban with Significant Rural (rural including hub towns 26-49%)</v>
      </c>
      <c r="E728" s="7">
        <f t="shared" si="176"/>
        <v>2.92</v>
      </c>
      <c r="F728" s="49">
        <f t="shared" si="160"/>
        <v>15</v>
      </c>
      <c r="G728" s="49">
        <f t="shared" si="168"/>
        <v>15</v>
      </c>
      <c r="H728">
        <f t="shared" si="177"/>
        <v>3.55</v>
      </c>
      <c r="I728" s="49">
        <f t="shared" si="161"/>
        <v>47</v>
      </c>
      <c r="J728" s="49">
        <f t="shared" si="169"/>
        <v>47</v>
      </c>
      <c r="K728">
        <f t="shared" si="178"/>
        <v>2.5299999999999998</v>
      </c>
      <c r="L728">
        <f t="shared" si="162"/>
        <v>6</v>
      </c>
      <c r="M728" s="49">
        <f t="shared" si="170"/>
        <v>6</v>
      </c>
      <c r="N728">
        <f t="shared" si="179"/>
        <v>3.02</v>
      </c>
      <c r="O728">
        <f t="shared" si="163"/>
        <v>39</v>
      </c>
      <c r="P728" s="49">
        <f t="shared" si="171"/>
        <v>39</v>
      </c>
      <c r="Q728">
        <f t="shared" si="180"/>
        <v>2.4</v>
      </c>
      <c r="R728">
        <f t="shared" si="164"/>
        <v>7</v>
      </c>
      <c r="S728" s="49">
        <f t="shared" si="172"/>
        <v>7</v>
      </c>
      <c r="T728">
        <f t="shared" si="181"/>
        <v>2.41</v>
      </c>
      <c r="U728">
        <f t="shared" si="165"/>
        <v>8</v>
      </c>
      <c r="V728" s="49">
        <f t="shared" si="173"/>
        <v>8</v>
      </c>
      <c r="W728">
        <f t="shared" si="182"/>
        <v>3.11</v>
      </c>
      <c r="X728">
        <f t="shared" si="166"/>
        <v>42</v>
      </c>
      <c r="Y728" s="49">
        <f t="shared" si="174"/>
        <v>42</v>
      </c>
      <c r="Z728">
        <f t="shared" si="183"/>
        <v>3.21</v>
      </c>
      <c r="AA728">
        <f t="shared" si="167"/>
        <v>48</v>
      </c>
      <c r="AB728">
        <f t="shared" si="175"/>
        <v>48</v>
      </c>
      <c r="AC728">
        <f t="shared" si="184"/>
        <v>2.72</v>
      </c>
      <c r="AD728" cm="1">
        <f t="array" ref="AD728">1+SUMPRODUCT((D$469:D$776=D728)*(AC$469:AC$776&lt;AC728))</f>
        <v>15</v>
      </c>
      <c r="AE728">
        <f t="shared" si="185"/>
        <v>15</v>
      </c>
      <c r="AF728">
        <f t="shared" si="186"/>
        <v>2.64</v>
      </c>
      <c r="AG728" cm="1">
        <f t="array" ref="AG728">1+SUMPRODUCT((D$469:D$776=D728)*(AF$469:AF$776&lt;AF728))</f>
        <v>4</v>
      </c>
      <c r="AH728">
        <f t="shared" si="187"/>
        <v>4</v>
      </c>
      <c r="AI728">
        <f t="shared" si="188"/>
        <v>2.61</v>
      </c>
      <c r="AJ728" cm="1">
        <f t="array" ref="AJ728">1+SUMPRODUCT((D$469:D$776=D728)*(AI$469:AI$776&lt;AI728))</f>
        <v>6</v>
      </c>
      <c r="AK728">
        <f t="shared" si="189"/>
        <v>6</v>
      </c>
      <c r="AL728">
        <f t="shared" si="190"/>
        <v>3.11</v>
      </c>
      <c r="AM728" cm="1">
        <f t="array" ref="AM728">1+SUMPRODUCT((D$469:D$776=D728)*(AL$469:AL$776&lt;AL728))</f>
        <v>22</v>
      </c>
      <c r="AN728">
        <f t="shared" si="191"/>
        <v>22</v>
      </c>
    </row>
    <row r="729" spans="2:40" x14ac:dyDescent="0.3">
      <c r="B729" t="s">
        <v>1032</v>
      </c>
      <c r="C729" t="str">
        <f>VLOOKUP(B729,class!A$1:B$357,2,FALSE)</f>
        <v>Shire district</v>
      </c>
      <c r="D729" t="str">
        <f>VLOOKUP(B729,classifications!E$3:F$335,2,FALSE)</f>
        <v xml:space="preserve">Largely Rural (rural including hub towns 50-79%) </v>
      </c>
      <c r="E729" s="7">
        <f t="shared" si="176"/>
        <v>2.92</v>
      </c>
      <c r="F729" s="49">
        <f t="shared" si="160"/>
        <v>16</v>
      </c>
      <c r="G729" s="49">
        <f t="shared" si="168"/>
        <v>16</v>
      </c>
      <c r="H729">
        <f t="shared" si="177"/>
        <v>3.05</v>
      </c>
      <c r="I729" s="49">
        <f t="shared" si="161"/>
        <v>31</v>
      </c>
      <c r="J729" s="49">
        <f t="shared" si="169"/>
        <v>31</v>
      </c>
      <c r="K729">
        <f t="shared" si="178"/>
        <v>2.88</v>
      </c>
      <c r="L729">
        <f t="shared" si="162"/>
        <v>25</v>
      </c>
      <c r="M729" s="49">
        <f t="shared" si="170"/>
        <v>25</v>
      </c>
      <c r="N729">
        <f t="shared" si="179"/>
        <v>2.8</v>
      </c>
      <c r="O729">
        <f t="shared" si="163"/>
        <v>25</v>
      </c>
      <c r="P729" s="49">
        <f t="shared" si="171"/>
        <v>25</v>
      </c>
      <c r="Q729">
        <f t="shared" si="180"/>
        <v>2.65</v>
      </c>
      <c r="R729">
        <f t="shared" si="164"/>
        <v>18</v>
      </c>
      <c r="S729" s="49">
        <f t="shared" si="172"/>
        <v>18</v>
      </c>
      <c r="T729">
        <f t="shared" si="181"/>
        <v>2.91</v>
      </c>
      <c r="U729">
        <f t="shared" si="165"/>
        <v>28</v>
      </c>
      <c r="V729" s="49">
        <f t="shared" si="173"/>
        <v>28</v>
      </c>
      <c r="W729">
        <f t="shared" si="182"/>
        <v>2.5099999999999998</v>
      </c>
      <c r="X729">
        <f t="shared" si="166"/>
        <v>5</v>
      </c>
      <c r="Y729" s="49">
        <f t="shared" si="174"/>
        <v>5</v>
      </c>
      <c r="Z729">
        <f t="shared" si="183"/>
        <v>2.84</v>
      </c>
      <c r="AA729">
        <f t="shared" si="167"/>
        <v>25</v>
      </c>
      <c r="AB729">
        <f t="shared" si="175"/>
        <v>25</v>
      </c>
      <c r="AC729">
        <f t="shared" si="184"/>
        <v>2.79</v>
      </c>
      <c r="AD729" cm="1">
        <f t="array" ref="AD729">1+SUMPRODUCT((D$469:D$776=D729)*(AC$469:AC$776&lt;AC729))</f>
        <v>5</v>
      </c>
      <c r="AE729">
        <f t="shared" si="185"/>
        <v>5</v>
      </c>
      <c r="AF729">
        <f t="shared" si="186"/>
        <v>3.36</v>
      </c>
      <c r="AG729" cm="1">
        <f t="array" ref="AG729">1+SUMPRODUCT((D$469:D$776=D729)*(AF$469:AF$776&lt;AF729))</f>
        <v>28</v>
      </c>
      <c r="AH729">
        <f t="shared" si="187"/>
        <v>28</v>
      </c>
      <c r="AI729">
        <f t="shared" si="188"/>
        <v>2.67</v>
      </c>
      <c r="AJ729" cm="1">
        <f t="array" ref="AJ729">1+SUMPRODUCT((D$469:D$776=D729)*(AI$469:AI$776&lt;AI729))</f>
        <v>5</v>
      </c>
      <c r="AK729">
        <f t="shared" si="189"/>
        <v>5</v>
      </c>
      <c r="AL729">
        <f t="shared" si="190"/>
        <v>2.69</v>
      </c>
      <c r="AM729" cm="1">
        <f t="array" ref="AM729">1+SUMPRODUCT((D$469:D$776=D729)*(AL$469:AL$776&lt;AL729))</f>
        <v>6</v>
      </c>
      <c r="AN729">
        <f t="shared" si="191"/>
        <v>6</v>
      </c>
    </row>
    <row r="730" spans="2:40" x14ac:dyDescent="0.3">
      <c r="B730" t="s">
        <v>281</v>
      </c>
      <c r="C730" t="str">
        <f>VLOOKUP(B730,class!A$1:B$357,2,FALSE)</f>
        <v>Shire district</v>
      </c>
      <c r="D730" t="str">
        <f>VLOOKUP(B730,classifications!E$3:F$335,2,FALSE)</f>
        <v xml:space="preserve">Largely Rural (rural including hub towns 50-79%) </v>
      </c>
      <c r="E730" s="7">
        <f t="shared" si="176"/>
        <v>2.81</v>
      </c>
      <c r="F730" s="49">
        <f t="shared" si="160"/>
        <v>11</v>
      </c>
      <c r="G730" s="49">
        <f t="shared" si="168"/>
        <v>11</v>
      </c>
      <c r="H730">
        <f t="shared" si="177"/>
        <v>2.85</v>
      </c>
      <c r="I730" s="49">
        <f t="shared" si="161"/>
        <v>19</v>
      </c>
      <c r="J730" s="49">
        <f t="shared" si="169"/>
        <v>19</v>
      </c>
      <c r="K730">
        <f t="shared" si="178"/>
        <v>2.13</v>
      </c>
      <c r="L730">
        <f t="shared" si="162"/>
        <v>5</v>
      </c>
      <c r="M730" s="49">
        <f t="shared" si="170"/>
        <v>5</v>
      </c>
      <c r="N730">
        <f t="shared" si="179"/>
        <v>2.39</v>
      </c>
      <c r="O730">
        <f t="shared" si="163"/>
        <v>5</v>
      </c>
      <c r="P730" s="49">
        <f t="shared" si="171"/>
        <v>5</v>
      </c>
      <c r="Q730">
        <f t="shared" si="180"/>
        <v>2.98</v>
      </c>
      <c r="R730">
        <f t="shared" si="164"/>
        <v>33</v>
      </c>
      <c r="S730" s="49">
        <f t="shared" si="172"/>
        <v>33</v>
      </c>
      <c r="T730">
        <f t="shared" si="181"/>
        <v>2.31</v>
      </c>
      <c r="U730">
        <f t="shared" si="165"/>
        <v>2</v>
      </c>
      <c r="V730" s="49">
        <f t="shared" si="173"/>
        <v>2</v>
      </c>
      <c r="W730">
        <f t="shared" si="182"/>
        <v>2.9</v>
      </c>
      <c r="X730">
        <f t="shared" si="166"/>
        <v>24</v>
      </c>
      <c r="Y730" s="49">
        <f t="shared" si="174"/>
        <v>24</v>
      </c>
      <c r="Z730">
        <f t="shared" si="183"/>
        <v>2.92</v>
      </c>
      <c r="AA730">
        <f t="shared" si="167"/>
        <v>28</v>
      </c>
      <c r="AB730">
        <f t="shared" si="175"/>
        <v>28</v>
      </c>
      <c r="AC730">
        <f t="shared" si="184"/>
        <v>3.26</v>
      </c>
      <c r="AD730" cm="1">
        <f t="array" ref="AD730">1+SUMPRODUCT((D$469:D$776=D730)*(AC$469:AC$776&lt;AC730))</f>
        <v>32</v>
      </c>
      <c r="AE730">
        <f t="shared" si="185"/>
        <v>32</v>
      </c>
      <c r="AF730">
        <f t="shared" si="186"/>
        <v>2.76</v>
      </c>
      <c r="AG730" cm="1">
        <f t="array" ref="AG730">1+SUMPRODUCT((D$469:D$776=D730)*(AF$469:AF$776&lt;AF730))</f>
        <v>4</v>
      </c>
      <c r="AH730">
        <f t="shared" si="187"/>
        <v>4</v>
      </c>
      <c r="AI730">
        <f t="shared" si="188"/>
        <v>2.69</v>
      </c>
      <c r="AJ730" cm="1">
        <f t="array" ref="AJ730">1+SUMPRODUCT((D$469:D$776=D730)*(AI$469:AI$776&lt;AI730))</f>
        <v>6</v>
      </c>
      <c r="AK730">
        <f t="shared" si="189"/>
        <v>6</v>
      </c>
      <c r="AL730">
        <f t="shared" si="190"/>
        <v>3.3</v>
      </c>
      <c r="AM730" cm="1">
        <f t="array" ref="AM730">1+SUMPRODUCT((D$469:D$776=D730)*(AL$469:AL$776&lt;AL730))</f>
        <v>28</v>
      </c>
      <c r="AN730">
        <f t="shared" si="191"/>
        <v>28</v>
      </c>
    </row>
    <row r="731" spans="2:40" x14ac:dyDescent="0.3">
      <c r="B731" t="s">
        <v>282</v>
      </c>
      <c r="C731" t="str">
        <f>VLOOKUP(B731,class!A$1:B$357,2,FALSE)</f>
        <v>Unitary authority</v>
      </c>
      <c r="D731" t="str">
        <f>VLOOKUP(B731,classifications!E$3:F$335,2,FALSE)</f>
        <v>Urban with City and Town</v>
      </c>
      <c r="E731" s="7">
        <f t="shared" si="176"/>
        <v>3.27</v>
      </c>
      <c r="F731" s="49">
        <f t="shared" si="160"/>
        <v>69</v>
      </c>
      <c r="G731" s="49">
        <f t="shared" si="168"/>
        <v>69</v>
      </c>
      <c r="H731">
        <f t="shared" si="177"/>
        <v>2.94</v>
      </c>
      <c r="I731" s="49">
        <f t="shared" si="161"/>
        <v>30</v>
      </c>
      <c r="J731" s="49">
        <f t="shared" si="169"/>
        <v>30</v>
      </c>
      <c r="K731">
        <f t="shared" si="178"/>
        <v>2.87</v>
      </c>
      <c r="L731">
        <f t="shared" si="162"/>
        <v>36</v>
      </c>
      <c r="M731" s="49">
        <f t="shared" si="170"/>
        <v>36</v>
      </c>
      <c r="N731">
        <f t="shared" si="179"/>
        <v>2.76</v>
      </c>
      <c r="O731">
        <f t="shared" si="163"/>
        <v>38</v>
      </c>
      <c r="P731" s="49">
        <f t="shared" si="171"/>
        <v>38</v>
      </c>
      <c r="Q731">
        <f t="shared" si="180"/>
        <v>2.91</v>
      </c>
      <c r="R731">
        <f t="shared" si="164"/>
        <v>52</v>
      </c>
      <c r="S731" s="49">
        <f t="shared" si="172"/>
        <v>52</v>
      </c>
      <c r="T731">
        <f t="shared" si="181"/>
        <v>2.81</v>
      </c>
      <c r="U731">
        <f t="shared" si="165"/>
        <v>32</v>
      </c>
      <c r="V731" s="49">
        <f t="shared" si="173"/>
        <v>32</v>
      </c>
      <c r="W731">
        <f t="shared" si="182"/>
        <v>2.84</v>
      </c>
      <c r="X731">
        <f t="shared" si="166"/>
        <v>43</v>
      </c>
      <c r="Y731" s="49">
        <f t="shared" si="174"/>
        <v>43</v>
      </c>
      <c r="Z731">
        <f t="shared" si="183"/>
        <v>2.98</v>
      </c>
      <c r="AA731">
        <f t="shared" si="167"/>
        <v>61</v>
      </c>
      <c r="AB731">
        <f t="shared" si="175"/>
        <v>61</v>
      </c>
      <c r="AC731">
        <f t="shared" si="184"/>
        <v>3.18</v>
      </c>
      <c r="AD731" cm="1">
        <f t="array" ref="AD731">1+SUMPRODUCT((D$469:D$776=D731)*(AC$469:AC$776&lt;AC731))</f>
        <v>62</v>
      </c>
      <c r="AE731">
        <f t="shared" si="185"/>
        <v>62</v>
      </c>
      <c r="AF731">
        <f t="shared" si="186"/>
        <v>3.28</v>
      </c>
      <c r="AG731" cm="1">
        <f t="array" ref="AG731">1+SUMPRODUCT((D$469:D$776=D731)*(AF$469:AF$776&lt;AF731))</f>
        <v>39</v>
      </c>
      <c r="AH731">
        <f t="shared" si="187"/>
        <v>39</v>
      </c>
      <c r="AI731">
        <f t="shared" si="188"/>
        <v>3.19</v>
      </c>
      <c r="AJ731" cm="1">
        <f t="array" ref="AJ731">1+SUMPRODUCT((D$469:D$776=D731)*(AI$469:AI$776&lt;AI731))</f>
        <v>42</v>
      </c>
      <c r="AK731">
        <f t="shared" si="189"/>
        <v>42</v>
      </c>
      <c r="AL731">
        <f t="shared" si="190"/>
        <v>2.81</v>
      </c>
      <c r="AM731" cm="1">
        <f t="array" ref="AM731">1+SUMPRODUCT((D$469:D$776=D731)*(AL$469:AL$776&lt;AL731))</f>
        <v>11</v>
      </c>
      <c r="AN731">
        <f t="shared" si="191"/>
        <v>11</v>
      </c>
    </row>
    <row r="732" spans="2:40" x14ac:dyDescent="0.3">
      <c r="B732" t="s">
        <v>283</v>
      </c>
      <c r="C732" t="str">
        <f>VLOOKUP(B732,class!A$1:B$357,2,FALSE)</f>
        <v>Shire district</v>
      </c>
      <c r="D732" t="str">
        <f>VLOOKUP(B732,classifications!E$3:F$335,2,FALSE)</f>
        <v xml:space="preserve">Largely Rural (rural including hub towns 50-79%) </v>
      </c>
      <c r="E732" s="7">
        <f t="shared" si="176"/>
        <v>2.92</v>
      </c>
      <c r="F732" s="49">
        <f t="shared" si="160"/>
        <v>16</v>
      </c>
      <c r="G732" s="49">
        <f t="shared" si="168"/>
        <v>16</v>
      </c>
      <c r="H732">
        <f t="shared" si="177"/>
        <v>2.85</v>
      </c>
      <c r="I732" s="49">
        <f t="shared" si="161"/>
        <v>19</v>
      </c>
      <c r="J732" s="49">
        <f t="shared" si="169"/>
        <v>19</v>
      </c>
      <c r="K732">
        <f t="shared" si="178"/>
        <v>2.93</v>
      </c>
      <c r="L732">
        <f t="shared" si="162"/>
        <v>28</v>
      </c>
      <c r="M732" s="49">
        <f t="shared" si="170"/>
        <v>28</v>
      </c>
      <c r="N732">
        <f t="shared" si="179"/>
        <v>2.29</v>
      </c>
      <c r="O732">
        <f t="shared" si="163"/>
        <v>3</v>
      </c>
      <c r="P732" s="49">
        <f t="shared" si="171"/>
        <v>3</v>
      </c>
      <c r="Q732">
        <f t="shared" si="180"/>
        <v>3.31</v>
      </c>
      <c r="R732">
        <f t="shared" si="164"/>
        <v>41</v>
      </c>
      <c r="S732" s="49">
        <f t="shared" si="172"/>
        <v>41</v>
      </c>
      <c r="T732">
        <f t="shared" si="181"/>
        <v>2.92</v>
      </c>
      <c r="U732">
        <f t="shared" si="165"/>
        <v>29</v>
      </c>
      <c r="V732" s="49">
        <f t="shared" si="173"/>
        <v>29</v>
      </c>
      <c r="W732">
        <f t="shared" si="182"/>
        <v>2.74</v>
      </c>
      <c r="X732">
        <f t="shared" si="166"/>
        <v>17</v>
      </c>
      <c r="Y732" s="49">
        <f t="shared" si="174"/>
        <v>17</v>
      </c>
      <c r="Z732">
        <f t="shared" si="183"/>
        <v>2.66</v>
      </c>
      <c r="AA732">
        <f t="shared" si="167"/>
        <v>12</v>
      </c>
      <c r="AB732">
        <f t="shared" si="175"/>
        <v>12</v>
      </c>
      <c r="AC732">
        <f t="shared" si="184"/>
        <v>3.14</v>
      </c>
      <c r="AD732" cm="1">
        <f t="array" ref="AD732">1+SUMPRODUCT((D$469:D$776=D732)*(AC$469:AC$776&lt;AC732))</f>
        <v>27</v>
      </c>
      <c r="AE732">
        <f t="shared" si="185"/>
        <v>27</v>
      </c>
      <c r="AF732">
        <f t="shared" si="186"/>
        <v>3.77</v>
      </c>
      <c r="AG732" cm="1">
        <f t="array" ref="AG732">1+SUMPRODUCT((D$469:D$776=D732)*(AF$469:AF$776&lt;AF732))</f>
        <v>40</v>
      </c>
      <c r="AH732">
        <f t="shared" si="187"/>
        <v>40</v>
      </c>
      <c r="AI732">
        <f t="shared" si="188"/>
        <v>3.02</v>
      </c>
      <c r="AJ732" cm="1">
        <f t="array" ref="AJ732">1+SUMPRODUCT((D$469:D$776=D732)*(AI$469:AI$776&lt;AI732))</f>
        <v>20</v>
      </c>
      <c r="AK732">
        <f t="shared" si="189"/>
        <v>20</v>
      </c>
      <c r="AL732">
        <f t="shared" si="190"/>
        <v>3.45</v>
      </c>
      <c r="AM732" cm="1">
        <f t="array" ref="AM732">1+SUMPRODUCT((D$469:D$776=D732)*(AL$469:AL$776&lt;AL732))</f>
        <v>37</v>
      </c>
      <c r="AN732">
        <f t="shared" si="191"/>
        <v>37</v>
      </c>
    </row>
    <row r="733" spans="2:40" x14ac:dyDescent="0.3">
      <c r="B733" t="s">
        <v>284</v>
      </c>
      <c r="C733" t="str">
        <f>VLOOKUP(B733,class!A$1:B$357,2,FALSE)</f>
        <v>Shire district</v>
      </c>
      <c r="D733" t="str">
        <f>VLOOKUP(B733,classifications!E$3:F$335,2,FALSE)</f>
        <v>Urban with Significant Rural (rural including hub towns 26-49%)</v>
      </c>
      <c r="E733" s="7">
        <f t="shared" si="176"/>
        <v>3.24</v>
      </c>
      <c r="F733" s="49">
        <f t="shared" si="160"/>
        <v>41</v>
      </c>
      <c r="G733" s="49">
        <f t="shared" si="168"/>
        <v>41</v>
      </c>
      <c r="H733">
        <f t="shared" si="177"/>
        <v>2.59</v>
      </c>
      <c r="I733" s="49">
        <f t="shared" si="161"/>
        <v>4</v>
      </c>
      <c r="J733" s="49">
        <f t="shared" si="169"/>
        <v>4</v>
      </c>
      <c r="K733">
        <f t="shared" si="178"/>
        <v>3.11</v>
      </c>
      <c r="L733">
        <f t="shared" si="162"/>
        <v>38</v>
      </c>
      <c r="M733" s="49">
        <f t="shared" si="170"/>
        <v>38</v>
      </c>
      <c r="N733">
        <f t="shared" si="179"/>
        <v>2.75</v>
      </c>
      <c r="O733">
        <f t="shared" si="163"/>
        <v>23</v>
      </c>
      <c r="P733" s="49">
        <f t="shared" si="171"/>
        <v>23</v>
      </c>
      <c r="Q733">
        <f t="shared" si="180"/>
        <v>2.69</v>
      </c>
      <c r="R733">
        <f t="shared" si="164"/>
        <v>14</v>
      </c>
      <c r="S733" s="49">
        <f t="shared" si="172"/>
        <v>14</v>
      </c>
      <c r="T733">
        <f t="shared" si="181"/>
        <v>2.58</v>
      </c>
      <c r="U733">
        <f t="shared" si="165"/>
        <v>11</v>
      </c>
      <c r="V733" s="49">
        <f t="shared" si="173"/>
        <v>11</v>
      </c>
      <c r="W733">
        <f t="shared" si="182"/>
        <v>3.27</v>
      </c>
      <c r="X733">
        <f t="shared" si="166"/>
        <v>46</v>
      </c>
      <c r="Y733" s="49">
        <f t="shared" si="174"/>
        <v>46</v>
      </c>
      <c r="Z733">
        <f t="shared" si="183"/>
        <v>2.96</v>
      </c>
      <c r="AA733">
        <f t="shared" si="167"/>
        <v>39</v>
      </c>
      <c r="AB733">
        <f t="shared" si="175"/>
        <v>39</v>
      </c>
      <c r="AC733">
        <f t="shared" si="184"/>
        <v>2.76</v>
      </c>
      <c r="AD733" cm="1">
        <f t="array" ref="AD733">1+SUMPRODUCT((D$469:D$776=D733)*(AC$469:AC$776&lt;AC733))</f>
        <v>16</v>
      </c>
      <c r="AE733">
        <f t="shared" si="185"/>
        <v>16</v>
      </c>
      <c r="AF733">
        <f t="shared" si="186"/>
        <v>2.6</v>
      </c>
      <c r="AG733" cm="1">
        <f t="array" ref="AG733">1+SUMPRODUCT((D$469:D$776=D733)*(AF$469:AF$776&lt;AF733))</f>
        <v>3</v>
      </c>
      <c r="AH733">
        <f t="shared" si="187"/>
        <v>3</v>
      </c>
      <c r="AI733">
        <f t="shared" si="188"/>
        <v>3.15</v>
      </c>
      <c r="AJ733" cm="1">
        <f t="array" ref="AJ733">1+SUMPRODUCT((D$469:D$776=D733)*(AI$469:AI$776&lt;AI733))</f>
        <v>29</v>
      </c>
      <c r="AK733">
        <f t="shared" si="189"/>
        <v>29</v>
      </c>
      <c r="AL733">
        <f t="shared" si="190"/>
        <v>3.14</v>
      </c>
      <c r="AM733" cm="1">
        <f t="array" ref="AM733">1+SUMPRODUCT((D$469:D$776=D733)*(AL$469:AL$776&lt;AL733))</f>
        <v>25</v>
      </c>
      <c r="AN733">
        <f t="shared" si="191"/>
        <v>25</v>
      </c>
    </row>
    <row r="734" spans="2:40" x14ac:dyDescent="0.3">
      <c r="B734" t="s">
        <v>285</v>
      </c>
      <c r="C734" t="str">
        <f>VLOOKUP(B734,class!A$1:B$357,2,FALSE)</f>
        <v>Shire district</v>
      </c>
      <c r="D734" t="str">
        <f>VLOOKUP(B734,classifications!E$3:F$335,2,FALSE)</f>
        <v xml:space="preserve">Largely Rural (rural including hub towns 50-79%) </v>
      </c>
      <c r="E734" s="7">
        <f t="shared" si="176"/>
        <v>2.92</v>
      </c>
      <c r="F734" s="49">
        <f t="shared" si="160"/>
        <v>16</v>
      </c>
      <c r="G734" s="49">
        <f t="shared" si="168"/>
        <v>16</v>
      </c>
      <c r="H734">
        <f t="shared" si="177"/>
        <v>2.96</v>
      </c>
      <c r="I734" s="49">
        <f t="shared" si="161"/>
        <v>25</v>
      </c>
      <c r="J734" s="49">
        <f t="shared" si="169"/>
        <v>25</v>
      </c>
      <c r="K734">
        <f t="shared" si="178"/>
        <v>2.68</v>
      </c>
      <c r="L734">
        <f t="shared" si="162"/>
        <v>13</v>
      </c>
      <c r="M734" s="49">
        <f t="shared" si="170"/>
        <v>13</v>
      </c>
      <c r="N734">
        <f t="shared" si="179"/>
        <v>2.65</v>
      </c>
      <c r="O734">
        <f t="shared" si="163"/>
        <v>14</v>
      </c>
      <c r="P734" s="49">
        <f t="shared" si="171"/>
        <v>14</v>
      </c>
      <c r="Q734">
        <f t="shared" si="180"/>
        <v>3.12</v>
      </c>
      <c r="R734">
        <f t="shared" si="164"/>
        <v>37</v>
      </c>
      <c r="S734" s="49">
        <f t="shared" si="172"/>
        <v>37</v>
      </c>
      <c r="T734">
        <f t="shared" si="181"/>
        <v>2.82</v>
      </c>
      <c r="U734">
        <f t="shared" si="165"/>
        <v>23</v>
      </c>
      <c r="V734" s="49">
        <f t="shared" si="173"/>
        <v>23</v>
      </c>
      <c r="W734">
        <f t="shared" si="182"/>
        <v>2.82</v>
      </c>
      <c r="X734">
        <f t="shared" si="166"/>
        <v>22</v>
      </c>
      <c r="Y734" s="49">
        <f t="shared" si="174"/>
        <v>22</v>
      </c>
      <c r="Z734">
        <f t="shared" si="183"/>
        <v>2.92</v>
      </c>
      <c r="AA734">
        <f t="shared" si="167"/>
        <v>28</v>
      </c>
      <c r="AB734">
        <f t="shared" si="175"/>
        <v>28</v>
      </c>
      <c r="AC734">
        <f t="shared" si="184"/>
        <v>3.31</v>
      </c>
      <c r="AD734" cm="1">
        <f t="array" ref="AD734">1+SUMPRODUCT((D$469:D$776=D734)*(AC$469:AC$776&lt;AC734))</f>
        <v>34</v>
      </c>
      <c r="AE734">
        <f t="shared" si="185"/>
        <v>34</v>
      </c>
      <c r="AF734">
        <f t="shared" si="186"/>
        <v>3.35</v>
      </c>
      <c r="AG734" cm="1">
        <f t="array" ref="AG734">1+SUMPRODUCT((D$469:D$776=D734)*(AF$469:AF$776&lt;AF734))</f>
        <v>27</v>
      </c>
      <c r="AH734">
        <f t="shared" si="187"/>
        <v>27</v>
      </c>
      <c r="AI734">
        <f t="shared" si="188"/>
        <v>3</v>
      </c>
      <c r="AJ734" cm="1">
        <f t="array" ref="AJ734">1+SUMPRODUCT((D$469:D$776=D734)*(AI$469:AI$776&lt;AI734))</f>
        <v>17</v>
      </c>
      <c r="AK734">
        <f t="shared" si="189"/>
        <v>17</v>
      </c>
      <c r="AL734">
        <f t="shared" si="190"/>
        <v>2.84</v>
      </c>
      <c r="AM734" cm="1">
        <f t="array" ref="AM734">1+SUMPRODUCT((D$469:D$776=D734)*(AL$469:AL$776&lt;AL734))</f>
        <v>12</v>
      </c>
      <c r="AN734">
        <f t="shared" si="191"/>
        <v>12</v>
      </c>
    </row>
    <row r="735" spans="2:40" x14ac:dyDescent="0.3">
      <c r="B735" t="s">
        <v>286</v>
      </c>
      <c r="C735" t="str">
        <f>VLOOKUP(B735,class!A$1:B$357,2,FALSE)</f>
        <v>Shire district</v>
      </c>
      <c r="D735" t="str">
        <f>VLOOKUP(B735,classifications!E$3:F$335,2,FALSE)</f>
        <v>Urban with City and Town</v>
      </c>
      <c r="E735" s="7">
        <f t="shared" si="176"/>
        <v>3.11</v>
      </c>
      <c r="F735" s="49">
        <f t="shared" si="160"/>
        <v>49</v>
      </c>
      <c r="G735" s="49">
        <f t="shared" si="168"/>
        <v>49</v>
      </c>
      <c r="H735">
        <f t="shared" si="177"/>
        <v>3.14</v>
      </c>
      <c r="I735" s="49">
        <f t="shared" si="161"/>
        <v>62</v>
      </c>
      <c r="J735" s="49">
        <f t="shared" si="169"/>
        <v>62</v>
      </c>
      <c r="K735">
        <f t="shared" si="178"/>
        <v>2.8</v>
      </c>
      <c r="L735">
        <f t="shared" si="162"/>
        <v>30</v>
      </c>
      <c r="M735" s="49">
        <f t="shared" si="170"/>
        <v>30</v>
      </c>
      <c r="N735">
        <f t="shared" si="179"/>
        <v>3</v>
      </c>
      <c r="O735">
        <f t="shared" si="163"/>
        <v>70</v>
      </c>
      <c r="P735" s="49">
        <f t="shared" si="171"/>
        <v>70</v>
      </c>
      <c r="Q735">
        <f t="shared" si="180"/>
        <v>3.27</v>
      </c>
      <c r="R735">
        <f t="shared" si="164"/>
        <v>84</v>
      </c>
      <c r="S735" s="49">
        <f t="shared" si="172"/>
        <v>84</v>
      </c>
      <c r="T735">
        <f t="shared" si="181"/>
        <v>2.4</v>
      </c>
      <c r="U735">
        <f t="shared" si="165"/>
        <v>7</v>
      </c>
      <c r="V735" s="49">
        <f t="shared" si="173"/>
        <v>7</v>
      </c>
      <c r="W735">
        <f t="shared" si="182"/>
        <v>2.98</v>
      </c>
      <c r="X735">
        <f t="shared" si="166"/>
        <v>60</v>
      </c>
      <c r="Y735" s="49">
        <f t="shared" si="174"/>
        <v>60</v>
      </c>
      <c r="Z735">
        <f t="shared" si="183"/>
        <v>2.92</v>
      </c>
      <c r="AA735">
        <f t="shared" si="167"/>
        <v>54</v>
      </c>
      <c r="AB735">
        <f t="shared" si="175"/>
        <v>54</v>
      </c>
      <c r="AC735">
        <f t="shared" si="184"/>
        <v>3.26</v>
      </c>
      <c r="AD735" cm="1">
        <f t="array" ref="AD735">1+SUMPRODUCT((D$469:D$776=D735)*(AC$469:AC$776&lt;AC735))</f>
        <v>69</v>
      </c>
      <c r="AE735">
        <f t="shared" si="185"/>
        <v>69</v>
      </c>
      <c r="AF735">
        <f t="shared" si="186"/>
        <v>3.51</v>
      </c>
      <c r="AG735" cm="1">
        <f t="array" ref="AG735">1+SUMPRODUCT((D$469:D$776=D735)*(AF$469:AF$776&lt;AF735))</f>
        <v>68</v>
      </c>
      <c r="AH735">
        <f t="shared" si="187"/>
        <v>68</v>
      </c>
      <c r="AI735">
        <f t="shared" si="188"/>
        <v>3.9</v>
      </c>
      <c r="AJ735" cm="1">
        <f t="array" ref="AJ735">1+SUMPRODUCT((D$469:D$776=D735)*(AI$469:AI$776&lt;AI735))</f>
        <v>89</v>
      </c>
      <c r="AK735">
        <f t="shared" si="189"/>
        <v>89</v>
      </c>
      <c r="AL735">
        <f t="shared" si="190"/>
        <v>2.5</v>
      </c>
      <c r="AM735" cm="1">
        <f t="array" ref="AM735">1+SUMPRODUCT((D$469:D$776=D735)*(AL$469:AL$776&lt;AL735))</f>
        <v>3</v>
      </c>
      <c r="AN735">
        <f t="shared" si="191"/>
        <v>3</v>
      </c>
    </row>
    <row r="736" spans="2:40" x14ac:dyDescent="0.3">
      <c r="B736" t="s">
        <v>287</v>
      </c>
      <c r="C736" t="str">
        <f>VLOOKUP(B736,class!A$1:B$357,2,FALSE)</f>
        <v>Shire district</v>
      </c>
      <c r="D736" t="str">
        <f>VLOOKUP(B736,classifications!E$3:F$335,2,FALSE)</f>
        <v>Urban with Major Conurbation</v>
      </c>
      <c r="E736" s="7">
        <f t="shared" si="176"/>
        <v>3.3</v>
      </c>
      <c r="F736" s="49">
        <f t="shared" si="160"/>
        <v>36</v>
      </c>
      <c r="G736" s="49">
        <f t="shared" si="168"/>
        <v>36</v>
      </c>
      <c r="H736">
        <f t="shared" si="177"/>
        <v>2.79</v>
      </c>
      <c r="I736" s="49">
        <f t="shared" si="161"/>
        <v>7</v>
      </c>
      <c r="J736" s="49">
        <f t="shared" si="169"/>
        <v>7</v>
      </c>
      <c r="K736">
        <f t="shared" si="178"/>
        <v>2.77</v>
      </c>
      <c r="L736">
        <f t="shared" si="162"/>
        <v>12</v>
      </c>
      <c r="M736" s="49">
        <f t="shared" si="170"/>
        <v>12</v>
      </c>
      <c r="N736">
        <f t="shared" si="179"/>
        <v>3.06</v>
      </c>
      <c r="O736">
        <f t="shared" si="163"/>
        <v>43</v>
      </c>
      <c r="P736" s="49">
        <f t="shared" si="171"/>
        <v>43</v>
      </c>
      <c r="Q736">
        <f t="shared" si="180"/>
        <v>2.6</v>
      </c>
      <c r="R736">
        <f t="shared" si="164"/>
        <v>9</v>
      </c>
      <c r="S736" s="49">
        <f t="shared" si="172"/>
        <v>9</v>
      </c>
      <c r="T736">
        <f t="shared" si="181"/>
        <v>2.73</v>
      </c>
      <c r="U736">
        <f t="shared" si="165"/>
        <v>10</v>
      </c>
      <c r="V736" s="49">
        <f t="shared" si="173"/>
        <v>10</v>
      </c>
      <c r="W736">
        <f t="shared" si="182"/>
        <v>2.61</v>
      </c>
      <c r="X736">
        <f t="shared" si="166"/>
        <v>9</v>
      </c>
      <c r="Y736" s="49">
        <f t="shared" si="174"/>
        <v>9</v>
      </c>
      <c r="Z736">
        <f t="shared" si="183"/>
        <v>1.92</v>
      </c>
      <c r="AA736">
        <f t="shared" si="167"/>
        <v>1</v>
      </c>
      <c r="AB736">
        <f t="shared" si="175"/>
        <v>1</v>
      </c>
      <c r="AC736">
        <f t="shared" si="184"/>
        <v>2.2799999999999998</v>
      </c>
      <c r="AD736" cm="1">
        <f t="array" ref="AD736">1+SUMPRODUCT((D$469:D$776=D736)*(AC$469:AC$776&lt;AC736))</f>
        <v>1</v>
      </c>
      <c r="AE736">
        <f t="shared" si="185"/>
        <v>1</v>
      </c>
      <c r="AF736">
        <f t="shared" si="186"/>
        <v>3.35</v>
      </c>
      <c r="AG736" cm="1">
        <f t="array" ref="AG736">1+SUMPRODUCT((D$469:D$776=D736)*(AF$469:AF$776&lt;AF736))</f>
        <v>30</v>
      </c>
      <c r="AH736">
        <f t="shared" si="187"/>
        <v>30</v>
      </c>
      <c r="AI736">
        <f t="shared" si="188"/>
        <v>2.58</v>
      </c>
      <c r="AJ736" cm="1">
        <f t="array" ref="AJ736">1+SUMPRODUCT((D$469:D$776=D736)*(AI$469:AI$776&lt;AI736))</f>
        <v>4</v>
      </c>
      <c r="AK736">
        <f t="shared" si="189"/>
        <v>4</v>
      </c>
      <c r="AL736">
        <f t="shared" si="190"/>
        <v>3.35</v>
      </c>
      <c r="AM736" cm="1">
        <f t="array" ref="AM736">1+SUMPRODUCT((D$469:D$776=D736)*(AL$469:AL$776&lt;AL736))</f>
        <v>32</v>
      </c>
      <c r="AN736">
        <f t="shared" si="191"/>
        <v>32</v>
      </c>
    </row>
    <row r="737" spans="2:40" x14ac:dyDescent="0.3">
      <c r="B737" t="s">
        <v>288</v>
      </c>
      <c r="C737" t="str">
        <f>VLOOKUP(B737,class!A$1:B$357,2,FALSE)</f>
        <v>Unitary authority</v>
      </c>
      <c r="D737" t="str">
        <f>VLOOKUP(B737,classifications!E$3:F$335,2,FALSE)</f>
        <v>Urban with Major Conurbation</v>
      </c>
      <c r="E737" s="7">
        <f t="shared" si="176"/>
        <v>3.36</v>
      </c>
      <c r="F737" s="49">
        <f t="shared" si="160"/>
        <v>46</v>
      </c>
      <c r="G737" s="49">
        <f t="shared" si="168"/>
        <v>46</v>
      </c>
      <c r="H737">
        <f t="shared" si="177"/>
        <v>3.07</v>
      </c>
      <c r="I737" s="49">
        <f t="shared" si="161"/>
        <v>26</v>
      </c>
      <c r="J737" s="49">
        <f t="shared" si="169"/>
        <v>26</v>
      </c>
      <c r="K737">
        <f t="shared" si="178"/>
        <v>2.88</v>
      </c>
      <c r="L737">
        <f t="shared" si="162"/>
        <v>21</v>
      </c>
      <c r="M737" s="49">
        <f t="shared" si="170"/>
        <v>21</v>
      </c>
      <c r="N737">
        <f t="shared" si="179"/>
        <v>3</v>
      </c>
      <c r="O737">
        <f t="shared" si="163"/>
        <v>34</v>
      </c>
      <c r="P737" s="49">
        <f t="shared" si="171"/>
        <v>34</v>
      </c>
      <c r="Q737">
        <f t="shared" si="180"/>
        <v>2.79</v>
      </c>
      <c r="R737">
        <f t="shared" si="164"/>
        <v>18</v>
      </c>
      <c r="S737" s="49">
        <f t="shared" si="172"/>
        <v>18</v>
      </c>
      <c r="T737">
        <f t="shared" si="181"/>
        <v>3.01</v>
      </c>
      <c r="U737">
        <f t="shared" si="165"/>
        <v>34</v>
      </c>
      <c r="V737" s="49">
        <f t="shared" si="173"/>
        <v>34</v>
      </c>
      <c r="W737">
        <f t="shared" si="182"/>
        <v>3.09</v>
      </c>
      <c r="X737">
        <f t="shared" si="166"/>
        <v>46</v>
      </c>
      <c r="Y737" s="49">
        <f t="shared" si="174"/>
        <v>46</v>
      </c>
      <c r="Z737">
        <f t="shared" si="183"/>
        <v>3.07</v>
      </c>
      <c r="AA737">
        <f t="shared" si="167"/>
        <v>49</v>
      </c>
      <c r="AB737">
        <f t="shared" si="175"/>
        <v>49</v>
      </c>
      <c r="AC737">
        <f t="shared" si="184"/>
        <v>3.23</v>
      </c>
      <c r="AD737" cm="1">
        <f t="array" ref="AD737">1+SUMPRODUCT((D$469:D$776=D737)*(AC$469:AC$776&lt;AC737))</f>
        <v>56</v>
      </c>
      <c r="AE737">
        <f t="shared" si="185"/>
        <v>56</v>
      </c>
      <c r="AF737">
        <f t="shared" si="186"/>
        <v>3.12</v>
      </c>
      <c r="AG737" cm="1">
        <f t="array" ref="AG737">1+SUMPRODUCT((D$469:D$776=D737)*(AF$469:AF$776&lt;AF737))</f>
        <v>13</v>
      </c>
      <c r="AH737">
        <f t="shared" si="187"/>
        <v>13</v>
      </c>
      <c r="AI737">
        <f t="shared" si="188"/>
        <v>2.96</v>
      </c>
      <c r="AJ737" cm="1">
        <f t="array" ref="AJ737">1+SUMPRODUCT((D$469:D$776=D737)*(AI$469:AI$776&lt;AI737))</f>
        <v>14</v>
      </c>
      <c r="AK737">
        <f t="shared" si="189"/>
        <v>14</v>
      </c>
      <c r="AL737">
        <f t="shared" si="190"/>
        <v>3.35</v>
      </c>
      <c r="AM737" cm="1">
        <f t="array" ref="AM737">1+SUMPRODUCT((D$469:D$776=D737)*(AL$469:AL$776&lt;AL737))</f>
        <v>32</v>
      </c>
      <c r="AN737">
        <f t="shared" si="191"/>
        <v>32</v>
      </c>
    </row>
    <row r="738" spans="2:40" x14ac:dyDescent="0.3">
      <c r="B738" t="s">
        <v>289</v>
      </c>
      <c r="C738" t="str">
        <f>VLOOKUP(B738,class!A$1:B$357,2,FALSE)</f>
        <v>Shire district</v>
      </c>
      <c r="D738" t="str">
        <f>VLOOKUP(B738,classifications!E$3:F$335,2,FALSE)</f>
        <v>Urban with Significant Rural (rural including hub towns 26-49%)</v>
      </c>
      <c r="E738" s="7">
        <f t="shared" si="176"/>
        <v>3.15</v>
      </c>
      <c r="F738" s="49">
        <f t="shared" si="160"/>
        <v>35</v>
      </c>
      <c r="G738" s="49">
        <f t="shared" si="168"/>
        <v>35</v>
      </c>
      <c r="H738">
        <f t="shared" si="177"/>
        <v>3.02</v>
      </c>
      <c r="I738" s="49">
        <f t="shared" si="161"/>
        <v>31</v>
      </c>
      <c r="J738" s="49">
        <f t="shared" si="169"/>
        <v>31</v>
      </c>
      <c r="K738">
        <f t="shared" si="178"/>
        <v>2.72</v>
      </c>
      <c r="L738">
        <f t="shared" si="162"/>
        <v>14</v>
      </c>
      <c r="M738" s="49">
        <f t="shared" si="170"/>
        <v>14</v>
      </c>
      <c r="N738">
        <f t="shared" si="179"/>
        <v>2.52</v>
      </c>
      <c r="O738">
        <f t="shared" si="163"/>
        <v>12</v>
      </c>
      <c r="P738" s="49">
        <f t="shared" si="171"/>
        <v>12</v>
      </c>
      <c r="Q738">
        <f t="shared" si="180"/>
        <v>2.82</v>
      </c>
      <c r="R738">
        <f t="shared" si="164"/>
        <v>24</v>
      </c>
      <c r="S738" s="49">
        <f t="shared" si="172"/>
        <v>24</v>
      </c>
      <c r="T738">
        <f t="shared" si="181"/>
        <v>2.4</v>
      </c>
      <c r="U738">
        <f t="shared" si="165"/>
        <v>7</v>
      </c>
      <c r="V738" s="49">
        <f t="shared" si="173"/>
        <v>7</v>
      </c>
      <c r="W738">
        <f t="shared" si="182"/>
        <v>2.4500000000000002</v>
      </c>
      <c r="X738">
        <f t="shared" si="166"/>
        <v>6</v>
      </c>
      <c r="Y738" s="49">
        <f t="shared" si="174"/>
        <v>6</v>
      </c>
      <c r="Z738">
        <f t="shared" si="183"/>
        <v>2.6</v>
      </c>
      <c r="AA738">
        <f t="shared" si="167"/>
        <v>15</v>
      </c>
      <c r="AB738">
        <f t="shared" si="175"/>
        <v>15</v>
      </c>
      <c r="AC738">
        <f t="shared" si="184"/>
        <v>3.07</v>
      </c>
      <c r="AD738" cm="1">
        <f t="array" ref="AD738">1+SUMPRODUCT((D$469:D$776=D738)*(AC$469:AC$776&lt;AC738))</f>
        <v>28</v>
      </c>
      <c r="AE738">
        <f t="shared" si="185"/>
        <v>28</v>
      </c>
      <c r="AF738">
        <f t="shared" si="186"/>
        <v>3.18</v>
      </c>
      <c r="AG738" cm="1">
        <f t="array" ref="AG738">1+SUMPRODUCT((D$469:D$776=D738)*(AF$469:AF$776&lt;AF738))</f>
        <v>24</v>
      </c>
      <c r="AH738">
        <f t="shared" si="187"/>
        <v>24</v>
      </c>
      <c r="AI738">
        <f t="shared" si="188"/>
        <v>2.95</v>
      </c>
      <c r="AJ738" cm="1">
        <f t="array" ref="AJ738">1+SUMPRODUCT((D$469:D$776=D738)*(AI$469:AI$776&lt;AI738))</f>
        <v>18</v>
      </c>
      <c r="AK738">
        <f t="shared" si="189"/>
        <v>18</v>
      </c>
      <c r="AL738">
        <f t="shared" si="190"/>
        <v>3.04</v>
      </c>
      <c r="AM738" cm="1">
        <f t="array" ref="AM738">1+SUMPRODUCT((D$469:D$776=D738)*(AL$469:AL$776&lt;AL738))</f>
        <v>18</v>
      </c>
      <c r="AN738">
        <f t="shared" si="191"/>
        <v>18</v>
      </c>
    </row>
    <row r="739" spans="2:40" x14ac:dyDescent="0.3">
      <c r="B739" t="s">
        <v>290</v>
      </c>
      <c r="C739" t="str">
        <f>VLOOKUP(B739,class!A$1:B$357,2,FALSE)</f>
        <v>Unitary authority</v>
      </c>
      <c r="D739" t="str">
        <f>VLOOKUP(B739,classifications!E$3:F$335,2,FALSE)</f>
        <v>Urban with City and Town</v>
      </c>
      <c r="E739" s="7">
        <f t="shared" si="176"/>
        <v>2.95</v>
      </c>
      <c r="F739" s="49">
        <f t="shared" si="160"/>
        <v>22</v>
      </c>
      <c r="G739" s="49">
        <f t="shared" si="168"/>
        <v>22</v>
      </c>
      <c r="H739">
        <f t="shared" si="177"/>
        <v>2.97</v>
      </c>
      <c r="I739" s="49">
        <f t="shared" si="161"/>
        <v>35</v>
      </c>
      <c r="J739" s="49">
        <f t="shared" si="169"/>
        <v>35</v>
      </c>
      <c r="K739">
        <f t="shared" si="178"/>
        <v>2.96</v>
      </c>
      <c r="L739">
        <f t="shared" si="162"/>
        <v>44</v>
      </c>
      <c r="M739" s="49">
        <f t="shared" si="170"/>
        <v>44</v>
      </c>
      <c r="N739">
        <f t="shared" si="179"/>
        <v>2.88</v>
      </c>
      <c r="O739">
        <f t="shared" si="163"/>
        <v>54</v>
      </c>
      <c r="P739" s="49">
        <f t="shared" si="171"/>
        <v>54</v>
      </c>
      <c r="Q739">
        <f t="shared" si="180"/>
        <v>2.75</v>
      </c>
      <c r="R739">
        <f t="shared" si="164"/>
        <v>27</v>
      </c>
      <c r="S739" s="49">
        <f t="shared" si="172"/>
        <v>27</v>
      </c>
      <c r="T739">
        <f t="shared" si="181"/>
        <v>2.83</v>
      </c>
      <c r="U739">
        <f t="shared" si="165"/>
        <v>37</v>
      </c>
      <c r="V739" s="49">
        <f t="shared" si="173"/>
        <v>37</v>
      </c>
      <c r="W739">
        <f t="shared" si="182"/>
        <v>3.04</v>
      </c>
      <c r="X739">
        <f t="shared" si="166"/>
        <v>68</v>
      </c>
      <c r="Y739" s="49">
        <f t="shared" si="174"/>
        <v>68</v>
      </c>
      <c r="Z739">
        <f t="shared" si="183"/>
        <v>2.88</v>
      </c>
      <c r="AA739">
        <f t="shared" si="167"/>
        <v>51</v>
      </c>
      <c r="AB739">
        <f t="shared" si="175"/>
        <v>51</v>
      </c>
      <c r="AC739">
        <f t="shared" si="184"/>
        <v>3.07</v>
      </c>
      <c r="AD739" cm="1">
        <f t="array" ref="AD739">1+SUMPRODUCT((D$469:D$776=D739)*(AC$469:AC$776&lt;AC739))</f>
        <v>53</v>
      </c>
      <c r="AE739">
        <f t="shared" si="185"/>
        <v>53</v>
      </c>
      <c r="AF739">
        <f t="shared" si="186"/>
        <v>3.42</v>
      </c>
      <c r="AG739" cm="1">
        <f t="array" ref="AG739">1+SUMPRODUCT((D$469:D$776=D739)*(AF$469:AF$776&lt;AF739))</f>
        <v>57</v>
      </c>
      <c r="AH739">
        <f t="shared" si="187"/>
        <v>57</v>
      </c>
      <c r="AI739">
        <f t="shared" si="188"/>
        <v>3.07</v>
      </c>
      <c r="AJ739" cm="1">
        <f t="array" ref="AJ739">1+SUMPRODUCT((D$469:D$776=D739)*(AI$469:AI$776&lt;AI739))</f>
        <v>30</v>
      </c>
      <c r="AK739">
        <f t="shared" si="189"/>
        <v>30</v>
      </c>
      <c r="AL739">
        <f t="shared" si="190"/>
        <v>3.31</v>
      </c>
      <c r="AM739" cm="1">
        <f t="array" ref="AM739">1+SUMPRODUCT((D$469:D$776=D739)*(AL$469:AL$776&lt;AL739))</f>
        <v>45</v>
      </c>
      <c r="AN739">
        <f t="shared" si="191"/>
        <v>45</v>
      </c>
    </row>
    <row r="740" spans="2:40" x14ac:dyDescent="0.3">
      <c r="B740" t="s">
        <v>291</v>
      </c>
      <c r="C740" t="str">
        <f>VLOOKUP(B740,class!A$1:B$357,2,FALSE)</f>
        <v>Shire district</v>
      </c>
      <c r="D740" t="str">
        <f>VLOOKUP(B740,classifications!E$3:F$335,2,FALSE)</f>
        <v xml:space="preserve">Mainly Rural (rural including hub towns &gt;=80%) </v>
      </c>
      <c r="E740" s="7">
        <f t="shared" si="176"/>
        <v>2.85</v>
      </c>
      <c r="F740" s="49">
        <f t="shared" si="160"/>
        <v>16</v>
      </c>
      <c r="G740" s="49">
        <f t="shared" si="168"/>
        <v>16</v>
      </c>
      <c r="H740">
        <f t="shared" si="177"/>
        <v>2.75</v>
      </c>
      <c r="I740" s="49">
        <f t="shared" si="161"/>
        <v>17</v>
      </c>
      <c r="J740" s="49">
        <f t="shared" si="169"/>
        <v>17</v>
      </c>
      <c r="K740">
        <f t="shared" si="178"/>
        <v>3.22</v>
      </c>
      <c r="L740">
        <f t="shared" si="162"/>
        <v>40</v>
      </c>
      <c r="M740" s="49">
        <f t="shared" si="170"/>
        <v>40</v>
      </c>
      <c r="N740">
        <f t="shared" si="179"/>
        <v>2.36</v>
      </c>
      <c r="O740">
        <f t="shared" si="163"/>
        <v>6</v>
      </c>
      <c r="P740" s="49">
        <f t="shared" si="171"/>
        <v>6</v>
      </c>
      <c r="Q740">
        <f t="shared" si="180"/>
        <v>2.72</v>
      </c>
      <c r="R740">
        <f t="shared" si="164"/>
        <v>23</v>
      </c>
      <c r="S740" s="49">
        <f t="shared" si="172"/>
        <v>23</v>
      </c>
      <c r="T740">
        <f t="shared" si="181"/>
        <v>2.83</v>
      </c>
      <c r="U740">
        <f t="shared" si="165"/>
        <v>29</v>
      </c>
      <c r="V740" s="49">
        <f t="shared" si="173"/>
        <v>29</v>
      </c>
      <c r="W740">
        <f t="shared" si="182"/>
        <v>2.74</v>
      </c>
      <c r="X740">
        <f t="shared" si="166"/>
        <v>25</v>
      </c>
      <c r="Y740" s="49">
        <f t="shared" si="174"/>
        <v>25</v>
      </c>
      <c r="Z740">
        <f t="shared" si="183"/>
        <v>2.71</v>
      </c>
      <c r="AA740">
        <f t="shared" si="167"/>
        <v>17</v>
      </c>
      <c r="AB740">
        <f t="shared" si="175"/>
        <v>17</v>
      </c>
      <c r="AC740">
        <f t="shared" si="184"/>
        <v>3.29</v>
      </c>
      <c r="AD740" cm="1">
        <f t="array" ref="AD740">1+SUMPRODUCT((D$469:D$776=D740)*(AC$469:AC$776&lt;AC740))</f>
        <v>39</v>
      </c>
      <c r="AE740">
        <f t="shared" si="185"/>
        <v>39</v>
      </c>
      <c r="AF740">
        <f t="shared" si="186"/>
        <v>2.86</v>
      </c>
      <c r="AG740" cm="1">
        <f t="array" ref="AG740">1+SUMPRODUCT((D$469:D$776=D740)*(AF$469:AF$776&lt;AF740))</f>
        <v>11</v>
      </c>
      <c r="AH740">
        <f t="shared" si="187"/>
        <v>11</v>
      </c>
      <c r="AI740">
        <f t="shared" si="188"/>
        <v>2.4</v>
      </c>
      <c r="AJ740" cm="1">
        <f t="array" ref="AJ740">1+SUMPRODUCT((D$469:D$776=D740)*(AI$469:AI$776&lt;AI740))</f>
        <v>4</v>
      </c>
      <c r="AK740">
        <f t="shared" si="189"/>
        <v>4</v>
      </c>
      <c r="AL740">
        <f t="shared" si="190"/>
        <v>2.2799999999999998</v>
      </c>
      <c r="AM740" cm="1">
        <f t="array" ref="AM740">1+SUMPRODUCT((D$469:D$776=D740)*(AL$469:AL$776&lt;AL740))</f>
        <v>2</v>
      </c>
      <c r="AN740">
        <f t="shared" si="191"/>
        <v>2</v>
      </c>
    </row>
    <row r="741" spans="2:40" x14ac:dyDescent="0.3">
      <c r="B741" t="s">
        <v>292</v>
      </c>
      <c r="C741" t="str">
        <f>VLOOKUP(B741,class!A$1:B$357,2,FALSE)</f>
        <v>London borough</v>
      </c>
      <c r="D741" t="str">
        <f>VLOOKUP(B741,classifications!E$3:F$335,2,FALSE)</f>
        <v>Urban with Major Conurbation</v>
      </c>
      <c r="E741" s="7">
        <f t="shared" si="176"/>
        <v>3.53</v>
      </c>
      <c r="F741" s="49">
        <f t="shared" si="160"/>
        <v>61</v>
      </c>
      <c r="G741" s="49">
        <f t="shared" si="168"/>
        <v>61</v>
      </c>
      <c r="H741">
        <f t="shared" si="177"/>
        <v>2.95</v>
      </c>
      <c r="I741" s="49">
        <f t="shared" si="161"/>
        <v>17</v>
      </c>
      <c r="J741" s="49">
        <f t="shared" si="169"/>
        <v>17</v>
      </c>
      <c r="K741">
        <f t="shared" si="178"/>
        <v>3.05</v>
      </c>
      <c r="L741">
        <f t="shared" si="162"/>
        <v>38</v>
      </c>
      <c r="M741" s="49">
        <f t="shared" si="170"/>
        <v>38</v>
      </c>
      <c r="N741">
        <f t="shared" si="179"/>
        <v>3.14</v>
      </c>
      <c r="O741">
        <f t="shared" si="163"/>
        <v>49</v>
      </c>
      <c r="P741" s="49">
        <f t="shared" si="171"/>
        <v>49</v>
      </c>
      <c r="Q741">
        <f t="shared" si="180"/>
        <v>2.86</v>
      </c>
      <c r="R741">
        <f t="shared" si="164"/>
        <v>24</v>
      </c>
      <c r="S741" s="49">
        <f t="shared" si="172"/>
        <v>24</v>
      </c>
      <c r="T741">
        <f t="shared" si="181"/>
        <v>3.14</v>
      </c>
      <c r="U741">
        <f t="shared" si="165"/>
        <v>47</v>
      </c>
      <c r="V741" s="49">
        <f t="shared" si="173"/>
        <v>47</v>
      </c>
      <c r="W741">
        <f t="shared" si="182"/>
        <v>3.26</v>
      </c>
      <c r="X741">
        <f t="shared" si="166"/>
        <v>61</v>
      </c>
      <c r="Y741" s="49">
        <f t="shared" si="174"/>
        <v>61</v>
      </c>
      <c r="Z741">
        <f t="shared" si="183"/>
        <v>2.77</v>
      </c>
      <c r="AA741">
        <f t="shared" si="167"/>
        <v>20</v>
      </c>
      <c r="AB741">
        <f t="shared" si="175"/>
        <v>20</v>
      </c>
      <c r="AC741">
        <f t="shared" si="184"/>
        <v>2.92</v>
      </c>
      <c r="AD741" cm="1">
        <f t="array" ref="AD741">1+SUMPRODUCT((D$469:D$776=D741)*(AC$469:AC$776&lt;AC741))</f>
        <v>21</v>
      </c>
      <c r="AE741">
        <f t="shared" si="185"/>
        <v>21</v>
      </c>
      <c r="AF741">
        <f t="shared" si="186"/>
        <v>3.82</v>
      </c>
      <c r="AG741" cm="1">
        <f t="array" ref="AG741">1+SUMPRODUCT((D$469:D$776=D741)*(AF$469:AF$776&lt;AF741))</f>
        <v>71</v>
      </c>
      <c r="AH741">
        <f t="shared" si="187"/>
        <v>71</v>
      </c>
      <c r="AI741">
        <f t="shared" si="188"/>
        <v>2.62</v>
      </c>
      <c r="AJ741" cm="1">
        <f t="array" ref="AJ741">1+SUMPRODUCT((D$469:D$776=D741)*(AI$469:AI$776&lt;AI741))</f>
        <v>5</v>
      </c>
      <c r="AK741">
        <f t="shared" si="189"/>
        <v>5</v>
      </c>
      <c r="AL741">
        <f t="shared" si="190"/>
        <v>3.26</v>
      </c>
      <c r="AM741" cm="1">
        <f t="array" ref="AM741">1+SUMPRODUCT((D$469:D$776=D741)*(AL$469:AL$776&lt;AL741))</f>
        <v>23</v>
      </c>
      <c r="AN741">
        <f t="shared" si="191"/>
        <v>23</v>
      </c>
    </row>
    <row r="742" spans="2:40" x14ac:dyDescent="0.3">
      <c r="B742" t="s">
        <v>293</v>
      </c>
      <c r="C742" t="str">
        <f>VLOOKUP(B742,class!A$1:B$357,2,FALSE)</f>
        <v>Metropolitan district</v>
      </c>
      <c r="D742" t="str">
        <f>VLOOKUP(B742,classifications!E$3:F$335,2,FALSE)</f>
        <v>Urban with Major Conurbation</v>
      </c>
      <c r="E742" s="7">
        <f t="shared" si="176"/>
        <v>3.24</v>
      </c>
      <c r="F742" s="49">
        <f t="shared" ref="F742:F759" si="192">1+SUMPRODUCT((D$469:D$776=D742)*(E$469:E$776&lt;E742))</f>
        <v>29</v>
      </c>
      <c r="G742" s="49">
        <f t="shared" si="168"/>
        <v>29</v>
      </c>
      <c r="H742">
        <f t="shared" si="177"/>
        <v>3.04</v>
      </c>
      <c r="I742" s="49">
        <f t="shared" ref="I742:I759" si="193">1+SUMPRODUCT((D$469:D$776=D742)*(H$469:H$776&lt;H742))</f>
        <v>23</v>
      </c>
      <c r="J742" s="49">
        <f t="shared" si="169"/>
        <v>23</v>
      </c>
      <c r="K742">
        <f t="shared" si="178"/>
        <v>2.9</v>
      </c>
      <c r="L742">
        <f t="shared" ref="L742:L759" si="194">1+SUMPRODUCT((D$469:D$776=D742)*(K$469:K$776&lt;K742))</f>
        <v>23</v>
      </c>
      <c r="M742" s="49">
        <f t="shared" si="170"/>
        <v>23</v>
      </c>
      <c r="N742">
        <f t="shared" si="179"/>
        <v>2.91</v>
      </c>
      <c r="O742">
        <f t="shared" ref="O742:O759" si="195">1+SUMPRODUCT((D$469:D$776=D742)*(N$469:N$776&lt;N742))</f>
        <v>24</v>
      </c>
      <c r="P742" s="49">
        <f t="shared" si="171"/>
        <v>24</v>
      </c>
      <c r="Q742">
        <f t="shared" si="180"/>
        <v>2.88</v>
      </c>
      <c r="R742">
        <f t="shared" ref="R742:R759" si="196">1+SUMPRODUCT((D$469:D$776=D742)*(Q$469:Q$776&lt;Q742))</f>
        <v>27</v>
      </c>
      <c r="S742" s="49">
        <f t="shared" si="172"/>
        <v>27</v>
      </c>
      <c r="T742">
        <f t="shared" si="181"/>
        <v>3.03</v>
      </c>
      <c r="U742">
        <f t="shared" ref="U742:U759" si="197">1+SUMPRODUCT((D$469:D$776=D742)*(T$469:T$776&lt;T742))</f>
        <v>38</v>
      </c>
      <c r="V742" s="49">
        <f t="shared" si="173"/>
        <v>38</v>
      </c>
      <c r="W742">
        <f t="shared" si="182"/>
        <v>2.84</v>
      </c>
      <c r="X742">
        <f t="shared" ref="X742:X759" si="198">1+SUMPRODUCT((D$469:D$776=D742)*(W$469:W$776&lt;W742))</f>
        <v>22</v>
      </c>
      <c r="Y742" s="49">
        <f t="shared" si="174"/>
        <v>22</v>
      </c>
      <c r="Z742">
        <f t="shared" si="183"/>
        <v>2.68</v>
      </c>
      <c r="AA742">
        <f t="shared" ref="AA742:AA759" si="199">1+SUMPRODUCT((D$469:D$776=D742)*(Z$469:Z$776&lt;Z742))</f>
        <v>15</v>
      </c>
      <c r="AB742">
        <f t="shared" si="175"/>
        <v>15</v>
      </c>
      <c r="AC742">
        <f t="shared" si="184"/>
        <v>2.82</v>
      </c>
      <c r="AD742" cm="1">
        <f t="array" ref="AD742">1+SUMPRODUCT((D$469:D$776=D742)*(AC$469:AC$776&lt;AC742))</f>
        <v>12</v>
      </c>
      <c r="AE742">
        <f t="shared" si="185"/>
        <v>12</v>
      </c>
      <c r="AF742">
        <f t="shared" si="186"/>
        <v>3.45</v>
      </c>
      <c r="AG742" cm="1">
        <f t="array" ref="AG742">1+SUMPRODUCT((D$469:D$776=D742)*(AF$469:AF$776&lt;AF742))</f>
        <v>44</v>
      </c>
      <c r="AH742">
        <f t="shared" si="187"/>
        <v>44</v>
      </c>
      <c r="AI742">
        <f t="shared" si="188"/>
        <v>3.44</v>
      </c>
      <c r="AJ742" cm="1">
        <f t="array" ref="AJ742">1+SUMPRODUCT((D$469:D$776=D742)*(AI$469:AI$776&lt;AI742))</f>
        <v>60</v>
      </c>
      <c r="AK742">
        <f t="shared" si="189"/>
        <v>60</v>
      </c>
      <c r="AL742">
        <f t="shared" si="190"/>
        <v>3.55</v>
      </c>
      <c r="AM742" cm="1">
        <f t="array" ref="AM742">1+SUMPRODUCT((D$469:D$776=D742)*(AL$469:AL$776&lt;AL742))</f>
        <v>57</v>
      </c>
      <c r="AN742">
        <f t="shared" si="191"/>
        <v>57</v>
      </c>
    </row>
    <row r="743" spans="2:40" x14ac:dyDescent="0.3">
      <c r="B743" t="s">
        <v>294</v>
      </c>
      <c r="C743" t="str">
        <f>VLOOKUP(B743,class!A$1:B$357,2,FALSE)</f>
        <v>Shire district</v>
      </c>
      <c r="D743" t="str">
        <f>VLOOKUP(B743,classifications!E$3:F$335,2,FALSE)</f>
        <v>Urban with Significant Rural (rural including hub towns 26-49%)</v>
      </c>
      <c r="E743" s="7">
        <f t="shared" si="176"/>
        <v>2.71</v>
      </c>
      <c r="F743" s="49">
        <f t="shared" si="192"/>
        <v>7</v>
      </c>
      <c r="G743" s="49">
        <f t="shared" si="168"/>
        <v>7</v>
      </c>
      <c r="H743">
        <f t="shared" si="177"/>
        <v>3.22</v>
      </c>
      <c r="I743" s="49">
        <f t="shared" si="193"/>
        <v>42</v>
      </c>
      <c r="J743" s="49">
        <f t="shared" si="169"/>
        <v>42</v>
      </c>
      <c r="K743">
        <f t="shared" si="178"/>
        <v>3.19</v>
      </c>
      <c r="L743">
        <f t="shared" si="194"/>
        <v>43</v>
      </c>
      <c r="M743" s="49">
        <f t="shared" si="170"/>
        <v>43</v>
      </c>
      <c r="N743">
        <f t="shared" si="179"/>
        <v>2.29</v>
      </c>
      <c r="O743">
        <f t="shared" si="195"/>
        <v>7</v>
      </c>
      <c r="P743" s="49">
        <f t="shared" si="171"/>
        <v>7</v>
      </c>
      <c r="Q743">
        <f t="shared" si="180"/>
        <v>2.54</v>
      </c>
      <c r="R743">
        <f t="shared" si="196"/>
        <v>10</v>
      </c>
      <c r="S743" s="49">
        <f t="shared" si="172"/>
        <v>10</v>
      </c>
      <c r="T743">
        <f t="shared" si="181"/>
        <v>2.86</v>
      </c>
      <c r="U743">
        <f t="shared" si="197"/>
        <v>26</v>
      </c>
      <c r="V743" s="49">
        <f t="shared" si="173"/>
        <v>26</v>
      </c>
      <c r="W743">
        <f t="shared" si="182"/>
        <v>2.4900000000000002</v>
      </c>
      <c r="X743">
        <f t="shared" si="198"/>
        <v>8</v>
      </c>
      <c r="Y743" s="49">
        <f t="shared" si="174"/>
        <v>8</v>
      </c>
      <c r="Z743">
        <f t="shared" si="183"/>
        <v>3.01</v>
      </c>
      <c r="AA743">
        <f t="shared" si="199"/>
        <v>41</v>
      </c>
      <c r="AB743">
        <f t="shared" si="175"/>
        <v>41</v>
      </c>
      <c r="AC743">
        <f t="shared" si="184"/>
        <v>3.02</v>
      </c>
      <c r="AD743" cm="1">
        <f t="array" ref="AD743">1+SUMPRODUCT((D$469:D$776=D743)*(AC$469:AC$776&lt;AC743))</f>
        <v>27</v>
      </c>
      <c r="AE743">
        <f t="shared" si="185"/>
        <v>27</v>
      </c>
      <c r="AF743">
        <f t="shared" si="186"/>
        <v>3</v>
      </c>
      <c r="AG743" cm="1">
        <f t="array" ref="AG743">1+SUMPRODUCT((D$469:D$776=D743)*(AF$469:AF$776&lt;AF743))</f>
        <v>15</v>
      </c>
      <c r="AH743">
        <f t="shared" si="187"/>
        <v>15</v>
      </c>
      <c r="AI743">
        <f t="shared" si="188"/>
        <v>3.57</v>
      </c>
      <c r="AJ743" cm="1">
        <f t="array" ref="AJ743">1+SUMPRODUCT((D$469:D$776=D743)*(AI$469:AI$776&lt;AI743))</f>
        <v>48</v>
      </c>
      <c r="AK743">
        <f t="shared" si="189"/>
        <v>48</v>
      </c>
      <c r="AL743">
        <f t="shared" si="190"/>
        <v>3.13</v>
      </c>
      <c r="AM743" cm="1">
        <f t="array" ref="AM743">1+SUMPRODUCT((D$469:D$776=D743)*(AL$469:AL$776&lt;AL743))</f>
        <v>24</v>
      </c>
      <c r="AN743">
        <f t="shared" si="191"/>
        <v>24</v>
      </c>
    </row>
    <row r="744" spans="2:40" x14ac:dyDescent="0.3">
      <c r="B744" t="s">
        <v>295</v>
      </c>
      <c r="C744" t="str">
        <f>VLOOKUP(B744,class!A$1:B$357,2,FALSE)</f>
        <v>Shire district</v>
      </c>
      <c r="D744" t="str">
        <f>VLOOKUP(B744,classifications!E$3:F$335,2,FALSE)</f>
        <v xml:space="preserve">Mainly Rural (rural including hub towns &gt;=80%) </v>
      </c>
      <c r="E744" s="7">
        <f t="shared" si="176"/>
        <v>2.63</v>
      </c>
      <c r="F744" s="49">
        <f t="shared" si="192"/>
        <v>5</v>
      </c>
      <c r="G744" s="49">
        <f t="shared" si="168"/>
        <v>5</v>
      </c>
      <c r="H744">
        <f t="shared" si="177"/>
        <v>2.87</v>
      </c>
      <c r="I744" s="49">
        <f t="shared" si="193"/>
        <v>22</v>
      </c>
      <c r="J744" s="49">
        <f t="shared" si="169"/>
        <v>22</v>
      </c>
      <c r="K744">
        <f t="shared" si="178"/>
        <v>2.5499999999999998</v>
      </c>
      <c r="L744">
        <f t="shared" si="194"/>
        <v>14</v>
      </c>
      <c r="M744" s="49">
        <f t="shared" si="170"/>
        <v>14</v>
      </c>
      <c r="N744">
        <f t="shared" si="179"/>
        <v>2.25</v>
      </c>
      <c r="O744">
        <f t="shared" si="195"/>
        <v>3</v>
      </c>
      <c r="P744" s="49">
        <f t="shared" si="171"/>
        <v>3</v>
      </c>
      <c r="Q744">
        <f t="shared" si="180"/>
        <v>3.29</v>
      </c>
      <c r="R744">
        <f t="shared" si="196"/>
        <v>40</v>
      </c>
      <c r="S744" s="49">
        <f t="shared" si="172"/>
        <v>40</v>
      </c>
      <c r="T744">
        <f t="shared" si="181"/>
        <v>2.74</v>
      </c>
      <c r="U744">
        <f t="shared" si="197"/>
        <v>24</v>
      </c>
      <c r="V744" s="49">
        <f t="shared" si="173"/>
        <v>24</v>
      </c>
      <c r="W744">
        <f t="shared" si="182"/>
        <v>2.5099999999999998</v>
      </c>
      <c r="X744">
        <f t="shared" si="198"/>
        <v>11</v>
      </c>
      <c r="Y744" s="49">
        <f t="shared" si="174"/>
        <v>11</v>
      </c>
      <c r="Z744">
        <f t="shared" si="183"/>
        <v>2.87</v>
      </c>
      <c r="AA744">
        <f t="shared" si="199"/>
        <v>28</v>
      </c>
      <c r="AB744">
        <f t="shared" si="175"/>
        <v>28</v>
      </c>
      <c r="AC744">
        <f t="shared" si="184"/>
        <v>3.1</v>
      </c>
      <c r="AD744" cm="1">
        <f t="array" ref="AD744">1+SUMPRODUCT((D$469:D$776=D744)*(AC$469:AC$776&lt;AC744))</f>
        <v>27</v>
      </c>
      <c r="AE744">
        <f t="shared" si="185"/>
        <v>27</v>
      </c>
      <c r="AF744">
        <f t="shared" si="186"/>
        <v>2.56</v>
      </c>
      <c r="AG744" cm="1">
        <f t="array" ref="AG744">1+SUMPRODUCT((D$469:D$776=D744)*(AF$469:AF$776&lt;AF744))</f>
        <v>4</v>
      </c>
      <c r="AH744">
        <f t="shared" si="187"/>
        <v>4</v>
      </c>
      <c r="AI744">
        <f t="shared" si="188"/>
        <v>3.02</v>
      </c>
      <c r="AJ744" cm="1">
        <f t="array" ref="AJ744">1+SUMPRODUCT((D$469:D$776=D744)*(AI$469:AI$776&lt;AI744))</f>
        <v>24</v>
      </c>
      <c r="AK744">
        <f t="shared" si="189"/>
        <v>24</v>
      </c>
      <c r="AL744">
        <f t="shared" si="190"/>
        <v>3.53</v>
      </c>
      <c r="AM744" cm="1">
        <f t="array" ref="AM744">1+SUMPRODUCT((D$469:D$776=D744)*(AL$469:AL$776&lt;AL744))</f>
        <v>34</v>
      </c>
      <c r="AN744">
        <f t="shared" si="191"/>
        <v>34</v>
      </c>
    </row>
    <row r="745" spans="2:40" x14ac:dyDescent="0.3">
      <c r="B745" t="s">
        <v>296</v>
      </c>
      <c r="C745" t="str">
        <f>VLOOKUP(B745,class!A$1:B$357,2,FALSE)</f>
        <v>Shire district</v>
      </c>
      <c r="D745" t="str">
        <f>VLOOKUP(B745,classifications!E$3:F$335,2,FALSE)</f>
        <v xml:space="preserve">Largely Rural (rural including hub towns 50-79%) </v>
      </c>
      <c r="E745" s="7">
        <f t="shared" si="176"/>
        <v>3.07</v>
      </c>
      <c r="F745" s="49">
        <f t="shared" si="192"/>
        <v>28</v>
      </c>
      <c r="G745" s="49">
        <f t="shared" si="168"/>
        <v>28</v>
      </c>
      <c r="H745">
        <f t="shared" si="177"/>
        <v>2.58</v>
      </c>
      <c r="I745" s="49">
        <f t="shared" si="193"/>
        <v>4</v>
      </c>
      <c r="J745" s="49">
        <f t="shared" si="169"/>
        <v>4</v>
      </c>
      <c r="K745">
        <f t="shared" si="178"/>
        <v>2.7</v>
      </c>
      <c r="L745">
        <f t="shared" si="194"/>
        <v>14</v>
      </c>
      <c r="M745" s="49">
        <f t="shared" si="170"/>
        <v>14</v>
      </c>
      <c r="N745">
        <f t="shared" si="179"/>
        <v>2.82</v>
      </c>
      <c r="O745">
        <f t="shared" si="195"/>
        <v>28</v>
      </c>
      <c r="P745" s="49">
        <f t="shared" si="171"/>
        <v>28</v>
      </c>
      <c r="Q745">
        <f t="shared" si="180"/>
        <v>2.85</v>
      </c>
      <c r="R745">
        <f t="shared" si="196"/>
        <v>30</v>
      </c>
      <c r="S745" s="49">
        <f t="shared" si="172"/>
        <v>30</v>
      </c>
      <c r="T745">
        <f t="shared" si="181"/>
        <v>3.04</v>
      </c>
      <c r="U745">
        <f t="shared" si="197"/>
        <v>36</v>
      </c>
      <c r="V745" s="49">
        <f t="shared" si="173"/>
        <v>36</v>
      </c>
      <c r="W745">
        <f t="shared" si="182"/>
        <v>3.11</v>
      </c>
      <c r="X745">
        <f t="shared" si="198"/>
        <v>32</v>
      </c>
      <c r="Y745" s="49">
        <f t="shared" si="174"/>
        <v>32</v>
      </c>
      <c r="Z745">
        <f t="shared" si="183"/>
        <v>3.42</v>
      </c>
      <c r="AA745">
        <f t="shared" si="199"/>
        <v>41</v>
      </c>
      <c r="AB745">
        <f t="shared" si="175"/>
        <v>41</v>
      </c>
      <c r="AC745">
        <f t="shared" si="184"/>
        <v>2.93</v>
      </c>
      <c r="AD745" cm="1">
        <f t="array" ref="AD745">1+SUMPRODUCT((D$469:D$776=D745)*(AC$469:AC$776&lt;AC745))</f>
        <v>14</v>
      </c>
      <c r="AE745">
        <f t="shared" si="185"/>
        <v>14</v>
      </c>
      <c r="AF745">
        <f t="shared" si="186"/>
        <v>3.55</v>
      </c>
      <c r="AG745" cm="1">
        <f t="array" ref="AG745">1+SUMPRODUCT((D$469:D$776=D745)*(AF$469:AF$776&lt;AF745))</f>
        <v>36</v>
      </c>
      <c r="AH745">
        <f t="shared" si="187"/>
        <v>36</v>
      </c>
      <c r="AI745">
        <f t="shared" si="188"/>
        <v>3.2</v>
      </c>
      <c r="AJ745" cm="1">
        <f t="array" ref="AJ745">1+SUMPRODUCT((D$469:D$776=D745)*(AI$469:AI$776&lt;AI745))</f>
        <v>31</v>
      </c>
      <c r="AK745">
        <f t="shared" si="189"/>
        <v>31</v>
      </c>
      <c r="AL745">
        <f t="shared" si="190"/>
        <v>3.31</v>
      </c>
      <c r="AM745" cm="1">
        <f t="array" ref="AM745">1+SUMPRODUCT((D$469:D$776=D745)*(AL$469:AL$776&lt;AL745))</f>
        <v>29</v>
      </c>
      <c r="AN745">
        <f t="shared" si="191"/>
        <v>29</v>
      </c>
    </row>
    <row r="746" spans="2:40" x14ac:dyDescent="0.3">
      <c r="B746" t="s">
        <v>297</v>
      </c>
      <c r="C746" t="str">
        <f>VLOOKUP(B746,class!A$1:B$357,2,FALSE)</f>
        <v>Metropolitan district</v>
      </c>
      <c r="D746" t="str">
        <f>VLOOKUP(B746,classifications!E$3:F$335,2,FALSE)</f>
        <v>Urban with City and Town</v>
      </c>
      <c r="E746" s="7">
        <f t="shared" si="176"/>
        <v>3.01</v>
      </c>
      <c r="F746" s="49">
        <f t="shared" si="192"/>
        <v>31</v>
      </c>
      <c r="G746" s="49">
        <f t="shared" si="168"/>
        <v>31</v>
      </c>
      <c r="H746">
        <f t="shared" si="177"/>
        <v>3.26</v>
      </c>
      <c r="I746" s="49">
        <f t="shared" si="193"/>
        <v>76</v>
      </c>
      <c r="J746" s="49">
        <f t="shared" si="169"/>
        <v>76</v>
      </c>
      <c r="K746">
        <f t="shared" si="178"/>
        <v>3.1</v>
      </c>
      <c r="L746">
        <f t="shared" si="194"/>
        <v>65</v>
      </c>
      <c r="M746" s="49">
        <f t="shared" si="170"/>
        <v>65</v>
      </c>
      <c r="N746">
        <f t="shared" si="179"/>
        <v>3.01</v>
      </c>
      <c r="O746">
        <f t="shared" si="195"/>
        <v>71</v>
      </c>
      <c r="P746" s="49">
        <f t="shared" si="171"/>
        <v>71</v>
      </c>
      <c r="Q746">
        <f t="shared" si="180"/>
        <v>2.85</v>
      </c>
      <c r="R746">
        <f t="shared" si="196"/>
        <v>42</v>
      </c>
      <c r="S746" s="49">
        <f t="shared" si="172"/>
        <v>42</v>
      </c>
      <c r="T746">
        <f t="shared" si="181"/>
        <v>2.9</v>
      </c>
      <c r="U746">
        <f t="shared" si="197"/>
        <v>47</v>
      </c>
      <c r="V746" s="49">
        <f t="shared" si="173"/>
        <v>47</v>
      </c>
      <c r="W746">
        <f t="shared" si="182"/>
        <v>2.77</v>
      </c>
      <c r="X746">
        <f t="shared" si="198"/>
        <v>27</v>
      </c>
      <c r="Y746" s="49">
        <f t="shared" si="174"/>
        <v>27</v>
      </c>
      <c r="Z746">
        <f t="shared" si="183"/>
        <v>2.93</v>
      </c>
      <c r="AA746">
        <f t="shared" si="199"/>
        <v>55</v>
      </c>
      <c r="AB746">
        <f t="shared" si="175"/>
        <v>55</v>
      </c>
      <c r="AC746">
        <f t="shared" si="184"/>
        <v>3.08</v>
      </c>
      <c r="AD746" cm="1">
        <f t="array" ref="AD746">1+SUMPRODUCT((D$469:D$776=D746)*(AC$469:AC$776&lt;AC746))</f>
        <v>54</v>
      </c>
      <c r="AE746">
        <f t="shared" si="185"/>
        <v>54</v>
      </c>
      <c r="AF746">
        <f t="shared" si="186"/>
        <v>3.42</v>
      </c>
      <c r="AG746" cm="1">
        <f t="array" ref="AG746">1+SUMPRODUCT((D$469:D$776=D746)*(AF$469:AF$776&lt;AF746))</f>
        <v>57</v>
      </c>
      <c r="AH746">
        <f t="shared" si="187"/>
        <v>57</v>
      </c>
      <c r="AI746">
        <f t="shared" si="188"/>
        <v>2.99</v>
      </c>
      <c r="AJ746" cm="1">
        <f t="array" ref="AJ746">1+SUMPRODUCT((D$469:D$776=D746)*(AI$469:AI$776&lt;AI746))</f>
        <v>24</v>
      </c>
      <c r="AK746">
        <f t="shared" si="189"/>
        <v>24</v>
      </c>
      <c r="AL746">
        <f t="shared" si="190"/>
        <v>3.35</v>
      </c>
      <c r="AM746" cm="1">
        <f t="array" ref="AM746">1+SUMPRODUCT((D$469:D$776=D746)*(AL$469:AL$776&lt;AL746))</f>
        <v>55</v>
      </c>
      <c r="AN746">
        <f t="shared" si="191"/>
        <v>55</v>
      </c>
    </row>
    <row r="747" spans="2:40" x14ac:dyDescent="0.3">
      <c r="B747" t="s">
        <v>298</v>
      </c>
      <c r="C747" t="str">
        <f>VLOOKUP(B747,class!A$1:B$357,2,FALSE)</f>
        <v>Metropolitan district</v>
      </c>
      <c r="D747" t="str">
        <f>VLOOKUP(B747,classifications!E$3:F$335,2,FALSE)</f>
        <v>Urban with Major Conurbation</v>
      </c>
      <c r="E747" s="7">
        <f t="shared" si="176"/>
        <v>3.15</v>
      </c>
      <c r="F747" s="49">
        <f t="shared" si="192"/>
        <v>20</v>
      </c>
      <c r="G747" s="49">
        <f t="shared" si="168"/>
        <v>20</v>
      </c>
      <c r="H747">
        <f t="shared" si="177"/>
        <v>2.78</v>
      </c>
      <c r="I747" s="49">
        <f t="shared" si="193"/>
        <v>6</v>
      </c>
      <c r="J747" s="49">
        <f t="shared" si="169"/>
        <v>6</v>
      </c>
      <c r="K747">
        <f t="shared" si="178"/>
        <v>2.77</v>
      </c>
      <c r="L747">
        <f t="shared" si="194"/>
        <v>12</v>
      </c>
      <c r="M747" s="49">
        <f t="shared" si="170"/>
        <v>12</v>
      </c>
      <c r="N747">
        <f t="shared" si="179"/>
        <v>2.77</v>
      </c>
      <c r="O747">
        <f t="shared" si="195"/>
        <v>15</v>
      </c>
      <c r="P747" s="49">
        <f t="shared" si="171"/>
        <v>15</v>
      </c>
      <c r="Q747">
        <f t="shared" si="180"/>
        <v>2.85</v>
      </c>
      <c r="R747">
        <f t="shared" si="196"/>
        <v>22</v>
      </c>
      <c r="S747" s="49">
        <f t="shared" si="172"/>
        <v>22</v>
      </c>
      <c r="T747">
        <f t="shared" si="181"/>
        <v>2.76</v>
      </c>
      <c r="U747">
        <f t="shared" si="197"/>
        <v>11</v>
      </c>
      <c r="V747" s="49">
        <f t="shared" si="173"/>
        <v>11</v>
      </c>
      <c r="W747">
        <f t="shared" si="182"/>
        <v>3.23</v>
      </c>
      <c r="X747">
        <f t="shared" si="198"/>
        <v>58</v>
      </c>
      <c r="Y747" s="49">
        <f t="shared" si="174"/>
        <v>58</v>
      </c>
      <c r="Z747">
        <f t="shared" si="183"/>
        <v>3.14</v>
      </c>
      <c r="AA747">
        <f t="shared" si="199"/>
        <v>56</v>
      </c>
      <c r="AB747">
        <f t="shared" si="175"/>
        <v>56</v>
      </c>
      <c r="AC747">
        <f t="shared" si="184"/>
        <v>3.15</v>
      </c>
      <c r="AD747" cm="1">
        <f t="array" ref="AD747">1+SUMPRODUCT((D$469:D$776=D747)*(AC$469:AC$776&lt;AC747))</f>
        <v>47</v>
      </c>
      <c r="AE747">
        <f t="shared" si="185"/>
        <v>47</v>
      </c>
      <c r="AF747">
        <f t="shared" si="186"/>
        <v>3.37</v>
      </c>
      <c r="AG747" cm="1">
        <f t="array" ref="AG747">1+SUMPRODUCT((D$469:D$776=D747)*(AF$469:AF$776&lt;AF747))</f>
        <v>34</v>
      </c>
      <c r="AH747">
        <f t="shared" si="187"/>
        <v>34</v>
      </c>
      <c r="AI747">
        <f t="shared" si="188"/>
        <v>3.3</v>
      </c>
      <c r="AJ747" cm="1">
        <f t="array" ref="AJ747">1+SUMPRODUCT((D$469:D$776=D747)*(AI$469:AI$776&lt;AI747))</f>
        <v>47</v>
      </c>
      <c r="AK747">
        <f t="shared" si="189"/>
        <v>47</v>
      </c>
      <c r="AL747">
        <f t="shared" si="190"/>
        <v>3.36</v>
      </c>
      <c r="AM747" cm="1">
        <f t="array" ref="AM747">1+SUMPRODUCT((D$469:D$776=D747)*(AL$469:AL$776&lt;AL747))</f>
        <v>35</v>
      </c>
      <c r="AN747">
        <f t="shared" si="191"/>
        <v>35</v>
      </c>
    </row>
    <row r="748" spans="2:40" x14ac:dyDescent="0.3">
      <c r="B748" t="s">
        <v>299</v>
      </c>
      <c r="C748" t="str">
        <f>VLOOKUP(B748,class!A$1:B$357,2,FALSE)</f>
        <v>London borough</v>
      </c>
      <c r="D748" t="str">
        <f>VLOOKUP(B748,classifications!E$3:F$335,2,FALSE)</f>
        <v>Urban with Major Conurbation</v>
      </c>
      <c r="E748" s="7">
        <f t="shared" si="176"/>
        <v>3.45</v>
      </c>
      <c r="F748" s="49">
        <f t="shared" si="192"/>
        <v>57</v>
      </c>
      <c r="G748" s="49">
        <f t="shared" si="168"/>
        <v>57</v>
      </c>
      <c r="H748">
        <f t="shared" si="177"/>
        <v>2.96</v>
      </c>
      <c r="I748" s="49">
        <f t="shared" si="193"/>
        <v>18</v>
      </c>
      <c r="J748" s="49">
        <f t="shared" si="169"/>
        <v>18</v>
      </c>
      <c r="K748">
        <f t="shared" si="178"/>
        <v>3.03</v>
      </c>
      <c r="L748">
        <f t="shared" si="194"/>
        <v>35</v>
      </c>
      <c r="M748" s="49">
        <f t="shared" si="170"/>
        <v>35</v>
      </c>
      <c r="N748">
        <f t="shared" si="179"/>
        <v>2.79</v>
      </c>
      <c r="O748">
        <f t="shared" si="195"/>
        <v>18</v>
      </c>
      <c r="P748" s="49">
        <f t="shared" si="171"/>
        <v>18</v>
      </c>
      <c r="Q748">
        <f t="shared" si="180"/>
        <v>2.58</v>
      </c>
      <c r="R748">
        <f t="shared" si="196"/>
        <v>8</v>
      </c>
      <c r="S748" s="49">
        <f t="shared" si="172"/>
        <v>8</v>
      </c>
      <c r="T748">
        <f t="shared" si="181"/>
        <v>2.62</v>
      </c>
      <c r="U748">
        <f t="shared" si="197"/>
        <v>4</v>
      </c>
      <c r="V748" s="49">
        <f t="shared" si="173"/>
        <v>4</v>
      </c>
      <c r="W748">
        <f t="shared" si="182"/>
        <v>3.04</v>
      </c>
      <c r="X748">
        <f t="shared" si="198"/>
        <v>39</v>
      </c>
      <c r="Y748" s="49">
        <f t="shared" si="174"/>
        <v>39</v>
      </c>
      <c r="Z748">
        <f t="shared" si="183"/>
        <v>2.98</v>
      </c>
      <c r="AA748">
        <f t="shared" si="199"/>
        <v>38</v>
      </c>
      <c r="AB748">
        <f t="shared" si="175"/>
        <v>38</v>
      </c>
      <c r="AC748">
        <f t="shared" si="184"/>
        <v>3.37</v>
      </c>
      <c r="AD748" cm="1">
        <f t="array" ref="AD748">1+SUMPRODUCT((D$469:D$776=D748)*(AC$469:AC$776&lt;AC748))</f>
        <v>62</v>
      </c>
      <c r="AE748">
        <f t="shared" si="185"/>
        <v>62</v>
      </c>
      <c r="AF748">
        <f t="shared" si="186"/>
        <v>3.48</v>
      </c>
      <c r="AG748" cm="1">
        <f t="array" ref="AG748">1+SUMPRODUCT((D$469:D$776=D748)*(AF$469:AF$776&lt;AF748))</f>
        <v>47</v>
      </c>
      <c r="AH748">
        <f t="shared" si="187"/>
        <v>47</v>
      </c>
      <c r="AI748">
        <f t="shared" si="188"/>
        <v>2.92</v>
      </c>
      <c r="AJ748" cm="1">
        <f t="array" ref="AJ748">1+SUMPRODUCT((D$469:D$776=D748)*(AI$469:AI$776&lt;AI748))</f>
        <v>12</v>
      </c>
      <c r="AK748">
        <f t="shared" si="189"/>
        <v>12</v>
      </c>
      <c r="AL748">
        <f t="shared" si="190"/>
        <v>3.36</v>
      </c>
      <c r="AM748" cm="1">
        <f t="array" ref="AM748">1+SUMPRODUCT((D$469:D$776=D748)*(AL$469:AL$776&lt;AL748))</f>
        <v>35</v>
      </c>
      <c r="AN748">
        <f t="shared" si="191"/>
        <v>35</v>
      </c>
    </row>
    <row r="749" spans="2:40" x14ac:dyDescent="0.3">
      <c r="B749" t="s">
        <v>300</v>
      </c>
      <c r="C749" t="str">
        <f>VLOOKUP(B749,class!A$1:B$357,2,FALSE)</f>
        <v>London borough</v>
      </c>
      <c r="D749" t="str">
        <f>VLOOKUP(B749,classifications!E$3:F$335,2,FALSE)</f>
        <v>Urban with Major Conurbation</v>
      </c>
      <c r="E749" s="7">
        <f t="shared" si="176"/>
        <v>3.63</v>
      </c>
      <c r="F749" s="49">
        <f t="shared" si="192"/>
        <v>67</v>
      </c>
      <c r="G749" s="49">
        <f t="shared" si="168"/>
        <v>67</v>
      </c>
      <c r="H749">
        <f t="shared" si="177"/>
        <v>3.54</v>
      </c>
      <c r="I749" s="49">
        <f t="shared" si="193"/>
        <v>66</v>
      </c>
      <c r="J749" s="49">
        <f t="shared" si="169"/>
        <v>66</v>
      </c>
      <c r="K749">
        <f t="shared" si="178"/>
        <v>3.34</v>
      </c>
      <c r="L749">
        <f t="shared" si="194"/>
        <v>61</v>
      </c>
      <c r="M749" s="49">
        <f t="shared" si="170"/>
        <v>61</v>
      </c>
      <c r="N749">
        <f t="shared" si="179"/>
        <v>3.07</v>
      </c>
      <c r="O749">
        <f t="shared" si="195"/>
        <v>44</v>
      </c>
      <c r="P749" s="49">
        <f t="shared" si="171"/>
        <v>44</v>
      </c>
      <c r="Q749">
        <f t="shared" si="180"/>
        <v>3.29</v>
      </c>
      <c r="R749">
        <f t="shared" si="196"/>
        <v>65</v>
      </c>
      <c r="S749" s="49">
        <f t="shared" si="172"/>
        <v>65</v>
      </c>
      <c r="T749">
        <f t="shared" si="181"/>
        <v>3.37</v>
      </c>
      <c r="U749">
        <f t="shared" si="197"/>
        <v>64</v>
      </c>
      <c r="V749" s="49">
        <f t="shared" si="173"/>
        <v>64</v>
      </c>
      <c r="W749">
        <f t="shared" si="182"/>
        <v>2.88</v>
      </c>
      <c r="X749">
        <f t="shared" si="198"/>
        <v>27</v>
      </c>
      <c r="Y749" s="49">
        <f t="shared" si="174"/>
        <v>27</v>
      </c>
      <c r="Z749">
        <f t="shared" si="183"/>
        <v>3.15</v>
      </c>
      <c r="AA749">
        <f t="shared" si="199"/>
        <v>58</v>
      </c>
      <c r="AB749">
        <f t="shared" si="175"/>
        <v>58</v>
      </c>
      <c r="AC749">
        <f t="shared" si="184"/>
        <v>3.12</v>
      </c>
      <c r="AD749" cm="1">
        <f t="array" ref="AD749">1+SUMPRODUCT((D$469:D$776=D749)*(AC$469:AC$776&lt;AC749))</f>
        <v>44</v>
      </c>
      <c r="AE749">
        <f t="shared" si="185"/>
        <v>44</v>
      </c>
      <c r="AF749">
        <f t="shared" si="186"/>
        <v>3.44</v>
      </c>
      <c r="AG749" cm="1">
        <f t="array" ref="AG749">1+SUMPRODUCT((D$469:D$776=D749)*(AF$469:AF$776&lt;AF749))</f>
        <v>42</v>
      </c>
      <c r="AH749">
        <f t="shared" si="187"/>
        <v>42</v>
      </c>
      <c r="AI749">
        <f t="shared" si="188"/>
        <v>3.59</v>
      </c>
      <c r="AJ749" cm="1">
        <f t="array" ref="AJ749">1+SUMPRODUCT((D$469:D$776=D749)*(AI$469:AI$776&lt;AI749))</f>
        <v>67</v>
      </c>
      <c r="AK749">
        <f t="shared" si="189"/>
        <v>67</v>
      </c>
      <c r="AL749">
        <f t="shared" si="190"/>
        <v>3.44</v>
      </c>
      <c r="AM749" cm="1">
        <f t="array" ref="AM749">1+SUMPRODUCT((D$469:D$776=D749)*(AL$469:AL$776&lt;AL749))</f>
        <v>48</v>
      </c>
      <c r="AN749">
        <f t="shared" si="191"/>
        <v>48</v>
      </c>
    </row>
    <row r="750" spans="2:40" x14ac:dyDescent="0.3">
      <c r="B750" t="s">
        <v>301</v>
      </c>
      <c r="C750" t="str">
        <f>VLOOKUP(B750,class!A$1:B$357,2,FALSE)</f>
        <v>Unitary authority</v>
      </c>
      <c r="D750" t="str">
        <f>VLOOKUP(B750,classifications!E$3:F$335,2,FALSE)</f>
        <v>Urban with City and Town</v>
      </c>
      <c r="E750" s="7">
        <f t="shared" si="176"/>
        <v>3.23</v>
      </c>
      <c r="F750" s="49">
        <f t="shared" si="192"/>
        <v>67</v>
      </c>
      <c r="G750" s="49">
        <f t="shared" si="168"/>
        <v>67</v>
      </c>
      <c r="H750">
        <f t="shared" si="177"/>
        <v>3.03</v>
      </c>
      <c r="I750" s="49">
        <f t="shared" si="193"/>
        <v>47</v>
      </c>
      <c r="J750" s="49">
        <f t="shared" si="169"/>
        <v>47</v>
      </c>
      <c r="K750">
        <f t="shared" si="178"/>
        <v>2.85</v>
      </c>
      <c r="L750">
        <f t="shared" si="194"/>
        <v>33</v>
      </c>
      <c r="M750" s="49">
        <f t="shared" si="170"/>
        <v>33</v>
      </c>
      <c r="N750">
        <f t="shared" si="179"/>
        <v>2.8</v>
      </c>
      <c r="O750">
        <f t="shared" si="195"/>
        <v>42</v>
      </c>
      <c r="P750" s="49">
        <f t="shared" si="171"/>
        <v>42</v>
      </c>
      <c r="Q750">
        <f t="shared" si="180"/>
        <v>2.91</v>
      </c>
      <c r="R750">
        <f t="shared" si="196"/>
        <v>52</v>
      </c>
      <c r="S750" s="49">
        <f t="shared" si="172"/>
        <v>52</v>
      </c>
      <c r="T750">
        <f t="shared" si="181"/>
        <v>2.84</v>
      </c>
      <c r="U750">
        <f t="shared" si="197"/>
        <v>38</v>
      </c>
      <c r="V750" s="49">
        <f t="shared" si="173"/>
        <v>38</v>
      </c>
      <c r="W750">
        <f t="shared" si="182"/>
        <v>2.83</v>
      </c>
      <c r="X750">
        <f t="shared" si="198"/>
        <v>40</v>
      </c>
      <c r="Y750" s="49">
        <f t="shared" si="174"/>
        <v>40</v>
      </c>
      <c r="Z750">
        <f t="shared" si="183"/>
        <v>2.69</v>
      </c>
      <c r="AA750">
        <f t="shared" si="199"/>
        <v>28</v>
      </c>
      <c r="AB750">
        <f t="shared" si="175"/>
        <v>28</v>
      </c>
      <c r="AC750">
        <f t="shared" si="184"/>
        <v>2.87</v>
      </c>
      <c r="AD750" cm="1">
        <f t="array" ref="AD750">1+SUMPRODUCT((D$469:D$776=D750)*(AC$469:AC$776&lt;AC750))</f>
        <v>24</v>
      </c>
      <c r="AE750">
        <f t="shared" si="185"/>
        <v>24</v>
      </c>
      <c r="AF750">
        <f t="shared" si="186"/>
        <v>3.65</v>
      </c>
      <c r="AG750" cm="1">
        <f t="array" ref="AG750">1+SUMPRODUCT((D$469:D$776=D750)*(AF$469:AF$776&lt;AF750))</f>
        <v>78</v>
      </c>
      <c r="AH750">
        <f t="shared" si="187"/>
        <v>78</v>
      </c>
      <c r="AI750">
        <f t="shared" si="188"/>
        <v>3.04</v>
      </c>
      <c r="AJ750" cm="1">
        <f t="array" ref="AJ750">1+SUMPRODUCT((D$469:D$776=D750)*(AI$469:AI$776&lt;AI750))</f>
        <v>28</v>
      </c>
      <c r="AK750">
        <f t="shared" si="189"/>
        <v>28</v>
      </c>
      <c r="AL750">
        <f t="shared" si="190"/>
        <v>3.18</v>
      </c>
      <c r="AM750" cm="1">
        <f t="array" ref="AM750">1+SUMPRODUCT((D$469:D$776=D750)*(AL$469:AL$776&lt;AL750))</f>
        <v>33</v>
      </c>
      <c r="AN750">
        <f t="shared" si="191"/>
        <v>33</v>
      </c>
    </row>
    <row r="751" spans="2:40" x14ac:dyDescent="0.3">
      <c r="B751" t="s">
        <v>302</v>
      </c>
      <c r="C751" t="str">
        <f>VLOOKUP(B751,class!A$1:B$357,2,FALSE)</f>
        <v>Shire district</v>
      </c>
      <c r="D751" t="str">
        <f>VLOOKUP(B751,classifications!E$3:F$335,2,FALSE)</f>
        <v>Urban with City and Town</v>
      </c>
      <c r="E751" s="7">
        <f t="shared" si="176"/>
        <v>2.81</v>
      </c>
      <c r="F751" s="49">
        <f t="shared" si="192"/>
        <v>8</v>
      </c>
      <c r="G751" s="49">
        <f t="shared" si="168"/>
        <v>8</v>
      </c>
      <c r="H751">
        <f t="shared" si="177"/>
        <v>2.72</v>
      </c>
      <c r="I751" s="49">
        <f t="shared" si="193"/>
        <v>10</v>
      </c>
      <c r="J751" s="49">
        <f t="shared" si="169"/>
        <v>10</v>
      </c>
      <c r="K751">
        <f t="shared" si="178"/>
        <v>1.75</v>
      </c>
      <c r="L751">
        <f t="shared" si="194"/>
        <v>1</v>
      </c>
      <c r="M751" s="49">
        <f t="shared" si="170"/>
        <v>1</v>
      </c>
      <c r="N751">
        <f t="shared" si="179"/>
        <v>2.31</v>
      </c>
      <c r="O751">
        <f t="shared" si="195"/>
        <v>5</v>
      </c>
      <c r="P751" s="49">
        <f t="shared" si="171"/>
        <v>5</v>
      </c>
      <c r="Q751">
        <f t="shared" si="180"/>
        <v>2.66</v>
      </c>
      <c r="R751">
        <f t="shared" si="196"/>
        <v>20</v>
      </c>
      <c r="S751" s="49">
        <f t="shared" si="172"/>
        <v>20</v>
      </c>
      <c r="T751">
        <f t="shared" si="181"/>
        <v>2.5099999999999998</v>
      </c>
      <c r="U751">
        <f t="shared" si="197"/>
        <v>9</v>
      </c>
      <c r="V751" s="49">
        <f t="shared" si="173"/>
        <v>9</v>
      </c>
      <c r="W751">
        <f t="shared" si="182"/>
        <v>2.4500000000000002</v>
      </c>
      <c r="X751">
        <f t="shared" si="198"/>
        <v>9</v>
      </c>
      <c r="Y751" s="49">
        <f t="shared" si="174"/>
        <v>9</v>
      </c>
      <c r="Z751">
        <f t="shared" si="183"/>
        <v>2.64</v>
      </c>
      <c r="AA751">
        <f t="shared" si="199"/>
        <v>26</v>
      </c>
      <c r="AB751">
        <f t="shared" si="175"/>
        <v>26</v>
      </c>
      <c r="AC751">
        <f t="shared" si="184"/>
        <v>2.34</v>
      </c>
      <c r="AD751" cm="1">
        <f t="array" ref="AD751">1+SUMPRODUCT((D$469:D$776=D751)*(AC$469:AC$776&lt;AC751))</f>
        <v>4</v>
      </c>
      <c r="AE751">
        <f t="shared" si="185"/>
        <v>4</v>
      </c>
      <c r="AF751">
        <f t="shared" si="186"/>
        <v>3.46</v>
      </c>
      <c r="AG751" cm="1">
        <f t="array" ref="AG751">1+SUMPRODUCT((D$469:D$776=D751)*(AF$469:AF$776&lt;AF751))</f>
        <v>62</v>
      </c>
      <c r="AH751">
        <f t="shared" si="187"/>
        <v>62</v>
      </c>
      <c r="AI751">
        <f t="shared" si="188"/>
        <v>2.34</v>
      </c>
      <c r="AJ751" cm="1">
        <f t="array" ref="AJ751">1+SUMPRODUCT((D$469:D$776=D751)*(AI$469:AI$776&lt;AI751))</f>
        <v>3</v>
      </c>
      <c r="AK751">
        <f t="shared" si="189"/>
        <v>3</v>
      </c>
      <c r="AL751">
        <f t="shared" si="190"/>
        <v>3.42</v>
      </c>
      <c r="AM751" cm="1">
        <f t="array" ref="AM751">1+SUMPRODUCT((D$469:D$776=D751)*(AL$469:AL$776&lt;AL751))</f>
        <v>63</v>
      </c>
      <c r="AN751">
        <f t="shared" si="191"/>
        <v>63</v>
      </c>
    </row>
    <row r="752" spans="2:40" x14ac:dyDescent="0.3">
      <c r="B752" t="s">
        <v>303</v>
      </c>
      <c r="C752" t="str">
        <f>VLOOKUP(B752,class!A$1:B$357,2,FALSE)</f>
        <v>Shire district</v>
      </c>
      <c r="D752" t="str">
        <f>VLOOKUP(B752,classifications!E$3:F$335,2,FALSE)</f>
        <v>Urban with Major Conurbation</v>
      </c>
      <c r="E752" s="7">
        <f t="shared" si="176"/>
        <v>3.39</v>
      </c>
      <c r="F752" s="49">
        <f t="shared" si="192"/>
        <v>48</v>
      </c>
      <c r="G752" s="49">
        <f t="shared" si="168"/>
        <v>48</v>
      </c>
      <c r="H752">
        <f t="shared" si="177"/>
        <v>2.89</v>
      </c>
      <c r="I752" s="49">
        <f t="shared" si="193"/>
        <v>12</v>
      </c>
      <c r="J752" s="49">
        <f t="shared" si="169"/>
        <v>12</v>
      </c>
      <c r="K752">
        <f t="shared" si="178"/>
        <v>2.79</v>
      </c>
      <c r="L752">
        <f t="shared" si="194"/>
        <v>17</v>
      </c>
      <c r="M752" s="49">
        <f t="shared" si="170"/>
        <v>17</v>
      </c>
      <c r="N752">
        <f t="shared" si="179"/>
        <v>2.91</v>
      </c>
      <c r="O752">
        <f t="shared" si="195"/>
        <v>24</v>
      </c>
      <c r="P752" s="49">
        <f t="shared" si="171"/>
        <v>24</v>
      </c>
      <c r="Q752">
        <f t="shared" si="180"/>
        <v>2.1800000000000002</v>
      </c>
      <c r="R752">
        <f t="shared" si="196"/>
        <v>1</v>
      </c>
      <c r="S752" s="49">
        <f t="shared" si="172"/>
        <v>1</v>
      </c>
      <c r="T752">
        <f t="shared" si="181"/>
        <v>2.27</v>
      </c>
      <c r="U752">
        <f t="shared" si="197"/>
        <v>1</v>
      </c>
      <c r="V752" s="49">
        <f t="shared" si="173"/>
        <v>1</v>
      </c>
      <c r="W752">
        <f t="shared" si="182"/>
        <v>2.41</v>
      </c>
      <c r="X752">
        <f t="shared" si="198"/>
        <v>2</v>
      </c>
      <c r="Y752" s="49">
        <f t="shared" si="174"/>
        <v>2</v>
      </c>
      <c r="Z752">
        <f t="shared" si="183"/>
        <v>2.68</v>
      </c>
      <c r="AA752">
        <f t="shared" si="199"/>
        <v>15</v>
      </c>
      <c r="AB752">
        <f t="shared" si="175"/>
        <v>15</v>
      </c>
      <c r="AC752">
        <f t="shared" si="184"/>
        <v>2.88</v>
      </c>
      <c r="AD752" cm="1">
        <f t="array" ref="AD752">1+SUMPRODUCT((D$469:D$776=D752)*(AC$469:AC$776&lt;AC752))</f>
        <v>18</v>
      </c>
      <c r="AE752">
        <f t="shared" si="185"/>
        <v>18</v>
      </c>
      <c r="AF752">
        <f t="shared" si="186"/>
        <v>3.5</v>
      </c>
      <c r="AG752" cm="1">
        <f t="array" ref="AG752">1+SUMPRODUCT((D$469:D$776=D752)*(AF$469:AF$776&lt;AF752))</f>
        <v>49</v>
      </c>
      <c r="AH752">
        <f t="shared" si="187"/>
        <v>49</v>
      </c>
      <c r="AI752">
        <f t="shared" si="188"/>
        <v>3.26</v>
      </c>
      <c r="AJ752" cm="1">
        <f t="array" ref="AJ752">1+SUMPRODUCT((D$469:D$776=D752)*(AI$469:AI$776&lt;AI752))</f>
        <v>43</v>
      </c>
      <c r="AK752">
        <f t="shared" si="189"/>
        <v>43</v>
      </c>
      <c r="AL752">
        <f t="shared" si="190"/>
        <v>3.29</v>
      </c>
      <c r="AM752" cm="1">
        <f t="array" ref="AM752">1+SUMPRODUCT((D$469:D$776=D752)*(AL$469:AL$776&lt;AL752))</f>
        <v>26</v>
      </c>
      <c r="AN752">
        <f t="shared" si="191"/>
        <v>26</v>
      </c>
    </row>
    <row r="753" spans="2:40" x14ac:dyDescent="0.3">
      <c r="B753" t="s">
        <v>305</v>
      </c>
      <c r="C753" t="str">
        <f>VLOOKUP(B753,class!A$1:B$357,2,FALSE)</f>
        <v>Shire district</v>
      </c>
      <c r="D753" t="str">
        <f>VLOOKUP(B753,classifications!E$3:F$335,2,FALSE)</f>
        <v xml:space="preserve">Largely Rural (rural including hub towns 50-79%) </v>
      </c>
      <c r="E753" s="7">
        <f t="shared" si="176"/>
        <v>2.81</v>
      </c>
      <c r="F753" s="49">
        <f t="shared" si="192"/>
        <v>11</v>
      </c>
      <c r="G753" s="49">
        <f t="shared" si="168"/>
        <v>11</v>
      </c>
      <c r="H753">
        <f t="shared" si="177"/>
        <v>2.75</v>
      </c>
      <c r="I753" s="49">
        <f t="shared" si="193"/>
        <v>11</v>
      </c>
      <c r="J753" s="49">
        <f t="shared" si="169"/>
        <v>11</v>
      </c>
      <c r="K753">
        <f t="shared" si="178"/>
        <v>2.6</v>
      </c>
      <c r="L753">
        <f t="shared" si="194"/>
        <v>10</v>
      </c>
      <c r="M753" s="49">
        <f t="shared" si="170"/>
        <v>10</v>
      </c>
      <c r="N753">
        <f t="shared" si="179"/>
        <v>2.57</v>
      </c>
      <c r="O753">
        <f t="shared" si="195"/>
        <v>11</v>
      </c>
      <c r="P753" s="49">
        <f t="shared" si="171"/>
        <v>11</v>
      </c>
      <c r="Q753">
        <f t="shared" si="180"/>
        <v>2.57</v>
      </c>
      <c r="R753">
        <f t="shared" si="196"/>
        <v>12</v>
      </c>
      <c r="S753" s="49">
        <f t="shared" si="172"/>
        <v>12</v>
      </c>
      <c r="T753">
        <f t="shared" si="181"/>
        <v>2.42</v>
      </c>
      <c r="U753">
        <f t="shared" si="197"/>
        <v>3</v>
      </c>
      <c r="V753" s="49">
        <f t="shared" si="173"/>
        <v>3</v>
      </c>
      <c r="W753">
        <f t="shared" si="182"/>
        <v>2.91</v>
      </c>
      <c r="X753">
        <f t="shared" si="198"/>
        <v>25</v>
      </c>
      <c r="Y753" s="49">
        <f t="shared" si="174"/>
        <v>25</v>
      </c>
      <c r="Z753">
        <f t="shared" si="183"/>
        <v>2.74</v>
      </c>
      <c r="AA753">
        <f t="shared" si="199"/>
        <v>19</v>
      </c>
      <c r="AB753">
        <f t="shared" si="175"/>
        <v>19</v>
      </c>
      <c r="AC753">
        <f t="shared" si="184"/>
        <v>2.95</v>
      </c>
      <c r="AD753" cm="1">
        <f t="array" ref="AD753">1+SUMPRODUCT((D$469:D$776=D753)*(AC$469:AC$776&lt;AC753))</f>
        <v>15</v>
      </c>
      <c r="AE753">
        <f t="shared" si="185"/>
        <v>15</v>
      </c>
      <c r="AF753">
        <f t="shared" si="186"/>
        <v>3.36</v>
      </c>
      <c r="AG753" cm="1">
        <f t="array" ref="AG753">1+SUMPRODUCT((D$469:D$776=D753)*(AF$469:AF$776&lt;AF753))</f>
        <v>28</v>
      </c>
      <c r="AH753">
        <f t="shared" si="187"/>
        <v>28</v>
      </c>
      <c r="AI753">
        <f t="shared" si="188"/>
        <v>2.75</v>
      </c>
      <c r="AJ753" cm="1">
        <f t="array" ref="AJ753">1+SUMPRODUCT((D$469:D$776=D753)*(AI$469:AI$776&lt;AI753))</f>
        <v>9</v>
      </c>
      <c r="AK753">
        <f t="shared" si="189"/>
        <v>9</v>
      </c>
      <c r="AL753">
        <f t="shared" si="190"/>
        <v>2.94</v>
      </c>
      <c r="AM753" cm="1">
        <f t="array" ref="AM753">1+SUMPRODUCT((D$469:D$776=D753)*(AL$469:AL$776&lt;AL753))</f>
        <v>15</v>
      </c>
      <c r="AN753">
        <f t="shared" si="191"/>
        <v>15</v>
      </c>
    </row>
    <row r="754" spans="2:40" x14ac:dyDescent="0.3">
      <c r="B754" t="s">
        <v>306</v>
      </c>
      <c r="C754" t="str">
        <f>VLOOKUP(B754,class!A$1:B$357,2,FALSE)</f>
        <v>Shire district</v>
      </c>
      <c r="D754" t="str">
        <f>VLOOKUP(B754,classifications!E$3:F$335,2,FALSE)</f>
        <v xml:space="preserve">Mainly Rural (rural including hub towns &gt;=80%) </v>
      </c>
      <c r="E754" s="7">
        <f t="shared" si="176"/>
        <v>2.84</v>
      </c>
      <c r="F754" s="49">
        <f t="shared" si="192"/>
        <v>15</v>
      </c>
      <c r="G754" s="49">
        <f t="shared" si="168"/>
        <v>15</v>
      </c>
      <c r="H754">
        <f t="shared" si="177"/>
        <v>3.07</v>
      </c>
      <c r="I754" s="49">
        <f t="shared" si="193"/>
        <v>32</v>
      </c>
      <c r="J754" s="49">
        <f t="shared" si="169"/>
        <v>32</v>
      </c>
      <c r="K754">
        <f t="shared" si="178"/>
        <v>3.01</v>
      </c>
      <c r="L754">
        <f t="shared" si="194"/>
        <v>35</v>
      </c>
      <c r="M754" s="49">
        <f t="shared" si="170"/>
        <v>35</v>
      </c>
      <c r="N754">
        <f t="shared" si="179"/>
        <v>2.83</v>
      </c>
      <c r="O754">
        <f t="shared" si="195"/>
        <v>29</v>
      </c>
      <c r="P754" s="49">
        <f t="shared" si="171"/>
        <v>29</v>
      </c>
      <c r="Q754">
        <f t="shared" si="180"/>
        <v>2.4</v>
      </c>
      <c r="R754">
        <f t="shared" si="196"/>
        <v>7</v>
      </c>
      <c r="S754" s="49">
        <f t="shared" si="172"/>
        <v>7</v>
      </c>
      <c r="T754">
        <f t="shared" si="181"/>
        <v>2.97</v>
      </c>
      <c r="U754">
        <f t="shared" si="197"/>
        <v>37</v>
      </c>
      <c r="V754" s="49">
        <f t="shared" si="173"/>
        <v>37</v>
      </c>
      <c r="W754">
        <f t="shared" si="182"/>
        <v>2.88</v>
      </c>
      <c r="X754">
        <f t="shared" si="198"/>
        <v>31</v>
      </c>
      <c r="Y754" s="49">
        <f t="shared" si="174"/>
        <v>31</v>
      </c>
      <c r="Z754">
        <f t="shared" si="183"/>
        <v>2.5499999999999998</v>
      </c>
      <c r="AA754">
        <f t="shared" si="199"/>
        <v>11</v>
      </c>
      <c r="AB754">
        <f t="shared" si="175"/>
        <v>11</v>
      </c>
      <c r="AC754">
        <f t="shared" si="184"/>
        <v>3.14</v>
      </c>
      <c r="AD754" cm="1">
        <f t="array" ref="AD754">1+SUMPRODUCT((D$469:D$776=D754)*(AC$469:AC$776&lt;AC754))</f>
        <v>33</v>
      </c>
      <c r="AE754">
        <f t="shared" si="185"/>
        <v>33</v>
      </c>
      <c r="AF754">
        <f t="shared" si="186"/>
        <v>3.59</v>
      </c>
      <c r="AG754" cm="1">
        <f t="array" ref="AG754">1+SUMPRODUCT((D$469:D$776=D754)*(AF$469:AF$776&lt;AF754))</f>
        <v>41</v>
      </c>
      <c r="AH754">
        <f t="shared" si="187"/>
        <v>41</v>
      </c>
      <c r="AI754">
        <f t="shared" si="188"/>
        <v>3</v>
      </c>
      <c r="AJ754" cm="1">
        <f t="array" ref="AJ754">1+SUMPRODUCT((D$469:D$776=D754)*(AI$469:AI$776&lt;AI754))</f>
        <v>22</v>
      </c>
      <c r="AK754">
        <f t="shared" si="189"/>
        <v>22</v>
      </c>
      <c r="AL754">
        <f t="shared" si="190"/>
        <v>3.31</v>
      </c>
      <c r="AM754" cm="1">
        <f t="array" ref="AM754">1+SUMPRODUCT((D$469:D$776=D754)*(AL$469:AL$776&lt;AL754))</f>
        <v>28</v>
      </c>
      <c r="AN754">
        <f t="shared" si="191"/>
        <v>28</v>
      </c>
    </row>
    <row r="755" spans="2:40" x14ac:dyDescent="0.3">
      <c r="B755" t="s">
        <v>308</v>
      </c>
      <c r="C755" t="str">
        <f>VLOOKUP(B755,class!A$1:B$357,2,FALSE)</f>
        <v>Shire district</v>
      </c>
      <c r="D755" t="str">
        <f>VLOOKUP(B755,classifications!E$3:F$335,2,FALSE)</f>
        <v>Urban with City and Town</v>
      </c>
      <c r="E755" s="7">
        <f t="shared" si="176"/>
        <v>2.88</v>
      </c>
      <c r="F755" s="49">
        <f t="shared" si="192"/>
        <v>13</v>
      </c>
      <c r="G755" s="49">
        <f t="shared" si="168"/>
        <v>13</v>
      </c>
      <c r="H755">
        <f t="shared" si="177"/>
        <v>3.25</v>
      </c>
      <c r="I755" s="49">
        <f t="shared" si="193"/>
        <v>75</v>
      </c>
      <c r="J755" s="49">
        <f t="shared" si="169"/>
        <v>75</v>
      </c>
      <c r="K755">
        <f t="shared" si="178"/>
        <v>3.15</v>
      </c>
      <c r="L755">
        <f t="shared" si="194"/>
        <v>73</v>
      </c>
      <c r="M755" s="49">
        <f t="shared" si="170"/>
        <v>73</v>
      </c>
      <c r="N755">
        <f t="shared" si="179"/>
        <v>2.68</v>
      </c>
      <c r="O755">
        <f t="shared" si="195"/>
        <v>27</v>
      </c>
      <c r="P755" s="49">
        <f t="shared" si="171"/>
        <v>27</v>
      </c>
      <c r="Q755">
        <f t="shared" si="180"/>
        <v>3.17</v>
      </c>
      <c r="R755">
        <f t="shared" si="196"/>
        <v>77</v>
      </c>
      <c r="S755" s="49">
        <f t="shared" si="172"/>
        <v>77</v>
      </c>
      <c r="T755">
        <f t="shared" si="181"/>
        <v>2.69</v>
      </c>
      <c r="U755">
        <f t="shared" si="197"/>
        <v>21</v>
      </c>
      <c r="V755" s="49">
        <f t="shared" si="173"/>
        <v>21</v>
      </c>
      <c r="W755">
        <f t="shared" si="182"/>
        <v>2.93</v>
      </c>
      <c r="X755">
        <f t="shared" si="198"/>
        <v>54</v>
      </c>
      <c r="Y755" s="49">
        <f t="shared" si="174"/>
        <v>54</v>
      </c>
      <c r="Z755">
        <f t="shared" si="183"/>
        <v>2.76</v>
      </c>
      <c r="AA755">
        <f t="shared" si="199"/>
        <v>36</v>
      </c>
      <c r="AB755">
        <f t="shared" si="175"/>
        <v>36</v>
      </c>
      <c r="AC755">
        <f t="shared" si="184"/>
        <v>2.98</v>
      </c>
      <c r="AD755" cm="1">
        <f t="array" ref="AD755">1+SUMPRODUCT((D$469:D$776=D755)*(AC$469:AC$776&lt;AC755))</f>
        <v>37</v>
      </c>
      <c r="AE755">
        <f t="shared" si="185"/>
        <v>37</v>
      </c>
      <c r="AF755">
        <f t="shared" si="186"/>
        <v>3.32</v>
      </c>
      <c r="AG755" cm="1">
        <f t="array" ref="AG755">1+SUMPRODUCT((D$469:D$776=D755)*(AF$469:AF$776&lt;AF755))</f>
        <v>45</v>
      </c>
      <c r="AH755">
        <f t="shared" si="187"/>
        <v>45</v>
      </c>
      <c r="AI755">
        <f t="shared" si="188"/>
        <v>3.46</v>
      </c>
      <c r="AJ755" cm="1">
        <f t="array" ref="AJ755">1+SUMPRODUCT((D$469:D$776=D755)*(AI$469:AI$776&lt;AI755))</f>
        <v>74</v>
      </c>
      <c r="AK755">
        <f t="shared" si="189"/>
        <v>74</v>
      </c>
      <c r="AL755">
        <f t="shared" si="190"/>
        <v>3.14</v>
      </c>
      <c r="AM755" cm="1">
        <f t="array" ref="AM755">1+SUMPRODUCT((D$469:D$776=D755)*(AL$469:AL$776&lt;AL755))</f>
        <v>30</v>
      </c>
      <c r="AN755">
        <f t="shared" si="191"/>
        <v>30</v>
      </c>
    </row>
    <row r="756" spans="2:40" x14ac:dyDescent="0.3">
      <c r="B756" t="s">
        <v>309</v>
      </c>
      <c r="C756" t="str">
        <f>VLOOKUP(B756,class!A$1:B$357,2,FALSE)</f>
        <v>Unitary authority</v>
      </c>
      <c r="D756" t="str">
        <f>VLOOKUP(B756,classifications!E$3:F$335,2,FALSE)</f>
        <v>Urban with Significant Rural (rural including hub towns 26-49%)</v>
      </c>
      <c r="E756" s="7">
        <f t="shared" si="176"/>
        <v>3.06</v>
      </c>
      <c r="F756" s="49">
        <f t="shared" si="192"/>
        <v>27</v>
      </c>
      <c r="G756" s="49">
        <f t="shared" si="168"/>
        <v>27</v>
      </c>
      <c r="H756">
        <f t="shared" si="177"/>
        <v>2.96</v>
      </c>
      <c r="I756" s="49">
        <f t="shared" si="193"/>
        <v>27</v>
      </c>
      <c r="J756" s="49">
        <f t="shared" si="169"/>
        <v>27</v>
      </c>
      <c r="K756">
        <f t="shared" si="178"/>
        <v>2.87</v>
      </c>
      <c r="L756">
        <f t="shared" si="194"/>
        <v>24</v>
      </c>
      <c r="M756" s="49">
        <f t="shared" si="170"/>
        <v>24</v>
      </c>
      <c r="N756">
        <f t="shared" si="179"/>
        <v>2.88</v>
      </c>
      <c r="O756">
        <f t="shared" si="195"/>
        <v>34</v>
      </c>
      <c r="P756" s="49">
        <f t="shared" si="171"/>
        <v>34</v>
      </c>
      <c r="Q756">
        <f t="shared" si="180"/>
        <v>2.94</v>
      </c>
      <c r="R756">
        <f t="shared" si="196"/>
        <v>33</v>
      </c>
      <c r="S756" s="49">
        <f t="shared" si="172"/>
        <v>33</v>
      </c>
      <c r="T756">
        <f t="shared" si="181"/>
        <v>2.98</v>
      </c>
      <c r="U756">
        <f t="shared" si="197"/>
        <v>34</v>
      </c>
      <c r="V756" s="49">
        <f t="shared" si="173"/>
        <v>34</v>
      </c>
      <c r="W756">
        <f t="shared" si="182"/>
        <v>2.93</v>
      </c>
      <c r="X756">
        <f t="shared" si="198"/>
        <v>35</v>
      </c>
      <c r="Y756" s="49">
        <f t="shared" si="174"/>
        <v>35</v>
      </c>
      <c r="Z756">
        <f t="shared" si="183"/>
        <v>2.7</v>
      </c>
      <c r="AA756">
        <f t="shared" si="199"/>
        <v>23</v>
      </c>
      <c r="AB756">
        <f t="shared" si="175"/>
        <v>23</v>
      </c>
      <c r="AC756">
        <f t="shared" si="184"/>
        <v>2.94</v>
      </c>
      <c r="AD756" cm="1">
        <f t="array" ref="AD756">1+SUMPRODUCT((D$469:D$776=D756)*(AC$469:AC$776&lt;AC756))</f>
        <v>23</v>
      </c>
      <c r="AE756">
        <f t="shared" si="185"/>
        <v>23</v>
      </c>
      <c r="AF756">
        <f t="shared" si="186"/>
        <v>3.36</v>
      </c>
      <c r="AG756" cm="1">
        <f t="array" ref="AG756">1+SUMPRODUCT((D$469:D$776=D756)*(AF$469:AF$776&lt;AF756))</f>
        <v>34</v>
      </c>
      <c r="AH756">
        <f t="shared" si="187"/>
        <v>34</v>
      </c>
      <c r="AI756">
        <f t="shared" si="188"/>
        <v>3.18</v>
      </c>
      <c r="AJ756" cm="1">
        <f t="array" ref="AJ756">1+SUMPRODUCT((D$469:D$776=D756)*(AI$469:AI$776&lt;AI756))</f>
        <v>33</v>
      </c>
      <c r="AK756">
        <f t="shared" si="189"/>
        <v>33</v>
      </c>
      <c r="AL756">
        <f t="shared" si="190"/>
        <v>3.11</v>
      </c>
      <c r="AM756" cm="1">
        <f t="array" ref="AM756">1+SUMPRODUCT((D$469:D$776=D756)*(AL$469:AL$776&lt;AL756))</f>
        <v>22</v>
      </c>
      <c r="AN756">
        <f t="shared" si="191"/>
        <v>22</v>
      </c>
    </row>
    <row r="757" spans="2:40" x14ac:dyDescent="0.3">
      <c r="B757" t="s">
        <v>310</v>
      </c>
      <c r="C757" t="str">
        <f>VLOOKUP(B757,class!A$1:B$357,2,FALSE)</f>
        <v>Shire district</v>
      </c>
      <c r="D757" t="str">
        <f>VLOOKUP(B757,classifications!E$3:F$335,2,FALSE)</f>
        <v xml:space="preserve">Mainly Rural (rural including hub towns &gt;=80%) </v>
      </c>
      <c r="E757" s="7">
        <f t="shared" si="176"/>
        <v>3.2</v>
      </c>
      <c r="F757" s="49">
        <f t="shared" si="192"/>
        <v>34</v>
      </c>
      <c r="G757" s="49">
        <f t="shared" si="168"/>
        <v>34</v>
      </c>
      <c r="H757">
        <f t="shared" si="177"/>
        <v>2.4700000000000002</v>
      </c>
      <c r="I757" s="49">
        <f t="shared" si="193"/>
        <v>3</v>
      </c>
      <c r="J757" s="49">
        <f t="shared" si="169"/>
        <v>3</v>
      </c>
      <c r="K757">
        <f t="shared" si="178"/>
        <v>3.01</v>
      </c>
      <c r="L757">
        <f t="shared" si="194"/>
        <v>35</v>
      </c>
      <c r="M757" s="49">
        <f t="shared" si="170"/>
        <v>35</v>
      </c>
      <c r="N757">
        <f t="shared" si="179"/>
        <v>2.89</v>
      </c>
      <c r="O757">
        <f t="shared" si="195"/>
        <v>33</v>
      </c>
      <c r="P757" s="49">
        <f t="shared" si="171"/>
        <v>33</v>
      </c>
      <c r="Q757">
        <f t="shared" si="180"/>
        <v>2.74</v>
      </c>
      <c r="R757">
        <f t="shared" si="196"/>
        <v>27</v>
      </c>
      <c r="S757" s="49">
        <f t="shared" si="172"/>
        <v>27</v>
      </c>
      <c r="T757">
        <f t="shared" si="181"/>
        <v>2.56</v>
      </c>
      <c r="U757">
        <f t="shared" si="197"/>
        <v>14</v>
      </c>
      <c r="V757" s="49">
        <f t="shared" si="173"/>
        <v>14</v>
      </c>
      <c r="W757">
        <f t="shared" si="182"/>
        <v>2.4700000000000002</v>
      </c>
      <c r="X757">
        <f t="shared" si="198"/>
        <v>10</v>
      </c>
      <c r="Y757" s="49">
        <f t="shared" si="174"/>
        <v>10</v>
      </c>
      <c r="Z757">
        <f t="shared" si="183"/>
        <v>1.82</v>
      </c>
      <c r="AA757">
        <f t="shared" si="199"/>
        <v>1</v>
      </c>
      <c r="AB757">
        <f t="shared" si="175"/>
        <v>1</v>
      </c>
      <c r="AC757">
        <f t="shared" si="184"/>
        <v>2.73</v>
      </c>
      <c r="AD757" cm="1">
        <f t="array" ref="AD757">1+SUMPRODUCT((D$469:D$776=D757)*(AC$469:AC$776&lt;AC757))</f>
        <v>10</v>
      </c>
      <c r="AE757">
        <f t="shared" si="185"/>
        <v>10</v>
      </c>
      <c r="AF757">
        <f t="shared" si="186"/>
        <v>2.44</v>
      </c>
      <c r="AG757" cm="1">
        <f t="array" ref="AG757">1+SUMPRODUCT((D$469:D$776=D757)*(AF$469:AF$776&lt;AF757))</f>
        <v>2</v>
      </c>
      <c r="AH757">
        <f t="shared" si="187"/>
        <v>2</v>
      </c>
      <c r="AI757">
        <f t="shared" si="188"/>
        <v>2.84</v>
      </c>
      <c r="AJ757" cm="1">
        <f t="array" ref="AJ757">1+SUMPRODUCT((D$469:D$776=D757)*(AI$469:AI$776&lt;AI757))</f>
        <v>17</v>
      </c>
      <c r="AK757">
        <f t="shared" si="189"/>
        <v>17</v>
      </c>
      <c r="AL757" t="str">
        <f t="shared" si="190"/>
        <v>x</v>
      </c>
      <c r="AM757" cm="1">
        <f t="array" ref="AM757">1+SUMPRODUCT((D$469:D$776=D757)*(AL$469:AL$776&lt;AL757))</f>
        <v>40</v>
      </c>
      <c r="AN757">
        <f t="shared" si="191"/>
        <v>9999</v>
      </c>
    </row>
    <row r="758" spans="2:40" x14ac:dyDescent="0.3">
      <c r="B758" t="s">
        <v>312</v>
      </c>
      <c r="C758" t="str">
        <f>VLOOKUP(B758,class!A$1:B$357,2,FALSE)</f>
        <v>Shire district</v>
      </c>
      <c r="D758" t="str">
        <f>VLOOKUP(B758,classifications!E$3:F$335,2,FALSE)</f>
        <v>Urban with Significant Rural (rural including hub towns 26-49%)</v>
      </c>
      <c r="E758" s="7">
        <f t="shared" si="176"/>
        <v>3.28</v>
      </c>
      <c r="F758" s="49">
        <f t="shared" si="192"/>
        <v>43</v>
      </c>
      <c r="G758" s="49">
        <f t="shared" si="168"/>
        <v>43</v>
      </c>
      <c r="H758">
        <f t="shared" si="177"/>
        <v>3.3</v>
      </c>
      <c r="I758" s="49">
        <f t="shared" si="193"/>
        <v>44</v>
      </c>
      <c r="J758" s="49">
        <f t="shared" si="169"/>
        <v>44</v>
      </c>
      <c r="K758">
        <f t="shared" si="178"/>
        <v>2.99</v>
      </c>
      <c r="L758">
        <f t="shared" si="194"/>
        <v>32</v>
      </c>
      <c r="M758" s="49">
        <f t="shared" si="170"/>
        <v>32</v>
      </c>
      <c r="N758">
        <f t="shared" si="179"/>
        <v>3.24</v>
      </c>
      <c r="O758">
        <f t="shared" si="195"/>
        <v>45</v>
      </c>
      <c r="P758" s="49">
        <f t="shared" si="171"/>
        <v>45</v>
      </c>
      <c r="Q758">
        <f t="shared" si="180"/>
        <v>3.47</v>
      </c>
      <c r="R758">
        <f t="shared" si="196"/>
        <v>47</v>
      </c>
      <c r="S758" s="49">
        <f t="shared" si="172"/>
        <v>47</v>
      </c>
      <c r="T758">
        <f t="shared" si="181"/>
        <v>3.34</v>
      </c>
      <c r="U758">
        <f t="shared" si="197"/>
        <v>46</v>
      </c>
      <c r="V758" s="49">
        <f t="shared" si="173"/>
        <v>46</v>
      </c>
      <c r="W758">
        <f t="shared" si="182"/>
        <v>2.63</v>
      </c>
      <c r="X758">
        <f t="shared" si="198"/>
        <v>13</v>
      </c>
      <c r="Y758" s="49">
        <f t="shared" si="174"/>
        <v>13</v>
      </c>
      <c r="Z758">
        <f t="shared" si="183"/>
        <v>2.4300000000000002</v>
      </c>
      <c r="AA758">
        <f t="shared" si="199"/>
        <v>8</v>
      </c>
      <c r="AB758">
        <f t="shared" si="175"/>
        <v>8</v>
      </c>
      <c r="AC758">
        <f t="shared" si="184"/>
        <v>3.41</v>
      </c>
      <c r="AD758" cm="1">
        <f t="array" ref="AD758">1+SUMPRODUCT((D$469:D$776=D758)*(AC$469:AC$776&lt;AC758))</f>
        <v>44</v>
      </c>
      <c r="AE758">
        <f t="shared" si="185"/>
        <v>44</v>
      </c>
      <c r="AF758">
        <f t="shared" si="186"/>
        <v>2.67</v>
      </c>
      <c r="AG758" cm="1">
        <f t="array" ref="AG758">1+SUMPRODUCT((D$469:D$776=D758)*(AF$469:AF$776&lt;AF758))</f>
        <v>5</v>
      </c>
      <c r="AH758">
        <f t="shared" si="187"/>
        <v>5</v>
      </c>
      <c r="AI758">
        <f t="shared" si="188"/>
        <v>3.15</v>
      </c>
      <c r="AJ758" cm="1">
        <f t="array" ref="AJ758">1+SUMPRODUCT((D$469:D$776=D758)*(AI$469:AI$776&lt;AI758))</f>
        <v>29</v>
      </c>
      <c r="AK758">
        <f t="shared" si="189"/>
        <v>29</v>
      </c>
      <c r="AL758">
        <f t="shared" si="190"/>
        <v>2.89</v>
      </c>
      <c r="AM758" cm="1">
        <f t="array" ref="AM758">1+SUMPRODUCT((D$469:D$776=D758)*(AL$469:AL$776&lt;AL758))</f>
        <v>11</v>
      </c>
      <c r="AN758">
        <f t="shared" si="191"/>
        <v>11</v>
      </c>
    </row>
    <row r="759" spans="2:40" x14ac:dyDescent="0.3">
      <c r="B759" t="s">
        <v>313</v>
      </c>
      <c r="C759" t="str">
        <f>VLOOKUP(B759,class!A$1:B$357,2,FALSE)</f>
        <v>Shire district</v>
      </c>
      <c r="D759" t="str">
        <f>VLOOKUP(B759,classifications!E$3:F$335,2,FALSE)</f>
        <v xml:space="preserve">Mainly Rural (rural including hub towns &gt;=80%) </v>
      </c>
      <c r="E759" s="7">
        <f t="shared" si="176"/>
        <v>2.96</v>
      </c>
      <c r="F759" s="49">
        <f t="shared" si="192"/>
        <v>21</v>
      </c>
      <c r="G759" s="49">
        <f t="shared" si="168"/>
        <v>21</v>
      </c>
      <c r="H759">
        <f t="shared" si="177"/>
        <v>3.06</v>
      </c>
      <c r="I759" s="49">
        <f t="shared" si="193"/>
        <v>31</v>
      </c>
      <c r="J759" s="49">
        <f t="shared" si="169"/>
        <v>31</v>
      </c>
      <c r="K759">
        <f t="shared" si="178"/>
        <v>2.86</v>
      </c>
      <c r="L759">
        <f t="shared" si="194"/>
        <v>28</v>
      </c>
      <c r="M759" s="49">
        <f t="shared" si="170"/>
        <v>28</v>
      </c>
      <c r="N759">
        <f t="shared" si="179"/>
        <v>2.5099999999999998</v>
      </c>
      <c r="O759">
        <f t="shared" si="195"/>
        <v>14</v>
      </c>
      <c r="P759" s="49">
        <f t="shared" si="171"/>
        <v>14</v>
      </c>
      <c r="Q759">
        <f t="shared" si="180"/>
        <v>2.54</v>
      </c>
      <c r="R759">
        <f t="shared" si="196"/>
        <v>13</v>
      </c>
      <c r="S759" s="49">
        <f t="shared" si="172"/>
        <v>13</v>
      </c>
      <c r="T759">
        <f t="shared" si="181"/>
        <v>2.33</v>
      </c>
      <c r="U759">
        <f t="shared" si="197"/>
        <v>6</v>
      </c>
      <c r="V759" s="49">
        <f t="shared" si="173"/>
        <v>6</v>
      </c>
      <c r="W759">
        <f t="shared" si="182"/>
        <v>2.59</v>
      </c>
      <c r="X759">
        <f t="shared" si="198"/>
        <v>16</v>
      </c>
      <c r="Y759" s="49">
        <f t="shared" si="174"/>
        <v>16</v>
      </c>
      <c r="Z759">
        <f t="shared" si="183"/>
        <v>2.66</v>
      </c>
      <c r="AA759">
        <f t="shared" si="199"/>
        <v>15</v>
      </c>
      <c r="AB759">
        <f t="shared" si="175"/>
        <v>15</v>
      </c>
      <c r="AC759">
        <f t="shared" si="184"/>
        <v>2.94</v>
      </c>
      <c r="AD759" cm="1">
        <f t="array" ref="AD759">1+SUMPRODUCT((D$469:D$776=D759)*(AC$469:AC$776&lt;AC759))</f>
        <v>22</v>
      </c>
      <c r="AE759">
        <f t="shared" si="185"/>
        <v>22</v>
      </c>
      <c r="AF759">
        <f t="shared" si="186"/>
        <v>3.25</v>
      </c>
      <c r="AG759" cm="1">
        <f t="array" ref="AG759">1+SUMPRODUCT((D$469:D$776=D759)*(AF$469:AF$776&lt;AF759))</f>
        <v>30</v>
      </c>
      <c r="AH759">
        <f t="shared" si="187"/>
        <v>30</v>
      </c>
      <c r="AI759">
        <f t="shared" si="188"/>
        <v>3.27</v>
      </c>
      <c r="AJ759" cm="1">
        <f t="array" ref="AJ759">1+SUMPRODUCT((D$469:D$776=D759)*(AI$469:AI$776&lt;AI759))</f>
        <v>32</v>
      </c>
      <c r="AK759">
        <f t="shared" si="189"/>
        <v>32</v>
      </c>
      <c r="AL759">
        <f t="shared" si="190"/>
        <v>2.91</v>
      </c>
      <c r="AM759" cm="1">
        <f t="array" ref="AM759">1+SUMPRODUCT((D$469:D$776=D759)*(AL$469:AL$776&lt;AL759))</f>
        <v>12</v>
      </c>
      <c r="AN759">
        <f t="shared" si="191"/>
        <v>12</v>
      </c>
    </row>
    <row r="760" spans="2:40" x14ac:dyDescent="0.3">
      <c r="B760" t="s">
        <v>1030</v>
      </c>
      <c r="C760" t="str">
        <f>VLOOKUP(B760,class!A$1:B$357,2,FALSE)</f>
        <v>Unitary authority</v>
      </c>
      <c r="D760" t="str">
        <f>VLOOKUP(B760,classifications!E$3:F$335,2,FALSE)</f>
        <v>Urban with Significant Rural (rural including hub towns 26-49%)</v>
      </c>
      <c r="E760" s="7"/>
      <c r="F760" s="49"/>
      <c r="G760" s="49"/>
      <c r="I760" s="49"/>
      <c r="J760" s="49"/>
      <c r="M760" s="49"/>
      <c r="P760" s="49"/>
      <c r="S760" s="49"/>
      <c r="V760" s="49"/>
      <c r="Y760" s="49"/>
      <c r="AC760">
        <f t="shared" si="184"/>
        <v>2.63</v>
      </c>
      <c r="AD760" cm="1">
        <f t="array" ref="AD760">1+SUMPRODUCT((D$469:D$776=D760)*(AC$469:AC$776&lt;AC760))</f>
        <v>8</v>
      </c>
      <c r="AE760">
        <f t="shared" si="185"/>
        <v>8</v>
      </c>
      <c r="AF760">
        <f t="shared" si="186"/>
        <v>2.95</v>
      </c>
      <c r="AG760" cm="1">
        <f t="array" ref="AG760">1+SUMPRODUCT((D$469:D$776=D760)*(AF$469:AF$776&lt;AF760))</f>
        <v>11</v>
      </c>
      <c r="AH760">
        <f t="shared" si="187"/>
        <v>11</v>
      </c>
      <c r="AI760">
        <f t="shared" si="188"/>
        <v>2.92</v>
      </c>
      <c r="AJ760" cm="1">
        <f t="array" ref="AJ760">1+SUMPRODUCT((D$469:D$776=D760)*(AI$469:AI$776&lt;AI760))</f>
        <v>14</v>
      </c>
      <c r="AK760">
        <f t="shared" si="189"/>
        <v>14</v>
      </c>
      <c r="AL760">
        <f t="shared" si="190"/>
        <v>2.96</v>
      </c>
      <c r="AM760" cm="1">
        <f t="array" ref="AM760">1+SUMPRODUCT((D$469:D$776=D760)*(AL$469:AL$776&lt;AL760))</f>
        <v>13</v>
      </c>
      <c r="AN760">
        <f t="shared" si="191"/>
        <v>13</v>
      </c>
    </row>
    <row r="761" spans="2:40" x14ac:dyDescent="0.3">
      <c r="B761" t="s">
        <v>314</v>
      </c>
      <c r="C761" t="str">
        <f>VLOOKUP(B761,class!A$1:B$357,2,FALSE)</f>
        <v>Shire district</v>
      </c>
      <c r="D761" t="str">
        <f>VLOOKUP(B761,classifications!E$3:F$335,2,FALSE)</f>
        <v xml:space="preserve">Mainly Rural (rural including hub towns &gt;=80%) </v>
      </c>
      <c r="E761" s="7">
        <f t="shared" ref="E761:E776" si="200">VLOOKUP($B761,$B$7:$G$431,2,FALSE)</f>
        <v>3.24</v>
      </c>
      <c r="F761" s="49">
        <f t="shared" ref="F761:F776" si="201">1+SUMPRODUCT((D$469:D$776=D761)*(E$469:E$776&lt;E761))</f>
        <v>35</v>
      </c>
      <c r="G761" s="49">
        <f t="shared" si="168"/>
        <v>35</v>
      </c>
      <c r="H761">
        <f t="shared" ref="H761:H776" si="202">VLOOKUP($B761,$B$7:$G$431,3,FALSE)</f>
        <v>2.9</v>
      </c>
      <c r="I761" s="49">
        <f t="shared" ref="I761:I776" si="203">1+SUMPRODUCT((D$469:D$776=D761)*(H$469:H$776&lt;H761))</f>
        <v>24</v>
      </c>
      <c r="J761" s="49">
        <f t="shared" si="169"/>
        <v>24</v>
      </c>
      <c r="K761">
        <f t="shared" ref="K761:K776" si="204">VLOOKUP($B761,$B$7:$G$431,4,FALSE)</f>
        <v>2.58</v>
      </c>
      <c r="L761">
        <f t="shared" ref="L761:L776" si="205">1+SUMPRODUCT((D$469:D$776=D761)*(K$469:K$776&lt;K761))</f>
        <v>15</v>
      </c>
      <c r="M761" s="49">
        <f t="shared" si="170"/>
        <v>15</v>
      </c>
      <c r="N761">
        <f t="shared" ref="N761:N776" si="206">VLOOKUP($B761,$B$7:$G$431,5,FALSE)</f>
        <v>3.12</v>
      </c>
      <c r="O761">
        <f t="shared" ref="O761:O776" si="207">1+SUMPRODUCT((D$469:D$776=D761)*(N$469:N$776&lt;N761))</f>
        <v>40</v>
      </c>
      <c r="P761" s="49">
        <f t="shared" si="171"/>
        <v>40</v>
      </c>
      <c r="Q761">
        <f t="shared" ref="Q761:Q776" si="208">VLOOKUP($B761,$B$7:$G$431,6,FALSE)</f>
        <v>2.72</v>
      </c>
      <c r="R761">
        <f t="shared" ref="R761:R776" si="209">1+SUMPRODUCT((D$469:D$776=D761)*(Q$469:Q$776&lt;Q761))</f>
        <v>23</v>
      </c>
      <c r="S761" s="49">
        <f t="shared" si="172"/>
        <v>23</v>
      </c>
      <c r="T761">
        <f t="shared" ref="T761:T776" si="210">VLOOKUP($B761,$B$7:$H$431,7,FALSE)</f>
        <v>2.85</v>
      </c>
      <c r="U761">
        <f t="shared" ref="U761:U776" si="211">1+SUMPRODUCT((D$469:D$776=D761)*(T$469:T$776&lt;T761))</f>
        <v>32</v>
      </c>
      <c r="V761" s="49">
        <f t="shared" si="173"/>
        <v>32</v>
      </c>
      <c r="W761">
        <f t="shared" ref="W761:W776" si="212">VLOOKUP($B761,$B$7:$I$431,8,FALSE)</f>
        <v>2.72</v>
      </c>
      <c r="X761">
        <f t="shared" ref="X761:X776" si="213">1+SUMPRODUCT((D$469:D$776=D761)*(W$469:W$776&lt;W761))</f>
        <v>24</v>
      </c>
      <c r="Y761" s="49">
        <f t="shared" si="174"/>
        <v>24</v>
      </c>
      <c r="Z761">
        <f t="shared" ref="Z761:Z776" si="214">VLOOKUP($B761,$B$7:$J$431,9,FALSE)</f>
        <v>2.9</v>
      </c>
      <c r="AA761">
        <f t="shared" ref="AA761:AA776" si="215">1+SUMPRODUCT((D$469:D$776=D761)*(Z$469:Z$776&lt;Z761))</f>
        <v>30</v>
      </c>
      <c r="AB761">
        <f t="shared" si="175"/>
        <v>30</v>
      </c>
      <c r="AC761">
        <f t="shared" si="184"/>
        <v>3.1</v>
      </c>
      <c r="AD761" cm="1">
        <f t="array" ref="AD761">1+SUMPRODUCT((D$469:D$776=D761)*(AC$469:AC$776&lt;AC761))</f>
        <v>27</v>
      </c>
      <c r="AE761">
        <f t="shared" si="185"/>
        <v>27</v>
      </c>
      <c r="AF761">
        <f t="shared" si="186"/>
        <v>3.41</v>
      </c>
      <c r="AG761" cm="1">
        <f t="array" ref="AG761">1+SUMPRODUCT((D$469:D$776=D761)*(AF$469:AF$776&lt;AF761))</f>
        <v>34</v>
      </c>
      <c r="AH761">
        <f t="shared" si="187"/>
        <v>34</v>
      </c>
      <c r="AI761">
        <f t="shared" si="188"/>
        <v>2.5099999999999998</v>
      </c>
      <c r="AJ761" cm="1">
        <f t="array" ref="AJ761">1+SUMPRODUCT((D$469:D$776=D761)*(AI$469:AI$776&lt;AI761))</f>
        <v>6</v>
      </c>
      <c r="AK761">
        <f t="shared" si="189"/>
        <v>6</v>
      </c>
      <c r="AL761">
        <f t="shared" si="190"/>
        <v>3.19</v>
      </c>
      <c r="AM761" cm="1">
        <f t="array" ref="AM761">1+SUMPRODUCT((D$469:D$776=D761)*(AL$469:AL$776&lt;AL761))</f>
        <v>21</v>
      </c>
      <c r="AN761">
        <f t="shared" si="191"/>
        <v>21</v>
      </c>
    </row>
    <row r="762" spans="2:40" x14ac:dyDescent="0.3">
      <c r="B762" t="s">
        <v>316</v>
      </c>
      <c r="C762" t="str">
        <f>VLOOKUP(B762,class!A$1:B$357,2,FALSE)</f>
        <v>London borough</v>
      </c>
      <c r="D762" t="str">
        <f>VLOOKUP(B762,classifications!E$3:F$335,2,FALSE)</f>
        <v>Urban with Major Conurbation</v>
      </c>
      <c r="E762" s="7">
        <f t="shared" si="200"/>
        <v>3.52</v>
      </c>
      <c r="F762" s="49">
        <f t="shared" si="201"/>
        <v>60</v>
      </c>
      <c r="G762" s="49">
        <f t="shared" si="168"/>
        <v>60</v>
      </c>
      <c r="H762">
        <f t="shared" si="202"/>
        <v>3.66</v>
      </c>
      <c r="I762" s="49">
        <f t="shared" si="203"/>
        <v>70</v>
      </c>
      <c r="J762" s="49">
        <f t="shared" si="169"/>
        <v>70</v>
      </c>
      <c r="K762">
        <f t="shared" si="204"/>
        <v>3.13</v>
      </c>
      <c r="L762">
        <f t="shared" si="205"/>
        <v>49</v>
      </c>
      <c r="M762" s="49">
        <f t="shared" si="170"/>
        <v>49</v>
      </c>
      <c r="N762">
        <f t="shared" si="206"/>
        <v>3.38</v>
      </c>
      <c r="O762">
        <f t="shared" si="207"/>
        <v>69</v>
      </c>
      <c r="P762" s="49">
        <f t="shared" si="171"/>
        <v>69</v>
      </c>
      <c r="Q762">
        <f t="shared" si="208"/>
        <v>3.15</v>
      </c>
      <c r="R762">
        <f t="shared" si="209"/>
        <v>57</v>
      </c>
      <c r="S762" s="49">
        <f t="shared" si="172"/>
        <v>57</v>
      </c>
      <c r="T762">
        <f t="shared" si="210"/>
        <v>2.99</v>
      </c>
      <c r="U762">
        <f t="shared" si="211"/>
        <v>29</v>
      </c>
      <c r="V762" s="49">
        <f t="shared" si="173"/>
        <v>29</v>
      </c>
      <c r="W762">
        <f t="shared" si="212"/>
        <v>3.33</v>
      </c>
      <c r="X762">
        <f t="shared" si="213"/>
        <v>66</v>
      </c>
      <c r="Y762" s="49">
        <f t="shared" si="174"/>
        <v>66</v>
      </c>
      <c r="Z762">
        <f t="shared" si="214"/>
        <v>3.36</v>
      </c>
      <c r="AA762">
        <f t="shared" si="215"/>
        <v>67</v>
      </c>
      <c r="AB762">
        <f t="shared" si="175"/>
        <v>67</v>
      </c>
      <c r="AC762">
        <f t="shared" si="184"/>
        <v>3.49</v>
      </c>
      <c r="AD762" cm="1">
        <f t="array" ref="AD762">1+SUMPRODUCT((D$469:D$776=D762)*(AC$469:AC$776&lt;AC762))</f>
        <v>65</v>
      </c>
      <c r="AE762">
        <f t="shared" si="185"/>
        <v>65</v>
      </c>
      <c r="AF762">
        <f t="shared" si="186"/>
        <v>3.44</v>
      </c>
      <c r="AG762" cm="1">
        <f t="array" ref="AG762">1+SUMPRODUCT((D$469:D$776=D762)*(AF$469:AF$776&lt;AF762))</f>
        <v>42</v>
      </c>
      <c r="AH762">
        <f t="shared" si="187"/>
        <v>42</v>
      </c>
      <c r="AI762">
        <f t="shared" si="188"/>
        <v>3.57</v>
      </c>
      <c r="AJ762" cm="1">
        <f t="array" ref="AJ762">1+SUMPRODUCT((D$469:D$776=D762)*(AI$469:AI$776&lt;AI762))</f>
        <v>66</v>
      </c>
      <c r="AK762">
        <f t="shared" si="189"/>
        <v>66</v>
      </c>
      <c r="AL762">
        <f t="shared" si="190"/>
        <v>3.73</v>
      </c>
      <c r="AM762" cm="1">
        <f t="array" ref="AM762">1+SUMPRODUCT((D$469:D$776=D762)*(AL$469:AL$776&lt;AL762))</f>
        <v>65</v>
      </c>
      <c r="AN762">
        <f t="shared" si="191"/>
        <v>65</v>
      </c>
    </row>
    <row r="763" spans="2:40" x14ac:dyDescent="0.3">
      <c r="B763" t="s">
        <v>318</v>
      </c>
      <c r="C763" t="str">
        <f>VLOOKUP(B763,class!A$1:B$357,2,FALSE)</f>
        <v>Metropolitan district</v>
      </c>
      <c r="D763" t="str">
        <f>VLOOKUP(B763,classifications!E$3:F$335,2,FALSE)</f>
        <v>Urban with Major Conurbation</v>
      </c>
      <c r="E763" s="7">
        <f t="shared" si="200"/>
        <v>3.25</v>
      </c>
      <c r="F763" s="49">
        <f t="shared" si="201"/>
        <v>31</v>
      </c>
      <c r="G763" s="49">
        <f t="shared" si="168"/>
        <v>31</v>
      </c>
      <c r="H763">
        <f t="shared" si="202"/>
        <v>2.76</v>
      </c>
      <c r="I763" s="49">
        <f t="shared" si="203"/>
        <v>5</v>
      </c>
      <c r="J763" s="49">
        <f t="shared" si="169"/>
        <v>5</v>
      </c>
      <c r="K763">
        <f t="shared" si="204"/>
        <v>2.58</v>
      </c>
      <c r="L763">
        <f t="shared" si="205"/>
        <v>4</v>
      </c>
      <c r="M763" s="49">
        <f t="shared" si="170"/>
        <v>4</v>
      </c>
      <c r="N763">
        <f t="shared" si="206"/>
        <v>2.79</v>
      </c>
      <c r="O763">
        <f t="shared" si="207"/>
        <v>18</v>
      </c>
      <c r="P763" s="49">
        <f t="shared" si="171"/>
        <v>18</v>
      </c>
      <c r="Q763">
        <f t="shared" si="208"/>
        <v>2.61</v>
      </c>
      <c r="R763">
        <f t="shared" si="209"/>
        <v>10</v>
      </c>
      <c r="S763" s="49">
        <f t="shared" si="172"/>
        <v>10</v>
      </c>
      <c r="T763">
        <f t="shared" si="210"/>
        <v>2.91</v>
      </c>
      <c r="U763">
        <f t="shared" si="211"/>
        <v>21</v>
      </c>
      <c r="V763" s="49">
        <f t="shared" si="173"/>
        <v>21</v>
      </c>
      <c r="W763">
        <f t="shared" si="212"/>
        <v>2.7</v>
      </c>
      <c r="X763">
        <f t="shared" si="213"/>
        <v>12</v>
      </c>
      <c r="Y763" s="49">
        <f t="shared" si="174"/>
        <v>12</v>
      </c>
      <c r="Z763">
        <f t="shared" si="214"/>
        <v>2.54</v>
      </c>
      <c r="AA763">
        <f t="shared" si="215"/>
        <v>10</v>
      </c>
      <c r="AB763">
        <f t="shared" si="175"/>
        <v>10</v>
      </c>
      <c r="AC763">
        <f t="shared" si="184"/>
        <v>2.58</v>
      </c>
      <c r="AD763" cm="1">
        <f t="array" ref="AD763">1+SUMPRODUCT((D$469:D$776=D763)*(AC$469:AC$776&lt;AC763))</f>
        <v>3</v>
      </c>
      <c r="AE763">
        <f t="shared" si="185"/>
        <v>3</v>
      </c>
      <c r="AF763">
        <f t="shared" si="186"/>
        <v>3.37</v>
      </c>
      <c r="AG763" cm="1">
        <f t="array" ref="AG763">1+SUMPRODUCT((D$469:D$776=D763)*(AF$469:AF$776&lt;AF763))</f>
        <v>34</v>
      </c>
      <c r="AH763">
        <f t="shared" si="187"/>
        <v>34</v>
      </c>
      <c r="AI763">
        <f t="shared" si="188"/>
        <v>3.05</v>
      </c>
      <c r="AJ763" cm="1">
        <f t="array" ref="AJ763">1+SUMPRODUCT((D$469:D$776=D763)*(AI$469:AI$776&lt;AI763))</f>
        <v>20</v>
      </c>
      <c r="AK763">
        <f t="shared" si="189"/>
        <v>20</v>
      </c>
      <c r="AL763">
        <f t="shared" si="190"/>
        <v>2.99</v>
      </c>
      <c r="AM763" cm="1">
        <f t="array" ref="AM763">1+SUMPRODUCT((D$469:D$776=D763)*(AL$469:AL$776&lt;AL763))</f>
        <v>8</v>
      </c>
      <c r="AN763">
        <f t="shared" si="191"/>
        <v>8</v>
      </c>
    </row>
    <row r="764" spans="2:40" x14ac:dyDescent="0.3">
      <c r="B764" t="s">
        <v>319</v>
      </c>
      <c r="C764" t="str">
        <f>VLOOKUP(B764,class!A$1:B$357,2,FALSE)</f>
        <v>Unitary authority</v>
      </c>
      <c r="D764" t="str">
        <f>VLOOKUP(B764,classifications!E$3:F$335,2,FALSE)</f>
        <v xml:space="preserve">Largely Rural (rural including hub towns 50-79%) </v>
      </c>
      <c r="E764" s="7">
        <f t="shared" si="200"/>
        <v>2.92</v>
      </c>
      <c r="F764" s="49">
        <f t="shared" si="201"/>
        <v>16</v>
      </c>
      <c r="G764" s="49">
        <f t="shared" si="168"/>
        <v>16</v>
      </c>
      <c r="H764">
        <f t="shared" si="202"/>
        <v>2.8</v>
      </c>
      <c r="I764" s="49">
        <f t="shared" si="203"/>
        <v>15</v>
      </c>
      <c r="J764" s="49">
        <f t="shared" si="169"/>
        <v>15</v>
      </c>
      <c r="K764">
        <f t="shared" si="204"/>
        <v>3.01</v>
      </c>
      <c r="L764">
        <f t="shared" si="205"/>
        <v>35</v>
      </c>
      <c r="M764" s="49">
        <f t="shared" si="170"/>
        <v>35</v>
      </c>
      <c r="N764">
        <f t="shared" si="206"/>
        <v>2.86</v>
      </c>
      <c r="O764">
        <f t="shared" si="207"/>
        <v>33</v>
      </c>
      <c r="P764" s="49">
        <f t="shared" si="171"/>
        <v>33</v>
      </c>
      <c r="Q764">
        <f t="shared" si="208"/>
        <v>2.74</v>
      </c>
      <c r="R764">
        <f t="shared" si="209"/>
        <v>24</v>
      </c>
      <c r="S764" s="49">
        <f t="shared" si="172"/>
        <v>24</v>
      </c>
      <c r="T764">
        <f t="shared" si="210"/>
        <v>2.76</v>
      </c>
      <c r="U764">
        <f t="shared" si="211"/>
        <v>20</v>
      </c>
      <c r="V764" s="49">
        <f t="shared" si="173"/>
        <v>20</v>
      </c>
      <c r="W764">
        <f t="shared" si="212"/>
        <v>2.91</v>
      </c>
      <c r="X764">
        <f t="shared" si="213"/>
        <v>25</v>
      </c>
      <c r="Y764" s="49">
        <f t="shared" si="174"/>
        <v>25</v>
      </c>
      <c r="Z764">
        <f t="shared" si="214"/>
        <v>2.8</v>
      </c>
      <c r="AA764">
        <f t="shared" si="215"/>
        <v>22</v>
      </c>
      <c r="AB764">
        <f t="shared" si="175"/>
        <v>22</v>
      </c>
      <c r="AC764">
        <f t="shared" si="184"/>
        <v>2.84</v>
      </c>
      <c r="AD764" cm="1">
        <f t="array" ref="AD764">1+SUMPRODUCT((D$469:D$776=D764)*(AC$469:AC$776&lt;AC764))</f>
        <v>8</v>
      </c>
      <c r="AE764">
        <f t="shared" si="185"/>
        <v>8</v>
      </c>
      <c r="AF764">
        <f t="shared" si="186"/>
        <v>3.19</v>
      </c>
      <c r="AG764" cm="1">
        <f t="array" ref="AG764">1+SUMPRODUCT((D$469:D$776=D764)*(AF$469:AF$776&lt;AF764))</f>
        <v>20</v>
      </c>
      <c r="AH764">
        <f t="shared" si="187"/>
        <v>20</v>
      </c>
      <c r="AI764">
        <f t="shared" si="188"/>
        <v>3.12</v>
      </c>
      <c r="AJ764" cm="1">
        <f t="array" ref="AJ764">1+SUMPRODUCT((D$469:D$776=D764)*(AI$469:AI$776&lt;AI764))</f>
        <v>27</v>
      </c>
      <c r="AK764">
        <f t="shared" si="189"/>
        <v>27</v>
      </c>
      <c r="AL764">
        <f t="shared" si="190"/>
        <v>3.51</v>
      </c>
      <c r="AM764" cm="1">
        <f t="array" ref="AM764">1+SUMPRODUCT((D$469:D$776=D764)*(AL$469:AL$776&lt;AL764))</f>
        <v>38</v>
      </c>
      <c r="AN764">
        <f t="shared" si="191"/>
        <v>38</v>
      </c>
    </row>
    <row r="765" spans="2:40" x14ac:dyDescent="0.3">
      <c r="B765" t="s">
        <v>320</v>
      </c>
      <c r="C765" t="str">
        <f>VLOOKUP(B765,class!A$1:B$357,2,FALSE)</f>
        <v>Shire district</v>
      </c>
      <c r="D765" t="str">
        <f>VLOOKUP(B765,classifications!E$3:F$335,2,FALSE)</f>
        <v xml:space="preserve">Largely Rural (rural including hub towns 50-79%) </v>
      </c>
      <c r="E765" s="7">
        <f t="shared" si="200"/>
        <v>3.2</v>
      </c>
      <c r="F765" s="49">
        <f t="shared" si="201"/>
        <v>33</v>
      </c>
      <c r="G765" s="49">
        <f t="shared" si="168"/>
        <v>33</v>
      </c>
      <c r="H765">
        <f t="shared" si="202"/>
        <v>2.97</v>
      </c>
      <c r="I765" s="49">
        <f t="shared" si="203"/>
        <v>26</v>
      </c>
      <c r="J765" s="49">
        <f t="shared" si="169"/>
        <v>26</v>
      </c>
      <c r="K765">
        <f t="shared" si="204"/>
        <v>2.09</v>
      </c>
      <c r="L765">
        <f t="shared" si="205"/>
        <v>3</v>
      </c>
      <c r="M765" s="49">
        <f t="shared" si="170"/>
        <v>3</v>
      </c>
      <c r="N765">
        <f t="shared" si="206"/>
        <v>2.83</v>
      </c>
      <c r="O765">
        <f t="shared" si="207"/>
        <v>29</v>
      </c>
      <c r="P765" s="49">
        <f t="shared" si="171"/>
        <v>29</v>
      </c>
      <c r="Q765">
        <f t="shared" si="208"/>
        <v>2.37</v>
      </c>
      <c r="R765">
        <f t="shared" si="209"/>
        <v>5</v>
      </c>
      <c r="S765" s="49">
        <f t="shared" si="172"/>
        <v>5</v>
      </c>
      <c r="T765">
        <f t="shared" si="210"/>
        <v>2.93</v>
      </c>
      <c r="U765">
        <f t="shared" si="211"/>
        <v>31</v>
      </c>
      <c r="V765" s="49">
        <f t="shared" si="173"/>
        <v>31</v>
      </c>
      <c r="W765">
        <f t="shared" si="212"/>
        <v>3.38</v>
      </c>
      <c r="X765">
        <f t="shared" si="213"/>
        <v>39</v>
      </c>
      <c r="Y765" s="49">
        <f t="shared" si="174"/>
        <v>39</v>
      </c>
      <c r="Z765">
        <f t="shared" si="214"/>
        <v>2.94</v>
      </c>
      <c r="AA765">
        <f t="shared" si="215"/>
        <v>31</v>
      </c>
      <c r="AB765">
        <f t="shared" si="175"/>
        <v>31</v>
      </c>
      <c r="AC765">
        <f t="shared" si="184"/>
        <v>3.51</v>
      </c>
      <c r="AD765" cm="1">
        <f t="array" ref="AD765">1+SUMPRODUCT((D$469:D$776=D765)*(AC$469:AC$776&lt;AC765))</f>
        <v>39</v>
      </c>
      <c r="AE765">
        <f t="shared" si="185"/>
        <v>39</v>
      </c>
      <c r="AF765">
        <f t="shared" si="186"/>
        <v>2.86</v>
      </c>
      <c r="AG765" cm="1">
        <f t="array" ref="AG765">1+SUMPRODUCT((D$469:D$776=D765)*(AF$469:AF$776&lt;AF765))</f>
        <v>6</v>
      </c>
      <c r="AH765">
        <f t="shared" si="187"/>
        <v>6</v>
      </c>
      <c r="AI765">
        <f t="shared" si="188"/>
        <v>3.08</v>
      </c>
      <c r="AJ765" cm="1">
        <f t="array" ref="AJ765">1+SUMPRODUCT((D$469:D$776=D765)*(AI$469:AI$776&lt;AI765))</f>
        <v>24</v>
      </c>
      <c r="AK765">
        <f t="shared" si="189"/>
        <v>24</v>
      </c>
      <c r="AL765">
        <f t="shared" si="190"/>
        <v>3.43</v>
      </c>
      <c r="AM765" cm="1">
        <f t="array" ref="AM765">1+SUMPRODUCT((D$469:D$776=D765)*(AL$469:AL$776&lt;AL765))</f>
        <v>34</v>
      </c>
      <c r="AN765">
        <f t="shared" si="191"/>
        <v>34</v>
      </c>
    </row>
    <row r="766" spans="2:40" x14ac:dyDescent="0.3">
      <c r="B766" t="s">
        <v>321</v>
      </c>
      <c r="C766" t="str">
        <f>VLOOKUP(B766,class!A$1:B$357,2,FALSE)</f>
        <v>Unitary authority</v>
      </c>
      <c r="D766" t="str">
        <f>VLOOKUP(B766,classifications!E$3:F$335,2,FALSE)</f>
        <v>Urban with City and Town</v>
      </c>
      <c r="E766" s="7">
        <f t="shared" si="200"/>
        <v>3.21</v>
      </c>
      <c r="F766" s="49">
        <f t="shared" si="201"/>
        <v>63</v>
      </c>
      <c r="G766" s="49">
        <f t="shared" si="168"/>
        <v>63</v>
      </c>
      <c r="H766">
        <f t="shared" si="202"/>
        <v>3.04</v>
      </c>
      <c r="I766" s="49">
        <f t="shared" si="203"/>
        <v>50</v>
      </c>
      <c r="J766" s="49">
        <f t="shared" si="169"/>
        <v>50</v>
      </c>
      <c r="K766">
        <f t="shared" si="204"/>
        <v>3.09</v>
      </c>
      <c r="L766">
        <f t="shared" si="205"/>
        <v>62</v>
      </c>
      <c r="M766" s="49">
        <f t="shared" si="170"/>
        <v>62</v>
      </c>
      <c r="N766">
        <f t="shared" si="206"/>
        <v>3.06</v>
      </c>
      <c r="O766">
        <f t="shared" si="207"/>
        <v>73</v>
      </c>
      <c r="P766" s="49">
        <f t="shared" si="171"/>
        <v>73</v>
      </c>
      <c r="Q766">
        <f t="shared" si="208"/>
        <v>2.98</v>
      </c>
      <c r="R766">
        <f t="shared" si="209"/>
        <v>61</v>
      </c>
      <c r="S766" s="49">
        <f t="shared" si="172"/>
        <v>61</v>
      </c>
      <c r="T766">
        <f t="shared" si="210"/>
        <v>2.95</v>
      </c>
      <c r="U766">
        <f t="shared" si="211"/>
        <v>54</v>
      </c>
      <c r="V766" s="49">
        <f t="shared" si="173"/>
        <v>54</v>
      </c>
      <c r="W766">
        <f t="shared" si="212"/>
        <v>3.08</v>
      </c>
      <c r="X766">
        <f t="shared" si="213"/>
        <v>73</v>
      </c>
      <c r="Y766" s="49">
        <f t="shared" si="174"/>
        <v>73</v>
      </c>
      <c r="Z766">
        <f t="shared" si="214"/>
        <v>3.02</v>
      </c>
      <c r="AA766">
        <f t="shared" si="215"/>
        <v>69</v>
      </c>
      <c r="AB766">
        <f t="shared" si="175"/>
        <v>69</v>
      </c>
      <c r="AC766">
        <f t="shared" si="184"/>
        <v>2.9</v>
      </c>
      <c r="AD766" cm="1">
        <f t="array" ref="AD766">1+SUMPRODUCT((D$469:D$776=D766)*(AC$469:AC$776&lt;AC766))</f>
        <v>28</v>
      </c>
      <c r="AE766">
        <f t="shared" si="185"/>
        <v>28</v>
      </c>
      <c r="AF766">
        <f t="shared" si="186"/>
        <v>3.68</v>
      </c>
      <c r="AG766" cm="1">
        <f t="array" ref="AG766">1+SUMPRODUCT((D$469:D$776=D766)*(AF$469:AF$776&lt;AF766))</f>
        <v>81</v>
      </c>
      <c r="AH766">
        <f t="shared" si="187"/>
        <v>81</v>
      </c>
      <c r="AI766">
        <f t="shared" si="188"/>
        <v>3.45</v>
      </c>
      <c r="AJ766" cm="1">
        <f t="array" ref="AJ766">1+SUMPRODUCT((D$469:D$776=D766)*(AI$469:AI$776&lt;AI766))</f>
        <v>73</v>
      </c>
      <c r="AK766">
        <f t="shared" si="189"/>
        <v>73</v>
      </c>
      <c r="AL766">
        <f t="shared" si="190"/>
        <v>3.35</v>
      </c>
      <c r="AM766" cm="1">
        <f t="array" ref="AM766">1+SUMPRODUCT((D$469:D$776=D766)*(AL$469:AL$776&lt;AL766))</f>
        <v>55</v>
      </c>
      <c r="AN766">
        <f t="shared" si="191"/>
        <v>55</v>
      </c>
    </row>
    <row r="767" spans="2:40" x14ac:dyDescent="0.3">
      <c r="B767" t="s">
        <v>322</v>
      </c>
      <c r="C767" t="str">
        <f>VLOOKUP(B767,class!A$1:B$357,2,FALSE)</f>
        <v>Metropolitan district</v>
      </c>
      <c r="D767" t="str">
        <f>VLOOKUP(B767,classifications!E$3:F$335,2,FALSE)</f>
        <v>Urban with Major Conurbation</v>
      </c>
      <c r="E767" s="7">
        <f t="shared" si="200"/>
        <v>3</v>
      </c>
      <c r="F767" s="49">
        <f t="shared" si="201"/>
        <v>8</v>
      </c>
      <c r="G767" s="49">
        <f t="shared" si="168"/>
        <v>8</v>
      </c>
      <c r="H767">
        <f t="shared" si="202"/>
        <v>3.24</v>
      </c>
      <c r="I767" s="49">
        <f t="shared" si="203"/>
        <v>49</v>
      </c>
      <c r="J767" s="49">
        <f t="shared" si="169"/>
        <v>49</v>
      </c>
      <c r="K767">
        <f t="shared" si="204"/>
        <v>2.78</v>
      </c>
      <c r="L767">
        <f t="shared" si="205"/>
        <v>14</v>
      </c>
      <c r="M767" s="49">
        <f t="shared" si="170"/>
        <v>14</v>
      </c>
      <c r="N767">
        <f t="shared" si="206"/>
        <v>2.74</v>
      </c>
      <c r="O767">
        <f t="shared" si="207"/>
        <v>12</v>
      </c>
      <c r="P767" s="49">
        <f t="shared" si="171"/>
        <v>12</v>
      </c>
      <c r="Q767">
        <f t="shared" si="208"/>
        <v>2.65</v>
      </c>
      <c r="R767">
        <f t="shared" si="209"/>
        <v>13</v>
      </c>
      <c r="S767" s="49">
        <f t="shared" si="172"/>
        <v>13</v>
      </c>
      <c r="T767">
        <f t="shared" si="210"/>
        <v>2.88</v>
      </c>
      <c r="U767">
        <f t="shared" si="211"/>
        <v>20</v>
      </c>
      <c r="V767" s="49">
        <f t="shared" si="173"/>
        <v>20</v>
      </c>
      <c r="W767">
        <f t="shared" si="212"/>
        <v>2.64</v>
      </c>
      <c r="X767">
        <f t="shared" si="213"/>
        <v>11</v>
      </c>
      <c r="Y767" s="49">
        <f t="shared" si="174"/>
        <v>11</v>
      </c>
      <c r="Z767">
        <f t="shared" si="214"/>
        <v>2.81</v>
      </c>
      <c r="AA767">
        <f t="shared" si="215"/>
        <v>23</v>
      </c>
      <c r="AB767">
        <f t="shared" si="175"/>
        <v>23</v>
      </c>
      <c r="AC767">
        <f t="shared" si="184"/>
        <v>2.76</v>
      </c>
      <c r="AD767" cm="1">
        <f t="array" ref="AD767">1+SUMPRODUCT((D$469:D$776=D767)*(AC$469:AC$776&lt;AC767))</f>
        <v>9</v>
      </c>
      <c r="AE767">
        <f t="shared" si="185"/>
        <v>9</v>
      </c>
      <c r="AF767">
        <f t="shared" si="186"/>
        <v>3.76</v>
      </c>
      <c r="AG767" cm="1">
        <f t="array" ref="AG767">1+SUMPRODUCT((D$469:D$776=D767)*(AF$469:AF$776&lt;AF767))</f>
        <v>69</v>
      </c>
      <c r="AH767">
        <f t="shared" si="187"/>
        <v>69</v>
      </c>
      <c r="AI767">
        <f t="shared" si="188"/>
        <v>3.36</v>
      </c>
      <c r="AJ767" cm="1">
        <f t="array" ref="AJ767">1+SUMPRODUCT((D$469:D$776=D767)*(AI$469:AI$776&lt;AI767))</f>
        <v>53</v>
      </c>
      <c r="AK767">
        <f t="shared" si="189"/>
        <v>53</v>
      </c>
      <c r="AL767">
        <f t="shared" si="190"/>
        <v>3.34</v>
      </c>
      <c r="AM767" cm="1">
        <f t="array" ref="AM767">1+SUMPRODUCT((D$469:D$776=D767)*(AL$469:AL$776&lt;AL767))</f>
        <v>30</v>
      </c>
      <c r="AN767">
        <f t="shared" si="191"/>
        <v>30</v>
      </c>
    </row>
    <row r="768" spans="2:40" x14ac:dyDescent="0.3">
      <c r="B768" t="s">
        <v>323</v>
      </c>
      <c r="C768" t="str">
        <f>VLOOKUP(B768,class!A$1:B$357,2,FALSE)</f>
        <v>Shire district</v>
      </c>
      <c r="D768" t="str">
        <f>VLOOKUP(B768,classifications!E$3:F$335,2,FALSE)</f>
        <v>Urban with Major Conurbation</v>
      </c>
      <c r="E768" s="7">
        <f t="shared" si="200"/>
        <v>3.56</v>
      </c>
      <c r="F768" s="49">
        <f t="shared" si="201"/>
        <v>64</v>
      </c>
      <c r="G768" s="49">
        <f t="shared" si="168"/>
        <v>64</v>
      </c>
      <c r="H768">
        <f t="shared" si="202"/>
        <v>3.22</v>
      </c>
      <c r="I768" s="49">
        <f t="shared" si="203"/>
        <v>45</v>
      </c>
      <c r="J768" s="49">
        <f t="shared" si="169"/>
        <v>45</v>
      </c>
      <c r="K768">
        <f t="shared" si="204"/>
        <v>2.86</v>
      </c>
      <c r="L768">
        <f t="shared" si="205"/>
        <v>20</v>
      </c>
      <c r="M768" s="49">
        <f t="shared" si="170"/>
        <v>20</v>
      </c>
      <c r="N768">
        <f t="shared" si="206"/>
        <v>2.78</v>
      </c>
      <c r="O768">
        <f t="shared" si="207"/>
        <v>17</v>
      </c>
      <c r="P768" s="49">
        <f t="shared" si="171"/>
        <v>17</v>
      </c>
      <c r="Q768">
        <f t="shared" si="208"/>
        <v>3</v>
      </c>
      <c r="R768">
        <f t="shared" si="209"/>
        <v>37</v>
      </c>
      <c r="S768" s="49">
        <f t="shared" si="172"/>
        <v>37</v>
      </c>
      <c r="T768">
        <f t="shared" si="210"/>
        <v>2.77</v>
      </c>
      <c r="U768">
        <f t="shared" si="211"/>
        <v>13</v>
      </c>
      <c r="V768" s="49">
        <f t="shared" si="173"/>
        <v>13</v>
      </c>
      <c r="W768">
        <f t="shared" si="212"/>
        <v>3.19</v>
      </c>
      <c r="X768">
        <f t="shared" si="213"/>
        <v>56</v>
      </c>
      <c r="Y768" s="49">
        <f t="shared" si="174"/>
        <v>56</v>
      </c>
      <c r="Z768">
        <f t="shared" si="214"/>
        <v>2.1800000000000002</v>
      </c>
      <c r="AA768">
        <f t="shared" si="215"/>
        <v>2</v>
      </c>
      <c r="AB768">
        <f t="shared" si="175"/>
        <v>2</v>
      </c>
      <c r="AC768">
        <f t="shared" si="184"/>
        <v>3.64</v>
      </c>
      <c r="AD768" cm="1">
        <f t="array" ref="AD768">1+SUMPRODUCT((D$469:D$776=D768)*(AC$469:AC$776&lt;AC768))</f>
        <v>72</v>
      </c>
      <c r="AE768">
        <f t="shared" si="185"/>
        <v>72</v>
      </c>
      <c r="AF768">
        <f t="shared" si="186"/>
        <v>2.69</v>
      </c>
      <c r="AG768" cm="1">
        <f t="array" ref="AG768">1+SUMPRODUCT((D$469:D$776=D768)*(AF$469:AF$776&lt;AF768))</f>
        <v>2</v>
      </c>
      <c r="AH768">
        <f t="shared" si="187"/>
        <v>2</v>
      </c>
      <c r="AI768">
        <f t="shared" si="188"/>
        <v>3.31</v>
      </c>
      <c r="AJ768" cm="1">
        <f t="array" ref="AJ768">1+SUMPRODUCT((D$469:D$776=D768)*(AI$469:AI$776&lt;AI768))</f>
        <v>49</v>
      </c>
      <c r="AK768">
        <f t="shared" si="189"/>
        <v>49</v>
      </c>
      <c r="AL768">
        <f t="shared" si="190"/>
        <v>2.76</v>
      </c>
      <c r="AM768" cm="1">
        <f t="array" ref="AM768">1+SUMPRODUCT((D$469:D$776=D768)*(AL$469:AL$776&lt;AL768))</f>
        <v>3</v>
      </c>
      <c r="AN768">
        <f t="shared" si="191"/>
        <v>3</v>
      </c>
    </row>
    <row r="769" spans="2:40" x14ac:dyDescent="0.3">
      <c r="B769" t="s">
        <v>324</v>
      </c>
      <c r="C769" t="str">
        <f>VLOOKUP(B769,class!A$1:B$357,2,FALSE)</f>
        <v>Unitary authority</v>
      </c>
      <c r="D769" t="str">
        <f>VLOOKUP(B769,classifications!E$3:F$335,2,FALSE)</f>
        <v>Urban with City and Town</v>
      </c>
      <c r="E769" s="7">
        <f t="shared" si="200"/>
        <v>3.18</v>
      </c>
      <c r="F769" s="49">
        <f t="shared" si="201"/>
        <v>59</v>
      </c>
      <c r="G769" s="49">
        <f t="shared" si="168"/>
        <v>59</v>
      </c>
      <c r="H769">
        <f t="shared" si="202"/>
        <v>3</v>
      </c>
      <c r="I769" s="49">
        <f t="shared" si="203"/>
        <v>37</v>
      </c>
      <c r="J769" s="49">
        <f t="shared" si="169"/>
        <v>37</v>
      </c>
      <c r="K769">
        <f t="shared" si="204"/>
        <v>2.92</v>
      </c>
      <c r="L769">
        <f t="shared" si="205"/>
        <v>42</v>
      </c>
      <c r="M769" s="49">
        <f t="shared" si="170"/>
        <v>42</v>
      </c>
      <c r="N769">
        <f t="shared" si="206"/>
        <v>2.65</v>
      </c>
      <c r="O769">
        <f t="shared" si="207"/>
        <v>23</v>
      </c>
      <c r="P769" s="49">
        <f t="shared" si="171"/>
        <v>23</v>
      </c>
      <c r="Q769">
        <f t="shared" si="208"/>
        <v>2.97</v>
      </c>
      <c r="R769">
        <f t="shared" si="209"/>
        <v>59</v>
      </c>
      <c r="S769" s="49">
        <f t="shared" si="172"/>
        <v>59</v>
      </c>
      <c r="T769">
        <f t="shared" si="210"/>
        <v>2.87</v>
      </c>
      <c r="U769">
        <f t="shared" si="211"/>
        <v>42</v>
      </c>
      <c r="V769" s="49">
        <f t="shared" si="173"/>
        <v>42</v>
      </c>
      <c r="W769">
        <f t="shared" si="212"/>
        <v>2.68</v>
      </c>
      <c r="X769">
        <f t="shared" si="213"/>
        <v>17</v>
      </c>
      <c r="Y769" s="49">
        <f t="shared" si="174"/>
        <v>17</v>
      </c>
      <c r="Z769">
        <f t="shared" si="214"/>
        <v>2.5099999999999998</v>
      </c>
      <c r="AA769">
        <f t="shared" si="215"/>
        <v>13</v>
      </c>
      <c r="AB769">
        <f t="shared" si="175"/>
        <v>13</v>
      </c>
      <c r="AC769">
        <f t="shared" si="184"/>
        <v>2.95</v>
      </c>
      <c r="AD769" cm="1">
        <f t="array" ref="AD769">1+SUMPRODUCT((D$469:D$776=D769)*(AC$469:AC$776&lt;AC769))</f>
        <v>31</v>
      </c>
      <c r="AE769">
        <f t="shared" si="185"/>
        <v>31</v>
      </c>
      <c r="AF769">
        <f t="shared" si="186"/>
        <v>3.59</v>
      </c>
      <c r="AG769" cm="1">
        <f t="array" ref="AG769">1+SUMPRODUCT((D$469:D$776=D769)*(AF$469:AF$776&lt;AF769))</f>
        <v>70</v>
      </c>
      <c r="AH769">
        <f t="shared" si="187"/>
        <v>70</v>
      </c>
      <c r="AI769">
        <f t="shared" si="188"/>
        <v>3.4</v>
      </c>
      <c r="AJ769" cm="1">
        <f t="array" ref="AJ769">1+SUMPRODUCT((D$469:D$776=D769)*(AI$469:AI$776&lt;AI769))</f>
        <v>70</v>
      </c>
      <c r="AK769">
        <f t="shared" si="189"/>
        <v>70</v>
      </c>
      <c r="AL769">
        <f t="shared" si="190"/>
        <v>3.11</v>
      </c>
      <c r="AM769" cm="1">
        <f t="array" ref="AM769">1+SUMPRODUCT((D$469:D$776=D769)*(AL$469:AL$776&lt;AL769))</f>
        <v>28</v>
      </c>
      <c r="AN769">
        <f t="shared" si="191"/>
        <v>28</v>
      </c>
    </row>
    <row r="770" spans="2:40" x14ac:dyDescent="0.3">
      <c r="B770" t="s">
        <v>325</v>
      </c>
      <c r="C770" t="str">
        <f>VLOOKUP(B770,class!A$1:B$357,2,FALSE)</f>
        <v>Metropolitan district</v>
      </c>
      <c r="D770" t="str">
        <f>VLOOKUP(B770,classifications!E$3:F$335,2,FALSE)</f>
        <v>Urban with Major Conurbation</v>
      </c>
      <c r="E770" s="7">
        <f t="shared" si="200"/>
        <v>2.44</v>
      </c>
      <c r="F770" s="49">
        <f t="shared" si="201"/>
        <v>1</v>
      </c>
      <c r="G770" s="49">
        <f t="shared" si="168"/>
        <v>1</v>
      </c>
      <c r="H770">
        <f t="shared" si="202"/>
        <v>1.92</v>
      </c>
      <c r="I770" s="49">
        <f t="shared" si="203"/>
        <v>1</v>
      </c>
      <c r="J770" s="49">
        <f t="shared" si="169"/>
        <v>1</v>
      </c>
      <c r="K770">
        <f t="shared" si="204"/>
        <v>1.78</v>
      </c>
      <c r="L770">
        <f t="shared" si="205"/>
        <v>1</v>
      </c>
      <c r="M770" s="49">
        <f t="shared" si="170"/>
        <v>1</v>
      </c>
      <c r="N770">
        <f t="shared" si="206"/>
        <v>2.48</v>
      </c>
      <c r="O770">
        <f t="shared" si="207"/>
        <v>5</v>
      </c>
      <c r="P770" s="49">
        <f t="shared" si="171"/>
        <v>5</v>
      </c>
      <c r="Q770">
        <f t="shared" si="208"/>
        <v>2.54</v>
      </c>
      <c r="R770">
        <f t="shared" si="209"/>
        <v>5</v>
      </c>
      <c r="S770" s="49">
        <f t="shared" si="172"/>
        <v>5</v>
      </c>
      <c r="T770">
        <f t="shared" si="210"/>
        <v>2.54</v>
      </c>
      <c r="U770">
        <f t="shared" si="211"/>
        <v>3</v>
      </c>
      <c r="V770" s="49">
        <f t="shared" si="173"/>
        <v>3</v>
      </c>
      <c r="W770">
        <f t="shared" si="212"/>
        <v>2.31</v>
      </c>
      <c r="X770">
        <f t="shared" si="213"/>
        <v>1</v>
      </c>
      <c r="Y770" s="49">
        <f t="shared" si="174"/>
        <v>1</v>
      </c>
      <c r="Z770">
        <f t="shared" si="214"/>
        <v>2.42</v>
      </c>
      <c r="AA770">
        <f t="shared" si="215"/>
        <v>7</v>
      </c>
      <c r="AB770">
        <f t="shared" si="175"/>
        <v>7</v>
      </c>
      <c r="AC770">
        <f t="shared" si="184"/>
        <v>2.85</v>
      </c>
      <c r="AD770" cm="1">
        <f t="array" ref="AD770">1+SUMPRODUCT((D$469:D$776=D770)*(AC$469:AC$776&lt;AC770))</f>
        <v>13</v>
      </c>
      <c r="AE770">
        <f t="shared" si="185"/>
        <v>13</v>
      </c>
      <c r="AF770">
        <f t="shared" si="186"/>
        <v>3.22</v>
      </c>
      <c r="AG770" cm="1">
        <f t="array" ref="AG770">1+SUMPRODUCT((D$469:D$776=D770)*(AF$469:AF$776&lt;AF770))</f>
        <v>20</v>
      </c>
      <c r="AH770">
        <f t="shared" si="187"/>
        <v>20</v>
      </c>
      <c r="AI770">
        <f t="shared" si="188"/>
        <v>3.07</v>
      </c>
      <c r="AJ770" cm="1">
        <f t="array" ref="AJ770">1+SUMPRODUCT((D$469:D$776=D770)*(AI$469:AI$776&lt;AI770))</f>
        <v>23</v>
      </c>
      <c r="AK770">
        <f t="shared" si="189"/>
        <v>23</v>
      </c>
      <c r="AL770">
        <f t="shared" si="190"/>
        <v>3.11</v>
      </c>
      <c r="AM770" cm="1">
        <f t="array" ref="AM770">1+SUMPRODUCT((D$469:D$776=D770)*(AL$469:AL$776&lt;AL770))</f>
        <v>16</v>
      </c>
      <c r="AN770">
        <f t="shared" si="191"/>
        <v>16</v>
      </c>
    </row>
    <row r="771" spans="2:40" x14ac:dyDescent="0.3">
      <c r="B771" t="s">
        <v>326</v>
      </c>
      <c r="C771" t="str">
        <f>VLOOKUP(B771,class!A$1:B$357,2,FALSE)</f>
        <v>Shire district</v>
      </c>
      <c r="D771" t="str">
        <f>VLOOKUP(B771,classifications!E$3:F$335,2,FALSE)</f>
        <v>Urban with City and Town</v>
      </c>
      <c r="E771" s="7">
        <f t="shared" si="200"/>
        <v>3.27</v>
      </c>
      <c r="F771" s="49">
        <f t="shared" si="201"/>
        <v>69</v>
      </c>
      <c r="G771" s="49">
        <f t="shared" si="168"/>
        <v>69</v>
      </c>
      <c r="H771">
        <f t="shared" si="202"/>
        <v>2.77</v>
      </c>
      <c r="I771" s="49">
        <f t="shared" si="203"/>
        <v>13</v>
      </c>
      <c r="J771" s="49">
        <f t="shared" si="169"/>
        <v>13</v>
      </c>
      <c r="K771">
        <f t="shared" si="204"/>
        <v>2.13</v>
      </c>
      <c r="L771">
        <f t="shared" si="205"/>
        <v>3</v>
      </c>
      <c r="M771" s="49">
        <f t="shared" si="170"/>
        <v>3</v>
      </c>
      <c r="N771">
        <f t="shared" si="206"/>
        <v>2.78</v>
      </c>
      <c r="O771">
        <f t="shared" si="207"/>
        <v>40</v>
      </c>
      <c r="P771" s="49">
        <f t="shared" si="171"/>
        <v>40</v>
      </c>
      <c r="Q771">
        <f t="shared" si="208"/>
        <v>3.15</v>
      </c>
      <c r="R771">
        <f t="shared" si="209"/>
        <v>73</v>
      </c>
      <c r="S771" s="49">
        <f t="shared" si="172"/>
        <v>73</v>
      </c>
      <c r="T771">
        <f t="shared" si="210"/>
        <v>3.31</v>
      </c>
      <c r="U771">
        <f t="shared" si="211"/>
        <v>86</v>
      </c>
      <c r="V771" s="49">
        <f t="shared" si="173"/>
        <v>86</v>
      </c>
      <c r="W771">
        <f t="shared" si="212"/>
        <v>2.62</v>
      </c>
      <c r="X771">
        <f t="shared" si="213"/>
        <v>14</v>
      </c>
      <c r="Y771" s="49">
        <f t="shared" si="174"/>
        <v>14</v>
      </c>
      <c r="Z771">
        <f t="shared" si="214"/>
        <v>2.97</v>
      </c>
      <c r="AA771">
        <f t="shared" si="215"/>
        <v>58</v>
      </c>
      <c r="AB771">
        <f t="shared" si="175"/>
        <v>58</v>
      </c>
      <c r="AC771">
        <f t="shared" si="184"/>
        <v>2.85</v>
      </c>
      <c r="AD771" cm="1">
        <f t="array" ref="AD771">1+SUMPRODUCT((D$469:D$776=D771)*(AC$469:AC$776&lt;AC771))</f>
        <v>21</v>
      </c>
      <c r="AE771">
        <f t="shared" si="185"/>
        <v>21</v>
      </c>
      <c r="AF771">
        <f t="shared" si="186"/>
        <v>3.11</v>
      </c>
      <c r="AG771" cm="1">
        <f t="array" ref="AG771">1+SUMPRODUCT((D$469:D$776=D771)*(AF$469:AF$776&lt;AF771))</f>
        <v>18</v>
      </c>
      <c r="AH771">
        <f t="shared" si="187"/>
        <v>18</v>
      </c>
      <c r="AI771">
        <f t="shared" si="188"/>
        <v>3.07</v>
      </c>
      <c r="AJ771" cm="1">
        <f t="array" ref="AJ771">1+SUMPRODUCT((D$469:D$776=D771)*(AI$469:AI$776&lt;AI771))</f>
        <v>30</v>
      </c>
      <c r="AK771">
        <f t="shared" si="189"/>
        <v>30</v>
      </c>
      <c r="AL771">
        <f t="shared" si="190"/>
        <v>3.85</v>
      </c>
      <c r="AM771" cm="1">
        <f t="array" ref="AM771">1+SUMPRODUCT((D$469:D$776=D771)*(AL$469:AL$776&lt;AL771))</f>
        <v>81</v>
      </c>
      <c r="AN771">
        <f t="shared" si="191"/>
        <v>81</v>
      </c>
    </row>
    <row r="772" spans="2:40" x14ac:dyDescent="0.3">
      <c r="B772" t="s">
        <v>327</v>
      </c>
      <c r="C772" t="str">
        <f>VLOOKUP(B772,class!A$1:B$357,2,FALSE)</f>
        <v>Shire district</v>
      </c>
      <c r="D772" t="str">
        <f>VLOOKUP(B772,classifications!E$3:F$335,2,FALSE)</f>
        <v>Urban with City and Town</v>
      </c>
      <c r="E772" s="7">
        <f t="shared" si="200"/>
        <v>3.04</v>
      </c>
      <c r="F772" s="49">
        <f t="shared" si="201"/>
        <v>36</v>
      </c>
      <c r="G772" s="49">
        <f t="shared" si="168"/>
        <v>36</v>
      </c>
      <c r="H772">
        <f t="shared" si="202"/>
        <v>3.48</v>
      </c>
      <c r="I772" s="49">
        <f t="shared" si="203"/>
        <v>89</v>
      </c>
      <c r="J772" s="49">
        <f t="shared" si="169"/>
        <v>89</v>
      </c>
      <c r="K772">
        <f t="shared" si="204"/>
        <v>2.71</v>
      </c>
      <c r="L772">
        <f t="shared" si="205"/>
        <v>22</v>
      </c>
      <c r="M772" s="49">
        <f t="shared" si="170"/>
        <v>22</v>
      </c>
      <c r="N772">
        <f t="shared" si="206"/>
        <v>2.73</v>
      </c>
      <c r="O772">
        <f t="shared" si="207"/>
        <v>33</v>
      </c>
      <c r="P772" s="49">
        <f t="shared" si="171"/>
        <v>33</v>
      </c>
      <c r="Q772">
        <f t="shared" si="208"/>
        <v>3.28</v>
      </c>
      <c r="R772">
        <f t="shared" si="209"/>
        <v>85</v>
      </c>
      <c r="S772" s="49">
        <f t="shared" si="172"/>
        <v>85</v>
      </c>
      <c r="T772">
        <f t="shared" si="210"/>
        <v>3.06</v>
      </c>
      <c r="U772">
        <f t="shared" si="211"/>
        <v>67</v>
      </c>
      <c r="V772" s="49">
        <f t="shared" si="173"/>
        <v>67</v>
      </c>
      <c r="W772">
        <f t="shared" si="212"/>
        <v>3.45</v>
      </c>
      <c r="X772">
        <f t="shared" si="213"/>
        <v>89</v>
      </c>
      <c r="Y772" s="49">
        <f t="shared" si="174"/>
        <v>89</v>
      </c>
      <c r="Z772">
        <f t="shared" si="214"/>
        <v>2.58</v>
      </c>
      <c r="AA772">
        <f t="shared" si="215"/>
        <v>20</v>
      </c>
      <c r="AB772">
        <f t="shared" si="175"/>
        <v>20</v>
      </c>
      <c r="AC772">
        <f t="shared" si="184"/>
        <v>2.89</v>
      </c>
      <c r="AD772" cm="1">
        <f t="array" ref="AD772">1+SUMPRODUCT((D$469:D$776=D772)*(AC$469:AC$776&lt;AC772))</f>
        <v>25</v>
      </c>
      <c r="AE772">
        <f t="shared" si="185"/>
        <v>25</v>
      </c>
      <c r="AF772">
        <f t="shared" si="186"/>
        <v>3.48</v>
      </c>
      <c r="AG772" cm="1">
        <f t="array" ref="AG772">1+SUMPRODUCT((D$469:D$776=D772)*(AF$469:AF$776&lt;AF772))</f>
        <v>67</v>
      </c>
      <c r="AH772">
        <f t="shared" si="187"/>
        <v>67</v>
      </c>
      <c r="AI772">
        <f t="shared" si="188"/>
        <v>3.71</v>
      </c>
      <c r="AJ772" cm="1">
        <f t="array" ref="AJ772">1+SUMPRODUCT((D$469:D$776=D772)*(AI$469:AI$776&lt;AI772))</f>
        <v>85</v>
      </c>
      <c r="AK772">
        <f t="shared" si="189"/>
        <v>85</v>
      </c>
      <c r="AL772">
        <f t="shared" si="190"/>
        <v>4.2699999999999996</v>
      </c>
      <c r="AM772" cm="1">
        <f t="array" ref="AM772">1+SUMPRODUCT((D$469:D$776=D772)*(AL$469:AL$776&lt;AL772))</f>
        <v>86</v>
      </c>
      <c r="AN772">
        <f t="shared" si="191"/>
        <v>86</v>
      </c>
    </row>
    <row r="773" spans="2:40" x14ac:dyDescent="0.3">
      <c r="B773" t="s">
        <v>328</v>
      </c>
      <c r="C773" t="str">
        <f>VLOOKUP(B773,class!A$1:B$357,2,FALSE)</f>
        <v>Shire district</v>
      </c>
      <c r="D773" t="str">
        <f>VLOOKUP(B773,classifications!E$3:F$335,2,FALSE)</f>
        <v xml:space="preserve">Mainly Rural (rural including hub towns &gt;=80%) </v>
      </c>
      <c r="E773" s="7">
        <f t="shared" si="200"/>
        <v>2.8</v>
      </c>
      <c r="F773" s="49">
        <f t="shared" si="201"/>
        <v>14</v>
      </c>
      <c r="G773" s="49">
        <f t="shared" si="168"/>
        <v>14</v>
      </c>
      <c r="H773">
        <f t="shared" si="202"/>
        <v>2.52</v>
      </c>
      <c r="I773" s="49">
        <f t="shared" si="203"/>
        <v>5</v>
      </c>
      <c r="J773" s="49">
        <f t="shared" si="169"/>
        <v>5</v>
      </c>
      <c r="K773">
        <f t="shared" si="204"/>
        <v>2.4300000000000002</v>
      </c>
      <c r="L773">
        <f t="shared" si="205"/>
        <v>9</v>
      </c>
      <c r="M773" s="49">
        <f t="shared" si="170"/>
        <v>9</v>
      </c>
      <c r="N773">
        <f t="shared" si="206"/>
        <v>2.5</v>
      </c>
      <c r="O773">
        <f t="shared" si="207"/>
        <v>12</v>
      </c>
      <c r="P773" s="49">
        <f t="shared" si="171"/>
        <v>12</v>
      </c>
      <c r="Q773">
        <f t="shared" si="208"/>
        <v>2.36</v>
      </c>
      <c r="R773">
        <f t="shared" si="209"/>
        <v>4</v>
      </c>
      <c r="S773" s="49">
        <f t="shared" si="172"/>
        <v>4</v>
      </c>
      <c r="T773">
        <f t="shared" si="210"/>
        <v>2.2599999999999998</v>
      </c>
      <c r="U773">
        <f t="shared" si="211"/>
        <v>5</v>
      </c>
      <c r="V773" s="49">
        <f t="shared" si="173"/>
        <v>5</v>
      </c>
      <c r="W773">
        <f t="shared" si="212"/>
        <v>2.58</v>
      </c>
      <c r="X773">
        <f t="shared" si="213"/>
        <v>15</v>
      </c>
      <c r="Y773" s="49">
        <f t="shared" si="174"/>
        <v>15</v>
      </c>
      <c r="Z773">
        <f t="shared" si="214"/>
        <v>2.48</v>
      </c>
      <c r="AA773">
        <f t="shared" si="215"/>
        <v>8</v>
      </c>
      <c r="AB773">
        <f t="shared" si="175"/>
        <v>8</v>
      </c>
      <c r="AC773">
        <f t="shared" si="184"/>
        <v>2.83</v>
      </c>
      <c r="AD773" cm="1">
        <f t="array" ref="AD773">1+SUMPRODUCT((D$469:D$776=D773)*(AC$469:AC$776&lt;AC773))</f>
        <v>15</v>
      </c>
      <c r="AE773">
        <f t="shared" si="185"/>
        <v>15</v>
      </c>
      <c r="AF773">
        <f t="shared" si="186"/>
        <v>3.45</v>
      </c>
      <c r="AG773" cm="1">
        <f t="array" ref="AG773">1+SUMPRODUCT((D$469:D$776=D773)*(AF$469:AF$776&lt;AF773))</f>
        <v>36</v>
      </c>
      <c r="AH773">
        <f t="shared" si="187"/>
        <v>36</v>
      </c>
      <c r="AI773">
        <f t="shared" si="188"/>
        <v>3.01</v>
      </c>
      <c r="AJ773" cm="1">
        <f t="array" ref="AJ773">1+SUMPRODUCT((D$469:D$776=D773)*(AI$469:AI$776&lt;AI773))</f>
        <v>23</v>
      </c>
      <c r="AK773">
        <f t="shared" si="189"/>
        <v>23</v>
      </c>
      <c r="AL773">
        <f t="shared" si="190"/>
        <v>3.25</v>
      </c>
      <c r="AM773" cm="1">
        <f t="array" ref="AM773">1+SUMPRODUCT((D$469:D$776=D773)*(AL$469:AL$776&lt;AL773))</f>
        <v>25</v>
      </c>
      <c r="AN773">
        <f t="shared" si="191"/>
        <v>25</v>
      </c>
    </row>
    <row r="774" spans="2:40" x14ac:dyDescent="0.3">
      <c r="B774" t="s">
        <v>330</v>
      </c>
      <c r="C774" t="str">
        <f>VLOOKUP(B774,class!A$1:B$357,2,FALSE)</f>
        <v>Shire district</v>
      </c>
      <c r="D774" t="str">
        <f>VLOOKUP(B774,classifications!E$3:F$335,2,FALSE)</f>
        <v xml:space="preserve">Largely Rural (rural including hub towns 50-79%) </v>
      </c>
      <c r="E774" s="7">
        <f t="shared" si="200"/>
        <v>2.8</v>
      </c>
      <c r="F774" s="49">
        <f t="shared" si="201"/>
        <v>9</v>
      </c>
      <c r="G774" s="49">
        <f t="shared" si="168"/>
        <v>9</v>
      </c>
      <c r="H774">
        <f t="shared" si="202"/>
        <v>3.1</v>
      </c>
      <c r="I774" s="49">
        <f t="shared" si="203"/>
        <v>34</v>
      </c>
      <c r="J774" s="49">
        <f t="shared" si="169"/>
        <v>34</v>
      </c>
      <c r="K774">
        <f t="shared" si="204"/>
        <v>2.86</v>
      </c>
      <c r="L774">
        <f t="shared" si="205"/>
        <v>24</v>
      </c>
      <c r="M774" s="49">
        <f t="shared" si="170"/>
        <v>24</v>
      </c>
      <c r="N774">
        <f t="shared" si="206"/>
        <v>2.48</v>
      </c>
      <c r="O774">
        <f t="shared" si="207"/>
        <v>10</v>
      </c>
      <c r="P774" s="49">
        <f t="shared" si="171"/>
        <v>10</v>
      </c>
      <c r="Q774">
        <f t="shared" si="208"/>
        <v>3.04</v>
      </c>
      <c r="R774">
        <f t="shared" si="209"/>
        <v>35</v>
      </c>
      <c r="S774" s="49">
        <f t="shared" si="172"/>
        <v>35</v>
      </c>
      <c r="T774">
        <f t="shared" si="210"/>
        <v>2.99</v>
      </c>
      <c r="U774">
        <f t="shared" si="211"/>
        <v>34</v>
      </c>
      <c r="V774" s="49">
        <f t="shared" si="173"/>
        <v>34</v>
      </c>
      <c r="W774">
        <f t="shared" si="212"/>
        <v>3.32</v>
      </c>
      <c r="X774">
        <f t="shared" si="213"/>
        <v>38</v>
      </c>
      <c r="Y774" s="49">
        <f t="shared" si="174"/>
        <v>38</v>
      </c>
      <c r="Z774">
        <f t="shared" si="214"/>
        <v>3.05</v>
      </c>
      <c r="AA774">
        <f t="shared" si="215"/>
        <v>34</v>
      </c>
      <c r="AB774">
        <f t="shared" si="175"/>
        <v>34</v>
      </c>
      <c r="AC774">
        <f t="shared" si="184"/>
        <v>2.98</v>
      </c>
      <c r="AD774" cm="1">
        <f t="array" ref="AD774">1+SUMPRODUCT((D$469:D$776=D774)*(AC$469:AC$776&lt;AC774))</f>
        <v>17</v>
      </c>
      <c r="AE774">
        <f t="shared" si="185"/>
        <v>17</v>
      </c>
      <c r="AF774">
        <f t="shared" si="186"/>
        <v>2.79</v>
      </c>
      <c r="AG774" cm="1">
        <f t="array" ref="AG774">1+SUMPRODUCT((D$469:D$776=D774)*(AF$469:AF$776&lt;AF774))</f>
        <v>5</v>
      </c>
      <c r="AH774">
        <f t="shared" si="187"/>
        <v>5</v>
      </c>
      <c r="AI774">
        <f t="shared" si="188"/>
        <v>3.41</v>
      </c>
      <c r="AJ774" cm="1">
        <f t="array" ref="AJ774">1+SUMPRODUCT((D$469:D$776=D774)*(AI$469:AI$776&lt;AI774))</f>
        <v>36</v>
      </c>
      <c r="AK774">
        <f t="shared" si="189"/>
        <v>36</v>
      </c>
      <c r="AL774">
        <f t="shared" si="190"/>
        <v>3.01</v>
      </c>
      <c r="AM774" cm="1">
        <f t="array" ref="AM774">1+SUMPRODUCT((D$469:D$776=D774)*(AL$469:AL$776&lt;AL774))</f>
        <v>18</v>
      </c>
      <c r="AN774">
        <f t="shared" si="191"/>
        <v>18</v>
      </c>
    </row>
    <row r="775" spans="2:40" x14ac:dyDescent="0.3">
      <c r="B775" t="s">
        <v>331</v>
      </c>
      <c r="C775" t="str">
        <f>VLOOKUP(B775,class!A$1:B$357,2,FALSE)</f>
        <v>Shire district</v>
      </c>
      <c r="D775" t="str">
        <f>VLOOKUP(B775,classifications!E$3:F$335,2,FALSE)</f>
        <v>Urban with Significant Rural (rural including hub towns 26-49%)</v>
      </c>
      <c r="E775" s="7">
        <f t="shared" si="200"/>
        <v>2.75</v>
      </c>
      <c r="F775" s="49">
        <f t="shared" si="201"/>
        <v>8</v>
      </c>
      <c r="G775" s="49">
        <f t="shared" si="168"/>
        <v>8</v>
      </c>
      <c r="H775">
        <f t="shared" si="202"/>
        <v>3.15</v>
      </c>
      <c r="I775" s="49">
        <f t="shared" si="203"/>
        <v>38</v>
      </c>
      <c r="J775" s="49">
        <f t="shared" si="169"/>
        <v>38</v>
      </c>
      <c r="K775">
        <f t="shared" si="204"/>
        <v>2.37</v>
      </c>
      <c r="L775">
        <f t="shared" si="205"/>
        <v>5</v>
      </c>
      <c r="M775" s="49">
        <f t="shared" si="170"/>
        <v>5</v>
      </c>
      <c r="N775">
        <f t="shared" si="206"/>
        <v>2.92</v>
      </c>
      <c r="O775">
        <f t="shared" si="207"/>
        <v>36</v>
      </c>
      <c r="P775" s="49">
        <f t="shared" si="171"/>
        <v>36</v>
      </c>
      <c r="Q775">
        <f t="shared" si="208"/>
        <v>2.89</v>
      </c>
      <c r="R775">
        <f t="shared" si="209"/>
        <v>30</v>
      </c>
      <c r="S775" s="49">
        <f t="shared" si="172"/>
        <v>30</v>
      </c>
      <c r="T775">
        <f t="shared" si="210"/>
        <v>2.95</v>
      </c>
      <c r="U775">
        <f t="shared" si="211"/>
        <v>32</v>
      </c>
      <c r="V775" s="49">
        <f t="shared" si="173"/>
        <v>32</v>
      </c>
      <c r="W775">
        <f t="shared" si="212"/>
        <v>2.87</v>
      </c>
      <c r="X775">
        <f t="shared" si="213"/>
        <v>29</v>
      </c>
      <c r="Y775" s="49">
        <f t="shared" si="174"/>
        <v>29</v>
      </c>
      <c r="Z775">
        <f t="shared" si="214"/>
        <v>2.86</v>
      </c>
      <c r="AA775">
        <f t="shared" si="215"/>
        <v>32</v>
      </c>
      <c r="AB775">
        <f t="shared" si="175"/>
        <v>32</v>
      </c>
      <c r="AC775">
        <f t="shared" si="184"/>
        <v>2.37</v>
      </c>
      <c r="AD775" cm="1">
        <f t="array" ref="AD775">1+SUMPRODUCT((D$469:D$776=D775)*(AC$469:AC$776&lt;AC775))</f>
        <v>2</v>
      </c>
      <c r="AE775">
        <f t="shared" si="185"/>
        <v>2</v>
      </c>
      <c r="AF775">
        <f t="shared" si="186"/>
        <v>3.53</v>
      </c>
      <c r="AG775" cm="1">
        <f t="array" ref="AG775">1+SUMPRODUCT((D$469:D$776=D775)*(AF$469:AF$776&lt;AF775))</f>
        <v>42</v>
      </c>
      <c r="AH775">
        <f t="shared" si="187"/>
        <v>42</v>
      </c>
      <c r="AI775">
        <f t="shared" si="188"/>
        <v>3.06</v>
      </c>
      <c r="AJ775" cm="1">
        <f t="array" ref="AJ775">1+SUMPRODUCT((D$469:D$776=D775)*(AI$469:AI$776&lt;AI775))</f>
        <v>23</v>
      </c>
      <c r="AK775">
        <f t="shared" si="189"/>
        <v>23</v>
      </c>
      <c r="AL775">
        <f t="shared" si="190"/>
        <v>3.25</v>
      </c>
      <c r="AM775" cm="1">
        <f t="array" ref="AM775">1+SUMPRODUCT((D$469:D$776=D775)*(AL$469:AL$776&lt;AL775))</f>
        <v>32</v>
      </c>
      <c r="AN775">
        <f t="shared" si="191"/>
        <v>32</v>
      </c>
    </row>
    <row r="776" spans="2:40" x14ac:dyDescent="0.3">
      <c r="B776" t="s">
        <v>332</v>
      </c>
      <c r="C776" t="str">
        <f>VLOOKUP(B776,class!A$1:B$357,2,FALSE)</f>
        <v>Unitary authority</v>
      </c>
      <c r="D776" t="str">
        <f>VLOOKUP(B776,classifications!E$3:F$335,2,FALSE)</f>
        <v>Urban with City and Town</v>
      </c>
      <c r="E776" s="7">
        <f t="shared" si="200"/>
        <v>3.18</v>
      </c>
      <c r="F776" s="49">
        <f t="shared" si="201"/>
        <v>59</v>
      </c>
      <c r="G776" s="49">
        <f t="shared" ref="G776" si="216">IF(E776="x",9999,F776)</f>
        <v>59</v>
      </c>
      <c r="H776">
        <f t="shared" si="202"/>
        <v>2.98</v>
      </c>
      <c r="I776" s="49">
        <f t="shared" si="203"/>
        <v>36</v>
      </c>
      <c r="J776" s="49">
        <f t="shared" ref="J776" si="217">IF(H776="x",9999,I776)</f>
        <v>36</v>
      </c>
      <c r="K776">
        <f t="shared" si="204"/>
        <v>2.89</v>
      </c>
      <c r="L776">
        <f t="shared" si="205"/>
        <v>39</v>
      </c>
      <c r="M776" s="49">
        <f t="shared" ref="M776" si="218">IF(K776="x",9999,L776)</f>
        <v>39</v>
      </c>
      <c r="N776">
        <f t="shared" si="206"/>
        <v>3.14</v>
      </c>
      <c r="O776">
        <f t="shared" si="207"/>
        <v>81</v>
      </c>
      <c r="P776" s="49">
        <f t="shared" ref="P776" si="219">IF(N776="x",9999,O776)</f>
        <v>81</v>
      </c>
      <c r="Q776">
        <f t="shared" si="208"/>
        <v>3.18</v>
      </c>
      <c r="R776">
        <f t="shared" si="209"/>
        <v>78</v>
      </c>
      <c r="S776" s="49">
        <f t="shared" ref="S776" si="220">IF(Q776="x",9999,R776)</f>
        <v>78</v>
      </c>
      <c r="T776">
        <f t="shared" si="210"/>
        <v>3</v>
      </c>
      <c r="U776">
        <f t="shared" si="211"/>
        <v>60</v>
      </c>
      <c r="V776" s="49">
        <f t="shared" ref="V776" si="221">IF(T776="x",9999,U776)</f>
        <v>60</v>
      </c>
      <c r="W776">
        <f t="shared" si="212"/>
        <v>3.19</v>
      </c>
      <c r="X776">
        <f t="shared" si="213"/>
        <v>76</v>
      </c>
      <c r="Y776" s="49">
        <f t="shared" ref="Y776" si="222">IF(W776="x",9999,X776)</f>
        <v>76</v>
      </c>
      <c r="Z776">
        <f t="shared" si="214"/>
        <v>2.98</v>
      </c>
      <c r="AA776">
        <f t="shared" si="215"/>
        <v>61</v>
      </c>
      <c r="AB776">
        <f t="shared" ref="AB776" si="223">IF(Z776="x",9999,AA776)</f>
        <v>61</v>
      </c>
      <c r="AC776">
        <f t="shared" si="184"/>
        <v>3.21</v>
      </c>
      <c r="AD776" cm="1">
        <f t="array" ref="AD776">1+SUMPRODUCT((D$469:D$776=D776)*(AC$469:AC$776&lt;AC776))</f>
        <v>66</v>
      </c>
      <c r="AE776">
        <f t="shared" si="185"/>
        <v>66</v>
      </c>
      <c r="AF776">
        <f t="shared" si="186"/>
        <v>3.53</v>
      </c>
      <c r="AG776" cm="1">
        <f t="array" ref="AG776">1+SUMPRODUCT((D$469:D$776=D776)*(AF$469:AF$776&lt;AF776))</f>
        <v>69</v>
      </c>
      <c r="AH776">
        <f t="shared" si="187"/>
        <v>69</v>
      </c>
      <c r="AI776">
        <f t="shared" si="188"/>
        <v>3.33</v>
      </c>
      <c r="AJ776" cm="1">
        <f t="array" ref="AJ776">1+SUMPRODUCT((D$469:D$776=D776)*(AI$469:AI$776&lt;AI776))</f>
        <v>64</v>
      </c>
      <c r="AK776">
        <f t="shared" si="189"/>
        <v>64</v>
      </c>
      <c r="AL776">
        <f t="shared" si="190"/>
        <v>3.45</v>
      </c>
      <c r="AM776" cm="1">
        <f t="array" ref="AM776">1+SUMPRODUCT((D$469:D$776=D776)*(AL$469:AL$776&lt;AL776))</f>
        <v>65</v>
      </c>
      <c r="AN776">
        <f t="shared" si="191"/>
        <v>65</v>
      </c>
    </row>
    <row r="777" spans="2:40" x14ac:dyDescent="0.3">
      <c r="B777" s="7"/>
      <c r="C777" s="7"/>
      <c r="D777" s="7"/>
      <c r="E777" s="7"/>
      <c r="F777" s="7"/>
      <c r="G777" s="7"/>
    </row>
    <row r="778" spans="2:40" x14ac:dyDescent="0.3">
      <c r="B778" s="7"/>
      <c r="C778" s="7"/>
      <c r="D778" s="7"/>
      <c r="E778" s="7"/>
      <c r="F778" s="7"/>
      <c r="G778" s="7"/>
    </row>
    <row r="779" spans="2:40" x14ac:dyDescent="0.3">
      <c r="B779" s="7"/>
      <c r="C779" s="7"/>
      <c r="D779" s="7"/>
      <c r="E779" s="7"/>
      <c r="F779" s="7"/>
      <c r="G779" s="7"/>
    </row>
    <row r="780" spans="2:40" x14ac:dyDescent="0.3">
      <c r="B780" s="7"/>
      <c r="C780" s="7"/>
      <c r="D780" t="s">
        <v>5</v>
      </c>
      <c r="E780" s="7">
        <f t="shared" ref="E780:E785" si="224">AVERAGEIF($D$469:$D$776,$D780,$E$469:$E$776)</f>
        <v>2.9852380952380946</v>
      </c>
      <c r="F780" s="7"/>
      <c r="G780" t="s">
        <v>5</v>
      </c>
      <c r="H780" s="7">
        <f t="shared" ref="H780:H785" si="225">AVERAGEIF($D$469:$D$776,$D780,$H$469:$H$776)</f>
        <v>2.9042857142857139</v>
      </c>
      <c r="J780" t="s">
        <v>5</v>
      </c>
      <c r="K780" s="7">
        <f t="shared" ref="K780:K785" si="226">AVERAGEIF($D$469:$D$776,$D780,$K$469:$K$776)</f>
        <v>2.7140476190476197</v>
      </c>
      <c r="M780" t="s">
        <v>5</v>
      </c>
      <c r="N780" s="7">
        <f t="shared" ref="N780:N785" si="227">AVERAGEIF($D$469:$D$776,$D780,$N$469:$N$776)</f>
        <v>2.6742857142857139</v>
      </c>
      <c r="P780" t="s">
        <v>5</v>
      </c>
      <c r="Q780" s="7">
        <f t="shared" ref="Q780:Q785" si="228">AVERAGEIF($D$469:$D$776,$D780,$Q$469:$Q$776)</f>
        <v>2.7009523809523821</v>
      </c>
      <c r="S780" t="s">
        <v>5</v>
      </c>
      <c r="T780" s="7">
        <f t="shared" ref="T780:T785" si="229">AVERAGEIF($D$469:$D$776,$D780,$T$469:$T$776)</f>
        <v>2.6652380952380947</v>
      </c>
      <c r="V780" t="s">
        <v>5</v>
      </c>
      <c r="W780" s="7">
        <f t="shared" ref="W780:W785" si="230">AVERAGEIF($D$469:$D$776,$D780,$W$469:$W$776)</f>
        <v>2.6848780487804875</v>
      </c>
      <c r="Y780" t="s">
        <v>5</v>
      </c>
      <c r="Z780" s="7">
        <f t="shared" ref="Z780:Z785" si="231">AVERAGEIF($D$469:$D$776,$D780,$Z$469:$Z$776)</f>
        <v>2.7630952380952385</v>
      </c>
      <c r="AB780" t="s">
        <v>5</v>
      </c>
      <c r="AC780" s="7">
        <f>AVERAGEIF($D$469:$D$776,$D780,AC$469:AC$776)</f>
        <v>2.9007142857142854</v>
      </c>
      <c r="AE780" t="s">
        <v>5</v>
      </c>
      <c r="AF780" s="7">
        <f>AVERAGEIF($D$469:$D$776,$D780,AF$469:AF$776)</f>
        <v>3.0614285714285709</v>
      </c>
      <c r="AH780" t="s">
        <v>5</v>
      </c>
      <c r="AI780" s="7">
        <f>AVERAGEIF($D$469:$D$776,$D780,AI$469:AI$776)</f>
        <v>2.956666666666667</v>
      </c>
      <c r="AK780" t="s">
        <v>5</v>
      </c>
      <c r="AL780" s="7">
        <f>AVERAGEIF($D$469:$D$776,$D780,AL$469:AL$776)</f>
        <v>3.1110256410256412</v>
      </c>
    </row>
    <row r="781" spans="2:40" x14ac:dyDescent="0.3">
      <c r="B781" s="7"/>
      <c r="C781" s="7"/>
      <c r="D781" t="s">
        <v>13</v>
      </c>
      <c r="E781" s="7">
        <f t="shared" si="224"/>
        <v>2.9482926829268297</v>
      </c>
      <c r="F781" s="7"/>
      <c r="G781" t="s">
        <v>13</v>
      </c>
      <c r="H781" s="7">
        <f t="shared" si="225"/>
        <v>2.9039024390243884</v>
      </c>
      <c r="J781" t="s">
        <v>13</v>
      </c>
      <c r="K781" s="7">
        <f t="shared" si="226"/>
        <v>2.755365853658537</v>
      </c>
      <c r="M781" t="s">
        <v>13</v>
      </c>
      <c r="N781" s="7">
        <f t="shared" si="227"/>
        <v>2.7082926829268286</v>
      </c>
      <c r="P781" t="s">
        <v>13</v>
      </c>
      <c r="Q781" s="7">
        <f t="shared" si="228"/>
        <v>2.7204878048780485</v>
      </c>
      <c r="S781" t="s">
        <v>13</v>
      </c>
      <c r="T781" s="7">
        <f t="shared" si="229"/>
        <v>2.7934146341463424</v>
      </c>
      <c r="V781" t="s">
        <v>13</v>
      </c>
      <c r="W781" s="7">
        <f t="shared" si="230"/>
        <v>2.8534146341463407</v>
      </c>
      <c r="Y781" t="s">
        <v>13</v>
      </c>
      <c r="Z781" s="7">
        <f t="shared" si="231"/>
        <v>2.7982926829268293</v>
      </c>
      <c r="AB781" t="s">
        <v>13</v>
      </c>
      <c r="AC781" s="7">
        <f t="shared" ref="AC781:AC785" si="232">AVERAGEIF($D$469:$D$776,$D781,AC$469:AC$776)</f>
        <v>3.0424390243902444</v>
      </c>
      <c r="AE781" t="s">
        <v>13</v>
      </c>
      <c r="AF781" s="7">
        <f t="shared" ref="AF781:AF785" si="233">AVERAGEIF($D$469:$D$776,$D781,AF$469:AF$776)</f>
        <v>3.2163414634146337</v>
      </c>
      <c r="AH781" t="s">
        <v>13</v>
      </c>
      <c r="AI781" s="7">
        <f t="shared" ref="AI781:AI785" si="234">AVERAGEIF($D$469:$D$776,$D781,AI$469:AI$776)</f>
        <v>3.0378048780487807</v>
      </c>
      <c r="AK781" t="s">
        <v>13</v>
      </c>
      <c r="AL781" s="7">
        <f t="shared" ref="AL781:AL785" si="235">AVERAGEIF($D$469:$D$776,$D781,AL$469:AL$776)</f>
        <v>3.0936585365853664</v>
      </c>
    </row>
    <row r="782" spans="2:40" x14ac:dyDescent="0.3">
      <c r="B782" s="7"/>
      <c r="C782" s="7"/>
      <c r="D782" t="s">
        <v>11</v>
      </c>
      <c r="E782" s="7">
        <f t="shared" si="224"/>
        <v>3.0391666666666666</v>
      </c>
      <c r="F782" s="7"/>
      <c r="G782" t="s">
        <v>11</v>
      </c>
      <c r="H782" s="7">
        <f t="shared" si="225"/>
        <v>2.9720833333333334</v>
      </c>
      <c r="J782" t="s">
        <v>11</v>
      </c>
      <c r="K782" s="7">
        <f t="shared" si="226"/>
        <v>2.866458333333334</v>
      </c>
      <c r="M782" t="s">
        <v>11</v>
      </c>
      <c r="N782" s="7">
        <f t="shared" si="227"/>
        <v>2.7689583333333325</v>
      </c>
      <c r="P782" t="s">
        <v>11</v>
      </c>
      <c r="Q782" s="7">
        <f t="shared" si="228"/>
        <v>2.8214583333333336</v>
      </c>
      <c r="S782" t="s">
        <v>11</v>
      </c>
      <c r="T782" s="7">
        <f t="shared" si="229"/>
        <v>2.8339583333333334</v>
      </c>
      <c r="V782" t="s">
        <v>11</v>
      </c>
      <c r="W782" s="7">
        <f t="shared" si="230"/>
        <v>2.8222916666666671</v>
      </c>
      <c r="Y782" t="s">
        <v>11</v>
      </c>
      <c r="Z782" s="7">
        <f t="shared" si="231"/>
        <v>2.7358333333333333</v>
      </c>
      <c r="AB782" t="s">
        <v>11</v>
      </c>
      <c r="AC782" s="7">
        <f t="shared" si="232"/>
        <v>2.9830000000000001</v>
      </c>
      <c r="AE782" t="s">
        <v>11</v>
      </c>
      <c r="AF782" s="7">
        <f t="shared" si="233"/>
        <v>3.2012244897959188</v>
      </c>
      <c r="AH782" t="s">
        <v>11</v>
      </c>
      <c r="AI782" s="7">
        <f t="shared" si="234"/>
        <v>3.0543999999999998</v>
      </c>
      <c r="AK782" t="s">
        <v>11</v>
      </c>
      <c r="AL782" s="7">
        <f t="shared" si="235"/>
        <v>3.1344897959183675</v>
      </c>
    </row>
    <row r="783" spans="2:40" x14ac:dyDescent="0.3">
      <c r="B783" s="7"/>
      <c r="C783" s="7"/>
      <c r="D783" t="s">
        <v>3</v>
      </c>
      <c r="E783" s="7">
        <f t="shared" si="224"/>
        <v>3.1148351648351658</v>
      </c>
      <c r="F783" s="7"/>
      <c r="G783" t="s">
        <v>3</v>
      </c>
      <c r="H783" s="7">
        <f t="shared" si="225"/>
        <v>3.0146153846153845</v>
      </c>
      <c r="J783" t="s">
        <v>3</v>
      </c>
      <c r="K783" s="7">
        <f t="shared" si="226"/>
        <v>2.9130769230769227</v>
      </c>
      <c r="M783" t="s">
        <v>3</v>
      </c>
      <c r="N783" s="7">
        <f t="shared" si="227"/>
        <v>2.8071428571428578</v>
      </c>
      <c r="P783" t="s">
        <v>3</v>
      </c>
      <c r="Q783" s="7">
        <f t="shared" si="228"/>
        <v>2.8717582417582417</v>
      </c>
      <c r="S783" t="s">
        <v>3</v>
      </c>
      <c r="T783" s="7">
        <f t="shared" si="229"/>
        <v>2.8897802197802194</v>
      </c>
      <c r="V783" t="s">
        <v>3</v>
      </c>
      <c r="W783" s="7">
        <f t="shared" si="230"/>
        <v>2.8730769230769235</v>
      </c>
      <c r="Y783" t="s">
        <v>3</v>
      </c>
      <c r="Z783" s="7">
        <f t="shared" si="231"/>
        <v>2.8339999999999992</v>
      </c>
      <c r="AB783" t="s">
        <v>3</v>
      </c>
      <c r="AC783" s="7">
        <f t="shared" si="232"/>
        <v>3.0461111111111103</v>
      </c>
      <c r="AE783" t="s">
        <v>3</v>
      </c>
      <c r="AF783" s="7">
        <f t="shared" si="233"/>
        <v>3.3239999999999998</v>
      </c>
      <c r="AH783" t="s">
        <v>3</v>
      </c>
      <c r="AI783" s="7">
        <f t="shared" si="234"/>
        <v>3.1449999999999987</v>
      </c>
      <c r="AK783" t="s">
        <v>3</v>
      </c>
      <c r="AL783" s="7">
        <f t="shared" si="235"/>
        <v>3.3037078651685396</v>
      </c>
    </row>
    <row r="784" spans="2:40" x14ac:dyDescent="0.3">
      <c r="B784" s="7"/>
      <c r="C784" s="7"/>
      <c r="D784" t="s">
        <v>7</v>
      </c>
      <c r="E784" s="7">
        <f t="shared" si="224"/>
        <v>3.1477777777777778</v>
      </c>
      <c r="F784" s="7"/>
      <c r="G784" t="s">
        <v>7</v>
      </c>
      <c r="H784" s="7">
        <f t="shared" si="225"/>
        <v>2.9633333333333334</v>
      </c>
      <c r="J784" t="s">
        <v>7</v>
      </c>
      <c r="K784" s="7">
        <f t="shared" si="226"/>
        <v>2.9155555555555557</v>
      </c>
      <c r="M784" t="s">
        <v>7</v>
      </c>
      <c r="N784" s="7">
        <f t="shared" si="227"/>
        <v>2.8888888888888888</v>
      </c>
      <c r="P784" t="s">
        <v>7</v>
      </c>
      <c r="Q784" s="7">
        <f t="shared" si="228"/>
        <v>2.6822222222222223</v>
      </c>
      <c r="S784" t="s">
        <v>7</v>
      </c>
      <c r="T784" s="7">
        <f t="shared" si="229"/>
        <v>2.9722222222222228</v>
      </c>
      <c r="V784" t="s">
        <v>7</v>
      </c>
      <c r="W784" s="7">
        <f t="shared" si="230"/>
        <v>3.1466666666666669</v>
      </c>
      <c r="Y784" t="s">
        <v>7</v>
      </c>
      <c r="Z784" s="7">
        <f t="shared" si="231"/>
        <v>2.9322222222222227</v>
      </c>
      <c r="AB784" t="s">
        <v>7</v>
      </c>
      <c r="AC784" s="7">
        <f t="shared" si="232"/>
        <v>3.0400000000000005</v>
      </c>
      <c r="AE784" t="s">
        <v>7</v>
      </c>
      <c r="AF784" s="7">
        <f t="shared" si="233"/>
        <v>3.4388888888888891</v>
      </c>
      <c r="AH784" t="s">
        <v>7</v>
      </c>
      <c r="AI784" s="7">
        <f t="shared" si="234"/>
        <v>3.0566666666666666</v>
      </c>
      <c r="AK784" t="s">
        <v>7</v>
      </c>
      <c r="AL784" s="7">
        <f t="shared" si="235"/>
        <v>3.2455555555555562</v>
      </c>
    </row>
    <row r="785" spans="2:40" x14ac:dyDescent="0.3">
      <c r="B785" s="7"/>
      <c r="C785" s="7"/>
      <c r="D785" t="s">
        <v>16</v>
      </c>
      <c r="E785" s="7">
        <f t="shared" si="224"/>
        <v>3.2924324324324328</v>
      </c>
      <c r="F785" s="7"/>
      <c r="G785" t="s">
        <v>16</v>
      </c>
      <c r="H785" s="7">
        <f t="shared" si="225"/>
        <v>3.1387837837837838</v>
      </c>
      <c r="J785" t="s">
        <v>16</v>
      </c>
      <c r="K785" s="7">
        <f t="shared" si="226"/>
        <v>3.0277027027027033</v>
      </c>
      <c r="M785" t="s">
        <v>16</v>
      </c>
      <c r="N785" s="7">
        <f t="shared" si="227"/>
        <v>3.0021621621621613</v>
      </c>
      <c r="P785" t="s">
        <v>16</v>
      </c>
      <c r="Q785" s="7">
        <f t="shared" si="228"/>
        <v>2.9754054054054055</v>
      </c>
      <c r="S785" t="s">
        <v>16</v>
      </c>
      <c r="T785" s="7">
        <f t="shared" si="229"/>
        <v>3.037027027027027</v>
      </c>
      <c r="V785" t="s">
        <v>16</v>
      </c>
      <c r="W785" s="7">
        <f t="shared" si="230"/>
        <v>2.9962162162162156</v>
      </c>
      <c r="Y785" t="s">
        <v>16</v>
      </c>
      <c r="Z785" s="7">
        <f t="shared" si="231"/>
        <v>2.9386486486486492</v>
      </c>
      <c r="AB785" t="s">
        <v>16</v>
      </c>
      <c r="AC785" s="7">
        <f t="shared" si="232"/>
        <v>3.0741891891891884</v>
      </c>
      <c r="AE785" t="s">
        <v>16</v>
      </c>
      <c r="AF785" s="7">
        <f t="shared" si="233"/>
        <v>3.3813513513513502</v>
      </c>
      <c r="AH785" t="s">
        <v>16</v>
      </c>
      <c r="AI785" s="7">
        <f t="shared" si="234"/>
        <v>3.1802739726027394</v>
      </c>
      <c r="AK785" t="s">
        <v>16</v>
      </c>
      <c r="AL785" s="7">
        <f t="shared" si="235"/>
        <v>3.354166666666667</v>
      </c>
    </row>
    <row r="786" spans="2:40" x14ac:dyDescent="0.3">
      <c r="B786" s="7"/>
      <c r="C786" s="7"/>
      <c r="D786" s="7" t="s">
        <v>907</v>
      </c>
      <c r="E786" s="7">
        <f>(SUMIF(D469:D776,D783,E469:E776)+SUMIF(D469:D776,D784,E469:E776)+SUMIF(D469:D776,D785,E469:E776))/(COUNTIF(D469:D776,D783)+COUNTIF(D469:D776,D784)+COUNTIF(D469:D776,D785))</f>
        <v>3.1738285714285719</v>
      </c>
      <c r="F786" s="7"/>
      <c r="G786" s="7" t="s">
        <v>907</v>
      </c>
      <c r="H786" s="7">
        <f>(SUMIF(D469:D776,G783,H469:H776)+SUMIF(D469:D776,G784,H469:H776)+SUMIF(D469:D776,G785,H469:H776))/(COUNTIF(D469:D776,G783)+COUNTIF(D469:D776,G784)+COUNTIF(D469:D776,G785))</f>
        <v>3.0472571428571427</v>
      </c>
      <c r="J786" s="7" t="s">
        <v>907</v>
      </c>
      <c r="K786" s="7">
        <f>(SUMIF(D469:D776,J783,K469:K776)+SUMIF(D469:D776,J784,K469:K776)+SUMIF(D469:D776,J785,K469:K776))/(COUNTIF(D469:D776,J783)+COUNTIF(D469:D776,J784)+COUNTIF(D469:D776,J785))</f>
        <v>2.9450285714285713</v>
      </c>
      <c r="M786" s="7" t="s">
        <v>907</v>
      </c>
      <c r="N786" s="7">
        <f>(SUMIF(D469:D776,M783,N469:N776)+SUMIF(D469:D776,M784,N469:N776)+SUMIF(D469:D776,M785,N469:N776))/(COUNTIF(D469:D776,M783)+COUNTIF(D469:D776,M784)+COUNTIF(D469:D776,M785))</f>
        <v>2.8777714285714286</v>
      </c>
      <c r="P786" s="7" t="s">
        <v>907</v>
      </c>
      <c r="Q786" s="7">
        <f>(SUMIF(D469:D776,P783,Q469:Q776)+SUMIF(D469:D776,P784,Q469:Q776)+SUMIF(D469:D776,P785,Q469:Q776))/(COUNTIF(D469:D776,P783)+COUNTIF(D469:D776,P784)+COUNTIF(D469:D776,P785))</f>
        <v>2.8894285714285712</v>
      </c>
      <c r="S786" s="7" t="s">
        <v>907</v>
      </c>
      <c r="T786" s="7">
        <f>(SUMIF(D469:D776,S783,T469:T776)+SUMIF(D469:D776,S784,T469:T776)+SUMIF(D469:D776,S785,T469:T776))/(COUNTIF(D469:D776,S783)+COUNTIF(D469:D776,S784)+COUNTIF(D469:D776,S785))</f>
        <v>2.9397714285714289</v>
      </c>
      <c r="V786" s="7" t="s">
        <v>907</v>
      </c>
      <c r="W786" s="7">
        <f>(SUMIF(D469:D776,S783,W469:W776)+SUMIF(D469:D776,S784,W469:W776)+SUMIF(D469:D776,S785,W469:W776))/(COUNTIF(D469:D776,S783)+COUNTIF(D469:D776,S784)+COUNTIF(D469:D776,S785))</f>
        <v>2.9228000000000001</v>
      </c>
      <c r="Y786" s="7" t="s">
        <v>907</v>
      </c>
      <c r="Z786" s="7">
        <f>(SUMIF(D469:D776,V783,Z469:Z776)+SUMIF(D469:D776,V784,Z469:Z776)+SUMIF(D469:D776,V785,Z469:Z776))/(COUNTIF(D469:D776,V783)+COUNTIF(D469:D776,V784)+COUNTIF(D469:D776,V785))</f>
        <v>2.8509142857142855</v>
      </c>
      <c r="AB786" s="7" t="s">
        <v>907</v>
      </c>
      <c r="AC786" s="7">
        <f>(SUMIF($D469:$D776,Y783,AC469:AC776)+SUMIF($D469:$D776,Y784,AC469:AC776)+SUMIF($D469:$D776,Y785,AC469:AC776))/(COUNTIF($D469:$D776,Y783)+COUNTIF($D469:$D776,Y784)+COUNTIF($D469:$D776,Y785))</f>
        <v>3.0228571428571422</v>
      </c>
      <c r="AE786" s="7" t="s">
        <v>907</v>
      </c>
      <c r="AF786" s="7">
        <f>(SUMIF($D469:$D776,AB783,AF469:AF776)+SUMIF($D469:$D776,AB784,AF469:AF776)+SUMIF($D469:$D776,AB785,AF469:AF776))/(COUNTIF($D469:$D776,AB783)+COUNTIF($D469:$D776,AB784)+COUNTIF($D469:$D776,AB785))</f>
        <v>3.3161714285714283</v>
      </c>
      <c r="AH786" s="7" t="s">
        <v>907</v>
      </c>
      <c r="AI786" s="7">
        <f>(SUMIF($D469:$D776,AE783,AI469:AI776)+SUMIF($D469:$D776,AE784,AI469:AI776)+SUMIF($D469:$D776,AE785,AI469:AI776))/(COUNTIF($D469:$D776,AE783)+COUNTIF($D469:$D776,AE784)+COUNTIF($D469:$D776,AE785))</f>
        <v>3.1012571428571416</v>
      </c>
      <c r="AK786" s="7" t="s">
        <v>907</v>
      </c>
      <c r="AL786" s="7">
        <f>(SUMIF($D469:$D776,AH783,AL469:AL776)+SUMIF($D469:$D776,AH784,AL469:AL776)+SUMIF($D469:$D776,AH785,AL469:AL776))/(COUNTIF($D469:$D776,AH783)+COUNTIF($D469:$D776,AH784)+COUNTIF($D469:$D776,AH785))</f>
        <v>3.2270857142857143</v>
      </c>
    </row>
    <row r="787" spans="2:40" x14ac:dyDescent="0.3">
      <c r="B787" s="7"/>
      <c r="C787" s="7"/>
      <c r="D787" s="7" t="s">
        <v>906</v>
      </c>
      <c r="E787" s="7">
        <f>(SUMIF(D469:D776,D780,E469:E776)+SUMIF(D469:D776,D781,E469:E776))/(COUNTIF(D469:D776,D780)+COUNTIF(D469:D776,D781))</f>
        <v>2.9669879518072286</v>
      </c>
      <c r="F787" s="7"/>
      <c r="G787" s="7" t="s">
        <v>906</v>
      </c>
      <c r="H787" s="7">
        <f>(SUMIF(D469:D776,G780,H469:H776)+SUMIF(D469:D776,G781,H469:H776))/(COUNTIF(D469:D776,G780)+COUNTIF(D469:D776,G781))</f>
        <v>2.9040963855421675</v>
      </c>
      <c r="J787" s="7" t="s">
        <v>906</v>
      </c>
      <c r="K787" s="7">
        <f>(SUMIF(D469:D776,J780,K469:K776)+SUMIF(D469:D776,J781,K469:K776))/(COUNTIF(D469:D776,J780)+COUNTIF(D469:D776,J781))</f>
        <v>2.7344578313253018</v>
      </c>
      <c r="M787" s="7" t="s">
        <v>906</v>
      </c>
      <c r="N787" s="7">
        <f>(SUMIF(D469:D776,M780,N469:N776)+SUMIF(D469:D776,M781,N469:N776))/(COUNTIF(D469:D776,M780)+COUNTIF(D469:D776,M781))</f>
        <v>2.6910843373493969</v>
      </c>
      <c r="P787" s="7" t="s">
        <v>906</v>
      </c>
      <c r="Q787" s="7">
        <f>(SUMIF(D469:D776,P780,Q469:Q776)+SUMIF(D469:D776,P781,Q469:Q776))/(COUNTIF(D469:D776,P780)+COUNTIF(D469:D776,P781))</f>
        <v>2.7106024096385544</v>
      </c>
      <c r="S787" s="7" t="s">
        <v>906</v>
      </c>
      <c r="T787" s="7">
        <f>(SUMIF(D469:D776,S780,T469:T776)+SUMIF(D469:D776,S781,T469:T776))/(COUNTIF(D469:D776,S780)+COUNTIF(D469:D776,S781))</f>
        <v>2.7285542168674701</v>
      </c>
      <c r="V787" s="7" t="s">
        <v>906</v>
      </c>
      <c r="W787" s="7">
        <f>(SUMIF(D469:D776,S780,W469:W776)+SUMIF(D469:D776,S781,W469:W776))/(COUNTIF(D469:D776,S780)+COUNTIF(D469:D776,S781))</f>
        <v>2.7357831325301198</v>
      </c>
      <c r="Y787" s="7" t="s">
        <v>906</v>
      </c>
      <c r="Z787" s="7">
        <f>(SUMIF(D469:D776,V780,Z469:Z776)+SUMIF(D469:D776,V781,Z469:Z776))/(COUNTIF(D469:D776,V780)+COUNTIF(D469:D776,V781))</f>
        <v>2.7804819277108437</v>
      </c>
      <c r="AB787" s="7" t="s">
        <v>906</v>
      </c>
      <c r="AC787" s="7">
        <f>(SUMIF($D469:$D776,Y780,AC469:AC776)+SUMIF($D469:$D776,Y781,AC469:AC776))/(COUNTIF($D469:$D776,Y780)+COUNTIF($D469:$D776,Y781))</f>
        <v>2.9707228915662651</v>
      </c>
      <c r="AE787" s="7" t="s">
        <v>906</v>
      </c>
      <c r="AF787" s="7">
        <f>(SUMIF($D469:$D776,AB780,AF469:AF776)+SUMIF($D469:$D776,AB781,AF469:AF776))/(COUNTIF($D469:$D776,AB780)+COUNTIF($D469:$D776,AB781))</f>
        <v>3.137951807228915</v>
      </c>
      <c r="AH787" s="7" t="s">
        <v>906</v>
      </c>
      <c r="AI787" s="7">
        <f>(SUMIF($D469:$D776,AE780,AI469:AI776)+SUMIF($D469:$D776,AE781,AI469:AI776))/(COUNTIF($D469:$D776,AE780)+COUNTIF($D469:$D776,AE781))</f>
        <v>2.9967469879518074</v>
      </c>
      <c r="AK787" s="7" t="s">
        <v>906</v>
      </c>
      <c r="AL787" s="7">
        <f>(SUMIF($D469:$D776,AH780,AL469:AL776)+SUMIF($D469:$D776,AH781,AL469:AL776))/(COUNTIF($D469:$D776,AH780)+COUNTIF($D469:$D776,AH781))</f>
        <v>2.99</v>
      </c>
    </row>
    <row r="788" spans="2:40" x14ac:dyDescent="0.3">
      <c r="B788" s="7"/>
      <c r="C788" s="7"/>
      <c r="D788" s="7" t="s">
        <v>1006</v>
      </c>
      <c r="E788" s="7">
        <f>E782</f>
        <v>3.0391666666666666</v>
      </c>
      <c r="F788" s="7"/>
      <c r="G788" s="7" t="s">
        <v>1006</v>
      </c>
      <c r="H788" s="7">
        <f>H782</f>
        <v>2.9720833333333334</v>
      </c>
      <c r="J788" s="7" t="s">
        <v>1006</v>
      </c>
      <c r="K788" s="7">
        <f>K782</f>
        <v>2.866458333333334</v>
      </c>
      <c r="M788" s="7" t="s">
        <v>1006</v>
      </c>
      <c r="N788" s="7">
        <f>N782</f>
        <v>2.7689583333333325</v>
      </c>
      <c r="P788" s="7" t="s">
        <v>1006</v>
      </c>
      <c r="Q788" s="7">
        <f>Q782</f>
        <v>2.8214583333333336</v>
      </c>
      <c r="S788" s="7" t="s">
        <v>1006</v>
      </c>
      <c r="T788" s="7">
        <f>T782</f>
        <v>2.8339583333333334</v>
      </c>
      <c r="V788" s="7" t="s">
        <v>1006</v>
      </c>
      <c r="W788" s="7">
        <f>W782</f>
        <v>2.8222916666666671</v>
      </c>
      <c r="Y788" s="7" t="s">
        <v>1006</v>
      </c>
      <c r="Z788" s="7">
        <f>Z782</f>
        <v>2.7358333333333333</v>
      </c>
      <c r="AB788" s="7" t="s">
        <v>1006</v>
      </c>
      <c r="AC788" s="7">
        <f>AC782</f>
        <v>2.9830000000000001</v>
      </c>
      <c r="AE788" s="7" t="s">
        <v>1006</v>
      </c>
      <c r="AF788" s="7">
        <f>AF782</f>
        <v>3.2012244897959188</v>
      </c>
      <c r="AH788" s="7" t="s">
        <v>1006</v>
      </c>
      <c r="AI788" s="7">
        <f>AI782</f>
        <v>3.0543999999999998</v>
      </c>
      <c r="AK788" s="7" t="s">
        <v>1006</v>
      </c>
      <c r="AL788" s="7">
        <f>AL782</f>
        <v>3.1344897959183675</v>
      </c>
    </row>
    <row r="790" spans="2:40" x14ac:dyDescent="0.3">
      <c r="D790" t="str">
        <f>frontsheet!B7</f>
        <v>Shire district</v>
      </c>
      <c r="E790" s="7">
        <f>AVERAGEIF($C$469:$C$815,$D790,E$469:E$815)</f>
        <v>3.0401657458563536</v>
      </c>
      <c r="H790" s="7">
        <f>AVERAGEIF($C$469:$C$815,$D790,H$469:H$815)</f>
        <v>2.9478453038674028</v>
      </c>
      <c r="K790" s="7">
        <f>AVERAGEIF($C$469:$C$815,$D790,K$469:K$815)</f>
        <v>2.8039779005524852</v>
      </c>
      <c r="N790" s="7">
        <f>AVERAGEIF($C$469:$C$815,$D790,N$469:N$815)</f>
        <v>2.7335911602209952</v>
      </c>
      <c r="Q790" s="7">
        <f>AVERAGEIF($C$469:$C$815,$D790,Q$469:Q$815)</f>
        <v>2.7714917127071828</v>
      </c>
      <c r="T790" s="7">
        <f>AVERAGEIF($C$469:$C$815,$D790,T$469:T$815)</f>
        <v>2.811546961325968</v>
      </c>
      <c r="W790" s="7">
        <f>AVERAGEIF($C$469:$C$815,$D790,W$469:W$815)</f>
        <v>2.814888888888889</v>
      </c>
      <c r="Z790" s="7">
        <f>AVERAGEIF($C$469:$C$815,$D790,Z$469:Z$815)</f>
        <v>2.7687222222222236</v>
      </c>
      <c r="AC790" s="7">
        <f>AVERAGEIF($C$469:$C$815,$D790,AC$469:AC$815)</f>
        <v>2.9873888888888898</v>
      </c>
      <c r="AF790" s="7">
        <f>AVERAGEIF($C$469:$C$815,$D790,AF$469:AF$815)</f>
        <v>3.2196089385474864</v>
      </c>
      <c r="AI790" s="7">
        <f>AVERAGEIF($C$469:$C$815,$D790,AI$469:AI$815)</f>
        <v>3.0306145251396623</v>
      </c>
      <c r="AL790" s="7">
        <f>AVERAGEIF($C$469:$C$815,$D790,AL$469:AL$815)</f>
        <v>3.1904046242774569</v>
      </c>
    </row>
    <row r="792" spans="2:40" x14ac:dyDescent="0.3">
      <c r="B792" s="7" t="s">
        <v>883</v>
      </c>
      <c r="C792" t="str">
        <f>VLOOKUP(B792,class!A$1:B$370,2,FALSE)</f>
        <v>Shire county</v>
      </c>
      <c r="E792" s="7">
        <f t="shared" ref="E792:E815" si="236">VLOOKUP($B792,$B$7:$G$431,2,FALSE)</f>
        <v>3.09</v>
      </c>
      <c r="F792" s="49">
        <f t="shared" ref="F792" si="237">1+SUMPRODUCT((D$469:D$776=D792)*(E$469:E$776&lt;E792))</f>
        <v>1</v>
      </c>
      <c r="G792" s="49">
        <f t="shared" ref="G792" si="238">IF(E792="x",9999,F792)</f>
        <v>1</v>
      </c>
      <c r="H792">
        <f t="shared" ref="H792:H815" si="239">VLOOKUP($B792,$B$7:$G$431,3,FALSE)</f>
        <v>2.98</v>
      </c>
      <c r="I792" s="49">
        <f t="shared" ref="I792" si="240">1+SUMPRODUCT((D$469:D$776=D792)*(H$469:H$776&lt;H792))</f>
        <v>1</v>
      </c>
      <c r="J792" s="49">
        <f t="shared" ref="J792" si="241">IF(H792="x",9999,I792)</f>
        <v>1</v>
      </c>
      <c r="K792">
        <f t="shared" ref="K792:K815" si="242">VLOOKUP($B792,$B$7:$G$431,4,FALSE)</f>
        <v>2.68</v>
      </c>
      <c r="L792">
        <f t="shared" ref="L792" si="243">1+SUMPRODUCT((D$469:D$776=D792)*(K$469:K$776&lt;K792))</f>
        <v>1</v>
      </c>
      <c r="M792" s="49">
        <f t="shared" ref="M792" si="244">IF(K792="x",9999,L792)</f>
        <v>1</v>
      </c>
      <c r="N792">
        <f t="shared" ref="N792:N815" si="245">VLOOKUP($B792,$B$7:$G$431,5,FALSE)</f>
        <v>2.77</v>
      </c>
      <c r="O792">
        <f t="shared" ref="O792" si="246">1+SUMPRODUCT((D$469:D$776=D792)*(N$469:N$776&lt;N792))</f>
        <v>1</v>
      </c>
      <c r="P792" s="49">
        <f t="shared" ref="P792" si="247">IF(N792="x",9999,O792)</f>
        <v>1</v>
      </c>
      <c r="Q792">
        <f t="shared" ref="Q792:Q815" si="248">VLOOKUP($B792,$B$7:$G$431,6,FALSE)</f>
        <v>3.08</v>
      </c>
      <c r="R792">
        <f t="shared" ref="R792" si="249">1+SUMPRODUCT((D$469:D$776=D792)*(Q$469:Q$776&lt;Q792))</f>
        <v>1</v>
      </c>
      <c r="S792" s="49">
        <f t="shared" ref="S792" si="250">IF(Q792="x",9999,R792)</f>
        <v>1</v>
      </c>
      <c r="T792">
        <f t="shared" ref="T792:T815" si="251">VLOOKUP($B792,$B$7:$H$431,7,FALSE)</f>
        <v>2.86</v>
      </c>
      <c r="U792">
        <f t="shared" ref="U792" si="252">1+SUMPRODUCT((D$469:D$776=D792)*(T$469:T$776&lt;T792))</f>
        <v>1</v>
      </c>
      <c r="V792" s="49">
        <f t="shared" ref="V792" si="253">IF(T792="x",9999,U792)</f>
        <v>1</v>
      </c>
      <c r="W792">
        <f t="shared" ref="W792:W815" si="254">VLOOKUP($B792,$B$7:$I$431,8,FALSE)</f>
        <v>3.19</v>
      </c>
      <c r="X792">
        <f t="shared" ref="X792" si="255">1+SUMPRODUCT((D$469:D$776=D792)*(W$469:W$776&lt;W792))</f>
        <v>1</v>
      </c>
      <c r="Y792" s="49">
        <f t="shared" ref="Y792" si="256">IF(W792="x",9999,X792)</f>
        <v>1</v>
      </c>
      <c r="Z792">
        <f t="shared" ref="Z792:Z815" si="257">VLOOKUP($B792,$B$7:$J$431,9,FALSE)</f>
        <v>2.83</v>
      </c>
      <c r="AA792">
        <f t="shared" ref="AA792" si="258">1+SUMPRODUCT((D$469:D$776=D792)*(Z$469:Z$776&lt;Z792))</f>
        <v>1</v>
      </c>
      <c r="AB792">
        <f t="shared" ref="AB792" si="259">IF(Z792="x",9999,AA792)</f>
        <v>1</v>
      </c>
      <c r="AC792">
        <f t="shared" ref="AC792:AC815" si="260">VLOOKUP($B792,$B$7:$Z$431,10,FALSE)</f>
        <v>3.15</v>
      </c>
      <c r="AD792" cm="1">
        <f t="array" ref="AD792">1+SUMPRODUCT((D$469:D$776=D792)*(AC$469:AC$776&lt;AC792))</f>
        <v>1</v>
      </c>
      <c r="AE792">
        <f t="shared" ref="AE792" si="261">IF(AC792="x",9999,AD792)</f>
        <v>1</v>
      </c>
      <c r="AF792">
        <f t="shared" ref="AF792:AF815" si="262">VLOOKUP($B792,$B$7:$Z$431,11,FALSE)</f>
        <v>3.2</v>
      </c>
      <c r="AG792" cm="1">
        <f t="array" ref="AG792">1+SUMPRODUCT((D$469:D$776=D792)*(AF$469:AF$776&lt;AF792))</f>
        <v>1</v>
      </c>
      <c r="AH792">
        <f t="shared" ref="AH792" si="263">IF(AF792="x",9999,AG792)</f>
        <v>1</v>
      </c>
      <c r="AI792">
        <f t="shared" ref="AI792:AI815" si="264">VLOOKUP($B792,$B$7:$Z$431,12,FALSE)</f>
        <v>3.03</v>
      </c>
      <c r="AJ792" cm="1">
        <f t="array" ref="AJ792">1+SUMPRODUCT((D$469:D$776=D792)*(AI$469:AI$776&lt;AI792))</f>
        <v>1</v>
      </c>
      <c r="AK792">
        <f t="shared" ref="AK792" si="265">IF(AI792="x",9999,AJ792)</f>
        <v>1</v>
      </c>
      <c r="AL792">
        <f t="shared" ref="AL792:AL815" si="266">VLOOKUP($B792,$B$7:$Z$431,13,FALSE)</f>
        <v>3.02</v>
      </c>
      <c r="AM792" cm="1">
        <f t="array" ref="AM792">1+SUMPRODUCT((D$469:D$776=D792)*(AL$469:AL$776&lt;AL792))</f>
        <v>1</v>
      </c>
      <c r="AN792">
        <f t="shared" ref="AN792" si="267">IF(AL792="x",9999,AM792)</f>
        <v>1</v>
      </c>
    </row>
    <row r="793" spans="2:40" x14ac:dyDescent="0.3">
      <c r="B793" s="7" t="s">
        <v>333</v>
      </c>
      <c r="C793" t="str">
        <f>VLOOKUP(B793,class!A$1:B$370,2,FALSE)</f>
        <v>Shire county</v>
      </c>
      <c r="E793" s="7">
        <f t="shared" si="236"/>
        <v>2.87</v>
      </c>
      <c r="F793" s="49">
        <f t="shared" ref="F793:F815" si="268">1+SUMPRODUCT((D$469:D$776=D793)*(E$469:E$776&lt;E793))</f>
        <v>1</v>
      </c>
      <c r="G793" s="49">
        <f t="shared" ref="G793:G815" si="269">IF(E793="x",9999,F793)</f>
        <v>1</v>
      </c>
      <c r="H793">
        <f t="shared" si="239"/>
        <v>3.15</v>
      </c>
      <c r="I793" s="49">
        <f t="shared" ref="I793:I815" si="270">1+SUMPRODUCT((D$469:D$776=D793)*(H$469:H$776&lt;H793))</f>
        <v>1</v>
      </c>
      <c r="J793" s="49">
        <f t="shared" ref="J793:J815" si="271">IF(H793="x",9999,I793)</f>
        <v>1</v>
      </c>
      <c r="K793">
        <f t="shared" si="242"/>
        <v>2.71</v>
      </c>
      <c r="L793">
        <f t="shared" ref="L793:L815" si="272">1+SUMPRODUCT((D$469:D$776=D793)*(K$469:K$776&lt;K793))</f>
        <v>1</v>
      </c>
      <c r="M793" s="49">
        <f t="shared" ref="M793:M815" si="273">IF(K793="x",9999,L793)</f>
        <v>1</v>
      </c>
      <c r="N793">
        <f t="shared" si="245"/>
        <v>2.86</v>
      </c>
      <c r="O793">
        <f t="shared" ref="O793:O815" si="274">1+SUMPRODUCT((D$469:D$776=D793)*(N$469:N$776&lt;N793))</f>
        <v>1</v>
      </c>
      <c r="P793" s="49">
        <f t="shared" ref="P793:P815" si="275">IF(N793="x",9999,O793)</f>
        <v>1</v>
      </c>
      <c r="Q793">
        <f t="shared" si="248"/>
        <v>2.74</v>
      </c>
      <c r="R793">
        <f t="shared" ref="R793:R815" si="276">1+SUMPRODUCT((D$469:D$776=D793)*(Q$469:Q$776&lt;Q793))</f>
        <v>1</v>
      </c>
      <c r="S793" s="49">
        <f t="shared" ref="S793:S815" si="277">IF(Q793="x",9999,R793)</f>
        <v>1</v>
      </c>
      <c r="T793">
        <f t="shared" si="251"/>
        <v>2.68</v>
      </c>
      <c r="U793">
        <f t="shared" ref="U793:U815" si="278">1+SUMPRODUCT((D$469:D$776=D793)*(T$469:T$776&lt;T793))</f>
        <v>1</v>
      </c>
      <c r="V793" s="49">
        <f t="shared" ref="V793:V815" si="279">IF(T793="x",9999,U793)</f>
        <v>1</v>
      </c>
      <c r="W793">
        <f t="shared" si="254"/>
        <v>2.77</v>
      </c>
      <c r="X793">
        <f t="shared" ref="X793:X815" si="280">1+SUMPRODUCT((D$469:D$776=D793)*(W$469:W$776&lt;W793))</f>
        <v>1</v>
      </c>
      <c r="Y793" s="49">
        <f t="shared" ref="Y793:Y815" si="281">IF(W793="x",9999,X793)</f>
        <v>1</v>
      </c>
      <c r="Z793">
        <f t="shared" si="257"/>
        <v>2.59</v>
      </c>
      <c r="AA793">
        <f t="shared" ref="AA793:AA815" si="282">1+SUMPRODUCT((D$469:D$776=D793)*(Z$469:Z$776&lt;Z793))</f>
        <v>1</v>
      </c>
      <c r="AB793">
        <f t="shared" ref="AB793:AB815" si="283">IF(Z793="x",9999,AA793)</f>
        <v>1</v>
      </c>
      <c r="AC793">
        <f t="shared" si="260"/>
        <v>3.01</v>
      </c>
      <c r="AD793" cm="1">
        <f t="array" ref="AD793">1+SUMPRODUCT((D$469:D$776=D793)*(AC$469:AC$776&lt;AC793))</f>
        <v>1</v>
      </c>
      <c r="AE793">
        <f t="shared" ref="AE793:AE815" si="284">IF(AC793="x",9999,AD793)</f>
        <v>1</v>
      </c>
      <c r="AF793">
        <f t="shared" si="262"/>
        <v>3.34</v>
      </c>
      <c r="AG793" cm="1">
        <f t="array" ref="AG793">1+SUMPRODUCT((D$469:D$776=D793)*(AF$469:AF$776&lt;AF793))</f>
        <v>1</v>
      </c>
      <c r="AH793">
        <f t="shared" ref="AH793:AH815" si="285">IF(AF793="x",9999,AG793)</f>
        <v>1</v>
      </c>
      <c r="AI793">
        <f t="shared" si="264"/>
        <v>3.07</v>
      </c>
      <c r="AJ793" cm="1">
        <f t="array" ref="AJ793">1+SUMPRODUCT((D$469:D$776=D793)*(AI$469:AI$776&lt;AI793))</f>
        <v>1</v>
      </c>
      <c r="AK793">
        <f t="shared" ref="AK793:AK815" si="286">IF(AI793="x",9999,AJ793)</f>
        <v>1</v>
      </c>
      <c r="AL793">
        <f t="shared" si="266"/>
        <v>3.34</v>
      </c>
      <c r="AM793" cm="1">
        <f t="array" ref="AM793">1+SUMPRODUCT((D$469:D$776=D793)*(AL$469:AL$776&lt;AL793))</f>
        <v>1</v>
      </c>
      <c r="AN793">
        <f t="shared" ref="AN793:AN815" si="287">IF(AL793="x",9999,AM793)</f>
        <v>1</v>
      </c>
    </row>
    <row r="794" spans="2:40" x14ac:dyDescent="0.3">
      <c r="B794" s="7" t="s">
        <v>334</v>
      </c>
      <c r="C794" t="str">
        <f>VLOOKUP(B794,class!A$1:B$370,2,FALSE)</f>
        <v>Shire county</v>
      </c>
      <c r="E794" s="7">
        <f t="shared" si="236"/>
        <v>2.95</v>
      </c>
      <c r="F794" s="49">
        <f t="shared" si="268"/>
        <v>1</v>
      </c>
      <c r="G794" s="49">
        <f t="shared" si="269"/>
        <v>1</v>
      </c>
      <c r="H794">
        <f t="shared" si="239"/>
        <v>3.11</v>
      </c>
      <c r="I794" s="49">
        <f t="shared" si="270"/>
        <v>1</v>
      </c>
      <c r="J794" s="49">
        <f t="shared" si="271"/>
        <v>1</v>
      </c>
      <c r="K794">
        <f t="shared" si="242"/>
        <v>2.71</v>
      </c>
      <c r="L794">
        <f t="shared" si="272"/>
        <v>1</v>
      </c>
      <c r="M794" s="49">
        <f t="shared" si="273"/>
        <v>1</v>
      </c>
      <c r="N794">
        <f t="shared" si="245"/>
        <v>2.68</v>
      </c>
      <c r="O794">
        <f t="shared" si="274"/>
        <v>1</v>
      </c>
      <c r="P794" s="49">
        <f t="shared" si="275"/>
        <v>1</v>
      </c>
      <c r="Q794">
        <f t="shared" si="248"/>
        <v>2.75</v>
      </c>
      <c r="R794">
        <f t="shared" si="276"/>
        <v>1</v>
      </c>
      <c r="S794" s="49">
        <f t="shared" si="277"/>
        <v>1</v>
      </c>
      <c r="T794">
        <f t="shared" si="251"/>
        <v>2.93</v>
      </c>
      <c r="U794">
        <f t="shared" si="278"/>
        <v>1</v>
      </c>
      <c r="V794" s="49">
        <f t="shared" si="279"/>
        <v>1</v>
      </c>
      <c r="W794">
        <f t="shared" si="254"/>
        <v>2.97</v>
      </c>
      <c r="X794">
        <f t="shared" si="280"/>
        <v>1</v>
      </c>
      <c r="Y794" s="49">
        <f t="shared" si="281"/>
        <v>1</v>
      </c>
      <c r="Z794">
        <f t="shared" si="257"/>
        <v>2.7</v>
      </c>
      <c r="AA794">
        <f t="shared" si="282"/>
        <v>1</v>
      </c>
      <c r="AB794">
        <f t="shared" si="283"/>
        <v>1</v>
      </c>
      <c r="AC794">
        <f t="shared" si="260"/>
        <v>2.97</v>
      </c>
      <c r="AD794" cm="1">
        <f t="array" ref="AD794">1+SUMPRODUCT((D$469:D$776=D794)*(AC$469:AC$776&lt;AC794))</f>
        <v>1</v>
      </c>
      <c r="AE794">
        <f t="shared" si="284"/>
        <v>1</v>
      </c>
      <c r="AF794">
        <f t="shared" si="262"/>
        <v>3.34</v>
      </c>
      <c r="AG794" cm="1">
        <f t="array" ref="AG794">1+SUMPRODUCT((D$469:D$776=D794)*(AF$469:AF$776&lt;AF794))</f>
        <v>1</v>
      </c>
      <c r="AH794">
        <f t="shared" si="285"/>
        <v>1</v>
      </c>
      <c r="AI794">
        <f t="shared" si="264"/>
        <v>2.98</v>
      </c>
      <c r="AJ794" cm="1">
        <f t="array" ref="AJ794">1+SUMPRODUCT((D$469:D$776=D794)*(AI$469:AI$776&lt;AI794))</f>
        <v>1</v>
      </c>
      <c r="AK794">
        <f t="shared" si="286"/>
        <v>1</v>
      </c>
      <c r="AL794">
        <f t="shared" si="266"/>
        <v>3.05</v>
      </c>
      <c r="AM794" cm="1">
        <f t="array" ref="AM794">1+SUMPRODUCT((D$469:D$776=D794)*(AL$469:AL$776&lt;AL794))</f>
        <v>1</v>
      </c>
      <c r="AN794">
        <f t="shared" si="287"/>
        <v>1</v>
      </c>
    </row>
    <row r="795" spans="2:40" x14ac:dyDescent="0.3">
      <c r="B795" s="7" t="s">
        <v>335</v>
      </c>
      <c r="C795" t="str">
        <f>VLOOKUP(B795,class!A$1:B$370,2,FALSE)</f>
        <v>Shire county</v>
      </c>
      <c r="E795" s="7">
        <f t="shared" si="236"/>
        <v>3.01</v>
      </c>
      <c r="F795" s="49">
        <f t="shared" si="268"/>
        <v>1</v>
      </c>
      <c r="G795" s="49">
        <f t="shared" si="269"/>
        <v>1</v>
      </c>
      <c r="H795">
        <f t="shared" si="239"/>
        <v>2.9</v>
      </c>
      <c r="I795" s="49">
        <f t="shared" si="270"/>
        <v>1</v>
      </c>
      <c r="J795" s="49">
        <f t="shared" si="271"/>
        <v>1</v>
      </c>
      <c r="K795">
        <f t="shared" si="242"/>
        <v>2.78</v>
      </c>
      <c r="L795">
        <f t="shared" si="272"/>
        <v>1</v>
      </c>
      <c r="M795" s="49">
        <f t="shared" si="273"/>
        <v>1</v>
      </c>
      <c r="N795">
        <f t="shared" si="245"/>
        <v>2.77</v>
      </c>
      <c r="O795">
        <f t="shared" si="274"/>
        <v>1</v>
      </c>
      <c r="P795" s="49">
        <f t="shared" si="275"/>
        <v>1</v>
      </c>
      <c r="Q795">
        <f t="shared" si="248"/>
        <v>2.65</v>
      </c>
      <c r="R795">
        <f t="shared" si="276"/>
        <v>1</v>
      </c>
      <c r="S795" s="49">
        <f t="shared" si="277"/>
        <v>1</v>
      </c>
      <c r="T795">
        <f t="shared" si="251"/>
        <v>2.69</v>
      </c>
      <c r="U795">
        <f t="shared" si="278"/>
        <v>1</v>
      </c>
      <c r="V795" s="49">
        <f t="shared" si="279"/>
        <v>1</v>
      </c>
      <c r="W795">
        <f t="shared" si="254"/>
        <v>2.75</v>
      </c>
      <c r="X795">
        <f t="shared" si="280"/>
        <v>1</v>
      </c>
      <c r="Y795" s="49">
        <f t="shared" si="281"/>
        <v>1</v>
      </c>
      <c r="Z795">
        <f t="shared" si="257"/>
        <v>2.74</v>
      </c>
      <c r="AA795">
        <f t="shared" si="282"/>
        <v>1</v>
      </c>
      <c r="AB795">
        <f t="shared" si="283"/>
        <v>1</v>
      </c>
      <c r="AC795">
        <f t="shared" si="260"/>
        <v>3.03</v>
      </c>
      <c r="AD795" cm="1">
        <f t="array" ref="AD795">1+SUMPRODUCT((D$469:D$776=D795)*(AC$469:AC$776&lt;AC795))</f>
        <v>1</v>
      </c>
      <c r="AE795">
        <f t="shared" si="284"/>
        <v>1</v>
      </c>
      <c r="AF795">
        <f t="shared" si="262"/>
        <v>3.1</v>
      </c>
      <c r="AG795" cm="1">
        <f t="array" ref="AG795">1+SUMPRODUCT((D$469:D$776=D795)*(AF$469:AF$776&lt;AF795))</f>
        <v>1</v>
      </c>
      <c r="AH795">
        <f t="shared" si="285"/>
        <v>1</v>
      </c>
      <c r="AI795">
        <f t="shared" si="264"/>
        <v>2.89</v>
      </c>
      <c r="AJ795" cm="1">
        <f t="array" ref="AJ795">1+SUMPRODUCT((D$469:D$776=D795)*(AI$469:AI$776&lt;AI795))</f>
        <v>1</v>
      </c>
      <c r="AK795">
        <f t="shared" si="286"/>
        <v>1</v>
      </c>
      <c r="AL795">
        <f t="shared" si="266"/>
        <v>3.16</v>
      </c>
      <c r="AM795" cm="1">
        <f t="array" ref="AM795">1+SUMPRODUCT((D$469:D$776=D795)*(AL$469:AL$776&lt;AL795))</f>
        <v>1</v>
      </c>
      <c r="AN795">
        <f t="shared" si="287"/>
        <v>1</v>
      </c>
    </row>
    <row r="796" spans="2:40" x14ac:dyDescent="0.3">
      <c r="B796" s="7" t="s">
        <v>337</v>
      </c>
      <c r="C796" t="str">
        <f>VLOOKUP(B796,class!A$1:B$370,2,FALSE)</f>
        <v>Shire county</v>
      </c>
      <c r="E796" s="7">
        <f t="shared" si="236"/>
        <v>2.98</v>
      </c>
      <c r="F796" s="49">
        <f t="shared" si="268"/>
        <v>1</v>
      </c>
      <c r="G796" s="49">
        <f t="shared" si="269"/>
        <v>1</v>
      </c>
      <c r="H796">
        <f t="shared" si="239"/>
        <v>3.04</v>
      </c>
      <c r="I796" s="49">
        <f t="shared" si="270"/>
        <v>1</v>
      </c>
      <c r="J796" s="49">
        <f t="shared" si="271"/>
        <v>1</v>
      </c>
      <c r="K796">
        <f t="shared" si="242"/>
        <v>2.92</v>
      </c>
      <c r="L796">
        <f t="shared" si="272"/>
        <v>1</v>
      </c>
      <c r="M796" s="49">
        <f t="shared" si="273"/>
        <v>1</v>
      </c>
      <c r="N796">
        <f t="shared" si="245"/>
        <v>2.73</v>
      </c>
      <c r="O796">
        <f t="shared" si="274"/>
        <v>1</v>
      </c>
      <c r="P796" s="49">
        <f t="shared" si="275"/>
        <v>1</v>
      </c>
      <c r="Q796">
        <f t="shared" si="248"/>
        <v>2.5299999999999998</v>
      </c>
      <c r="R796">
        <f t="shared" si="276"/>
        <v>1</v>
      </c>
      <c r="S796" s="49">
        <f t="shared" si="277"/>
        <v>1</v>
      </c>
      <c r="T796">
        <f t="shared" si="251"/>
        <v>2.88</v>
      </c>
      <c r="U796">
        <f t="shared" si="278"/>
        <v>1</v>
      </c>
      <c r="V796" s="49">
        <f t="shared" si="279"/>
        <v>1</v>
      </c>
      <c r="W796">
        <f t="shared" si="254"/>
        <v>2.87</v>
      </c>
      <c r="X796">
        <f t="shared" si="280"/>
        <v>1</v>
      </c>
      <c r="Y796" s="49">
        <f t="shared" si="281"/>
        <v>1</v>
      </c>
      <c r="Z796">
        <f t="shared" si="257"/>
        <v>2.83</v>
      </c>
      <c r="AA796">
        <f t="shared" si="282"/>
        <v>1</v>
      </c>
      <c r="AB796">
        <f t="shared" si="283"/>
        <v>1</v>
      </c>
      <c r="AC796">
        <f t="shared" si="260"/>
        <v>3.15</v>
      </c>
      <c r="AD796" cm="1">
        <f t="array" ref="AD796">1+SUMPRODUCT((D$469:D$776=D796)*(AC$469:AC$776&lt;AC796))</f>
        <v>1</v>
      </c>
      <c r="AE796">
        <f t="shared" si="284"/>
        <v>1</v>
      </c>
      <c r="AF796">
        <f t="shared" si="262"/>
        <v>3.44</v>
      </c>
      <c r="AG796" cm="1">
        <f t="array" ref="AG796">1+SUMPRODUCT((D$469:D$776=D796)*(AF$469:AF$776&lt;AF796))</f>
        <v>1</v>
      </c>
      <c r="AH796">
        <f t="shared" si="285"/>
        <v>1</v>
      </c>
      <c r="AI796">
        <f t="shared" si="264"/>
        <v>3.35</v>
      </c>
      <c r="AJ796" cm="1">
        <f t="array" ref="AJ796">1+SUMPRODUCT((D$469:D$776=D796)*(AI$469:AI$776&lt;AI796))</f>
        <v>1</v>
      </c>
      <c r="AK796">
        <f t="shared" si="286"/>
        <v>1</v>
      </c>
      <c r="AL796">
        <f t="shared" si="266"/>
        <v>3.49</v>
      </c>
      <c r="AM796" cm="1">
        <f t="array" ref="AM796">1+SUMPRODUCT((D$469:D$776=D796)*(AL$469:AL$776&lt;AL796))</f>
        <v>1</v>
      </c>
      <c r="AN796">
        <f t="shared" si="287"/>
        <v>1</v>
      </c>
    </row>
    <row r="797" spans="2:40" x14ac:dyDescent="0.3">
      <c r="B797" s="7" t="s">
        <v>338</v>
      </c>
      <c r="C797" t="str">
        <f>VLOOKUP(B797,class!A$1:B$370,2,FALSE)</f>
        <v>Shire county</v>
      </c>
      <c r="E797" s="7">
        <f t="shared" si="236"/>
        <v>2.97</v>
      </c>
      <c r="F797" s="49">
        <f t="shared" si="268"/>
        <v>1</v>
      </c>
      <c r="G797" s="49">
        <f t="shared" si="269"/>
        <v>1</v>
      </c>
      <c r="H797">
        <f t="shared" si="239"/>
        <v>2.95</v>
      </c>
      <c r="I797" s="49">
        <f t="shared" si="270"/>
        <v>1</v>
      </c>
      <c r="J797" s="49">
        <f t="shared" si="271"/>
        <v>1</v>
      </c>
      <c r="K797">
        <f t="shared" si="242"/>
        <v>2.89</v>
      </c>
      <c r="L797">
        <f t="shared" si="272"/>
        <v>1</v>
      </c>
      <c r="M797" s="49">
        <f t="shared" si="273"/>
        <v>1</v>
      </c>
      <c r="N797">
        <f t="shared" si="245"/>
        <v>2.59</v>
      </c>
      <c r="O797">
        <f t="shared" si="274"/>
        <v>1</v>
      </c>
      <c r="P797" s="49">
        <f t="shared" si="275"/>
        <v>1</v>
      </c>
      <c r="Q797">
        <f t="shared" si="248"/>
        <v>2.8</v>
      </c>
      <c r="R797">
        <f t="shared" si="276"/>
        <v>1</v>
      </c>
      <c r="S797" s="49">
        <f t="shared" si="277"/>
        <v>1</v>
      </c>
      <c r="T797">
        <f t="shared" si="251"/>
        <v>2.83</v>
      </c>
      <c r="U797">
        <f t="shared" si="278"/>
        <v>1</v>
      </c>
      <c r="V797" s="49">
        <f t="shared" si="279"/>
        <v>1</v>
      </c>
      <c r="W797">
        <f t="shared" si="254"/>
        <v>2.82</v>
      </c>
      <c r="X797">
        <f t="shared" si="280"/>
        <v>1</v>
      </c>
      <c r="Y797" s="49">
        <f t="shared" si="281"/>
        <v>1</v>
      </c>
      <c r="Z797">
        <f t="shared" si="257"/>
        <v>2.79</v>
      </c>
      <c r="AA797">
        <f t="shared" si="282"/>
        <v>1</v>
      </c>
      <c r="AB797">
        <f t="shared" si="283"/>
        <v>1</v>
      </c>
      <c r="AC797">
        <f t="shared" si="260"/>
        <v>3.05</v>
      </c>
      <c r="AD797" cm="1">
        <f t="array" ref="AD797">1+SUMPRODUCT((D$469:D$776=D797)*(AC$469:AC$776&lt;AC797))</f>
        <v>1</v>
      </c>
      <c r="AE797">
        <f t="shared" si="284"/>
        <v>1</v>
      </c>
      <c r="AF797">
        <f t="shared" si="262"/>
        <v>3.28</v>
      </c>
      <c r="AG797" cm="1">
        <f t="array" ref="AG797">1+SUMPRODUCT((D$469:D$776=D797)*(AF$469:AF$776&lt;AF797))</f>
        <v>1</v>
      </c>
      <c r="AH797">
        <f t="shared" si="285"/>
        <v>1</v>
      </c>
      <c r="AI797">
        <f t="shared" si="264"/>
        <v>2.99</v>
      </c>
      <c r="AJ797" cm="1">
        <f t="array" ref="AJ797">1+SUMPRODUCT((D$469:D$776=D797)*(AI$469:AI$776&lt;AI797))</f>
        <v>1</v>
      </c>
      <c r="AK797">
        <f t="shared" si="286"/>
        <v>1</v>
      </c>
      <c r="AL797">
        <f t="shared" si="266"/>
        <v>3.23</v>
      </c>
      <c r="AM797" cm="1">
        <f t="array" ref="AM797">1+SUMPRODUCT((D$469:D$776=D797)*(AL$469:AL$776&lt;AL797))</f>
        <v>1</v>
      </c>
      <c r="AN797">
        <f t="shared" si="287"/>
        <v>1</v>
      </c>
    </row>
    <row r="798" spans="2:40" x14ac:dyDescent="0.3">
      <c r="B798" s="7" t="s">
        <v>888</v>
      </c>
      <c r="C798" t="str">
        <f>VLOOKUP(B798,class!A$1:B$370,2,FALSE)</f>
        <v>Shire county</v>
      </c>
      <c r="E798" s="7">
        <f t="shared" si="236"/>
        <v>2.95</v>
      </c>
      <c r="F798" s="49">
        <f t="shared" si="268"/>
        <v>1</v>
      </c>
      <c r="G798" s="49">
        <f t="shared" si="269"/>
        <v>1</v>
      </c>
      <c r="H798">
        <f t="shared" si="239"/>
        <v>2.91</v>
      </c>
      <c r="I798" s="49">
        <f t="shared" si="270"/>
        <v>1</v>
      </c>
      <c r="J798" s="49">
        <f t="shared" si="271"/>
        <v>1</v>
      </c>
      <c r="K798">
        <f t="shared" si="242"/>
        <v>2.9</v>
      </c>
      <c r="L798">
        <f t="shared" si="272"/>
        <v>1</v>
      </c>
      <c r="M798" s="49">
        <f t="shared" si="273"/>
        <v>1</v>
      </c>
      <c r="N798">
        <f t="shared" si="245"/>
        <v>2.85</v>
      </c>
      <c r="O798">
        <f t="shared" si="274"/>
        <v>1</v>
      </c>
      <c r="P798" s="49">
        <f t="shared" si="275"/>
        <v>1</v>
      </c>
      <c r="Q798">
        <f t="shared" si="248"/>
        <v>2.91</v>
      </c>
      <c r="R798">
        <f t="shared" si="276"/>
        <v>1</v>
      </c>
      <c r="S798" s="49">
        <f t="shared" si="277"/>
        <v>1</v>
      </c>
      <c r="T798">
        <f t="shared" si="251"/>
        <v>2.81</v>
      </c>
      <c r="U798">
        <f t="shared" si="278"/>
        <v>1</v>
      </c>
      <c r="V798" s="49">
        <f t="shared" si="279"/>
        <v>1</v>
      </c>
      <c r="W798">
        <f t="shared" si="254"/>
        <v>2.81</v>
      </c>
      <c r="X798">
        <f t="shared" si="280"/>
        <v>1</v>
      </c>
      <c r="Y798" s="49">
        <f t="shared" si="281"/>
        <v>1</v>
      </c>
      <c r="Z798">
        <f t="shared" si="257"/>
        <v>2.87</v>
      </c>
      <c r="AA798">
        <f t="shared" si="282"/>
        <v>1</v>
      </c>
      <c r="AB798">
        <f t="shared" si="283"/>
        <v>1</v>
      </c>
      <c r="AC798">
        <f t="shared" si="260"/>
        <v>2.97</v>
      </c>
      <c r="AD798" cm="1">
        <f t="array" ref="AD798">1+SUMPRODUCT((D$469:D$776=D798)*(AC$469:AC$776&lt;AC798))</f>
        <v>1</v>
      </c>
      <c r="AE798">
        <f t="shared" si="284"/>
        <v>1</v>
      </c>
      <c r="AF798">
        <f t="shared" si="262"/>
        <v>3.21</v>
      </c>
      <c r="AG798" cm="1">
        <f t="array" ref="AG798">1+SUMPRODUCT((D$469:D$776=D798)*(AF$469:AF$776&lt;AF798))</f>
        <v>1</v>
      </c>
      <c r="AH798">
        <f t="shared" si="285"/>
        <v>1</v>
      </c>
      <c r="AI798">
        <f t="shared" si="264"/>
        <v>2.85</v>
      </c>
      <c r="AJ798" cm="1">
        <f t="array" ref="AJ798">1+SUMPRODUCT((D$469:D$776=D798)*(AI$469:AI$776&lt;AI798))</f>
        <v>1</v>
      </c>
      <c r="AK798">
        <f t="shared" si="286"/>
        <v>1</v>
      </c>
      <c r="AL798">
        <f t="shared" si="266"/>
        <v>3.11</v>
      </c>
      <c r="AM798" cm="1">
        <f t="array" ref="AM798">1+SUMPRODUCT((D$469:D$776=D798)*(AL$469:AL$776&lt;AL798))</f>
        <v>1</v>
      </c>
      <c r="AN798">
        <f t="shared" si="287"/>
        <v>1</v>
      </c>
    </row>
    <row r="799" spans="2:40" x14ac:dyDescent="0.3">
      <c r="B799" s="7" t="s">
        <v>339</v>
      </c>
      <c r="C799" t="str">
        <f>VLOOKUP(B799,class!A$1:B$370,2,FALSE)</f>
        <v>Shire county</v>
      </c>
      <c r="E799" s="7">
        <f t="shared" si="236"/>
        <v>2.93</v>
      </c>
      <c r="F799" s="49">
        <f t="shared" si="268"/>
        <v>1</v>
      </c>
      <c r="G799" s="49">
        <f t="shared" si="269"/>
        <v>1</v>
      </c>
      <c r="H799">
        <f t="shared" si="239"/>
        <v>2.65</v>
      </c>
      <c r="I799" s="49">
        <f t="shared" si="270"/>
        <v>1</v>
      </c>
      <c r="J799" s="49">
        <f t="shared" si="271"/>
        <v>1</v>
      </c>
      <c r="K799">
        <f t="shared" si="242"/>
        <v>2.77</v>
      </c>
      <c r="L799">
        <f t="shared" si="272"/>
        <v>1</v>
      </c>
      <c r="M799" s="49">
        <f t="shared" si="273"/>
        <v>1</v>
      </c>
      <c r="N799">
        <f t="shared" si="245"/>
        <v>2.69</v>
      </c>
      <c r="O799">
        <f t="shared" si="274"/>
        <v>1</v>
      </c>
      <c r="P799" s="49">
        <f t="shared" si="275"/>
        <v>1</v>
      </c>
      <c r="Q799">
        <f t="shared" si="248"/>
        <v>2.66</v>
      </c>
      <c r="R799">
        <f t="shared" si="276"/>
        <v>1</v>
      </c>
      <c r="S799" s="49">
        <f t="shared" si="277"/>
        <v>1</v>
      </c>
      <c r="T799">
        <f t="shared" si="251"/>
        <v>2.58</v>
      </c>
      <c r="U799">
        <f t="shared" si="278"/>
        <v>1</v>
      </c>
      <c r="V799" s="49">
        <f t="shared" si="279"/>
        <v>1</v>
      </c>
      <c r="W799">
        <f t="shared" si="254"/>
        <v>2.71</v>
      </c>
      <c r="X799">
        <f t="shared" si="280"/>
        <v>1</v>
      </c>
      <c r="Y799" s="49">
        <f t="shared" si="281"/>
        <v>1</v>
      </c>
      <c r="Z799">
        <f t="shared" si="257"/>
        <v>2.69</v>
      </c>
      <c r="AA799">
        <f t="shared" si="282"/>
        <v>1</v>
      </c>
      <c r="AB799">
        <f t="shared" si="283"/>
        <v>1</v>
      </c>
      <c r="AC799">
        <f t="shared" si="260"/>
        <v>3.12</v>
      </c>
      <c r="AD799" cm="1">
        <f t="array" ref="AD799">1+SUMPRODUCT((D$469:D$776=D799)*(AC$469:AC$776&lt;AC799))</f>
        <v>1</v>
      </c>
      <c r="AE799">
        <f t="shared" si="284"/>
        <v>1</v>
      </c>
      <c r="AF799">
        <f t="shared" si="262"/>
        <v>3.06</v>
      </c>
      <c r="AG799" cm="1">
        <f t="array" ref="AG799">1+SUMPRODUCT((D$469:D$776=D799)*(AF$469:AF$776&lt;AF799))</f>
        <v>1</v>
      </c>
      <c r="AH799">
        <f t="shared" si="285"/>
        <v>1</v>
      </c>
      <c r="AI799">
        <f t="shared" si="264"/>
        <v>3.06</v>
      </c>
      <c r="AJ799" cm="1">
        <f t="array" ref="AJ799">1+SUMPRODUCT((D$469:D$776=D799)*(AI$469:AI$776&lt;AI799))</f>
        <v>1</v>
      </c>
      <c r="AK799">
        <f t="shared" si="286"/>
        <v>1</v>
      </c>
      <c r="AL799">
        <f t="shared" si="266"/>
        <v>3.25</v>
      </c>
      <c r="AM799" cm="1">
        <f t="array" ref="AM799">1+SUMPRODUCT((D$469:D$776=D799)*(AL$469:AL$776&lt;AL799))</f>
        <v>1</v>
      </c>
      <c r="AN799">
        <f t="shared" si="287"/>
        <v>1</v>
      </c>
    </row>
    <row r="800" spans="2:40" x14ac:dyDescent="0.3">
      <c r="B800" s="7" t="s">
        <v>884</v>
      </c>
      <c r="C800" t="str">
        <f>VLOOKUP(B800,class!A$1:B$370,2,FALSE)</f>
        <v>Shire county</v>
      </c>
      <c r="E800" s="7">
        <f t="shared" si="236"/>
        <v>2.94</v>
      </c>
      <c r="F800" s="49">
        <f t="shared" si="268"/>
        <v>1</v>
      </c>
      <c r="G800" s="49">
        <f t="shared" si="269"/>
        <v>1</v>
      </c>
      <c r="H800">
        <f t="shared" si="239"/>
        <v>3.05</v>
      </c>
      <c r="I800" s="49">
        <f t="shared" si="270"/>
        <v>1</v>
      </c>
      <c r="J800" s="49">
        <f t="shared" si="271"/>
        <v>1</v>
      </c>
      <c r="K800">
        <f t="shared" si="242"/>
        <v>3.07</v>
      </c>
      <c r="L800">
        <f t="shared" si="272"/>
        <v>1</v>
      </c>
      <c r="M800" s="49">
        <f t="shared" si="273"/>
        <v>1</v>
      </c>
      <c r="N800">
        <f t="shared" si="245"/>
        <v>3.04</v>
      </c>
      <c r="O800">
        <f t="shared" si="274"/>
        <v>1</v>
      </c>
      <c r="P800" s="49">
        <f t="shared" si="275"/>
        <v>1</v>
      </c>
      <c r="Q800">
        <f t="shared" si="248"/>
        <v>2.65</v>
      </c>
      <c r="R800">
        <f t="shared" si="276"/>
        <v>1</v>
      </c>
      <c r="S800" s="49">
        <f t="shared" si="277"/>
        <v>1</v>
      </c>
      <c r="T800">
        <f t="shared" si="251"/>
        <v>2.87</v>
      </c>
      <c r="U800">
        <f t="shared" si="278"/>
        <v>1</v>
      </c>
      <c r="V800" s="49">
        <f t="shared" si="279"/>
        <v>1</v>
      </c>
      <c r="W800">
        <f t="shared" si="254"/>
        <v>2.76</v>
      </c>
      <c r="X800">
        <f t="shared" si="280"/>
        <v>1</v>
      </c>
      <c r="Y800" s="49">
        <f t="shared" si="281"/>
        <v>1</v>
      </c>
      <c r="Z800">
        <f t="shared" si="257"/>
        <v>2.62</v>
      </c>
      <c r="AA800">
        <f t="shared" si="282"/>
        <v>1</v>
      </c>
      <c r="AB800">
        <f t="shared" si="283"/>
        <v>1</v>
      </c>
      <c r="AC800">
        <f t="shared" si="260"/>
        <v>2.77</v>
      </c>
      <c r="AD800" cm="1">
        <f t="array" ref="AD800">1+SUMPRODUCT((D$469:D$776=D800)*(AC$469:AC$776&lt;AC800))</f>
        <v>1</v>
      </c>
      <c r="AE800">
        <f t="shared" si="284"/>
        <v>1</v>
      </c>
      <c r="AF800">
        <f t="shared" si="262"/>
        <v>3.37</v>
      </c>
      <c r="AG800" cm="1">
        <f t="array" ref="AG800">1+SUMPRODUCT((D$469:D$776=D800)*(AF$469:AF$776&lt;AF800))</f>
        <v>1</v>
      </c>
      <c r="AH800">
        <f t="shared" si="285"/>
        <v>1</v>
      </c>
      <c r="AI800">
        <f t="shared" si="264"/>
        <v>3.06</v>
      </c>
      <c r="AJ800" cm="1">
        <f t="array" ref="AJ800">1+SUMPRODUCT((D$469:D$776=D800)*(AI$469:AI$776&lt;AI800))</f>
        <v>1</v>
      </c>
      <c r="AK800">
        <f t="shared" si="286"/>
        <v>1</v>
      </c>
      <c r="AL800">
        <f t="shared" si="266"/>
        <v>3.31</v>
      </c>
      <c r="AM800" cm="1">
        <f t="array" ref="AM800">1+SUMPRODUCT((D$469:D$776=D800)*(AL$469:AL$776&lt;AL800))</f>
        <v>1</v>
      </c>
      <c r="AN800">
        <f t="shared" si="287"/>
        <v>1</v>
      </c>
    </row>
    <row r="801" spans="2:40" x14ac:dyDescent="0.3">
      <c r="B801" s="7" t="s">
        <v>886</v>
      </c>
      <c r="C801" t="str">
        <f>VLOOKUP(B801,class!A$1:B$370,2,FALSE)</f>
        <v>Shire county</v>
      </c>
      <c r="E801" s="7">
        <f t="shared" si="236"/>
        <v>3.01</v>
      </c>
      <c r="F801" s="49">
        <f t="shared" si="268"/>
        <v>1</v>
      </c>
      <c r="G801" s="49">
        <f t="shared" si="269"/>
        <v>1</v>
      </c>
      <c r="H801">
        <f t="shared" si="239"/>
        <v>3.08</v>
      </c>
      <c r="I801" s="49">
        <f t="shared" si="270"/>
        <v>1</v>
      </c>
      <c r="J801" s="49">
        <f t="shared" si="271"/>
        <v>1</v>
      </c>
      <c r="K801">
        <f t="shared" si="242"/>
        <v>2.91</v>
      </c>
      <c r="L801">
        <f t="shared" si="272"/>
        <v>1</v>
      </c>
      <c r="M801" s="49">
        <f t="shared" si="273"/>
        <v>1</v>
      </c>
      <c r="N801">
        <f t="shared" si="245"/>
        <v>2.63</v>
      </c>
      <c r="O801">
        <f t="shared" si="274"/>
        <v>1</v>
      </c>
      <c r="P801" s="49">
        <f t="shared" si="275"/>
        <v>1</v>
      </c>
      <c r="Q801">
        <f t="shared" si="248"/>
        <v>2.93</v>
      </c>
      <c r="R801">
        <f t="shared" si="276"/>
        <v>1</v>
      </c>
      <c r="S801" s="49">
        <f t="shared" si="277"/>
        <v>1</v>
      </c>
      <c r="T801">
        <f t="shared" si="251"/>
        <v>2.84</v>
      </c>
      <c r="U801">
        <f t="shared" si="278"/>
        <v>1</v>
      </c>
      <c r="V801" s="49">
        <f t="shared" si="279"/>
        <v>1</v>
      </c>
      <c r="W801">
        <f t="shared" si="254"/>
        <v>2.86</v>
      </c>
      <c r="X801">
        <f t="shared" si="280"/>
        <v>1</v>
      </c>
      <c r="Y801" s="49">
        <f t="shared" si="281"/>
        <v>1</v>
      </c>
      <c r="Z801">
        <f t="shared" si="257"/>
        <v>2.98</v>
      </c>
      <c r="AA801">
        <f t="shared" si="282"/>
        <v>1</v>
      </c>
      <c r="AB801">
        <f t="shared" si="283"/>
        <v>1</v>
      </c>
      <c r="AC801">
        <f t="shared" si="260"/>
        <v>3.12</v>
      </c>
      <c r="AD801" cm="1">
        <f t="array" ref="AD801">1+SUMPRODUCT((D$469:D$776=D801)*(AC$469:AC$776&lt;AC801))</f>
        <v>1</v>
      </c>
      <c r="AE801">
        <f t="shared" si="284"/>
        <v>1</v>
      </c>
      <c r="AF801">
        <f t="shared" si="262"/>
        <v>3.15</v>
      </c>
      <c r="AG801" cm="1">
        <f t="array" ref="AG801">1+SUMPRODUCT((D$469:D$776=D801)*(AF$469:AF$776&lt;AF801))</f>
        <v>1</v>
      </c>
      <c r="AH801">
        <f t="shared" si="285"/>
        <v>1</v>
      </c>
      <c r="AI801">
        <f t="shared" si="264"/>
        <v>3.1</v>
      </c>
      <c r="AJ801" cm="1">
        <f t="array" ref="AJ801">1+SUMPRODUCT((D$469:D$776=D801)*(AI$469:AI$776&lt;AI801))</f>
        <v>1</v>
      </c>
      <c r="AK801">
        <f t="shared" si="286"/>
        <v>1</v>
      </c>
      <c r="AL801">
        <f t="shared" si="266"/>
        <v>3.02</v>
      </c>
      <c r="AM801" cm="1">
        <f t="array" ref="AM801">1+SUMPRODUCT((D$469:D$776=D801)*(AL$469:AL$776&lt;AL801))</f>
        <v>1</v>
      </c>
      <c r="AN801">
        <f t="shared" si="287"/>
        <v>1</v>
      </c>
    </row>
    <row r="802" spans="2:40" x14ac:dyDescent="0.3">
      <c r="B802" s="7" t="s">
        <v>340</v>
      </c>
      <c r="C802" t="str">
        <f>VLOOKUP(B802,class!A$1:B$370,2,FALSE)</f>
        <v>Shire county</v>
      </c>
      <c r="E802" s="7">
        <f t="shared" si="236"/>
        <v>3.07</v>
      </c>
      <c r="F802" s="49">
        <f t="shared" si="268"/>
        <v>1</v>
      </c>
      <c r="G802" s="49">
        <f t="shared" si="269"/>
        <v>1</v>
      </c>
      <c r="H802">
        <f t="shared" si="239"/>
        <v>2.95</v>
      </c>
      <c r="I802" s="49">
        <f t="shared" si="270"/>
        <v>1</v>
      </c>
      <c r="J802" s="49">
        <f t="shared" si="271"/>
        <v>1</v>
      </c>
      <c r="K802">
        <f t="shared" si="242"/>
        <v>2.91</v>
      </c>
      <c r="L802">
        <f t="shared" si="272"/>
        <v>1</v>
      </c>
      <c r="M802" s="49">
        <f t="shared" si="273"/>
        <v>1</v>
      </c>
      <c r="N802">
        <f t="shared" si="245"/>
        <v>2.72</v>
      </c>
      <c r="O802">
        <f t="shared" si="274"/>
        <v>1</v>
      </c>
      <c r="P802" s="49">
        <f t="shared" si="275"/>
        <v>1</v>
      </c>
      <c r="Q802">
        <f t="shared" si="248"/>
        <v>3.03</v>
      </c>
      <c r="R802">
        <f t="shared" si="276"/>
        <v>1</v>
      </c>
      <c r="S802" s="49">
        <f t="shared" si="277"/>
        <v>1</v>
      </c>
      <c r="T802">
        <f t="shared" si="251"/>
        <v>2.87</v>
      </c>
      <c r="U802">
        <f t="shared" si="278"/>
        <v>1</v>
      </c>
      <c r="V802" s="49">
        <f t="shared" si="279"/>
        <v>1</v>
      </c>
      <c r="W802">
        <f t="shared" si="254"/>
        <v>2.94</v>
      </c>
      <c r="X802">
        <f t="shared" si="280"/>
        <v>1</v>
      </c>
      <c r="Y802" s="49">
        <f t="shared" si="281"/>
        <v>1</v>
      </c>
      <c r="Z802">
        <f t="shared" si="257"/>
        <v>2.69</v>
      </c>
      <c r="AA802">
        <f t="shared" si="282"/>
        <v>1</v>
      </c>
      <c r="AB802">
        <f t="shared" si="283"/>
        <v>1</v>
      </c>
      <c r="AC802">
        <f t="shared" si="260"/>
        <v>2.84</v>
      </c>
      <c r="AD802" cm="1">
        <f t="array" ref="AD802">1+SUMPRODUCT((D$469:D$776=D802)*(AC$469:AC$776&lt;AC802))</f>
        <v>1</v>
      </c>
      <c r="AE802">
        <f t="shared" si="284"/>
        <v>1</v>
      </c>
      <c r="AF802">
        <f t="shared" si="262"/>
        <v>2.96</v>
      </c>
      <c r="AG802" cm="1">
        <f t="array" ref="AG802">1+SUMPRODUCT((D$469:D$776=D802)*(AF$469:AF$776&lt;AF802))</f>
        <v>1</v>
      </c>
      <c r="AH802">
        <f t="shared" si="285"/>
        <v>1</v>
      </c>
      <c r="AI802">
        <f t="shared" si="264"/>
        <v>3.06</v>
      </c>
      <c r="AJ802" cm="1">
        <f t="array" ref="AJ802">1+SUMPRODUCT((D$469:D$776=D802)*(AI$469:AI$776&lt;AI802))</f>
        <v>1</v>
      </c>
      <c r="AK802">
        <f t="shared" si="286"/>
        <v>1</v>
      </c>
      <c r="AL802">
        <f t="shared" si="266"/>
        <v>3.17</v>
      </c>
      <c r="AM802" cm="1">
        <f t="array" ref="AM802">1+SUMPRODUCT((D$469:D$776=D802)*(AL$469:AL$776&lt;AL802))</f>
        <v>1</v>
      </c>
      <c r="AN802">
        <f t="shared" si="287"/>
        <v>1</v>
      </c>
    </row>
    <row r="803" spans="2:40" x14ac:dyDescent="0.3">
      <c r="B803" s="7" t="s">
        <v>341</v>
      </c>
      <c r="C803" t="str">
        <f>VLOOKUP(B803,class!A$1:B$370,2,FALSE)</f>
        <v>Shire county</v>
      </c>
      <c r="E803" s="7">
        <f t="shared" si="236"/>
        <v>3.54</v>
      </c>
      <c r="F803" s="49">
        <f t="shared" si="268"/>
        <v>1</v>
      </c>
      <c r="G803" s="49">
        <f t="shared" si="269"/>
        <v>1</v>
      </c>
      <c r="H803">
        <f t="shared" si="239"/>
        <v>3.12</v>
      </c>
      <c r="I803" s="49">
        <f t="shared" si="270"/>
        <v>1</v>
      </c>
      <c r="J803" s="49">
        <f t="shared" si="271"/>
        <v>1</v>
      </c>
      <c r="K803">
        <f t="shared" si="242"/>
        <v>3.04</v>
      </c>
      <c r="L803">
        <f t="shared" si="272"/>
        <v>1</v>
      </c>
      <c r="M803" s="49">
        <f t="shared" si="273"/>
        <v>1</v>
      </c>
      <c r="N803">
        <f t="shared" si="245"/>
        <v>2.73</v>
      </c>
      <c r="O803">
        <f t="shared" si="274"/>
        <v>1</v>
      </c>
      <c r="P803" s="49">
        <f t="shared" si="275"/>
        <v>1</v>
      </c>
      <c r="Q803">
        <f t="shared" si="248"/>
        <v>2.82</v>
      </c>
      <c r="R803">
        <f t="shared" si="276"/>
        <v>1</v>
      </c>
      <c r="S803" s="49">
        <f t="shared" si="277"/>
        <v>1</v>
      </c>
      <c r="T803">
        <f t="shared" si="251"/>
        <v>3.02</v>
      </c>
      <c r="U803">
        <f t="shared" si="278"/>
        <v>1</v>
      </c>
      <c r="V803" s="49">
        <f t="shared" si="279"/>
        <v>1</v>
      </c>
      <c r="W803">
        <f t="shared" si="254"/>
        <v>2.97</v>
      </c>
      <c r="X803">
        <f t="shared" si="280"/>
        <v>1</v>
      </c>
      <c r="Y803" s="49">
        <f t="shared" si="281"/>
        <v>1</v>
      </c>
      <c r="Z803">
        <f t="shared" si="257"/>
        <v>2.88</v>
      </c>
      <c r="AA803">
        <f t="shared" si="282"/>
        <v>1</v>
      </c>
      <c r="AB803">
        <f t="shared" si="283"/>
        <v>1</v>
      </c>
      <c r="AC803">
        <f t="shared" si="260"/>
        <v>2.99</v>
      </c>
      <c r="AD803" cm="1">
        <f t="array" ref="AD803">1+SUMPRODUCT((D$469:D$776=D803)*(AC$469:AC$776&lt;AC803))</f>
        <v>1</v>
      </c>
      <c r="AE803">
        <f t="shared" si="284"/>
        <v>1</v>
      </c>
      <c r="AF803">
        <f t="shared" si="262"/>
        <v>3.13</v>
      </c>
      <c r="AG803" cm="1">
        <f t="array" ref="AG803">1+SUMPRODUCT((D$469:D$776=D803)*(AF$469:AF$776&lt;AF803))</f>
        <v>1</v>
      </c>
      <c r="AH803">
        <f t="shared" si="285"/>
        <v>1</v>
      </c>
      <c r="AI803">
        <f t="shared" si="264"/>
        <v>3.03</v>
      </c>
      <c r="AJ803" cm="1">
        <f t="array" ref="AJ803">1+SUMPRODUCT((D$469:D$776=D803)*(AI$469:AI$776&lt;AI803))</f>
        <v>1</v>
      </c>
      <c r="AK803">
        <f t="shared" si="286"/>
        <v>1</v>
      </c>
      <c r="AL803">
        <f t="shared" si="266"/>
        <v>3.45</v>
      </c>
      <c r="AM803" cm="1">
        <f t="array" ref="AM803">1+SUMPRODUCT((D$469:D$776=D803)*(AL$469:AL$776&lt;AL803))</f>
        <v>1</v>
      </c>
      <c r="AN803">
        <f t="shared" si="287"/>
        <v>1</v>
      </c>
    </row>
    <row r="804" spans="2:40" x14ac:dyDescent="0.3">
      <c r="B804" s="7" t="s">
        <v>342</v>
      </c>
      <c r="C804" t="str">
        <f>VLOOKUP(B804,class!A$1:B$370,2,FALSE)</f>
        <v>Shire county</v>
      </c>
      <c r="E804" s="7">
        <f t="shared" si="236"/>
        <v>3.13</v>
      </c>
      <c r="F804" s="49">
        <f t="shared" si="268"/>
        <v>1</v>
      </c>
      <c r="G804" s="49">
        <f t="shared" si="269"/>
        <v>1</v>
      </c>
      <c r="H804">
        <f t="shared" si="239"/>
        <v>2.73</v>
      </c>
      <c r="I804" s="49">
        <f t="shared" si="270"/>
        <v>1</v>
      </c>
      <c r="J804" s="49">
        <f t="shared" si="271"/>
        <v>1</v>
      </c>
      <c r="K804">
        <f t="shared" si="242"/>
        <v>2.76</v>
      </c>
      <c r="L804">
        <f t="shared" si="272"/>
        <v>1</v>
      </c>
      <c r="M804" s="49">
        <f t="shared" si="273"/>
        <v>1</v>
      </c>
      <c r="N804">
        <f t="shared" si="245"/>
        <v>2.54</v>
      </c>
      <c r="O804">
        <f t="shared" si="274"/>
        <v>1</v>
      </c>
      <c r="P804" s="49">
        <f t="shared" si="275"/>
        <v>1</v>
      </c>
      <c r="Q804">
        <f t="shared" si="248"/>
        <v>2.57</v>
      </c>
      <c r="R804">
        <f t="shared" si="276"/>
        <v>1</v>
      </c>
      <c r="S804" s="49">
        <f t="shared" si="277"/>
        <v>1</v>
      </c>
      <c r="T804">
        <f t="shared" si="251"/>
        <v>2.63</v>
      </c>
      <c r="U804">
        <f t="shared" si="278"/>
        <v>1</v>
      </c>
      <c r="V804" s="49">
        <f t="shared" si="279"/>
        <v>1</v>
      </c>
      <c r="W804">
        <f t="shared" si="254"/>
        <v>2.78</v>
      </c>
      <c r="X804">
        <f t="shared" si="280"/>
        <v>1</v>
      </c>
      <c r="Y804" s="49">
        <f t="shared" si="281"/>
        <v>1</v>
      </c>
      <c r="Z804">
        <f t="shared" si="257"/>
        <v>2.86</v>
      </c>
      <c r="AA804">
        <f t="shared" si="282"/>
        <v>1</v>
      </c>
      <c r="AB804">
        <f t="shared" si="283"/>
        <v>1</v>
      </c>
      <c r="AC804">
        <f t="shared" si="260"/>
        <v>2.8</v>
      </c>
      <c r="AD804" cm="1">
        <f t="array" ref="AD804">1+SUMPRODUCT((D$469:D$776=D804)*(AC$469:AC$776&lt;AC804))</f>
        <v>1</v>
      </c>
      <c r="AE804">
        <f t="shared" si="284"/>
        <v>1</v>
      </c>
      <c r="AF804">
        <f t="shared" si="262"/>
        <v>3.33</v>
      </c>
      <c r="AG804" cm="1">
        <f t="array" ref="AG804">1+SUMPRODUCT((D$469:D$776=D804)*(AF$469:AF$776&lt;AF804))</f>
        <v>1</v>
      </c>
      <c r="AH804">
        <f t="shared" si="285"/>
        <v>1</v>
      </c>
      <c r="AI804">
        <f t="shared" si="264"/>
        <v>3.06</v>
      </c>
      <c r="AJ804" cm="1">
        <f t="array" ref="AJ804">1+SUMPRODUCT((D$469:D$776=D804)*(AI$469:AI$776&lt;AI804))</f>
        <v>1</v>
      </c>
      <c r="AK804">
        <f t="shared" si="286"/>
        <v>1</v>
      </c>
      <c r="AL804">
        <f t="shared" si="266"/>
        <v>2.67</v>
      </c>
      <c r="AM804" cm="1">
        <f t="array" ref="AM804">1+SUMPRODUCT((D$469:D$776=D804)*(AL$469:AL$776&lt;AL804))</f>
        <v>1</v>
      </c>
      <c r="AN804">
        <f t="shared" si="287"/>
        <v>1</v>
      </c>
    </row>
    <row r="805" spans="2:40" x14ac:dyDescent="0.3">
      <c r="B805" s="7" t="s">
        <v>343</v>
      </c>
      <c r="C805" t="str">
        <f>VLOOKUP(B805,class!A$1:B$370,2,FALSE)</f>
        <v>Shire county</v>
      </c>
      <c r="E805" s="7">
        <f t="shared" si="236"/>
        <v>3.3</v>
      </c>
      <c r="F805" s="49">
        <f t="shared" si="268"/>
        <v>1</v>
      </c>
      <c r="G805" s="49">
        <f t="shared" si="269"/>
        <v>1</v>
      </c>
      <c r="H805">
        <f t="shared" si="239"/>
        <v>3.02</v>
      </c>
      <c r="I805" s="49">
        <f t="shared" si="270"/>
        <v>1</v>
      </c>
      <c r="J805" s="49">
        <f t="shared" si="271"/>
        <v>1</v>
      </c>
      <c r="K805">
        <f t="shared" si="242"/>
        <v>3.02</v>
      </c>
      <c r="L805">
        <f t="shared" si="272"/>
        <v>1</v>
      </c>
      <c r="M805" s="49">
        <f t="shared" si="273"/>
        <v>1</v>
      </c>
      <c r="N805">
        <f t="shared" si="245"/>
        <v>2.75</v>
      </c>
      <c r="O805">
        <f t="shared" si="274"/>
        <v>1</v>
      </c>
      <c r="P805" s="49">
        <f t="shared" si="275"/>
        <v>1</v>
      </c>
      <c r="Q805">
        <f t="shared" si="248"/>
        <v>2.65</v>
      </c>
      <c r="R805">
        <f t="shared" si="276"/>
        <v>1</v>
      </c>
      <c r="S805" s="49">
        <f t="shared" si="277"/>
        <v>1</v>
      </c>
      <c r="T805">
        <f t="shared" si="251"/>
        <v>2.82</v>
      </c>
      <c r="U805">
        <f t="shared" si="278"/>
        <v>1</v>
      </c>
      <c r="V805" s="49">
        <f t="shared" si="279"/>
        <v>1</v>
      </c>
      <c r="W805">
        <f t="shared" si="254"/>
        <v>2.62</v>
      </c>
      <c r="X805">
        <f t="shared" si="280"/>
        <v>1</v>
      </c>
      <c r="Y805" s="49">
        <f t="shared" si="281"/>
        <v>1</v>
      </c>
      <c r="Z805">
        <f t="shared" si="257"/>
        <v>2.65</v>
      </c>
      <c r="AA805">
        <f t="shared" si="282"/>
        <v>1</v>
      </c>
      <c r="AB805">
        <f t="shared" si="283"/>
        <v>1</v>
      </c>
      <c r="AC805">
        <f t="shared" si="260"/>
        <v>3.23</v>
      </c>
      <c r="AD805" cm="1">
        <f t="array" ref="AD805">1+SUMPRODUCT((D$469:D$776=D805)*(AC$469:AC$776&lt;AC805))</f>
        <v>1</v>
      </c>
      <c r="AE805">
        <f t="shared" si="284"/>
        <v>1</v>
      </c>
      <c r="AF805">
        <f t="shared" si="262"/>
        <v>3.13</v>
      </c>
      <c r="AG805" cm="1">
        <f t="array" ref="AG805">1+SUMPRODUCT((D$469:D$776=D805)*(AF$469:AF$776&lt;AF805))</f>
        <v>1</v>
      </c>
      <c r="AH805">
        <f t="shared" si="285"/>
        <v>1</v>
      </c>
      <c r="AI805">
        <f t="shared" si="264"/>
        <v>3.04</v>
      </c>
      <c r="AJ805" cm="1">
        <f t="array" ref="AJ805">1+SUMPRODUCT((D$469:D$776=D805)*(AI$469:AI$776&lt;AI805))</f>
        <v>1</v>
      </c>
      <c r="AK805">
        <f t="shared" si="286"/>
        <v>1</v>
      </c>
      <c r="AL805">
        <f t="shared" si="266"/>
        <v>3.25</v>
      </c>
      <c r="AM805" cm="1">
        <f t="array" ref="AM805">1+SUMPRODUCT((D$469:D$776=D805)*(AL$469:AL$776&lt;AL805))</f>
        <v>1</v>
      </c>
      <c r="AN805">
        <f t="shared" si="287"/>
        <v>1</v>
      </c>
    </row>
    <row r="806" spans="2:40" x14ac:dyDescent="0.3">
      <c r="B806" s="7" t="s">
        <v>344</v>
      </c>
      <c r="C806" t="str">
        <f>VLOOKUP(B806,class!A$1:B$370,2,FALSE)</f>
        <v>Shire county</v>
      </c>
      <c r="E806" s="7">
        <f t="shared" si="236"/>
        <v>2.8</v>
      </c>
      <c r="F806" s="49">
        <f t="shared" si="268"/>
        <v>1</v>
      </c>
      <c r="G806" s="49">
        <f t="shared" si="269"/>
        <v>1</v>
      </c>
      <c r="H806">
        <f t="shared" si="239"/>
        <v>2.64</v>
      </c>
      <c r="I806" s="49">
        <f t="shared" si="270"/>
        <v>1</v>
      </c>
      <c r="J806" s="49">
        <f t="shared" si="271"/>
        <v>1</v>
      </c>
      <c r="K806">
        <f t="shared" si="242"/>
        <v>2.54</v>
      </c>
      <c r="L806">
        <f t="shared" si="272"/>
        <v>1</v>
      </c>
      <c r="M806" s="49">
        <f t="shared" si="273"/>
        <v>1</v>
      </c>
      <c r="N806">
        <f t="shared" si="245"/>
        <v>2.68</v>
      </c>
      <c r="O806">
        <f t="shared" si="274"/>
        <v>1</v>
      </c>
      <c r="P806" s="49">
        <f t="shared" si="275"/>
        <v>1</v>
      </c>
      <c r="Q806">
        <f t="shared" si="248"/>
        <v>2.71</v>
      </c>
      <c r="R806">
        <f t="shared" si="276"/>
        <v>1</v>
      </c>
      <c r="S806" s="49">
        <f t="shared" si="277"/>
        <v>1</v>
      </c>
      <c r="T806">
        <f t="shared" si="251"/>
        <v>2.5299999999999998</v>
      </c>
      <c r="U806">
        <f t="shared" si="278"/>
        <v>1</v>
      </c>
      <c r="V806" s="49">
        <f t="shared" si="279"/>
        <v>1</v>
      </c>
      <c r="W806">
        <f t="shared" si="254"/>
        <v>2.69</v>
      </c>
      <c r="X806">
        <f t="shared" si="280"/>
        <v>1</v>
      </c>
      <c r="Y806" s="49">
        <f t="shared" si="281"/>
        <v>1</v>
      </c>
      <c r="Z806">
        <f t="shared" si="257"/>
        <v>2.66</v>
      </c>
      <c r="AA806">
        <f t="shared" si="282"/>
        <v>1</v>
      </c>
      <c r="AB806">
        <f t="shared" si="283"/>
        <v>1</v>
      </c>
      <c r="AC806">
        <f t="shared" si="260"/>
        <v>2.97</v>
      </c>
      <c r="AD806" cm="1">
        <f t="array" ref="AD806">1+SUMPRODUCT((D$469:D$776=D806)*(AC$469:AC$776&lt;AC806))</f>
        <v>1</v>
      </c>
      <c r="AE806">
        <f t="shared" si="284"/>
        <v>1</v>
      </c>
      <c r="AF806">
        <f t="shared" si="262"/>
        <v>3</v>
      </c>
      <c r="AG806" cm="1">
        <f t="array" ref="AG806">1+SUMPRODUCT((D$469:D$776=D806)*(AF$469:AF$776&lt;AF806))</f>
        <v>1</v>
      </c>
      <c r="AH806">
        <f t="shared" si="285"/>
        <v>1</v>
      </c>
      <c r="AI806">
        <f t="shared" si="264"/>
        <v>2.82</v>
      </c>
      <c r="AJ806" cm="1">
        <f t="array" ref="AJ806">1+SUMPRODUCT((D$469:D$776=D806)*(AI$469:AI$776&lt;AI806))</f>
        <v>1</v>
      </c>
      <c r="AK806">
        <f t="shared" si="286"/>
        <v>1</v>
      </c>
      <c r="AL806">
        <f t="shared" si="266"/>
        <v>2.92</v>
      </c>
      <c r="AM806" cm="1">
        <f t="array" ref="AM806">1+SUMPRODUCT((D$469:D$776=D806)*(AL$469:AL$776&lt;AL806))</f>
        <v>1</v>
      </c>
      <c r="AN806">
        <f t="shared" si="287"/>
        <v>1</v>
      </c>
    </row>
    <row r="807" spans="2:40" x14ac:dyDescent="0.3">
      <c r="B807" s="7" t="s">
        <v>345</v>
      </c>
      <c r="C807" t="str">
        <f>VLOOKUP(B807,class!A$1:B$370,2,FALSE)</f>
        <v>Shire county</v>
      </c>
      <c r="E807" s="7">
        <f t="shared" si="236"/>
        <v>3.04</v>
      </c>
      <c r="F807" s="49">
        <f t="shared" si="268"/>
        <v>1</v>
      </c>
      <c r="G807" s="49">
        <f t="shared" si="269"/>
        <v>1</v>
      </c>
      <c r="H807">
        <f t="shared" si="239"/>
        <v>2.7</v>
      </c>
      <c r="I807" s="49">
        <f t="shared" si="270"/>
        <v>1</v>
      </c>
      <c r="J807" s="49">
        <f t="shared" si="271"/>
        <v>1</v>
      </c>
      <c r="K807">
        <f t="shared" si="242"/>
        <v>2.79</v>
      </c>
      <c r="L807">
        <f t="shared" si="272"/>
        <v>1</v>
      </c>
      <c r="M807" s="49">
        <f t="shared" si="273"/>
        <v>1</v>
      </c>
      <c r="N807">
        <f t="shared" si="245"/>
        <v>2.69</v>
      </c>
      <c r="O807">
        <f t="shared" si="274"/>
        <v>1</v>
      </c>
      <c r="P807" s="49">
        <f t="shared" si="275"/>
        <v>1</v>
      </c>
      <c r="Q807">
        <f t="shared" si="248"/>
        <v>2.57</v>
      </c>
      <c r="R807">
        <f t="shared" si="276"/>
        <v>1</v>
      </c>
      <c r="S807" s="49">
        <f t="shared" si="277"/>
        <v>1</v>
      </c>
      <c r="T807">
        <f t="shared" si="251"/>
        <v>3.06</v>
      </c>
      <c r="U807">
        <f t="shared" si="278"/>
        <v>1</v>
      </c>
      <c r="V807" s="49">
        <f t="shared" si="279"/>
        <v>1</v>
      </c>
      <c r="W807">
        <f t="shared" si="254"/>
        <v>2.97</v>
      </c>
      <c r="X807">
        <f t="shared" si="280"/>
        <v>1</v>
      </c>
      <c r="Y807" s="49">
        <f t="shared" si="281"/>
        <v>1</v>
      </c>
      <c r="Z807">
        <f t="shared" si="257"/>
        <v>2.96</v>
      </c>
      <c r="AA807">
        <f t="shared" si="282"/>
        <v>1</v>
      </c>
      <c r="AB807">
        <f t="shared" si="283"/>
        <v>1</v>
      </c>
      <c r="AC807">
        <f t="shared" si="260"/>
        <v>3.09</v>
      </c>
      <c r="AD807" cm="1">
        <f t="array" ref="AD807">1+SUMPRODUCT((D$469:D$776=D807)*(AC$469:AC$776&lt;AC807))</f>
        <v>1</v>
      </c>
      <c r="AE807">
        <f t="shared" si="284"/>
        <v>1</v>
      </c>
      <c r="AF807">
        <f t="shared" si="262"/>
        <v>3.37</v>
      </c>
      <c r="AG807" cm="1">
        <f t="array" ref="AG807">1+SUMPRODUCT((D$469:D$776=D807)*(AF$469:AF$776&lt;AF807))</f>
        <v>1</v>
      </c>
      <c r="AH807">
        <f t="shared" si="285"/>
        <v>1</v>
      </c>
      <c r="AI807">
        <f t="shared" si="264"/>
        <v>3.26</v>
      </c>
      <c r="AJ807" cm="1">
        <f t="array" ref="AJ807">1+SUMPRODUCT((D$469:D$776=D807)*(AI$469:AI$776&lt;AI807))</f>
        <v>1</v>
      </c>
      <c r="AK807">
        <f t="shared" si="286"/>
        <v>1</v>
      </c>
      <c r="AL807">
        <f t="shared" si="266"/>
        <v>2.88</v>
      </c>
      <c r="AM807" cm="1">
        <f t="array" ref="AM807">1+SUMPRODUCT((D$469:D$776=D807)*(AL$469:AL$776&lt;AL807))</f>
        <v>1</v>
      </c>
      <c r="AN807">
        <f t="shared" si="287"/>
        <v>1</v>
      </c>
    </row>
    <row r="808" spans="2:40" x14ac:dyDescent="0.3">
      <c r="B808" s="7" t="s">
        <v>346</v>
      </c>
      <c r="C808" t="str">
        <f>VLOOKUP(B808,class!A$1:B$370,2,FALSE)</f>
        <v>Shire county</v>
      </c>
      <c r="E808" s="7">
        <f t="shared" si="236"/>
        <v>3.29</v>
      </c>
      <c r="F808" s="49">
        <f t="shared" si="268"/>
        <v>1</v>
      </c>
      <c r="G808" s="49">
        <f t="shared" si="269"/>
        <v>1</v>
      </c>
      <c r="H808">
        <f t="shared" si="239"/>
        <v>3.03</v>
      </c>
      <c r="I808" s="49">
        <f t="shared" si="270"/>
        <v>1</v>
      </c>
      <c r="J808" s="49">
        <f t="shared" si="271"/>
        <v>1</v>
      </c>
      <c r="K808">
        <f t="shared" si="242"/>
        <v>2.84</v>
      </c>
      <c r="L808">
        <f t="shared" si="272"/>
        <v>1</v>
      </c>
      <c r="M808" s="49">
        <f t="shared" si="273"/>
        <v>1</v>
      </c>
      <c r="N808">
        <f t="shared" si="245"/>
        <v>2.86</v>
      </c>
      <c r="O808">
        <f t="shared" si="274"/>
        <v>1</v>
      </c>
      <c r="P808" s="49">
        <f t="shared" si="275"/>
        <v>1</v>
      </c>
      <c r="Q808">
        <f t="shared" si="248"/>
        <v>2.91</v>
      </c>
      <c r="R808">
        <f t="shared" si="276"/>
        <v>1</v>
      </c>
      <c r="S808" s="49">
        <f t="shared" si="277"/>
        <v>1</v>
      </c>
      <c r="T808">
        <f t="shared" si="251"/>
        <v>3.06</v>
      </c>
      <c r="U808">
        <f t="shared" si="278"/>
        <v>1</v>
      </c>
      <c r="V808" s="49">
        <f t="shared" si="279"/>
        <v>1</v>
      </c>
      <c r="W808">
        <f t="shared" si="254"/>
        <v>3.12</v>
      </c>
      <c r="X808">
        <f t="shared" si="280"/>
        <v>1</v>
      </c>
      <c r="Y808" s="49">
        <f t="shared" si="281"/>
        <v>1</v>
      </c>
      <c r="Z808">
        <f t="shared" si="257"/>
        <v>2.96</v>
      </c>
      <c r="AA808">
        <f t="shared" si="282"/>
        <v>1</v>
      </c>
      <c r="AB808">
        <f t="shared" si="283"/>
        <v>1</v>
      </c>
      <c r="AC808">
        <f t="shared" si="260"/>
        <v>3.15</v>
      </c>
      <c r="AD808" cm="1">
        <f t="array" ref="AD808">1+SUMPRODUCT((D$469:D$776=D808)*(AC$469:AC$776&lt;AC808))</f>
        <v>1</v>
      </c>
      <c r="AE808">
        <f t="shared" si="284"/>
        <v>1</v>
      </c>
      <c r="AF808">
        <f t="shared" si="262"/>
        <v>3.36</v>
      </c>
      <c r="AG808" cm="1">
        <f t="array" ref="AG808">1+SUMPRODUCT((D$469:D$776=D808)*(AF$469:AF$776&lt;AF808))</f>
        <v>1</v>
      </c>
      <c r="AH808">
        <f t="shared" si="285"/>
        <v>1</v>
      </c>
      <c r="AI808">
        <f t="shared" si="264"/>
        <v>3.11</v>
      </c>
      <c r="AJ808" cm="1">
        <f t="array" ref="AJ808">1+SUMPRODUCT((D$469:D$776=D808)*(AI$469:AI$776&lt;AI808))</f>
        <v>1</v>
      </c>
      <c r="AK808">
        <f t="shared" si="286"/>
        <v>1</v>
      </c>
      <c r="AL808">
        <f t="shared" si="266"/>
        <v>3.08</v>
      </c>
      <c r="AM808" cm="1">
        <f t="array" ref="AM808">1+SUMPRODUCT((D$469:D$776=D808)*(AL$469:AL$776&lt;AL808))</f>
        <v>1</v>
      </c>
      <c r="AN808">
        <f t="shared" si="287"/>
        <v>1</v>
      </c>
    </row>
    <row r="809" spans="2:40" x14ac:dyDescent="0.3">
      <c r="B809" s="7" t="s">
        <v>347</v>
      </c>
      <c r="C809" t="str">
        <f>VLOOKUP(B809,class!A$1:B$370,2,FALSE)</f>
        <v>Shire county</v>
      </c>
      <c r="E809" s="7">
        <f t="shared" si="236"/>
        <v>2.89</v>
      </c>
      <c r="F809" s="49">
        <f t="shared" si="268"/>
        <v>1</v>
      </c>
      <c r="G809" s="49">
        <f t="shared" si="269"/>
        <v>1</v>
      </c>
      <c r="H809">
        <f t="shared" si="239"/>
        <v>3.18</v>
      </c>
      <c r="I809" s="49">
        <f t="shared" si="270"/>
        <v>1</v>
      </c>
      <c r="J809" s="49">
        <f t="shared" si="271"/>
        <v>1</v>
      </c>
      <c r="K809">
        <f t="shared" si="242"/>
        <v>2.69</v>
      </c>
      <c r="L809">
        <f t="shared" si="272"/>
        <v>1</v>
      </c>
      <c r="M809" s="49">
        <f t="shared" si="273"/>
        <v>1</v>
      </c>
      <c r="N809">
        <f t="shared" si="245"/>
        <v>2.79</v>
      </c>
      <c r="O809">
        <f t="shared" si="274"/>
        <v>1</v>
      </c>
      <c r="P809" s="49">
        <f t="shared" si="275"/>
        <v>1</v>
      </c>
      <c r="Q809">
        <f t="shared" si="248"/>
        <v>2.69</v>
      </c>
      <c r="R809">
        <f t="shared" si="276"/>
        <v>1</v>
      </c>
      <c r="S809" s="49">
        <f t="shared" si="277"/>
        <v>1</v>
      </c>
      <c r="T809">
        <f t="shared" si="251"/>
        <v>2.91</v>
      </c>
      <c r="U809">
        <f t="shared" si="278"/>
        <v>1</v>
      </c>
      <c r="V809" s="49">
        <f t="shared" si="279"/>
        <v>1</v>
      </c>
      <c r="W809">
        <f t="shared" si="254"/>
        <v>2.73</v>
      </c>
      <c r="X809">
        <f t="shared" si="280"/>
        <v>1</v>
      </c>
      <c r="Y809" s="49">
        <f t="shared" si="281"/>
        <v>1</v>
      </c>
      <c r="Z809">
        <f t="shared" si="257"/>
        <v>2.78</v>
      </c>
      <c r="AA809">
        <f t="shared" si="282"/>
        <v>1</v>
      </c>
      <c r="AB809">
        <f t="shared" si="283"/>
        <v>1</v>
      </c>
      <c r="AC809">
        <f t="shared" si="260"/>
        <v>2.89</v>
      </c>
      <c r="AD809" cm="1">
        <f t="array" ref="AD809">1+SUMPRODUCT((D$469:D$776=D809)*(AC$469:AC$776&lt;AC809))</f>
        <v>1</v>
      </c>
      <c r="AE809">
        <f t="shared" si="284"/>
        <v>1</v>
      </c>
      <c r="AF809">
        <f t="shared" si="262"/>
        <v>3.15</v>
      </c>
      <c r="AG809" cm="1">
        <f t="array" ref="AG809">1+SUMPRODUCT((D$469:D$776=D809)*(AF$469:AF$776&lt;AF809))</f>
        <v>1</v>
      </c>
      <c r="AH809">
        <f t="shared" si="285"/>
        <v>1</v>
      </c>
      <c r="AI809">
        <f t="shared" si="264"/>
        <v>3</v>
      </c>
      <c r="AJ809" cm="1">
        <f t="array" ref="AJ809">1+SUMPRODUCT((D$469:D$776=D809)*(AI$469:AI$776&lt;AI809))</f>
        <v>1</v>
      </c>
      <c r="AK809">
        <f t="shared" si="286"/>
        <v>1</v>
      </c>
      <c r="AL809">
        <f t="shared" si="266"/>
        <v>3.01</v>
      </c>
      <c r="AM809" cm="1">
        <f t="array" ref="AM809">1+SUMPRODUCT((D$469:D$776=D809)*(AL$469:AL$776&lt;AL809))</f>
        <v>1</v>
      </c>
      <c r="AN809">
        <f t="shared" si="287"/>
        <v>1</v>
      </c>
    </row>
    <row r="810" spans="2:40" x14ac:dyDescent="0.3">
      <c r="B810" s="7" t="s">
        <v>348</v>
      </c>
      <c r="C810" t="str">
        <f>VLOOKUP(B810,class!A$1:B$370,2,FALSE)</f>
        <v>Shire county</v>
      </c>
      <c r="E810" s="7">
        <f t="shared" si="236"/>
        <v>2.97</v>
      </c>
      <c r="F810" s="49">
        <f t="shared" si="268"/>
        <v>1</v>
      </c>
      <c r="G810" s="49">
        <f t="shared" si="269"/>
        <v>1</v>
      </c>
      <c r="H810">
        <f t="shared" si="239"/>
        <v>2.84</v>
      </c>
      <c r="I810" s="49">
        <f t="shared" si="270"/>
        <v>1</v>
      </c>
      <c r="J810" s="49">
        <f t="shared" si="271"/>
        <v>1</v>
      </c>
      <c r="K810">
        <f t="shared" si="242"/>
        <v>2.76</v>
      </c>
      <c r="L810">
        <f t="shared" si="272"/>
        <v>1</v>
      </c>
      <c r="M810" s="49">
        <f t="shared" si="273"/>
        <v>1</v>
      </c>
      <c r="N810">
        <f t="shared" si="245"/>
        <v>2.62</v>
      </c>
      <c r="O810">
        <f t="shared" si="274"/>
        <v>1</v>
      </c>
      <c r="P810" s="49">
        <f t="shared" si="275"/>
        <v>1</v>
      </c>
      <c r="Q810">
        <f t="shared" si="248"/>
        <v>2.67</v>
      </c>
      <c r="R810">
        <f t="shared" si="276"/>
        <v>1</v>
      </c>
      <c r="S810" s="49">
        <f t="shared" si="277"/>
        <v>1</v>
      </c>
      <c r="T810">
        <f t="shared" si="251"/>
        <v>2.83</v>
      </c>
      <c r="U810">
        <f t="shared" si="278"/>
        <v>1</v>
      </c>
      <c r="V810" s="49">
        <f t="shared" si="279"/>
        <v>1</v>
      </c>
      <c r="W810">
        <f t="shared" si="254"/>
        <v>2.5299999999999998</v>
      </c>
      <c r="X810">
        <f t="shared" si="280"/>
        <v>1</v>
      </c>
      <c r="Y810" s="49">
        <f t="shared" si="281"/>
        <v>1</v>
      </c>
      <c r="Z810">
        <f t="shared" si="257"/>
        <v>2.76</v>
      </c>
      <c r="AA810">
        <f t="shared" si="282"/>
        <v>1</v>
      </c>
      <c r="AB810">
        <f t="shared" si="283"/>
        <v>1</v>
      </c>
      <c r="AC810">
        <f t="shared" si="260"/>
        <v>2.96</v>
      </c>
      <c r="AD810" cm="1">
        <f t="array" ref="AD810">1+SUMPRODUCT((D$469:D$776=D810)*(AC$469:AC$776&lt;AC810))</f>
        <v>1</v>
      </c>
      <c r="AE810">
        <f t="shared" si="284"/>
        <v>1</v>
      </c>
      <c r="AF810">
        <f t="shared" si="262"/>
        <v>3.49</v>
      </c>
      <c r="AG810" cm="1">
        <f t="array" ref="AG810">1+SUMPRODUCT((D$469:D$776=D810)*(AF$469:AF$776&lt;AF810))</f>
        <v>1</v>
      </c>
      <c r="AH810">
        <f t="shared" si="285"/>
        <v>1</v>
      </c>
      <c r="AI810">
        <f t="shared" si="264"/>
        <v>2.92</v>
      </c>
      <c r="AJ810" cm="1">
        <f t="array" ref="AJ810">1+SUMPRODUCT((D$469:D$776=D810)*(AI$469:AI$776&lt;AI810))</f>
        <v>1</v>
      </c>
      <c r="AK810">
        <f t="shared" si="286"/>
        <v>1</v>
      </c>
      <c r="AL810">
        <f t="shared" si="266"/>
        <v>3.29</v>
      </c>
      <c r="AM810" cm="1">
        <f t="array" ref="AM810">1+SUMPRODUCT((D$469:D$776=D810)*(AL$469:AL$776&lt;AL810))</f>
        <v>1</v>
      </c>
      <c r="AN810">
        <f t="shared" si="287"/>
        <v>1</v>
      </c>
    </row>
    <row r="811" spans="2:40" x14ac:dyDescent="0.3">
      <c r="B811" s="7" t="s">
        <v>349</v>
      </c>
      <c r="C811" t="str">
        <f>VLOOKUP(B811,class!A$1:B$370,2,FALSE)</f>
        <v>Shire county</v>
      </c>
      <c r="E811" s="7">
        <f t="shared" si="236"/>
        <v>2.99</v>
      </c>
      <c r="F811" s="49">
        <f t="shared" si="268"/>
        <v>1</v>
      </c>
      <c r="G811" s="49">
        <f t="shared" si="269"/>
        <v>1</v>
      </c>
      <c r="H811">
        <f t="shared" si="239"/>
        <v>2.88</v>
      </c>
      <c r="I811" s="49">
        <f t="shared" si="270"/>
        <v>1</v>
      </c>
      <c r="J811" s="49">
        <f t="shared" si="271"/>
        <v>1</v>
      </c>
      <c r="K811">
        <f t="shared" si="242"/>
        <v>2.98</v>
      </c>
      <c r="L811">
        <f t="shared" si="272"/>
        <v>1</v>
      </c>
      <c r="M811" s="49">
        <f t="shared" si="273"/>
        <v>1</v>
      </c>
      <c r="N811">
        <f t="shared" si="245"/>
        <v>2.97</v>
      </c>
      <c r="O811">
        <f t="shared" si="274"/>
        <v>1</v>
      </c>
      <c r="P811" s="49">
        <f t="shared" si="275"/>
        <v>1</v>
      </c>
      <c r="Q811">
        <f t="shared" si="248"/>
        <v>2.81</v>
      </c>
      <c r="R811">
        <f t="shared" si="276"/>
        <v>1</v>
      </c>
      <c r="S811" s="49">
        <f t="shared" si="277"/>
        <v>1</v>
      </c>
      <c r="T811">
        <f t="shared" si="251"/>
        <v>2.76</v>
      </c>
      <c r="U811">
        <f t="shared" si="278"/>
        <v>1</v>
      </c>
      <c r="V811" s="49">
        <f t="shared" si="279"/>
        <v>1</v>
      </c>
      <c r="W811">
        <f t="shared" si="254"/>
        <v>2.74</v>
      </c>
      <c r="X811">
        <f t="shared" si="280"/>
        <v>1</v>
      </c>
      <c r="Y811" s="49">
        <f t="shared" si="281"/>
        <v>1</v>
      </c>
      <c r="Z811">
        <f t="shared" si="257"/>
        <v>2.77</v>
      </c>
      <c r="AA811">
        <f t="shared" si="282"/>
        <v>1</v>
      </c>
      <c r="AB811">
        <f t="shared" si="283"/>
        <v>1</v>
      </c>
      <c r="AC811">
        <f t="shared" si="260"/>
        <v>3.15</v>
      </c>
      <c r="AD811" cm="1">
        <f t="array" ref="AD811">1+SUMPRODUCT((D$469:D$776=D811)*(AC$469:AC$776&lt;AC811))</f>
        <v>1</v>
      </c>
      <c r="AE811">
        <f t="shared" si="284"/>
        <v>1</v>
      </c>
      <c r="AF811">
        <f t="shared" si="262"/>
        <v>3.2</v>
      </c>
      <c r="AG811" cm="1">
        <f t="array" ref="AG811">1+SUMPRODUCT((D$469:D$776=D811)*(AF$469:AF$776&lt;AF811))</f>
        <v>1</v>
      </c>
      <c r="AH811">
        <f t="shared" si="285"/>
        <v>1</v>
      </c>
      <c r="AI811">
        <f t="shared" si="264"/>
        <v>3.09</v>
      </c>
      <c r="AJ811" cm="1">
        <f t="array" ref="AJ811">1+SUMPRODUCT((D$469:D$776=D811)*(AI$469:AI$776&lt;AI811))</f>
        <v>1</v>
      </c>
      <c r="AK811">
        <f t="shared" si="286"/>
        <v>1</v>
      </c>
      <c r="AL811">
        <f t="shared" si="266"/>
        <v>3.01</v>
      </c>
      <c r="AM811" cm="1">
        <f t="array" ref="AM811">1+SUMPRODUCT((D$469:D$776=D811)*(AL$469:AL$776&lt;AL811))</f>
        <v>1</v>
      </c>
      <c r="AN811">
        <f t="shared" si="287"/>
        <v>1</v>
      </c>
    </row>
    <row r="812" spans="2:40" x14ac:dyDescent="0.3">
      <c r="B812" s="7" t="s">
        <v>887</v>
      </c>
      <c r="C812" t="str">
        <f>VLOOKUP(B812,class!A$1:B$370,2,FALSE)</f>
        <v>Shire county</v>
      </c>
      <c r="E812" s="7">
        <f t="shared" si="236"/>
        <v>3.16</v>
      </c>
      <c r="F812" s="49">
        <f t="shared" si="268"/>
        <v>1</v>
      </c>
      <c r="G812" s="49">
        <f t="shared" si="269"/>
        <v>1</v>
      </c>
      <c r="H812">
        <f t="shared" si="239"/>
        <v>3.13</v>
      </c>
      <c r="I812" s="49">
        <f t="shared" si="270"/>
        <v>1</v>
      </c>
      <c r="J812" s="49">
        <f t="shared" si="271"/>
        <v>1</v>
      </c>
      <c r="K812">
        <f t="shared" si="242"/>
        <v>2.81</v>
      </c>
      <c r="L812">
        <f t="shared" si="272"/>
        <v>1</v>
      </c>
      <c r="M812" s="49">
        <f t="shared" si="273"/>
        <v>1</v>
      </c>
      <c r="N812">
        <f t="shared" si="245"/>
        <v>2.93</v>
      </c>
      <c r="O812">
        <f t="shared" si="274"/>
        <v>1</v>
      </c>
      <c r="P812" s="49">
        <f t="shared" si="275"/>
        <v>1</v>
      </c>
      <c r="Q812">
        <f t="shared" si="248"/>
        <v>2.81</v>
      </c>
      <c r="R812">
        <f t="shared" si="276"/>
        <v>1</v>
      </c>
      <c r="S812" s="49">
        <f t="shared" si="277"/>
        <v>1</v>
      </c>
      <c r="T812">
        <f t="shared" si="251"/>
        <v>2.9</v>
      </c>
      <c r="U812">
        <f t="shared" si="278"/>
        <v>1</v>
      </c>
      <c r="V812" s="49">
        <f t="shared" si="279"/>
        <v>1</v>
      </c>
      <c r="W812">
        <f t="shared" si="254"/>
        <v>3</v>
      </c>
      <c r="X812">
        <f t="shared" si="280"/>
        <v>1</v>
      </c>
      <c r="Y812" s="49">
        <f t="shared" si="281"/>
        <v>1</v>
      </c>
      <c r="Z812">
        <f t="shared" si="257"/>
        <v>2.83</v>
      </c>
      <c r="AA812">
        <f t="shared" si="282"/>
        <v>1</v>
      </c>
      <c r="AB812">
        <f t="shared" si="283"/>
        <v>1</v>
      </c>
      <c r="AC812">
        <f t="shared" si="260"/>
        <v>3.11</v>
      </c>
      <c r="AD812" cm="1">
        <f t="array" ref="AD812">1+SUMPRODUCT((D$469:D$776=D812)*(AC$469:AC$776&lt;AC812))</f>
        <v>1</v>
      </c>
      <c r="AE812">
        <f t="shared" si="284"/>
        <v>1</v>
      </c>
      <c r="AF812">
        <f t="shared" si="262"/>
        <v>3.33</v>
      </c>
      <c r="AG812" cm="1">
        <f t="array" ref="AG812">1+SUMPRODUCT((D$469:D$776=D812)*(AF$469:AF$776&lt;AF812))</f>
        <v>1</v>
      </c>
      <c r="AH812">
        <f t="shared" si="285"/>
        <v>1</v>
      </c>
      <c r="AI812">
        <f t="shared" si="264"/>
        <v>2.94</v>
      </c>
      <c r="AJ812" cm="1">
        <f t="array" ref="AJ812">1+SUMPRODUCT((D$469:D$776=D812)*(AI$469:AI$776&lt;AI812))</f>
        <v>1</v>
      </c>
      <c r="AK812">
        <f t="shared" si="286"/>
        <v>1</v>
      </c>
      <c r="AL812">
        <f t="shared" si="266"/>
        <v>3.36</v>
      </c>
      <c r="AM812" cm="1">
        <f t="array" ref="AM812">1+SUMPRODUCT((D$469:D$776=D812)*(AL$469:AL$776&lt;AL812))</f>
        <v>1</v>
      </c>
      <c r="AN812">
        <f t="shared" si="287"/>
        <v>1</v>
      </c>
    </row>
    <row r="813" spans="2:40" x14ac:dyDescent="0.3">
      <c r="B813" s="7" t="s">
        <v>350</v>
      </c>
      <c r="C813" t="str">
        <f>VLOOKUP(B813,class!A$1:B$370,2,FALSE)</f>
        <v>Shire county</v>
      </c>
      <c r="E813" s="7">
        <f t="shared" si="236"/>
        <v>3.05</v>
      </c>
      <c r="F813" s="49">
        <f t="shared" si="268"/>
        <v>1</v>
      </c>
      <c r="G813" s="49">
        <f t="shared" si="269"/>
        <v>1</v>
      </c>
      <c r="H813">
        <f t="shared" si="239"/>
        <v>2.65</v>
      </c>
      <c r="I813" s="49">
        <f t="shared" si="270"/>
        <v>1</v>
      </c>
      <c r="J813" s="49">
        <f t="shared" si="271"/>
        <v>1</v>
      </c>
      <c r="K813">
        <f t="shared" si="242"/>
        <v>2.4500000000000002</v>
      </c>
      <c r="L813">
        <f t="shared" si="272"/>
        <v>1</v>
      </c>
      <c r="M813" s="49">
        <f t="shared" si="273"/>
        <v>1</v>
      </c>
      <c r="N813">
        <f t="shared" si="245"/>
        <v>2.23</v>
      </c>
      <c r="O813">
        <f t="shared" si="274"/>
        <v>1</v>
      </c>
      <c r="P813" s="49">
        <f t="shared" si="275"/>
        <v>1</v>
      </c>
      <c r="Q813">
        <f t="shared" si="248"/>
        <v>2.5299999999999998</v>
      </c>
      <c r="R813">
        <f t="shared" si="276"/>
        <v>1</v>
      </c>
      <c r="S813" s="49">
        <f t="shared" si="277"/>
        <v>1</v>
      </c>
      <c r="T813">
        <f t="shared" si="251"/>
        <v>2.67</v>
      </c>
      <c r="U813">
        <f t="shared" si="278"/>
        <v>1</v>
      </c>
      <c r="V813" s="49">
        <f t="shared" si="279"/>
        <v>1</v>
      </c>
      <c r="W813">
        <f t="shared" si="254"/>
        <v>2.5499999999999998</v>
      </c>
      <c r="X813">
        <f t="shared" si="280"/>
        <v>1</v>
      </c>
      <c r="Y813" s="49">
        <f t="shared" si="281"/>
        <v>1</v>
      </c>
      <c r="Z813">
        <f t="shared" si="257"/>
        <v>2.56</v>
      </c>
      <c r="AA813">
        <f t="shared" si="282"/>
        <v>1</v>
      </c>
      <c r="AB813">
        <f t="shared" si="283"/>
        <v>1</v>
      </c>
      <c r="AC813">
        <f t="shared" si="260"/>
        <v>2.7</v>
      </c>
      <c r="AD813" cm="1">
        <f t="array" ref="AD813">1+SUMPRODUCT((D$469:D$776=D813)*(AC$469:AC$776&lt;AC813))</f>
        <v>1</v>
      </c>
      <c r="AE813">
        <f t="shared" si="284"/>
        <v>1</v>
      </c>
      <c r="AF813">
        <f t="shared" si="262"/>
        <v>3.3</v>
      </c>
      <c r="AG813" cm="1">
        <f t="array" ref="AG813">1+SUMPRODUCT((D$469:D$776=D813)*(AF$469:AF$776&lt;AF813))</f>
        <v>1</v>
      </c>
      <c r="AH813">
        <f t="shared" si="285"/>
        <v>1</v>
      </c>
      <c r="AI813">
        <f t="shared" si="264"/>
        <v>2.94</v>
      </c>
      <c r="AJ813" cm="1">
        <f t="array" ref="AJ813">1+SUMPRODUCT((D$469:D$776=D813)*(AI$469:AI$776&lt;AI813))</f>
        <v>1</v>
      </c>
      <c r="AK813">
        <f t="shared" si="286"/>
        <v>1</v>
      </c>
      <c r="AL813">
        <f t="shared" si="266"/>
        <v>3.13</v>
      </c>
      <c r="AM813" cm="1">
        <f t="array" ref="AM813">1+SUMPRODUCT((D$469:D$776=D813)*(AL$469:AL$776&lt;AL813))</f>
        <v>1</v>
      </c>
      <c r="AN813">
        <f t="shared" si="287"/>
        <v>1</v>
      </c>
    </row>
    <row r="814" spans="2:40" x14ac:dyDescent="0.3">
      <c r="B814" s="7" t="s">
        <v>351</v>
      </c>
      <c r="C814" t="str">
        <f>VLOOKUP(B814,class!A$1:B$370,2,FALSE)</f>
        <v>Shire county</v>
      </c>
      <c r="E814" s="7">
        <f t="shared" si="236"/>
        <v>3.04</v>
      </c>
      <c r="F814" s="49">
        <f t="shared" si="268"/>
        <v>1</v>
      </c>
      <c r="G814" s="49">
        <f t="shared" si="269"/>
        <v>1</v>
      </c>
      <c r="H814">
        <f t="shared" si="239"/>
        <v>3.24</v>
      </c>
      <c r="I814" s="49">
        <f t="shared" si="270"/>
        <v>1</v>
      </c>
      <c r="J814" s="49">
        <f t="shared" si="271"/>
        <v>1</v>
      </c>
      <c r="K814">
        <f t="shared" si="242"/>
        <v>2.74</v>
      </c>
      <c r="L814">
        <f t="shared" si="272"/>
        <v>1</v>
      </c>
      <c r="M814" s="49">
        <f t="shared" si="273"/>
        <v>1</v>
      </c>
      <c r="N814">
        <f t="shared" si="245"/>
        <v>2.74</v>
      </c>
      <c r="O814">
        <f t="shared" si="274"/>
        <v>1</v>
      </c>
      <c r="P814" s="49">
        <f t="shared" si="275"/>
        <v>1</v>
      </c>
      <c r="Q814">
        <f t="shared" si="248"/>
        <v>2.9</v>
      </c>
      <c r="R814">
        <f t="shared" si="276"/>
        <v>1</v>
      </c>
      <c r="S814" s="49">
        <f t="shared" si="277"/>
        <v>1</v>
      </c>
      <c r="T814">
        <f t="shared" si="251"/>
        <v>2.95</v>
      </c>
      <c r="U814">
        <f t="shared" si="278"/>
        <v>1</v>
      </c>
      <c r="V814" s="49">
        <f t="shared" si="279"/>
        <v>1</v>
      </c>
      <c r="W814">
        <f t="shared" si="254"/>
        <v>2.92</v>
      </c>
      <c r="X814">
        <f t="shared" si="280"/>
        <v>1</v>
      </c>
      <c r="Y814" s="49">
        <f t="shared" si="281"/>
        <v>1</v>
      </c>
      <c r="Z814">
        <f t="shared" si="257"/>
        <v>2.65</v>
      </c>
      <c r="AA814">
        <f t="shared" si="282"/>
        <v>1</v>
      </c>
      <c r="AB814">
        <f t="shared" si="283"/>
        <v>1</v>
      </c>
      <c r="AC814">
        <f t="shared" si="260"/>
        <v>2.97</v>
      </c>
      <c r="AD814" cm="1">
        <f t="array" ref="AD814">1+SUMPRODUCT((D$469:D$776=D814)*(AC$469:AC$776&lt;AC814))</f>
        <v>1</v>
      </c>
      <c r="AE814">
        <f t="shared" si="284"/>
        <v>1</v>
      </c>
      <c r="AF814">
        <f t="shared" si="262"/>
        <v>3.16</v>
      </c>
      <c r="AG814" cm="1">
        <f t="array" ref="AG814">1+SUMPRODUCT((D$469:D$776=D814)*(AF$469:AF$776&lt;AF814))</f>
        <v>1</v>
      </c>
      <c r="AH814">
        <f t="shared" si="285"/>
        <v>1</v>
      </c>
      <c r="AI814">
        <f t="shared" si="264"/>
        <v>3.37</v>
      </c>
      <c r="AJ814" cm="1">
        <f t="array" ref="AJ814">1+SUMPRODUCT((D$469:D$776=D814)*(AI$469:AI$776&lt;AI814))</f>
        <v>1</v>
      </c>
      <c r="AK814">
        <f t="shared" si="286"/>
        <v>1</v>
      </c>
      <c r="AL814">
        <f t="shared" si="266"/>
        <v>3.36</v>
      </c>
      <c r="AM814" cm="1">
        <f t="array" ref="AM814">1+SUMPRODUCT((D$469:D$776=D814)*(AL$469:AL$776&lt;AL814))</f>
        <v>1</v>
      </c>
      <c r="AN814">
        <f t="shared" si="287"/>
        <v>1</v>
      </c>
    </row>
    <row r="815" spans="2:40" x14ac:dyDescent="0.3">
      <c r="B815" s="7" t="s">
        <v>352</v>
      </c>
      <c r="C815" t="str">
        <f>VLOOKUP(B815,class!A$1:B$370,2,FALSE)</f>
        <v>Shire county</v>
      </c>
      <c r="E815" s="7">
        <f t="shared" si="236"/>
        <v>3</v>
      </c>
      <c r="F815" s="49">
        <f t="shared" si="268"/>
        <v>1</v>
      </c>
      <c r="G815" s="49">
        <f t="shared" si="269"/>
        <v>1</v>
      </c>
      <c r="H815">
        <f t="shared" si="239"/>
        <v>2.76</v>
      </c>
      <c r="I815" s="49">
        <f t="shared" si="270"/>
        <v>1</v>
      </c>
      <c r="J815" s="49">
        <f t="shared" si="271"/>
        <v>1</v>
      </c>
      <c r="K815">
        <f t="shared" si="242"/>
        <v>2.4300000000000002</v>
      </c>
      <c r="L815">
        <f t="shared" si="272"/>
        <v>1</v>
      </c>
      <c r="M815" s="49">
        <f t="shared" si="273"/>
        <v>1</v>
      </c>
      <c r="N815">
        <f t="shared" si="245"/>
        <v>2.78</v>
      </c>
      <c r="O815">
        <f t="shared" si="274"/>
        <v>1</v>
      </c>
      <c r="P815" s="49">
        <f t="shared" si="275"/>
        <v>1</v>
      </c>
      <c r="Q815">
        <f t="shared" si="248"/>
        <v>2.79</v>
      </c>
      <c r="R815">
        <f t="shared" si="276"/>
        <v>1</v>
      </c>
      <c r="S815" s="49">
        <f t="shared" si="277"/>
        <v>1</v>
      </c>
      <c r="T815">
        <f t="shared" si="251"/>
        <v>2.71</v>
      </c>
      <c r="U815">
        <f t="shared" si="278"/>
        <v>1</v>
      </c>
      <c r="V815" s="49">
        <f t="shared" si="279"/>
        <v>1</v>
      </c>
      <c r="W815">
        <f t="shared" si="254"/>
        <v>2.62</v>
      </c>
      <c r="X815">
        <f t="shared" si="280"/>
        <v>1</v>
      </c>
      <c r="Y815" s="49">
        <f t="shared" si="281"/>
        <v>1</v>
      </c>
      <c r="Z815">
        <f t="shared" si="257"/>
        <v>2.77</v>
      </c>
      <c r="AA815">
        <f t="shared" si="282"/>
        <v>1</v>
      </c>
      <c r="AB815">
        <f t="shared" si="283"/>
        <v>1</v>
      </c>
      <c r="AC815">
        <f t="shared" si="260"/>
        <v>2.84</v>
      </c>
      <c r="AD815" cm="1">
        <f t="array" ref="AD815">1+SUMPRODUCT((D$469:D$776=D815)*(AC$469:AC$776&lt;AC815))</f>
        <v>1</v>
      </c>
      <c r="AE815">
        <f t="shared" si="284"/>
        <v>1</v>
      </c>
      <c r="AF815">
        <f t="shared" si="262"/>
        <v>3.2</v>
      </c>
      <c r="AG815" cm="1">
        <f t="array" ref="AG815">1+SUMPRODUCT((D$469:D$776=D815)*(AF$469:AF$776&lt;AF815))</f>
        <v>1</v>
      </c>
      <c r="AH815">
        <f t="shared" si="285"/>
        <v>1</v>
      </c>
      <c r="AI815">
        <f t="shared" si="264"/>
        <v>3.08</v>
      </c>
      <c r="AJ815" cm="1">
        <f t="array" ref="AJ815">1+SUMPRODUCT((D$469:D$776=D815)*(AI$469:AI$776&lt;AI815))</f>
        <v>1</v>
      </c>
      <c r="AK815">
        <f t="shared" si="286"/>
        <v>1</v>
      </c>
      <c r="AL815">
        <f t="shared" si="266"/>
        <v>3.43</v>
      </c>
      <c r="AM815" cm="1">
        <f t="array" ref="AM815">1+SUMPRODUCT((D$469:D$776=D815)*(AL$469:AL$776&lt;AL815))</f>
        <v>1</v>
      </c>
      <c r="AN815">
        <f t="shared" si="287"/>
        <v>1</v>
      </c>
    </row>
  </sheetData>
  <conditionalFormatting sqref="B296 B469:B492 B494:B776 B777:G788">
    <cfRule type="cellIs" priority="34" stopIfTrue="1" operator="equal">
      <formula>"#"</formula>
    </cfRule>
  </conditionalFormatting>
  <conditionalFormatting sqref="B792:B815">
    <cfRule type="cellIs" priority="2" stopIfTrue="1" operator="equal">
      <formula>"#"</formula>
    </cfRule>
  </conditionalFormatting>
  <conditionalFormatting sqref="C469:E776">
    <cfRule type="cellIs" priority="19" stopIfTrue="1" operator="equal">
      <formula>"#"</formula>
    </cfRule>
  </conditionalFormatting>
  <conditionalFormatting sqref="D786">
    <cfRule type="cellIs" priority="46" stopIfTrue="1" operator="equal">
      <formula>"#"</formula>
    </cfRule>
  </conditionalFormatting>
  <conditionalFormatting sqref="D788">
    <cfRule type="cellIs" priority="40" stopIfTrue="1" operator="equal">
      <formula>"#"</formula>
    </cfRule>
  </conditionalFormatting>
  <conditionalFormatting sqref="E790">
    <cfRule type="cellIs" priority="27" stopIfTrue="1" operator="equal">
      <formula>"#"</formula>
    </cfRule>
  </conditionalFormatting>
  <conditionalFormatting sqref="E792:E815">
    <cfRule type="cellIs" priority="1" stopIfTrue="1" operator="equal">
      <formula>"#"</formula>
    </cfRule>
  </conditionalFormatting>
  <conditionalFormatting sqref="G786">
    <cfRule type="cellIs" priority="45" stopIfTrue="1" operator="equal">
      <formula>"#"</formula>
    </cfRule>
  </conditionalFormatting>
  <conditionalFormatting sqref="G788">
    <cfRule type="cellIs" priority="39" stopIfTrue="1" operator="equal">
      <formula>"#"</formula>
    </cfRule>
  </conditionalFormatting>
  <conditionalFormatting sqref="H780:H788 J780:K788 M780:N788 P780:Q788 S780:T788">
    <cfRule type="cellIs" priority="52" stopIfTrue="1" operator="equal">
      <formula>"#"</formula>
    </cfRule>
  </conditionalFormatting>
  <conditionalFormatting sqref="H790">
    <cfRule type="cellIs" priority="26" stopIfTrue="1" operator="equal">
      <formula>"#"</formula>
    </cfRule>
  </conditionalFormatting>
  <conditionalFormatting sqref="J786">
    <cfRule type="cellIs" priority="44" stopIfTrue="1" operator="equal">
      <formula>"#"</formula>
    </cfRule>
  </conditionalFormatting>
  <conditionalFormatting sqref="J788">
    <cfRule type="cellIs" priority="38" stopIfTrue="1" operator="equal">
      <formula>"#"</formula>
    </cfRule>
  </conditionalFormatting>
  <conditionalFormatting sqref="K790">
    <cfRule type="cellIs" priority="25" stopIfTrue="1" operator="equal">
      <formula>"#"</formula>
    </cfRule>
  </conditionalFormatting>
  <conditionalFormatting sqref="M786">
    <cfRule type="cellIs" priority="43" stopIfTrue="1" operator="equal">
      <formula>"#"</formula>
    </cfRule>
  </conditionalFormatting>
  <conditionalFormatting sqref="M788">
    <cfRule type="cellIs" priority="37" stopIfTrue="1" operator="equal">
      <formula>"#"</formula>
    </cfRule>
  </conditionalFormatting>
  <conditionalFormatting sqref="N790">
    <cfRule type="cellIs" priority="24" stopIfTrue="1" operator="equal">
      <formula>"#"</formula>
    </cfRule>
  </conditionalFormatting>
  <conditionalFormatting sqref="P786">
    <cfRule type="cellIs" priority="42" stopIfTrue="1" operator="equal">
      <formula>"#"</formula>
    </cfRule>
  </conditionalFormatting>
  <conditionalFormatting sqref="P788">
    <cfRule type="cellIs" priority="36" stopIfTrue="1" operator="equal">
      <formula>"#"</formula>
    </cfRule>
  </conditionalFormatting>
  <conditionalFormatting sqref="Q790">
    <cfRule type="cellIs" priority="23" stopIfTrue="1" operator="equal">
      <formula>"#"</formula>
    </cfRule>
  </conditionalFormatting>
  <conditionalFormatting sqref="S786">
    <cfRule type="cellIs" priority="41" stopIfTrue="1" operator="equal">
      <formula>"#"</formula>
    </cfRule>
  </conditionalFormatting>
  <conditionalFormatting sqref="S788">
    <cfRule type="cellIs" priority="35" stopIfTrue="1" operator="equal">
      <formula>"#"</formula>
    </cfRule>
  </conditionalFormatting>
  <conditionalFormatting sqref="T790">
    <cfRule type="cellIs" priority="22" stopIfTrue="1" operator="equal">
      <formula>"#"</formula>
    </cfRule>
  </conditionalFormatting>
  <conditionalFormatting sqref="V786">
    <cfRule type="cellIs" priority="32" stopIfTrue="1" operator="equal">
      <formula>"#"</formula>
    </cfRule>
  </conditionalFormatting>
  <conditionalFormatting sqref="V788">
    <cfRule type="cellIs" priority="31" stopIfTrue="1" operator="equal">
      <formula>"#"</formula>
    </cfRule>
  </conditionalFormatting>
  <conditionalFormatting sqref="V780:W788">
    <cfRule type="cellIs" priority="33" stopIfTrue="1" operator="equal">
      <formula>"#"</formula>
    </cfRule>
  </conditionalFormatting>
  <conditionalFormatting sqref="W790">
    <cfRule type="cellIs" priority="21" stopIfTrue="1" operator="equal">
      <formula>"#"</formula>
    </cfRule>
  </conditionalFormatting>
  <conditionalFormatting sqref="Y786">
    <cfRule type="cellIs" priority="29" stopIfTrue="1" operator="equal">
      <formula>"#"</formula>
    </cfRule>
  </conditionalFormatting>
  <conditionalFormatting sqref="Y788">
    <cfRule type="cellIs" priority="28" stopIfTrue="1" operator="equal">
      <formula>"#"</formula>
    </cfRule>
  </conditionalFormatting>
  <conditionalFormatting sqref="Y780:Z788">
    <cfRule type="cellIs" priority="30" stopIfTrue="1" operator="equal">
      <formula>"#"</formula>
    </cfRule>
  </conditionalFormatting>
  <conditionalFormatting sqref="Z790">
    <cfRule type="cellIs" priority="20" stopIfTrue="1" operator="equal">
      <formula>"#"</formula>
    </cfRule>
  </conditionalFormatting>
  <conditionalFormatting sqref="AB786">
    <cfRule type="cellIs" priority="17" stopIfTrue="1" operator="equal">
      <formula>"#"</formula>
    </cfRule>
  </conditionalFormatting>
  <conditionalFormatting sqref="AB788">
    <cfRule type="cellIs" priority="16" stopIfTrue="1" operator="equal">
      <formula>"#"</formula>
    </cfRule>
  </conditionalFormatting>
  <conditionalFormatting sqref="AB780:AC788">
    <cfRule type="cellIs" priority="18" stopIfTrue="1" operator="equal">
      <formula>"#"</formula>
    </cfRule>
  </conditionalFormatting>
  <conditionalFormatting sqref="AC790">
    <cfRule type="cellIs" priority="15" stopIfTrue="1" operator="equal">
      <formula>"#"</formula>
    </cfRule>
  </conditionalFormatting>
  <conditionalFormatting sqref="AE786">
    <cfRule type="cellIs" priority="13" stopIfTrue="1" operator="equal">
      <formula>"#"</formula>
    </cfRule>
  </conditionalFormatting>
  <conditionalFormatting sqref="AE788">
    <cfRule type="cellIs" priority="12" stopIfTrue="1" operator="equal">
      <formula>"#"</formula>
    </cfRule>
  </conditionalFormatting>
  <conditionalFormatting sqref="AE780:AF788">
    <cfRule type="cellIs" priority="14" stopIfTrue="1" operator="equal">
      <formula>"#"</formula>
    </cfRule>
  </conditionalFormatting>
  <conditionalFormatting sqref="AF790">
    <cfRule type="cellIs" priority="11" stopIfTrue="1" operator="equal">
      <formula>"#"</formula>
    </cfRule>
  </conditionalFormatting>
  <conditionalFormatting sqref="AH786">
    <cfRule type="cellIs" priority="9" stopIfTrue="1" operator="equal">
      <formula>"#"</formula>
    </cfRule>
  </conditionalFormatting>
  <conditionalFormatting sqref="AH788">
    <cfRule type="cellIs" priority="8" stopIfTrue="1" operator="equal">
      <formula>"#"</formula>
    </cfRule>
  </conditionalFormatting>
  <conditionalFormatting sqref="AH780:AI788">
    <cfRule type="cellIs" priority="10" stopIfTrue="1" operator="equal">
      <formula>"#"</formula>
    </cfRule>
  </conditionalFormatting>
  <conditionalFormatting sqref="AI790">
    <cfRule type="cellIs" priority="7" stopIfTrue="1" operator="equal">
      <formula>"#"</formula>
    </cfRule>
  </conditionalFormatting>
  <conditionalFormatting sqref="AK786">
    <cfRule type="cellIs" priority="5" stopIfTrue="1" operator="equal">
      <formula>"#"</formula>
    </cfRule>
  </conditionalFormatting>
  <conditionalFormatting sqref="AK788">
    <cfRule type="cellIs" priority="4" stopIfTrue="1" operator="equal">
      <formula>"#"</formula>
    </cfRule>
  </conditionalFormatting>
  <conditionalFormatting sqref="AK780:AL788">
    <cfRule type="cellIs" priority="6" stopIfTrue="1" operator="equal">
      <formula>"#"</formula>
    </cfRule>
  </conditionalFormatting>
  <conditionalFormatting sqref="AL790">
    <cfRule type="cellIs" priority="3" stopIfTrue="1" operator="equal">
      <formula>"#"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B357"/>
  <sheetViews>
    <sheetView topLeftCell="A339" workbookViewId="0">
      <selection activeCell="A26" sqref="A26"/>
    </sheetView>
  </sheetViews>
  <sheetFormatPr defaultRowHeight="14.4" x14ac:dyDescent="0.3"/>
  <sheetData>
    <row r="1" spans="1:2" x14ac:dyDescent="0.3">
      <c r="A1" s="84" t="s">
        <v>2</v>
      </c>
      <c r="B1" s="84" t="s">
        <v>1021</v>
      </c>
    </row>
    <row r="2" spans="1:2" x14ac:dyDescent="0.3">
      <c r="A2" s="84" t="s">
        <v>4</v>
      </c>
      <c r="B2" s="84" t="s">
        <v>1021</v>
      </c>
    </row>
    <row r="3" spans="1:2" x14ac:dyDescent="0.3">
      <c r="A3" s="84" t="s">
        <v>6</v>
      </c>
      <c r="B3" s="84" t="s">
        <v>1021</v>
      </c>
    </row>
    <row r="4" spans="1:2" x14ac:dyDescent="0.3">
      <c r="A4" s="84" t="s">
        <v>8</v>
      </c>
      <c r="B4" s="84" t="s">
        <v>1021</v>
      </c>
    </row>
    <row r="5" spans="1:2" x14ac:dyDescent="0.3">
      <c r="A5" s="84" t="s">
        <v>9</v>
      </c>
      <c r="B5" s="84" t="s">
        <v>1021</v>
      </c>
    </row>
    <row r="6" spans="1:2" x14ac:dyDescent="0.3">
      <c r="A6" s="84" t="s">
        <v>10</v>
      </c>
      <c r="B6" s="84" t="s">
        <v>1021</v>
      </c>
    </row>
    <row r="7" spans="1:2" x14ac:dyDescent="0.3">
      <c r="A7" s="84" t="s">
        <v>12</v>
      </c>
      <c r="B7" s="84" t="s">
        <v>1021</v>
      </c>
    </row>
    <row r="8" spans="1:2" x14ac:dyDescent="0.3">
      <c r="A8" s="84" t="s">
        <v>14</v>
      </c>
      <c r="B8" s="84" t="s">
        <v>1021</v>
      </c>
    </row>
    <row r="9" spans="1:2" x14ac:dyDescent="0.3">
      <c r="A9" s="84" t="s">
        <v>15</v>
      </c>
      <c r="B9" s="84" t="s">
        <v>1022</v>
      </c>
    </row>
    <row r="10" spans="1:2" x14ac:dyDescent="0.3">
      <c r="A10" s="84" t="s">
        <v>17</v>
      </c>
      <c r="B10" s="84" t="s">
        <v>1022</v>
      </c>
    </row>
    <row r="11" spans="1:2" x14ac:dyDescent="0.3">
      <c r="A11" s="84" t="s">
        <v>18</v>
      </c>
      <c r="B11" s="84" t="s">
        <v>1023</v>
      </c>
    </row>
    <row r="12" spans="1:2" x14ac:dyDescent="0.3">
      <c r="A12" s="84" t="s">
        <v>19</v>
      </c>
      <c r="B12" s="84" t="s">
        <v>1021</v>
      </c>
    </row>
    <row r="13" spans="1:2" x14ac:dyDescent="0.3">
      <c r="A13" s="84" t="s">
        <v>20</v>
      </c>
      <c r="B13" s="84" t="s">
        <v>1021</v>
      </c>
    </row>
    <row r="14" spans="1:2" x14ac:dyDescent="0.3">
      <c r="A14" s="84" t="s">
        <v>21</v>
      </c>
      <c r="B14" s="84" t="s">
        <v>1021</v>
      </c>
    </row>
    <row r="15" spans="1:2" x14ac:dyDescent="0.3">
      <c r="A15" s="84" t="s">
        <v>22</v>
      </c>
      <c r="B15" s="84" t="s">
        <v>1021</v>
      </c>
    </row>
    <row r="16" spans="1:2" x14ac:dyDescent="0.3">
      <c r="A16" s="84" t="s">
        <v>23</v>
      </c>
      <c r="B16" s="84" t="s">
        <v>1024</v>
      </c>
    </row>
    <row r="17" spans="1:2" x14ac:dyDescent="0.3">
      <c r="A17" s="84" t="s">
        <v>24</v>
      </c>
      <c r="B17" s="84" t="s">
        <v>1024</v>
      </c>
    </row>
    <row r="18" spans="1:2" x14ac:dyDescent="0.3">
      <c r="A18" s="84" t="s">
        <v>25</v>
      </c>
      <c r="B18" s="84" t="s">
        <v>1022</v>
      </c>
    </row>
    <row r="19" spans="1:2" x14ac:dyDescent="0.3">
      <c r="A19" s="84" t="s">
        <v>26</v>
      </c>
      <c r="B19" s="84" t="s">
        <v>1023</v>
      </c>
    </row>
    <row r="20" spans="1:2" x14ac:dyDescent="0.3">
      <c r="A20" s="84" t="s">
        <v>27</v>
      </c>
      <c r="B20" s="84" t="s">
        <v>1021</v>
      </c>
    </row>
    <row r="21" spans="1:2" x14ac:dyDescent="0.3">
      <c r="A21" s="84" t="s">
        <v>28</v>
      </c>
      <c r="B21" s="84" t="s">
        <v>1024</v>
      </c>
    </row>
    <row r="22" spans="1:2" x14ac:dyDescent="0.3">
      <c r="A22" s="84" t="s">
        <v>29</v>
      </c>
      <c r="B22" s="84" t="s">
        <v>1024</v>
      </c>
    </row>
    <row r="23" spans="1:2" x14ac:dyDescent="0.3">
      <c r="A23" s="84" t="s">
        <v>30</v>
      </c>
      <c r="B23" s="84" t="s">
        <v>1021</v>
      </c>
    </row>
    <row r="24" spans="1:2" x14ac:dyDescent="0.3">
      <c r="A24" s="84" t="s">
        <v>31</v>
      </c>
      <c r="B24" s="84" t="s">
        <v>1023</v>
      </c>
    </row>
    <row r="25" spans="1:2" x14ac:dyDescent="0.3">
      <c r="A25" s="84" t="s">
        <v>32</v>
      </c>
      <c r="B25" s="84" t="s">
        <v>1021</v>
      </c>
    </row>
    <row r="26" spans="1:2" x14ac:dyDescent="0.3">
      <c r="A26" s="84" t="s">
        <v>33</v>
      </c>
      <c r="B26" s="84" t="s">
        <v>1024</v>
      </c>
    </row>
    <row r="27" spans="1:2" x14ac:dyDescent="0.3">
      <c r="A27" s="84" t="s">
        <v>34</v>
      </c>
      <c r="B27" s="84" t="s">
        <v>1024</v>
      </c>
    </row>
    <row r="28" spans="1:2" x14ac:dyDescent="0.3">
      <c r="A28" s="84" t="s">
        <v>35</v>
      </c>
      <c r="B28" s="84" t="s">
        <v>1023</v>
      </c>
    </row>
    <row r="29" spans="1:2" x14ac:dyDescent="0.3">
      <c r="A29" s="84" t="s">
        <v>36</v>
      </c>
      <c r="B29" s="84" t="s">
        <v>1021</v>
      </c>
    </row>
    <row r="30" spans="1:2" x14ac:dyDescent="0.3">
      <c r="A30" s="84" t="s">
        <v>37</v>
      </c>
      <c r="B30" s="84" t="s">
        <v>1021</v>
      </c>
    </row>
    <row r="31" spans="1:2" x14ac:dyDescent="0.3">
      <c r="A31" s="84" t="s">
        <v>38</v>
      </c>
      <c r="B31" s="84" t="s">
        <v>1022</v>
      </c>
    </row>
    <row r="32" spans="1:2" x14ac:dyDescent="0.3">
      <c r="A32" s="84" t="s">
        <v>39</v>
      </c>
      <c r="B32" s="84" t="s">
        <v>1021</v>
      </c>
    </row>
    <row r="33" spans="1:2" x14ac:dyDescent="0.3">
      <c r="A33" s="84" t="s">
        <v>40</v>
      </c>
      <c r="B33" s="84" t="s">
        <v>1024</v>
      </c>
    </row>
    <row r="34" spans="1:2" x14ac:dyDescent="0.3">
      <c r="A34" s="84" t="s">
        <v>41</v>
      </c>
      <c r="B34" s="84" t="s">
        <v>1024</v>
      </c>
    </row>
    <row r="35" spans="1:2" x14ac:dyDescent="0.3">
      <c r="A35" s="84" t="s">
        <v>42</v>
      </c>
      <c r="B35" s="84" t="s">
        <v>1021</v>
      </c>
    </row>
    <row r="36" spans="1:2" x14ac:dyDescent="0.3">
      <c r="A36" s="84" t="s">
        <v>43</v>
      </c>
      <c r="B36" s="84" t="s">
        <v>1022</v>
      </c>
    </row>
    <row r="37" spans="1:2" x14ac:dyDescent="0.3">
      <c r="A37" s="84" t="s">
        <v>44</v>
      </c>
      <c r="B37" s="84" t="s">
        <v>1021</v>
      </c>
    </row>
    <row r="38" spans="1:2" x14ac:dyDescent="0.3">
      <c r="A38" s="84" t="s">
        <v>45</v>
      </c>
      <c r="B38" s="84" t="s">
        <v>1021</v>
      </c>
    </row>
    <row r="39" spans="1:2" x14ac:dyDescent="0.3">
      <c r="A39" s="84" t="s">
        <v>46</v>
      </c>
      <c r="B39" s="84" t="s">
        <v>1021</v>
      </c>
    </row>
    <row r="40" spans="1:2" x14ac:dyDescent="0.3">
      <c r="A40" s="84" t="s">
        <v>885</v>
      </c>
      <c r="B40" s="84" t="s">
        <v>1024</v>
      </c>
    </row>
    <row r="41" spans="1:2" x14ac:dyDescent="0.3">
      <c r="A41" s="84" t="s">
        <v>47</v>
      </c>
      <c r="B41" s="84" t="s">
        <v>1021</v>
      </c>
    </row>
    <row r="42" spans="1:2" x14ac:dyDescent="0.3">
      <c r="A42" s="84" t="s">
        <v>48</v>
      </c>
      <c r="B42" s="84" t="s">
        <v>1023</v>
      </c>
    </row>
    <row r="43" spans="1:2" x14ac:dyDescent="0.3">
      <c r="A43" s="84" t="s">
        <v>49</v>
      </c>
      <c r="B43" s="84" t="s">
        <v>1023</v>
      </c>
    </row>
    <row r="44" spans="1:2" x14ac:dyDescent="0.3">
      <c r="A44" s="84" t="s">
        <v>50</v>
      </c>
      <c r="B44" s="84" t="s">
        <v>1021</v>
      </c>
    </row>
    <row r="45" spans="1:2" x14ac:dyDescent="0.3">
      <c r="A45" s="84" t="s">
        <v>883</v>
      </c>
      <c r="B45" s="84" t="s">
        <v>1025</v>
      </c>
    </row>
    <row r="46" spans="1:2" x14ac:dyDescent="0.3">
      <c r="A46" s="84" t="s">
        <v>51</v>
      </c>
      <c r="B46" s="84" t="s">
        <v>1022</v>
      </c>
    </row>
    <row r="47" spans="1:2" x14ac:dyDescent="0.3">
      <c r="A47" s="84" t="s">
        <v>52</v>
      </c>
      <c r="B47" s="84" t="s">
        <v>1021</v>
      </c>
    </row>
    <row r="48" spans="1:2" x14ac:dyDescent="0.3">
      <c r="A48" s="84" t="s">
        <v>53</v>
      </c>
      <c r="B48" s="84" t="s">
        <v>1021</v>
      </c>
    </row>
    <row r="49" spans="1:2" x14ac:dyDescent="0.3">
      <c r="A49" s="84" t="s">
        <v>54</v>
      </c>
      <c r="B49" s="84" t="s">
        <v>1021</v>
      </c>
    </row>
    <row r="50" spans="1:2" x14ac:dyDescent="0.3">
      <c r="A50" s="84" t="s">
        <v>55</v>
      </c>
      <c r="B50" s="84" t="s">
        <v>1021</v>
      </c>
    </row>
    <row r="51" spans="1:2" x14ac:dyDescent="0.3">
      <c r="A51" s="84" t="s">
        <v>56</v>
      </c>
      <c r="B51" s="84" t="s">
        <v>1024</v>
      </c>
    </row>
    <row r="52" spans="1:2" x14ac:dyDescent="0.3">
      <c r="A52" s="84" t="s">
        <v>57</v>
      </c>
      <c r="B52" s="84" t="s">
        <v>1021</v>
      </c>
    </row>
    <row r="53" spans="1:2" x14ac:dyDescent="0.3">
      <c r="A53" s="84" t="s">
        <v>58</v>
      </c>
      <c r="B53" s="84" t="s">
        <v>1021</v>
      </c>
    </row>
    <row r="54" spans="1:2" x14ac:dyDescent="0.3">
      <c r="A54" s="84" t="s">
        <v>59</v>
      </c>
      <c r="B54" s="84" t="s">
        <v>1021</v>
      </c>
    </row>
    <row r="55" spans="1:2" x14ac:dyDescent="0.3">
      <c r="A55" s="84" t="s">
        <v>60</v>
      </c>
      <c r="B55" s="84" t="s">
        <v>1021</v>
      </c>
    </row>
    <row r="56" spans="1:2" x14ac:dyDescent="0.3">
      <c r="A56" s="84" t="s">
        <v>61</v>
      </c>
      <c r="B56" s="84" t="s">
        <v>1024</v>
      </c>
    </row>
    <row r="57" spans="1:2" x14ac:dyDescent="0.3">
      <c r="A57" s="84" t="s">
        <v>62</v>
      </c>
      <c r="B57" s="84" t="s">
        <v>1024</v>
      </c>
    </row>
    <row r="58" spans="1:2" x14ac:dyDescent="0.3">
      <c r="A58" s="84" t="s">
        <v>63</v>
      </c>
      <c r="B58" s="84" t="s">
        <v>1021</v>
      </c>
    </row>
    <row r="59" spans="1:2" x14ac:dyDescent="0.3">
      <c r="A59" s="84" t="s">
        <v>64</v>
      </c>
      <c r="B59" s="84" t="s">
        <v>1021</v>
      </c>
    </row>
    <row r="60" spans="1:2" x14ac:dyDescent="0.3">
      <c r="A60" s="84" t="s">
        <v>65</v>
      </c>
      <c r="B60" s="84" t="s">
        <v>1021</v>
      </c>
    </row>
    <row r="61" spans="1:2" x14ac:dyDescent="0.3">
      <c r="A61" s="84" t="s">
        <v>66</v>
      </c>
      <c r="B61" s="84" t="s">
        <v>1021</v>
      </c>
    </row>
    <row r="62" spans="1:2" x14ac:dyDescent="0.3">
      <c r="A62" s="84" t="s">
        <v>67</v>
      </c>
      <c r="B62" s="84" t="s">
        <v>1021</v>
      </c>
    </row>
    <row r="63" spans="1:2" x14ac:dyDescent="0.3">
      <c r="A63" s="84" t="s">
        <v>68</v>
      </c>
      <c r="B63" s="84" t="s">
        <v>1022</v>
      </c>
    </row>
    <row r="64" spans="1:2" x14ac:dyDescent="0.3">
      <c r="A64" s="84" t="s">
        <v>69</v>
      </c>
      <c r="B64" s="84" t="s">
        <v>1021</v>
      </c>
    </row>
    <row r="65" spans="1:2" x14ac:dyDescent="0.3">
      <c r="A65" s="84" t="s">
        <v>70</v>
      </c>
      <c r="B65" s="84" t="s">
        <v>1021</v>
      </c>
    </row>
    <row r="66" spans="1:2" x14ac:dyDescent="0.3">
      <c r="A66" s="84" t="s">
        <v>71</v>
      </c>
      <c r="B66" s="84" t="s">
        <v>1021</v>
      </c>
    </row>
    <row r="67" spans="1:2" x14ac:dyDescent="0.3">
      <c r="A67" s="84" t="s">
        <v>72</v>
      </c>
      <c r="B67" s="84" t="s">
        <v>1024</v>
      </c>
    </row>
    <row r="68" spans="1:2" x14ac:dyDescent="0.3">
      <c r="A68" s="84" t="s">
        <v>73</v>
      </c>
      <c r="B68" s="84" t="s">
        <v>1021</v>
      </c>
    </row>
    <row r="69" spans="1:2" x14ac:dyDescent="0.3">
      <c r="A69" s="84" t="s">
        <v>74</v>
      </c>
      <c r="B69" s="84" t="s">
        <v>1024</v>
      </c>
    </row>
    <row r="70" spans="1:2" x14ac:dyDescent="0.3">
      <c r="A70" s="84" t="s">
        <v>75</v>
      </c>
      <c r="B70" s="84" t="s">
        <v>1023</v>
      </c>
    </row>
    <row r="71" spans="1:2" x14ac:dyDescent="0.3">
      <c r="A71" s="84" t="s">
        <v>76</v>
      </c>
      <c r="B71" s="84" t="s">
        <v>1021</v>
      </c>
    </row>
    <row r="72" spans="1:2" x14ac:dyDescent="0.3">
      <c r="A72" s="84" t="s">
        <v>77</v>
      </c>
      <c r="B72" s="84" t="s">
        <v>1021</v>
      </c>
    </row>
    <row r="73" spans="1:2" x14ac:dyDescent="0.3">
      <c r="A73" s="84" t="s">
        <v>78</v>
      </c>
      <c r="B73" s="84" t="s">
        <v>1022</v>
      </c>
    </row>
    <row r="74" spans="1:2" x14ac:dyDescent="0.3">
      <c r="A74" s="84" t="s">
        <v>333</v>
      </c>
      <c r="B74" s="84" t="s">
        <v>1025</v>
      </c>
    </row>
    <row r="75" spans="1:2" x14ac:dyDescent="0.3">
      <c r="A75" s="84" t="s">
        <v>79</v>
      </c>
      <c r="B75" s="84" t="s">
        <v>1021</v>
      </c>
    </row>
    <row r="76" spans="1:2" x14ac:dyDescent="0.3">
      <c r="A76" s="84" t="s">
        <v>80</v>
      </c>
      <c r="B76" s="84" t="s">
        <v>1024</v>
      </c>
    </row>
    <row r="77" spans="1:2" x14ac:dyDescent="0.3">
      <c r="A77" s="84" t="s">
        <v>81</v>
      </c>
      <c r="B77" s="84" t="s">
        <v>1021</v>
      </c>
    </row>
    <row r="78" spans="1:2" x14ac:dyDescent="0.3">
      <c r="A78" s="84" t="s">
        <v>82</v>
      </c>
      <c r="B78" s="84" t="s">
        <v>1021</v>
      </c>
    </row>
    <row r="79" spans="1:2" x14ac:dyDescent="0.3">
      <c r="A79" s="84" t="s">
        <v>83</v>
      </c>
      <c r="B79" s="84" t="s">
        <v>1024</v>
      </c>
    </row>
    <row r="80" spans="1:2" x14ac:dyDescent="0.3">
      <c r="A80" s="84" t="s">
        <v>334</v>
      </c>
      <c r="B80" s="84" t="s">
        <v>1025</v>
      </c>
    </row>
    <row r="81" spans="1:2" x14ac:dyDescent="0.3">
      <c r="A81" s="84" t="s">
        <v>84</v>
      </c>
      <c r="B81" s="84" t="s">
        <v>1021</v>
      </c>
    </row>
    <row r="82" spans="1:2" x14ac:dyDescent="0.3">
      <c r="A82" s="84" t="s">
        <v>335</v>
      </c>
      <c r="B82" s="84" t="s">
        <v>1025</v>
      </c>
    </row>
    <row r="83" spans="1:2" x14ac:dyDescent="0.3">
      <c r="A83" s="84" t="s">
        <v>85</v>
      </c>
      <c r="B83" s="84" t="s">
        <v>1023</v>
      </c>
    </row>
    <row r="84" spans="1:2" x14ac:dyDescent="0.3">
      <c r="A84" s="84" t="s">
        <v>336</v>
      </c>
      <c r="B84" s="84" t="s">
        <v>1024</v>
      </c>
    </row>
    <row r="85" spans="1:2" x14ac:dyDescent="0.3">
      <c r="A85" s="84" t="s">
        <v>86</v>
      </c>
      <c r="B85" s="84" t="s">
        <v>1021</v>
      </c>
    </row>
    <row r="86" spans="1:2" x14ac:dyDescent="0.3">
      <c r="A86" s="84" t="s">
        <v>87</v>
      </c>
      <c r="B86" s="84" t="s">
        <v>1023</v>
      </c>
    </row>
    <row r="87" spans="1:2" x14ac:dyDescent="0.3">
      <c r="A87" s="84" t="s">
        <v>88</v>
      </c>
      <c r="B87" s="84" t="s">
        <v>1022</v>
      </c>
    </row>
    <row r="88" spans="1:2" x14ac:dyDescent="0.3">
      <c r="A88" s="84" t="s">
        <v>89</v>
      </c>
      <c r="B88" s="84" t="s">
        <v>1021</v>
      </c>
    </row>
    <row r="89" spans="1:2" x14ac:dyDescent="0.3">
      <c r="A89" s="84" t="s">
        <v>90</v>
      </c>
      <c r="B89" s="84" t="s">
        <v>1021</v>
      </c>
    </row>
    <row r="90" spans="1:2" x14ac:dyDescent="0.3">
      <c r="A90" s="84" t="s">
        <v>91</v>
      </c>
      <c r="B90" s="84" t="s">
        <v>1021</v>
      </c>
    </row>
    <row r="91" spans="1:2" x14ac:dyDescent="0.3">
      <c r="A91" s="84" t="s">
        <v>92</v>
      </c>
      <c r="B91" s="84" t="s">
        <v>1021</v>
      </c>
    </row>
    <row r="92" spans="1:2" x14ac:dyDescent="0.3">
      <c r="A92" s="84" t="s">
        <v>93</v>
      </c>
      <c r="B92" s="84" t="s">
        <v>1021</v>
      </c>
    </row>
    <row r="93" spans="1:2" x14ac:dyDescent="0.3">
      <c r="A93" s="84" t="s">
        <v>94</v>
      </c>
      <c r="B93" s="84" t="s">
        <v>1021</v>
      </c>
    </row>
    <row r="94" spans="1:2" x14ac:dyDescent="0.3">
      <c r="A94" s="84" t="s">
        <v>95</v>
      </c>
      <c r="B94" s="84" t="s">
        <v>1021</v>
      </c>
    </row>
    <row r="95" spans="1:2" x14ac:dyDescent="0.3">
      <c r="A95" s="84" t="s">
        <v>96</v>
      </c>
      <c r="B95" s="84" t="s">
        <v>1024</v>
      </c>
    </row>
    <row r="96" spans="1:2" x14ac:dyDescent="0.3">
      <c r="A96" s="84" t="s">
        <v>97</v>
      </c>
      <c r="B96" s="84" t="s">
        <v>1021</v>
      </c>
    </row>
    <row r="97" spans="1:2" x14ac:dyDescent="0.3">
      <c r="A97" s="84" t="s">
        <v>337</v>
      </c>
      <c r="B97" s="84" t="s">
        <v>1025</v>
      </c>
    </row>
    <row r="98" spans="1:2" x14ac:dyDescent="0.3">
      <c r="A98" s="84" t="s">
        <v>98</v>
      </c>
      <c r="B98" s="84" t="s">
        <v>1021</v>
      </c>
    </row>
    <row r="99" spans="1:2" x14ac:dyDescent="0.3">
      <c r="A99" s="84" t="s">
        <v>99</v>
      </c>
      <c r="B99" s="84" t="s">
        <v>1021</v>
      </c>
    </row>
    <row r="100" spans="1:2" x14ac:dyDescent="0.3">
      <c r="A100" s="84" t="s">
        <v>100</v>
      </c>
      <c r="B100" s="84" t="s">
        <v>1021</v>
      </c>
    </row>
    <row r="101" spans="1:2" x14ac:dyDescent="0.3">
      <c r="A101" s="84" t="s">
        <v>101</v>
      </c>
      <c r="B101" s="84" t="s">
        <v>1021</v>
      </c>
    </row>
    <row r="102" spans="1:2" x14ac:dyDescent="0.3">
      <c r="A102" s="84" t="s">
        <v>102</v>
      </c>
      <c r="B102" s="84" t="s">
        <v>1022</v>
      </c>
    </row>
    <row r="103" spans="1:2" x14ac:dyDescent="0.3">
      <c r="A103" s="84" t="s">
        <v>103</v>
      </c>
      <c r="B103" s="84" t="s">
        <v>1021</v>
      </c>
    </row>
    <row r="104" spans="1:2" x14ac:dyDescent="0.3">
      <c r="A104" s="84" t="s">
        <v>104</v>
      </c>
      <c r="B104" s="84" t="s">
        <v>1021</v>
      </c>
    </row>
    <row r="105" spans="1:2" x14ac:dyDescent="0.3">
      <c r="A105" s="84" t="s">
        <v>105</v>
      </c>
      <c r="B105" s="84" t="s">
        <v>1021</v>
      </c>
    </row>
    <row r="106" spans="1:2" x14ac:dyDescent="0.3">
      <c r="A106" s="84" t="s">
        <v>338</v>
      </c>
      <c r="B106" s="84" t="s">
        <v>1025</v>
      </c>
    </row>
    <row r="107" spans="1:2" x14ac:dyDescent="0.3">
      <c r="A107" s="84" t="s">
        <v>106</v>
      </c>
      <c r="B107" s="84" t="s">
        <v>1021</v>
      </c>
    </row>
    <row r="108" spans="1:2" x14ac:dyDescent="0.3">
      <c r="A108" s="84" t="s">
        <v>107</v>
      </c>
      <c r="B108" s="84" t="s">
        <v>1021</v>
      </c>
    </row>
    <row r="109" spans="1:2" x14ac:dyDescent="0.3">
      <c r="A109" s="84" t="s">
        <v>108</v>
      </c>
      <c r="B109" s="84" t="s">
        <v>1021</v>
      </c>
    </row>
    <row r="110" spans="1:2" x14ac:dyDescent="0.3">
      <c r="A110" s="84" t="s">
        <v>1008</v>
      </c>
      <c r="B110" s="84" t="s">
        <v>1021</v>
      </c>
    </row>
    <row r="111" spans="1:2" x14ac:dyDescent="0.3">
      <c r="A111" s="84" t="s">
        <v>109</v>
      </c>
      <c r="B111" s="84" t="s">
        <v>1021</v>
      </c>
    </row>
    <row r="112" spans="1:2" x14ac:dyDescent="0.3">
      <c r="A112" s="84" t="s">
        <v>110</v>
      </c>
      <c r="B112" s="84" t="s">
        <v>1021</v>
      </c>
    </row>
    <row r="113" spans="1:2" x14ac:dyDescent="0.3">
      <c r="A113" s="84" t="s">
        <v>111</v>
      </c>
      <c r="B113" s="84" t="s">
        <v>1021</v>
      </c>
    </row>
    <row r="114" spans="1:2" x14ac:dyDescent="0.3">
      <c r="A114" s="84" t="s">
        <v>112</v>
      </c>
      <c r="B114" s="84" t="s">
        <v>1023</v>
      </c>
    </row>
    <row r="115" spans="1:2" x14ac:dyDescent="0.3">
      <c r="A115" s="84" t="s">
        <v>113</v>
      </c>
      <c r="B115" s="84" t="s">
        <v>1021</v>
      </c>
    </row>
    <row r="116" spans="1:2" x14ac:dyDescent="0.3">
      <c r="A116" s="84" t="s">
        <v>114</v>
      </c>
      <c r="B116" s="84" t="s">
        <v>1021</v>
      </c>
    </row>
    <row r="117" spans="1:2" x14ac:dyDescent="0.3">
      <c r="A117" s="84" t="s">
        <v>888</v>
      </c>
      <c r="B117" s="84" t="s">
        <v>1025</v>
      </c>
    </row>
    <row r="118" spans="1:2" x14ac:dyDescent="0.3">
      <c r="A118" s="84" t="s">
        <v>115</v>
      </c>
      <c r="B118" s="84" t="s">
        <v>1021</v>
      </c>
    </row>
    <row r="119" spans="1:2" x14ac:dyDescent="0.3">
      <c r="A119" s="84" t="s">
        <v>116</v>
      </c>
      <c r="B119" s="84" t="s">
        <v>1021</v>
      </c>
    </row>
    <row r="120" spans="1:2" x14ac:dyDescent="0.3">
      <c r="A120" s="84" t="s">
        <v>117</v>
      </c>
      <c r="B120" s="84" t="s">
        <v>1021</v>
      </c>
    </row>
    <row r="121" spans="1:2" x14ac:dyDescent="0.3">
      <c r="A121" s="84" t="s">
        <v>118</v>
      </c>
      <c r="B121" s="84" t="s">
        <v>1022</v>
      </c>
    </row>
    <row r="122" spans="1:2" x14ac:dyDescent="0.3">
      <c r="A122" s="84" t="s">
        <v>119</v>
      </c>
      <c r="B122" s="84" t="s">
        <v>1021</v>
      </c>
    </row>
    <row r="123" spans="1:2" x14ac:dyDescent="0.3">
      <c r="A123" s="84" t="s">
        <v>120</v>
      </c>
      <c r="B123" s="84" t="s">
        <v>1022</v>
      </c>
    </row>
    <row r="124" spans="1:2" x14ac:dyDescent="0.3">
      <c r="A124" s="84" t="s">
        <v>121</v>
      </c>
      <c r="B124" s="84" t="s">
        <v>1024</v>
      </c>
    </row>
    <row r="125" spans="1:2" x14ac:dyDescent="0.3">
      <c r="A125" s="84" t="s">
        <v>122</v>
      </c>
      <c r="B125" s="84" t="s">
        <v>1021</v>
      </c>
    </row>
    <row r="126" spans="1:2" x14ac:dyDescent="0.3">
      <c r="A126" s="84" t="s">
        <v>123</v>
      </c>
      <c r="B126" s="84" t="s">
        <v>1022</v>
      </c>
    </row>
    <row r="127" spans="1:2" x14ac:dyDescent="0.3">
      <c r="A127" s="84" t="s">
        <v>339</v>
      </c>
      <c r="B127" s="84" t="s">
        <v>1025</v>
      </c>
    </row>
    <row r="128" spans="1:2" x14ac:dyDescent="0.3">
      <c r="A128" s="84" t="s">
        <v>124</v>
      </c>
      <c r="B128" s="84" t="s">
        <v>1021</v>
      </c>
    </row>
    <row r="129" spans="1:2" x14ac:dyDescent="0.3">
      <c r="A129" s="84" t="s">
        <v>125</v>
      </c>
      <c r="B129" s="84" t="s">
        <v>1022</v>
      </c>
    </row>
    <row r="130" spans="1:2" x14ac:dyDescent="0.3">
      <c r="A130" s="84" t="s">
        <v>126</v>
      </c>
      <c r="B130" s="84" t="s">
        <v>1021</v>
      </c>
    </row>
    <row r="131" spans="1:2" x14ac:dyDescent="0.3">
      <c r="A131" s="84" t="s">
        <v>127</v>
      </c>
      <c r="B131" s="84" t="s">
        <v>1021</v>
      </c>
    </row>
    <row r="132" spans="1:2" x14ac:dyDescent="0.3">
      <c r="A132" s="84" t="s">
        <v>128</v>
      </c>
      <c r="B132" s="84" t="s">
        <v>1022</v>
      </c>
    </row>
    <row r="133" spans="1:2" x14ac:dyDescent="0.3">
      <c r="A133" s="84" t="s">
        <v>129</v>
      </c>
      <c r="B133" s="84" t="s">
        <v>1021</v>
      </c>
    </row>
    <row r="134" spans="1:2" x14ac:dyDescent="0.3">
      <c r="A134" s="84" t="s">
        <v>130</v>
      </c>
      <c r="B134" s="84" t="s">
        <v>1024</v>
      </c>
    </row>
    <row r="135" spans="1:2" x14ac:dyDescent="0.3">
      <c r="A135" s="84" t="s">
        <v>131</v>
      </c>
      <c r="B135" s="84" t="s">
        <v>1021</v>
      </c>
    </row>
    <row r="136" spans="1:2" x14ac:dyDescent="0.3">
      <c r="A136" s="84" t="s">
        <v>132</v>
      </c>
      <c r="B136" s="84" t="s">
        <v>1021</v>
      </c>
    </row>
    <row r="137" spans="1:2" x14ac:dyDescent="0.3">
      <c r="A137" s="84" t="s">
        <v>133</v>
      </c>
      <c r="B137" s="84" t="s">
        <v>1022</v>
      </c>
    </row>
    <row r="138" spans="1:2" x14ac:dyDescent="0.3">
      <c r="A138" s="84" t="s">
        <v>134</v>
      </c>
      <c r="B138" s="84" t="s">
        <v>1024</v>
      </c>
    </row>
    <row r="139" spans="1:2" x14ac:dyDescent="0.3">
      <c r="A139" s="84" t="s">
        <v>884</v>
      </c>
      <c r="B139" s="84" t="s">
        <v>1025</v>
      </c>
    </row>
    <row r="140" spans="1:2" x14ac:dyDescent="0.3">
      <c r="A140" s="84" t="s">
        <v>135</v>
      </c>
      <c r="B140" s="84" t="s">
        <v>1021</v>
      </c>
    </row>
    <row r="141" spans="1:2" x14ac:dyDescent="0.3">
      <c r="A141" s="84" t="s">
        <v>136</v>
      </c>
      <c r="B141" s="84" t="s">
        <v>1021</v>
      </c>
    </row>
    <row r="142" spans="1:2" x14ac:dyDescent="0.3">
      <c r="A142" s="84" t="s">
        <v>137</v>
      </c>
      <c r="B142" s="84" t="s">
        <v>1022</v>
      </c>
    </row>
    <row r="143" spans="1:2" x14ac:dyDescent="0.3">
      <c r="A143" s="84" t="s">
        <v>138</v>
      </c>
      <c r="B143" s="84" t="s">
        <v>1021</v>
      </c>
    </row>
    <row r="144" spans="1:2" x14ac:dyDescent="0.3">
      <c r="A144" s="84" t="s">
        <v>139</v>
      </c>
      <c r="B144" s="84" t="s">
        <v>1021</v>
      </c>
    </row>
    <row r="145" spans="1:2" x14ac:dyDescent="0.3">
      <c r="A145" s="84" t="s">
        <v>140</v>
      </c>
      <c r="B145" s="84" t="s">
        <v>1022</v>
      </c>
    </row>
    <row r="146" spans="1:2" x14ac:dyDescent="0.3">
      <c r="A146" s="84" t="s">
        <v>141</v>
      </c>
      <c r="B146" s="84" t="s">
        <v>1021</v>
      </c>
    </row>
    <row r="147" spans="1:2" x14ac:dyDescent="0.3">
      <c r="A147" s="84" t="s">
        <v>142</v>
      </c>
      <c r="B147" s="84" t="s">
        <v>1021</v>
      </c>
    </row>
    <row r="148" spans="1:2" x14ac:dyDescent="0.3">
      <c r="A148" s="84" t="s">
        <v>143</v>
      </c>
      <c r="B148" s="84" t="s">
        <v>1021</v>
      </c>
    </row>
    <row r="149" spans="1:2" x14ac:dyDescent="0.3">
      <c r="A149" s="84" t="s">
        <v>144</v>
      </c>
      <c r="B149" s="84" t="s">
        <v>1024</v>
      </c>
    </row>
    <row r="150" spans="1:2" x14ac:dyDescent="0.3">
      <c r="A150" s="84" t="s">
        <v>145</v>
      </c>
      <c r="B150" s="84" t="s">
        <v>1024</v>
      </c>
    </row>
    <row r="151" spans="1:2" x14ac:dyDescent="0.3">
      <c r="A151" s="84" t="s">
        <v>146</v>
      </c>
      <c r="B151" s="84" t="s">
        <v>1022</v>
      </c>
    </row>
    <row r="152" spans="1:2" x14ac:dyDescent="0.3">
      <c r="A152" s="84" t="s">
        <v>147</v>
      </c>
      <c r="B152" s="84" t="s">
        <v>1022</v>
      </c>
    </row>
    <row r="153" spans="1:2" x14ac:dyDescent="0.3">
      <c r="A153" s="84" t="s">
        <v>886</v>
      </c>
      <c r="B153" s="84" t="s">
        <v>1025</v>
      </c>
    </row>
    <row r="154" spans="1:2" x14ac:dyDescent="0.3">
      <c r="A154" s="84" t="s">
        <v>148</v>
      </c>
      <c r="B154" s="84" t="s">
        <v>1021</v>
      </c>
    </row>
    <row r="155" spans="1:2" x14ac:dyDescent="0.3">
      <c r="A155" s="84" t="s">
        <v>149</v>
      </c>
      <c r="B155" s="84" t="s">
        <v>1021</v>
      </c>
    </row>
    <row r="156" spans="1:2" x14ac:dyDescent="0.3">
      <c r="A156" s="84" t="s">
        <v>150</v>
      </c>
      <c r="B156" s="84" t="s">
        <v>1024</v>
      </c>
    </row>
    <row r="157" spans="1:2" x14ac:dyDescent="0.3">
      <c r="A157" s="84" t="s">
        <v>151</v>
      </c>
      <c r="B157" s="84" t="s">
        <v>1022</v>
      </c>
    </row>
    <row r="158" spans="1:2" x14ac:dyDescent="0.3">
      <c r="A158" s="84" t="s">
        <v>152</v>
      </c>
      <c r="B158" s="84" t="s">
        <v>1023</v>
      </c>
    </row>
    <row r="159" spans="1:2" x14ac:dyDescent="0.3">
      <c r="A159" s="84" t="s">
        <v>153</v>
      </c>
      <c r="B159" s="84" t="s">
        <v>1023</v>
      </c>
    </row>
    <row r="160" spans="1:2" x14ac:dyDescent="0.3">
      <c r="A160" s="84" t="s">
        <v>154</v>
      </c>
      <c r="B160" s="84" t="s">
        <v>1022</v>
      </c>
    </row>
    <row r="161" spans="1:2" x14ac:dyDescent="0.3">
      <c r="A161" s="84" t="s">
        <v>340</v>
      </c>
      <c r="B161" s="84" t="s">
        <v>1025</v>
      </c>
    </row>
    <row r="162" spans="1:2" x14ac:dyDescent="0.3">
      <c r="A162" s="84" t="s">
        <v>155</v>
      </c>
      <c r="B162" s="84" t="s">
        <v>1021</v>
      </c>
    </row>
    <row r="163" spans="1:2" x14ac:dyDescent="0.3">
      <c r="A163" s="84" t="s">
        <v>156</v>
      </c>
      <c r="B163" s="84" t="s">
        <v>1023</v>
      </c>
    </row>
    <row r="164" spans="1:2" x14ac:dyDescent="0.3">
      <c r="A164" s="84" t="s">
        <v>157</v>
      </c>
      <c r="B164" s="84" t="s">
        <v>1024</v>
      </c>
    </row>
    <row r="165" spans="1:2" x14ac:dyDescent="0.3">
      <c r="A165" s="84" t="s">
        <v>341</v>
      </c>
      <c r="B165" s="84" t="s">
        <v>1025</v>
      </c>
    </row>
    <row r="166" spans="1:2" x14ac:dyDescent="0.3">
      <c r="A166" s="84" t="s">
        <v>158</v>
      </c>
      <c r="B166" s="84" t="s">
        <v>1021</v>
      </c>
    </row>
    <row r="167" spans="1:2" x14ac:dyDescent="0.3">
      <c r="A167" s="84" t="s">
        <v>159</v>
      </c>
      <c r="B167" s="84" t="s">
        <v>1022</v>
      </c>
    </row>
    <row r="168" spans="1:2" x14ac:dyDescent="0.3">
      <c r="A168" s="84" t="s">
        <v>160</v>
      </c>
      <c r="B168" s="84" t="s">
        <v>1021</v>
      </c>
    </row>
    <row r="169" spans="1:2" x14ac:dyDescent="0.3">
      <c r="A169" s="84" t="s">
        <v>161</v>
      </c>
      <c r="B169" s="84" t="s">
        <v>1021</v>
      </c>
    </row>
    <row r="170" spans="1:2" x14ac:dyDescent="0.3">
      <c r="A170" s="84" t="s">
        <v>342</v>
      </c>
      <c r="B170" s="84" t="s">
        <v>1025</v>
      </c>
    </row>
    <row r="171" spans="1:2" x14ac:dyDescent="0.3">
      <c r="A171" s="84" t="s">
        <v>162</v>
      </c>
      <c r="B171" s="84" t="s">
        <v>1023</v>
      </c>
    </row>
    <row r="172" spans="1:2" x14ac:dyDescent="0.3">
      <c r="A172" s="84" t="s">
        <v>163</v>
      </c>
      <c r="B172" s="84" t="s">
        <v>1024</v>
      </c>
    </row>
    <row r="173" spans="1:2" x14ac:dyDescent="0.3">
      <c r="A173" s="84" t="s">
        <v>164</v>
      </c>
      <c r="B173" s="84" t="s">
        <v>1021</v>
      </c>
    </row>
    <row r="174" spans="1:2" x14ac:dyDescent="0.3">
      <c r="A174" s="84" t="s">
        <v>165</v>
      </c>
      <c r="B174" s="84" t="s">
        <v>1021</v>
      </c>
    </row>
    <row r="175" spans="1:2" x14ac:dyDescent="0.3">
      <c r="A175" s="84" t="s">
        <v>166</v>
      </c>
      <c r="B175" s="84" t="s">
        <v>1021</v>
      </c>
    </row>
    <row r="176" spans="1:2" x14ac:dyDescent="0.3">
      <c r="A176" s="84" t="s">
        <v>167</v>
      </c>
      <c r="B176" s="84" t="s">
        <v>1023</v>
      </c>
    </row>
    <row r="177" spans="1:2" x14ac:dyDescent="0.3">
      <c r="A177" s="84" t="s">
        <v>168</v>
      </c>
      <c r="B177" s="84" t="s">
        <v>1021</v>
      </c>
    </row>
    <row r="178" spans="1:2" x14ac:dyDescent="0.3">
      <c r="A178" s="84" t="s">
        <v>169</v>
      </c>
      <c r="B178" s="84" t="s">
        <v>1024</v>
      </c>
    </row>
    <row r="179" spans="1:2" x14ac:dyDescent="0.3">
      <c r="A179" s="84" t="s">
        <v>170</v>
      </c>
      <c r="B179" s="84" t="s">
        <v>1021</v>
      </c>
    </row>
    <row r="180" spans="1:2" x14ac:dyDescent="0.3">
      <c r="A180" s="84" t="s">
        <v>171</v>
      </c>
      <c r="B180" s="84" t="s">
        <v>1021</v>
      </c>
    </row>
    <row r="181" spans="1:2" x14ac:dyDescent="0.3">
      <c r="A181" s="84" t="s">
        <v>172</v>
      </c>
      <c r="B181" s="84" t="s">
        <v>1022</v>
      </c>
    </row>
    <row r="182" spans="1:2" x14ac:dyDescent="0.3">
      <c r="A182" s="84" t="s">
        <v>173</v>
      </c>
      <c r="B182" s="84" t="s">
        <v>1021</v>
      </c>
    </row>
    <row r="183" spans="1:2" x14ac:dyDescent="0.3">
      <c r="A183" s="84" t="s">
        <v>174</v>
      </c>
      <c r="B183" s="84" t="s">
        <v>1021</v>
      </c>
    </row>
    <row r="184" spans="1:2" x14ac:dyDescent="0.3">
      <c r="A184" s="84" t="s">
        <v>175</v>
      </c>
      <c r="B184" s="84" t="s">
        <v>1021</v>
      </c>
    </row>
    <row r="185" spans="1:2" x14ac:dyDescent="0.3">
      <c r="A185" s="84" t="s">
        <v>176</v>
      </c>
      <c r="B185" s="84" t="s">
        <v>1024</v>
      </c>
    </row>
    <row r="186" spans="1:2" x14ac:dyDescent="0.3">
      <c r="A186" s="84" t="s">
        <v>177</v>
      </c>
      <c r="B186" s="84" t="s">
        <v>1024</v>
      </c>
    </row>
    <row r="187" spans="1:2" x14ac:dyDescent="0.3">
      <c r="A187" s="84" t="s">
        <v>178</v>
      </c>
      <c r="B187" s="84" t="s">
        <v>1021</v>
      </c>
    </row>
    <row r="188" spans="1:2" x14ac:dyDescent="0.3">
      <c r="A188" s="84" t="s">
        <v>179</v>
      </c>
      <c r="B188" s="84" t="s">
        <v>1021</v>
      </c>
    </row>
    <row r="189" spans="1:2" x14ac:dyDescent="0.3">
      <c r="A189" s="84" t="s">
        <v>180</v>
      </c>
      <c r="B189" s="84" t="s">
        <v>1021</v>
      </c>
    </row>
    <row r="190" spans="1:2" x14ac:dyDescent="0.3">
      <c r="A190" s="84" t="s">
        <v>181</v>
      </c>
      <c r="B190" s="84" t="s">
        <v>1023</v>
      </c>
    </row>
    <row r="191" spans="1:2" x14ac:dyDescent="0.3">
      <c r="A191" s="84" t="s">
        <v>182</v>
      </c>
      <c r="B191" s="84" t="s">
        <v>1021</v>
      </c>
    </row>
    <row r="192" spans="1:2" x14ac:dyDescent="0.3">
      <c r="A192" s="84" t="s">
        <v>183</v>
      </c>
      <c r="B192" s="84" t="s">
        <v>1022</v>
      </c>
    </row>
    <row r="193" spans="1:2" x14ac:dyDescent="0.3">
      <c r="A193" s="84" t="s">
        <v>343</v>
      </c>
      <c r="B193" s="84" t="s">
        <v>1025</v>
      </c>
    </row>
    <row r="194" spans="1:2" x14ac:dyDescent="0.3">
      <c r="A194" s="84" t="s">
        <v>184</v>
      </c>
      <c r="B194" s="84" t="s">
        <v>1021</v>
      </c>
    </row>
    <row r="195" spans="1:2" x14ac:dyDescent="0.3">
      <c r="A195" s="84" t="s">
        <v>185</v>
      </c>
      <c r="B195" s="84" t="s">
        <v>1021</v>
      </c>
    </row>
    <row r="196" spans="1:2" x14ac:dyDescent="0.3">
      <c r="A196" s="84" t="s">
        <v>186</v>
      </c>
      <c r="B196" s="84" t="s">
        <v>1021</v>
      </c>
    </row>
    <row r="197" spans="1:2" x14ac:dyDescent="0.3">
      <c r="A197" s="84" t="s">
        <v>187</v>
      </c>
      <c r="B197" s="84" t="s">
        <v>1024</v>
      </c>
    </row>
    <row r="198" spans="1:2" x14ac:dyDescent="0.3">
      <c r="A198" s="84" t="s">
        <v>188</v>
      </c>
      <c r="B198" s="84" t="s">
        <v>1021</v>
      </c>
    </row>
    <row r="199" spans="1:2" x14ac:dyDescent="0.3">
      <c r="A199" s="84" t="s">
        <v>189</v>
      </c>
      <c r="B199" s="84" t="s">
        <v>1021</v>
      </c>
    </row>
    <row r="200" spans="1:2" x14ac:dyDescent="0.3">
      <c r="A200" s="84" t="s">
        <v>190</v>
      </c>
      <c r="B200" s="84" t="s">
        <v>1024</v>
      </c>
    </row>
    <row r="201" spans="1:2" x14ac:dyDescent="0.3">
      <c r="A201" s="84" t="s">
        <v>191</v>
      </c>
      <c r="B201" s="84" t="s">
        <v>1021</v>
      </c>
    </row>
    <row r="202" spans="1:2" x14ac:dyDescent="0.3">
      <c r="A202" s="84" t="s">
        <v>192</v>
      </c>
      <c r="B202" s="84" t="s">
        <v>1024</v>
      </c>
    </row>
    <row r="203" spans="1:2" x14ac:dyDescent="0.3">
      <c r="A203" s="84" t="s">
        <v>193</v>
      </c>
      <c r="B203" s="84" t="s">
        <v>1023</v>
      </c>
    </row>
    <row r="204" spans="1:2" x14ac:dyDescent="0.3">
      <c r="A204" s="84" t="s">
        <v>194</v>
      </c>
      <c r="B204" s="84" t="s">
        <v>1021</v>
      </c>
    </row>
    <row r="205" spans="1:2" x14ac:dyDescent="0.3">
      <c r="A205" s="84" t="s">
        <v>195</v>
      </c>
      <c r="B205" s="84" t="s">
        <v>1021</v>
      </c>
    </row>
    <row r="206" spans="1:2" x14ac:dyDescent="0.3">
      <c r="A206" s="84" t="s">
        <v>344</v>
      </c>
      <c r="B206" s="84" t="s">
        <v>1025</v>
      </c>
    </row>
    <row r="207" spans="1:2" x14ac:dyDescent="0.3">
      <c r="A207" s="84" t="s">
        <v>1031</v>
      </c>
      <c r="B207" s="84" t="s">
        <v>1024</v>
      </c>
    </row>
    <row r="208" spans="1:2" x14ac:dyDescent="0.3">
      <c r="A208" s="84" t="s">
        <v>1030</v>
      </c>
      <c r="B208" s="84" t="s">
        <v>1024</v>
      </c>
    </row>
    <row r="209" spans="1:2" x14ac:dyDescent="0.3">
      <c r="A209" s="84" t="s">
        <v>197</v>
      </c>
      <c r="B209" s="84" t="s">
        <v>1024</v>
      </c>
    </row>
    <row r="210" spans="1:2" x14ac:dyDescent="0.3">
      <c r="A210" s="84" t="s">
        <v>198</v>
      </c>
      <c r="B210" s="84" t="s">
        <v>1021</v>
      </c>
    </row>
    <row r="211" spans="1:2" x14ac:dyDescent="0.3">
      <c r="A211" s="84" t="s">
        <v>199</v>
      </c>
      <c r="B211" s="84" t="s">
        <v>1024</v>
      </c>
    </row>
    <row r="212" spans="1:2" x14ac:dyDescent="0.3">
      <c r="A212" s="84" t="s">
        <v>345</v>
      </c>
      <c r="B212" s="84" t="s">
        <v>1025</v>
      </c>
    </row>
    <row r="213" spans="1:2" x14ac:dyDescent="0.3">
      <c r="A213" s="84" t="s">
        <v>200</v>
      </c>
      <c r="B213" s="84" t="s">
        <v>1021</v>
      </c>
    </row>
    <row r="214" spans="1:2" x14ac:dyDescent="0.3">
      <c r="A214" s="84" t="s">
        <v>201</v>
      </c>
      <c r="B214" s="84" t="s">
        <v>1021</v>
      </c>
    </row>
    <row r="215" spans="1:2" x14ac:dyDescent="0.3">
      <c r="A215" s="84" t="s">
        <v>202</v>
      </c>
      <c r="B215" s="84" t="s">
        <v>1023</v>
      </c>
    </row>
    <row r="216" spans="1:2" x14ac:dyDescent="0.3">
      <c r="A216" s="84" t="s">
        <v>203</v>
      </c>
      <c r="B216" s="84" t="s">
        <v>1021</v>
      </c>
    </row>
    <row r="217" spans="1:2" x14ac:dyDescent="0.3">
      <c r="A217" s="84" t="s">
        <v>346</v>
      </c>
      <c r="B217" s="84" t="s">
        <v>1025</v>
      </c>
    </row>
    <row r="218" spans="1:2" x14ac:dyDescent="0.3">
      <c r="A218" s="84" t="s">
        <v>204</v>
      </c>
      <c r="B218" s="84" t="s">
        <v>1021</v>
      </c>
    </row>
    <row r="219" spans="1:2" x14ac:dyDescent="0.3">
      <c r="A219" s="84" t="s">
        <v>205</v>
      </c>
      <c r="B219" s="84" t="s">
        <v>1024</v>
      </c>
    </row>
    <row r="220" spans="1:2" x14ac:dyDescent="0.3">
      <c r="A220" s="84" t="s">
        <v>206</v>
      </c>
      <c r="B220" s="84" t="s">
        <v>1024</v>
      </c>
    </row>
    <row r="221" spans="1:2" x14ac:dyDescent="0.3">
      <c r="A221" s="84" t="s">
        <v>207</v>
      </c>
      <c r="B221" s="84" t="s">
        <v>1024</v>
      </c>
    </row>
    <row r="222" spans="1:2" x14ac:dyDescent="0.3">
      <c r="A222" s="84" t="s">
        <v>208</v>
      </c>
      <c r="B222" s="84" t="s">
        <v>1024</v>
      </c>
    </row>
    <row r="223" spans="1:2" x14ac:dyDescent="0.3">
      <c r="A223" s="84" t="s">
        <v>209</v>
      </c>
      <c r="B223" s="84" t="s">
        <v>1021</v>
      </c>
    </row>
    <row r="224" spans="1:2" x14ac:dyDescent="0.3">
      <c r="A224" s="84" t="s">
        <v>210</v>
      </c>
      <c r="B224" s="84" t="s">
        <v>1021</v>
      </c>
    </row>
    <row r="225" spans="1:2" x14ac:dyDescent="0.3">
      <c r="A225" s="84" t="s">
        <v>211</v>
      </c>
      <c r="B225" s="84" t="s">
        <v>1024</v>
      </c>
    </row>
    <row r="226" spans="1:2" x14ac:dyDescent="0.3">
      <c r="A226" s="84" t="s">
        <v>212</v>
      </c>
      <c r="B226" s="84" t="s">
        <v>1022</v>
      </c>
    </row>
    <row r="227" spans="1:2" x14ac:dyDescent="0.3">
      <c r="A227" s="84" t="s">
        <v>213</v>
      </c>
      <c r="B227" s="84" t="s">
        <v>1024</v>
      </c>
    </row>
    <row r="228" spans="1:2" x14ac:dyDescent="0.3">
      <c r="A228" s="84" t="s">
        <v>214</v>
      </c>
      <c r="B228" s="84" t="s">
        <v>1021</v>
      </c>
    </row>
    <row r="229" spans="1:2" x14ac:dyDescent="0.3">
      <c r="A229" s="84" t="s">
        <v>215</v>
      </c>
      <c r="B229" s="84" t="s">
        <v>1021</v>
      </c>
    </row>
    <row r="230" spans="1:2" x14ac:dyDescent="0.3">
      <c r="A230" s="84" t="s">
        <v>216</v>
      </c>
      <c r="B230" s="84" t="s">
        <v>1021</v>
      </c>
    </row>
    <row r="231" spans="1:2" x14ac:dyDescent="0.3">
      <c r="A231" s="84" t="s">
        <v>217</v>
      </c>
      <c r="B231" s="84" t="s">
        <v>1022</v>
      </c>
    </row>
    <row r="232" spans="1:2" x14ac:dyDescent="0.3">
      <c r="A232" s="84" t="s">
        <v>218</v>
      </c>
      <c r="B232" s="84" t="s">
        <v>1021</v>
      </c>
    </row>
    <row r="233" spans="1:2" x14ac:dyDescent="0.3">
      <c r="A233" s="84" t="s">
        <v>219</v>
      </c>
      <c r="B233" s="84" t="s">
        <v>1023</v>
      </c>
    </row>
    <row r="234" spans="1:2" x14ac:dyDescent="0.3">
      <c r="A234" s="84" t="s">
        <v>220</v>
      </c>
      <c r="B234" s="84" t="s">
        <v>1021</v>
      </c>
    </row>
    <row r="235" spans="1:2" x14ac:dyDescent="0.3">
      <c r="A235" s="84" t="s">
        <v>221</v>
      </c>
      <c r="B235" s="84" t="s">
        <v>1021</v>
      </c>
    </row>
    <row r="236" spans="1:2" x14ac:dyDescent="0.3">
      <c r="A236" s="84" t="s">
        <v>222</v>
      </c>
      <c r="B236" s="84" t="s">
        <v>1021</v>
      </c>
    </row>
    <row r="237" spans="1:2" x14ac:dyDescent="0.3">
      <c r="A237" s="84" t="s">
        <v>223</v>
      </c>
      <c r="B237" s="84" t="s">
        <v>1023</v>
      </c>
    </row>
    <row r="238" spans="1:2" x14ac:dyDescent="0.3">
      <c r="A238" s="84" t="s">
        <v>224</v>
      </c>
      <c r="B238" s="84" t="s">
        <v>1021</v>
      </c>
    </row>
    <row r="239" spans="1:2" x14ac:dyDescent="0.3">
      <c r="A239" s="84" t="s">
        <v>225</v>
      </c>
      <c r="B239" s="84" t="s">
        <v>1021</v>
      </c>
    </row>
    <row r="240" spans="1:2" x14ac:dyDescent="0.3">
      <c r="A240" s="84" t="s">
        <v>226</v>
      </c>
      <c r="B240" s="84" t="s">
        <v>1021</v>
      </c>
    </row>
    <row r="241" spans="1:2" x14ac:dyDescent="0.3">
      <c r="A241" s="84" t="s">
        <v>227</v>
      </c>
      <c r="B241" s="84" t="s">
        <v>1021</v>
      </c>
    </row>
    <row r="242" spans="1:2" x14ac:dyDescent="0.3">
      <c r="A242" s="84" t="s">
        <v>228</v>
      </c>
      <c r="B242" s="84" t="s">
        <v>1024</v>
      </c>
    </row>
    <row r="243" spans="1:2" x14ac:dyDescent="0.3">
      <c r="A243" s="84" t="s">
        <v>229</v>
      </c>
      <c r="B243" s="84" t="s">
        <v>1021</v>
      </c>
    </row>
    <row r="244" spans="1:2" x14ac:dyDescent="0.3">
      <c r="A244" s="84" t="s">
        <v>230</v>
      </c>
      <c r="B244" s="84" t="s">
        <v>1023</v>
      </c>
    </row>
    <row r="245" spans="1:2" x14ac:dyDescent="0.3">
      <c r="A245" s="84" t="s">
        <v>231</v>
      </c>
      <c r="B245" s="84" t="s">
        <v>1023</v>
      </c>
    </row>
    <row r="246" spans="1:2" x14ac:dyDescent="0.3">
      <c r="A246" s="84" t="s">
        <v>232</v>
      </c>
      <c r="B246" s="84" t="s">
        <v>1021</v>
      </c>
    </row>
    <row r="247" spans="1:2" x14ac:dyDescent="0.3">
      <c r="A247" s="84" t="s">
        <v>233</v>
      </c>
      <c r="B247" s="84" t="s">
        <v>1021</v>
      </c>
    </row>
    <row r="248" spans="1:2" x14ac:dyDescent="0.3">
      <c r="A248" s="84" t="s">
        <v>234</v>
      </c>
      <c r="B248" s="84" t="s">
        <v>1023</v>
      </c>
    </row>
    <row r="249" spans="1:2" x14ac:dyDescent="0.3">
      <c r="A249" s="84" t="s">
        <v>235</v>
      </c>
      <c r="B249" s="84" t="s">
        <v>1021</v>
      </c>
    </row>
    <row r="250" spans="1:2" x14ac:dyDescent="0.3">
      <c r="A250" s="84" t="s">
        <v>236</v>
      </c>
      <c r="B250" s="84" t="s">
        <v>1021</v>
      </c>
    </row>
    <row r="251" spans="1:2" x14ac:dyDescent="0.3">
      <c r="A251" s="84" t="s">
        <v>237</v>
      </c>
      <c r="B251" s="84" t="s">
        <v>1023</v>
      </c>
    </row>
    <row r="252" spans="1:2" x14ac:dyDescent="0.3">
      <c r="A252" s="84" t="s">
        <v>238</v>
      </c>
      <c r="B252" s="84" t="s">
        <v>1024</v>
      </c>
    </row>
    <row r="253" spans="1:2" x14ac:dyDescent="0.3">
      <c r="A253" s="84" t="s">
        <v>239</v>
      </c>
      <c r="B253" s="84" t="s">
        <v>1024</v>
      </c>
    </row>
    <row r="254" spans="1:2" x14ac:dyDescent="0.3">
      <c r="A254" s="84" t="s">
        <v>240</v>
      </c>
      <c r="B254" s="84" t="s">
        <v>1023</v>
      </c>
    </row>
    <row r="255" spans="1:2" x14ac:dyDescent="0.3">
      <c r="A255" s="84" t="s">
        <v>347</v>
      </c>
      <c r="B255" s="84" t="s">
        <v>1025</v>
      </c>
    </row>
    <row r="256" spans="1:2" x14ac:dyDescent="0.3">
      <c r="A256" s="84" t="s">
        <v>241</v>
      </c>
      <c r="B256" s="84" t="s">
        <v>1021</v>
      </c>
    </row>
    <row r="257" spans="1:2" x14ac:dyDescent="0.3">
      <c r="A257" s="84" t="s">
        <v>242</v>
      </c>
      <c r="B257" s="84" t="s">
        <v>1021</v>
      </c>
    </row>
    <row r="258" spans="1:2" x14ac:dyDescent="0.3">
      <c r="A258" s="84" t="s">
        <v>243</v>
      </c>
      <c r="B258" s="84" t="s">
        <v>1021</v>
      </c>
    </row>
    <row r="259" spans="1:2" x14ac:dyDescent="0.3">
      <c r="A259" s="84" t="s">
        <v>244</v>
      </c>
      <c r="B259" s="84" t="s">
        <v>1024</v>
      </c>
    </row>
    <row r="260" spans="1:2" x14ac:dyDescent="0.3">
      <c r="A260" s="84" t="s">
        <v>245</v>
      </c>
      <c r="B260" s="84" t="s">
        <v>1021</v>
      </c>
    </row>
    <row r="261" spans="1:2" x14ac:dyDescent="0.3">
      <c r="A261" s="84" t="s">
        <v>246</v>
      </c>
      <c r="B261" s="84" t="s">
        <v>1021</v>
      </c>
    </row>
    <row r="262" spans="1:2" x14ac:dyDescent="0.3">
      <c r="A262" s="84" t="s">
        <v>247</v>
      </c>
      <c r="B262" s="84" t="s">
        <v>1021</v>
      </c>
    </row>
    <row r="263" spans="1:2" x14ac:dyDescent="0.3">
      <c r="A263" s="84" t="s">
        <v>248</v>
      </c>
      <c r="B263" s="84" t="s">
        <v>1021</v>
      </c>
    </row>
    <row r="264" spans="1:2" x14ac:dyDescent="0.3">
      <c r="A264" s="84" t="s">
        <v>249</v>
      </c>
      <c r="B264" s="84" t="s">
        <v>1021</v>
      </c>
    </row>
    <row r="265" spans="1:2" x14ac:dyDescent="0.3">
      <c r="A265" s="84" t="s">
        <v>250</v>
      </c>
      <c r="B265" s="84" t="s">
        <v>1021</v>
      </c>
    </row>
    <row r="266" spans="1:2" x14ac:dyDescent="0.3">
      <c r="A266" s="84" t="s">
        <v>251</v>
      </c>
      <c r="B266" s="84" t="s">
        <v>1021</v>
      </c>
    </row>
    <row r="267" spans="1:2" x14ac:dyDescent="0.3">
      <c r="A267" s="84" t="s">
        <v>252</v>
      </c>
      <c r="B267" s="84" t="s">
        <v>1021</v>
      </c>
    </row>
    <row r="268" spans="1:2" x14ac:dyDescent="0.3">
      <c r="A268" s="84" t="s">
        <v>253</v>
      </c>
      <c r="B268" s="84" t="s">
        <v>1021</v>
      </c>
    </row>
    <row r="269" spans="1:2" x14ac:dyDescent="0.3">
      <c r="A269" s="84" t="s">
        <v>254</v>
      </c>
      <c r="B269" s="84" t="s">
        <v>1021</v>
      </c>
    </row>
    <row r="270" spans="1:2" x14ac:dyDescent="0.3">
      <c r="A270" s="84" t="s">
        <v>255</v>
      </c>
      <c r="B270" s="84" t="s">
        <v>1023</v>
      </c>
    </row>
    <row r="271" spans="1:2" x14ac:dyDescent="0.3">
      <c r="A271" s="84" t="s">
        <v>256</v>
      </c>
      <c r="B271" s="84" t="s">
        <v>1024</v>
      </c>
    </row>
    <row r="272" spans="1:2" x14ac:dyDescent="0.3">
      <c r="A272" s="84" t="s">
        <v>257</v>
      </c>
      <c r="B272" s="84" t="s">
        <v>1024</v>
      </c>
    </row>
    <row r="273" spans="1:2" x14ac:dyDescent="0.3">
      <c r="A273" s="84" t="s">
        <v>258</v>
      </c>
      <c r="B273" s="84" t="s">
        <v>1022</v>
      </c>
    </row>
    <row r="274" spans="1:2" x14ac:dyDescent="0.3">
      <c r="A274" s="84" t="s">
        <v>259</v>
      </c>
      <c r="B274" s="84" t="s">
        <v>1021</v>
      </c>
    </row>
    <row r="275" spans="1:2" x14ac:dyDescent="0.3">
      <c r="A275" s="84" t="s">
        <v>260</v>
      </c>
      <c r="B275" s="84" t="s">
        <v>1021</v>
      </c>
    </row>
    <row r="276" spans="1:2" x14ac:dyDescent="0.3">
      <c r="A276" s="84" t="s">
        <v>261</v>
      </c>
      <c r="B276" s="84" t="s">
        <v>1021</v>
      </c>
    </row>
    <row r="277" spans="1:2" x14ac:dyDescent="0.3">
      <c r="A277" s="84" t="s">
        <v>262</v>
      </c>
      <c r="B277" s="84" t="s">
        <v>1023</v>
      </c>
    </row>
    <row r="278" spans="1:2" x14ac:dyDescent="0.3">
      <c r="A278" s="84" t="s">
        <v>263</v>
      </c>
      <c r="B278" s="84" t="s">
        <v>1021</v>
      </c>
    </row>
    <row r="279" spans="1:2" x14ac:dyDescent="0.3">
      <c r="A279" s="84" t="s">
        <v>348</v>
      </c>
      <c r="B279" s="84" t="s">
        <v>1025</v>
      </c>
    </row>
    <row r="280" spans="1:2" x14ac:dyDescent="0.3">
      <c r="A280" s="84" t="s">
        <v>264</v>
      </c>
      <c r="B280" s="84" t="s">
        <v>1021</v>
      </c>
    </row>
    <row r="281" spans="1:2" x14ac:dyDescent="0.3">
      <c r="A281" s="84" t="s">
        <v>265</v>
      </c>
      <c r="B281" s="84" t="s">
        <v>1021</v>
      </c>
    </row>
    <row r="282" spans="1:2" x14ac:dyDescent="0.3">
      <c r="A282" s="84" t="s">
        <v>266</v>
      </c>
      <c r="B282" s="84" t="s">
        <v>1023</v>
      </c>
    </row>
    <row r="283" spans="1:2" x14ac:dyDescent="0.3">
      <c r="A283" s="84" t="s">
        <v>267</v>
      </c>
      <c r="B283" s="84" t="s">
        <v>1024</v>
      </c>
    </row>
    <row r="284" spans="1:2" x14ac:dyDescent="0.3">
      <c r="A284" s="84" t="s">
        <v>268</v>
      </c>
      <c r="B284" s="84" t="s">
        <v>1024</v>
      </c>
    </row>
    <row r="285" spans="1:2" x14ac:dyDescent="0.3">
      <c r="A285" s="84" t="s">
        <v>269</v>
      </c>
      <c r="B285" s="84" t="s">
        <v>1021</v>
      </c>
    </row>
    <row r="286" spans="1:2" x14ac:dyDescent="0.3">
      <c r="A286" s="84" t="s">
        <v>270</v>
      </c>
      <c r="B286" s="84" t="s">
        <v>1021</v>
      </c>
    </row>
    <row r="287" spans="1:2" x14ac:dyDescent="0.3">
      <c r="A287" s="84" t="s">
        <v>349</v>
      </c>
      <c r="B287" s="84" t="s">
        <v>1025</v>
      </c>
    </row>
    <row r="288" spans="1:2" x14ac:dyDescent="0.3">
      <c r="A288" s="84" t="s">
        <v>271</v>
      </c>
      <c r="B288" s="84" t="s">
        <v>1021</v>
      </c>
    </row>
    <row r="289" spans="1:2" x14ac:dyDescent="0.3">
      <c r="A289" s="84" t="s">
        <v>272</v>
      </c>
      <c r="B289" s="84" t="s">
        <v>1023</v>
      </c>
    </row>
    <row r="290" spans="1:2" x14ac:dyDescent="0.3">
      <c r="A290" s="84" t="s">
        <v>887</v>
      </c>
      <c r="B290" s="84" t="s">
        <v>1025</v>
      </c>
    </row>
    <row r="291" spans="1:2" x14ac:dyDescent="0.3">
      <c r="A291" s="84" t="s">
        <v>273</v>
      </c>
      <c r="B291" s="84" t="s">
        <v>1021</v>
      </c>
    </row>
    <row r="292" spans="1:2" x14ac:dyDescent="0.3">
      <c r="A292" s="84" t="s">
        <v>274</v>
      </c>
      <c r="B292" s="84" t="s">
        <v>1022</v>
      </c>
    </row>
    <row r="293" spans="1:2" x14ac:dyDescent="0.3">
      <c r="A293" s="84" t="s">
        <v>275</v>
      </c>
      <c r="B293" s="84" t="s">
        <v>1021</v>
      </c>
    </row>
    <row r="294" spans="1:2" x14ac:dyDescent="0.3">
      <c r="A294" s="84" t="s">
        <v>276</v>
      </c>
      <c r="B294" s="84" t="s">
        <v>1024</v>
      </c>
    </row>
    <row r="295" spans="1:2" x14ac:dyDescent="0.3">
      <c r="A295" s="84" t="s">
        <v>277</v>
      </c>
      <c r="B295" s="84" t="s">
        <v>1023</v>
      </c>
    </row>
    <row r="296" spans="1:2" x14ac:dyDescent="0.3">
      <c r="A296" s="84" t="s">
        <v>278</v>
      </c>
      <c r="B296" s="84" t="s">
        <v>1021</v>
      </c>
    </row>
    <row r="297" spans="1:2" x14ac:dyDescent="0.3">
      <c r="A297" s="84" t="s">
        <v>279</v>
      </c>
      <c r="B297" s="84" t="s">
        <v>1021</v>
      </c>
    </row>
    <row r="298" spans="1:2" x14ac:dyDescent="0.3">
      <c r="A298" s="84" t="s">
        <v>280</v>
      </c>
      <c r="B298" s="84" t="s">
        <v>1021</v>
      </c>
    </row>
    <row r="299" spans="1:2" x14ac:dyDescent="0.3">
      <c r="A299" s="84" t="s">
        <v>281</v>
      </c>
      <c r="B299" s="84" t="s">
        <v>1021</v>
      </c>
    </row>
    <row r="300" spans="1:2" x14ac:dyDescent="0.3">
      <c r="A300" s="84" t="s">
        <v>282</v>
      </c>
      <c r="B300" s="84" t="s">
        <v>1024</v>
      </c>
    </row>
    <row r="301" spans="1:2" x14ac:dyDescent="0.3">
      <c r="A301" s="84" t="s">
        <v>283</v>
      </c>
      <c r="B301" s="84" t="s">
        <v>1021</v>
      </c>
    </row>
    <row r="302" spans="1:2" x14ac:dyDescent="0.3">
      <c r="A302" s="84" t="s">
        <v>284</v>
      </c>
      <c r="B302" s="84" t="s">
        <v>1021</v>
      </c>
    </row>
    <row r="303" spans="1:2" x14ac:dyDescent="0.3">
      <c r="A303" s="84" t="s">
        <v>285</v>
      </c>
      <c r="B303" s="84" t="s">
        <v>1021</v>
      </c>
    </row>
    <row r="304" spans="1:2" x14ac:dyDescent="0.3">
      <c r="A304" s="84" t="s">
        <v>286</v>
      </c>
      <c r="B304" s="84" t="s">
        <v>1021</v>
      </c>
    </row>
    <row r="305" spans="1:2" x14ac:dyDescent="0.3">
      <c r="A305" s="84" t="s">
        <v>287</v>
      </c>
      <c r="B305" s="84" t="s">
        <v>1021</v>
      </c>
    </row>
    <row r="306" spans="1:2" x14ac:dyDescent="0.3">
      <c r="A306" s="84" t="s">
        <v>288</v>
      </c>
      <c r="B306" s="84" t="s">
        <v>1024</v>
      </c>
    </row>
    <row r="307" spans="1:2" x14ac:dyDescent="0.3">
      <c r="A307" s="84" t="s">
        <v>289</v>
      </c>
      <c r="B307" s="84" t="s">
        <v>1021</v>
      </c>
    </row>
    <row r="308" spans="1:2" x14ac:dyDescent="0.3">
      <c r="A308" s="84" t="s">
        <v>290</v>
      </c>
      <c r="B308" s="84" t="s">
        <v>1024</v>
      </c>
    </row>
    <row r="309" spans="1:2" x14ac:dyDescent="0.3">
      <c r="A309" s="84" t="s">
        <v>291</v>
      </c>
      <c r="B309" s="84" t="s">
        <v>1021</v>
      </c>
    </row>
    <row r="310" spans="1:2" x14ac:dyDescent="0.3">
      <c r="A310" s="84" t="s">
        <v>292</v>
      </c>
      <c r="B310" s="84" t="s">
        <v>1022</v>
      </c>
    </row>
    <row r="311" spans="1:2" x14ac:dyDescent="0.3">
      <c r="A311" s="84" t="s">
        <v>293</v>
      </c>
      <c r="B311" s="84" t="s">
        <v>1023</v>
      </c>
    </row>
    <row r="312" spans="1:2" x14ac:dyDescent="0.3">
      <c r="A312" s="84" t="s">
        <v>294</v>
      </c>
      <c r="B312" s="84" t="s">
        <v>1021</v>
      </c>
    </row>
    <row r="313" spans="1:2" x14ac:dyDescent="0.3">
      <c r="A313" s="84" t="s">
        <v>295</v>
      </c>
      <c r="B313" s="84" t="s">
        <v>1021</v>
      </c>
    </row>
    <row r="314" spans="1:2" x14ac:dyDescent="0.3">
      <c r="A314" s="84" t="s">
        <v>296</v>
      </c>
      <c r="B314" s="84" t="s">
        <v>1021</v>
      </c>
    </row>
    <row r="315" spans="1:2" x14ac:dyDescent="0.3">
      <c r="A315" s="84" t="s">
        <v>297</v>
      </c>
      <c r="B315" s="84" t="s">
        <v>1023</v>
      </c>
    </row>
    <row r="316" spans="1:2" x14ac:dyDescent="0.3">
      <c r="A316" s="84" t="s">
        <v>298</v>
      </c>
      <c r="B316" s="84" t="s">
        <v>1023</v>
      </c>
    </row>
    <row r="317" spans="1:2" x14ac:dyDescent="0.3">
      <c r="A317" s="84" t="s">
        <v>299</v>
      </c>
      <c r="B317" s="84" t="s">
        <v>1022</v>
      </c>
    </row>
    <row r="318" spans="1:2" x14ac:dyDescent="0.3">
      <c r="A318" s="84" t="s">
        <v>300</v>
      </c>
      <c r="B318" s="84" t="s">
        <v>1022</v>
      </c>
    </row>
    <row r="319" spans="1:2" x14ac:dyDescent="0.3">
      <c r="A319" s="84" t="s">
        <v>301</v>
      </c>
      <c r="B319" s="84" t="s">
        <v>1024</v>
      </c>
    </row>
    <row r="320" spans="1:2" x14ac:dyDescent="0.3">
      <c r="A320" s="84" t="s">
        <v>302</v>
      </c>
      <c r="B320" s="84" t="s">
        <v>1021</v>
      </c>
    </row>
    <row r="321" spans="1:2" x14ac:dyDescent="0.3">
      <c r="A321" s="84" t="s">
        <v>350</v>
      </c>
      <c r="B321" s="84" t="s">
        <v>1025</v>
      </c>
    </row>
    <row r="322" spans="1:2" x14ac:dyDescent="0.3">
      <c r="A322" s="84" t="s">
        <v>303</v>
      </c>
      <c r="B322" s="84" t="s">
        <v>1021</v>
      </c>
    </row>
    <row r="323" spans="1:2" x14ac:dyDescent="0.3">
      <c r="A323" s="84" t="s">
        <v>304</v>
      </c>
      <c r="B323" s="84" t="s">
        <v>1021</v>
      </c>
    </row>
    <row r="324" spans="1:2" x14ac:dyDescent="0.3">
      <c r="A324" s="84" t="s">
        <v>305</v>
      </c>
      <c r="B324" s="84" t="s">
        <v>1021</v>
      </c>
    </row>
    <row r="325" spans="1:2" x14ac:dyDescent="0.3">
      <c r="A325" s="84" t="s">
        <v>306</v>
      </c>
      <c r="B325" s="84" t="s">
        <v>1021</v>
      </c>
    </row>
    <row r="326" spans="1:2" x14ac:dyDescent="0.3">
      <c r="A326" s="84" t="s">
        <v>307</v>
      </c>
      <c r="B326" s="84" t="s">
        <v>1021</v>
      </c>
    </row>
    <row r="327" spans="1:2" x14ac:dyDescent="0.3">
      <c r="A327" s="84" t="s">
        <v>308</v>
      </c>
      <c r="B327" s="84" t="s">
        <v>1021</v>
      </c>
    </row>
    <row r="328" spans="1:2" x14ac:dyDescent="0.3">
      <c r="A328" s="84" t="s">
        <v>309</v>
      </c>
      <c r="B328" s="84" t="s">
        <v>1024</v>
      </c>
    </row>
    <row r="329" spans="1:2" x14ac:dyDescent="0.3">
      <c r="A329" s="84" t="s">
        <v>310</v>
      </c>
      <c r="B329" s="84" t="s">
        <v>1021</v>
      </c>
    </row>
    <row r="330" spans="1:2" x14ac:dyDescent="0.3">
      <c r="A330" s="84" t="s">
        <v>311</v>
      </c>
      <c r="B330" s="84" t="s">
        <v>1021</v>
      </c>
    </row>
    <row r="331" spans="1:2" x14ac:dyDescent="0.3">
      <c r="A331" s="84" t="s">
        <v>312</v>
      </c>
      <c r="B331" s="84" t="s">
        <v>1021</v>
      </c>
    </row>
    <row r="332" spans="1:2" x14ac:dyDescent="0.3">
      <c r="A332" s="84" t="s">
        <v>313</v>
      </c>
      <c r="B332" s="84" t="s">
        <v>1021</v>
      </c>
    </row>
    <row r="333" spans="1:2" x14ac:dyDescent="0.3">
      <c r="A333" s="84" t="s">
        <v>314</v>
      </c>
      <c r="B333" s="84" t="s">
        <v>1021</v>
      </c>
    </row>
    <row r="334" spans="1:2" x14ac:dyDescent="0.3">
      <c r="A334" s="84" t="s">
        <v>315</v>
      </c>
      <c r="B334" s="84" t="s">
        <v>1021</v>
      </c>
    </row>
    <row r="335" spans="1:2" x14ac:dyDescent="0.3">
      <c r="A335" s="84" t="s">
        <v>351</v>
      </c>
      <c r="B335" s="84" t="s">
        <v>1025</v>
      </c>
    </row>
    <row r="336" spans="1:2" x14ac:dyDescent="0.3">
      <c r="A336" s="84" t="s">
        <v>316</v>
      </c>
      <c r="B336" s="84" t="s">
        <v>1022</v>
      </c>
    </row>
    <row r="337" spans="1:2" x14ac:dyDescent="0.3">
      <c r="A337" s="84" t="s">
        <v>317</v>
      </c>
      <c r="B337" s="84" t="s">
        <v>1021</v>
      </c>
    </row>
    <row r="338" spans="1:2" x14ac:dyDescent="0.3">
      <c r="A338" s="84" t="s">
        <v>318</v>
      </c>
      <c r="B338" s="84" t="s">
        <v>1023</v>
      </c>
    </row>
    <row r="339" spans="1:2" x14ac:dyDescent="0.3">
      <c r="A339" s="84" t="s">
        <v>319</v>
      </c>
      <c r="B339" s="84" t="s">
        <v>1024</v>
      </c>
    </row>
    <row r="340" spans="1:2" x14ac:dyDescent="0.3">
      <c r="A340" s="84" t="s">
        <v>320</v>
      </c>
      <c r="B340" s="84" t="s">
        <v>1021</v>
      </c>
    </row>
    <row r="341" spans="1:2" x14ac:dyDescent="0.3">
      <c r="A341" s="84" t="s">
        <v>321</v>
      </c>
      <c r="B341" s="84" t="s">
        <v>1024</v>
      </c>
    </row>
    <row r="342" spans="1:2" x14ac:dyDescent="0.3">
      <c r="A342" s="84" t="s">
        <v>322</v>
      </c>
      <c r="B342" s="84" t="s">
        <v>1023</v>
      </c>
    </row>
    <row r="343" spans="1:2" x14ac:dyDescent="0.3">
      <c r="A343" s="84" t="s">
        <v>323</v>
      </c>
      <c r="B343" s="84" t="s">
        <v>1021</v>
      </c>
    </row>
    <row r="344" spans="1:2" x14ac:dyDescent="0.3">
      <c r="A344" s="84" t="s">
        <v>324</v>
      </c>
      <c r="B344" s="84" t="s">
        <v>1024</v>
      </c>
    </row>
    <row r="345" spans="1:2" x14ac:dyDescent="0.3">
      <c r="A345" s="84" t="s">
        <v>325</v>
      </c>
      <c r="B345" s="84" t="s">
        <v>1023</v>
      </c>
    </row>
    <row r="346" spans="1:2" x14ac:dyDescent="0.3">
      <c r="A346" s="84" t="s">
        <v>326</v>
      </c>
      <c r="B346" s="84" t="s">
        <v>1021</v>
      </c>
    </row>
    <row r="347" spans="1:2" x14ac:dyDescent="0.3">
      <c r="A347" s="84" t="s">
        <v>352</v>
      </c>
      <c r="B347" s="84" t="s">
        <v>1025</v>
      </c>
    </row>
    <row r="348" spans="1:2" x14ac:dyDescent="0.3">
      <c r="A348" s="84" t="s">
        <v>327</v>
      </c>
      <c r="B348" s="84" t="s">
        <v>1021</v>
      </c>
    </row>
    <row r="349" spans="1:2" x14ac:dyDescent="0.3">
      <c r="A349" s="84" t="s">
        <v>328</v>
      </c>
      <c r="B349" s="84" t="s">
        <v>1021</v>
      </c>
    </row>
    <row r="350" spans="1:2" x14ac:dyDescent="0.3">
      <c r="A350" s="84" t="s">
        <v>329</v>
      </c>
      <c r="B350" s="84" t="s">
        <v>1021</v>
      </c>
    </row>
    <row r="351" spans="1:2" x14ac:dyDescent="0.3">
      <c r="A351" s="84" t="s">
        <v>330</v>
      </c>
      <c r="B351" s="84" t="s">
        <v>1021</v>
      </c>
    </row>
    <row r="352" spans="1:2" x14ac:dyDescent="0.3">
      <c r="A352" s="84" t="s">
        <v>331</v>
      </c>
      <c r="B352" s="84" t="s">
        <v>1021</v>
      </c>
    </row>
    <row r="353" spans="1:2" x14ac:dyDescent="0.3">
      <c r="A353" s="84" t="s">
        <v>332</v>
      </c>
      <c r="B353" s="84" t="s">
        <v>1024</v>
      </c>
    </row>
    <row r="354" spans="1:2" x14ac:dyDescent="0.3">
      <c r="A354" t="s">
        <v>1033</v>
      </c>
      <c r="B354" s="84" t="s">
        <v>1024</v>
      </c>
    </row>
    <row r="355" spans="1:2" x14ac:dyDescent="0.3">
      <c r="A355" t="s">
        <v>1034</v>
      </c>
      <c r="B355" s="84" t="s">
        <v>1021</v>
      </c>
    </row>
    <row r="356" spans="1:2" x14ac:dyDescent="0.3">
      <c r="A356" t="s">
        <v>1035</v>
      </c>
      <c r="B356" s="84" t="s">
        <v>1021</v>
      </c>
    </row>
    <row r="357" spans="1:2" x14ac:dyDescent="0.3">
      <c r="A357" t="s">
        <v>1032</v>
      </c>
      <c r="B357" s="84" t="s">
        <v>1021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B26"/>
  <sheetViews>
    <sheetView topLeftCell="A6" workbookViewId="0">
      <selection activeCell="A2" sqref="A2:A26"/>
    </sheetView>
  </sheetViews>
  <sheetFormatPr defaultRowHeight="14.4" x14ac:dyDescent="0.3"/>
  <cols>
    <col min="1" max="1" width="17.6640625" bestFit="1" customWidth="1"/>
    <col min="2" max="2" width="20.109375" bestFit="1" customWidth="1"/>
  </cols>
  <sheetData>
    <row r="2" spans="1:2" x14ac:dyDescent="0.3">
      <c r="A2" t="s">
        <v>883</v>
      </c>
      <c r="B2" t="s">
        <v>906</v>
      </c>
    </row>
    <row r="3" spans="1:2" x14ac:dyDescent="0.3">
      <c r="A3" t="s">
        <v>333</v>
      </c>
      <c r="B3" t="s">
        <v>906</v>
      </c>
    </row>
    <row r="4" spans="1:2" x14ac:dyDescent="0.3">
      <c r="A4" t="s">
        <v>334</v>
      </c>
      <c r="B4" t="s">
        <v>1006</v>
      </c>
    </row>
    <row r="5" spans="1:2" x14ac:dyDescent="0.3">
      <c r="A5" t="s">
        <v>335</v>
      </c>
      <c r="B5" t="s">
        <v>906</v>
      </c>
    </row>
    <row r="6" spans="1:2" x14ac:dyDescent="0.3">
      <c r="A6" t="s">
        <v>336</v>
      </c>
      <c r="B6" t="s">
        <v>906</v>
      </c>
    </row>
    <row r="7" spans="1:2" x14ac:dyDescent="0.3">
      <c r="A7" t="s">
        <v>337</v>
      </c>
      <c r="B7" t="s">
        <v>1006</v>
      </c>
    </row>
    <row r="8" spans="1:2" x14ac:dyDescent="0.3">
      <c r="A8" t="s">
        <v>338</v>
      </c>
      <c r="B8" t="s">
        <v>1006</v>
      </c>
    </row>
    <row r="9" spans="1:2" x14ac:dyDescent="0.3">
      <c r="A9" t="s">
        <v>888</v>
      </c>
      <c r="B9" t="s">
        <v>1006</v>
      </c>
    </row>
    <row r="10" spans="1:2" x14ac:dyDescent="0.3">
      <c r="A10" t="s">
        <v>339</v>
      </c>
      <c r="B10" t="s">
        <v>1006</v>
      </c>
    </row>
    <row r="11" spans="1:2" x14ac:dyDescent="0.3">
      <c r="A11" t="s">
        <v>884</v>
      </c>
      <c r="B11" t="s">
        <v>907</v>
      </c>
    </row>
    <row r="12" spans="1:2" x14ac:dyDescent="0.3">
      <c r="A12" t="s">
        <v>886</v>
      </c>
      <c r="B12" t="s">
        <v>1006</v>
      </c>
    </row>
    <row r="13" spans="1:2" x14ac:dyDescent="0.3">
      <c r="A13" t="s">
        <v>340</v>
      </c>
      <c r="B13" t="s">
        <v>907</v>
      </c>
    </row>
    <row r="14" spans="1:2" x14ac:dyDescent="0.3">
      <c r="A14" t="s">
        <v>341</v>
      </c>
      <c r="B14" t="s">
        <v>1006</v>
      </c>
    </row>
    <row r="15" spans="1:2" x14ac:dyDescent="0.3">
      <c r="A15" t="s">
        <v>342</v>
      </c>
      <c r="B15" t="s">
        <v>906</v>
      </c>
    </row>
    <row r="16" spans="1:2" x14ac:dyDescent="0.3">
      <c r="A16" t="s">
        <v>343</v>
      </c>
      <c r="B16" t="s">
        <v>906</v>
      </c>
    </row>
    <row r="17" spans="1:2" x14ac:dyDescent="0.3">
      <c r="A17" t="s">
        <v>344</v>
      </c>
      <c r="B17" t="s">
        <v>906</v>
      </c>
    </row>
    <row r="18" spans="1:2" x14ac:dyDescent="0.3">
      <c r="A18" t="s">
        <v>345</v>
      </c>
      <c r="B18" t="s">
        <v>1006</v>
      </c>
    </row>
    <row r="19" spans="1:2" x14ac:dyDescent="0.3">
      <c r="A19" t="s">
        <v>346</v>
      </c>
      <c r="B19" t="s">
        <v>906</v>
      </c>
    </row>
    <row r="20" spans="1:2" x14ac:dyDescent="0.3">
      <c r="A20" t="s">
        <v>347</v>
      </c>
      <c r="B20" t="s">
        <v>906</v>
      </c>
    </row>
    <row r="21" spans="1:2" x14ac:dyDescent="0.3">
      <c r="A21" t="s">
        <v>348</v>
      </c>
      <c r="B21" t="s">
        <v>1006</v>
      </c>
    </row>
    <row r="22" spans="1:2" x14ac:dyDescent="0.3">
      <c r="A22" t="s">
        <v>349</v>
      </c>
      <c r="B22" t="s">
        <v>906</v>
      </c>
    </row>
    <row r="23" spans="1:2" x14ac:dyDescent="0.3">
      <c r="A23" t="s">
        <v>887</v>
      </c>
      <c r="B23" t="s">
        <v>907</v>
      </c>
    </row>
    <row r="24" spans="1:2" x14ac:dyDescent="0.3">
      <c r="A24" t="s">
        <v>350</v>
      </c>
      <c r="B24" t="s">
        <v>1006</v>
      </c>
    </row>
    <row r="25" spans="1:2" x14ac:dyDescent="0.3">
      <c r="A25" t="s">
        <v>351</v>
      </c>
      <c r="B25" t="s">
        <v>907</v>
      </c>
    </row>
    <row r="26" spans="1:2" x14ac:dyDescent="0.3">
      <c r="A26" t="s">
        <v>352</v>
      </c>
      <c r="B26" t="s">
        <v>1006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337"/>
  <sheetViews>
    <sheetView topLeftCell="A321" workbookViewId="0">
      <selection activeCell="A331" sqref="A331:B337"/>
    </sheetView>
  </sheetViews>
  <sheetFormatPr defaultRowHeight="14.4" x14ac:dyDescent="0.3"/>
  <cols>
    <col min="1" max="1" width="27.6640625" bestFit="1" customWidth="1"/>
    <col min="2" max="2" width="58" bestFit="1" customWidth="1"/>
  </cols>
  <sheetData>
    <row r="1" spans="1:6" x14ac:dyDescent="0.3">
      <c r="A1" t="s">
        <v>0</v>
      </c>
      <c r="B1" t="s">
        <v>1</v>
      </c>
    </row>
    <row r="3" spans="1:6" x14ac:dyDescent="0.3">
      <c r="A3" t="s">
        <v>2</v>
      </c>
      <c r="B3" t="s">
        <v>3</v>
      </c>
      <c r="E3" t="s">
        <v>12</v>
      </c>
      <c r="F3" t="s">
        <v>13</v>
      </c>
    </row>
    <row r="4" spans="1:6" x14ac:dyDescent="0.3">
      <c r="A4" t="s">
        <v>4</v>
      </c>
      <c r="B4" t="s">
        <v>5</v>
      </c>
      <c r="E4" t="s">
        <v>22</v>
      </c>
      <c r="F4" t="s">
        <v>13</v>
      </c>
    </row>
    <row r="5" spans="1:6" x14ac:dyDescent="0.3">
      <c r="A5" t="s">
        <v>6</v>
      </c>
      <c r="B5" t="s">
        <v>7</v>
      </c>
      <c r="E5" t="s">
        <v>36</v>
      </c>
      <c r="F5" t="s">
        <v>13</v>
      </c>
    </row>
    <row r="6" spans="1:6" x14ac:dyDescent="0.3">
      <c r="A6" t="s">
        <v>8</v>
      </c>
      <c r="B6" t="s">
        <v>3</v>
      </c>
      <c r="E6" t="s">
        <v>56</v>
      </c>
      <c r="F6" t="s">
        <v>13</v>
      </c>
    </row>
    <row r="7" spans="1:6" x14ac:dyDescent="0.3">
      <c r="A7" t="s">
        <v>9</v>
      </c>
      <c r="B7" t="s">
        <v>3</v>
      </c>
      <c r="E7" t="s">
        <v>64</v>
      </c>
      <c r="F7" t="s">
        <v>13</v>
      </c>
    </row>
    <row r="8" spans="1:6" x14ac:dyDescent="0.3">
      <c r="A8" t="s">
        <v>10</v>
      </c>
      <c r="B8" t="s">
        <v>11</v>
      </c>
      <c r="E8" s="100" t="s">
        <v>336</v>
      </c>
      <c r="F8" s="101" t="s">
        <v>13</v>
      </c>
    </row>
    <row r="9" spans="1:6" x14ac:dyDescent="0.3">
      <c r="A9" t="s">
        <v>12</v>
      </c>
      <c r="B9" t="s">
        <v>13</v>
      </c>
      <c r="E9" t="s">
        <v>74</v>
      </c>
      <c r="F9" t="s">
        <v>13</v>
      </c>
    </row>
    <row r="10" spans="1:6" x14ac:dyDescent="0.3">
      <c r="A10" t="s">
        <v>14</v>
      </c>
      <c r="B10" t="s">
        <v>5</v>
      </c>
      <c r="E10" t="s">
        <v>90</v>
      </c>
      <c r="F10" t="s">
        <v>13</v>
      </c>
    </row>
    <row r="11" spans="1:6" x14ac:dyDescent="0.3">
      <c r="A11" t="s">
        <v>15</v>
      </c>
      <c r="B11" t="s">
        <v>16</v>
      </c>
      <c r="E11" t="s">
        <v>95</v>
      </c>
      <c r="F11" t="s">
        <v>13</v>
      </c>
    </row>
    <row r="12" spans="1:6" x14ac:dyDescent="0.3">
      <c r="A12" t="s">
        <v>17</v>
      </c>
      <c r="B12" t="s">
        <v>16</v>
      </c>
      <c r="E12" t="s">
        <v>96</v>
      </c>
      <c r="F12" t="s">
        <v>13</v>
      </c>
    </row>
    <row r="13" spans="1:6" x14ac:dyDescent="0.3">
      <c r="A13" t="s">
        <v>18</v>
      </c>
      <c r="B13" t="s">
        <v>7</v>
      </c>
      <c r="E13" s="100" t="s">
        <v>1035</v>
      </c>
      <c r="F13" s="101" t="s">
        <v>13</v>
      </c>
    </row>
    <row r="14" spans="1:6" x14ac:dyDescent="0.3">
      <c r="A14" t="s">
        <v>19</v>
      </c>
      <c r="B14" t="s">
        <v>11</v>
      </c>
      <c r="E14" t="s">
        <v>108</v>
      </c>
      <c r="F14" t="s">
        <v>13</v>
      </c>
    </row>
    <row r="15" spans="1:6" x14ac:dyDescent="0.3">
      <c r="A15" t="s">
        <v>20</v>
      </c>
      <c r="B15" t="s">
        <v>3</v>
      </c>
      <c r="E15" t="s">
        <v>134</v>
      </c>
      <c r="F15" t="s">
        <v>13</v>
      </c>
    </row>
    <row r="16" spans="1:6" x14ac:dyDescent="0.3">
      <c r="A16" t="s">
        <v>21</v>
      </c>
      <c r="B16" t="s">
        <v>11</v>
      </c>
      <c r="E16" t="s">
        <v>136</v>
      </c>
      <c r="F16" t="s">
        <v>13</v>
      </c>
    </row>
    <row r="17" spans="1:6" x14ac:dyDescent="0.3">
      <c r="A17" t="s">
        <v>22</v>
      </c>
      <c r="B17" t="s">
        <v>13</v>
      </c>
      <c r="E17" t="s">
        <v>138</v>
      </c>
      <c r="F17" t="s">
        <v>13</v>
      </c>
    </row>
    <row r="18" spans="1:6" x14ac:dyDescent="0.3">
      <c r="A18" t="s">
        <v>23</v>
      </c>
      <c r="B18" t="s">
        <v>11</v>
      </c>
      <c r="E18" t="s">
        <v>139</v>
      </c>
      <c r="F18" t="s">
        <v>13</v>
      </c>
    </row>
    <row r="19" spans="1:6" x14ac:dyDescent="0.3">
      <c r="A19" t="s">
        <v>24</v>
      </c>
      <c r="B19" t="s">
        <v>11</v>
      </c>
      <c r="E19" t="s">
        <v>149</v>
      </c>
      <c r="F19" t="s">
        <v>13</v>
      </c>
    </row>
    <row r="20" spans="1:6" x14ac:dyDescent="0.3">
      <c r="A20" t="s">
        <v>25</v>
      </c>
      <c r="B20" t="s">
        <v>16</v>
      </c>
      <c r="E20" t="s">
        <v>166</v>
      </c>
      <c r="F20" t="s">
        <v>13</v>
      </c>
    </row>
    <row r="21" spans="1:6" x14ac:dyDescent="0.3">
      <c r="A21" t="s">
        <v>26</v>
      </c>
      <c r="B21" t="s">
        <v>16</v>
      </c>
      <c r="E21" t="s">
        <v>180</v>
      </c>
      <c r="F21" t="s">
        <v>13</v>
      </c>
    </row>
    <row r="22" spans="1:6" x14ac:dyDescent="0.3">
      <c r="A22" t="s">
        <v>27</v>
      </c>
      <c r="B22" t="s">
        <v>3</v>
      </c>
      <c r="E22" t="s">
        <v>184</v>
      </c>
      <c r="F22" t="s">
        <v>13</v>
      </c>
    </row>
    <row r="23" spans="1:6" x14ac:dyDescent="0.3">
      <c r="A23" t="s">
        <v>28</v>
      </c>
      <c r="B23" t="s">
        <v>3</v>
      </c>
      <c r="E23" t="s">
        <v>195</v>
      </c>
      <c r="F23" t="s">
        <v>13</v>
      </c>
    </row>
    <row r="24" spans="1:6" x14ac:dyDescent="0.3">
      <c r="A24" t="s">
        <v>29</v>
      </c>
      <c r="B24" t="s">
        <v>3</v>
      </c>
      <c r="E24" t="s">
        <v>197</v>
      </c>
      <c r="F24" t="s">
        <v>13</v>
      </c>
    </row>
    <row r="25" spans="1:6" x14ac:dyDescent="0.3">
      <c r="A25" t="s">
        <v>30</v>
      </c>
      <c r="B25" t="s">
        <v>11</v>
      </c>
      <c r="E25" t="s">
        <v>222</v>
      </c>
      <c r="F25" t="s">
        <v>13</v>
      </c>
    </row>
    <row r="26" spans="1:6" x14ac:dyDescent="0.3">
      <c r="A26" t="s">
        <v>31</v>
      </c>
      <c r="B26" t="s">
        <v>16</v>
      </c>
      <c r="E26" t="s">
        <v>226</v>
      </c>
      <c r="F26" t="s">
        <v>13</v>
      </c>
    </row>
    <row r="27" spans="1:6" x14ac:dyDescent="0.3">
      <c r="A27" t="s">
        <v>32</v>
      </c>
      <c r="B27" t="s">
        <v>11</v>
      </c>
      <c r="E27" t="s">
        <v>233</v>
      </c>
      <c r="F27" t="s">
        <v>13</v>
      </c>
    </row>
    <row r="28" spans="1:6" x14ac:dyDescent="0.3">
      <c r="A28" t="s">
        <v>33</v>
      </c>
      <c r="B28" t="s">
        <v>3</v>
      </c>
      <c r="E28" t="s">
        <v>236</v>
      </c>
      <c r="F28" t="s">
        <v>13</v>
      </c>
    </row>
    <row r="29" spans="1:6" x14ac:dyDescent="0.3">
      <c r="A29" t="s">
        <v>34</v>
      </c>
      <c r="B29" t="s">
        <v>3</v>
      </c>
      <c r="E29" t="s">
        <v>238</v>
      </c>
      <c r="F29" t="s">
        <v>13</v>
      </c>
    </row>
    <row r="30" spans="1:6" x14ac:dyDescent="0.3">
      <c r="A30" t="s">
        <v>35</v>
      </c>
      <c r="B30" t="s">
        <v>16</v>
      </c>
      <c r="E30" t="s">
        <v>1032</v>
      </c>
      <c r="F30" t="s">
        <v>13</v>
      </c>
    </row>
    <row r="31" spans="1:6" x14ac:dyDescent="0.3">
      <c r="A31" t="s">
        <v>36</v>
      </c>
      <c r="B31" t="s">
        <v>13</v>
      </c>
      <c r="E31" t="s">
        <v>242</v>
      </c>
      <c r="F31" t="s">
        <v>13</v>
      </c>
    </row>
    <row r="32" spans="1:6" x14ac:dyDescent="0.3">
      <c r="A32" t="s">
        <v>37</v>
      </c>
      <c r="B32" t="s">
        <v>5</v>
      </c>
      <c r="E32" t="s">
        <v>246</v>
      </c>
      <c r="F32" t="s">
        <v>13</v>
      </c>
    </row>
    <row r="33" spans="1:6" x14ac:dyDescent="0.3">
      <c r="A33" t="s">
        <v>38</v>
      </c>
      <c r="B33" t="s">
        <v>16</v>
      </c>
      <c r="E33" t="s">
        <v>247</v>
      </c>
      <c r="F33" t="s">
        <v>13</v>
      </c>
    </row>
    <row r="34" spans="1:6" x14ac:dyDescent="0.3">
      <c r="A34" t="s">
        <v>39</v>
      </c>
      <c r="B34" t="s">
        <v>11</v>
      </c>
      <c r="E34" t="s">
        <v>253</v>
      </c>
      <c r="F34" t="s">
        <v>13</v>
      </c>
    </row>
    <row r="35" spans="1:6" x14ac:dyDescent="0.3">
      <c r="A35" t="s">
        <v>40</v>
      </c>
      <c r="B35" t="s">
        <v>3</v>
      </c>
      <c r="E35" t="s">
        <v>261</v>
      </c>
      <c r="F35" t="s">
        <v>13</v>
      </c>
    </row>
    <row r="36" spans="1:6" x14ac:dyDescent="0.3">
      <c r="A36" t="s">
        <v>41</v>
      </c>
      <c r="B36" t="s">
        <v>3</v>
      </c>
      <c r="E36" t="s">
        <v>264</v>
      </c>
      <c r="F36" t="s">
        <v>13</v>
      </c>
    </row>
    <row r="37" spans="1:6" x14ac:dyDescent="0.3">
      <c r="A37" t="s">
        <v>42</v>
      </c>
      <c r="B37" t="s">
        <v>11</v>
      </c>
      <c r="E37" t="s">
        <v>271</v>
      </c>
      <c r="F37" t="s">
        <v>13</v>
      </c>
    </row>
    <row r="38" spans="1:6" x14ac:dyDescent="0.3">
      <c r="A38" t="s">
        <v>43</v>
      </c>
      <c r="B38" t="s">
        <v>16</v>
      </c>
      <c r="E38" t="s">
        <v>275</v>
      </c>
      <c r="F38" t="s">
        <v>13</v>
      </c>
    </row>
    <row r="39" spans="1:6" x14ac:dyDescent="0.3">
      <c r="A39" t="s">
        <v>44</v>
      </c>
      <c r="B39" t="s">
        <v>3</v>
      </c>
      <c r="E39" t="s">
        <v>281</v>
      </c>
      <c r="F39" t="s">
        <v>13</v>
      </c>
    </row>
    <row r="40" spans="1:6" x14ac:dyDescent="0.3">
      <c r="A40" t="s">
        <v>45</v>
      </c>
      <c r="B40" t="s">
        <v>16</v>
      </c>
      <c r="E40" t="s">
        <v>283</v>
      </c>
      <c r="F40" t="s">
        <v>13</v>
      </c>
    </row>
    <row r="41" spans="1:6" x14ac:dyDescent="0.3">
      <c r="A41" t="s">
        <v>46</v>
      </c>
      <c r="B41" t="s">
        <v>7</v>
      </c>
      <c r="E41" t="s">
        <v>285</v>
      </c>
      <c r="F41" t="s">
        <v>13</v>
      </c>
    </row>
    <row r="42" spans="1:6" x14ac:dyDescent="0.3">
      <c r="A42" t="s">
        <v>885</v>
      </c>
      <c r="B42" t="s">
        <v>11</v>
      </c>
      <c r="E42" t="s">
        <v>296</v>
      </c>
      <c r="F42" t="s">
        <v>13</v>
      </c>
    </row>
    <row r="43" spans="1:6" x14ac:dyDescent="0.3">
      <c r="A43" t="s">
        <v>47</v>
      </c>
      <c r="B43" t="s">
        <v>3</v>
      </c>
      <c r="E43" t="s">
        <v>305</v>
      </c>
      <c r="F43" t="s">
        <v>13</v>
      </c>
    </row>
    <row r="44" spans="1:6" x14ac:dyDescent="0.3">
      <c r="A44" t="s">
        <v>48</v>
      </c>
      <c r="B44" t="s">
        <v>16</v>
      </c>
      <c r="E44" s="100" t="s">
        <v>1034</v>
      </c>
      <c r="F44" s="101" t="s">
        <v>13</v>
      </c>
    </row>
    <row r="45" spans="1:6" x14ac:dyDescent="0.3">
      <c r="A45" t="s">
        <v>49</v>
      </c>
      <c r="B45" t="s">
        <v>16</v>
      </c>
      <c r="E45" t="s">
        <v>319</v>
      </c>
      <c r="F45" t="s">
        <v>13</v>
      </c>
    </row>
    <row r="46" spans="1:6" x14ac:dyDescent="0.3">
      <c r="A46" t="s">
        <v>50</v>
      </c>
      <c r="B46" t="s">
        <v>3</v>
      </c>
      <c r="E46" t="s">
        <v>320</v>
      </c>
      <c r="F46" t="s">
        <v>13</v>
      </c>
    </row>
    <row r="47" spans="1:6" x14ac:dyDescent="0.3">
      <c r="A47" t="s">
        <v>51</v>
      </c>
      <c r="B47" t="s">
        <v>16</v>
      </c>
      <c r="E47" t="s">
        <v>330</v>
      </c>
      <c r="F47" t="s">
        <v>13</v>
      </c>
    </row>
    <row r="48" spans="1:6" x14ac:dyDescent="0.3">
      <c r="A48" t="s">
        <v>52</v>
      </c>
      <c r="B48" t="s">
        <v>11</v>
      </c>
      <c r="E48" t="s">
        <v>4</v>
      </c>
      <c r="F48" t="s">
        <v>5</v>
      </c>
    </row>
    <row r="49" spans="1:6" x14ac:dyDescent="0.3">
      <c r="A49" t="s">
        <v>53</v>
      </c>
      <c r="B49" t="s">
        <v>3</v>
      </c>
      <c r="E49" t="s">
        <v>14</v>
      </c>
      <c r="F49" t="s">
        <v>5</v>
      </c>
    </row>
    <row r="50" spans="1:6" x14ac:dyDescent="0.3">
      <c r="A50" t="s">
        <v>54</v>
      </c>
      <c r="B50" t="s">
        <v>11</v>
      </c>
      <c r="E50" t="s">
        <v>37</v>
      </c>
      <c r="F50" t="s">
        <v>5</v>
      </c>
    </row>
    <row r="51" spans="1:6" x14ac:dyDescent="0.3">
      <c r="A51" t="s">
        <v>55</v>
      </c>
      <c r="B51" t="s">
        <v>3</v>
      </c>
      <c r="E51" t="s">
        <v>70</v>
      </c>
      <c r="F51" t="s">
        <v>5</v>
      </c>
    </row>
    <row r="52" spans="1:6" x14ac:dyDescent="0.3">
      <c r="A52" t="s">
        <v>56</v>
      </c>
      <c r="B52" t="s">
        <v>13</v>
      </c>
      <c r="E52" t="s">
        <v>72</v>
      </c>
      <c r="F52" t="s">
        <v>5</v>
      </c>
    </row>
    <row r="53" spans="1:6" x14ac:dyDescent="0.3">
      <c r="A53" t="s">
        <v>57</v>
      </c>
      <c r="B53" t="s">
        <v>3</v>
      </c>
      <c r="E53" t="s">
        <v>73</v>
      </c>
      <c r="F53" t="s">
        <v>5</v>
      </c>
    </row>
    <row r="54" spans="1:6" x14ac:dyDescent="0.3">
      <c r="A54" t="s">
        <v>58</v>
      </c>
      <c r="B54" t="s">
        <v>3</v>
      </c>
      <c r="E54" t="s">
        <v>76</v>
      </c>
      <c r="F54" t="s">
        <v>5</v>
      </c>
    </row>
    <row r="55" spans="1:6" x14ac:dyDescent="0.3">
      <c r="A55" t="s">
        <v>59</v>
      </c>
      <c r="B55" t="s">
        <v>3</v>
      </c>
      <c r="E55" t="s">
        <v>82</v>
      </c>
      <c r="F55" t="s">
        <v>5</v>
      </c>
    </row>
    <row r="56" spans="1:6" x14ac:dyDescent="0.3">
      <c r="A56" t="s">
        <v>60</v>
      </c>
      <c r="B56" t="s">
        <v>11</v>
      </c>
      <c r="E56" t="s">
        <v>84</v>
      </c>
      <c r="F56" t="s">
        <v>5</v>
      </c>
    </row>
    <row r="57" spans="1:6" x14ac:dyDescent="0.3">
      <c r="A57" t="s">
        <v>61</v>
      </c>
      <c r="B57" t="s">
        <v>11</v>
      </c>
      <c r="E57" t="s">
        <v>89</v>
      </c>
      <c r="F57" t="s">
        <v>5</v>
      </c>
    </row>
    <row r="58" spans="1:6" x14ac:dyDescent="0.3">
      <c r="A58" t="s">
        <v>62</v>
      </c>
      <c r="B58" t="s">
        <v>11</v>
      </c>
      <c r="E58" t="s">
        <v>92</v>
      </c>
      <c r="F58" t="s">
        <v>5</v>
      </c>
    </row>
    <row r="59" spans="1:6" x14ac:dyDescent="0.3">
      <c r="A59" t="s">
        <v>63</v>
      </c>
      <c r="B59" t="s">
        <v>3</v>
      </c>
      <c r="E59" t="s">
        <v>94</v>
      </c>
      <c r="F59" t="s">
        <v>5</v>
      </c>
    </row>
    <row r="60" spans="1:6" x14ac:dyDescent="0.3">
      <c r="A60" t="s">
        <v>64</v>
      </c>
      <c r="B60" t="s">
        <v>13</v>
      </c>
      <c r="E60" t="s">
        <v>100</v>
      </c>
      <c r="F60" t="s">
        <v>5</v>
      </c>
    </row>
    <row r="61" spans="1:6" x14ac:dyDescent="0.3">
      <c r="A61" t="s">
        <v>65</v>
      </c>
      <c r="B61" t="s">
        <v>11</v>
      </c>
      <c r="E61" t="s">
        <v>109</v>
      </c>
      <c r="F61" t="s">
        <v>5</v>
      </c>
    </row>
    <row r="62" spans="1:6" x14ac:dyDescent="0.3">
      <c r="A62" t="s">
        <v>66</v>
      </c>
      <c r="B62" t="s">
        <v>11</v>
      </c>
      <c r="E62" t="s">
        <v>110</v>
      </c>
      <c r="F62" t="s">
        <v>5</v>
      </c>
    </row>
    <row r="63" spans="1:6" x14ac:dyDescent="0.3">
      <c r="A63" t="s">
        <v>67</v>
      </c>
      <c r="B63" t="s">
        <v>3</v>
      </c>
      <c r="E63" t="s">
        <v>122</v>
      </c>
      <c r="F63" t="s">
        <v>5</v>
      </c>
    </row>
    <row r="64" spans="1:6" x14ac:dyDescent="0.3">
      <c r="A64" t="s">
        <v>68</v>
      </c>
      <c r="B64" t="s">
        <v>16</v>
      </c>
      <c r="E64" t="s">
        <v>124</v>
      </c>
      <c r="F64" t="s">
        <v>5</v>
      </c>
    </row>
    <row r="65" spans="1:6" x14ac:dyDescent="0.3">
      <c r="A65" t="s">
        <v>69</v>
      </c>
      <c r="B65" t="s">
        <v>11</v>
      </c>
      <c r="E65" t="s">
        <v>141</v>
      </c>
      <c r="F65" t="s">
        <v>5</v>
      </c>
    </row>
    <row r="66" spans="1:6" x14ac:dyDescent="0.3">
      <c r="A66" t="s">
        <v>70</v>
      </c>
      <c r="B66" t="s">
        <v>5</v>
      </c>
      <c r="E66" t="s">
        <v>144</v>
      </c>
      <c r="F66" t="s">
        <v>5</v>
      </c>
    </row>
    <row r="67" spans="1:6" x14ac:dyDescent="0.3">
      <c r="A67" t="s">
        <v>71</v>
      </c>
      <c r="B67" t="s">
        <v>3</v>
      </c>
      <c r="E67" t="s">
        <v>145</v>
      </c>
      <c r="F67" t="s">
        <v>5</v>
      </c>
    </row>
    <row r="68" spans="1:6" x14ac:dyDescent="0.3">
      <c r="A68" t="s">
        <v>72</v>
      </c>
      <c r="B68" t="s">
        <v>5</v>
      </c>
      <c r="E68" t="s">
        <v>165</v>
      </c>
      <c r="F68" t="s">
        <v>5</v>
      </c>
    </row>
    <row r="69" spans="1:6" x14ac:dyDescent="0.3">
      <c r="A69" t="s">
        <v>73</v>
      </c>
      <c r="B69" t="s">
        <v>5</v>
      </c>
      <c r="E69" t="s">
        <v>170</v>
      </c>
      <c r="F69" t="s">
        <v>5</v>
      </c>
    </row>
    <row r="70" spans="1:6" x14ac:dyDescent="0.3">
      <c r="A70" t="s">
        <v>74</v>
      </c>
      <c r="B70" t="s">
        <v>13</v>
      </c>
      <c r="E70" t="s">
        <v>171</v>
      </c>
      <c r="F70" t="s">
        <v>5</v>
      </c>
    </row>
    <row r="71" spans="1:6" x14ac:dyDescent="0.3">
      <c r="A71" t="s">
        <v>75</v>
      </c>
      <c r="B71" t="s">
        <v>3</v>
      </c>
      <c r="E71" t="s">
        <v>173</v>
      </c>
      <c r="F71" t="s">
        <v>5</v>
      </c>
    </row>
    <row r="72" spans="1:6" x14ac:dyDescent="0.3">
      <c r="A72" t="s">
        <v>76</v>
      </c>
      <c r="B72" t="s">
        <v>5</v>
      </c>
      <c r="E72" t="s">
        <v>174</v>
      </c>
      <c r="F72" t="s">
        <v>5</v>
      </c>
    </row>
    <row r="73" spans="1:6" x14ac:dyDescent="0.3">
      <c r="A73" t="s">
        <v>77</v>
      </c>
      <c r="B73" t="s">
        <v>3</v>
      </c>
      <c r="E73" t="s">
        <v>185</v>
      </c>
      <c r="F73" t="s">
        <v>5</v>
      </c>
    </row>
    <row r="74" spans="1:6" x14ac:dyDescent="0.3">
      <c r="A74" t="s">
        <v>78</v>
      </c>
      <c r="B74" t="s">
        <v>16</v>
      </c>
      <c r="E74" t="s">
        <v>189</v>
      </c>
      <c r="F74" t="s">
        <v>5</v>
      </c>
    </row>
    <row r="75" spans="1:6" x14ac:dyDescent="0.3">
      <c r="A75" t="s">
        <v>79</v>
      </c>
      <c r="B75" t="s">
        <v>11</v>
      </c>
      <c r="E75" t="s">
        <v>191</v>
      </c>
      <c r="F75" t="s">
        <v>5</v>
      </c>
    </row>
    <row r="76" spans="1:6" x14ac:dyDescent="0.3">
      <c r="A76" t="s">
        <v>80</v>
      </c>
      <c r="B76" t="s">
        <v>3</v>
      </c>
      <c r="E76" t="s">
        <v>194</v>
      </c>
      <c r="F76" t="s">
        <v>5</v>
      </c>
    </row>
    <row r="77" spans="1:6" x14ac:dyDescent="0.3">
      <c r="A77" t="s">
        <v>81</v>
      </c>
      <c r="B77" t="s">
        <v>16</v>
      </c>
      <c r="E77" t="s">
        <v>210</v>
      </c>
      <c r="F77" t="s">
        <v>5</v>
      </c>
    </row>
    <row r="78" spans="1:6" x14ac:dyDescent="0.3">
      <c r="A78" t="s">
        <v>82</v>
      </c>
      <c r="B78" t="s">
        <v>5</v>
      </c>
      <c r="E78" t="s">
        <v>216</v>
      </c>
      <c r="F78" t="s">
        <v>5</v>
      </c>
    </row>
    <row r="79" spans="1:6" x14ac:dyDescent="0.3">
      <c r="A79" t="s">
        <v>83</v>
      </c>
      <c r="B79" t="s">
        <v>3</v>
      </c>
      <c r="E79" t="s">
        <v>218</v>
      </c>
      <c r="F79" t="s">
        <v>5</v>
      </c>
    </row>
    <row r="80" spans="1:6" x14ac:dyDescent="0.3">
      <c r="A80" t="s">
        <v>84</v>
      </c>
      <c r="B80" t="s">
        <v>5</v>
      </c>
      <c r="E80" t="s">
        <v>228</v>
      </c>
      <c r="F80" t="s">
        <v>5</v>
      </c>
    </row>
    <row r="81" spans="1:6" x14ac:dyDescent="0.3">
      <c r="A81" t="s">
        <v>85</v>
      </c>
      <c r="B81" t="s">
        <v>7</v>
      </c>
      <c r="E81" t="s">
        <v>229</v>
      </c>
      <c r="F81" t="s">
        <v>5</v>
      </c>
    </row>
    <row r="82" spans="1:6" x14ac:dyDescent="0.3">
      <c r="A82" t="s">
        <v>86</v>
      </c>
      <c r="B82" t="s">
        <v>11</v>
      </c>
      <c r="E82" t="s">
        <v>235</v>
      </c>
      <c r="F82" t="s">
        <v>5</v>
      </c>
    </row>
    <row r="83" spans="1:6" x14ac:dyDescent="0.3">
      <c r="A83" t="s">
        <v>87</v>
      </c>
      <c r="B83" t="s">
        <v>16</v>
      </c>
      <c r="E83" t="s">
        <v>245</v>
      </c>
      <c r="F83" t="s">
        <v>5</v>
      </c>
    </row>
    <row r="84" spans="1:6" x14ac:dyDescent="0.3">
      <c r="A84" t="s">
        <v>88</v>
      </c>
      <c r="B84" t="s">
        <v>16</v>
      </c>
      <c r="E84" t="s">
        <v>248</v>
      </c>
      <c r="F84" t="s">
        <v>5</v>
      </c>
    </row>
    <row r="85" spans="1:6" x14ac:dyDescent="0.3">
      <c r="A85" t="s">
        <v>89</v>
      </c>
      <c r="B85" t="s">
        <v>5</v>
      </c>
      <c r="E85" t="s">
        <v>249</v>
      </c>
      <c r="F85" t="s">
        <v>5</v>
      </c>
    </row>
    <row r="86" spans="1:6" x14ac:dyDescent="0.3">
      <c r="A86" t="s">
        <v>90</v>
      </c>
      <c r="B86" t="s">
        <v>13</v>
      </c>
      <c r="E86" t="s">
        <v>250</v>
      </c>
      <c r="F86" t="s">
        <v>5</v>
      </c>
    </row>
    <row r="87" spans="1:6" x14ac:dyDescent="0.3">
      <c r="A87" t="s">
        <v>91</v>
      </c>
      <c r="B87" t="s">
        <v>11</v>
      </c>
      <c r="E87" t="s">
        <v>251</v>
      </c>
      <c r="F87" t="s">
        <v>5</v>
      </c>
    </row>
    <row r="88" spans="1:6" x14ac:dyDescent="0.3">
      <c r="A88" t="s">
        <v>92</v>
      </c>
      <c r="B88" t="s">
        <v>5</v>
      </c>
      <c r="E88" t="s">
        <v>269</v>
      </c>
      <c r="F88" t="s">
        <v>5</v>
      </c>
    </row>
    <row r="89" spans="1:6" x14ac:dyDescent="0.3">
      <c r="A89" t="s">
        <v>93</v>
      </c>
      <c r="B89" t="s">
        <v>11</v>
      </c>
      <c r="E89" t="s">
        <v>291</v>
      </c>
      <c r="F89" t="s">
        <v>5</v>
      </c>
    </row>
    <row r="90" spans="1:6" x14ac:dyDescent="0.3">
      <c r="A90" t="s">
        <v>94</v>
      </c>
      <c r="B90" t="s">
        <v>5</v>
      </c>
      <c r="E90" t="s">
        <v>295</v>
      </c>
      <c r="F90" t="s">
        <v>5</v>
      </c>
    </row>
    <row r="91" spans="1:6" x14ac:dyDescent="0.3">
      <c r="A91" t="s">
        <v>95</v>
      </c>
      <c r="B91" t="s">
        <v>13</v>
      </c>
      <c r="E91" t="s">
        <v>306</v>
      </c>
      <c r="F91" t="s">
        <v>5</v>
      </c>
    </row>
    <row r="92" spans="1:6" x14ac:dyDescent="0.3">
      <c r="A92" t="s">
        <v>96</v>
      </c>
      <c r="B92" t="s">
        <v>13</v>
      </c>
      <c r="E92" t="s">
        <v>310</v>
      </c>
      <c r="F92" t="s">
        <v>5</v>
      </c>
    </row>
    <row r="93" spans="1:6" x14ac:dyDescent="0.3">
      <c r="A93" t="s">
        <v>97</v>
      </c>
      <c r="B93" t="s">
        <v>11</v>
      </c>
      <c r="E93" t="s">
        <v>311</v>
      </c>
      <c r="F93" t="s">
        <v>5</v>
      </c>
    </row>
    <row r="94" spans="1:6" x14ac:dyDescent="0.3">
      <c r="A94" t="s">
        <v>98</v>
      </c>
      <c r="B94" t="s">
        <v>3</v>
      </c>
      <c r="E94" t="s">
        <v>313</v>
      </c>
      <c r="F94" t="s">
        <v>5</v>
      </c>
    </row>
    <row r="95" spans="1:6" x14ac:dyDescent="0.3">
      <c r="A95" t="s">
        <v>99</v>
      </c>
      <c r="B95" t="s">
        <v>3</v>
      </c>
      <c r="E95" t="s">
        <v>314</v>
      </c>
      <c r="F95" t="s">
        <v>5</v>
      </c>
    </row>
    <row r="96" spans="1:6" x14ac:dyDescent="0.3">
      <c r="A96" t="s">
        <v>100</v>
      </c>
      <c r="B96" t="s">
        <v>5</v>
      </c>
      <c r="E96" t="s">
        <v>315</v>
      </c>
      <c r="F96" t="s">
        <v>5</v>
      </c>
    </row>
    <row r="97" spans="1:6" x14ac:dyDescent="0.3">
      <c r="A97" t="s">
        <v>101</v>
      </c>
      <c r="B97" t="s">
        <v>16</v>
      </c>
      <c r="E97" t="s">
        <v>328</v>
      </c>
      <c r="F97" t="s">
        <v>5</v>
      </c>
    </row>
    <row r="98" spans="1:6" x14ac:dyDescent="0.3">
      <c r="A98" t="s">
        <v>102</v>
      </c>
      <c r="B98" t="s">
        <v>16</v>
      </c>
      <c r="E98" t="s">
        <v>2</v>
      </c>
      <c r="F98" t="s">
        <v>3</v>
      </c>
    </row>
    <row r="99" spans="1:6" x14ac:dyDescent="0.3">
      <c r="A99" t="s">
        <v>103</v>
      </c>
      <c r="B99" t="s">
        <v>11</v>
      </c>
      <c r="E99" t="s">
        <v>8</v>
      </c>
      <c r="F99" t="s">
        <v>3</v>
      </c>
    </row>
    <row r="100" spans="1:6" x14ac:dyDescent="0.3">
      <c r="A100" t="s">
        <v>104</v>
      </c>
      <c r="B100" t="s">
        <v>16</v>
      </c>
      <c r="E100" t="s">
        <v>9</v>
      </c>
      <c r="F100" t="s">
        <v>3</v>
      </c>
    </row>
    <row r="101" spans="1:6" x14ac:dyDescent="0.3">
      <c r="A101" t="s">
        <v>105</v>
      </c>
      <c r="B101" t="s">
        <v>7</v>
      </c>
      <c r="E101" t="s">
        <v>20</v>
      </c>
      <c r="F101" t="s">
        <v>3</v>
      </c>
    </row>
    <row r="102" spans="1:6" x14ac:dyDescent="0.3">
      <c r="A102" t="s">
        <v>106</v>
      </c>
      <c r="B102" t="s">
        <v>3</v>
      </c>
      <c r="E102" t="s">
        <v>27</v>
      </c>
      <c r="F102" t="s">
        <v>3</v>
      </c>
    </row>
    <row r="103" spans="1:6" x14ac:dyDescent="0.3">
      <c r="A103" t="s">
        <v>107</v>
      </c>
      <c r="B103" t="s">
        <v>3</v>
      </c>
      <c r="E103" t="s">
        <v>28</v>
      </c>
      <c r="F103" t="s">
        <v>3</v>
      </c>
    </row>
    <row r="104" spans="1:6" x14ac:dyDescent="0.3">
      <c r="A104" t="s">
        <v>108</v>
      </c>
      <c r="B104" t="s">
        <v>13</v>
      </c>
      <c r="E104" t="s">
        <v>29</v>
      </c>
      <c r="F104" t="s">
        <v>3</v>
      </c>
    </row>
    <row r="105" spans="1:6" x14ac:dyDescent="0.3">
      <c r="A105" t="s">
        <v>109</v>
      </c>
      <c r="B105" t="s">
        <v>5</v>
      </c>
      <c r="E105" t="s">
        <v>1033</v>
      </c>
      <c r="F105" t="s">
        <v>3</v>
      </c>
    </row>
    <row r="106" spans="1:6" x14ac:dyDescent="0.3">
      <c r="A106" t="s">
        <v>110</v>
      </c>
      <c r="B106" t="s">
        <v>5</v>
      </c>
      <c r="E106" t="s">
        <v>34</v>
      </c>
      <c r="F106" t="s">
        <v>3</v>
      </c>
    </row>
    <row r="107" spans="1:6" x14ac:dyDescent="0.3">
      <c r="A107" t="s">
        <v>111</v>
      </c>
      <c r="B107" t="s">
        <v>3</v>
      </c>
      <c r="E107" t="s">
        <v>40</v>
      </c>
      <c r="F107" t="s">
        <v>3</v>
      </c>
    </row>
    <row r="108" spans="1:6" x14ac:dyDescent="0.3">
      <c r="A108" t="s">
        <v>112</v>
      </c>
      <c r="B108" t="s">
        <v>16</v>
      </c>
      <c r="E108" t="s">
        <v>41</v>
      </c>
      <c r="F108" t="s">
        <v>3</v>
      </c>
    </row>
    <row r="109" spans="1:6" x14ac:dyDescent="0.3">
      <c r="A109" t="s">
        <v>113</v>
      </c>
      <c r="B109" t="s">
        <v>7</v>
      </c>
      <c r="E109" t="s">
        <v>44</v>
      </c>
      <c r="F109" t="s">
        <v>3</v>
      </c>
    </row>
    <row r="110" spans="1:6" x14ac:dyDescent="0.3">
      <c r="A110" t="s">
        <v>114</v>
      </c>
      <c r="B110" t="s">
        <v>3</v>
      </c>
      <c r="E110" t="s">
        <v>47</v>
      </c>
      <c r="F110" t="s">
        <v>3</v>
      </c>
    </row>
    <row r="111" spans="1:6" x14ac:dyDescent="0.3">
      <c r="A111" t="s">
        <v>115</v>
      </c>
      <c r="B111" t="s">
        <v>3</v>
      </c>
      <c r="E111" t="s">
        <v>50</v>
      </c>
      <c r="F111" t="s">
        <v>3</v>
      </c>
    </row>
    <row r="112" spans="1:6" x14ac:dyDescent="0.3">
      <c r="A112" t="s">
        <v>116</v>
      </c>
      <c r="B112" t="s">
        <v>16</v>
      </c>
      <c r="E112" t="s">
        <v>53</v>
      </c>
      <c r="F112" t="s">
        <v>3</v>
      </c>
    </row>
    <row r="113" spans="1:6" x14ac:dyDescent="0.3">
      <c r="A113" t="s">
        <v>117</v>
      </c>
      <c r="B113" t="s">
        <v>11</v>
      </c>
      <c r="E113" t="s">
        <v>55</v>
      </c>
      <c r="F113" t="s">
        <v>3</v>
      </c>
    </row>
    <row r="114" spans="1:6" x14ac:dyDescent="0.3">
      <c r="A114" t="s">
        <v>118</v>
      </c>
      <c r="B114" t="s">
        <v>16</v>
      </c>
      <c r="E114" t="s">
        <v>57</v>
      </c>
      <c r="F114" t="s">
        <v>3</v>
      </c>
    </row>
    <row r="115" spans="1:6" x14ac:dyDescent="0.3">
      <c r="A115" t="s">
        <v>119</v>
      </c>
      <c r="B115" t="s">
        <v>3</v>
      </c>
      <c r="E115" t="s">
        <v>58</v>
      </c>
      <c r="F115" t="s">
        <v>3</v>
      </c>
    </row>
    <row r="116" spans="1:6" x14ac:dyDescent="0.3">
      <c r="A116" t="s">
        <v>120</v>
      </c>
      <c r="B116" t="s">
        <v>16</v>
      </c>
      <c r="E116" t="s">
        <v>59</v>
      </c>
      <c r="F116" t="s">
        <v>3</v>
      </c>
    </row>
    <row r="117" spans="1:6" x14ac:dyDescent="0.3">
      <c r="A117" t="s">
        <v>121</v>
      </c>
      <c r="B117" t="s">
        <v>3</v>
      </c>
      <c r="E117" t="s">
        <v>63</v>
      </c>
      <c r="F117" t="s">
        <v>3</v>
      </c>
    </row>
    <row r="118" spans="1:6" x14ac:dyDescent="0.3">
      <c r="A118" t="s">
        <v>122</v>
      </c>
      <c r="B118" t="s">
        <v>5</v>
      </c>
      <c r="E118" t="s">
        <v>67</v>
      </c>
      <c r="F118" t="s">
        <v>3</v>
      </c>
    </row>
    <row r="119" spans="1:6" x14ac:dyDescent="0.3">
      <c r="A119" t="s">
        <v>123</v>
      </c>
      <c r="B119" t="s">
        <v>16</v>
      </c>
      <c r="E119" t="s">
        <v>71</v>
      </c>
      <c r="F119" t="s">
        <v>3</v>
      </c>
    </row>
    <row r="120" spans="1:6" x14ac:dyDescent="0.3">
      <c r="A120" t="s">
        <v>124</v>
      </c>
      <c r="B120" t="s">
        <v>5</v>
      </c>
      <c r="E120" t="s">
        <v>75</v>
      </c>
      <c r="F120" t="s">
        <v>3</v>
      </c>
    </row>
    <row r="121" spans="1:6" x14ac:dyDescent="0.3">
      <c r="A121" t="s">
        <v>125</v>
      </c>
      <c r="B121" t="s">
        <v>16</v>
      </c>
      <c r="E121" t="s">
        <v>77</v>
      </c>
      <c r="F121" t="s">
        <v>3</v>
      </c>
    </row>
    <row r="122" spans="1:6" x14ac:dyDescent="0.3">
      <c r="A122" t="s">
        <v>126</v>
      </c>
      <c r="B122" t="s">
        <v>3</v>
      </c>
      <c r="E122" t="s">
        <v>80</v>
      </c>
      <c r="F122" t="s">
        <v>3</v>
      </c>
    </row>
    <row r="123" spans="1:6" x14ac:dyDescent="0.3">
      <c r="A123" t="s">
        <v>127</v>
      </c>
      <c r="B123" t="s">
        <v>11</v>
      </c>
      <c r="E123" t="s">
        <v>83</v>
      </c>
      <c r="F123" t="s">
        <v>3</v>
      </c>
    </row>
    <row r="124" spans="1:6" x14ac:dyDescent="0.3">
      <c r="A124" t="s">
        <v>128</v>
      </c>
      <c r="B124" t="s">
        <v>16</v>
      </c>
      <c r="E124" t="s">
        <v>98</v>
      </c>
      <c r="F124" t="s">
        <v>3</v>
      </c>
    </row>
    <row r="125" spans="1:6" x14ac:dyDescent="0.3">
      <c r="A125" t="s">
        <v>129</v>
      </c>
      <c r="B125" t="s">
        <v>11</v>
      </c>
      <c r="E125" t="s">
        <v>99</v>
      </c>
      <c r="F125" t="s">
        <v>3</v>
      </c>
    </row>
    <row r="126" spans="1:6" x14ac:dyDescent="0.3">
      <c r="A126" t="s">
        <v>130</v>
      </c>
      <c r="B126" t="s">
        <v>3</v>
      </c>
      <c r="E126" t="s">
        <v>106</v>
      </c>
      <c r="F126" t="s">
        <v>3</v>
      </c>
    </row>
    <row r="127" spans="1:6" x14ac:dyDescent="0.3">
      <c r="A127" t="s">
        <v>131</v>
      </c>
      <c r="B127" t="s">
        <v>3</v>
      </c>
      <c r="E127" t="s">
        <v>107</v>
      </c>
      <c r="F127" t="s">
        <v>3</v>
      </c>
    </row>
    <row r="128" spans="1:6" x14ac:dyDescent="0.3">
      <c r="A128" t="s">
        <v>132</v>
      </c>
      <c r="B128" t="s">
        <v>3</v>
      </c>
      <c r="E128" t="s">
        <v>111</v>
      </c>
      <c r="F128" t="s">
        <v>3</v>
      </c>
    </row>
    <row r="129" spans="1:6" x14ac:dyDescent="0.3">
      <c r="A129" t="s">
        <v>133</v>
      </c>
      <c r="B129" t="s">
        <v>16</v>
      </c>
      <c r="E129" t="s">
        <v>114</v>
      </c>
      <c r="F129" t="s">
        <v>3</v>
      </c>
    </row>
    <row r="130" spans="1:6" x14ac:dyDescent="0.3">
      <c r="A130" t="s">
        <v>134</v>
      </c>
      <c r="B130" t="s">
        <v>13</v>
      </c>
      <c r="E130" t="s">
        <v>115</v>
      </c>
      <c r="F130" t="s">
        <v>3</v>
      </c>
    </row>
    <row r="131" spans="1:6" x14ac:dyDescent="0.3">
      <c r="A131" t="s">
        <v>135</v>
      </c>
      <c r="B131" t="s">
        <v>16</v>
      </c>
      <c r="E131" t="s">
        <v>119</v>
      </c>
      <c r="F131" t="s">
        <v>3</v>
      </c>
    </row>
    <row r="132" spans="1:6" x14ac:dyDescent="0.3">
      <c r="A132" t="s">
        <v>136</v>
      </c>
      <c r="B132" t="s">
        <v>13</v>
      </c>
      <c r="E132" t="s">
        <v>121</v>
      </c>
      <c r="F132" t="s">
        <v>3</v>
      </c>
    </row>
    <row r="133" spans="1:6" x14ac:dyDescent="0.3">
      <c r="A133" t="s">
        <v>137</v>
      </c>
      <c r="B133" t="s">
        <v>16</v>
      </c>
      <c r="E133" t="s">
        <v>126</v>
      </c>
      <c r="F133" t="s">
        <v>3</v>
      </c>
    </row>
    <row r="134" spans="1:6" x14ac:dyDescent="0.3">
      <c r="A134" t="s">
        <v>138</v>
      </c>
      <c r="B134" t="s">
        <v>13</v>
      </c>
      <c r="E134" t="s">
        <v>130</v>
      </c>
      <c r="F134" t="s">
        <v>3</v>
      </c>
    </row>
    <row r="135" spans="1:6" x14ac:dyDescent="0.3">
      <c r="A135" t="s">
        <v>139</v>
      </c>
      <c r="B135" t="s">
        <v>13</v>
      </c>
      <c r="E135" t="s">
        <v>131</v>
      </c>
      <c r="F135" t="s">
        <v>3</v>
      </c>
    </row>
    <row r="136" spans="1:6" x14ac:dyDescent="0.3">
      <c r="A136" t="s">
        <v>140</v>
      </c>
      <c r="B136" t="s">
        <v>16</v>
      </c>
      <c r="E136" t="s">
        <v>132</v>
      </c>
      <c r="F136" t="s">
        <v>3</v>
      </c>
    </row>
    <row r="137" spans="1:6" x14ac:dyDescent="0.3">
      <c r="A137" t="s">
        <v>141</v>
      </c>
      <c r="B137" t="s">
        <v>5</v>
      </c>
      <c r="E137" t="s">
        <v>142</v>
      </c>
      <c r="F137" t="s">
        <v>3</v>
      </c>
    </row>
    <row r="138" spans="1:6" x14ac:dyDescent="0.3">
      <c r="A138" t="s">
        <v>142</v>
      </c>
      <c r="B138" t="s">
        <v>3</v>
      </c>
      <c r="E138" t="s">
        <v>143</v>
      </c>
      <c r="F138" t="s">
        <v>3</v>
      </c>
    </row>
    <row r="139" spans="1:6" x14ac:dyDescent="0.3">
      <c r="A139" t="s">
        <v>143</v>
      </c>
      <c r="B139" t="s">
        <v>3</v>
      </c>
      <c r="E139" t="s">
        <v>148</v>
      </c>
      <c r="F139" t="s">
        <v>3</v>
      </c>
    </row>
    <row r="140" spans="1:6" x14ac:dyDescent="0.3">
      <c r="A140" t="s">
        <v>144</v>
      </c>
      <c r="B140" t="s">
        <v>5</v>
      </c>
      <c r="E140" t="s">
        <v>150</v>
      </c>
      <c r="F140" t="s">
        <v>3</v>
      </c>
    </row>
    <row r="141" spans="1:6" x14ac:dyDescent="0.3">
      <c r="A141" t="s">
        <v>145</v>
      </c>
      <c r="B141" t="s">
        <v>5</v>
      </c>
      <c r="E141" t="s">
        <v>157</v>
      </c>
      <c r="F141" t="s">
        <v>3</v>
      </c>
    </row>
    <row r="142" spans="1:6" x14ac:dyDescent="0.3">
      <c r="A142" t="s">
        <v>146</v>
      </c>
      <c r="B142" t="s">
        <v>16</v>
      </c>
      <c r="E142" t="s">
        <v>161</v>
      </c>
      <c r="F142" t="s">
        <v>3</v>
      </c>
    </row>
    <row r="143" spans="1:6" x14ac:dyDescent="0.3">
      <c r="A143" t="s">
        <v>147</v>
      </c>
      <c r="B143" t="s">
        <v>16</v>
      </c>
      <c r="E143" t="s">
        <v>163</v>
      </c>
      <c r="F143" t="s">
        <v>3</v>
      </c>
    </row>
    <row r="144" spans="1:6" x14ac:dyDescent="0.3">
      <c r="A144" t="s">
        <v>148</v>
      </c>
      <c r="B144" t="s">
        <v>3</v>
      </c>
      <c r="E144" t="s">
        <v>168</v>
      </c>
      <c r="F144" t="s">
        <v>3</v>
      </c>
    </row>
    <row r="145" spans="1:6" x14ac:dyDescent="0.3">
      <c r="A145" t="s">
        <v>149</v>
      </c>
      <c r="B145" t="s">
        <v>13</v>
      </c>
      <c r="E145" t="s">
        <v>169</v>
      </c>
      <c r="F145" t="s">
        <v>3</v>
      </c>
    </row>
    <row r="146" spans="1:6" x14ac:dyDescent="0.3">
      <c r="A146" t="s">
        <v>150</v>
      </c>
      <c r="B146" t="s">
        <v>3</v>
      </c>
      <c r="E146" t="s">
        <v>175</v>
      </c>
      <c r="F146" t="s">
        <v>3</v>
      </c>
    </row>
    <row r="147" spans="1:6" x14ac:dyDescent="0.3">
      <c r="A147" t="s">
        <v>151</v>
      </c>
      <c r="B147" t="s">
        <v>16</v>
      </c>
      <c r="E147" t="s">
        <v>176</v>
      </c>
      <c r="F147" t="s">
        <v>3</v>
      </c>
    </row>
    <row r="148" spans="1:6" x14ac:dyDescent="0.3">
      <c r="A148" t="s">
        <v>152</v>
      </c>
      <c r="B148" t="s">
        <v>16</v>
      </c>
      <c r="E148" t="s">
        <v>177</v>
      </c>
      <c r="F148" t="s">
        <v>3</v>
      </c>
    </row>
    <row r="149" spans="1:6" x14ac:dyDescent="0.3">
      <c r="A149" t="s">
        <v>153</v>
      </c>
      <c r="B149" t="s">
        <v>16</v>
      </c>
      <c r="E149" t="s">
        <v>182</v>
      </c>
      <c r="F149" t="s">
        <v>3</v>
      </c>
    </row>
    <row r="150" spans="1:6" x14ac:dyDescent="0.3">
      <c r="A150" t="s">
        <v>154</v>
      </c>
      <c r="B150" t="s">
        <v>16</v>
      </c>
      <c r="E150" t="s">
        <v>186</v>
      </c>
      <c r="F150" t="s">
        <v>3</v>
      </c>
    </row>
    <row r="151" spans="1:6" x14ac:dyDescent="0.3">
      <c r="A151" t="s">
        <v>155</v>
      </c>
      <c r="B151" t="s">
        <v>11</v>
      </c>
      <c r="E151" t="s">
        <v>187</v>
      </c>
      <c r="F151" t="s">
        <v>3</v>
      </c>
    </row>
    <row r="152" spans="1:6" x14ac:dyDescent="0.3">
      <c r="A152" t="s">
        <v>156</v>
      </c>
      <c r="B152" t="s">
        <v>16</v>
      </c>
      <c r="E152" t="s">
        <v>196</v>
      </c>
      <c r="F152" t="s">
        <v>3</v>
      </c>
    </row>
    <row r="153" spans="1:6" x14ac:dyDescent="0.3">
      <c r="A153" t="s">
        <v>157</v>
      </c>
      <c r="B153" t="s">
        <v>3</v>
      </c>
      <c r="E153" t="s">
        <v>198</v>
      </c>
      <c r="F153" t="s">
        <v>3</v>
      </c>
    </row>
    <row r="154" spans="1:6" x14ac:dyDescent="0.3">
      <c r="A154" t="s">
        <v>158</v>
      </c>
      <c r="B154" t="s">
        <v>11</v>
      </c>
      <c r="E154" t="s">
        <v>200</v>
      </c>
      <c r="F154" t="s">
        <v>3</v>
      </c>
    </row>
    <row r="155" spans="1:6" x14ac:dyDescent="0.3">
      <c r="A155" t="s">
        <v>159</v>
      </c>
      <c r="B155" t="s">
        <v>16</v>
      </c>
      <c r="E155" t="s">
        <v>201</v>
      </c>
      <c r="F155" t="s">
        <v>3</v>
      </c>
    </row>
    <row r="156" spans="1:6" x14ac:dyDescent="0.3">
      <c r="A156" t="s">
        <v>160</v>
      </c>
      <c r="B156" t="s">
        <v>11</v>
      </c>
      <c r="E156" t="s">
        <v>203</v>
      </c>
      <c r="F156" t="s">
        <v>3</v>
      </c>
    </row>
    <row r="157" spans="1:6" x14ac:dyDescent="0.3">
      <c r="A157" t="s">
        <v>161</v>
      </c>
      <c r="B157" t="s">
        <v>3</v>
      </c>
      <c r="E157" t="s">
        <v>204</v>
      </c>
      <c r="F157" t="s">
        <v>3</v>
      </c>
    </row>
    <row r="158" spans="1:6" x14ac:dyDescent="0.3">
      <c r="A158" t="s">
        <v>162</v>
      </c>
      <c r="B158" t="s">
        <v>16</v>
      </c>
      <c r="E158" t="s">
        <v>205</v>
      </c>
      <c r="F158" t="s">
        <v>3</v>
      </c>
    </row>
    <row r="159" spans="1:6" x14ac:dyDescent="0.3">
      <c r="A159" t="s">
        <v>163</v>
      </c>
      <c r="B159" t="s">
        <v>3</v>
      </c>
      <c r="E159" t="s">
        <v>206</v>
      </c>
      <c r="F159" t="s">
        <v>3</v>
      </c>
    </row>
    <row r="160" spans="1:6" x14ac:dyDescent="0.3">
      <c r="A160" t="s">
        <v>164</v>
      </c>
      <c r="B160" t="s">
        <v>11</v>
      </c>
      <c r="E160" t="s">
        <v>207</v>
      </c>
      <c r="F160" t="s">
        <v>3</v>
      </c>
    </row>
    <row r="161" spans="1:6" x14ac:dyDescent="0.3">
      <c r="A161" t="s">
        <v>165</v>
      </c>
      <c r="B161" t="s">
        <v>5</v>
      </c>
      <c r="E161" t="s">
        <v>208</v>
      </c>
      <c r="F161" t="s">
        <v>3</v>
      </c>
    </row>
    <row r="162" spans="1:6" x14ac:dyDescent="0.3">
      <c r="A162" t="s">
        <v>166</v>
      </c>
      <c r="B162" t="s">
        <v>13</v>
      </c>
      <c r="E162" t="s">
        <v>209</v>
      </c>
      <c r="F162" t="s">
        <v>3</v>
      </c>
    </row>
    <row r="163" spans="1:6" x14ac:dyDescent="0.3">
      <c r="A163" t="s">
        <v>167</v>
      </c>
      <c r="B163" t="s">
        <v>16</v>
      </c>
      <c r="E163" t="s">
        <v>211</v>
      </c>
      <c r="F163" t="s">
        <v>3</v>
      </c>
    </row>
    <row r="164" spans="1:6" x14ac:dyDescent="0.3">
      <c r="A164" t="s">
        <v>168</v>
      </c>
      <c r="B164" t="s">
        <v>3</v>
      </c>
      <c r="E164" t="s">
        <v>214</v>
      </c>
      <c r="F164" t="s">
        <v>3</v>
      </c>
    </row>
    <row r="165" spans="1:6" x14ac:dyDescent="0.3">
      <c r="A165" t="s">
        <v>169</v>
      </c>
      <c r="B165" t="s">
        <v>3</v>
      </c>
      <c r="E165" t="s">
        <v>215</v>
      </c>
      <c r="F165" t="s">
        <v>3</v>
      </c>
    </row>
    <row r="166" spans="1:6" x14ac:dyDescent="0.3">
      <c r="A166" t="s">
        <v>170</v>
      </c>
      <c r="B166" t="s">
        <v>5</v>
      </c>
      <c r="E166" t="s">
        <v>220</v>
      </c>
      <c r="F166" t="s">
        <v>3</v>
      </c>
    </row>
    <row r="167" spans="1:6" x14ac:dyDescent="0.3">
      <c r="A167" t="s">
        <v>171</v>
      </c>
      <c r="B167" t="s">
        <v>5</v>
      </c>
      <c r="E167" t="s">
        <v>221</v>
      </c>
      <c r="F167" t="s">
        <v>3</v>
      </c>
    </row>
    <row r="168" spans="1:6" x14ac:dyDescent="0.3">
      <c r="A168" t="s">
        <v>172</v>
      </c>
      <c r="B168" t="s">
        <v>16</v>
      </c>
      <c r="E168" t="s">
        <v>224</v>
      </c>
      <c r="F168" t="s">
        <v>3</v>
      </c>
    </row>
    <row r="169" spans="1:6" x14ac:dyDescent="0.3">
      <c r="A169" t="s">
        <v>173</v>
      </c>
      <c r="B169" t="s">
        <v>5</v>
      </c>
      <c r="E169" t="s">
        <v>227</v>
      </c>
      <c r="F169" t="s">
        <v>3</v>
      </c>
    </row>
    <row r="170" spans="1:6" x14ac:dyDescent="0.3">
      <c r="A170" t="s">
        <v>174</v>
      </c>
      <c r="B170" t="s">
        <v>5</v>
      </c>
      <c r="E170" t="s">
        <v>239</v>
      </c>
      <c r="F170" t="s">
        <v>3</v>
      </c>
    </row>
    <row r="171" spans="1:6" x14ac:dyDescent="0.3">
      <c r="A171" t="s">
        <v>175</v>
      </c>
      <c r="B171" t="s">
        <v>3</v>
      </c>
      <c r="E171" t="s">
        <v>244</v>
      </c>
      <c r="F171" t="s">
        <v>3</v>
      </c>
    </row>
    <row r="172" spans="1:6" x14ac:dyDescent="0.3">
      <c r="A172" t="s">
        <v>176</v>
      </c>
      <c r="B172" t="s">
        <v>3</v>
      </c>
      <c r="E172" t="s">
        <v>252</v>
      </c>
      <c r="F172" t="s">
        <v>3</v>
      </c>
    </row>
    <row r="173" spans="1:6" x14ac:dyDescent="0.3">
      <c r="A173" t="s">
        <v>177</v>
      </c>
      <c r="B173" t="s">
        <v>3</v>
      </c>
      <c r="E173" t="s">
        <v>256</v>
      </c>
      <c r="F173" t="s">
        <v>3</v>
      </c>
    </row>
    <row r="174" spans="1:6" x14ac:dyDescent="0.3">
      <c r="A174" t="s">
        <v>178</v>
      </c>
      <c r="B174" t="s">
        <v>11</v>
      </c>
      <c r="E174" t="s">
        <v>257</v>
      </c>
      <c r="F174" t="s">
        <v>3</v>
      </c>
    </row>
    <row r="175" spans="1:6" x14ac:dyDescent="0.3">
      <c r="A175" t="s">
        <v>179</v>
      </c>
      <c r="B175" t="s">
        <v>11</v>
      </c>
      <c r="E175" t="s">
        <v>260</v>
      </c>
      <c r="F175" t="s">
        <v>3</v>
      </c>
    </row>
    <row r="176" spans="1:6" x14ac:dyDescent="0.3">
      <c r="A176" t="s">
        <v>180</v>
      </c>
      <c r="B176" t="s">
        <v>13</v>
      </c>
      <c r="E176" t="s">
        <v>265</v>
      </c>
      <c r="F176" t="s">
        <v>3</v>
      </c>
    </row>
    <row r="177" spans="1:6" x14ac:dyDescent="0.3">
      <c r="A177" t="s">
        <v>181</v>
      </c>
      <c r="B177" t="s">
        <v>16</v>
      </c>
      <c r="E177" t="s">
        <v>267</v>
      </c>
      <c r="F177" t="s">
        <v>3</v>
      </c>
    </row>
    <row r="178" spans="1:6" x14ac:dyDescent="0.3">
      <c r="A178" t="s">
        <v>182</v>
      </c>
      <c r="B178" t="s">
        <v>3</v>
      </c>
      <c r="E178" t="s">
        <v>268</v>
      </c>
      <c r="F178" t="s">
        <v>3</v>
      </c>
    </row>
    <row r="179" spans="1:6" x14ac:dyDescent="0.3">
      <c r="A179" t="s">
        <v>183</v>
      </c>
      <c r="B179" t="s">
        <v>16</v>
      </c>
      <c r="E179" t="s">
        <v>273</v>
      </c>
      <c r="F179" t="s">
        <v>3</v>
      </c>
    </row>
    <row r="180" spans="1:6" x14ac:dyDescent="0.3">
      <c r="A180" t="s">
        <v>184</v>
      </c>
      <c r="B180" t="s">
        <v>13</v>
      </c>
      <c r="E180" t="s">
        <v>276</v>
      </c>
      <c r="F180" t="s">
        <v>3</v>
      </c>
    </row>
    <row r="181" spans="1:6" x14ac:dyDescent="0.3">
      <c r="A181" t="s">
        <v>185</v>
      </c>
      <c r="B181" t="s">
        <v>5</v>
      </c>
      <c r="E181" t="s">
        <v>278</v>
      </c>
      <c r="F181" t="s">
        <v>3</v>
      </c>
    </row>
    <row r="182" spans="1:6" x14ac:dyDescent="0.3">
      <c r="A182" t="s">
        <v>186</v>
      </c>
      <c r="B182" t="s">
        <v>3</v>
      </c>
      <c r="E182" t="s">
        <v>282</v>
      </c>
      <c r="F182" t="s">
        <v>3</v>
      </c>
    </row>
    <row r="183" spans="1:6" x14ac:dyDescent="0.3">
      <c r="A183" t="s">
        <v>187</v>
      </c>
      <c r="B183" t="s">
        <v>3</v>
      </c>
      <c r="E183" t="s">
        <v>286</v>
      </c>
      <c r="F183" t="s">
        <v>3</v>
      </c>
    </row>
    <row r="184" spans="1:6" x14ac:dyDescent="0.3">
      <c r="A184" t="s">
        <v>188</v>
      </c>
      <c r="B184" t="s">
        <v>11</v>
      </c>
      <c r="E184" t="s">
        <v>290</v>
      </c>
      <c r="F184" t="s">
        <v>3</v>
      </c>
    </row>
    <row r="185" spans="1:6" x14ac:dyDescent="0.3">
      <c r="A185" t="s">
        <v>189</v>
      </c>
      <c r="B185" t="s">
        <v>5</v>
      </c>
      <c r="E185" t="s">
        <v>297</v>
      </c>
      <c r="F185" t="s">
        <v>3</v>
      </c>
    </row>
    <row r="186" spans="1:6" x14ac:dyDescent="0.3">
      <c r="A186" t="s">
        <v>190</v>
      </c>
      <c r="B186" t="s">
        <v>11</v>
      </c>
      <c r="E186" t="s">
        <v>301</v>
      </c>
      <c r="F186" t="s">
        <v>3</v>
      </c>
    </row>
    <row r="187" spans="1:6" x14ac:dyDescent="0.3">
      <c r="A187" t="s">
        <v>191</v>
      </c>
      <c r="B187" t="s">
        <v>5</v>
      </c>
      <c r="E187" t="s">
        <v>302</v>
      </c>
      <c r="F187" t="s">
        <v>3</v>
      </c>
    </row>
    <row r="188" spans="1:6" x14ac:dyDescent="0.3">
      <c r="A188" t="s">
        <v>192</v>
      </c>
      <c r="B188" t="s">
        <v>11</v>
      </c>
      <c r="E188" t="s">
        <v>308</v>
      </c>
      <c r="F188" t="s">
        <v>3</v>
      </c>
    </row>
    <row r="189" spans="1:6" x14ac:dyDescent="0.3">
      <c r="A189" t="s">
        <v>193</v>
      </c>
      <c r="B189" t="s">
        <v>16</v>
      </c>
      <c r="E189" t="s">
        <v>317</v>
      </c>
      <c r="F189" t="s">
        <v>3</v>
      </c>
    </row>
    <row r="190" spans="1:6" x14ac:dyDescent="0.3">
      <c r="A190" t="s">
        <v>194</v>
      </c>
      <c r="B190" t="s">
        <v>5</v>
      </c>
      <c r="E190" t="s">
        <v>321</v>
      </c>
      <c r="F190" t="s">
        <v>3</v>
      </c>
    </row>
    <row r="191" spans="1:6" x14ac:dyDescent="0.3">
      <c r="A191" t="s">
        <v>195</v>
      </c>
      <c r="B191" t="s">
        <v>13</v>
      </c>
      <c r="E191" t="s">
        <v>324</v>
      </c>
      <c r="F191" t="s">
        <v>3</v>
      </c>
    </row>
    <row r="192" spans="1:6" x14ac:dyDescent="0.3">
      <c r="A192" t="s">
        <v>1030</v>
      </c>
      <c r="B192" t="s">
        <v>11</v>
      </c>
      <c r="E192" t="s">
        <v>326</v>
      </c>
      <c r="F192" t="s">
        <v>3</v>
      </c>
    </row>
    <row r="193" spans="1:6" x14ac:dyDescent="0.3">
      <c r="A193" t="s">
        <v>1031</v>
      </c>
      <c r="B193" t="s">
        <v>11</v>
      </c>
      <c r="E193" t="s">
        <v>327</v>
      </c>
      <c r="F193" t="s">
        <v>3</v>
      </c>
    </row>
    <row r="194" spans="1:6" x14ac:dyDescent="0.3">
      <c r="A194" t="s">
        <v>197</v>
      </c>
      <c r="B194" t="s">
        <v>13</v>
      </c>
      <c r="E194" t="s">
        <v>332</v>
      </c>
      <c r="F194" t="s">
        <v>3</v>
      </c>
    </row>
    <row r="195" spans="1:6" x14ac:dyDescent="0.3">
      <c r="A195" t="s">
        <v>198</v>
      </c>
      <c r="B195" t="s">
        <v>3</v>
      </c>
      <c r="E195" t="s">
        <v>15</v>
      </c>
      <c r="F195" t="s">
        <v>16</v>
      </c>
    </row>
    <row r="196" spans="1:6" x14ac:dyDescent="0.3">
      <c r="A196" t="s">
        <v>199</v>
      </c>
      <c r="B196" t="s">
        <v>7</v>
      </c>
      <c r="E196" t="s">
        <v>17</v>
      </c>
      <c r="F196" t="s">
        <v>16</v>
      </c>
    </row>
    <row r="197" spans="1:6" x14ac:dyDescent="0.3">
      <c r="A197" t="s">
        <v>200</v>
      </c>
      <c r="B197" t="s">
        <v>3</v>
      </c>
      <c r="E197" t="s">
        <v>25</v>
      </c>
      <c r="F197" t="s">
        <v>16</v>
      </c>
    </row>
    <row r="198" spans="1:6" x14ac:dyDescent="0.3">
      <c r="A198" t="s">
        <v>201</v>
      </c>
      <c r="B198" t="s">
        <v>3</v>
      </c>
      <c r="E198" t="s">
        <v>26</v>
      </c>
      <c r="F198" t="s">
        <v>16</v>
      </c>
    </row>
    <row r="199" spans="1:6" x14ac:dyDescent="0.3">
      <c r="A199" t="s">
        <v>202</v>
      </c>
      <c r="B199" t="s">
        <v>16</v>
      </c>
      <c r="E199" t="s">
        <v>31</v>
      </c>
      <c r="F199" t="s">
        <v>16</v>
      </c>
    </row>
    <row r="200" spans="1:6" x14ac:dyDescent="0.3">
      <c r="A200" t="s">
        <v>203</v>
      </c>
      <c r="B200" t="s">
        <v>3</v>
      </c>
      <c r="E200" t="s">
        <v>35</v>
      </c>
      <c r="F200" t="s">
        <v>16</v>
      </c>
    </row>
    <row r="201" spans="1:6" x14ac:dyDescent="0.3">
      <c r="A201" t="s">
        <v>204</v>
      </c>
      <c r="B201" t="s">
        <v>3</v>
      </c>
      <c r="E201" t="s">
        <v>38</v>
      </c>
      <c r="F201" t="s">
        <v>16</v>
      </c>
    </row>
    <row r="202" spans="1:6" x14ac:dyDescent="0.3">
      <c r="A202" t="s">
        <v>205</v>
      </c>
      <c r="B202" t="s">
        <v>3</v>
      </c>
      <c r="E202" t="s">
        <v>43</v>
      </c>
      <c r="F202" t="s">
        <v>16</v>
      </c>
    </row>
    <row r="203" spans="1:6" x14ac:dyDescent="0.3">
      <c r="A203" t="s">
        <v>206</v>
      </c>
      <c r="B203" t="s">
        <v>3</v>
      </c>
      <c r="E203" t="s">
        <v>45</v>
      </c>
      <c r="F203" t="s">
        <v>16</v>
      </c>
    </row>
    <row r="204" spans="1:6" x14ac:dyDescent="0.3">
      <c r="A204" t="s">
        <v>207</v>
      </c>
      <c r="B204" t="s">
        <v>3</v>
      </c>
      <c r="E204" t="s">
        <v>48</v>
      </c>
      <c r="F204" t="s">
        <v>16</v>
      </c>
    </row>
    <row r="205" spans="1:6" x14ac:dyDescent="0.3">
      <c r="A205" t="s">
        <v>208</v>
      </c>
      <c r="B205" t="s">
        <v>3</v>
      </c>
      <c r="E205" t="s">
        <v>49</v>
      </c>
      <c r="F205" t="s">
        <v>16</v>
      </c>
    </row>
    <row r="206" spans="1:6" x14ac:dyDescent="0.3">
      <c r="A206" t="s">
        <v>209</v>
      </c>
      <c r="B206" t="s">
        <v>3</v>
      </c>
      <c r="E206" t="s">
        <v>51</v>
      </c>
      <c r="F206" t="s">
        <v>16</v>
      </c>
    </row>
    <row r="207" spans="1:6" x14ac:dyDescent="0.3">
      <c r="A207" t="s">
        <v>210</v>
      </c>
      <c r="B207" t="s">
        <v>5</v>
      </c>
      <c r="E207" t="s">
        <v>68</v>
      </c>
      <c r="F207" t="s">
        <v>16</v>
      </c>
    </row>
    <row r="208" spans="1:6" x14ac:dyDescent="0.3">
      <c r="A208" t="s">
        <v>211</v>
      </c>
      <c r="B208" t="s">
        <v>3</v>
      </c>
      <c r="E208" t="s">
        <v>78</v>
      </c>
      <c r="F208" t="s">
        <v>16</v>
      </c>
    </row>
    <row r="209" spans="1:6" x14ac:dyDescent="0.3">
      <c r="A209" t="s">
        <v>212</v>
      </c>
      <c r="B209" t="s">
        <v>16</v>
      </c>
      <c r="E209" t="s">
        <v>81</v>
      </c>
      <c r="F209" t="s">
        <v>16</v>
      </c>
    </row>
    <row r="210" spans="1:6" x14ac:dyDescent="0.3">
      <c r="A210" t="s">
        <v>213</v>
      </c>
      <c r="B210" t="s">
        <v>11</v>
      </c>
      <c r="E210" t="s">
        <v>87</v>
      </c>
      <c r="F210" t="s">
        <v>16</v>
      </c>
    </row>
    <row r="211" spans="1:6" x14ac:dyDescent="0.3">
      <c r="A211" t="s">
        <v>214</v>
      </c>
      <c r="B211" t="s">
        <v>3</v>
      </c>
      <c r="E211" t="s">
        <v>88</v>
      </c>
      <c r="F211" t="s">
        <v>16</v>
      </c>
    </row>
    <row r="212" spans="1:6" x14ac:dyDescent="0.3">
      <c r="A212" t="s">
        <v>215</v>
      </c>
      <c r="B212" t="s">
        <v>3</v>
      </c>
      <c r="E212" t="s">
        <v>101</v>
      </c>
      <c r="F212" t="s">
        <v>16</v>
      </c>
    </row>
    <row r="213" spans="1:6" x14ac:dyDescent="0.3">
      <c r="A213" t="s">
        <v>216</v>
      </c>
      <c r="B213" t="s">
        <v>5</v>
      </c>
      <c r="E213" t="s">
        <v>102</v>
      </c>
      <c r="F213" t="s">
        <v>16</v>
      </c>
    </row>
    <row r="214" spans="1:6" x14ac:dyDescent="0.3">
      <c r="A214" t="s">
        <v>217</v>
      </c>
      <c r="B214" t="s">
        <v>16</v>
      </c>
      <c r="E214" t="s">
        <v>104</v>
      </c>
      <c r="F214" t="s">
        <v>16</v>
      </c>
    </row>
    <row r="215" spans="1:6" x14ac:dyDescent="0.3">
      <c r="A215" t="s">
        <v>218</v>
      </c>
      <c r="B215" t="s">
        <v>5</v>
      </c>
      <c r="E215" t="s">
        <v>112</v>
      </c>
      <c r="F215" t="s">
        <v>16</v>
      </c>
    </row>
    <row r="216" spans="1:6" x14ac:dyDescent="0.3">
      <c r="A216" t="s">
        <v>219</v>
      </c>
      <c r="B216" t="s">
        <v>16</v>
      </c>
      <c r="E216" t="s">
        <v>116</v>
      </c>
      <c r="F216" t="s">
        <v>16</v>
      </c>
    </row>
    <row r="217" spans="1:6" x14ac:dyDescent="0.3">
      <c r="A217" t="s">
        <v>220</v>
      </c>
      <c r="B217" t="s">
        <v>3</v>
      </c>
      <c r="E217" t="s">
        <v>118</v>
      </c>
      <c r="F217" t="s">
        <v>16</v>
      </c>
    </row>
    <row r="218" spans="1:6" x14ac:dyDescent="0.3">
      <c r="A218" t="s">
        <v>221</v>
      </c>
      <c r="B218" t="s">
        <v>3</v>
      </c>
      <c r="E218" t="s">
        <v>120</v>
      </c>
      <c r="F218" t="s">
        <v>16</v>
      </c>
    </row>
    <row r="219" spans="1:6" x14ac:dyDescent="0.3">
      <c r="A219" t="s">
        <v>222</v>
      </c>
      <c r="B219" t="s">
        <v>13</v>
      </c>
      <c r="E219" t="s">
        <v>123</v>
      </c>
      <c r="F219" t="s">
        <v>16</v>
      </c>
    </row>
    <row r="220" spans="1:6" x14ac:dyDescent="0.3">
      <c r="A220" t="s">
        <v>223</v>
      </c>
      <c r="B220" t="s">
        <v>7</v>
      </c>
      <c r="E220" t="s">
        <v>125</v>
      </c>
      <c r="F220" t="s">
        <v>16</v>
      </c>
    </row>
    <row r="221" spans="1:6" x14ac:dyDescent="0.3">
      <c r="A221" t="s">
        <v>224</v>
      </c>
      <c r="B221" t="s">
        <v>3</v>
      </c>
      <c r="E221" t="s">
        <v>128</v>
      </c>
      <c r="F221" t="s">
        <v>16</v>
      </c>
    </row>
    <row r="222" spans="1:6" x14ac:dyDescent="0.3">
      <c r="A222" t="s">
        <v>225</v>
      </c>
      <c r="B222" t="s">
        <v>16</v>
      </c>
      <c r="E222" t="s">
        <v>133</v>
      </c>
      <c r="F222" t="s">
        <v>16</v>
      </c>
    </row>
    <row r="223" spans="1:6" x14ac:dyDescent="0.3">
      <c r="A223" t="s">
        <v>226</v>
      </c>
      <c r="B223" t="s">
        <v>13</v>
      </c>
      <c r="E223" t="s">
        <v>135</v>
      </c>
      <c r="F223" t="s">
        <v>16</v>
      </c>
    </row>
    <row r="224" spans="1:6" x14ac:dyDescent="0.3">
      <c r="A224" t="s">
        <v>227</v>
      </c>
      <c r="B224" t="s">
        <v>3</v>
      </c>
      <c r="E224" t="s">
        <v>137</v>
      </c>
      <c r="F224" t="s">
        <v>16</v>
      </c>
    </row>
    <row r="225" spans="1:6" x14ac:dyDescent="0.3">
      <c r="A225" t="s">
        <v>228</v>
      </c>
      <c r="B225" t="s">
        <v>5</v>
      </c>
      <c r="E225" t="s">
        <v>140</v>
      </c>
      <c r="F225" t="s">
        <v>16</v>
      </c>
    </row>
    <row r="226" spans="1:6" x14ac:dyDescent="0.3">
      <c r="A226" t="s">
        <v>229</v>
      </c>
      <c r="B226" t="s">
        <v>5</v>
      </c>
      <c r="E226" t="s">
        <v>146</v>
      </c>
      <c r="F226" t="s">
        <v>16</v>
      </c>
    </row>
    <row r="227" spans="1:6" x14ac:dyDescent="0.3">
      <c r="A227" t="s">
        <v>230</v>
      </c>
      <c r="B227" t="s">
        <v>16</v>
      </c>
      <c r="E227" t="s">
        <v>147</v>
      </c>
      <c r="F227" t="s">
        <v>16</v>
      </c>
    </row>
    <row r="228" spans="1:6" x14ac:dyDescent="0.3">
      <c r="A228" t="s">
        <v>231</v>
      </c>
      <c r="B228" t="s">
        <v>16</v>
      </c>
      <c r="E228" t="s">
        <v>151</v>
      </c>
      <c r="F228" t="s">
        <v>16</v>
      </c>
    </row>
    <row r="229" spans="1:6" x14ac:dyDescent="0.3">
      <c r="A229" t="s">
        <v>232</v>
      </c>
      <c r="B229" t="s">
        <v>11</v>
      </c>
      <c r="E229" t="s">
        <v>152</v>
      </c>
      <c r="F229" t="s">
        <v>16</v>
      </c>
    </row>
    <row r="230" spans="1:6" x14ac:dyDescent="0.3">
      <c r="A230" t="s">
        <v>233</v>
      </c>
      <c r="B230" t="s">
        <v>13</v>
      </c>
      <c r="E230" t="s">
        <v>153</v>
      </c>
      <c r="F230" t="s">
        <v>16</v>
      </c>
    </row>
    <row r="231" spans="1:6" x14ac:dyDescent="0.3">
      <c r="A231" t="s">
        <v>234</v>
      </c>
      <c r="B231" t="s">
        <v>16</v>
      </c>
      <c r="E231" t="s">
        <v>154</v>
      </c>
      <c r="F231" t="s">
        <v>16</v>
      </c>
    </row>
    <row r="232" spans="1:6" x14ac:dyDescent="0.3">
      <c r="A232" t="s">
        <v>235</v>
      </c>
      <c r="B232" t="s">
        <v>5</v>
      </c>
      <c r="E232" t="s">
        <v>156</v>
      </c>
      <c r="F232" t="s">
        <v>16</v>
      </c>
    </row>
    <row r="233" spans="1:6" x14ac:dyDescent="0.3">
      <c r="A233" t="s">
        <v>236</v>
      </c>
      <c r="B233" t="s">
        <v>13</v>
      </c>
      <c r="E233" t="s">
        <v>159</v>
      </c>
      <c r="F233" t="s">
        <v>16</v>
      </c>
    </row>
    <row r="234" spans="1:6" x14ac:dyDescent="0.3">
      <c r="A234" t="s">
        <v>237</v>
      </c>
      <c r="B234" t="s">
        <v>7</v>
      </c>
      <c r="E234" t="s">
        <v>162</v>
      </c>
      <c r="F234" t="s">
        <v>16</v>
      </c>
    </row>
    <row r="235" spans="1:6" x14ac:dyDescent="0.3">
      <c r="A235" t="s">
        <v>1008</v>
      </c>
      <c r="B235" t="s">
        <v>11</v>
      </c>
      <c r="E235" t="s">
        <v>167</v>
      </c>
      <c r="F235" t="s">
        <v>16</v>
      </c>
    </row>
    <row r="236" spans="1:6" x14ac:dyDescent="0.3">
      <c r="A236" t="s">
        <v>238</v>
      </c>
      <c r="B236" t="s">
        <v>13</v>
      </c>
      <c r="E236" t="s">
        <v>172</v>
      </c>
      <c r="F236" t="s">
        <v>16</v>
      </c>
    </row>
    <row r="237" spans="1:6" x14ac:dyDescent="0.3">
      <c r="A237" t="s">
        <v>239</v>
      </c>
      <c r="B237" t="s">
        <v>3</v>
      </c>
      <c r="E237" t="s">
        <v>181</v>
      </c>
      <c r="F237" t="s">
        <v>16</v>
      </c>
    </row>
    <row r="238" spans="1:6" x14ac:dyDescent="0.3">
      <c r="A238" t="s">
        <v>240</v>
      </c>
      <c r="B238" t="s">
        <v>16</v>
      </c>
      <c r="E238" t="s">
        <v>183</v>
      </c>
      <c r="F238" t="s">
        <v>16</v>
      </c>
    </row>
    <row r="239" spans="1:6" x14ac:dyDescent="0.3">
      <c r="A239" t="s">
        <v>241</v>
      </c>
      <c r="B239" t="s">
        <v>11</v>
      </c>
      <c r="E239" t="s">
        <v>193</v>
      </c>
      <c r="F239" t="s">
        <v>16</v>
      </c>
    </row>
    <row r="240" spans="1:6" x14ac:dyDescent="0.3">
      <c r="A240" t="s">
        <v>242</v>
      </c>
      <c r="B240" t="s">
        <v>13</v>
      </c>
      <c r="E240" t="s">
        <v>202</v>
      </c>
      <c r="F240" t="s">
        <v>16</v>
      </c>
    </row>
    <row r="241" spans="1:6" x14ac:dyDescent="0.3">
      <c r="A241" t="s">
        <v>243</v>
      </c>
      <c r="B241" t="s">
        <v>11</v>
      </c>
      <c r="E241" t="s">
        <v>212</v>
      </c>
      <c r="F241" t="s">
        <v>16</v>
      </c>
    </row>
    <row r="242" spans="1:6" x14ac:dyDescent="0.3">
      <c r="A242" t="s">
        <v>244</v>
      </c>
      <c r="B242" t="s">
        <v>3</v>
      </c>
      <c r="E242" t="s">
        <v>217</v>
      </c>
      <c r="F242" t="s">
        <v>16</v>
      </c>
    </row>
    <row r="243" spans="1:6" x14ac:dyDescent="0.3">
      <c r="A243" t="s">
        <v>245</v>
      </c>
      <c r="B243" t="s">
        <v>5</v>
      </c>
      <c r="E243" t="s">
        <v>219</v>
      </c>
      <c r="F243" t="s">
        <v>16</v>
      </c>
    </row>
    <row r="244" spans="1:6" x14ac:dyDescent="0.3">
      <c r="A244" t="s">
        <v>246</v>
      </c>
      <c r="B244" t="s">
        <v>13</v>
      </c>
      <c r="E244" t="s">
        <v>225</v>
      </c>
      <c r="F244" t="s">
        <v>16</v>
      </c>
    </row>
    <row r="245" spans="1:6" x14ac:dyDescent="0.3">
      <c r="A245" t="s">
        <v>247</v>
      </c>
      <c r="B245" t="s">
        <v>13</v>
      </c>
      <c r="E245" t="s">
        <v>230</v>
      </c>
      <c r="F245" t="s">
        <v>16</v>
      </c>
    </row>
    <row r="246" spans="1:6" x14ac:dyDescent="0.3">
      <c r="A246" t="s">
        <v>248</v>
      </c>
      <c r="B246" t="s">
        <v>5</v>
      </c>
      <c r="E246" t="s">
        <v>231</v>
      </c>
      <c r="F246" t="s">
        <v>16</v>
      </c>
    </row>
    <row r="247" spans="1:6" x14ac:dyDescent="0.3">
      <c r="A247" t="s">
        <v>249</v>
      </c>
      <c r="B247" t="s">
        <v>5</v>
      </c>
      <c r="E247" t="s">
        <v>234</v>
      </c>
      <c r="F247" t="s">
        <v>16</v>
      </c>
    </row>
    <row r="248" spans="1:6" x14ac:dyDescent="0.3">
      <c r="A248" t="s">
        <v>250</v>
      </c>
      <c r="B248" t="s">
        <v>5</v>
      </c>
      <c r="E248" t="s">
        <v>240</v>
      </c>
      <c r="F248" t="s">
        <v>16</v>
      </c>
    </row>
    <row r="249" spans="1:6" x14ac:dyDescent="0.3">
      <c r="A249" t="s">
        <v>251</v>
      </c>
      <c r="B249" t="s">
        <v>5</v>
      </c>
      <c r="E249" t="s">
        <v>255</v>
      </c>
      <c r="F249" t="s">
        <v>16</v>
      </c>
    </row>
    <row r="250" spans="1:6" x14ac:dyDescent="0.3">
      <c r="A250" t="s">
        <v>252</v>
      </c>
      <c r="B250" t="s">
        <v>3</v>
      </c>
      <c r="E250" t="s">
        <v>258</v>
      </c>
      <c r="F250" t="s">
        <v>16</v>
      </c>
    </row>
    <row r="251" spans="1:6" x14ac:dyDescent="0.3">
      <c r="A251" t="s">
        <v>253</v>
      </c>
      <c r="B251" t="s">
        <v>13</v>
      </c>
      <c r="E251" t="s">
        <v>259</v>
      </c>
      <c r="F251" t="s">
        <v>16</v>
      </c>
    </row>
    <row r="252" spans="1:6" x14ac:dyDescent="0.3">
      <c r="A252" t="s">
        <v>254</v>
      </c>
      <c r="B252" t="s">
        <v>11</v>
      </c>
      <c r="E252" t="s">
        <v>262</v>
      </c>
      <c r="F252" t="s">
        <v>16</v>
      </c>
    </row>
    <row r="253" spans="1:6" x14ac:dyDescent="0.3">
      <c r="A253" t="s">
        <v>255</v>
      </c>
      <c r="B253" t="s">
        <v>16</v>
      </c>
      <c r="E253" t="s">
        <v>266</v>
      </c>
      <c r="F253" t="s">
        <v>16</v>
      </c>
    </row>
    <row r="254" spans="1:6" x14ac:dyDescent="0.3">
      <c r="A254" t="s">
        <v>256</v>
      </c>
      <c r="B254" t="s">
        <v>3</v>
      </c>
      <c r="E254" t="s">
        <v>272</v>
      </c>
      <c r="F254" t="s">
        <v>16</v>
      </c>
    </row>
    <row r="255" spans="1:6" x14ac:dyDescent="0.3">
      <c r="A255" t="s">
        <v>257</v>
      </c>
      <c r="B255" t="s">
        <v>3</v>
      </c>
      <c r="E255" t="s">
        <v>274</v>
      </c>
      <c r="F255" t="s">
        <v>16</v>
      </c>
    </row>
    <row r="256" spans="1:6" x14ac:dyDescent="0.3">
      <c r="A256" t="s">
        <v>258</v>
      </c>
      <c r="B256" t="s">
        <v>16</v>
      </c>
      <c r="E256" t="s">
        <v>277</v>
      </c>
      <c r="F256" t="s">
        <v>16</v>
      </c>
    </row>
    <row r="257" spans="1:6" x14ac:dyDescent="0.3">
      <c r="A257" t="s">
        <v>259</v>
      </c>
      <c r="B257" t="s">
        <v>16</v>
      </c>
      <c r="E257" t="s">
        <v>287</v>
      </c>
      <c r="F257" t="s">
        <v>16</v>
      </c>
    </row>
    <row r="258" spans="1:6" x14ac:dyDescent="0.3">
      <c r="A258" t="s">
        <v>260</v>
      </c>
      <c r="B258" t="s">
        <v>3</v>
      </c>
      <c r="E258" t="s">
        <v>288</v>
      </c>
      <c r="F258" t="s">
        <v>16</v>
      </c>
    </row>
    <row r="259" spans="1:6" x14ac:dyDescent="0.3">
      <c r="A259" t="s">
        <v>261</v>
      </c>
      <c r="B259" t="s">
        <v>13</v>
      </c>
      <c r="E259" t="s">
        <v>292</v>
      </c>
      <c r="F259" t="s">
        <v>16</v>
      </c>
    </row>
    <row r="260" spans="1:6" x14ac:dyDescent="0.3">
      <c r="A260" t="s">
        <v>262</v>
      </c>
      <c r="B260" t="s">
        <v>16</v>
      </c>
      <c r="E260" t="s">
        <v>293</v>
      </c>
      <c r="F260" t="s">
        <v>16</v>
      </c>
    </row>
    <row r="261" spans="1:6" x14ac:dyDescent="0.3">
      <c r="A261" t="s">
        <v>263</v>
      </c>
      <c r="B261" t="s">
        <v>11</v>
      </c>
      <c r="E261" t="s">
        <v>298</v>
      </c>
      <c r="F261" t="s">
        <v>16</v>
      </c>
    </row>
    <row r="262" spans="1:6" x14ac:dyDescent="0.3">
      <c r="A262" t="s">
        <v>264</v>
      </c>
      <c r="B262" t="s">
        <v>13</v>
      </c>
      <c r="E262" t="s">
        <v>299</v>
      </c>
      <c r="F262" t="s">
        <v>16</v>
      </c>
    </row>
    <row r="263" spans="1:6" x14ac:dyDescent="0.3">
      <c r="A263" t="s">
        <v>265</v>
      </c>
      <c r="B263" t="s">
        <v>3</v>
      </c>
      <c r="E263" t="s">
        <v>300</v>
      </c>
      <c r="F263" t="s">
        <v>16</v>
      </c>
    </row>
    <row r="264" spans="1:6" x14ac:dyDescent="0.3">
      <c r="A264" t="s">
        <v>266</v>
      </c>
      <c r="B264" t="s">
        <v>16</v>
      </c>
      <c r="E264" t="s">
        <v>303</v>
      </c>
      <c r="F264" t="s">
        <v>16</v>
      </c>
    </row>
    <row r="265" spans="1:6" x14ac:dyDescent="0.3">
      <c r="A265" t="s">
        <v>267</v>
      </c>
      <c r="B265" t="s">
        <v>3</v>
      </c>
      <c r="E265" t="s">
        <v>316</v>
      </c>
      <c r="F265" t="s">
        <v>16</v>
      </c>
    </row>
    <row r="266" spans="1:6" x14ac:dyDescent="0.3">
      <c r="A266" t="s">
        <v>268</v>
      </c>
      <c r="B266" t="s">
        <v>3</v>
      </c>
      <c r="E266" t="s">
        <v>318</v>
      </c>
      <c r="F266" t="s">
        <v>16</v>
      </c>
    </row>
    <row r="267" spans="1:6" x14ac:dyDescent="0.3">
      <c r="A267" t="s">
        <v>269</v>
      </c>
      <c r="B267" t="s">
        <v>5</v>
      </c>
      <c r="E267" t="s">
        <v>322</v>
      </c>
      <c r="F267" t="s">
        <v>16</v>
      </c>
    </row>
    <row r="268" spans="1:6" x14ac:dyDescent="0.3">
      <c r="A268" t="s">
        <v>270</v>
      </c>
      <c r="B268" t="s">
        <v>11</v>
      </c>
      <c r="E268" t="s">
        <v>323</v>
      </c>
      <c r="F268" t="s">
        <v>16</v>
      </c>
    </row>
    <row r="269" spans="1:6" x14ac:dyDescent="0.3">
      <c r="A269" t="s">
        <v>271</v>
      </c>
      <c r="B269" t="s">
        <v>13</v>
      </c>
      <c r="E269" t="s">
        <v>325</v>
      </c>
      <c r="F269" t="s">
        <v>16</v>
      </c>
    </row>
    <row r="270" spans="1:6" x14ac:dyDescent="0.3">
      <c r="A270" t="s">
        <v>272</v>
      </c>
      <c r="B270" t="s">
        <v>16</v>
      </c>
      <c r="E270" t="s">
        <v>6</v>
      </c>
      <c r="F270" t="s">
        <v>7</v>
      </c>
    </row>
    <row r="271" spans="1:6" x14ac:dyDescent="0.3">
      <c r="A271" t="s">
        <v>273</v>
      </c>
      <c r="B271" t="s">
        <v>3</v>
      </c>
      <c r="E271" t="s">
        <v>18</v>
      </c>
      <c r="F271" t="s">
        <v>7</v>
      </c>
    </row>
    <row r="272" spans="1:6" x14ac:dyDescent="0.3">
      <c r="A272" t="s">
        <v>274</v>
      </c>
      <c r="B272" t="s">
        <v>16</v>
      </c>
      <c r="E272" t="s">
        <v>46</v>
      </c>
      <c r="F272" t="s">
        <v>7</v>
      </c>
    </row>
    <row r="273" spans="1:6" x14ac:dyDescent="0.3">
      <c r="A273" t="s">
        <v>275</v>
      </c>
      <c r="B273" t="s">
        <v>13</v>
      </c>
      <c r="E273" t="s">
        <v>85</v>
      </c>
      <c r="F273" t="s">
        <v>7</v>
      </c>
    </row>
    <row r="274" spans="1:6" x14ac:dyDescent="0.3">
      <c r="A274" t="s">
        <v>276</v>
      </c>
      <c r="B274" t="s">
        <v>3</v>
      </c>
      <c r="E274" t="s">
        <v>105</v>
      </c>
      <c r="F274" t="s">
        <v>7</v>
      </c>
    </row>
    <row r="275" spans="1:6" x14ac:dyDescent="0.3">
      <c r="A275" t="s">
        <v>277</v>
      </c>
      <c r="B275" t="s">
        <v>16</v>
      </c>
      <c r="E275" t="s">
        <v>113</v>
      </c>
      <c r="F275" t="s">
        <v>7</v>
      </c>
    </row>
    <row r="276" spans="1:6" x14ac:dyDescent="0.3">
      <c r="A276" t="s">
        <v>278</v>
      </c>
      <c r="B276" t="s">
        <v>3</v>
      </c>
      <c r="E276" t="s">
        <v>199</v>
      </c>
      <c r="F276" t="s">
        <v>7</v>
      </c>
    </row>
    <row r="277" spans="1:6" x14ac:dyDescent="0.3">
      <c r="A277" t="s">
        <v>279</v>
      </c>
      <c r="B277" t="s">
        <v>11</v>
      </c>
      <c r="E277" t="s">
        <v>223</v>
      </c>
      <c r="F277" t="s">
        <v>7</v>
      </c>
    </row>
    <row r="278" spans="1:6" x14ac:dyDescent="0.3">
      <c r="A278" t="s">
        <v>280</v>
      </c>
      <c r="B278" t="s">
        <v>11</v>
      </c>
      <c r="E278" t="s">
        <v>237</v>
      </c>
      <c r="F278" t="s">
        <v>7</v>
      </c>
    </row>
    <row r="279" spans="1:6" x14ac:dyDescent="0.3">
      <c r="A279" t="s">
        <v>281</v>
      </c>
      <c r="B279" t="s">
        <v>13</v>
      </c>
      <c r="E279" t="s">
        <v>10</v>
      </c>
      <c r="F279" t="s">
        <v>11</v>
      </c>
    </row>
    <row r="280" spans="1:6" x14ac:dyDescent="0.3">
      <c r="A280" t="s">
        <v>282</v>
      </c>
      <c r="B280" t="s">
        <v>3</v>
      </c>
      <c r="E280" t="s">
        <v>19</v>
      </c>
      <c r="F280" t="s">
        <v>11</v>
      </c>
    </row>
    <row r="281" spans="1:6" x14ac:dyDescent="0.3">
      <c r="A281" t="s">
        <v>283</v>
      </c>
      <c r="B281" t="s">
        <v>13</v>
      </c>
      <c r="E281" t="s">
        <v>21</v>
      </c>
      <c r="F281" t="s">
        <v>11</v>
      </c>
    </row>
    <row r="282" spans="1:6" x14ac:dyDescent="0.3">
      <c r="A282" t="s">
        <v>284</v>
      </c>
      <c r="B282" t="s">
        <v>11</v>
      </c>
      <c r="E282" t="s">
        <v>23</v>
      </c>
      <c r="F282" t="s">
        <v>11</v>
      </c>
    </row>
    <row r="283" spans="1:6" x14ac:dyDescent="0.3">
      <c r="A283" t="s">
        <v>285</v>
      </c>
      <c r="B283" t="s">
        <v>13</v>
      </c>
      <c r="E283" t="s">
        <v>24</v>
      </c>
      <c r="F283" t="s">
        <v>11</v>
      </c>
    </row>
    <row r="284" spans="1:6" x14ac:dyDescent="0.3">
      <c r="A284" t="s">
        <v>286</v>
      </c>
      <c r="B284" t="s">
        <v>3</v>
      </c>
      <c r="E284" t="s">
        <v>30</v>
      </c>
      <c r="F284" t="s">
        <v>11</v>
      </c>
    </row>
    <row r="285" spans="1:6" x14ac:dyDescent="0.3">
      <c r="A285" t="s">
        <v>287</v>
      </c>
      <c r="B285" t="s">
        <v>16</v>
      </c>
      <c r="E285" t="s">
        <v>32</v>
      </c>
      <c r="F285" t="s">
        <v>11</v>
      </c>
    </row>
    <row r="286" spans="1:6" x14ac:dyDescent="0.3">
      <c r="A286" t="s">
        <v>288</v>
      </c>
      <c r="B286" t="s">
        <v>16</v>
      </c>
      <c r="E286" t="s">
        <v>39</v>
      </c>
      <c r="F286" t="s">
        <v>11</v>
      </c>
    </row>
    <row r="287" spans="1:6" x14ac:dyDescent="0.3">
      <c r="A287" t="s">
        <v>289</v>
      </c>
      <c r="B287" t="s">
        <v>11</v>
      </c>
      <c r="E287" t="s">
        <v>42</v>
      </c>
      <c r="F287" t="s">
        <v>11</v>
      </c>
    </row>
    <row r="288" spans="1:6" x14ac:dyDescent="0.3">
      <c r="A288" t="s">
        <v>290</v>
      </c>
      <c r="B288" t="s">
        <v>3</v>
      </c>
      <c r="E288" t="s">
        <v>885</v>
      </c>
      <c r="F288" t="s">
        <v>11</v>
      </c>
    </row>
    <row r="289" spans="1:6" x14ac:dyDescent="0.3">
      <c r="A289" t="s">
        <v>291</v>
      </c>
      <c r="B289" t="s">
        <v>5</v>
      </c>
      <c r="E289" t="s">
        <v>52</v>
      </c>
      <c r="F289" t="s">
        <v>11</v>
      </c>
    </row>
    <row r="290" spans="1:6" x14ac:dyDescent="0.3">
      <c r="A290" t="s">
        <v>292</v>
      </c>
      <c r="B290" t="s">
        <v>16</v>
      </c>
      <c r="E290" t="s">
        <v>54</v>
      </c>
      <c r="F290" t="s">
        <v>11</v>
      </c>
    </row>
    <row r="291" spans="1:6" x14ac:dyDescent="0.3">
      <c r="A291" t="s">
        <v>293</v>
      </c>
      <c r="B291" t="s">
        <v>16</v>
      </c>
      <c r="E291" t="s">
        <v>60</v>
      </c>
      <c r="F291" t="s">
        <v>11</v>
      </c>
    </row>
    <row r="292" spans="1:6" x14ac:dyDescent="0.3">
      <c r="A292" t="s">
        <v>294</v>
      </c>
      <c r="B292" t="s">
        <v>11</v>
      </c>
      <c r="E292" t="s">
        <v>61</v>
      </c>
      <c r="F292" t="s">
        <v>11</v>
      </c>
    </row>
    <row r="293" spans="1:6" x14ac:dyDescent="0.3">
      <c r="A293" t="s">
        <v>295</v>
      </c>
      <c r="B293" t="s">
        <v>5</v>
      </c>
      <c r="E293" t="s">
        <v>62</v>
      </c>
      <c r="F293" t="s">
        <v>11</v>
      </c>
    </row>
    <row r="294" spans="1:6" x14ac:dyDescent="0.3">
      <c r="A294" t="s">
        <v>296</v>
      </c>
      <c r="B294" t="s">
        <v>13</v>
      </c>
      <c r="E294" t="s">
        <v>65</v>
      </c>
      <c r="F294" t="s">
        <v>11</v>
      </c>
    </row>
    <row r="295" spans="1:6" x14ac:dyDescent="0.3">
      <c r="A295" t="s">
        <v>297</v>
      </c>
      <c r="B295" t="s">
        <v>3</v>
      </c>
      <c r="E295" t="s">
        <v>66</v>
      </c>
      <c r="F295" t="s">
        <v>11</v>
      </c>
    </row>
    <row r="296" spans="1:6" x14ac:dyDescent="0.3">
      <c r="A296" t="s">
        <v>298</v>
      </c>
      <c r="B296" t="s">
        <v>16</v>
      </c>
      <c r="E296" t="s">
        <v>69</v>
      </c>
      <c r="F296" t="s">
        <v>11</v>
      </c>
    </row>
    <row r="297" spans="1:6" x14ac:dyDescent="0.3">
      <c r="A297" t="s">
        <v>299</v>
      </c>
      <c r="B297" t="s">
        <v>16</v>
      </c>
      <c r="E297" t="s">
        <v>79</v>
      </c>
      <c r="F297" t="s">
        <v>11</v>
      </c>
    </row>
    <row r="298" spans="1:6" x14ac:dyDescent="0.3">
      <c r="A298" t="s">
        <v>300</v>
      </c>
      <c r="B298" t="s">
        <v>16</v>
      </c>
      <c r="E298" t="s">
        <v>86</v>
      </c>
      <c r="F298" t="s">
        <v>11</v>
      </c>
    </row>
    <row r="299" spans="1:6" x14ac:dyDescent="0.3">
      <c r="A299" t="s">
        <v>301</v>
      </c>
      <c r="B299" t="s">
        <v>3</v>
      </c>
      <c r="E299" t="s">
        <v>91</v>
      </c>
      <c r="F299" t="s">
        <v>11</v>
      </c>
    </row>
    <row r="300" spans="1:6" x14ac:dyDescent="0.3">
      <c r="A300" t="s">
        <v>302</v>
      </c>
      <c r="B300" t="s">
        <v>3</v>
      </c>
      <c r="E300" t="s">
        <v>93</v>
      </c>
      <c r="F300" t="s">
        <v>11</v>
      </c>
    </row>
    <row r="301" spans="1:6" x14ac:dyDescent="0.3">
      <c r="A301" t="s">
        <v>303</v>
      </c>
      <c r="B301" t="s">
        <v>16</v>
      </c>
      <c r="E301" t="s">
        <v>97</v>
      </c>
      <c r="F301" t="s">
        <v>11</v>
      </c>
    </row>
    <row r="302" spans="1:6" x14ac:dyDescent="0.3">
      <c r="A302" t="s">
        <v>304</v>
      </c>
      <c r="B302" t="s">
        <v>11</v>
      </c>
      <c r="E302" t="s">
        <v>103</v>
      </c>
      <c r="F302" t="s">
        <v>11</v>
      </c>
    </row>
    <row r="303" spans="1:6" x14ac:dyDescent="0.3">
      <c r="A303" t="s">
        <v>305</v>
      </c>
      <c r="B303" t="s">
        <v>13</v>
      </c>
      <c r="E303" t="s">
        <v>117</v>
      </c>
      <c r="F303" t="s">
        <v>11</v>
      </c>
    </row>
    <row r="304" spans="1:6" x14ac:dyDescent="0.3">
      <c r="A304" t="s">
        <v>306</v>
      </c>
      <c r="B304" t="s">
        <v>5</v>
      </c>
      <c r="E304" t="s">
        <v>127</v>
      </c>
      <c r="F304" t="s">
        <v>11</v>
      </c>
    </row>
    <row r="305" spans="1:6" x14ac:dyDescent="0.3">
      <c r="A305" t="s">
        <v>307</v>
      </c>
      <c r="B305" t="s">
        <v>11</v>
      </c>
      <c r="E305" t="s">
        <v>129</v>
      </c>
      <c r="F305" t="s">
        <v>11</v>
      </c>
    </row>
    <row r="306" spans="1:6" x14ac:dyDescent="0.3">
      <c r="A306" t="s">
        <v>308</v>
      </c>
      <c r="B306" t="s">
        <v>3</v>
      </c>
      <c r="E306" t="s">
        <v>155</v>
      </c>
      <c r="F306" t="s">
        <v>11</v>
      </c>
    </row>
    <row r="307" spans="1:6" x14ac:dyDescent="0.3">
      <c r="A307" t="s">
        <v>309</v>
      </c>
      <c r="B307" t="s">
        <v>11</v>
      </c>
      <c r="E307" t="s">
        <v>158</v>
      </c>
      <c r="F307" t="s">
        <v>11</v>
      </c>
    </row>
    <row r="308" spans="1:6" x14ac:dyDescent="0.3">
      <c r="A308" t="s">
        <v>310</v>
      </c>
      <c r="B308" t="s">
        <v>5</v>
      </c>
      <c r="E308" t="s">
        <v>160</v>
      </c>
      <c r="F308" t="s">
        <v>11</v>
      </c>
    </row>
    <row r="309" spans="1:6" x14ac:dyDescent="0.3">
      <c r="A309" t="s">
        <v>311</v>
      </c>
      <c r="B309" t="s">
        <v>5</v>
      </c>
      <c r="E309" t="s">
        <v>164</v>
      </c>
      <c r="F309" t="s">
        <v>11</v>
      </c>
    </row>
    <row r="310" spans="1:6" x14ac:dyDescent="0.3">
      <c r="A310" t="s">
        <v>312</v>
      </c>
      <c r="B310" t="s">
        <v>11</v>
      </c>
      <c r="E310" t="s">
        <v>178</v>
      </c>
      <c r="F310" t="s">
        <v>11</v>
      </c>
    </row>
    <row r="311" spans="1:6" x14ac:dyDescent="0.3">
      <c r="A311" t="s">
        <v>313</v>
      </c>
      <c r="B311" t="s">
        <v>5</v>
      </c>
      <c r="E311" t="s">
        <v>179</v>
      </c>
      <c r="F311" t="s">
        <v>11</v>
      </c>
    </row>
    <row r="312" spans="1:6" x14ac:dyDescent="0.3">
      <c r="A312" t="s">
        <v>314</v>
      </c>
      <c r="B312" t="s">
        <v>5</v>
      </c>
      <c r="E312" t="s">
        <v>188</v>
      </c>
      <c r="F312" t="s">
        <v>11</v>
      </c>
    </row>
    <row r="313" spans="1:6" x14ac:dyDescent="0.3">
      <c r="A313" t="s">
        <v>315</v>
      </c>
      <c r="B313" t="s">
        <v>5</v>
      </c>
      <c r="E313" t="s">
        <v>190</v>
      </c>
      <c r="F313" t="s">
        <v>11</v>
      </c>
    </row>
    <row r="314" spans="1:6" x14ac:dyDescent="0.3">
      <c r="A314" t="s">
        <v>316</v>
      </c>
      <c r="B314" t="s">
        <v>16</v>
      </c>
      <c r="E314" t="s">
        <v>192</v>
      </c>
      <c r="F314" t="s">
        <v>11</v>
      </c>
    </row>
    <row r="315" spans="1:6" x14ac:dyDescent="0.3">
      <c r="A315" t="s">
        <v>317</v>
      </c>
      <c r="B315" t="s">
        <v>3</v>
      </c>
      <c r="E315" t="s">
        <v>213</v>
      </c>
      <c r="F315" t="s">
        <v>11</v>
      </c>
    </row>
    <row r="316" spans="1:6" x14ac:dyDescent="0.3">
      <c r="A316" t="s">
        <v>318</v>
      </c>
      <c r="B316" t="s">
        <v>16</v>
      </c>
      <c r="E316" t="s">
        <v>232</v>
      </c>
      <c r="F316" t="s">
        <v>11</v>
      </c>
    </row>
    <row r="317" spans="1:6" x14ac:dyDescent="0.3">
      <c r="A317" t="s">
        <v>319</v>
      </c>
      <c r="B317" t="s">
        <v>13</v>
      </c>
      <c r="E317" t="s">
        <v>1008</v>
      </c>
      <c r="F317" t="s">
        <v>11</v>
      </c>
    </row>
    <row r="318" spans="1:6" x14ac:dyDescent="0.3">
      <c r="A318" t="s">
        <v>320</v>
      </c>
      <c r="B318" t="s">
        <v>13</v>
      </c>
      <c r="E318" t="s">
        <v>241</v>
      </c>
      <c r="F318" t="s">
        <v>11</v>
      </c>
    </row>
    <row r="319" spans="1:6" x14ac:dyDescent="0.3">
      <c r="A319" t="s">
        <v>321</v>
      </c>
      <c r="B319" t="s">
        <v>3</v>
      </c>
      <c r="E319" t="s">
        <v>243</v>
      </c>
      <c r="F319" t="s">
        <v>11</v>
      </c>
    </row>
    <row r="320" spans="1:6" x14ac:dyDescent="0.3">
      <c r="A320" t="s">
        <v>322</v>
      </c>
      <c r="B320" t="s">
        <v>16</v>
      </c>
      <c r="E320" t="s">
        <v>254</v>
      </c>
      <c r="F320" t="s">
        <v>11</v>
      </c>
    </row>
    <row r="321" spans="1:6" x14ac:dyDescent="0.3">
      <c r="A321" t="s">
        <v>323</v>
      </c>
      <c r="B321" t="s">
        <v>16</v>
      </c>
      <c r="E321" t="s">
        <v>263</v>
      </c>
      <c r="F321" t="s">
        <v>11</v>
      </c>
    </row>
    <row r="322" spans="1:6" x14ac:dyDescent="0.3">
      <c r="A322" t="s">
        <v>324</v>
      </c>
      <c r="B322" t="s">
        <v>3</v>
      </c>
      <c r="E322" t="s">
        <v>270</v>
      </c>
      <c r="F322" t="s">
        <v>11</v>
      </c>
    </row>
    <row r="323" spans="1:6" x14ac:dyDescent="0.3">
      <c r="A323" t="s">
        <v>325</v>
      </c>
      <c r="B323" t="s">
        <v>16</v>
      </c>
      <c r="E323" t="s">
        <v>279</v>
      </c>
      <c r="F323" t="s">
        <v>11</v>
      </c>
    </row>
    <row r="324" spans="1:6" x14ac:dyDescent="0.3">
      <c r="A324" t="s">
        <v>326</v>
      </c>
      <c r="B324" t="s">
        <v>3</v>
      </c>
      <c r="E324" t="s">
        <v>280</v>
      </c>
      <c r="F324" t="s">
        <v>11</v>
      </c>
    </row>
    <row r="325" spans="1:6" x14ac:dyDescent="0.3">
      <c r="A325" t="s">
        <v>327</v>
      </c>
      <c r="B325" t="s">
        <v>3</v>
      </c>
      <c r="E325" t="s">
        <v>284</v>
      </c>
      <c r="F325" t="s">
        <v>11</v>
      </c>
    </row>
    <row r="326" spans="1:6" x14ac:dyDescent="0.3">
      <c r="A326" t="s">
        <v>328</v>
      </c>
      <c r="B326" t="s">
        <v>5</v>
      </c>
      <c r="E326" t="s">
        <v>289</v>
      </c>
      <c r="F326" t="s">
        <v>11</v>
      </c>
    </row>
    <row r="327" spans="1:6" x14ac:dyDescent="0.3">
      <c r="A327" t="s">
        <v>329</v>
      </c>
      <c r="B327" t="s">
        <v>11</v>
      </c>
      <c r="E327" t="s">
        <v>294</v>
      </c>
      <c r="F327" t="s">
        <v>11</v>
      </c>
    </row>
    <row r="328" spans="1:6" x14ac:dyDescent="0.3">
      <c r="A328" t="s">
        <v>330</v>
      </c>
      <c r="B328" t="s">
        <v>13</v>
      </c>
      <c r="E328" t="s">
        <v>304</v>
      </c>
      <c r="F328" t="s">
        <v>11</v>
      </c>
    </row>
    <row r="329" spans="1:6" x14ac:dyDescent="0.3">
      <c r="A329" t="s">
        <v>331</v>
      </c>
      <c r="B329" t="s">
        <v>11</v>
      </c>
      <c r="E329" t="s">
        <v>307</v>
      </c>
      <c r="F329" t="s">
        <v>11</v>
      </c>
    </row>
    <row r="330" spans="1:6" x14ac:dyDescent="0.3">
      <c r="A330" t="s">
        <v>332</v>
      </c>
      <c r="B330" t="s">
        <v>3</v>
      </c>
      <c r="E330" t="s">
        <v>309</v>
      </c>
      <c r="F330" t="s">
        <v>11</v>
      </c>
    </row>
    <row r="331" spans="1:6" x14ac:dyDescent="0.3">
      <c r="A331" t="s">
        <v>336</v>
      </c>
      <c r="B331" t="s">
        <v>13</v>
      </c>
      <c r="E331" t="s">
        <v>312</v>
      </c>
      <c r="F331" t="s">
        <v>11</v>
      </c>
    </row>
    <row r="332" spans="1:6" x14ac:dyDescent="0.3">
      <c r="A332" t="s">
        <v>1035</v>
      </c>
      <c r="B332" t="s">
        <v>13</v>
      </c>
      <c r="E332" t="s">
        <v>329</v>
      </c>
      <c r="F332" t="s">
        <v>11</v>
      </c>
    </row>
    <row r="333" spans="1:6" x14ac:dyDescent="0.3">
      <c r="A333" t="s">
        <v>1032</v>
      </c>
      <c r="B333" t="s">
        <v>13</v>
      </c>
      <c r="E333" t="s">
        <v>1030</v>
      </c>
      <c r="F333" t="s">
        <v>11</v>
      </c>
    </row>
    <row r="334" spans="1:6" x14ac:dyDescent="0.3">
      <c r="A334" t="s">
        <v>1034</v>
      </c>
      <c r="B334" t="s">
        <v>13</v>
      </c>
      <c r="E334" t="s">
        <v>1031</v>
      </c>
      <c r="F334" t="s">
        <v>11</v>
      </c>
    </row>
    <row r="335" spans="1:6" x14ac:dyDescent="0.3">
      <c r="A335" t="s">
        <v>1033</v>
      </c>
      <c r="B335" t="s">
        <v>3</v>
      </c>
      <c r="E335" t="s">
        <v>331</v>
      </c>
      <c r="F335" t="s">
        <v>11</v>
      </c>
    </row>
    <row r="336" spans="1:6" x14ac:dyDescent="0.3">
      <c r="A336" t="s">
        <v>1030</v>
      </c>
      <c r="B336" t="s">
        <v>11</v>
      </c>
    </row>
    <row r="337" spans="1:2" x14ac:dyDescent="0.3">
      <c r="A337" t="s">
        <v>1031</v>
      </c>
      <c r="B337" t="s">
        <v>11</v>
      </c>
    </row>
  </sheetData>
  <sortState xmlns:xlrd2="http://schemas.microsoft.com/office/spreadsheetml/2017/richdata2" ref="E3:F335">
    <sortCondition ref="F3:F33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4"/>
  <dimension ref="A1:B12"/>
  <sheetViews>
    <sheetView workbookViewId="0">
      <selection activeCell="B1" sqref="B1:B12"/>
    </sheetView>
  </sheetViews>
  <sheetFormatPr defaultRowHeight="14.4" x14ac:dyDescent="0.3"/>
  <cols>
    <col min="1" max="1" width="7.5546875" bestFit="1" customWidth="1"/>
  </cols>
  <sheetData>
    <row r="1" spans="1:2" x14ac:dyDescent="0.3">
      <c r="A1" t="s">
        <v>919</v>
      </c>
      <c r="B1">
        <v>2</v>
      </c>
    </row>
    <row r="2" spans="1:2" x14ac:dyDescent="0.3">
      <c r="A2" t="s">
        <v>920</v>
      </c>
      <c r="B2">
        <v>3</v>
      </c>
    </row>
    <row r="3" spans="1:2" x14ac:dyDescent="0.3">
      <c r="A3" t="s">
        <v>921</v>
      </c>
      <c r="B3">
        <v>4</v>
      </c>
    </row>
    <row r="4" spans="1:2" x14ac:dyDescent="0.3">
      <c r="A4" t="s">
        <v>922</v>
      </c>
      <c r="B4">
        <v>5</v>
      </c>
    </row>
    <row r="5" spans="1:2" x14ac:dyDescent="0.3">
      <c r="A5" t="s">
        <v>923</v>
      </c>
      <c r="B5">
        <v>6</v>
      </c>
    </row>
    <row r="6" spans="1:2" x14ac:dyDescent="0.3">
      <c r="A6" t="s">
        <v>1007</v>
      </c>
      <c r="B6">
        <v>7</v>
      </c>
    </row>
    <row r="7" spans="1:2" x14ac:dyDescent="0.3">
      <c r="A7" t="s">
        <v>1009</v>
      </c>
      <c r="B7">
        <v>8</v>
      </c>
    </row>
    <row r="8" spans="1:2" x14ac:dyDescent="0.3">
      <c r="A8" t="s">
        <v>1016</v>
      </c>
      <c r="B8">
        <v>9</v>
      </c>
    </row>
    <row r="9" spans="1:2" x14ac:dyDescent="0.3">
      <c r="A9" t="s">
        <v>1026</v>
      </c>
      <c r="B9">
        <v>10</v>
      </c>
    </row>
    <row r="10" spans="1:2" x14ac:dyDescent="0.3">
      <c r="A10" t="s">
        <v>1027</v>
      </c>
      <c r="B10">
        <v>11</v>
      </c>
    </row>
    <row r="11" spans="1:2" x14ac:dyDescent="0.3">
      <c r="A11" t="s">
        <v>1028</v>
      </c>
      <c r="B11">
        <v>12</v>
      </c>
    </row>
    <row r="12" spans="1:2" x14ac:dyDescent="0.3">
      <c r="A12" t="s">
        <v>1029</v>
      </c>
      <c r="B12">
        <v>13</v>
      </c>
    </row>
  </sheetData>
  <phoneticPr fontId="2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W296"/>
  <sheetViews>
    <sheetView workbookViewId="0">
      <selection sqref="A1:A87"/>
    </sheetView>
  </sheetViews>
  <sheetFormatPr defaultRowHeight="14.4" x14ac:dyDescent="0.3"/>
  <cols>
    <col min="1" max="1" width="27.6640625" bestFit="1" customWidth="1"/>
  </cols>
  <sheetData>
    <row r="1" spans="1:23" x14ac:dyDescent="0.3">
      <c r="A1" t="s">
        <v>4</v>
      </c>
      <c r="P1" t="str">
        <f t="shared" ref="P1:P64" si="0">VLOOKUP(Q1,S$1:S$87,1,FALSE)</f>
        <v>Babergh</v>
      </c>
      <c r="Q1" t="s">
        <v>14</v>
      </c>
      <c r="S1" t="s">
        <v>4</v>
      </c>
      <c r="T1" t="str">
        <f>VLOOKUP(S1,lifesatisfaction!B$11:B$359,1,FALSE)</f>
        <v>Allerdale</v>
      </c>
      <c r="U1" t="e">
        <f>VLOOKUP(T1,W$1:W$296,1,FALSE)</f>
        <v>#N/A</v>
      </c>
      <c r="V1" t="e">
        <f>VLOOKUP(T1,Q$1:Q$288,1,FALSE)</f>
        <v>#N/A</v>
      </c>
      <c r="W1" t="s">
        <v>2</v>
      </c>
    </row>
    <row r="2" spans="1:23" x14ac:dyDescent="0.3">
      <c r="A2" t="s">
        <v>14</v>
      </c>
      <c r="P2" t="str">
        <f t="shared" si="0"/>
        <v>Boston</v>
      </c>
      <c r="Q2" t="s">
        <v>32</v>
      </c>
      <c r="S2" t="s">
        <v>14</v>
      </c>
      <c r="T2" t="str">
        <f>VLOOKUP(S2,lifesatisfaction!B$11:B$359,1,FALSE)</f>
        <v>Babergh</v>
      </c>
      <c r="U2" t="str">
        <f t="shared" ref="U2:U53" si="1">VLOOKUP(T2,W$1:W$296,1,FALSE)</f>
        <v>Babergh</v>
      </c>
      <c r="V2" t="str">
        <f t="shared" ref="V2:V53" si="2">VLOOKUP(T2,Q$1:Q$288,1,FALSE)</f>
        <v>Babergh</v>
      </c>
      <c r="W2" t="s">
        <v>6</v>
      </c>
    </row>
    <row r="3" spans="1:23" x14ac:dyDescent="0.3">
      <c r="A3" t="s">
        <v>32</v>
      </c>
      <c r="P3" t="str">
        <f t="shared" si="0"/>
        <v>Braintree</v>
      </c>
      <c r="Q3" t="s">
        <v>36</v>
      </c>
      <c r="S3" t="s">
        <v>32</v>
      </c>
      <c r="T3" t="str">
        <f>VLOOKUP(S3,lifesatisfaction!B$11:B$359,1,FALSE)</f>
        <v>Boston</v>
      </c>
      <c r="U3" t="str">
        <f t="shared" si="1"/>
        <v>Boston</v>
      </c>
      <c r="V3" t="str">
        <f t="shared" si="2"/>
        <v>Boston</v>
      </c>
      <c r="W3" t="s">
        <v>8</v>
      </c>
    </row>
    <row r="4" spans="1:23" x14ac:dyDescent="0.3">
      <c r="A4" t="s">
        <v>36</v>
      </c>
      <c r="P4" t="str">
        <f t="shared" si="0"/>
        <v>Cheshire East</v>
      </c>
      <c r="Q4" t="s">
        <v>61</v>
      </c>
      <c r="S4" t="s">
        <v>36</v>
      </c>
      <c r="T4" t="str">
        <f>VLOOKUP(S4,lifesatisfaction!B$11:B$359,1,FALSE)</f>
        <v>Braintree</v>
      </c>
      <c r="U4" t="str">
        <f t="shared" si="1"/>
        <v>Braintree</v>
      </c>
      <c r="V4" t="str">
        <f t="shared" si="2"/>
        <v>Braintree</v>
      </c>
      <c r="W4" t="s">
        <v>9</v>
      </c>
    </row>
    <row r="5" spans="1:23" x14ac:dyDescent="0.3">
      <c r="A5" t="s">
        <v>61</v>
      </c>
      <c r="P5" t="str">
        <f t="shared" si="0"/>
        <v>Chichester</v>
      </c>
      <c r="Q5" t="s">
        <v>64</v>
      </c>
      <c r="S5" t="s">
        <v>61</v>
      </c>
      <c r="T5" t="str">
        <f>VLOOKUP(S5,lifesatisfaction!B$11:B$359,1,FALSE)</f>
        <v>Cheshire East</v>
      </c>
      <c r="U5" t="str">
        <f t="shared" si="1"/>
        <v>Cheshire East</v>
      </c>
      <c r="V5" t="str">
        <f t="shared" si="2"/>
        <v>Cheshire East</v>
      </c>
      <c r="W5" t="s">
        <v>10</v>
      </c>
    </row>
    <row r="6" spans="1:23" x14ac:dyDescent="0.3">
      <c r="A6" t="s">
        <v>64</v>
      </c>
      <c r="P6" t="str">
        <f t="shared" si="0"/>
        <v>Cornwall</v>
      </c>
      <c r="Q6" t="s">
        <v>72</v>
      </c>
      <c r="S6" t="s">
        <v>64</v>
      </c>
      <c r="T6" t="str">
        <f>VLOOKUP(S6,lifesatisfaction!B$11:B$359,1,FALSE)</f>
        <v>Chichester</v>
      </c>
      <c r="U6" t="str">
        <f t="shared" si="1"/>
        <v>Chichester</v>
      </c>
      <c r="V6" t="str">
        <f t="shared" si="2"/>
        <v>Chichester</v>
      </c>
      <c r="W6" t="s">
        <v>14</v>
      </c>
    </row>
    <row r="7" spans="1:23" x14ac:dyDescent="0.3">
      <c r="A7" t="s">
        <v>70</v>
      </c>
      <c r="P7" t="str">
        <f t="shared" si="0"/>
        <v>Cotswold</v>
      </c>
      <c r="Q7" t="s">
        <v>73</v>
      </c>
      <c r="S7" t="s">
        <v>70</v>
      </c>
      <c r="T7" t="str">
        <f>VLOOKUP(S7,lifesatisfaction!B$11:B$359,1,FALSE)</f>
        <v>Copeland</v>
      </c>
      <c r="U7" t="e">
        <f t="shared" si="1"/>
        <v>#N/A</v>
      </c>
      <c r="V7" t="e">
        <f t="shared" si="2"/>
        <v>#N/A</v>
      </c>
      <c r="W7" t="s">
        <v>15</v>
      </c>
    </row>
    <row r="8" spans="1:23" x14ac:dyDescent="0.3">
      <c r="A8" t="s">
        <v>72</v>
      </c>
      <c r="P8" t="str">
        <f t="shared" si="0"/>
        <v>Durham</v>
      </c>
      <c r="Q8" t="s">
        <v>74</v>
      </c>
      <c r="S8" t="s">
        <v>72</v>
      </c>
      <c r="T8" t="str">
        <f>VLOOKUP(S8,lifesatisfaction!B$11:B$359,1,FALSE)</f>
        <v>Cornwall</v>
      </c>
      <c r="U8" t="str">
        <f t="shared" si="1"/>
        <v>Cornwall</v>
      </c>
      <c r="V8" t="str">
        <f t="shared" si="2"/>
        <v>Cornwall</v>
      </c>
      <c r="W8" t="s">
        <v>17</v>
      </c>
    </row>
    <row r="9" spans="1:23" x14ac:dyDescent="0.3">
      <c r="A9" t="s">
        <v>73</v>
      </c>
      <c r="P9" t="e">
        <f t="shared" si="0"/>
        <v>#N/A</v>
      </c>
      <c r="Q9" t="s">
        <v>1038</v>
      </c>
      <c r="S9" t="s">
        <v>73</v>
      </c>
      <c r="T9" t="str">
        <f>VLOOKUP(S9,lifesatisfaction!B$11:B$359,1,FALSE)</f>
        <v>Cotswold</v>
      </c>
      <c r="U9" t="str">
        <f t="shared" si="1"/>
        <v>Cotswold</v>
      </c>
      <c r="V9" t="str">
        <f t="shared" si="2"/>
        <v>Cotswold</v>
      </c>
      <c r="W9" t="s">
        <v>18</v>
      </c>
    </row>
    <row r="10" spans="1:23" x14ac:dyDescent="0.3">
      <c r="A10" t="s">
        <v>76</v>
      </c>
      <c r="P10" t="str">
        <f t="shared" si="0"/>
        <v>Derbyshire Dales</v>
      </c>
      <c r="Q10" t="s">
        <v>84</v>
      </c>
      <c r="S10" t="s">
        <v>76</v>
      </c>
      <c r="T10" t="str">
        <f>VLOOKUP(S10,lifesatisfaction!B$11:B$359,1,FALSE)</f>
        <v>Craven</v>
      </c>
      <c r="U10" t="e">
        <f t="shared" si="1"/>
        <v>#N/A</v>
      </c>
      <c r="V10" t="e">
        <f t="shared" si="2"/>
        <v>#N/A</v>
      </c>
      <c r="W10" t="s">
        <v>20</v>
      </c>
    </row>
    <row r="11" spans="1:23" x14ac:dyDescent="0.3">
      <c r="A11" t="s">
        <v>333</v>
      </c>
      <c r="P11" t="str">
        <f t="shared" si="0"/>
        <v>Devon</v>
      </c>
      <c r="Q11" t="s">
        <v>335</v>
      </c>
      <c r="S11" t="s">
        <v>333</v>
      </c>
      <c r="T11" t="str">
        <f>VLOOKUP(S11,lifesatisfaction!B$11:B$359,1,FALSE)</f>
        <v>Cumbria</v>
      </c>
      <c r="U11" t="e">
        <f t="shared" si="1"/>
        <v>#N/A</v>
      </c>
      <c r="V11" t="e">
        <f t="shared" si="2"/>
        <v>#N/A</v>
      </c>
      <c r="W11" t="s">
        <v>21</v>
      </c>
    </row>
    <row r="12" spans="1:23" x14ac:dyDescent="0.3">
      <c r="A12" t="s">
        <v>334</v>
      </c>
      <c r="P12" t="str">
        <f t="shared" si="0"/>
        <v>East Cambridgeshire</v>
      </c>
      <c r="Q12" t="s">
        <v>89</v>
      </c>
      <c r="S12" t="s">
        <v>334</v>
      </c>
      <c r="T12" t="str">
        <f>VLOOKUP(S12,lifesatisfaction!B$11:B$359,1,FALSE)</f>
        <v>Derbyshire</v>
      </c>
      <c r="U12" t="e">
        <f t="shared" si="1"/>
        <v>#N/A</v>
      </c>
      <c r="V12" t="e">
        <f t="shared" si="2"/>
        <v>#N/A</v>
      </c>
      <c r="W12" t="s">
        <v>22</v>
      </c>
    </row>
    <row r="13" spans="1:23" x14ac:dyDescent="0.3">
      <c r="A13" t="s">
        <v>84</v>
      </c>
      <c r="P13" t="str">
        <f t="shared" si="0"/>
        <v>East Devon</v>
      </c>
      <c r="Q13" t="s">
        <v>90</v>
      </c>
      <c r="S13" t="s">
        <v>84</v>
      </c>
      <c r="T13" t="str">
        <f>VLOOKUP(S13,lifesatisfaction!B$11:B$359,1,FALSE)</f>
        <v>Derbyshire Dales</v>
      </c>
      <c r="U13" t="str">
        <f t="shared" si="1"/>
        <v>Derbyshire Dales</v>
      </c>
      <c r="V13" t="str">
        <f t="shared" si="2"/>
        <v>Derbyshire Dales</v>
      </c>
      <c r="W13" t="s">
        <v>23</v>
      </c>
    </row>
    <row r="14" spans="1:23" x14ac:dyDescent="0.3">
      <c r="A14" t="s">
        <v>335</v>
      </c>
      <c r="P14" t="str">
        <f t="shared" si="0"/>
        <v>East Lindsey</v>
      </c>
      <c r="Q14" t="s">
        <v>94</v>
      </c>
      <c r="S14" t="s">
        <v>335</v>
      </c>
      <c r="T14" t="str">
        <f>VLOOKUP(S14,lifesatisfaction!B$11:B$359,1,FALSE)</f>
        <v>Devon</v>
      </c>
      <c r="U14" t="e">
        <f t="shared" si="1"/>
        <v>#N/A</v>
      </c>
      <c r="V14" t="str">
        <f t="shared" si="2"/>
        <v>Devon</v>
      </c>
      <c r="W14" t="s">
        <v>24</v>
      </c>
    </row>
    <row r="15" spans="1:23" x14ac:dyDescent="0.3">
      <c r="A15" t="s">
        <v>74</v>
      </c>
      <c r="P15" t="str">
        <f t="shared" si="0"/>
        <v>East Riding of Yorkshire</v>
      </c>
      <c r="Q15" t="s">
        <v>96</v>
      </c>
      <c r="S15" t="s">
        <v>74</v>
      </c>
      <c r="T15" t="str">
        <f>VLOOKUP(S15,lifesatisfaction!B$11:B$359,1,FALSE)</f>
        <v>Durham</v>
      </c>
      <c r="U15" t="str">
        <f t="shared" si="1"/>
        <v>Durham</v>
      </c>
      <c r="V15" t="str">
        <f t="shared" si="2"/>
        <v>Durham</v>
      </c>
      <c r="W15" t="s">
        <v>25</v>
      </c>
    </row>
    <row r="16" spans="1:23" x14ac:dyDescent="0.3">
      <c r="A16" t="s">
        <v>89</v>
      </c>
      <c r="P16" t="str">
        <f t="shared" si="0"/>
        <v>East Suffolk</v>
      </c>
      <c r="Q16" t="s">
        <v>1035</v>
      </c>
      <c r="S16" t="s">
        <v>89</v>
      </c>
      <c r="T16" t="str">
        <f>VLOOKUP(S16,lifesatisfaction!B$11:B$359,1,FALSE)</f>
        <v>East Cambridgeshire</v>
      </c>
      <c r="U16" t="str">
        <f t="shared" si="1"/>
        <v>East Cambridgeshire</v>
      </c>
      <c r="V16" t="str">
        <f t="shared" si="2"/>
        <v>East Cambridgeshire</v>
      </c>
      <c r="W16" t="s">
        <v>26</v>
      </c>
    </row>
    <row r="17" spans="1:23" x14ac:dyDescent="0.3">
      <c r="A17" t="s">
        <v>90</v>
      </c>
      <c r="P17" t="str">
        <f t="shared" si="0"/>
        <v>Forest of Dean</v>
      </c>
      <c r="Q17" t="s">
        <v>110</v>
      </c>
      <c r="S17" t="s">
        <v>90</v>
      </c>
      <c r="T17" t="str">
        <f>VLOOKUP(S17,lifesatisfaction!B$11:B$359,1,FALSE)</f>
        <v>East Devon</v>
      </c>
      <c r="U17" t="str">
        <f t="shared" si="1"/>
        <v>East Devon</v>
      </c>
      <c r="V17" t="str">
        <f t="shared" si="2"/>
        <v>East Devon</v>
      </c>
      <c r="W17" t="s">
        <v>27</v>
      </c>
    </row>
    <row r="18" spans="1:23" x14ac:dyDescent="0.3">
      <c r="A18" t="s">
        <v>94</v>
      </c>
      <c r="P18" t="str">
        <f t="shared" si="0"/>
        <v>Hampshire</v>
      </c>
      <c r="Q18" t="s">
        <v>339</v>
      </c>
      <c r="S18" t="s">
        <v>94</v>
      </c>
      <c r="T18" t="str">
        <f>VLOOKUP(S18,lifesatisfaction!B$11:B$359,1,FALSE)</f>
        <v>East Lindsey</v>
      </c>
      <c r="U18" t="str">
        <f t="shared" si="1"/>
        <v>East Lindsey</v>
      </c>
      <c r="V18" t="str">
        <f t="shared" si="2"/>
        <v>East Lindsey</v>
      </c>
      <c r="W18" t="s">
        <v>28</v>
      </c>
    </row>
    <row r="19" spans="1:23" x14ac:dyDescent="0.3">
      <c r="A19" t="s">
        <v>96</v>
      </c>
      <c r="P19" t="str">
        <f t="shared" si="0"/>
        <v>Harborough</v>
      </c>
      <c r="Q19" t="s">
        <v>124</v>
      </c>
      <c r="S19" t="s">
        <v>96</v>
      </c>
      <c r="T19" t="str">
        <f>VLOOKUP(S19,lifesatisfaction!B$11:B$359,1,FALSE)</f>
        <v>East Riding of Yorkshire</v>
      </c>
      <c r="U19" t="str">
        <f t="shared" si="1"/>
        <v>East Riding of Yorkshire</v>
      </c>
      <c r="V19" t="str">
        <f t="shared" si="2"/>
        <v>East Riding of Yorkshire</v>
      </c>
      <c r="W19" t="s">
        <v>29</v>
      </c>
    </row>
    <row r="20" spans="1:23" x14ac:dyDescent="0.3">
      <c r="A20" t="s">
        <v>1035</v>
      </c>
      <c r="P20" t="str">
        <f t="shared" si="0"/>
        <v>Herefordshire, County of</v>
      </c>
      <c r="Q20" t="s">
        <v>134</v>
      </c>
      <c r="S20" t="s">
        <v>1035</v>
      </c>
      <c r="T20" t="str">
        <f>VLOOKUP(S20,lifesatisfaction!B$11:B$359,1,FALSE)</f>
        <v>East Suffolk</v>
      </c>
      <c r="U20" t="str">
        <f t="shared" ref="U20" si="3">VLOOKUP(T20,W$1:W$296,1,FALSE)</f>
        <v>East Suffolk</v>
      </c>
      <c r="V20" t="str">
        <f t="shared" ref="V20" si="4">VLOOKUP(T20,Q$1:Q$288,1,FALSE)</f>
        <v>East Suffolk</v>
      </c>
      <c r="W20" t="s">
        <v>30</v>
      </c>
    </row>
    <row r="21" spans="1:23" x14ac:dyDescent="0.3">
      <c r="A21" t="s">
        <v>337</v>
      </c>
      <c r="P21" t="str">
        <f t="shared" si="0"/>
        <v>Isle of Wight</v>
      </c>
      <c r="Q21" t="s">
        <v>144</v>
      </c>
      <c r="S21" t="s">
        <v>337</v>
      </c>
      <c r="T21" t="str">
        <f>VLOOKUP(S21,lifesatisfaction!B$11:B$359,1,FALSE)</f>
        <v>East Sussex</v>
      </c>
      <c r="U21" t="e">
        <f t="shared" si="1"/>
        <v>#N/A</v>
      </c>
      <c r="V21" t="e">
        <f t="shared" si="2"/>
        <v>#N/A</v>
      </c>
      <c r="W21" t="s">
        <v>31</v>
      </c>
    </row>
    <row r="22" spans="1:23" x14ac:dyDescent="0.3">
      <c r="A22" t="s">
        <v>100</v>
      </c>
      <c r="P22" t="str">
        <f t="shared" si="0"/>
        <v>King's Lynn and West Norfolk</v>
      </c>
      <c r="Q22" t="s">
        <v>149</v>
      </c>
      <c r="S22" t="s">
        <v>100</v>
      </c>
      <c r="T22" t="str">
        <f>VLOOKUP(S22,lifesatisfaction!B$11:B$359,1,FALSE)</f>
        <v>Eden</v>
      </c>
      <c r="U22" t="e">
        <f t="shared" si="1"/>
        <v>#N/A</v>
      </c>
      <c r="V22" t="e">
        <f t="shared" si="2"/>
        <v>#N/A</v>
      </c>
      <c r="W22" t="s">
        <v>32</v>
      </c>
    </row>
    <row r="23" spans="1:23" x14ac:dyDescent="0.3">
      <c r="A23" t="s">
        <v>338</v>
      </c>
      <c r="P23" t="str">
        <f t="shared" si="0"/>
        <v>Lancashire</v>
      </c>
      <c r="Q23" t="s">
        <v>340</v>
      </c>
      <c r="S23" t="s">
        <v>338</v>
      </c>
      <c r="T23" t="str">
        <f>VLOOKUP(S23,lifesatisfaction!B$11:B$359,1,FALSE)</f>
        <v>Essex</v>
      </c>
      <c r="U23" t="e">
        <f t="shared" si="1"/>
        <v>#N/A</v>
      </c>
      <c r="V23" t="e">
        <f t="shared" si="2"/>
        <v>#N/A</v>
      </c>
      <c r="W23" t="s">
        <v>1033</v>
      </c>
    </row>
    <row r="24" spans="1:23" x14ac:dyDescent="0.3">
      <c r="A24" t="s">
        <v>1008</v>
      </c>
      <c r="P24" t="str">
        <f t="shared" si="0"/>
        <v>Lewes</v>
      </c>
      <c r="Q24" t="s">
        <v>158</v>
      </c>
      <c r="S24" t="s">
        <v>1008</v>
      </c>
      <c r="T24" t="str">
        <f>VLOOKUP(S24,lifesatisfaction!B$11:B$359,1,FALSE)</f>
        <v>Folkestone and Hythe</v>
      </c>
      <c r="U24" t="str">
        <f t="shared" si="1"/>
        <v>Folkestone and Hythe</v>
      </c>
      <c r="V24" t="e">
        <f t="shared" si="2"/>
        <v>#N/A</v>
      </c>
      <c r="W24" t="s">
        <v>34</v>
      </c>
    </row>
    <row r="25" spans="1:23" x14ac:dyDescent="0.3">
      <c r="A25" t="s">
        <v>110</v>
      </c>
      <c r="P25" t="str">
        <f t="shared" si="0"/>
        <v>Lichfield</v>
      </c>
      <c r="Q25" t="s">
        <v>160</v>
      </c>
      <c r="S25" t="s">
        <v>110</v>
      </c>
      <c r="T25" t="str">
        <f>VLOOKUP(S25,lifesatisfaction!B$11:B$359,1,FALSE)</f>
        <v>Forest of Dean</v>
      </c>
      <c r="U25" t="str">
        <f t="shared" si="1"/>
        <v>Forest of Dean</v>
      </c>
      <c r="V25" t="str">
        <f t="shared" si="2"/>
        <v>Forest of Dean</v>
      </c>
      <c r="W25" t="s">
        <v>35</v>
      </c>
    </row>
    <row r="26" spans="1:23" x14ac:dyDescent="0.3">
      <c r="A26" t="s">
        <v>122</v>
      </c>
      <c r="P26" t="str">
        <f t="shared" si="0"/>
        <v>Lincolnshire</v>
      </c>
      <c r="Q26" t="s">
        <v>342</v>
      </c>
      <c r="S26" t="s">
        <v>122</v>
      </c>
      <c r="T26" t="str">
        <f>VLOOKUP(S26,lifesatisfaction!B$11:B$359,1,FALSE)</f>
        <v>Hambleton</v>
      </c>
      <c r="U26" t="e">
        <f t="shared" si="1"/>
        <v>#N/A</v>
      </c>
      <c r="V26" t="e">
        <f t="shared" si="2"/>
        <v>#N/A</v>
      </c>
      <c r="W26" t="s">
        <v>36</v>
      </c>
    </row>
    <row r="27" spans="1:23" x14ac:dyDescent="0.3">
      <c r="A27" t="s">
        <v>339</v>
      </c>
      <c r="P27" t="str">
        <f t="shared" si="0"/>
        <v>Malvern Hills</v>
      </c>
      <c r="Q27" t="s">
        <v>166</v>
      </c>
      <c r="S27" t="s">
        <v>339</v>
      </c>
      <c r="T27" t="str">
        <f>VLOOKUP(S27,lifesatisfaction!B$11:B$359,1,FALSE)</f>
        <v>Hampshire</v>
      </c>
      <c r="U27" t="e">
        <f t="shared" si="1"/>
        <v>#N/A</v>
      </c>
      <c r="V27" t="str">
        <f t="shared" si="2"/>
        <v>Hampshire</v>
      </c>
      <c r="W27" t="s">
        <v>37</v>
      </c>
    </row>
    <row r="28" spans="1:23" x14ac:dyDescent="0.3">
      <c r="A28" t="s">
        <v>124</v>
      </c>
      <c r="P28" t="str">
        <f t="shared" si="0"/>
        <v>Melton</v>
      </c>
      <c r="Q28" t="s">
        <v>170</v>
      </c>
      <c r="S28" t="s">
        <v>124</v>
      </c>
      <c r="T28" t="str">
        <f>VLOOKUP(S28,lifesatisfaction!B$11:B$359,1,FALSE)</f>
        <v>Harborough</v>
      </c>
      <c r="U28" t="str">
        <f t="shared" si="1"/>
        <v>Harborough</v>
      </c>
      <c r="V28" t="str">
        <f t="shared" si="2"/>
        <v>Harborough</v>
      </c>
      <c r="W28" t="s">
        <v>38</v>
      </c>
    </row>
    <row r="29" spans="1:23" x14ac:dyDescent="0.3">
      <c r="A29" t="s">
        <v>127</v>
      </c>
      <c r="P29" t="str">
        <f t="shared" si="0"/>
        <v>Mid Devon</v>
      </c>
      <c r="Q29" t="s">
        <v>173</v>
      </c>
      <c r="S29" t="s">
        <v>127</v>
      </c>
      <c r="T29" t="str">
        <f>VLOOKUP(S29,lifesatisfaction!B$11:B$359,1,FALSE)</f>
        <v>Harrogate</v>
      </c>
      <c r="U29" t="e">
        <f t="shared" si="1"/>
        <v>#N/A</v>
      </c>
      <c r="V29" t="e">
        <f t="shared" si="2"/>
        <v>#N/A</v>
      </c>
      <c r="W29" t="s">
        <v>39</v>
      </c>
    </row>
    <row r="30" spans="1:23" x14ac:dyDescent="0.3">
      <c r="A30" t="s">
        <v>134</v>
      </c>
      <c r="P30" t="str">
        <f t="shared" si="0"/>
        <v>Mid Suffolk</v>
      </c>
      <c r="Q30" t="s">
        <v>174</v>
      </c>
      <c r="S30" t="s">
        <v>134</v>
      </c>
      <c r="T30" t="str">
        <f>VLOOKUP(S30,lifesatisfaction!B$11:B$359,1,FALSE)</f>
        <v>Herefordshire, County of</v>
      </c>
      <c r="U30" t="str">
        <f t="shared" si="1"/>
        <v>Herefordshire, County of</v>
      </c>
      <c r="V30" t="str">
        <f t="shared" si="2"/>
        <v>Herefordshire, County of</v>
      </c>
      <c r="W30" t="s">
        <v>40</v>
      </c>
    </row>
    <row r="31" spans="1:23" x14ac:dyDescent="0.3">
      <c r="A31" t="s">
        <v>144</v>
      </c>
      <c r="P31" t="str">
        <f t="shared" si="0"/>
        <v>Norfolk</v>
      </c>
      <c r="Q31" t="s">
        <v>343</v>
      </c>
      <c r="S31" t="s">
        <v>144</v>
      </c>
      <c r="T31" t="str">
        <f>VLOOKUP(S31,lifesatisfaction!B$11:B$359,1,FALSE)</f>
        <v>Isle of Wight</v>
      </c>
      <c r="U31" t="str">
        <f t="shared" si="1"/>
        <v>Isle of Wight</v>
      </c>
      <c r="V31" t="str">
        <f t="shared" si="2"/>
        <v>Isle of Wight</v>
      </c>
      <c r="W31" t="s">
        <v>41</v>
      </c>
    </row>
    <row r="32" spans="1:23" x14ac:dyDescent="0.3">
      <c r="A32" t="s">
        <v>149</v>
      </c>
      <c r="P32" t="str">
        <f t="shared" si="0"/>
        <v>North Devon</v>
      </c>
      <c r="Q32" t="s">
        <v>184</v>
      </c>
      <c r="S32" t="s">
        <v>149</v>
      </c>
      <c r="T32" t="str">
        <f>VLOOKUP(S32,lifesatisfaction!B$11:B$359,1,FALSE)</f>
        <v>King's Lynn and West Norfolk</v>
      </c>
      <c r="U32" t="str">
        <f t="shared" si="1"/>
        <v>King's Lynn and West Norfolk</v>
      </c>
      <c r="V32" t="str">
        <f t="shared" si="2"/>
        <v>King's Lynn and West Norfolk</v>
      </c>
      <c r="W32" t="s">
        <v>42</v>
      </c>
    </row>
    <row r="33" spans="1:23" x14ac:dyDescent="0.3">
      <c r="A33" t="s">
        <v>340</v>
      </c>
      <c r="P33" t="str">
        <f t="shared" si="0"/>
        <v>North Kesteven</v>
      </c>
      <c r="Q33" t="s">
        <v>189</v>
      </c>
      <c r="S33" t="s">
        <v>340</v>
      </c>
      <c r="T33" t="str">
        <f>VLOOKUP(S33,lifesatisfaction!B$11:B$359,1,FALSE)</f>
        <v>Lancashire</v>
      </c>
      <c r="U33" t="e">
        <f t="shared" si="1"/>
        <v>#N/A</v>
      </c>
      <c r="V33" t="str">
        <f t="shared" si="2"/>
        <v>Lancashire</v>
      </c>
      <c r="W33" t="s">
        <v>43</v>
      </c>
    </row>
    <row r="34" spans="1:23" x14ac:dyDescent="0.3">
      <c r="A34" t="s">
        <v>158</v>
      </c>
      <c r="P34" t="str">
        <f t="shared" si="0"/>
        <v>North Lincolnshire</v>
      </c>
      <c r="Q34" t="s">
        <v>190</v>
      </c>
      <c r="S34" t="s">
        <v>158</v>
      </c>
      <c r="T34" t="str">
        <f>VLOOKUP(S34,lifesatisfaction!B$11:B$359,1,FALSE)</f>
        <v>Lewes</v>
      </c>
      <c r="U34" t="str">
        <f t="shared" si="1"/>
        <v>Lewes</v>
      </c>
      <c r="V34" t="str">
        <f t="shared" si="2"/>
        <v>Lewes</v>
      </c>
      <c r="W34" t="s">
        <v>44</v>
      </c>
    </row>
    <row r="35" spans="1:23" x14ac:dyDescent="0.3">
      <c r="A35" t="s">
        <v>160</v>
      </c>
      <c r="P35" t="str">
        <f t="shared" si="0"/>
        <v>North Norfolk</v>
      </c>
      <c r="Q35" t="s">
        <v>191</v>
      </c>
      <c r="S35" t="s">
        <v>160</v>
      </c>
      <c r="T35" t="str">
        <f>VLOOKUP(S35,lifesatisfaction!B$11:B$359,1,FALSE)</f>
        <v>Lichfield</v>
      </c>
      <c r="U35" t="str">
        <f t="shared" si="1"/>
        <v>Lichfield</v>
      </c>
      <c r="V35" t="str">
        <f t="shared" si="2"/>
        <v>Lichfield</v>
      </c>
      <c r="W35" t="s">
        <v>45</v>
      </c>
    </row>
    <row r="36" spans="1:23" x14ac:dyDescent="0.3">
      <c r="A36" t="s">
        <v>342</v>
      </c>
      <c r="P36" t="str">
        <f t="shared" si="0"/>
        <v>North Somerset</v>
      </c>
      <c r="Q36" t="s">
        <v>192</v>
      </c>
      <c r="S36" t="s">
        <v>342</v>
      </c>
      <c r="T36" t="str">
        <f>VLOOKUP(S36,lifesatisfaction!B$11:B$359,1,FALSE)</f>
        <v>Lincolnshire</v>
      </c>
      <c r="U36" t="e">
        <f t="shared" si="1"/>
        <v>#N/A</v>
      </c>
      <c r="V36" t="str">
        <f t="shared" si="2"/>
        <v>Lincolnshire</v>
      </c>
      <c r="W36" t="s">
        <v>46</v>
      </c>
    </row>
    <row r="37" spans="1:23" x14ac:dyDescent="0.3">
      <c r="A37" t="s">
        <v>166</v>
      </c>
      <c r="P37" t="str">
        <f t="shared" si="0"/>
        <v>North Yorkshire</v>
      </c>
      <c r="Q37" t="s">
        <v>344</v>
      </c>
      <c r="S37" t="s">
        <v>166</v>
      </c>
      <c r="T37" t="str">
        <f>VLOOKUP(S37,lifesatisfaction!B$11:B$359,1,FALSE)</f>
        <v>Malvern Hills</v>
      </c>
      <c r="U37" t="str">
        <f t="shared" si="1"/>
        <v>Malvern Hills</v>
      </c>
      <c r="V37" t="str">
        <f t="shared" si="2"/>
        <v>Malvern Hills</v>
      </c>
      <c r="W37" t="s">
        <v>885</v>
      </c>
    </row>
    <row r="38" spans="1:23" x14ac:dyDescent="0.3">
      <c r="A38" t="s">
        <v>170</v>
      </c>
      <c r="P38" t="str">
        <f t="shared" si="0"/>
        <v>Northumberland</v>
      </c>
      <c r="Q38" t="s">
        <v>197</v>
      </c>
      <c r="S38" t="s">
        <v>170</v>
      </c>
      <c r="T38" t="str">
        <f>VLOOKUP(S38,lifesatisfaction!B$11:B$359,1,FALSE)</f>
        <v>Melton</v>
      </c>
      <c r="U38" t="str">
        <f t="shared" si="1"/>
        <v>Melton</v>
      </c>
      <c r="V38" t="str">
        <f t="shared" si="2"/>
        <v>Melton</v>
      </c>
      <c r="W38" t="s">
        <v>47</v>
      </c>
    </row>
    <row r="39" spans="1:23" x14ac:dyDescent="0.3">
      <c r="A39" t="s">
        <v>171</v>
      </c>
      <c r="P39" t="str">
        <f t="shared" si="0"/>
        <v>Ribble Valley</v>
      </c>
      <c r="Q39" t="s">
        <v>216</v>
      </c>
      <c r="S39" t="s">
        <v>171</v>
      </c>
      <c r="T39" t="str">
        <f>VLOOKUP(S39,lifesatisfaction!B$11:B$359,1,FALSE)</f>
        <v>Mendip</v>
      </c>
      <c r="U39" t="e">
        <f t="shared" si="1"/>
        <v>#N/A</v>
      </c>
      <c r="V39" t="e">
        <f t="shared" si="2"/>
        <v>#N/A</v>
      </c>
      <c r="W39" t="s">
        <v>48</v>
      </c>
    </row>
    <row r="40" spans="1:23" x14ac:dyDescent="0.3">
      <c r="A40" t="s">
        <v>173</v>
      </c>
      <c r="P40" t="str">
        <f t="shared" si="0"/>
        <v>Rother</v>
      </c>
      <c r="Q40" t="s">
        <v>222</v>
      </c>
      <c r="S40" t="s">
        <v>173</v>
      </c>
      <c r="T40" t="str">
        <f>VLOOKUP(S40,lifesatisfaction!B$11:B$359,1,FALSE)</f>
        <v>Mid Devon</v>
      </c>
      <c r="U40" t="str">
        <f t="shared" si="1"/>
        <v>Mid Devon</v>
      </c>
      <c r="V40" t="str">
        <f t="shared" si="2"/>
        <v>Mid Devon</v>
      </c>
      <c r="W40" t="s">
        <v>49</v>
      </c>
    </row>
    <row r="41" spans="1:23" x14ac:dyDescent="0.3">
      <c r="A41" t="s">
        <v>174</v>
      </c>
      <c r="P41" t="str">
        <f t="shared" si="0"/>
        <v>Rugby</v>
      </c>
      <c r="Q41" t="s">
        <v>224</v>
      </c>
      <c r="S41" t="s">
        <v>174</v>
      </c>
      <c r="T41" t="str">
        <f>VLOOKUP(S41,lifesatisfaction!B$11:B$359,1,FALSE)</f>
        <v>Mid Suffolk</v>
      </c>
      <c r="U41" t="str">
        <f t="shared" si="1"/>
        <v>Mid Suffolk</v>
      </c>
      <c r="V41" t="str">
        <f t="shared" si="2"/>
        <v>Mid Suffolk</v>
      </c>
      <c r="W41" t="s">
        <v>50</v>
      </c>
    </row>
    <row r="42" spans="1:23" x14ac:dyDescent="0.3">
      <c r="A42" t="s">
        <v>343</v>
      </c>
      <c r="P42" t="str">
        <f t="shared" si="0"/>
        <v>Rutland</v>
      </c>
      <c r="Q42" t="s">
        <v>228</v>
      </c>
      <c r="S42" t="s">
        <v>343</v>
      </c>
      <c r="T42" t="str">
        <f>VLOOKUP(S42,lifesatisfaction!B$11:B$359,1,FALSE)</f>
        <v>Norfolk</v>
      </c>
      <c r="U42" t="e">
        <f t="shared" si="1"/>
        <v>#N/A</v>
      </c>
      <c r="V42" t="str">
        <f t="shared" si="2"/>
        <v>Norfolk</v>
      </c>
      <c r="W42" t="s">
        <v>51</v>
      </c>
    </row>
    <row r="43" spans="1:23" x14ac:dyDescent="0.3">
      <c r="A43" s="68" t="s">
        <v>184</v>
      </c>
      <c r="P43" t="str">
        <f t="shared" si="0"/>
        <v>Shropshire</v>
      </c>
      <c r="Q43" t="s">
        <v>238</v>
      </c>
      <c r="S43" t="s">
        <v>184</v>
      </c>
      <c r="T43" t="str">
        <f>VLOOKUP(S43,lifesatisfaction!B$11:B$359,1,FALSE)</f>
        <v>North Devon</v>
      </c>
      <c r="U43" t="str">
        <f t="shared" si="1"/>
        <v>North Devon</v>
      </c>
      <c r="V43" t="str">
        <f t="shared" si="2"/>
        <v>North Devon</v>
      </c>
      <c r="W43" t="s">
        <v>52</v>
      </c>
    </row>
    <row r="44" spans="1:23" x14ac:dyDescent="0.3">
      <c r="A44" t="s">
        <v>189</v>
      </c>
      <c r="P44" t="str">
        <f t="shared" si="0"/>
        <v>South Cambridgeshire</v>
      </c>
      <c r="Q44" t="s">
        <v>242</v>
      </c>
      <c r="S44" t="s">
        <v>189</v>
      </c>
      <c r="T44" t="str">
        <f>VLOOKUP(S44,lifesatisfaction!B$11:B$359,1,FALSE)</f>
        <v>North Kesteven</v>
      </c>
      <c r="U44" t="str">
        <f t="shared" si="1"/>
        <v>North Kesteven</v>
      </c>
      <c r="V44" t="str">
        <f t="shared" si="2"/>
        <v>North Kesteven</v>
      </c>
      <c r="W44" t="s">
        <v>53</v>
      </c>
    </row>
    <row r="45" spans="1:23" x14ac:dyDescent="0.3">
      <c r="A45" s="22" t="s">
        <v>190</v>
      </c>
      <c r="P45" t="str">
        <f t="shared" si="0"/>
        <v>South Hams</v>
      </c>
      <c r="Q45" t="s">
        <v>245</v>
      </c>
      <c r="S45" t="s">
        <v>190</v>
      </c>
      <c r="T45" t="str">
        <f>VLOOKUP(S45,lifesatisfaction!B$11:B$359,1,FALSE)</f>
        <v>North Lincolnshire</v>
      </c>
      <c r="U45" t="str">
        <f t="shared" si="1"/>
        <v>North Lincolnshire</v>
      </c>
      <c r="V45" t="str">
        <f t="shared" si="2"/>
        <v>North Lincolnshire</v>
      </c>
      <c r="W45" t="s">
        <v>55</v>
      </c>
    </row>
    <row r="46" spans="1:23" x14ac:dyDescent="0.3">
      <c r="A46" t="s">
        <v>191</v>
      </c>
      <c r="P46" t="str">
        <f t="shared" si="0"/>
        <v>South Holland</v>
      </c>
      <c r="Q46" t="s">
        <v>246</v>
      </c>
      <c r="S46" t="s">
        <v>191</v>
      </c>
      <c r="T46" t="str">
        <f>VLOOKUP(S46,lifesatisfaction!B$11:B$359,1,FALSE)</f>
        <v>North Norfolk</v>
      </c>
      <c r="U46" t="str">
        <f t="shared" si="1"/>
        <v>North Norfolk</v>
      </c>
      <c r="V46" t="str">
        <f t="shared" si="2"/>
        <v>North Norfolk</v>
      </c>
      <c r="W46" t="s">
        <v>56</v>
      </c>
    </row>
    <row r="47" spans="1:23" x14ac:dyDescent="0.3">
      <c r="A47" t="s">
        <v>192</v>
      </c>
      <c r="P47" t="str">
        <f t="shared" si="0"/>
        <v>South Kesteven</v>
      </c>
      <c r="Q47" t="s">
        <v>247</v>
      </c>
      <c r="S47" t="s">
        <v>192</v>
      </c>
      <c r="T47" t="str">
        <f>VLOOKUP(S47,lifesatisfaction!B$11:B$359,1,FALSE)</f>
        <v>North Somerset</v>
      </c>
      <c r="U47" t="str">
        <f t="shared" si="1"/>
        <v>North Somerset</v>
      </c>
      <c r="V47" t="str">
        <f t="shared" si="2"/>
        <v>North Somerset</v>
      </c>
      <c r="W47" t="s">
        <v>57</v>
      </c>
    </row>
    <row r="48" spans="1:23" x14ac:dyDescent="0.3">
      <c r="A48" t="s">
        <v>344</v>
      </c>
      <c r="P48" t="str">
        <f t="shared" si="0"/>
        <v>South Oxfordshire</v>
      </c>
      <c r="Q48" t="s">
        <v>251</v>
      </c>
      <c r="S48" t="s">
        <v>344</v>
      </c>
      <c r="T48" t="str">
        <f>VLOOKUP(S48,lifesatisfaction!B$11:B$359,1,FALSE)</f>
        <v>North Yorkshire</v>
      </c>
      <c r="U48" t="str">
        <f t="shared" si="1"/>
        <v>North Yorkshire</v>
      </c>
      <c r="V48" t="str">
        <f t="shared" si="2"/>
        <v>North Yorkshire</v>
      </c>
      <c r="W48" t="s">
        <v>58</v>
      </c>
    </row>
    <row r="49" spans="1:23" x14ac:dyDescent="0.3">
      <c r="A49" t="s">
        <v>197</v>
      </c>
      <c r="P49" t="str">
        <f t="shared" si="0"/>
        <v>Stafford</v>
      </c>
      <c r="Q49" t="s">
        <v>263</v>
      </c>
      <c r="S49" t="s">
        <v>197</v>
      </c>
      <c r="T49" t="str">
        <f>VLOOKUP(S49,lifesatisfaction!B$11:B$359,1,FALSE)</f>
        <v>Northumberland</v>
      </c>
      <c r="U49" t="str">
        <f t="shared" si="1"/>
        <v>Northumberland</v>
      </c>
      <c r="V49" t="str">
        <f t="shared" si="2"/>
        <v>Northumberland</v>
      </c>
      <c r="W49" t="s">
        <v>59</v>
      </c>
    </row>
    <row r="50" spans="1:23" x14ac:dyDescent="0.3">
      <c r="A50" t="s">
        <v>345</v>
      </c>
      <c r="P50" t="str">
        <f t="shared" si="0"/>
        <v>Staffordshire</v>
      </c>
      <c r="Q50" t="s">
        <v>348</v>
      </c>
      <c r="S50" t="s">
        <v>345</v>
      </c>
      <c r="T50" t="str">
        <f>VLOOKUP(S50,lifesatisfaction!B$11:B$359,1,FALSE)</f>
        <v>Nottinghamshire</v>
      </c>
      <c r="U50" t="e">
        <f t="shared" si="1"/>
        <v>#N/A</v>
      </c>
      <c r="V50" t="e">
        <f t="shared" si="2"/>
        <v>#N/A</v>
      </c>
      <c r="W50" t="s">
        <v>60</v>
      </c>
    </row>
    <row r="51" spans="1:23" x14ac:dyDescent="0.3">
      <c r="A51" t="s">
        <v>216</v>
      </c>
      <c r="P51" t="str">
        <f t="shared" si="0"/>
        <v>Stratford-on-Avon</v>
      </c>
      <c r="Q51" t="s">
        <v>269</v>
      </c>
      <c r="S51" t="s">
        <v>216</v>
      </c>
      <c r="T51" t="str">
        <f>VLOOKUP(S51,lifesatisfaction!B$11:B$359,1,FALSE)</f>
        <v>Ribble Valley</v>
      </c>
      <c r="U51" t="str">
        <f t="shared" si="1"/>
        <v>Ribble Valley</v>
      </c>
      <c r="V51" t="str">
        <f t="shared" si="2"/>
        <v>Ribble Valley</v>
      </c>
      <c r="W51" t="s">
        <v>61</v>
      </c>
    </row>
    <row r="52" spans="1:23" x14ac:dyDescent="0.3">
      <c r="A52" t="s">
        <v>218</v>
      </c>
      <c r="P52" t="str">
        <f t="shared" si="0"/>
        <v>Stroud</v>
      </c>
      <c r="Q52" t="s">
        <v>270</v>
      </c>
      <c r="S52" t="s">
        <v>218</v>
      </c>
      <c r="T52" t="str">
        <f>VLOOKUP(S52,lifesatisfaction!B$11:B$359,1,FALSE)</f>
        <v>Richmondshire</v>
      </c>
      <c r="U52" t="e">
        <f t="shared" si="1"/>
        <v>#N/A</v>
      </c>
      <c r="V52" t="e">
        <f t="shared" si="2"/>
        <v>#N/A</v>
      </c>
      <c r="W52" t="s">
        <v>62</v>
      </c>
    </row>
    <row r="53" spans="1:23" x14ac:dyDescent="0.3">
      <c r="A53" t="s">
        <v>222</v>
      </c>
      <c r="P53" t="str">
        <f t="shared" si="0"/>
        <v>Suffolk</v>
      </c>
      <c r="Q53" t="s">
        <v>349</v>
      </c>
      <c r="S53" t="s">
        <v>222</v>
      </c>
      <c r="T53" t="str">
        <f>VLOOKUP(S53,lifesatisfaction!B$11:B$359,1,FALSE)</f>
        <v>Rother</v>
      </c>
      <c r="U53" t="str">
        <f t="shared" si="1"/>
        <v>Rother</v>
      </c>
      <c r="V53" t="str">
        <f t="shared" si="2"/>
        <v>Rother</v>
      </c>
      <c r="W53" t="s">
        <v>63</v>
      </c>
    </row>
    <row r="54" spans="1:23" x14ac:dyDescent="0.3">
      <c r="A54" t="s">
        <v>224</v>
      </c>
      <c r="P54" t="str">
        <f t="shared" si="0"/>
        <v>Teignbridge</v>
      </c>
      <c r="Q54" t="s">
        <v>281</v>
      </c>
      <c r="S54" t="s">
        <v>224</v>
      </c>
      <c r="T54" t="str">
        <f>VLOOKUP(S54,lifesatisfaction!B$11:B$359,1,FALSE)</f>
        <v>Rugby</v>
      </c>
      <c r="U54" t="str">
        <f t="shared" ref="U54:U87" si="5">VLOOKUP(T54,W$1:W$296,1,FALSE)</f>
        <v>Rugby</v>
      </c>
      <c r="V54" t="str">
        <f t="shared" ref="V54:V112" si="6">VLOOKUP(T54,Q$1:Q$288,1,FALSE)</f>
        <v>Rugby</v>
      </c>
      <c r="W54" t="s">
        <v>64</v>
      </c>
    </row>
    <row r="55" spans="1:23" x14ac:dyDescent="0.3">
      <c r="A55" t="s">
        <v>228</v>
      </c>
      <c r="P55" t="str">
        <f t="shared" si="0"/>
        <v>Tewkesbury</v>
      </c>
      <c r="Q55" t="s">
        <v>285</v>
      </c>
      <c r="S55" t="s">
        <v>228</v>
      </c>
      <c r="T55" t="str">
        <f>VLOOKUP(S55,lifesatisfaction!B$11:B$359,1,FALSE)</f>
        <v>Rutland</v>
      </c>
      <c r="U55" t="str">
        <f t="shared" si="5"/>
        <v>Rutland</v>
      </c>
      <c r="V55" t="str">
        <f t="shared" si="6"/>
        <v>Rutland</v>
      </c>
      <c r="W55" t="s">
        <v>66</v>
      </c>
    </row>
    <row r="56" spans="1:23" x14ac:dyDescent="0.3">
      <c r="A56" t="s">
        <v>229</v>
      </c>
      <c r="P56" t="str">
        <f t="shared" si="0"/>
        <v>Torridge</v>
      </c>
      <c r="Q56" t="s">
        <v>291</v>
      </c>
      <c r="S56" t="s">
        <v>229</v>
      </c>
      <c r="T56" t="str">
        <f>VLOOKUP(S56,lifesatisfaction!B$11:B$359,1,FALSE)</f>
        <v>Ryedale</v>
      </c>
      <c r="U56" t="e">
        <f t="shared" si="5"/>
        <v>#N/A</v>
      </c>
      <c r="V56" t="e">
        <f t="shared" si="6"/>
        <v>#N/A</v>
      </c>
      <c r="W56" t="s">
        <v>68</v>
      </c>
    </row>
    <row r="57" spans="1:23" x14ac:dyDescent="0.3">
      <c r="A57" t="s">
        <v>232</v>
      </c>
      <c r="P57" t="str">
        <f t="shared" si="0"/>
        <v>Uttlesford</v>
      </c>
      <c r="Q57" t="s">
        <v>295</v>
      </c>
      <c r="S57" t="s">
        <v>232</v>
      </c>
      <c r="T57" t="str">
        <f>VLOOKUP(S57,lifesatisfaction!B$11:B$359,1,FALSE)</f>
        <v>Scarborough</v>
      </c>
      <c r="U57" t="e">
        <f t="shared" si="5"/>
        <v>#N/A</v>
      </c>
      <c r="V57" t="e">
        <f t="shared" si="6"/>
        <v>#N/A</v>
      </c>
      <c r="W57" t="s">
        <v>69</v>
      </c>
    </row>
    <row r="58" spans="1:23" x14ac:dyDescent="0.3">
      <c r="A58" t="s">
        <v>233</v>
      </c>
      <c r="P58" t="str">
        <f t="shared" si="0"/>
        <v>Vale of White Horse</v>
      </c>
      <c r="Q58" t="s">
        <v>296</v>
      </c>
      <c r="S58" t="s">
        <v>233</v>
      </c>
      <c r="T58" t="str">
        <f>VLOOKUP(S58,lifesatisfaction!B$11:B$359,1,FALSE)</f>
        <v>Sedgemoor</v>
      </c>
      <c r="U58" t="e">
        <f t="shared" si="5"/>
        <v>#N/A</v>
      </c>
      <c r="V58" t="e">
        <f t="shared" si="6"/>
        <v>#N/A</v>
      </c>
      <c r="W58" t="s">
        <v>72</v>
      </c>
    </row>
    <row r="59" spans="1:23" x14ac:dyDescent="0.3">
      <c r="A59" t="s">
        <v>235</v>
      </c>
      <c r="P59" t="str">
        <f t="shared" si="0"/>
        <v>Wealden</v>
      </c>
      <c r="Q59" t="s">
        <v>306</v>
      </c>
      <c r="S59" t="s">
        <v>235</v>
      </c>
      <c r="T59" t="str">
        <f>VLOOKUP(S59,lifesatisfaction!B$11:B$359,1,FALSE)</f>
        <v>Selby</v>
      </c>
      <c r="U59" t="e">
        <f t="shared" si="5"/>
        <v>#N/A</v>
      </c>
      <c r="V59" t="e">
        <f t="shared" si="6"/>
        <v>#N/A</v>
      </c>
      <c r="W59" t="s">
        <v>73</v>
      </c>
    </row>
    <row r="60" spans="1:23" x14ac:dyDescent="0.3">
      <c r="A60" t="s">
        <v>238</v>
      </c>
      <c r="P60" t="str">
        <f t="shared" si="0"/>
        <v>West Devon</v>
      </c>
      <c r="Q60" t="s">
        <v>310</v>
      </c>
      <c r="S60" t="s">
        <v>238</v>
      </c>
      <c r="T60" t="str">
        <f>VLOOKUP(S60,lifesatisfaction!B$11:B$359,1,FALSE)</f>
        <v>Shropshire</v>
      </c>
      <c r="U60" t="str">
        <f t="shared" si="5"/>
        <v>Shropshire</v>
      </c>
      <c r="V60" t="str">
        <f t="shared" si="6"/>
        <v>Shropshire</v>
      </c>
      <c r="W60" t="s">
        <v>74</v>
      </c>
    </row>
    <row r="61" spans="1:23" x14ac:dyDescent="0.3">
      <c r="A61" t="s">
        <v>242</v>
      </c>
      <c r="P61" t="str">
        <f t="shared" si="0"/>
        <v>West Lindsey</v>
      </c>
      <c r="Q61" t="s">
        <v>313</v>
      </c>
      <c r="S61" t="s">
        <v>242</v>
      </c>
      <c r="T61" t="str">
        <f>VLOOKUP(S61,lifesatisfaction!B$11:B$359,1,FALSE)</f>
        <v>South Cambridgeshire</v>
      </c>
      <c r="U61" t="str">
        <f t="shared" si="5"/>
        <v>South Cambridgeshire</v>
      </c>
      <c r="V61" t="str">
        <f t="shared" si="6"/>
        <v>South Cambridgeshire</v>
      </c>
      <c r="W61" t="s">
        <v>75</v>
      </c>
    </row>
    <row r="62" spans="1:23" x14ac:dyDescent="0.3">
      <c r="A62" t="s">
        <v>245</v>
      </c>
      <c r="P62" t="str">
        <f t="shared" si="0"/>
        <v>West Northamptonshire</v>
      </c>
      <c r="Q62" t="s">
        <v>1030</v>
      </c>
      <c r="S62" t="s">
        <v>245</v>
      </c>
      <c r="T62" t="str">
        <f>VLOOKUP(S62,lifesatisfaction!B$11:B$359,1,FALSE)</f>
        <v>South Hams</v>
      </c>
      <c r="U62" t="str">
        <f t="shared" si="5"/>
        <v>South Hams</v>
      </c>
      <c r="V62" t="str">
        <f t="shared" si="6"/>
        <v>South Hams</v>
      </c>
      <c r="W62" t="s">
        <v>77</v>
      </c>
    </row>
    <row r="63" spans="1:23" x14ac:dyDescent="0.3">
      <c r="A63" t="s">
        <v>246</v>
      </c>
      <c r="P63" t="str">
        <f t="shared" si="0"/>
        <v>West Oxfordshire</v>
      </c>
      <c r="Q63" t="s">
        <v>314</v>
      </c>
      <c r="S63" t="s">
        <v>246</v>
      </c>
      <c r="T63" t="str">
        <f>VLOOKUP(S63,lifesatisfaction!B$11:B$359,1,FALSE)</f>
        <v>South Holland</v>
      </c>
      <c r="U63" t="str">
        <f t="shared" si="5"/>
        <v>South Holland</v>
      </c>
      <c r="V63" t="str">
        <f t="shared" si="6"/>
        <v>South Holland</v>
      </c>
      <c r="W63" t="s">
        <v>78</v>
      </c>
    </row>
    <row r="64" spans="1:23" x14ac:dyDescent="0.3">
      <c r="A64" t="s">
        <v>247</v>
      </c>
      <c r="P64" t="str">
        <f t="shared" si="0"/>
        <v>West Suffolk</v>
      </c>
      <c r="Q64" t="s">
        <v>1034</v>
      </c>
      <c r="S64" t="s">
        <v>247</v>
      </c>
      <c r="T64" t="str">
        <f>VLOOKUP(S64,lifesatisfaction!B$11:B$359,1,FALSE)</f>
        <v>South Kesteven</v>
      </c>
      <c r="U64" t="str">
        <f t="shared" si="5"/>
        <v>South Kesteven</v>
      </c>
      <c r="V64" t="str">
        <f t="shared" si="6"/>
        <v>South Kesteven</v>
      </c>
      <c r="W64" t="s">
        <v>1038</v>
      </c>
    </row>
    <row r="65" spans="1:23" x14ac:dyDescent="0.3">
      <c r="A65" t="s">
        <v>248</v>
      </c>
      <c r="P65" t="e">
        <f t="shared" ref="P65:P128" si="7">VLOOKUP(Q65,S$1:S$87,1,FALSE)</f>
        <v>#N/A</v>
      </c>
      <c r="Q65" t="s">
        <v>1039</v>
      </c>
      <c r="S65" t="s">
        <v>248</v>
      </c>
      <c r="T65" t="str">
        <f>VLOOKUP(S65,lifesatisfaction!B$11:B$359,1,FALSE)</f>
        <v>South Lakeland</v>
      </c>
      <c r="U65" t="e">
        <f t="shared" si="5"/>
        <v>#N/A</v>
      </c>
      <c r="V65" t="e">
        <f t="shared" si="6"/>
        <v>#N/A</v>
      </c>
      <c r="W65" t="s">
        <v>79</v>
      </c>
    </row>
    <row r="66" spans="1:23" x14ac:dyDescent="0.3">
      <c r="A66" t="s">
        <v>251</v>
      </c>
      <c r="P66" t="str">
        <f t="shared" si="7"/>
        <v>Wychavon</v>
      </c>
      <c r="Q66" t="s">
        <v>328</v>
      </c>
      <c r="S66" t="s">
        <v>251</v>
      </c>
      <c r="T66" t="str">
        <f>VLOOKUP(S66,lifesatisfaction!B$11:B$359,1,FALSE)</f>
        <v>South Oxfordshire</v>
      </c>
      <c r="U66" t="str">
        <f t="shared" si="5"/>
        <v>South Oxfordshire</v>
      </c>
      <c r="V66" t="str">
        <f t="shared" si="6"/>
        <v>South Oxfordshire</v>
      </c>
      <c r="W66" t="s">
        <v>80</v>
      </c>
    </row>
    <row r="67" spans="1:23" x14ac:dyDescent="0.3">
      <c r="A67" t="s">
        <v>253</v>
      </c>
      <c r="P67" t="e">
        <f t="shared" si="7"/>
        <v>#N/A</v>
      </c>
      <c r="Q67" t="s">
        <v>1036</v>
      </c>
      <c r="S67" t="s">
        <v>253</v>
      </c>
      <c r="T67" t="str">
        <f>VLOOKUP(S67,lifesatisfaction!B$11:B$359,1,FALSE)</f>
        <v>South Somerset</v>
      </c>
      <c r="U67" t="e">
        <f t="shared" si="5"/>
        <v>#N/A</v>
      </c>
      <c r="V67" t="e">
        <f t="shared" si="6"/>
        <v>#N/A</v>
      </c>
      <c r="W67" t="s">
        <v>81</v>
      </c>
    </row>
    <row r="68" spans="1:23" x14ac:dyDescent="0.3">
      <c r="A68" t="s">
        <v>263</v>
      </c>
      <c r="P68" t="e">
        <f t="shared" si="7"/>
        <v>#N/A</v>
      </c>
      <c r="Q68" t="s">
        <v>1036</v>
      </c>
      <c r="S68" t="s">
        <v>263</v>
      </c>
      <c r="T68" t="str">
        <f>VLOOKUP(S68,lifesatisfaction!B$11:B$359,1,FALSE)</f>
        <v>Stafford</v>
      </c>
      <c r="U68" t="str">
        <f t="shared" si="5"/>
        <v>Stafford</v>
      </c>
      <c r="V68" t="str">
        <f t="shared" si="6"/>
        <v>Stafford</v>
      </c>
      <c r="W68" t="s">
        <v>83</v>
      </c>
    </row>
    <row r="69" spans="1:23" x14ac:dyDescent="0.3">
      <c r="A69" t="s">
        <v>348</v>
      </c>
      <c r="P69" t="e">
        <f t="shared" si="7"/>
        <v>#N/A</v>
      </c>
      <c r="Q69" t="s">
        <v>1036</v>
      </c>
      <c r="S69" t="s">
        <v>348</v>
      </c>
      <c r="T69" t="str">
        <f>VLOOKUP(S69,lifesatisfaction!B$11:B$359,1,FALSE)</f>
        <v>Staffordshire</v>
      </c>
      <c r="U69" t="e">
        <f t="shared" si="5"/>
        <v>#N/A</v>
      </c>
      <c r="V69" t="str">
        <f t="shared" si="6"/>
        <v>Staffordshire</v>
      </c>
      <c r="W69" t="s">
        <v>84</v>
      </c>
    </row>
    <row r="70" spans="1:23" x14ac:dyDescent="0.3">
      <c r="A70" t="s">
        <v>269</v>
      </c>
      <c r="P70" t="e">
        <f t="shared" si="7"/>
        <v>#N/A</v>
      </c>
      <c r="Q70" t="s">
        <v>1036</v>
      </c>
      <c r="S70" t="s">
        <v>269</v>
      </c>
      <c r="T70" t="str">
        <f>VLOOKUP(S70,lifesatisfaction!B$11:B$359,1,FALSE)</f>
        <v>Stratford-on-Avon</v>
      </c>
      <c r="U70" t="str">
        <f t="shared" si="5"/>
        <v>Stratford-on-Avon</v>
      </c>
      <c r="V70" t="str">
        <f t="shared" si="6"/>
        <v>Stratford-on-Avon</v>
      </c>
      <c r="W70" t="s">
        <v>85</v>
      </c>
    </row>
    <row r="71" spans="1:23" x14ac:dyDescent="0.3">
      <c r="A71" t="s">
        <v>270</v>
      </c>
      <c r="P71" t="e">
        <f t="shared" si="7"/>
        <v>#N/A</v>
      </c>
      <c r="Q71" t="s">
        <v>1036</v>
      </c>
      <c r="S71" t="s">
        <v>270</v>
      </c>
      <c r="T71" t="str">
        <f>VLOOKUP(S71,lifesatisfaction!B$11:B$359,1,FALSE)</f>
        <v>Stroud</v>
      </c>
      <c r="U71" t="str">
        <f t="shared" si="5"/>
        <v>Stroud</v>
      </c>
      <c r="V71" t="str">
        <f t="shared" si="6"/>
        <v>Stroud</v>
      </c>
      <c r="W71" t="s">
        <v>336</v>
      </c>
    </row>
    <row r="72" spans="1:23" x14ac:dyDescent="0.3">
      <c r="A72" t="s">
        <v>349</v>
      </c>
      <c r="P72" t="e">
        <f t="shared" si="7"/>
        <v>#N/A</v>
      </c>
      <c r="Q72" t="s">
        <v>1036</v>
      </c>
      <c r="S72" t="s">
        <v>349</v>
      </c>
      <c r="T72" t="str">
        <f>VLOOKUP(S72,lifesatisfaction!B$11:B$359,1,FALSE)</f>
        <v>Suffolk</v>
      </c>
      <c r="U72" t="e">
        <f t="shared" si="5"/>
        <v>#N/A</v>
      </c>
      <c r="V72" t="str">
        <f t="shared" si="6"/>
        <v>Suffolk</v>
      </c>
      <c r="W72" t="s">
        <v>86</v>
      </c>
    </row>
    <row r="73" spans="1:23" x14ac:dyDescent="0.3">
      <c r="A73" t="s">
        <v>281</v>
      </c>
      <c r="P73" t="e">
        <f t="shared" si="7"/>
        <v>#N/A</v>
      </c>
      <c r="Q73" t="s">
        <v>1036</v>
      </c>
      <c r="S73" t="s">
        <v>281</v>
      </c>
      <c r="T73" t="str">
        <f>VLOOKUP(S73,lifesatisfaction!B$11:B$359,1,FALSE)</f>
        <v>Teignbridge</v>
      </c>
      <c r="U73" t="str">
        <f t="shared" si="5"/>
        <v>Teignbridge</v>
      </c>
      <c r="V73" t="str">
        <f t="shared" si="6"/>
        <v>Teignbridge</v>
      </c>
      <c r="W73" t="s">
        <v>87</v>
      </c>
    </row>
    <row r="74" spans="1:23" x14ac:dyDescent="0.3">
      <c r="A74" t="s">
        <v>285</v>
      </c>
      <c r="P74" t="e">
        <f t="shared" si="7"/>
        <v>#N/A</v>
      </c>
      <c r="Q74" t="s">
        <v>1036</v>
      </c>
      <c r="S74" t="s">
        <v>285</v>
      </c>
      <c r="T74" t="str">
        <f>VLOOKUP(S74,lifesatisfaction!B$11:B$359,1,FALSE)</f>
        <v>Tewkesbury</v>
      </c>
      <c r="U74" t="str">
        <f t="shared" si="5"/>
        <v>Tewkesbury</v>
      </c>
      <c r="V74" t="str">
        <f t="shared" si="6"/>
        <v>Tewkesbury</v>
      </c>
      <c r="W74" t="s">
        <v>88</v>
      </c>
    </row>
    <row r="75" spans="1:23" x14ac:dyDescent="0.3">
      <c r="A75" t="s">
        <v>291</v>
      </c>
      <c r="P75" t="e">
        <f t="shared" si="7"/>
        <v>#N/A</v>
      </c>
      <c r="Q75" t="s">
        <v>1036</v>
      </c>
      <c r="S75" t="s">
        <v>291</v>
      </c>
      <c r="T75" t="str">
        <f>VLOOKUP(S75,lifesatisfaction!B$11:B$359,1,FALSE)</f>
        <v>Torridge</v>
      </c>
      <c r="U75" t="str">
        <f t="shared" si="5"/>
        <v>Torridge</v>
      </c>
      <c r="V75" t="str">
        <f t="shared" si="6"/>
        <v>Torridge</v>
      </c>
      <c r="W75" t="s">
        <v>89</v>
      </c>
    </row>
    <row r="76" spans="1:23" x14ac:dyDescent="0.3">
      <c r="A76" t="s">
        <v>295</v>
      </c>
      <c r="P76" t="e">
        <f t="shared" si="7"/>
        <v>#N/A</v>
      </c>
      <c r="Q76" t="s">
        <v>1036</v>
      </c>
      <c r="S76" t="s">
        <v>295</v>
      </c>
      <c r="T76" t="str">
        <f>VLOOKUP(S76,lifesatisfaction!B$11:B$359,1,FALSE)</f>
        <v>Uttlesford</v>
      </c>
      <c r="U76" t="str">
        <f t="shared" si="5"/>
        <v>Uttlesford</v>
      </c>
      <c r="V76" t="str">
        <f t="shared" si="6"/>
        <v>Uttlesford</v>
      </c>
      <c r="W76" t="s">
        <v>90</v>
      </c>
    </row>
    <row r="77" spans="1:23" x14ac:dyDescent="0.3">
      <c r="A77" t="s">
        <v>296</v>
      </c>
      <c r="P77" t="e">
        <f t="shared" si="7"/>
        <v>#N/A</v>
      </c>
      <c r="Q77" t="s">
        <v>1036</v>
      </c>
      <c r="S77" t="s">
        <v>296</v>
      </c>
      <c r="T77" t="str">
        <f>VLOOKUP(S77,lifesatisfaction!B$11:B$359,1,FALSE)</f>
        <v>Vale of White Horse</v>
      </c>
      <c r="U77" t="str">
        <f t="shared" si="5"/>
        <v>Vale of White Horse</v>
      </c>
      <c r="V77" t="str">
        <f t="shared" si="6"/>
        <v>Vale of White Horse</v>
      </c>
      <c r="W77" t="s">
        <v>92</v>
      </c>
    </row>
    <row r="78" spans="1:23" x14ac:dyDescent="0.3">
      <c r="A78" t="s">
        <v>350</v>
      </c>
      <c r="P78" t="e">
        <f t="shared" si="7"/>
        <v>#N/A</v>
      </c>
      <c r="Q78" t="s">
        <v>1036</v>
      </c>
      <c r="S78" t="s">
        <v>350</v>
      </c>
      <c r="T78" t="str">
        <f>VLOOKUP(S78,lifesatisfaction!B$11:B$359,1,FALSE)</f>
        <v>Warwickshire</v>
      </c>
      <c r="U78" t="e">
        <f t="shared" si="5"/>
        <v>#N/A</v>
      </c>
      <c r="V78" t="e">
        <f t="shared" si="6"/>
        <v>#N/A</v>
      </c>
      <c r="W78" t="s">
        <v>93</v>
      </c>
    </row>
    <row r="79" spans="1:23" x14ac:dyDescent="0.3">
      <c r="A79" t="s">
        <v>306</v>
      </c>
      <c r="P79" t="e">
        <f t="shared" si="7"/>
        <v>#N/A</v>
      </c>
      <c r="Q79" t="s">
        <v>1036</v>
      </c>
      <c r="S79" t="s">
        <v>306</v>
      </c>
      <c r="T79" t="str">
        <f>VLOOKUP(S79,lifesatisfaction!B$11:B$359,1,FALSE)</f>
        <v>Wealden</v>
      </c>
      <c r="U79" t="str">
        <f t="shared" si="5"/>
        <v>Wealden</v>
      </c>
      <c r="V79" t="str">
        <f t="shared" si="6"/>
        <v>Wealden</v>
      </c>
      <c r="W79" t="s">
        <v>94</v>
      </c>
    </row>
    <row r="80" spans="1:23" x14ac:dyDescent="0.3">
      <c r="A80" t="s">
        <v>310</v>
      </c>
      <c r="P80" t="e">
        <f t="shared" si="7"/>
        <v>#N/A</v>
      </c>
      <c r="Q80" t="s">
        <v>1036</v>
      </c>
      <c r="S80" t="s">
        <v>310</v>
      </c>
      <c r="T80" t="str">
        <f>VLOOKUP(S80,lifesatisfaction!B$11:B$359,1,FALSE)</f>
        <v>West Devon</v>
      </c>
      <c r="U80" t="str">
        <f t="shared" si="5"/>
        <v>West Devon</v>
      </c>
      <c r="V80" t="str">
        <f t="shared" si="6"/>
        <v>West Devon</v>
      </c>
      <c r="W80" t="s">
        <v>96</v>
      </c>
    </row>
    <row r="81" spans="1:23" x14ac:dyDescent="0.3">
      <c r="A81" t="s">
        <v>313</v>
      </c>
      <c r="P81" t="e">
        <f t="shared" si="7"/>
        <v>#N/A</v>
      </c>
      <c r="Q81" t="s">
        <v>1036</v>
      </c>
      <c r="S81" t="s">
        <v>313</v>
      </c>
      <c r="T81" t="str">
        <f>VLOOKUP(S81,lifesatisfaction!B$11:B$359,1,FALSE)</f>
        <v>West Lindsey</v>
      </c>
      <c r="U81" t="str">
        <f t="shared" si="5"/>
        <v>West Lindsey</v>
      </c>
      <c r="V81" t="str">
        <f t="shared" si="6"/>
        <v>West Lindsey</v>
      </c>
      <c r="W81" t="s">
        <v>97</v>
      </c>
    </row>
    <row r="82" spans="1:23" x14ac:dyDescent="0.3">
      <c r="A82" t="s">
        <v>314</v>
      </c>
      <c r="P82" t="e">
        <f t="shared" si="7"/>
        <v>#N/A</v>
      </c>
      <c r="Q82" t="s">
        <v>1036</v>
      </c>
      <c r="S82" t="s">
        <v>314</v>
      </c>
      <c r="T82" t="str">
        <f>VLOOKUP(S82,lifesatisfaction!B$11:B$359,1,FALSE)</f>
        <v>West Oxfordshire</v>
      </c>
      <c r="U82" t="str">
        <f t="shared" si="5"/>
        <v>West Oxfordshire</v>
      </c>
      <c r="V82" t="str">
        <f t="shared" si="6"/>
        <v>West Oxfordshire</v>
      </c>
      <c r="W82" t="s">
        <v>1035</v>
      </c>
    </row>
    <row r="83" spans="1:23" x14ac:dyDescent="0.3">
      <c r="A83" t="s">
        <v>1030</v>
      </c>
      <c r="P83" t="e">
        <f t="shared" si="7"/>
        <v>#N/A</v>
      </c>
      <c r="Q83" t="s">
        <v>1036</v>
      </c>
      <c r="S83" t="s">
        <v>1030</v>
      </c>
      <c r="T83" t="str">
        <f>VLOOKUP(S83,lifesatisfaction!B$11:B$359,1,FALSE)</f>
        <v>West Northamptonshire</v>
      </c>
      <c r="U83" t="str">
        <f t="shared" ref="U83:U86" si="8">VLOOKUP(T83,W$1:W$296,1,FALSE)</f>
        <v>West Northamptonshire</v>
      </c>
      <c r="V83" t="str">
        <f t="shared" ref="V83:V86" si="9">VLOOKUP(T83,Q$1:Q$288,1,FALSE)</f>
        <v>West Northamptonshire</v>
      </c>
      <c r="W83" t="s">
        <v>98</v>
      </c>
    </row>
    <row r="84" spans="1:23" x14ac:dyDescent="0.3">
      <c r="A84" t="s">
        <v>1034</v>
      </c>
      <c r="P84" t="e">
        <f t="shared" si="7"/>
        <v>#N/A</v>
      </c>
      <c r="Q84" t="s">
        <v>1036</v>
      </c>
      <c r="S84" t="s">
        <v>1034</v>
      </c>
      <c r="T84" t="str">
        <f>VLOOKUP(S84,lifesatisfaction!B$11:B$359,1,FALSE)</f>
        <v>West Suffolk</v>
      </c>
      <c r="U84" t="str">
        <f t="shared" si="8"/>
        <v>West Suffolk</v>
      </c>
      <c r="V84" t="str">
        <f t="shared" si="9"/>
        <v>West Suffolk</v>
      </c>
      <c r="W84" t="s">
        <v>99</v>
      </c>
    </row>
    <row r="85" spans="1:23" x14ac:dyDescent="0.3">
      <c r="A85" t="s">
        <v>351</v>
      </c>
      <c r="P85" t="e">
        <f t="shared" si="7"/>
        <v>#N/A</v>
      </c>
      <c r="Q85" t="s">
        <v>1036</v>
      </c>
      <c r="S85" t="s">
        <v>351</v>
      </c>
      <c r="T85" t="str">
        <f>VLOOKUP(S85,lifesatisfaction!B$11:B$359,1,FALSE)</f>
        <v>West Sussex</v>
      </c>
      <c r="U85" t="e">
        <f t="shared" si="8"/>
        <v>#N/A</v>
      </c>
      <c r="V85" t="e">
        <f t="shared" si="9"/>
        <v>#N/A</v>
      </c>
      <c r="W85" t="s">
        <v>101</v>
      </c>
    </row>
    <row r="86" spans="1:23" x14ac:dyDescent="0.3">
      <c r="A86" t="s">
        <v>352</v>
      </c>
      <c r="P86" t="e">
        <f t="shared" si="7"/>
        <v>#N/A</v>
      </c>
      <c r="Q86" t="s">
        <v>1036</v>
      </c>
      <c r="S86" t="s">
        <v>352</v>
      </c>
      <c r="T86" t="str">
        <f>VLOOKUP(S86,lifesatisfaction!B$11:B$359,1,FALSE)</f>
        <v>Worcestershire</v>
      </c>
      <c r="U86" t="e">
        <f t="shared" si="8"/>
        <v>#N/A</v>
      </c>
      <c r="V86" t="e">
        <f t="shared" si="9"/>
        <v>#N/A</v>
      </c>
      <c r="W86" t="s">
        <v>102</v>
      </c>
    </row>
    <row r="87" spans="1:23" x14ac:dyDescent="0.3">
      <c r="A87" t="s">
        <v>328</v>
      </c>
      <c r="P87" t="e">
        <f t="shared" si="7"/>
        <v>#N/A</v>
      </c>
      <c r="Q87" t="s">
        <v>1036</v>
      </c>
      <c r="S87" t="s">
        <v>328</v>
      </c>
      <c r="T87" t="str">
        <f>VLOOKUP(S87,lifesatisfaction!B$11:B$359,1,FALSE)</f>
        <v>Wychavon</v>
      </c>
      <c r="U87" t="str">
        <f t="shared" si="5"/>
        <v>Wychavon</v>
      </c>
      <c r="V87" t="str">
        <f t="shared" si="6"/>
        <v>Wychavon</v>
      </c>
      <c r="W87" t="s">
        <v>103</v>
      </c>
    </row>
    <row r="88" spans="1:23" x14ac:dyDescent="0.3">
      <c r="P88" t="e">
        <f t="shared" si="7"/>
        <v>#N/A</v>
      </c>
      <c r="Q88" t="s">
        <v>1036</v>
      </c>
      <c r="V88" t="e">
        <f t="shared" si="6"/>
        <v>#N/A</v>
      </c>
      <c r="W88" t="s">
        <v>104</v>
      </c>
    </row>
    <row r="89" spans="1:23" x14ac:dyDescent="0.3">
      <c r="P89" t="e">
        <f t="shared" si="7"/>
        <v>#N/A</v>
      </c>
      <c r="Q89" t="s">
        <v>1036</v>
      </c>
      <c r="V89" t="e">
        <f t="shared" si="6"/>
        <v>#N/A</v>
      </c>
      <c r="W89" t="s">
        <v>105</v>
      </c>
    </row>
    <row r="90" spans="1:23" x14ac:dyDescent="0.3">
      <c r="P90" t="e">
        <f t="shared" si="7"/>
        <v>#N/A</v>
      </c>
      <c r="Q90" t="s">
        <v>1036</v>
      </c>
      <c r="V90" t="e">
        <f t="shared" si="6"/>
        <v>#N/A</v>
      </c>
      <c r="W90" t="s">
        <v>106</v>
      </c>
    </row>
    <row r="91" spans="1:23" x14ac:dyDescent="0.3">
      <c r="P91" t="e">
        <f t="shared" si="7"/>
        <v>#N/A</v>
      </c>
      <c r="Q91" t="s">
        <v>1036</v>
      </c>
      <c r="V91" t="e">
        <f t="shared" si="6"/>
        <v>#N/A</v>
      </c>
      <c r="W91" t="s">
        <v>107</v>
      </c>
    </row>
    <row r="92" spans="1:23" x14ac:dyDescent="0.3">
      <c r="P92" t="e">
        <f t="shared" si="7"/>
        <v>#N/A</v>
      </c>
      <c r="Q92" t="s">
        <v>1036</v>
      </c>
      <c r="V92" t="e">
        <f t="shared" si="6"/>
        <v>#N/A</v>
      </c>
      <c r="W92" t="s">
        <v>108</v>
      </c>
    </row>
    <row r="93" spans="1:23" x14ac:dyDescent="0.3">
      <c r="P93" t="e">
        <f t="shared" si="7"/>
        <v>#N/A</v>
      </c>
      <c r="Q93" t="s">
        <v>1036</v>
      </c>
      <c r="V93" t="e">
        <f t="shared" si="6"/>
        <v>#N/A</v>
      </c>
      <c r="W93" t="s">
        <v>1008</v>
      </c>
    </row>
    <row r="94" spans="1:23" x14ac:dyDescent="0.3">
      <c r="P94" t="e">
        <f t="shared" si="7"/>
        <v>#N/A</v>
      </c>
      <c r="Q94" t="s">
        <v>1036</v>
      </c>
      <c r="V94" t="e">
        <f t="shared" si="6"/>
        <v>#N/A</v>
      </c>
      <c r="W94" t="s">
        <v>110</v>
      </c>
    </row>
    <row r="95" spans="1:23" x14ac:dyDescent="0.3">
      <c r="P95" t="e">
        <f t="shared" si="7"/>
        <v>#N/A</v>
      </c>
      <c r="Q95" t="s">
        <v>1036</v>
      </c>
      <c r="V95" t="e">
        <f t="shared" si="6"/>
        <v>#N/A</v>
      </c>
      <c r="W95" t="s">
        <v>111</v>
      </c>
    </row>
    <row r="96" spans="1:23" x14ac:dyDescent="0.3">
      <c r="P96" t="e">
        <f t="shared" si="7"/>
        <v>#N/A</v>
      </c>
      <c r="Q96" t="s">
        <v>1036</v>
      </c>
      <c r="V96" t="e">
        <f t="shared" si="6"/>
        <v>#N/A</v>
      </c>
      <c r="W96" t="s">
        <v>112</v>
      </c>
    </row>
    <row r="97" spans="16:23" x14ac:dyDescent="0.3">
      <c r="P97" t="e">
        <f t="shared" si="7"/>
        <v>#N/A</v>
      </c>
      <c r="Q97" t="s">
        <v>1036</v>
      </c>
      <c r="V97" t="e">
        <f t="shared" si="6"/>
        <v>#N/A</v>
      </c>
      <c r="W97" t="s">
        <v>113</v>
      </c>
    </row>
    <row r="98" spans="16:23" x14ac:dyDescent="0.3">
      <c r="P98" t="e">
        <f t="shared" si="7"/>
        <v>#N/A</v>
      </c>
      <c r="Q98" t="s">
        <v>1036</v>
      </c>
      <c r="V98" t="e">
        <f t="shared" si="6"/>
        <v>#N/A</v>
      </c>
      <c r="W98" t="s">
        <v>114</v>
      </c>
    </row>
    <row r="99" spans="16:23" x14ac:dyDescent="0.3">
      <c r="P99" t="e">
        <f t="shared" si="7"/>
        <v>#N/A</v>
      </c>
      <c r="Q99" t="s">
        <v>1036</v>
      </c>
      <c r="V99" t="e">
        <f t="shared" si="6"/>
        <v>#N/A</v>
      </c>
      <c r="W99" t="s">
        <v>115</v>
      </c>
    </row>
    <row r="100" spans="16:23" x14ac:dyDescent="0.3">
      <c r="P100" t="e">
        <f t="shared" si="7"/>
        <v>#N/A</v>
      </c>
      <c r="Q100" t="s">
        <v>1036</v>
      </c>
      <c r="V100" t="e">
        <f t="shared" si="6"/>
        <v>#N/A</v>
      </c>
      <c r="W100" t="s">
        <v>116</v>
      </c>
    </row>
    <row r="101" spans="16:23" x14ac:dyDescent="0.3">
      <c r="P101" t="e">
        <f t="shared" si="7"/>
        <v>#N/A</v>
      </c>
      <c r="Q101" t="s">
        <v>1036</v>
      </c>
      <c r="V101" t="e">
        <f t="shared" si="6"/>
        <v>#N/A</v>
      </c>
      <c r="W101" t="s">
        <v>117</v>
      </c>
    </row>
    <row r="102" spans="16:23" x14ac:dyDescent="0.3">
      <c r="P102" t="e">
        <f t="shared" si="7"/>
        <v>#N/A</v>
      </c>
      <c r="Q102" t="s">
        <v>1036</v>
      </c>
      <c r="V102" t="e">
        <f t="shared" si="6"/>
        <v>#N/A</v>
      </c>
      <c r="W102" t="s">
        <v>118</v>
      </c>
    </row>
    <row r="103" spans="16:23" x14ac:dyDescent="0.3">
      <c r="P103" t="e">
        <f t="shared" si="7"/>
        <v>#N/A</v>
      </c>
      <c r="Q103" t="s">
        <v>1036</v>
      </c>
      <c r="V103" t="e">
        <f t="shared" si="6"/>
        <v>#N/A</v>
      </c>
      <c r="W103" t="s">
        <v>119</v>
      </c>
    </row>
    <row r="104" spans="16:23" x14ac:dyDescent="0.3">
      <c r="P104" t="e">
        <f t="shared" si="7"/>
        <v>#N/A</v>
      </c>
      <c r="Q104" t="s">
        <v>1036</v>
      </c>
      <c r="V104" t="e">
        <f t="shared" si="6"/>
        <v>#N/A</v>
      </c>
      <c r="W104" t="s">
        <v>120</v>
      </c>
    </row>
    <row r="105" spans="16:23" x14ac:dyDescent="0.3">
      <c r="P105" t="e">
        <f t="shared" si="7"/>
        <v>#N/A</v>
      </c>
      <c r="Q105" t="s">
        <v>1036</v>
      </c>
      <c r="V105" t="e">
        <f t="shared" si="6"/>
        <v>#N/A</v>
      </c>
      <c r="W105" t="s">
        <v>121</v>
      </c>
    </row>
    <row r="106" spans="16:23" x14ac:dyDescent="0.3">
      <c r="P106" t="e">
        <f t="shared" si="7"/>
        <v>#N/A</v>
      </c>
      <c r="Q106" t="s">
        <v>1036</v>
      </c>
      <c r="V106" t="e">
        <f t="shared" si="6"/>
        <v>#N/A</v>
      </c>
      <c r="W106" t="s">
        <v>123</v>
      </c>
    </row>
    <row r="107" spans="16:23" x14ac:dyDescent="0.3">
      <c r="P107" t="e">
        <f t="shared" si="7"/>
        <v>#N/A</v>
      </c>
      <c r="Q107" t="s">
        <v>1036</v>
      </c>
      <c r="V107" t="e">
        <f t="shared" si="6"/>
        <v>#N/A</v>
      </c>
      <c r="W107" t="s">
        <v>124</v>
      </c>
    </row>
    <row r="108" spans="16:23" x14ac:dyDescent="0.3">
      <c r="P108" t="e">
        <f t="shared" si="7"/>
        <v>#N/A</v>
      </c>
      <c r="Q108" t="s">
        <v>1036</v>
      </c>
      <c r="V108" t="e">
        <f t="shared" si="6"/>
        <v>#N/A</v>
      </c>
      <c r="W108" t="s">
        <v>125</v>
      </c>
    </row>
    <row r="109" spans="16:23" x14ac:dyDescent="0.3">
      <c r="P109" t="e">
        <f t="shared" si="7"/>
        <v>#N/A</v>
      </c>
      <c r="Q109" t="s">
        <v>1036</v>
      </c>
      <c r="V109" t="e">
        <f t="shared" si="6"/>
        <v>#N/A</v>
      </c>
      <c r="W109" t="s">
        <v>126</v>
      </c>
    </row>
    <row r="110" spans="16:23" x14ac:dyDescent="0.3">
      <c r="P110" t="e">
        <f t="shared" si="7"/>
        <v>#N/A</v>
      </c>
      <c r="Q110" t="s">
        <v>1036</v>
      </c>
      <c r="V110" t="e">
        <f t="shared" si="6"/>
        <v>#N/A</v>
      </c>
      <c r="W110" t="s">
        <v>128</v>
      </c>
    </row>
    <row r="111" spans="16:23" x14ac:dyDescent="0.3">
      <c r="P111" t="e">
        <f t="shared" si="7"/>
        <v>#N/A</v>
      </c>
      <c r="Q111" t="s">
        <v>1036</v>
      </c>
      <c r="V111" t="e">
        <f t="shared" si="6"/>
        <v>#N/A</v>
      </c>
      <c r="W111" t="s">
        <v>129</v>
      </c>
    </row>
    <row r="112" spans="16:23" x14ac:dyDescent="0.3">
      <c r="P112" t="e">
        <f t="shared" si="7"/>
        <v>#N/A</v>
      </c>
      <c r="Q112" t="s">
        <v>1036</v>
      </c>
      <c r="V112" t="e">
        <f t="shared" si="6"/>
        <v>#N/A</v>
      </c>
      <c r="W112" t="s">
        <v>130</v>
      </c>
    </row>
    <row r="113" spans="16:23" x14ac:dyDescent="0.3">
      <c r="P113" t="e">
        <f t="shared" si="7"/>
        <v>#N/A</v>
      </c>
      <c r="Q113" t="s">
        <v>1036</v>
      </c>
      <c r="V113" t="e">
        <f t="shared" ref="V113:V176" si="10">VLOOKUP(T113,Q$1:Q$288,1,FALSE)</f>
        <v>#N/A</v>
      </c>
      <c r="W113" t="s">
        <v>131</v>
      </c>
    </row>
    <row r="114" spans="16:23" x14ac:dyDescent="0.3">
      <c r="P114" t="e">
        <f t="shared" si="7"/>
        <v>#N/A</v>
      </c>
      <c r="Q114" t="s">
        <v>1036</v>
      </c>
      <c r="V114" t="e">
        <f t="shared" si="10"/>
        <v>#N/A</v>
      </c>
      <c r="W114" t="s">
        <v>132</v>
      </c>
    </row>
    <row r="115" spans="16:23" x14ac:dyDescent="0.3">
      <c r="P115" t="e">
        <f t="shared" si="7"/>
        <v>#N/A</v>
      </c>
      <c r="Q115" t="s">
        <v>1036</v>
      </c>
      <c r="V115" t="e">
        <f t="shared" si="10"/>
        <v>#N/A</v>
      </c>
      <c r="W115" t="s">
        <v>133</v>
      </c>
    </row>
    <row r="116" spans="16:23" x14ac:dyDescent="0.3">
      <c r="P116" t="e">
        <f t="shared" si="7"/>
        <v>#N/A</v>
      </c>
      <c r="Q116" t="s">
        <v>1036</v>
      </c>
      <c r="V116" t="e">
        <f t="shared" si="10"/>
        <v>#N/A</v>
      </c>
      <c r="W116" t="s">
        <v>134</v>
      </c>
    </row>
    <row r="117" spans="16:23" x14ac:dyDescent="0.3">
      <c r="P117" t="e">
        <f t="shared" si="7"/>
        <v>#N/A</v>
      </c>
      <c r="Q117" t="s">
        <v>1036</v>
      </c>
      <c r="V117" t="e">
        <f t="shared" si="10"/>
        <v>#N/A</v>
      </c>
      <c r="W117" t="s">
        <v>135</v>
      </c>
    </row>
    <row r="118" spans="16:23" x14ac:dyDescent="0.3">
      <c r="P118" t="e">
        <f t="shared" si="7"/>
        <v>#N/A</v>
      </c>
      <c r="Q118" t="s">
        <v>1036</v>
      </c>
      <c r="V118" t="e">
        <f t="shared" si="10"/>
        <v>#N/A</v>
      </c>
      <c r="W118" t="s">
        <v>136</v>
      </c>
    </row>
    <row r="119" spans="16:23" x14ac:dyDescent="0.3">
      <c r="P119" t="e">
        <f t="shared" si="7"/>
        <v>#N/A</v>
      </c>
      <c r="Q119" t="s">
        <v>1036</v>
      </c>
      <c r="V119" t="e">
        <f t="shared" si="10"/>
        <v>#N/A</v>
      </c>
      <c r="W119" t="s">
        <v>137</v>
      </c>
    </row>
    <row r="120" spans="16:23" x14ac:dyDescent="0.3">
      <c r="P120" t="e">
        <f t="shared" si="7"/>
        <v>#N/A</v>
      </c>
      <c r="Q120" t="s">
        <v>1036</v>
      </c>
      <c r="V120" t="e">
        <f t="shared" si="10"/>
        <v>#N/A</v>
      </c>
      <c r="W120" t="s">
        <v>138</v>
      </c>
    </row>
    <row r="121" spans="16:23" x14ac:dyDescent="0.3">
      <c r="P121" t="e">
        <f t="shared" si="7"/>
        <v>#N/A</v>
      </c>
      <c r="Q121" t="s">
        <v>1036</v>
      </c>
      <c r="V121" t="e">
        <f t="shared" si="10"/>
        <v>#N/A</v>
      </c>
      <c r="W121" t="s">
        <v>139</v>
      </c>
    </row>
    <row r="122" spans="16:23" x14ac:dyDescent="0.3">
      <c r="P122" t="e">
        <f t="shared" si="7"/>
        <v>#N/A</v>
      </c>
      <c r="Q122" t="s">
        <v>1036</v>
      </c>
      <c r="V122" t="e">
        <f t="shared" si="10"/>
        <v>#N/A</v>
      </c>
      <c r="W122" t="s">
        <v>140</v>
      </c>
    </row>
    <row r="123" spans="16:23" x14ac:dyDescent="0.3">
      <c r="P123" t="e">
        <f t="shared" si="7"/>
        <v>#N/A</v>
      </c>
      <c r="Q123" t="s">
        <v>1036</v>
      </c>
      <c r="V123" t="e">
        <f t="shared" si="10"/>
        <v>#N/A</v>
      </c>
      <c r="W123" t="s">
        <v>141</v>
      </c>
    </row>
    <row r="124" spans="16:23" x14ac:dyDescent="0.3">
      <c r="P124" t="e">
        <f t="shared" si="7"/>
        <v>#N/A</v>
      </c>
      <c r="Q124" t="s">
        <v>1036</v>
      </c>
      <c r="V124" t="e">
        <f t="shared" si="10"/>
        <v>#N/A</v>
      </c>
      <c r="W124" t="s">
        <v>142</v>
      </c>
    </row>
    <row r="125" spans="16:23" x14ac:dyDescent="0.3">
      <c r="P125" t="e">
        <f t="shared" si="7"/>
        <v>#N/A</v>
      </c>
      <c r="Q125" t="s">
        <v>1036</v>
      </c>
      <c r="V125" t="e">
        <f t="shared" si="10"/>
        <v>#N/A</v>
      </c>
      <c r="W125" t="s">
        <v>143</v>
      </c>
    </row>
    <row r="126" spans="16:23" x14ac:dyDescent="0.3">
      <c r="P126" t="e">
        <f t="shared" si="7"/>
        <v>#N/A</v>
      </c>
      <c r="Q126" t="s">
        <v>1036</v>
      </c>
      <c r="V126" t="e">
        <f t="shared" si="10"/>
        <v>#N/A</v>
      </c>
      <c r="W126" t="s">
        <v>144</v>
      </c>
    </row>
    <row r="127" spans="16:23" x14ac:dyDescent="0.3">
      <c r="P127" t="e">
        <f t="shared" si="7"/>
        <v>#N/A</v>
      </c>
      <c r="Q127" t="s">
        <v>1036</v>
      </c>
      <c r="V127" t="e">
        <f t="shared" si="10"/>
        <v>#N/A</v>
      </c>
      <c r="W127" t="s">
        <v>145</v>
      </c>
    </row>
    <row r="128" spans="16:23" x14ac:dyDescent="0.3">
      <c r="P128" t="e">
        <f t="shared" si="7"/>
        <v>#N/A</v>
      </c>
      <c r="Q128" t="s">
        <v>1036</v>
      </c>
      <c r="V128" t="e">
        <f t="shared" si="10"/>
        <v>#N/A</v>
      </c>
      <c r="W128" t="s">
        <v>146</v>
      </c>
    </row>
    <row r="129" spans="16:23" x14ac:dyDescent="0.3">
      <c r="P129" t="e">
        <f t="shared" ref="P129:P192" si="11">VLOOKUP(Q129,S$1:S$87,1,FALSE)</f>
        <v>#N/A</v>
      </c>
      <c r="Q129" t="s">
        <v>1036</v>
      </c>
      <c r="V129" t="e">
        <f t="shared" si="10"/>
        <v>#N/A</v>
      </c>
      <c r="W129" t="s">
        <v>147</v>
      </c>
    </row>
    <row r="130" spans="16:23" x14ac:dyDescent="0.3">
      <c r="P130" t="e">
        <f t="shared" si="11"/>
        <v>#N/A</v>
      </c>
      <c r="Q130" t="s">
        <v>1036</v>
      </c>
      <c r="V130" t="e">
        <f t="shared" si="10"/>
        <v>#N/A</v>
      </c>
      <c r="W130" t="s">
        <v>149</v>
      </c>
    </row>
    <row r="131" spans="16:23" x14ac:dyDescent="0.3">
      <c r="P131" t="e">
        <f t="shared" si="11"/>
        <v>#N/A</v>
      </c>
      <c r="Q131" t="s">
        <v>1036</v>
      </c>
      <c r="V131" t="e">
        <f t="shared" si="10"/>
        <v>#N/A</v>
      </c>
      <c r="W131" t="s">
        <v>150</v>
      </c>
    </row>
    <row r="132" spans="16:23" x14ac:dyDescent="0.3">
      <c r="P132" t="e">
        <f t="shared" si="11"/>
        <v>#N/A</v>
      </c>
      <c r="Q132" t="s">
        <v>1036</v>
      </c>
      <c r="V132" t="e">
        <f t="shared" si="10"/>
        <v>#N/A</v>
      </c>
      <c r="W132" t="s">
        <v>151</v>
      </c>
    </row>
    <row r="133" spans="16:23" x14ac:dyDescent="0.3">
      <c r="P133" t="e">
        <f t="shared" si="11"/>
        <v>#N/A</v>
      </c>
      <c r="Q133" t="s">
        <v>1036</v>
      </c>
      <c r="V133" t="e">
        <f t="shared" si="10"/>
        <v>#N/A</v>
      </c>
      <c r="W133" t="s">
        <v>152</v>
      </c>
    </row>
    <row r="134" spans="16:23" x14ac:dyDescent="0.3">
      <c r="P134" t="e">
        <f t="shared" si="11"/>
        <v>#N/A</v>
      </c>
      <c r="Q134" t="s">
        <v>1036</v>
      </c>
      <c r="V134" t="e">
        <f t="shared" si="10"/>
        <v>#N/A</v>
      </c>
      <c r="W134" t="s">
        <v>153</v>
      </c>
    </row>
    <row r="135" spans="16:23" x14ac:dyDescent="0.3">
      <c r="P135" t="e">
        <f t="shared" si="11"/>
        <v>#N/A</v>
      </c>
      <c r="Q135" t="s">
        <v>1036</v>
      </c>
      <c r="V135" t="e">
        <f t="shared" si="10"/>
        <v>#N/A</v>
      </c>
      <c r="W135" t="s">
        <v>154</v>
      </c>
    </row>
    <row r="136" spans="16:23" x14ac:dyDescent="0.3">
      <c r="P136" t="e">
        <f t="shared" si="11"/>
        <v>#N/A</v>
      </c>
      <c r="Q136" t="s">
        <v>1036</v>
      </c>
      <c r="V136" t="e">
        <f t="shared" si="10"/>
        <v>#N/A</v>
      </c>
      <c r="W136" t="s">
        <v>155</v>
      </c>
    </row>
    <row r="137" spans="16:23" x14ac:dyDescent="0.3">
      <c r="P137" t="e">
        <f t="shared" si="11"/>
        <v>#N/A</v>
      </c>
      <c r="Q137" t="s">
        <v>1036</v>
      </c>
      <c r="V137" t="e">
        <f t="shared" si="10"/>
        <v>#N/A</v>
      </c>
      <c r="W137" t="s">
        <v>156</v>
      </c>
    </row>
    <row r="138" spans="16:23" x14ac:dyDescent="0.3">
      <c r="P138" t="e">
        <f t="shared" si="11"/>
        <v>#N/A</v>
      </c>
      <c r="Q138" t="s">
        <v>1036</v>
      </c>
      <c r="V138" t="e">
        <f t="shared" si="10"/>
        <v>#N/A</v>
      </c>
      <c r="W138" t="s">
        <v>157</v>
      </c>
    </row>
    <row r="139" spans="16:23" x14ac:dyDescent="0.3">
      <c r="P139" t="e">
        <f t="shared" si="11"/>
        <v>#N/A</v>
      </c>
      <c r="Q139" t="s">
        <v>1036</v>
      </c>
      <c r="V139" t="e">
        <f t="shared" si="10"/>
        <v>#N/A</v>
      </c>
      <c r="W139" t="s">
        <v>158</v>
      </c>
    </row>
    <row r="140" spans="16:23" x14ac:dyDescent="0.3">
      <c r="P140" t="e">
        <f t="shared" si="11"/>
        <v>#N/A</v>
      </c>
      <c r="Q140" t="s">
        <v>1036</v>
      </c>
      <c r="V140" t="e">
        <f t="shared" si="10"/>
        <v>#N/A</v>
      </c>
      <c r="W140" t="s">
        <v>159</v>
      </c>
    </row>
    <row r="141" spans="16:23" x14ac:dyDescent="0.3">
      <c r="P141" t="e">
        <f t="shared" si="11"/>
        <v>#N/A</v>
      </c>
      <c r="Q141" t="s">
        <v>1036</v>
      </c>
      <c r="V141" t="e">
        <f t="shared" si="10"/>
        <v>#N/A</v>
      </c>
      <c r="W141" t="s">
        <v>160</v>
      </c>
    </row>
    <row r="142" spans="16:23" x14ac:dyDescent="0.3">
      <c r="P142" t="e">
        <f t="shared" si="11"/>
        <v>#N/A</v>
      </c>
      <c r="Q142" t="s">
        <v>1036</v>
      </c>
      <c r="V142" t="e">
        <f t="shared" si="10"/>
        <v>#N/A</v>
      </c>
      <c r="W142" t="s">
        <v>161</v>
      </c>
    </row>
    <row r="143" spans="16:23" x14ac:dyDescent="0.3">
      <c r="P143" t="e">
        <f t="shared" si="11"/>
        <v>#N/A</v>
      </c>
      <c r="Q143" t="s">
        <v>1036</v>
      </c>
      <c r="V143" t="e">
        <f t="shared" si="10"/>
        <v>#N/A</v>
      </c>
      <c r="W143" t="s">
        <v>162</v>
      </c>
    </row>
    <row r="144" spans="16:23" x14ac:dyDescent="0.3">
      <c r="P144" t="e">
        <f t="shared" si="11"/>
        <v>#N/A</v>
      </c>
      <c r="Q144" t="s">
        <v>1036</v>
      </c>
      <c r="V144" t="e">
        <f t="shared" si="10"/>
        <v>#N/A</v>
      </c>
      <c r="W144" t="s">
        <v>163</v>
      </c>
    </row>
    <row r="145" spans="16:23" x14ac:dyDescent="0.3">
      <c r="P145" t="e">
        <f t="shared" si="11"/>
        <v>#N/A</v>
      </c>
      <c r="Q145" t="s">
        <v>1036</v>
      </c>
      <c r="V145" t="e">
        <f t="shared" si="10"/>
        <v>#N/A</v>
      </c>
      <c r="W145" t="s">
        <v>164</v>
      </c>
    </row>
    <row r="146" spans="16:23" x14ac:dyDescent="0.3">
      <c r="P146" t="e">
        <f t="shared" si="11"/>
        <v>#N/A</v>
      </c>
      <c r="Q146" t="s">
        <v>1036</v>
      </c>
      <c r="V146" t="e">
        <f t="shared" si="10"/>
        <v>#N/A</v>
      </c>
      <c r="W146" t="s">
        <v>165</v>
      </c>
    </row>
    <row r="147" spans="16:23" x14ac:dyDescent="0.3">
      <c r="P147" t="e">
        <f t="shared" si="11"/>
        <v>#N/A</v>
      </c>
      <c r="Q147" t="s">
        <v>1036</v>
      </c>
      <c r="V147" t="e">
        <f t="shared" si="10"/>
        <v>#N/A</v>
      </c>
      <c r="W147" t="s">
        <v>166</v>
      </c>
    </row>
    <row r="148" spans="16:23" x14ac:dyDescent="0.3">
      <c r="P148" t="e">
        <f t="shared" si="11"/>
        <v>#N/A</v>
      </c>
      <c r="Q148" t="s">
        <v>1036</v>
      </c>
      <c r="V148" t="e">
        <f t="shared" si="10"/>
        <v>#N/A</v>
      </c>
      <c r="W148" t="s">
        <v>167</v>
      </c>
    </row>
    <row r="149" spans="16:23" x14ac:dyDescent="0.3">
      <c r="P149" t="e">
        <f t="shared" si="11"/>
        <v>#N/A</v>
      </c>
      <c r="Q149" t="s">
        <v>1036</v>
      </c>
      <c r="V149" t="e">
        <f t="shared" si="10"/>
        <v>#N/A</v>
      </c>
      <c r="W149" t="s">
        <v>168</v>
      </c>
    </row>
    <row r="150" spans="16:23" x14ac:dyDescent="0.3">
      <c r="P150" t="e">
        <f t="shared" si="11"/>
        <v>#N/A</v>
      </c>
      <c r="Q150" t="s">
        <v>1036</v>
      </c>
      <c r="V150" t="e">
        <f t="shared" si="10"/>
        <v>#N/A</v>
      </c>
      <c r="W150" t="s">
        <v>169</v>
      </c>
    </row>
    <row r="151" spans="16:23" x14ac:dyDescent="0.3">
      <c r="P151" t="e">
        <f t="shared" si="11"/>
        <v>#N/A</v>
      </c>
      <c r="Q151" t="s">
        <v>1036</v>
      </c>
      <c r="V151" t="e">
        <f t="shared" si="10"/>
        <v>#N/A</v>
      </c>
      <c r="W151" t="s">
        <v>170</v>
      </c>
    </row>
    <row r="152" spans="16:23" x14ac:dyDescent="0.3">
      <c r="P152" t="e">
        <f t="shared" si="11"/>
        <v>#N/A</v>
      </c>
      <c r="Q152" t="s">
        <v>1036</v>
      </c>
      <c r="V152" t="e">
        <f t="shared" si="10"/>
        <v>#N/A</v>
      </c>
      <c r="W152" t="s">
        <v>172</v>
      </c>
    </row>
    <row r="153" spans="16:23" x14ac:dyDescent="0.3">
      <c r="P153" t="e">
        <f t="shared" si="11"/>
        <v>#N/A</v>
      </c>
      <c r="Q153" t="s">
        <v>1036</v>
      </c>
      <c r="V153" t="e">
        <f t="shared" si="10"/>
        <v>#N/A</v>
      </c>
      <c r="W153" t="s">
        <v>173</v>
      </c>
    </row>
    <row r="154" spans="16:23" x14ac:dyDescent="0.3">
      <c r="P154" t="e">
        <f t="shared" si="11"/>
        <v>#N/A</v>
      </c>
      <c r="Q154" t="s">
        <v>1036</v>
      </c>
      <c r="V154" t="e">
        <f t="shared" si="10"/>
        <v>#N/A</v>
      </c>
      <c r="W154" t="s">
        <v>174</v>
      </c>
    </row>
    <row r="155" spans="16:23" x14ac:dyDescent="0.3">
      <c r="P155" t="e">
        <f t="shared" si="11"/>
        <v>#N/A</v>
      </c>
      <c r="Q155" t="s">
        <v>1036</v>
      </c>
      <c r="V155" t="e">
        <f t="shared" si="10"/>
        <v>#N/A</v>
      </c>
      <c r="W155" t="s">
        <v>175</v>
      </c>
    </row>
    <row r="156" spans="16:23" x14ac:dyDescent="0.3">
      <c r="P156" t="e">
        <f t="shared" si="11"/>
        <v>#N/A</v>
      </c>
      <c r="Q156" t="s">
        <v>1036</v>
      </c>
      <c r="V156" t="e">
        <f t="shared" si="10"/>
        <v>#N/A</v>
      </c>
      <c r="W156" t="s">
        <v>176</v>
      </c>
    </row>
    <row r="157" spans="16:23" x14ac:dyDescent="0.3">
      <c r="P157" t="e">
        <f t="shared" si="11"/>
        <v>#N/A</v>
      </c>
      <c r="Q157" t="s">
        <v>1036</v>
      </c>
      <c r="V157" t="e">
        <f t="shared" si="10"/>
        <v>#N/A</v>
      </c>
      <c r="W157" t="s">
        <v>177</v>
      </c>
    </row>
    <row r="158" spans="16:23" x14ac:dyDescent="0.3">
      <c r="P158" t="e">
        <f t="shared" si="11"/>
        <v>#N/A</v>
      </c>
      <c r="Q158" t="s">
        <v>1036</v>
      </c>
      <c r="V158" t="e">
        <f t="shared" si="10"/>
        <v>#N/A</v>
      </c>
      <c r="W158" t="s">
        <v>178</v>
      </c>
    </row>
    <row r="159" spans="16:23" x14ac:dyDescent="0.3">
      <c r="P159" t="e">
        <f t="shared" si="11"/>
        <v>#N/A</v>
      </c>
      <c r="Q159" t="s">
        <v>1036</v>
      </c>
      <c r="V159" t="e">
        <f t="shared" si="10"/>
        <v>#N/A</v>
      </c>
      <c r="W159" t="s">
        <v>179</v>
      </c>
    </row>
    <row r="160" spans="16:23" x14ac:dyDescent="0.3">
      <c r="P160" t="e">
        <f t="shared" si="11"/>
        <v>#N/A</v>
      </c>
      <c r="Q160" t="s">
        <v>1036</v>
      </c>
      <c r="V160" t="e">
        <f t="shared" si="10"/>
        <v>#N/A</v>
      </c>
      <c r="W160" t="s">
        <v>180</v>
      </c>
    </row>
    <row r="161" spans="16:23" x14ac:dyDescent="0.3">
      <c r="P161" t="e">
        <f t="shared" si="11"/>
        <v>#N/A</v>
      </c>
      <c r="Q161" t="s">
        <v>1036</v>
      </c>
      <c r="V161" t="e">
        <f t="shared" si="10"/>
        <v>#N/A</v>
      </c>
      <c r="W161" t="s">
        <v>181</v>
      </c>
    </row>
    <row r="162" spans="16:23" x14ac:dyDescent="0.3">
      <c r="P162" t="e">
        <f t="shared" si="11"/>
        <v>#N/A</v>
      </c>
      <c r="Q162" t="s">
        <v>1036</v>
      </c>
      <c r="V162" t="e">
        <f t="shared" si="10"/>
        <v>#N/A</v>
      </c>
      <c r="W162" t="s">
        <v>182</v>
      </c>
    </row>
    <row r="163" spans="16:23" x14ac:dyDescent="0.3">
      <c r="P163" t="e">
        <f t="shared" si="11"/>
        <v>#N/A</v>
      </c>
      <c r="Q163" t="s">
        <v>1036</v>
      </c>
      <c r="V163" t="e">
        <f t="shared" si="10"/>
        <v>#N/A</v>
      </c>
      <c r="W163" t="s">
        <v>183</v>
      </c>
    </row>
    <row r="164" spans="16:23" x14ac:dyDescent="0.3">
      <c r="P164" t="e">
        <f t="shared" si="11"/>
        <v>#N/A</v>
      </c>
      <c r="Q164" t="s">
        <v>1036</v>
      </c>
      <c r="V164" t="e">
        <f t="shared" si="10"/>
        <v>#N/A</v>
      </c>
      <c r="W164" t="s">
        <v>184</v>
      </c>
    </row>
    <row r="165" spans="16:23" x14ac:dyDescent="0.3">
      <c r="P165" t="e">
        <f t="shared" si="11"/>
        <v>#N/A</v>
      </c>
      <c r="Q165" t="s">
        <v>1036</v>
      </c>
      <c r="V165" t="e">
        <f t="shared" si="10"/>
        <v>#N/A</v>
      </c>
      <c r="W165" t="s">
        <v>186</v>
      </c>
    </row>
    <row r="166" spans="16:23" x14ac:dyDescent="0.3">
      <c r="P166" t="e">
        <f t="shared" si="11"/>
        <v>#N/A</v>
      </c>
      <c r="Q166" t="s">
        <v>1036</v>
      </c>
      <c r="V166" t="e">
        <f t="shared" si="10"/>
        <v>#N/A</v>
      </c>
      <c r="W166" t="s">
        <v>187</v>
      </c>
    </row>
    <row r="167" spans="16:23" x14ac:dyDescent="0.3">
      <c r="P167" t="e">
        <f t="shared" si="11"/>
        <v>#N/A</v>
      </c>
      <c r="Q167" t="s">
        <v>1036</v>
      </c>
      <c r="V167" t="e">
        <f t="shared" si="10"/>
        <v>#N/A</v>
      </c>
      <c r="W167" t="s">
        <v>188</v>
      </c>
    </row>
    <row r="168" spans="16:23" x14ac:dyDescent="0.3">
      <c r="P168" t="e">
        <f t="shared" si="11"/>
        <v>#N/A</v>
      </c>
      <c r="Q168" t="s">
        <v>1036</v>
      </c>
      <c r="V168" t="e">
        <f t="shared" si="10"/>
        <v>#N/A</v>
      </c>
      <c r="W168" t="s">
        <v>189</v>
      </c>
    </row>
    <row r="169" spans="16:23" x14ac:dyDescent="0.3">
      <c r="P169" t="e">
        <f t="shared" si="11"/>
        <v>#N/A</v>
      </c>
      <c r="Q169" t="s">
        <v>1036</v>
      </c>
      <c r="V169" t="e">
        <f t="shared" si="10"/>
        <v>#N/A</v>
      </c>
      <c r="W169" t="s">
        <v>190</v>
      </c>
    </row>
    <row r="170" spans="16:23" x14ac:dyDescent="0.3">
      <c r="P170" t="e">
        <f t="shared" si="11"/>
        <v>#N/A</v>
      </c>
      <c r="Q170" t="s">
        <v>1036</v>
      </c>
      <c r="V170" t="e">
        <f t="shared" si="10"/>
        <v>#N/A</v>
      </c>
      <c r="W170" t="s">
        <v>191</v>
      </c>
    </row>
    <row r="171" spans="16:23" x14ac:dyDescent="0.3">
      <c r="P171" t="e">
        <f t="shared" si="11"/>
        <v>#N/A</v>
      </c>
      <c r="Q171" t="s">
        <v>1036</v>
      </c>
      <c r="V171" t="e">
        <f t="shared" si="10"/>
        <v>#N/A</v>
      </c>
      <c r="W171" t="s">
        <v>1031</v>
      </c>
    </row>
    <row r="172" spans="16:23" x14ac:dyDescent="0.3">
      <c r="P172" t="e">
        <f t="shared" si="11"/>
        <v>#N/A</v>
      </c>
      <c r="Q172" t="s">
        <v>1036</v>
      </c>
      <c r="V172" t="e">
        <f t="shared" si="10"/>
        <v>#N/A</v>
      </c>
      <c r="W172" t="s">
        <v>192</v>
      </c>
    </row>
    <row r="173" spans="16:23" x14ac:dyDescent="0.3">
      <c r="P173" t="e">
        <f t="shared" si="11"/>
        <v>#N/A</v>
      </c>
      <c r="Q173" t="s">
        <v>1036</v>
      </c>
      <c r="V173" t="e">
        <f t="shared" si="10"/>
        <v>#N/A</v>
      </c>
      <c r="W173" t="s">
        <v>193</v>
      </c>
    </row>
    <row r="174" spans="16:23" x14ac:dyDescent="0.3">
      <c r="P174" t="e">
        <f t="shared" si="11"/>
        <v>#N/A</v>
      </c>
      <c r="Q174" t="s">
        <v>1036</v>
      </c>
      <c r="V174" t="e">
        <f t="shared" si="10"/>
        <v>#N/A</v>
      </c>
      <c r="W174" t="s">
        <v>194</v>
      </c>
    </row>
    <row r="175" spans="16:23" x14ac:dyDescent="0.3">
      <c r="P175" t="e">
        <f t="shared" si="11"/>
        <v>#N/A</v>
      </c>
      <c r="Q175" t="s">
        <v>1036</v>
      </c>
      <c r="V175" t="e">
        <f t="shared" si="10"/>
        <v>#N/A</v>
      </c>
      <c r="W175" t="s">
        <v>195</v>
      </c>
    </row>
    <row r="176" spans="16:23" x14ac:dyDescent="0.3">
      <c r="P176" t="e">
        <f t="shared" si="11"/>
        <v>#N/A</v>
      </c>
      <c r="Q176" t="s">
        <v>1036</v>
      </c>
      <c r="V176" t="e">
        <f t="shared" si="10"/>
        <v>#N/A</v>
      </c>
      <c r="W176" t="s">
        <v>344</v>
      </c>
    </row>
    <row r="177" spans="16:23" x14ac:dyDescent="0.3">
      <c r="P177" t="e">
        <f t="shared" si="11"/>
        <v>#N/A</v>
      </c>
      <c r="Q177" t="s">
        <v>1036</v>
      </c>
      <c r="V177" t="e">
        <f t="shared" ref="V177:V240" si="12">VLOOKUP(T177,Q$1:Q$288,1,FALSE)</f>
        <v>#N/A</v>
      </c>
      <c r="W177" t="s">
        <v>197</v>
      </c>
    </row>
    <row r="178" spans="16:23" x14ac:dyDescent="0.3">
      <c r="P178" t="e">
        <f t="shared" si="11"/>
        <v>#N/A</v>
      </c>
      <c r="Q178" t="s">
        <v>1036</v>
      </c>
      <c r="V178" t="e">
        <f t="shared" si="12"/>
        <v>#N/A</v>
      </c>
      <c r="W178" t="s">
        <v>198</v>
      </c>
    </row>
    <row r="179" spans="16:23" x14ac:dyDescent="0.3">
      <c r="P179" t="e">
        <f t="shared" si="11"/>
        <v>#N/A</v>
      </c>
      <c r="Q179" t="s">
        <v>1036</v>
      </c>
      <c r="V179" t="e">
        <f t="shared" si="12"/>
        <v>#N/A</v>
      </c>
      <c r="W179" t="s">
        <v>199</v>
      </c>
    </row>
    <row r="180" spans="16:23" x14ac:dyDescent="0.3">
      <c r="P180" t="e">
        <f t="shared" si="11"/>
        <v>#N/A</v>
      </c>
      <c r="Q180" t="s">
        <v>1036</v>
      </c>
      <c r="V180" t="e">
        <f t="shared" si="12"/>
        <v>#N/A</v>
      </c>
      <c r="W180" t="s">
        <v>200</v>
      </c>
    </row>
    <row r="181" spans="16:23" x14ac:dyDescent="0.3">
      <c r="P181" t="e">
        <f t="shared" si="11"/>
        <v>#N/A</v>
      </c>
      <c r="Q181" t="s">
        <v>1036</v>
      </c>
      <c r="V181" t="e">
        <f t="shared" si="12"/>
        <v>#N/A</v>
      </c>
      <c r="W181" t="s">
        <v>201</v>
      </c>
    </row>
    <row r="182" spans="16:23" x14ac:dyDescent="0.3">
      <c r="P182" t="e">
        <f t="shared" si="11"/>
        <v>#N/A</v>
      </c>
      <c r="Q182" t="s">
        <v>1036</v>
      </c>
      <c r="V182" t="e">
        <f t="shared" si="12"/>
        <v>#N/A</v>
      </c>
      <c r="W182" t="s">
        <v>202</v>
      </c>
    </row>
    <row r="183" spans="16:23" x14ac:dyDescent="0.3">
      <c r="P183" t="e">
        <f t="shared" si="11"/>
        <v>#N/A</v>
      </c>
      <c r="Q183" t="s">
        <v>1036</v>
      </c>
      <c r="V183" t="e">
        <f t="shared" si="12"/>
        <v>#N/A</v>
      </c>
      <c r="W183" t="s">
        <v>203</v>
      </c>
    </row>
    <row r="184" spans="16:23" x14ac:dyDescent="0.3">
      <c r="P184" t="e">
        <f t="shared" si="11"/>
        <v>#N/A</v>
      </c>
      <c r="Q184" t="s">
        <v>1036</v>
      </c>
      <c r="V184" t="e">
        <f t="shared" si="12"/>
        <v>#N/A</v>
      </c>
      <c r="W184" t="s">
        <v>204</v>
      </c>
    </row>
    <row r="185" spans="16:23" x14ac:dyDescent="0.3">
      <c r="P185" t="e">
        <f t="shared" si="11"/>
        <v>#N/A</v>
      </c>
      <c r="Q185" t="s">
        <v>1036</v>
      </c>
      <c r="V185" t="e">
        <f t="shared" si="12"/>
        <v>#N/A</v>
      </c>
      <c r="W185" t="s">
        <v>205</v>
      </c>
    </row>
    <row r="186" spans="16:23" x14ac:dyDescent="0.3">
      <c r="P186" t="e">
        <f t="shared" si="11"/>
        <v>#N/A</v>
      </c>
      <c r="Q186" t="s">
        <v>1036</v>
      </c>
      <c r="V186" t="e">
        <f t="shared" si="12"/>
        <v>#N/A</v>
      </c>
      <c r="W186" t="s">
        <v>206</v>
      </c>
    </row>
    <row r="187" spans="16:23" x14ac:dyDescent="0.3">
      <c r="P187" t="e">
        <f t="shared" si="11"/>
        <v>#N/A</v>
      </c>
      <c r="Q187" t="s">
        <v>1036</v>
      </c>
      <c r="V187" t="e">
        <f t="shared" si="12"/>
        <v>#N/A</v>
      </c>
      <c r="W187" t="s">
        <v>208</v>
      </c>
    </row>
    <row r="188" spans="16:23" x14ac:dyDescent="0.3">
      <c r="P188" t="e">
        <f t="shared" si="11"/>
        <v>#N/A</v>
      </c>
      <c r="Q188" t="s">
        <v>1036</v>
      </c>
      <c r="V188" t="e">
        <f t="shared" si="12"/>
        <v>#N/A</v>
      </c>
      <c r="W188" t="s">
        <v>209</v>
      </c>
    </row>
    <row r="189" spans="16:23" x14ac:dyDescent="0.3">
      <c r="P189" t="e">
        <f t="shared" si="11"/>
        <v>#N/A</v>
      </c>
      <c r="Q189" t="s">
        <v>1036</v>
      </c>
      <c r="V189" t="e">
        <f t="shared" si="12"/>
        <v>#N/A</v>
      </c>
      <c r="W189" t="s">
        <v>211</v>
      </c>
    </row>
    <row r="190" spans="16:23" x14ac:dyDescent="0.3">
      <c r="P190" t="e">
        <f t="shared" si="11"/>
        <v>#N/A</v>
      </c>
      <c r="Q190" t="s">
        <v>1036</v>
      </c>
      <c r="V190" t="e">
        <f t="shared" si="12"/>
        <v>#N/A</v>
      </c>
      <c r="W190" t="s">
        <v>212</v>
      </c>
    </row>
    <row r="191" spans="16:23" x14ac:dyDescent="0.3">
      <c r="P191" t="e">
        <f t="shared" si="11"/>
        <v>#N/A</v>
      </c>
      <c r="Q191" t="s">
        <v>1036</v>
      </c>
      <c r="V191" t="e">
        <f t="shared" si="12"/>
        <v>#N/A</v>
      </c>
      <c r="W191" t="s">
        <v>213</v>
      </c>
    </row>
    <row r="192" spans="16:23" x14ac:dyDescent="0.3">
      <c r="P192" t="e">
        <f t="shared" si="11"/>
        <v>#N/A</v>
      </c>
      <c r="Q192" t="s">
        <v>1036</v>
      </c>
      <c r="V192" t="e">
        <f t="shared" si="12"/>
        <v>#N/A</v>
      </c>
      <c r="W192" t="s">
        <v>214</v>
      </c>
    </row>
    <row r="193" spans="16:23" x14ac:dyDescent="0.3">
      <c r="P193" t="e">
        <f t="shared" ref="P193:P256" si="13">VLOOKUP(Q193,S$1:S$87,1,FALSE)</f>
        <v>#N/A</v>
      </c>
      <c r="Q193" t="s">
        <v>1036</v>
      </c>
      <c r="V193" t="e">
        <f t="shared" si="12"/>
        <v>#N/A</v>
      </c>
      <c r="W193" t="s">
        <v>215</v>
      </c>
    </row>
    <row r="194" spans="16:23" x14ac:dyDescent="0.3">
      <c r="P194" t="e">
        <f t="shared" si="13"/>
        <v>#N/A</v>
      </c>
      <c r="Q194" t="s">
        <v>1036</v>
      </c>
      <c r="V194" t="e">
        <f t="shared" si="12"/>
        <v>#N/A</v>
      </c>
      <c r="W194" t="s">
        <v>216</v>
      </c>
    </row>
    <row r="195" spans="16:23" x14ac:dyDescent="0.3">
      <c r="P195" t="e">
        <f t="shared" si="13"/>
        <v>#N/A</v>
      </c>
      <c r="Q195" t="s">
        <v>1036</v>
      </c>
      <c r="V195" t="e">
        <f t="shared" si="12"/>
        <v>#N/A</v>
      </c>
      <c r="W195" t="s">
        <v>217</v>
      </c>
    </row>
    <row r="196" spans="16:23" x14ac:dyDescent="0.3">
      <c r="P196" t="e">
        <f t="shared" si="13"/>
        <v>#N/A</v>
      </c>
      <c r="Q196" t="s">
        <v>1036</v>
      </c>
      <c r="V196" t="e">
        <f t="shared" si="12"/>
        <v>#N/A</v>
      </c>
      <c r="W196" t="s">
        <v>219</v>
      </c>
    </row>
    <row r="197" spans="16:23" x14ac:dyDescent="0.3">
      <c r="P197" t="e">
        <f t="shared" si="13"/>
        <v>#N/A</v>
      </c>
      <c r="Q197" t="s">
        <v>1036</v>
      </c>
      <c r="V197" t="e">
        <f t="shared" si="12"/>
        <v>#N/A</v>
      </c>
      <c r="W197" t="s">
        <v>220</v>
      </c>
    </row>
    <row r="198" spans="16:23" x14ac:dyDescent="0.3">
      <c r="P198" t="e">
        <f t="shared" si="13"/>
        <v>#N/A</v>
      </c>
      <c r="Q198" t="s">
        <v>1036</v>
      </c>
      <c r="V198" t="e">
        <f t="shared" si="12"/>
        <v>#N/A</v>
      </c>
      <c r="W198" t="s">
        <v>221</v>
      </c>
    </row>
    <row r="199" spans="16:23" x14ac:dyDescent="0.3">
      <c r="P199" t="e">
        <f t="shared" si="13"/>
        <v>#N/A</v>
      </c>
      <c r="Q199" t="s">
        <v>1036</v>
      </c>
      <c r="V199" t="e">
        <f t="shared" si="12"/>
        <v>#N/A</v>
      </c>
      <c r="W199" t="s">
        <v>222</v>
      </c>
    </row>
    <row r="200" spans="16:23" x14ac:dyDescent="0.3">
      <c r="P200" t="e">
        <f t="shared" si="13"/>
        <v>#N/A</v>
      </c>
      <c r="Q200" t="s">
        <v>1036</v>
      </c>
      <c r="V200" t="e">
        <f t="shared" si="12"/>
        <v>#N/A</v>
      </c>
      <c r="W200" t="s">
        <v>223</v>
      </c>
    </row>
    <row r="201" spans="16:23" x14ac:dyDescent="0.3">
      <c r="P201" t="e">
        <f t="shared" si="13"/>
        <v>#N/A</v>
      </c>
      <c r="Q201" t="s">
        <v>1036</v>
      </c>
      <c r="V201" t="e">
        <f t="shared" si="12"/>
        <v>#N/A</v>
      </c>
      <c r="W201" t="s">
        <v>224</v>
      </c>
    </row>
    <row r="202" spans="16:23" x14ac:dyDescent="0.3">
      <c r="P202" t="e">
        <f t="shared" si="13"/>
        <v>#N/A</v>
      </c>
      <c r="Q202" t="s">
        <v>1036</v>
      </c>
      <c r="V202" t="e">
        <f t="shared" si="12"/>
        <v>#N/A</v>
      </c>
      <c r="W202" t="s">
        <v>225</v>
      </c>
    </row>
    <row r="203" spans="16:23" x14ac:dyDescent="0.3">
      <c r="P203" t="e">
        <f t="shared" si="13"/>
        <v>#N/A</v>
      </c>
      <c r="Q203" t="s">
        <v>1036</v>
      </c>
      <c r="V203" t="e">
        <f t="shared" si="12"/>
        <v>#N/A</v>
      </c>
      <c r="W203" t="s">
        <v>226</v>
      </c>
    </row>
    <row r="204" spans="16:23" x14ac:dyDescent="0.3">
      <c r="P204" t="e">
        <f t="shared" si="13"/>
        <v>#N/A</v>
      </c>
      <c r="Q204" t="s">
        <v>1036</v>
      </c>
      <c r="V204" t="e">
        <f t="shared" si="12"/>
        <v>#N/A</v>
      </c>
      <c r="W204" t="s">
        <v>227</v>
      </c>
    </row>
    <row r="205" spans="16:23" x14ac:dyDescent="0.3">
      <c r="P205" t="e">
        <f t="shared" si="13"/>
        <v>#N/A</v>
      </c>
      <c r="Q205" t="s">
        <v>1036</v>
      </c>
      <c r="V205" t="e">
        <f t="shared" si="12"/>
        <v>#N/A</v>
      </c>
      <c r="W205" t="s">
        <v>228</v>
      </c>
    </row>
    <row r="206" spans="16:23" x14ac:dyDescent="0.3">
      <c r="P206" t="e">
        <f t="shared" si="13"/>
        <v>#N/A</v>
      </c>
      <c r="Q206" t="s">
        <v>1036</v>
      </c>
      <c r="V206" t="e">
        <f t="shared" si="12"/>
        <v>#N/A</v>
      </c>
      <c r="W206" t="s">
        <v>230</v>
      </c>
    </row>
    <row r="207" spans="16:23" x14ac:dyDescent="0.3">
      <c r="P207" t="e">
        <f t="shared" si="13"/>
        <v>#N/A</v>
      </c>
      <c r="Q207" t="s">
        <v>1036</v>
      </c>
      <c r="V207" t="e">
        <f t="shared" si="12"/>
        <v>#N/A</v>
      </c>
      <c r="W207" t="s">
        <v>231</v>
      </c>
    </row>
    <row r="208" spans="16:23" x14ac:dyDescent="0.3">
      <c r="P208" t="e">
        <f t="shared" si="13"/>
        <v>#N/A</v>
      </c>
      <c r="Q208" t="s">
        <v>1036</v>
      </c>
      <c r="V208" t="e">
        <f t="shared" si="12"/>
        <v>#N/A</v>
      </c>
      <c r="W208" t="s">
        <v>234</v>
      </c>
    </row>
    <row r="209" spans="16:23" x14ac:dyDescent="0.3">
      <c r="P209" t="e">
        <f t="shared" si="13"/>
        <v>#N/A</v>
      </c>
      <c r="Q209" t="s">
        <v>1036</v>
      </c>
      <c r="V209" t="e">
        <f t="shared" si="12"/>
        <v>#N/A</v>
      </c>
      <c r="W209" t="s">
        <v>236</v>
      </c>
    </row>
    <row r="210" spans="16:23" x14ac:dyDescent="0.3">
      <c r="P210" t="e">
        <f t="shared" si="13"/>
        <v>#N/A</v>
      </c>
      <c r="Q210" t="s">
        <v>1036</v>
      </c>
      <c r="V210" t="e">
        <f t="shared" si="12"/>
        <v>#N/A</v>
      </c>
      <c r="W210" t="s">
        <v>237</v>
      </c>
    </row>
    <row r="211" spans="16:23" x14ac:dyDescent="0.3">
      <c r="P211" t="e">
        <f t="shared" si="13"/>
        <v>#N/A</v>
      </c>
      <c r="Q211" t="s">
        <v>1036</v>
      </c>
      <c r="V211" t="e">
        <f t="shared" si="12"/>
        <v>#N/A</v>
      </c>
      <c r="W211" t="s">
        <v>238</v>
      </c>
    </row>
    <row r="212" spans="16:23" x14ac:dyDescent="0.3">
      <c r="P212" t="e">
        <f t="shared" si="13"/>
        <v>#N/A</v>
      </c>
      <c r="Q212" t="s">
        <v>1036</v>
      </c>
      <c r="V212" t="e">
        <f t="shared" si="12"/>
        <v>#N/A</v>
      </c>
      <c r="W212" t="s">
        <v>239</v>
      </c>
    </row>
    <row r="213" spans="16:23" x14ac:dyDescent="0.3">
      <c r="P213" t="e">
        <f t="shared" si="13"/>
        <v>#N/A</v>
      </c>
      <c r="Q213" t="s">
        <v>1036</v>
      </c>
      <c r="V213" t="e">
        <f t="shared" si="12"/>
        <v>#N/A</v>
      </c>
      <c r="W213" t="s">
        <v>240</v>
      </c>
    </row>
    <row r="214" spans="16:23" x14ac:dyDescent="0.3">
      <c r="P214" t="e">
        <f t="shared" si="13"/>
        <v>#N/A</v>
      </c>
      <c r="Q214" t="s">
        <v>1036</v>
      </c>
      <c r="V214" t="e">
        <f t="shared" si="12"/>
        <v>#N/A</v>
      </c>
      <c r="W214" t="s">
        <v>347</v>
      </c>
    </row>
    <row r="215" spans="16:23" x14ac:dyDescent="0.3">
      <c r="P215" t="e">
        <f t="shared" si="13"/>
        <v>#N/A</v>
      </c>
      <c r="Q215" t="s">
        <v>1036</v>
      </c>
      <c r="V215" t="e">
        <f t="shared" si="12"/>
        <v>#N/A</v>
      </c>
      <c r="W215" t="s">
        <v>242</v>
      </c>
    </row>
    <row r="216" spans="16:23" x14ac:dyDescent="0.3">
      <c r="P216" t="e">
        <f t="shared" si="13"/>
        <v>#N/A</v>
      </c>
      <c r="Q216" t="s">
        <v>1036</v>
      </c>
      <c r="V216" t="e">
        <f t="shared" si="12"/>
        <v>#N/A</v>
      </c>
      <c r="W216" t="s">
        <v>243</v>
      </c>
    </row>
    <row r="217" spans="16:23" x14ac:dyDescent="0.3">
      <c r="P217" t="e">
        <f t="shared" si="13"/>
        <v>#N/A</v>
      </c>
      <c r="Q217" t="s">
        <v>1036</v>
      </c>
      <c r="V217" t="e">
        <f t="shared" si="12"/>
        <v>#N/A</v>
      </c>
      <c r="W217" t="s">
        <v>244</v>
      </c>
    </row>
    <row r="218" spans="16:23" x14ac:dyDescent="0.3">
      <c r="P218" t="e">
        <f t="shared" si="13"/>
        <v>#N/A</v>
      </c>
      <c r="Q218" t="s">
        <v>1036</v>
      </c>
      <c r="V218" t="e">
        <f t="shared" si="12"/>
        <v>#N/A</v>
      </c>
      <c r="W218" t="s">
        <v>245</v>
      </c>
    </row>
    <row r="219" spans="16:23" x14ac:dyDescent="0.3">
      <c r="P219" t="e">
        <f t="shared" si="13"/>
        <v>#N/A</v>
      </c>
      <c r="Q219" t="s">
        <v>1036</v>
      </c>
      <c r="V219" t="e">
        <f t="shared" si="12"/>
        <v>#N/A</v>
      </c>
      <c r="W219" t="s">
        <v>246</v>
      </c>
    </row>
    <row r="220" spans="16:23" x14ac:dyDescent="0.3">
      <c r="P220" t="e">
        <f t="shared" si="13"/>
        <v>#N/A</v>
      </c>
      <c r="Q220" t="s">
        <v>1036</v>
      </c>
      <c r="V220" t="e">
        <f t="shared" si="12"/>
        <v>#N/A</v>
      </c>
      <c r="W220" t="s">
        <v>247</v>
      </c>
    </row>
    <row r="221" spans="16:23" x14ac:dyDescent="0.3">
      <c r="P221" t="e">
        <f t="shared" si="13"/>
        <v>#N/A</v>
      </c>
      <c r="Q221" t="s">
        <v>1036</v>
      </c>
      <c r="V221" t="e">
        <f t="shared" si="12"/>
        <v>#N/A</v>
      </c>
      <c r="W221" t="s">
        <v>249</v>
      </c>
    </row>
    <row r="222" spans="16:23" x14ac:dyDescent="0.3">
      <c r="P222" t="e">
        <f t="shared" si="13"/>
        <v>#N/A</v>
      </c>
      <c r="Q222" t="s">
        <v>1036</v>
      </c>
      <c r="V222" t="e">
        <f t="shared" si="12"/>
        <v>#N/A</v>
      </c>
      <c r="W222" t="s">
        <v>251</v>
      </c>
    </row>
    <row r="223" spans="16:23" x14ac:dyDescent="0.3">
      <c r="P223" t="e">
        <f t="shared" si="13"/>
        <v>#N/A</v>
      </c>
      <c r="Q223" t="s">
        <v>1036</v>
      </c>
      <c r="V223" t="e">
        <f t="shared" si="12"/>
        <v>#N/A</v>
      </c>
      <c r="W223" t="s">
        <v>252</v>
      </c>
    </row>
    <row r="224" spans="16:23" x14ac:dyDescent="0.3">
      <c r="P224" t="e">
        <f t="shared" si="13"/>
        <v>#N/A</v>
      </c>
      <c r="Q224" t="s">
        <v>1036</v>
      </c>
      <c r="V224" t="e">
        <f t="shared" si="12"/>
        <v>#N/A</v>
      </c>
      <c r="W224" t="s">
        <v>254</v>
      </c>
    </row>
    <row r="225" spans="16:23" x14ac:dyDescent="0.3">
      <c r="P225" t="e">
        <f t="shared" si="13"/>
        <v>#N/A</v>
      </c>
      <c r="Q225" t="s">
        <v>1036</v>
      </c>
      <c r="V225" t="e">
        <f t="shared" si="12"/>
        <v>#N/A</v>
      </c>
      <c r="W225" t="s">
        <v>255</v>
      </c>
    </row>
    <row r="226" spans="16:23" x14ac:dyDescent="0.3">
      <c r="P226" t="e">
        <f t="shared" si="13"/>
        <v>#N/A</v>
      </c>
      <c r="Q226" t="s">
        <v>1036</v>
      </c>
      <c r="V226" t="e">
        <f t="shared" si="12"/>
        <v>#N/A</v>
      </c>
      <c r="W226" t="s">
        <v>256</v>
      </c>
    </row>
    <row r="227" spans="16:23" x14ac:dyDescent="0.3">
      <c r="P227" t="e">
        <f t="shared" si="13"/>
        <v>#N/A</v>
      </c>
      <c r="Q227" t="s">
        <v>1036</v>
      </c>
      <c r="V227" t="e">
        <f t="shared" si="12"/>
        <v>#N/A</v>
      </c>
      <c r="W227" t="s">
        <v>257</v>
      </c>
    </row>
    <row r="228" spans="16:23" x14ac:dyDescent="0.3">
      <c r="P228" t="e">
        <f t="shared" si="13"/>
        <v>#N/A</v>
      </c>
      <c r="Q228" t="s">
        <v>1036</v>
      </c>
      <c r="V228" t="e">
        <f t="shared" si="12"/>
        <v>#N/A</v>
      </c>
      <c r="W228" t="s">
        <v>258</v>
      </c>
    </row>
    <row r="229" spans="16:23" x14ac:dyDescent="0.3">
      <c r="P229" t="e">
        <f t="shared" si="13"/>
        <v>#N/A</v>
      </c>
      <c r="Q229" t="s">
        <v>1036</v>
      </c>
      <c r="V229" t="e">
        <f t="shared" si="12"/>
        <v>#N/A</v>
      </c>
      <c r="W229" t="s">
        <v>259</v>
      </c>
    </row>
    <row r="230" spans="16:23" x14ac:dyDescent="0.3">
      <c r="P230" t="e">
        <f t="shared" si="13"/>
        <v>#N/A</v>
      </c>
      <c r="Q230" t="s">
        <v>1036</v>
      </c>
      <c r="V230" t="e">
        <f t="shared" si="12"/>
        <v>#N/A</v>
      </c>
      <c r="W230" t="s">
        <v>260</v>
      </c>
    </row>
    <row r="231" spans="16:23" x14ac:dyDescent="0.3">
      <c r="P231" t="e">
        <f t="shared" si="13"/>
        <v>#N/A</v>
      </c>
      <c r="Q231" t="s">
        <v>1036</v>
      </c>
      <c r="V231" t="e">
        <f t="shared" si="12"/>
        <v>#N/A</v>
      </c>
      <c r="W231" t="s">
        <v>262</v>
      </c>
    </row>
    <row r="232" spans="16:23" x14ac:dyDescent="0.3">
      <c r="P232" t="e">
        <f t="shared" si="13"/>
        <v>#N/A</v>
      </c>
      <c r="Q232" t="s">
        <v>1036</v>
      </c>
      <c r="V232" t="e">
        <f t="shared" si="12"/>
        <v>#N/A</v>
      </c>
      <c r="W232" t="s">
        <v>263</v>
      </c>
    </row>
    <row r="233" spans="16:23" x14ac:dyDescent="0.3">
      <c r="P233" t="e">
        <f t="shared" si="13"/>
        <v>#N/A</v>
      </c>
      <c r="Q233" t="s">
        <v>1036</v>
      </c>
      <c r="V233" t="e">
        <f t="shared" si="12"/>
        <v>#N/A</v>
      </c>
      <c r="W233" t="s">
        <v>264</v>
      </c>
    </row>
    <row r="234" spans="16:23" x14ac:dyDescent="0.3">
      <c r="P234" t="e">
        <f t="shared" si="13"/>
        <v>#N/A</v>
      </c>
      <c r="Q234" t="s">
        <v>1036</v>
      </c>
      <c r="V234" t="e">
        <f t="shared" si="12"/>
        <v>#N/A</v>
      </c>
      <c r="W234" t="s">
        <v>265</v>
      </c>
    </row>
    <row r="235" spans="16:23" x14ac:dyDescent="0.3">
      <c r="P235" t="e">
        <f t="shared" si="13"/>
        <v>#N/A</v>
      </c>
      <c r="Q235" t="s">
        <v>1036</v>
      </c>
      <c r="V235" t="e">
        <f t="shared" si="12"/>
        <v>#N/A</v>
      </c>
      <c r="W235" t="s">
        <v>266</v>
      </c>
    </row>
    <row r="236" spans="16:23" x14ac:dyDescent="0.3">
      <c r="P236" t="e">
        <f t="shared" si="13"/>
        <v>#N/A</v>
      </c>
      <c r="Q236" t="s">
        <v>1036</v>
      </c>
      <c r="V236" t="e">
        <f t="shared" si="12"/>
        <v>#N/A</v>
      </c>
      <c r="W236" t="s">
        <v>267</v>
      </c>
    </row>
    <row r="237" spans="16:23" x14ac:dyDescent="0.3">
      <c r="P237" t="e">
        <f t="shared" si="13"/>
        <v>#N/A</v>
      </c>
      <c r="Q237" t="s">
        <v>1036</v>
      </c>
      <c r="V237" t="e">
        <f t="shared" si="12"/>
        <v>#N/A</v>
      </c>
      <c r="W237" t="s">
        <v>268</v>
      </c>
    </row>
    <row r="238" spans="16:23" x14ac:dyDescent="0.3">
      <c r="P238" t="e">
        <f t="shared" si="13"/>
        <v>#N/A</v>
      </c>
      <c r="Q238" t="s">
        <v>1036</v>
      </c>
      <c r="V238" t="e">
        <f t="shared" si="12"/>
        <v>#N/A</v>
      </c>
      <c r="W238" t="s">
        <v>269</v>
      </c>
    </row>
    <row r="239" spans="16:23" x14ac:dyDescent="0.3">
      <c r="P239" t="e">
        <f t="shared" si="13"/>
        <v>#N/A</v>
      </c>
      <c r="Q239" t="s">
        <v>1036</v>
      </c>
      <c r="V239" t="e">
        <f t="shared" si="12"/>
        <v>#N/A</v>
      </c>
      <c r="W239" t="s">
        <v>270</v>
      </c>
    </row>
    <row r="240" spans="16:23" x14ac:dyDescent="0.3">
      <c r="P240" t="e">
        <f t="shared" si="13"/>
        <v>#N/A</v>
      </c>
      <c r="Q240" t="s">
        <v>1036</v>
      </c>
      <c r="V240" t="e">
        <f t="shared" si="12"/>
        <v>#N/A</v>
      </c>
      <c r="W240" t="s">
        <v>272</v>
      </c>
    </row>
    <row r="241" spans="16:23" x14ac:dyDescent="0.3">
      <c r="P241" t="e">
        <f t="shared" si="13"/>
        <v>#N/A</v>
      </c>
      <c r="Q241" t="s">
        <v>1036</v>
      </c>
      <c r="V241" t="e">
        <f t="shared" ref="V241:V279" si="14">VLOOKUP(T241,Q$1:Q$288,1,FALSE)</f>
        <v>#N/A</v>
      </c>
      <c r="W241" t="s">
        <v>273</v>
      </c>
    </row>
    <row r="242" spans="16:23" x14ac:dyDescent="0.3">
      <c r="P242" t="e">
        <f t="shared" si="13"/>
        <v>#N/A</v>
      </c>
      <c r="Q242" t="s">
        <v>1036</v>
      </c>
      <c r="V242" t="e">
        <f t="shared" si="14"/>
        <v>#N/A</v>
      </c>
      <c r="W242" t="s">
        <v>274</v>
      </c>
    </row>
    <row r="243" spans="16:23" x14ac:dyDescent="0.3">
      <c r="P243" t="e">
        <f t="shared" si="13"/>
        <v>#N/A</v>
      </c>
      <c r="Q243" t="s">
        <v>1036</v>
      </c>
      <c r="V243" t="e">
        <f t="shared" si="14"/>
        <v>#N/A</v>
      </c>
      <c r="W243" t="s">
        <v>275</v>
      </c>
    </row>
    <row r="244" spans="16:23" x14ac:dyDescent="0.3">
      <c r="P244" t="e">
        <f t="shared" si="13"/>
        <v>#N/A</v>
      </c>
      <c r="Q244" t="s">
        <v>1036</v>
      </c>
      <c r="V244" t="e">
        <f t="shared" si="14"/>
        <v>#N/A</v>
      </c>
      <c r="W244" t="s">
        <v>276</v>
      </c>
    </row>
    <row r="245" spans="16:23" x14ac:dyDescent="0.3">
      <c r="P245" t="e">
        <f t="shared" si="13"/>
        <v>#N/A</v>
      </c>
      <c r="Q245" t="s">
        <v>1036</v>
      </c>
      <c r="V245" t="e">
        <f t="shared" si="14"/>
        <v>#N/A</v>
      </c>
      <c r="W245" t="s">
        <v>277</v>
      </c>
    </row>
    <row r="246" spans="16:23" x14ac:dyDescent="0.3">
      <c r="P246" t="e">
        <f t="shared" si="13"/>
        <v>#N/A</v>
      </c>
      <c r="Q246" t="s">
        <v>1036</v>
      </c>
      <c r="V246" t="e">
        <f t="shared" si="14"/>
        <v>#N/A</v>
      </c>
      <c r="W246" t="s">
        <v>278</v>
      </c>
    </row>
    <row r="247" spans="16:23" x14ac:dyDescent="0.3">
      <c r="P247" t="e">
        <f t="shared" si="13"/>
        <v>#N/A</v>
      </c>
      <c r="Q247" t="s">
        <v>1036</v>
      </c>
      <c r="V247" t="e">
        <f t="shared" si="14"/>
        <v>#N/A</v>
      </c>
      <c r="W247" t="s">
        <v>279</v>
      </c>
    </row>
    <row r="248" spans="16:23" x14ac:dyDescent="0.3">
      <c r="P248" t="e">
        <f t="shared" si="13"/>
        <v>#N/A</v>
      </c>
      <c r="Q248" t="s">
        <v>1036</v>
      </c>
      <c r="V248" t="e">
        <f t="shared" si="14"/>
        <v>#N/A</v>
      </c>
      <c r="W248" t="s">
        <v>281</v>
      </c>
    </row>
    <row r="249" spans="16:23" x14ac:dyDescent="0.3">
      <c r="P249" t="e">
        <f t="shared" si="13"/>
        <v>#N/A</v>
      </c>
      <c r="Q249" t="s">
        <v>1036</v>
      </c>
      <c r="V249" t="e">
        <f t="shared" si="14"/>
        <v>#N/A</v>
      </c>
      <c r="W249" t="s">
        <v>282</v>
      </c>
    </row>
    <row r="250" spans="16:23" x14ac:dyDescent="0.3">
      <c r="P250" t="e">
        <f t="shared" si="13"/>
        <v>#N/A</v>
      </c>
      <c r="Q250" t="s">
        <v>1036</v>
      </c>
      <c r="V250" t="e">
        <f t="shared" si="14"/>
        <v>#N/A</v>
      </c>
      <c r="W250" t="s">
        <v>283</v>
      </c>
    </row>
    <row r="251" spans="16:23" x14ac:dyDescent="0.3">
      <c r="P251" t="e">
        <f t="shared" si="13"/>
        <v>#N/A</v>
      </c>
      <c r="Q251" t="s">
        <v>1036</v>
      </c>
      <c r="V251" t="e">
        <f t="shared" si="14"/>
        <v>#N/A</v>
      </c>
      <c r="W251" t="s">
        <v>284</v>
      </c>
    </row>
    <row r="252" spans="16:23" x14ac:dyDescent="0.3">
      <c r="P252" t="e">
        <f t="shared" si="13"/>
        <v>#N/A</v>
      </c>
      <c r="Q252" t="s">
        <v>1036</v>
      </c>
      <c r="V252" t="e">
        <f t="shared" si="14"/>
        <v>#N/A</v>
      </c>
      <c r="W252" t="s">
        <v>285</v>
      </c>
    </row>
    <row r="253" spans="16:23" x14ac:dyDescent="0.3">
      <c r="P253" t="e">
        <f t="shared" si="13"/>
        <v>#N/A</v>
      </c>
      <c r="Q253" t="s">
        <v>1036</v>
      </c>
      <c r="V253" t="e">
        <f t="shared" si="14"/>
        <v>#N/A</v>
      </c>
      <c r="W253" t="s">
        <v>286</v>
      </c>
    </row>
    <row r="254" spans="16:23" x14ac:dyDescent="0.3">
      <c r="P254" t="e">
        <f t="shared" si="13"/>
        <v>#N/A</v>
      </c>
      <c r="Q254" t="s">
        <v>1036</v>
      </c>
      <c r="V254" t="e">
        <f t="shared" si="14"/>
        <v>#N/A</v>
      </c>
      <c r="W254" t="s">
        <v>287</v>
      </c>
    </row>
    <row r="255" spans="16:23" x14ac:dyDescent="0.3">
      <c r="P255" t="e">
        <f t="shared" si="13"/>
        <v>#N/A</v>
      </c>
      <c r="Q255" t="s">
        <v>1036</v>
      </c>
      <c r="V255" t="e">
        <f t="shared" si="14"/>
        <v>#N/A</v>
      </c>
      <c r="W255" t="s">
        <v>288</v>
      </c>
    </row>
    <row r="256" spans="16:23" x14ac:dyDescent="0.3">
      <c r="P256" t="e">
        <f t="shared" si="13"/>
        <v>#N/A</v>
      </c>
      <c r="Q256" t="s">
        <v>1036</v>
      </c>
      <c r="V256" t="e">
        <f t="shared" si="14"/>
        <v>#N/A</v>
      </c>
      <c r="W256" t="s">
        <v>289</v>
      </c>
    </row>
    <row r="257" spans="16:23" x14ac:dyDescent="0.3">
      <c r="P257" t="e">
        <f t="shared" ref="P257:P320" si="15">VLOOKUP(Q257,S$1:S$87,1,FALSE)</f>
        <v>#N/A</v>
      </c>
      <c r="Q257" t="s">
        <v>1036</v>
      </c>
      <c r="V257" t="e">
        <f t="shared" si="14"/>
        <v>#N/A</v>
      </c>
      <c r="W257" t="s">
        <v>290</v>
      </c>
    </row>
    <row r="258" spans="16:23" x14ac:dyDescent="0.3">
      <c r="P258" t="e">
        <f t="shared" si="15"/>
        <v>#N/A</v>
      </c>
      <c r="Q258" t="s">
        <v>1036</v>
      </c>
      <c r="V258" t="e">
        <f t="shared" si="14"/>
        <v>#N/A</v>
      </c>
      <c r="W258" t="s">
        <v>291</v>
      </c>
    </row>
    <row r="259" spans="16:23" x14ac:dyDescent="0.3">
      <c r="P259" t="e">
        <f t="shared" si="15"/>
        <v>#N/A</v>
      </c>
      <c r="Q259" t="s">
        <v>1036</v>
      </c>
      <c r="V259" t="e">
        <f t="shared" si="14"/>
        <v>#N/A</v>
      </c>
      <c r="W259" t="s">
        <v>292</v>
      </c>
    </row>
    <row r="260" spans="16:23" x14ac:dyDescent="0.3">
      <c r="P260" t="e">
        <f t="shared" si="15"/>
        <v>#N/A</v>
      </c>
      <c r="Q260" t="s">
        <v>1036</v>
      </c>
      <c r="V260" t="e">
        <f t="shared" si="14"/>
        <v>#N/A</v>
      </c>
      <c r="W260" t="s">
        <v>293</v>
      </c>
    </row>
    <row r="261" spans="16:23" x14ac:dyDescent="0.3">
      <c r="P261" t="e">
        <f t="shared" si="15"/>
        <v>#N/A</v>
      </c>
      <c r="Q261" t="s">
        <v>1036</v>
      </c>
      <c r="V261" t="e">
        <f t="shared" si="14"/>
        <v>#N/A</v>
      </c>
      <c r="W261" t="s">
        <v>294</v>
      </c>
    </row>
    <row r="262" spans="16:23" x14ac:dyDescent="0.3">
      <c r="P262" t="e">
        <f t="shared" si="15"/>
        <v>#N/A</v>
      </c>
      <c r="Q262" t="s">
        <v>1036</v>
      </c>
      <c r="V262" t="e">
        <f t="shared" si="14"/>
        <v>#N/A</v>
      </c>
      <c r="W262" t="s">
        <v>295</v>
      </c>
    </row>
    <row r="263" spans="16:23" x14ac:dyDescent="0.3">
      <c r="P263" t="e">
        <f t="shared" si="15"/>
        <v>#N/A</v>
      </c>
      <c r="Q263" t="s">
        <v>1036</v>
      </c>
      <c r="V263" t="e">
        <f t="shared" si="14"/>
        <v>#N/A</v>
      </c>
      <c r="W263" t="s">
        <v>296</v>
      </c>
    </row>
    <row r="264" spans="16:23" x14ac:dyDescent="0.3">
      <c r="P264" t="e">
        <f t="shared" si="15"/>
        <v>#N/A</v>
      </c>
      <c r="Q264" t="s">
        <v>1036</v>
      </c>
      <c r="V264" t="e">
        <f t="shared" si="14"/>
        <v>#N/A</v>
      </c>
      <c r="W264" t="s">
        <v>297</v>
      </c>
    </row>
    <row r="265" spans="16:23" x14ac:dyDescent="0.3">
      <c r="P265" t="e">
        <f t="shared" si="15"/>
        <v>#N/A</v>
      </c>
      <c r="Q265" t="s">
        <v>1036</v>
      </c>
      <c r="V265" t="e">
        <f t="shared" si="14"/>
        <v>#N/A</v>
      </c>
      <c r="W265" t="s">
        <v>298</v>
      </c>
    </row>
    <row r="266" spans="16:23" x14ac:dyDescent="0.3">
      <c r="P266" t="e">
        <f t="shared" si="15"/>
        <v>#N/A</v>
      </c>
      <c r="Q266" t="s">
        <v>1036</v>
      </c>
      <c r="V266" t="e">
        <f t="shared" si="14"/>
        <v>#N/A</v>
      </c>
      <c r="W266" t="s">
        <v>299</v>
      </c>
    </row>
    <row r="267" spans="16:23" x14ac:dyDescent="0.3">
      <c r="P267" t="e">
        <f t="shared" si="15"/>
        <v>#N/A</v>
      </c>
      <c r="Q267" t="s">
        <v>1036</v>
      </c>
      <c r="V267" t="e">
        <f t="shared" si="14"/>
        <v>#N/A</v>
      </c>
      <c r="W267" t="s">
        <v>300</v>
      </c>
    </row>
    <row r="268" spans="16:23" x14ac:dyDescent="0.3">
      <c r="P268" t="e">
        <f t="shared" si="15"/>
        <v>#N/A</v>
      </c>
      <c r="Q268" t="s">
        <v>1036</v>
      </c>
      <c r="V268" t="e">
        <f t="shared" si="14"/>
        <v>#N/A</v>
      </c>
      <c r="W268" t="s">
        <v>301</v>
      </c>
    </row>
    <row r="269" spans="16:23" x14ac:dyDescent="0.3">
      <c r="P269" t="e">
        <f t="shared" si="15"/>
        <v>#N/A</v>
      </c>
      <c r="Q269" t="s">
        <v>1036</v>
      </c>
      <c r="V269" t="e">
        <f t="shared" si="14"/>
        <v>#N/A</v>
      </c>
      <c r="W269" t="s">
        <v>302</v>
      </c>
    </row>
    <row r="270" spans="16:23" x14ac:dyDescent="0.3">
      <c r="P270" t="e">
        <f t="shared" si="15"/>
        <v>#N/A</v>
      </c>
      <c r="Q270" t="s">
        <v>1036</v>
      </c>
      <c r="V270" t="e">
        <f t="shared" si="14"/>
        <v>#N/A</v>
      </c>
      <c r="W270" t="s">
        <v>303</v>
      </c>
    </row>
    <row r="271" spans="16:23" x14ac:dyDescent="0.3">
      <c r="P271" t="e">
        <f t="shared" si="15"/>
        <v>#N/A</v>
      </c>
      <c r="Q271" t="s">
        <v>1036</v>
      </c>
      <c r="V271" t="e">
        <f t="shared" si="14"/>
        <v>#N/A</v>
      </c>
      <c r="W271" t="s">
        <v>305</v>
      </c>
    </row>
    <row r="272" spans="16:23" x14ac:dyDescent="0.3">
      <c r="P272" t="e">
        <f t="shared" si="15"/>
        <v>#N/A</v>
      </c>
      <c r="Q272" t="s">
        <v>1036</v>
      </c>
      <c r="V272" t="e">
        <f t="shared" si="14"/>
        <v>#N/A</v>
      </c>
      <c r="W272" t="s">
        <v>306</v>
      </c>
    </row>
    <row r="273" spans="16:23" x14ac:dyDescent="0.3">
      <c r="P273" t="e">
        <f t="shared" si="15"/>
        <v>#N/A</v>
      </c>
      <c r="Q273" t="s">
        <v>1036</v>
      </c>
      <c r="V273" t="e">
        <f t="shared" si="14"/>
        <v>#N/A</v>
      </c>
      <c r="W273" t="s">
        <v>308</v>
      </c>
    </row>
    <row r="274" spans="16:23" x14ac:dyDescent="0.3">
      <c r="P274" t="e">
        <f t="shared" si="15"/>
        <v>#N/A</v>
      </c>
      <c r="Q274" t="s">
        <v>1036</v>
      </c>
      <c r="V274" t="e">
        <f t="shared" si="14"/>
        <v>#N/A</v>
      </c>
      <c r="W274" t="s">
        <v>309</v>
      </c>
    </row>
    <row r="275" spans="16:23" x14ac:dyDescent="0.3">
      <c r="P275" t="e">
        <f t="shared" si="15"/>
        <v>#N/A</v>
      </c>
      <c r="Q275" t="s">
        <v>1036</v>
      </c>
      <c r="V275" t="e">
        <f t="shared" si="14"/>
        <v>#N/A</v>
      </c>
      <c r="W275" t="s">
        <v>310</v>
      </c>
    </row>
    <row r="276" spans="16:23" x14ac:dyDescent="0.3">
      <c r="P276" t="e">
        <f t="shared" si="15"/>
        <v>#N/A</v>
      </c>
      <c r="Q276" t="s">
        <v>1036</v>
      </c>
      <c r="V276" t="e">
        <f t="shared" si="14"/>
        <v>#N/A</v>
      </c>
      <c r="W276" t="s">
        <v>312</v>
      </c>
    </row>
    <row r="277" spans="16:23" x14ac:dyDescent="0.3">
      <c r="P277" t="e">
        <f t="shared" si="15"/>
        <v>#N/A</v>
      </c>
      <c r="Q277" t="s">
        <v>1036</v>
      </c>
      <c r="V277" t="e">
        <f t="shared" si="14"/>
        <v>#N/A</v>
      </c>
      <c r="W277" t="s">
        <v>313</v>
      </c>
    </row>
    <row r="278" spans="16:23" x14ac:dyDescent="0.3">
      <c r="P278" t="e">
        <f t="shared" si="15"/>
        <v>#N/A</v>
      </c>
      <c r="Q278" t="s">
        <v>1036</v>
      </c>
      <c r="V278" t="e">
        <f t="shared" si="14"/>
        <v>#N/A</v>
      </c>
      <c r="W278" t="s">
        <v>1030</v>
      </c>
    </row>
    <row r="279" spans="16:23" x14ac:dyDescent="0.3">
      <c r="P279" t="e">
        <f t="shared" si="15"/>
        <v>#N/A</v>
      </c>
      <c r="Q279" t="s">
        <v>1036</v>
      </c>
      <c r="V279" t="e">
        <f t="shared" si="14"/>
        <v>#N/A</v>
      </c>
      <c r="W279" t="s">
        <v>314</v>
      </c>
    </row>
    <row r="280" spans="16:23" x14ac:dyDescent="0.3">
      <c r="P280" t="e">
        <f t="shared" si="15"/>
        <v>#N/A</v>
      </c>
      <c r="Q280" t="s">
        <v>1036</v>
      </c>
      <c r="W280" t="s">
        <v>1034</v>
      </c>
    </row>
    <row r="281" spans="16:23" x14ac:dyDescent="0.3">
      <c r="P281" t="e">
        <f t="shared" si="15"/>
        <v>#N/A</v>
      </c>
      <c r="Q281" t="s">
        <v>1036</v>
      </c>
      <c r="W281" t="s">
        <v>316</v>
      </c>
    </row>
    <row r="282" spans="16:23" x14ac:dyDescent="0.3">
      <c r="P282" t="e">
        <f t="shared" si="15"/>
        <v>#N/A</v>
      </c>
      <c r="Q282" t="s">
        <v>1036</v>
      </c>
      <c r="W282" t="s">
        <v>1039</v>
      </c>
    </row>
    <row r="283" spans="16:23" x14ac:dyDescent="0.3">
      <c r="P283" t="e">
        <f t="shared" si="15"/>
        <v>#N/A</v>
      </c>
      <c r="Q283" t="s">
        <v>1036</v>
      </c>
      <c r="W283" t="s">
        <v>318</v>
      </c>
    </row>
    <row r="284" spans="16:23" x14ac:dyDescent="0.3">
      <c r="P284" t="e">
        <f t="shared" si="15"/>
        <v>#N/A</v>
      </c>
      <c r="Q284" t="s">
        <v>1036</v>
      </c>
      <c r="W284" t="s">
        <v>319</v>
      </c>
    </row>
    <row r="285" spans="16:23" x14ac:dyDescent="0.3">
      <c r="P285" t="e">
        <f t="shared" si="15"/>
        <v>#N/A</v>
      </c>
      <c r="Q285" t="s">
        <v>1036</v>
      </c>
      <c r="W285" t="s">
        <v>320</v>
      </c>
    </row>
    <row r="286" spans="16:23" x14ac:dyDescent="0.3">
      <c r="P286" t="e">
        <f t="shared" si="15"/>
        <v>#N/A</v>
      </c>
      <c r="Q286" t="s">
        <v>1036</v>
      </c>
      <c r="W286" t="s">
        <v>321</v>
      </c>
    </row>
    <row r="287" spans="16:23" x14ac:dyDescent="0.3">
      <c r="P287" t="e">
        <f t="shared" si="15"/>
        <v>#N/A</v>
      </c>
      <c r="Q287" t="s">
        <v>1036</v>
      </c>
      <c r="W287" t="s">
        <v>322</v>
      </c>
    </row>
    <row r="288" spans="16:23" x14ac:dyDescent="0.3">
      <c r="P288" t="e">
        <f t="shared" si="15"/>
        <v>#N/A</v>
      </c>
      <c r="Q288" t="s">
        <v>1036</v>
      </c>
      <c r="W288" t="s">
        <v>323</v>
      </c>
    </row>
    <row r="289" spans="23:23" x14ac:dyDescent="0.3">
      <c r="W289" t="s">
        <v>324</v>
      </c>
    </row>
    <row r="290" spans="23:23" x14ac:dyDescent="0.3">
      <c r="W290" t="s">
        <v>325</v>
      </c>
    </row>
    <row r="291" spans="23:23" x14ac:dyDescent="0.3">
      <c r="W291" t="s">
        <v>326</v>
      </c>
    </row>
    <row r="292" spans="23:23" x14ac:dyDescent="0.3">
      <c r="W292" t="s">
        <v>327</v>
      </c>
    </row>
    <row r="293" spans="23:23" x14ac:dyDescent="0.3">
      <c r="W293" t="s">
        <v>328</v>
      </c>
    </row>
    <row r="294" spans="23:23" x14ac:dyDescent="0.3">
      <c r="W294" t="s">
        <v>330</v>
      </c>
    </row>
    <row r="295" spans="23:23" x14ac:dyDescent="0.3">
      <c r="W295" t="s">
        <v>331</v>
      </c>
    </row>
    <row r="296" spans="23:23" x14ac:dyDescent="0.3">
      <c r="W296" t="s">
        <v>332</v>
      </c>
    </row>
  </sheetData>
  <sortState xmlns:xlrd2="http://schemas.microsoft.com/office/spreadsheetml/2017/richdata2" ref="Q1:Q66">
    <sortCondition ref="Q66"/>
  </sortState>
  <conditionalFormatting sqref="A43">
    <cfRule type="cellIs" priority="1" stopIfTrue="1" operator="equal">
      <formula>"#"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U467"/>
  <sheetViews>
    <sheetView topLeftCell="AP87" workbookViewId="0">
      <selection activeCell="AS95" sqref="AS95"/>
    </sheetView>
  </sheetViews>
  <sheetFormatPr defaultRowHeight="13.2" x14ac:dyDescent="0.25"/>
  <cols>
    <col min="1" max="1" width="11.6640625" style="7" customWidth="1"/>
    <col min="2" max="2" width="29.6640625" style="7" bestFit="1" customWidth="1"/>
    <col min="3" max="4" width="29.6640625" style="7" customWidth="1"/>
    <col min="5" max="12" width="9.6640625" style="7" customWidth="1"/>
    <col min="13" max="13" width="27.6640625" style="7" bestFit="1" customWidth="1"/>
    <col min="14" max="14" width="27.6640625" style="7" customWidth="1"/>
    <col min="15" max="15" width="58" style="7" bestFit="1" customWidth="1"/>
    <col min="16" max="16" width="13.33203125" style="7" bestFit="1" customWidth="1"/>
    <col min="17" max="20" width="9.6640625" style="7" customWidth="1"/>
    <col min="21" max="21" width="43.88671875" style="7" bestFit="1" customWidth="1"/>
    <col min="22" max="22" width="23.44140625" style="7" bestFit="1" customWidth="1"/>
    <col min="23" max="24" width="9.6640625" style="7" customWidth="1"/>
    <col min="25" max="25" width="23.44140625" style="7" bestFit="1" customWidth="1"/>
    <col min="26" max="26" width="9.6640625" style="10" customWidth="1"/>
    <col min="27" max="27" width="9.109375" style="7"/>
    <col min="28" max="28" width="44.88671875" style="7" bestFit="1" customWidth="1"/>
    <col min="29" max="29" width="27.109375" style="7" bestFit="1" customWidth="1"/>
    <col min="30" max="31" width="9.109375" style="7"/>
    <col min="32" max="32" width="27.109375" style="7" bestFit="1" customWidth="1"/>
    <col min="33" max="34" width="9.109375" style="7"/>
    <col min="35" max="35" width="58" style="7" bestFit="1" customWidth="1"/>
    <col min="36" max="36" width="27.6640625" style="7" bestFit="1" customWidth="1"/>
    <col min="37" max="38" width="9.109375" style="7"/>
    <col min="39" max="39" width="27.6640625" style="7" bestFit="1" customWidth="1"/>
    <col min="40" max="41" width="9.109375" style="7"/>
    <col min="42" max="42" width="24" style="7" bestFit="1" customWidth="1"/>
    <col min="43" max="43" width="24.88671875" style="7" bestFit="1" customWidth="1"/>
    <col min="44" max="45" width="9.109375" style="7"/>
    <col min="46" max="46" width="24.88671875" style="7" bestFit="1" customWidth="1"/>
    <col min="47" max="259" width="9.109375" style="7"/>
    <col min="260" max="260" width="11.6640625" style="7" customWidth="1"/>
    <col min="261" max="261" width="29.6640625" style="7" bestFit="1" customWidth="1"/>
    <col min="262" max="282" width="9.6640625" style="7" customWidth="1"/>
    <col min="283" max="515" width="9.109375" style="7"/>
    <col min="516" max="516" width="11.6640625" style="7" customWidth="1"/>
    <col min="517" max="517" width="29.6640625" style="7" bestFit="1" customWidth="1"/>
    <col min="518" max="538" width="9.6640625" style="7" customWidth="1"/>
    <col min="539" max="771" width="9.109375" style="7"/>
    <col min="772" max="772" width="11.6640625" style="7" customWidth="1"/>
    <col min="773" max="773" width="29.6640625" style="7" bestFit="1" customWidth="1"/>
    <col min="774" max="794" width="9.6640625" style="7" customWidth="1"/>
    <col min="795" max="1027" width="9.109375" style="7"/>
    <col min="1028" max="1028" width="11.6640625" style="7" customWidth="1"/>
    <col min="1029" max="1029" width="29.6640625" style="7" bestFit="1" customWidth="1"/>
    <col min="1030" max="1050" width="9.6640625" style="7" customWidth="1"/>
    <col min="1051" max="1283" width="9.109375" style="7"/>
    <col min="1284" max="1284" width="11.6640625" style="7" customWidth="1"/>
    <col min="1285" max="1285" width="29.6640625" style="7" bestFit="1" customWidth="1"/>
    <col min="1286" max="1306" width="9.6640625" style="7" customWidth="1"/>
    <col min="1307" max="1539" width="9.109375" style="7"/>
    <col min="1540" max="1540" width="11.6640625" style="7" customWidth="1"/>
    <col min="1541" max="1541" width="29.6640625" style="7" bestFit="1" customWidth="1"/>
    <col min="1542" max="1562" width="9.6640625" style="7" customWidth="1"/>
    <col min="1563" max="1795" width="9.109375" style="7"/>
    <col min="1796" max="1796" width="11.6640625" style="7" customWidth="1"/>
    <col min="1797" max="1797" width="29.6640625" style="7" bestFit="1" customWidth="1"/>
    <col min="1798" max="1818" width="9.6640625" style="7" customWidth="1"/>
    <col min="1819" max="2051" width="9.109375" style="7"/>
    <col min="2052" max="2052" width="11.6640625" style="7" customWidth="1"/>
    <col min="2053" max="2053" width="29.6640625" style="7" bestFit="1" customWidth="1"/>
    <col min="2054" max="2074" width="9.6640625" style="7" customWidth="1"/>
    <col min="2075" max="2307" width="9.109375" style="7"/>
    <col min="2308" max="2308" width="11.6640625" style="7" customWidth="1"/>
    <col min="2309" max="2309" width="29.6640625" style="7" bestFit="1" customWidth="1"/>
    <col min="2310" max="2330" width="9.6640625" style="7" customWidth="1"/>
    <col min="2331" max="2563" width="9.109375" style="7"/>
    <col min="2564" max="2564" width="11.6640625" style="7" customWidth="1"/>
    <col min="2565" max="2565" width="29.6640625" style="7" bestFit="1" customWidth="1"/>
    <col min="2566" max="2586" width="9.6640625" style="7" customWidth="1"/>
    <col min="2587" max="2819" width="9.109375" style="7"/>
    <col min="2820" max="2820" width="11.6640625" style="7" customWidth="1"/>
    <col min="2821" max="2821" width="29.6640625" style="7" bestFit="1" customWidth="1"/>
    <col min="2822" max="2842" width="9.6640625" style="7" customWidth="1"/>
    <col min="2843" max="3075" width="9.109375" style="7"/>
    <col min="3076" max="3076" width="11.6640625" style="7" customWidth="1"/>
    <col min="3077" max="3077" width="29.6640625" style="7" bestFit="1" customWidth="1"/>
    <col min="3078" max="3098" width="9.6640625" style="7" customWidth="1"/>
    <col min="3099" max="3331" width="9.109375" style="7"/>
    <col min="3332" max="3332" width="11.6640625" style="7" customWidth="1"/>
    <col min="3333" max="3333" width="29.6640625" style="7" bestFit="1" customWidth="1"/>
    <col min="3334" max="3354" width="9.6640625" style="7" customWidth="1"/>
    <col min="3355" max="3587" width="9.109375" style="7"/>
    <col min="3588" max="3588" width="11.6640625" style="7" customWidth="1"/>
    <col min="3589" max="3589" width="29.6640625" style="7" bestFit="1" customWidth="1"/>
    <col min="3590" max="3610" width="9.6640625" style="7" customWidth="1"/>
    <col min="3611" max="3843" width="9.109375" style="7"/>
    <col min="3844" max="3844" width="11.6640625" style="7" customWidth="1"/>
    <col min="3845" max="3845" width="29.6640625" style="7" bestFit="1" customWidth="1"/>
    <col min="3846" max="3866" width="9.6640625" style="7" customWidth="1"/>
    <col min="3867" max="4099" width="9.109375" style="7"/>
    <col min="4100" max="4100" width="11.6640625" style="7" customWidth="1"/>
    <col min="4101" max="4101" width="29.6640625" style="7" bestFit="1" customWidth="1"/>
    <col min="4102" max="4122" width="9.6640625" style="7" customWidth="1"/>
    <col min="4123" max="4355" width="9.109375" style="7"/>
    <col min="4356" max="4356" width="11.6640625" style="7" customWidth="1"/>
    <col min="4357" max="4357" width="29.6640625" style="7" bestFit="1" customWidth="1"/>
    <col min="4358" max="4378" width="9.6640625" style="7" customWidth="1"/>
    <col min="4379" max="4611" width="9.109375" style="7"/>
    <col min="4612" max="4612" width="11.6640625" style="7" customWidth="1"/>
    <col min="4613" max="4613" width="29.6640625" style="7" bestFit="1" customWidth="1"/>
    <col min="4614" max="4634" width="9.6640625" style="7" customWidth="1"/>
    <col min="4635" max="4867" width="9.109375" style="7"/>
    <col min="4868" max="4868" width="11.6640625" style="7" customWidth="1"/>
    <col min="4869" max="4869" width="29.6640625" style="7" bestFit="1" customWidth="1"/>
    <col min="4870" max="4890" width="9.6640625" style="7" customWidth="1"/>
    <col min="4891" max="5123" width="9.109375" style="7"/>
    <col min="5124" max="5124" width="11.6640625" style="7" customWidth="1"/>
    <col min="5125" max="5125" width="29.6640625" style="7" bestFit="1" customWidth="1"/>
    <col min="5126" max="5146" width="9.6640625" style="7" customWidth="1"/>
    <col min="5147" max="5379" width="9.109375" style="7"/>
    <col min="5380" max="5380" width="11.6640625" style="7" customWidth="1"/>
    <col min="5381" max="5381" width="29.6640625" style="7" bestFit="1" customWidth="1"/>
    <col min="5382" max="5402" width="9.6640625" style="7" customWidth="1"/>
    <col min="5403" max="5635" width="9.109375" style="7"/>
    <col min="5636" max="5636" width="11.6640625" style="7" customWidth="1"/>
    <col min="5637" max="5637" width="29.6640625" style="7" bestFit="1" customWidth="1"/>
    <col min="5638" max="5658" width="9.6640625" style="7" customWidth="1"/>
    <col min="5659" max="5891" width="9.109375" style="7"/>
    <col min="5892" max="5892" width="11.6640625" style="7" customWidth="1"/>
    <col min="5893" max="5893" width="29.6640625" style="7" bestFit="1" customWidth="1"/>
    <col min="5894" max="5914" width="9.6640625" style="7" customWidth="1"/>
    <col min="5915" max="6147" width="9.109375" style="7"/>
    <col min="6148" max="6148" width="11.6640625" style="7" customWidth="1"/>
    <col min="6149" max="6149" width="29.6640625" style="7" bestFit="1" customWidth="1"/>
    <col min="6150" max="6170" width="9.6640625" style="7" customWidth="1"/>
    <col min="6171" max="6403" width="9.109375" style="7"/>
    <col min="6404" max="6404" width="11.6640625" style="7" customWidth="1"/>
    <col min="6405" max="6405" width="29.6640625" style="7" bestFit="1" customWidth="1"/>
    <col min="6406" max="6426" width="9.6640625" style="7" customWidth="1"/>
    <col min="6427" max="6659" width="9.109375" style="7"/>
    <col min="6660" max="6660" width="11.6640625" style="7" customWidth="1"/>
    <col min="6661" max="6661" width="29.6640625" style="7" bestFit="1" customWidth="1"/>
    <col min="6662" max="6682" width="9.6640625" style="7" customWidth="1"/>
    <col min="6683" max="6915" width="9.109375" style="7"/>
    <col min="6916" max="6916" width="11.6640625" style="7" customWidth="1"/>
    <col min="6917" max="6917" width="29.6640625" style="7" bestFit="1" customWidth="1"/>
    <col min="6918" max="6938" width="9.6640625" style="7" customWidth="1"/>
    <col min="6939" max="7171" width="9.109375" style="7"/>
    <col min="7172" max="7172" width="11.6640625" style="7" customWidth="1"/>
    <col min="7173" max="7173" width="29.6640625" style="7" bestFit="1" customWidth="1"/>
    <col min="7174" max="7194" width="9.6640625" style="7" customWidth="1"/>
    <col min="7195" max="7427" width="9.109375" style="7"/>
    <col min="7428" max="7428" width="11.6640625" style="7" customWidth="1"/>
    <col min="7429" max="7429" width="29.6640625" style="7" bestFit="1" customWidth="1"/>
    <col min="7430" max="7450" width="9.6640625" style="7" customWidth="1"/>
    <col min="7451" max="7683" width="9.109375" style="7"/>
    <col min="7684" max="7684" width="11.6640625" style="7" customWidth="1"/>
    <col min="7685" max="7685" width="29.6640625" style="7" bestFit="1" customWidth="1"/>
    <col min="7686" max="7706" width="9.6640625" style="7" customWidth="1"/>
    <col min="7707" max="7939" width="9.109375" style="7"/>
    <col min="7940" max="7940" width="11.6640625" style="7" customWidth="1"/>
    <col min="7941" max="7941" width="29.6640625" style="7" bestFit="1" customWidth="1"/>
    <col min="7942" max="7962" width="9.6640625" style="7" customWidth="1"/>
    <col min="7963" max="8195" width="9.109375" style="7"/>
    <col min="8196" max="8196" width="11.6640625" style="7" customWidth="1"/>
    <col min="8197" max="8197" width="29.6640625" style="7" bestFit="1" customWidth="1"/>
    <col min="8198" max="8218" width="9.6640625" style="7" customWidth="1"/>
    <col min="8219" max="8451" width="9.109375" style="7"/>
    <col min="8452" max="8452" width="11.6640625" style="7" customWidth="1"/>
    <col min="8453" max="8453" width="29.6640625" style="7" bestFit="1" customWidth="1"/>
    <col min="8454" max="8474" width="9.6640625" style="7" customWidth="1"/>
    <col min="8475" max="8707" width="9.109375" style="7"/>
    <col min="8708" max="8708" width="11.6640625" style="7" customWidth="1"/>
    <col min="8709" max="8709" width="29.6640625" style="7" bestFit="1" customWidth="1"/>
    <col min="8710" max="8730" width="9.6640625" style="7" customWidth="1"/>
    <col min="8731" max="8963" width="9.109375" style="7"/>
    <col min="8964" max="8964" width="11.6640625" style="7" customWidth="1"/>
    <col min="8965" max="8965" width="29.6640625" style="7" bestFit="1" customWidth="1"/>
    <col min="8966" max="8986" width="9.6640625" style="7" customWidth="1"/>
    <col min="8987" max="9219" width="9.109375" style="7"/>
    <col min="9220" max="9220" width="11.6640625" style="7" customWidth="1"/>
    <col min="9221" max="9221" width="29.6640625" style="7" bestFit="1" customWidth="1"/>
    <col min="9222" max="9242" width="9.6640625" style="7" customWidth="1"/>
    <col min="9243" max="9475" width="9.109375" style="7"/>
    <col min="9476" max="9476" width="11.6640625" style="7" customWidth="1"/>
    <col min="9477" max="9477" width="29.6640625" style="7" bestFit="1" customWidth="1"/>
    <col min="9478" max="9498" width="9.6640625" style="7" customWidth="1"/>
    <col min="9499" max="9731" width="9.109375" style="7"/>
    <col min="9732" max="9732" width="11.6640625" style="7" customWidth="1"/>
    <col min="9733" max="9733" width="29.6640625" style="7" bestFit="1" customWidth="1"/>
    <col min="9734" max="9754" width="9.6640625" style="7" customWidth="1"/>
    <col min="9755" max="9987" width="9.109375" style="7"/>
    <col min="9988" max="9988" width="11.6640625" style="7" customWidth="1"/>
    <col min="9989" max="9989" width="29.6640625" style="7" bestFit="1" customWidth="1"/>
    <col min="9990" max="10010" width="9.6640625" style="7" customWidth="1"/>
    <col min="10011" max="10243" width="9.109375" style="7"/>
    <col min="10244" max="10244" width="11.6640625" style="7" customWidth="1"/>
    <col min="10245" max="10245" width="29.6640625" style="7" bestFit="1" customWidth="1"/>
    <col min="10246" max="10266" width="9.6640625" style="7" customWidth="1"/>
    <col min="10267" max="10499" width="9.109375" style="7"/>
    <col min="10500" max="10500" width="11.6640625" style="7" customWidth="1"/>
    <col min="10501" max="10501" width="29.6640625" style="7" bestFit="1" customWidth="1"/>
    <col min="10502" max="10522" width="9.6640625" style="7" customWidth="1"/>
    <col min="10523" max="10755" width="9.109375" style="7"/>
    <col min="10756" max="10756" width="11.6640625" style="7" customWidth="1"/>
    <col min="10757" max="10757" width="29.6640625" style="7" bestFit="1" customWidth="1"/>
    <col min="10758" max="10778" width="9.6640625" style="7" customWidth="1"/>
    <col min="10779" max="11011" width="9.109375" style="7"/>
    <col min="11012" max="11012" width="11.6640625" style="7" customWidth="1"/>
    <col min="11013" max="11013" width="29.6640625" style="7" bestFit="1" customWidth="1"/>
    <col min="11014" max="11034" width="9.6640625" style="7" customWidth="1"/>
    <col min="11035" max="11267" width="9.109375" style="7"/>
    <col min="11268" max="11268" width="11.6640625" style="7" customWidth="1"/>
    <col min="11269" max="11269" width="29.6640625" style="7" bestFit="1" customWidth="1"/>
    <col min="11270" max="11290" width="9.6640625" style="7" customWidth="1"/>
    <col min="11291" max="11523" width="9.109375" style="7"/>
    <col min="11524" max="11524" width="11.6640625" style="7" customWidth="1"/>
    <col min="11525" max="11525" width="29.6640625" style="7" bestFit="1" customWidth="1"/>
    <col min="11526" max="11546" width="9.6640625" style="7" customWidth="1"/>
    <col min="11547" max="11779" width="9.109375" style="7"/>
    <col min="11780" max="11780" width="11.6640625" style="7" customWidth="1"/>
    <col min="11781" max="11781" width="29.6640625" style="7" bestFit="1" customWidth="1"/>
    <col min="11782" max="11802" width="9.6640625" style="7" customWidth="1"/>
    <col min="11803" max="12035" width="9.109375" style="7"/>
    <col min="12036" max="12036" width="11.6640625" style="7" customWidth="1"/>
    <col min="12037" max="12037" width="29.6640625" style="7" bestFit="1" customWidth="1"/>
    <col min="12038" max="12058" width="9.6640625" style="7" customWidth="1"/>
    <col min="12059" max="12291" width="9.109375" style="7"/>
    <col min="12292" max="12292" width="11.6640625" style="7" customWidth="1"/>
    <col min="12293" max="12293" width="29.6640625" style="7" bestFit="1" customWidth="1"/>
    <col min="12294" max="12314" width="9.6640625" style="7" customWidth="1"/>
    <col min="12315" max="12547" width="9.109375" style="7"/>
    <col min="12548" max="12548" width="11.6640625" style="7" customWidth="1"/>
    <col min="12549" max="12549" width="29.6640625" style="7" bestFit="1" customWidth="1"/>
    <col min="12550" max="12570" width="9.6640625" style="7" customWidth="1"/>
    <col min="12571" max="12803" width="9.109375" style="7"/>
    <col min="12804" max="12804" width="11.6640625" style="7" customWidth="1"/>
    <col min="12805" max="12805" width="29.6640625" style="7" bestFit="1" customWidth="1"/>
    <col min="12806" max="12826" width="9.6640625" style="7" customWidth="1"/>
    <col min="12827" max="13059" width="9.109375" style="7"/>
    <col min="13060" max="13060" width="11.6640625" style="7" customWidth="1"/>
    <col min="13061" max="13061" width="29.6640625" style="7" bestFit="1" customWidth="1"/>
    <col min="13062" max="13082" width="9.6640625" style="7" customWidth="1"/>
    <col min="13083" max="13315" width="9.109375" style="7"/>
    <col min="13316" max="13316" width="11.6640625" style="7" customWidth="1"/>
    <col min="13317" max="13317" width="29.6640625" style="7" bestFit="1" customWidth="1"/>
    <col min="13318" max="13338" width="9.6640625" style="7" customWidth="1"/>
    <col min="13339" max="13571" width="9.109375" style="7"/>
    <col min="13572" max="13572" width="11.6640625" style="7" customWidth="1"/>
    <col min="13573" max="13573" width="29.6640625" style="7" bestFit="1" customWidth="1"/>
    <col min="13574" max="13594" width="9.6640625" style="7" customWidth="1"/>
    <col min="13595" max="13827" width="9.109375" style="7"/>
    <col min="13828" max="13828" width="11.6640625" style="7" customWidth="1"/>
    <col min="13829" max="13829" width="29.6640625" style="7" bestFit="1" customWidth="1"/>
    <col min="13830" max="13850" width="9.6640625" style="7" customWidth="1"/>
    <col min="13851" max="14083" width="9.109375" style="7"/>
    <col min="14084" max="14084" width="11.6640625" style="7" customWidth="1"/>
    <col min="14085" max="14085" width="29.6640625" style="7" bestFit="1" customWidth="1"/>
    <col min="14086" max="14106" width="9.6640625" style="7" customWidth="1"/>
    <col min="14107" max="14339" width="9.109375" style="7"/>
    <col min="14340" max="14340" width="11.6640625" style="7" customWidth="1"/>
    <col min="14341" max="14341" width="29.6640625" style="7" bestFit="1" customWidth="1"/>
    <col min="14342" max="14362" width="9.6640625" style="7" customWidth="1"/>
    <col min="14363" max="14595" width="9.109375" style="7"/>
    <col min="14596" max="14596" width="11.6640625" style="7" customWidth="1"/>
    <col min="14597" max="14597" width="29.6640625" style="7" bestFit="1" customWidth="1"/>
    <col min="14598" max="14618" width="9.6640625" style="7" customWidth="1"/>
    <col min="14619" max="14851" width="9.109375" style="7"/>
    <col min="14852" max="14852" width="11.6640625" style="7" customWidth="1"/>
    <col min="14853" max="14853" width="29.6640625" style="7" bestFit="1" customWidth="1"/>
    <col min="14854" max="14874" width="9.6640625" style="7" customWidth="1"/>
    <col min="14875" max="15107" width="9.109375" style="7"/>
    <col min="15108" max="15108" width="11.6640625" style="7" customWidth="1"/>
    <col min="15109" max="15109" width="29.6640625" style="7" bestFit="1" customWidth="1"/>
    <col min="15110" max="15130" width="9.6640625" style="7" customWidth="1"/>
    <col min="15131" max="15363" width="9.109375" style="7"/>
    <col min="15364" max="15364" width="11.6640625" style="7" customWidth="1"/>
    <col min="15365" max="15365" width="29.6640625" style="7" bestFit="1" customWidth="1"/>
    <col min="15366" max="15386" width="9.6640625" style="7" customWidth="1"/>
    <col min="15387" max="15619" width="9.109375" style="7"/>
    <col min="15620" max="15620" width="11.6640625" style="7" customWidth="1"/>
    <col min="15621" max="15621" width="29.6640625" style="7" bestFit="1" customWidth="1"/>
    <col min="15622" max="15642" width="9.6640625" style="7" customWidth="1"/>
    <col min="15643" max="15875" width="9.109375" style="7"/>
    <col min="15876" max="15876" width="11.6640625" style="7" customWidth="1"/>
    <col min="15877" max="15877" width="29.6640625" style="7" bestFit="1" customWidth="1"/>
    <col min="15878" max="15898" width="9.6640625" style="7" customWidth="1"/>
    <col min="15899" max="16131" width="9.109375" style="7"/>
    <col min="16132" max="16132" width="11.6640625" style="7" customWidth="1"/>
    <col min="16133" max="16133" width="29.6640625" style="7" bestFit="1" customWidth="1"/>
    <col min="16134" max="16154" width="9.6640625" style="7" customWidth="1"/>
    <col min="16155" max="16384" width="9.109375" style="7"/>
  </cols>
  <sheetData>
    <row r="1" spans="1:47" s="2" customFormat="1" ht="16.2" x14ac:dyDescent="0.3">
      <c r="A1" s="1" t="s">
        <v>353</v>
      </c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t="s">
        <v>5</v>
      </c>
      <c r="V1" t="s">
        <v>4</v>
      </c>
      <c r="W1" s="3">
        <f>VLOOKUP(V1,M$7:R$314,6,FALSE)</f>
        <v>37</v>
      </c>
      <c r="X1" s="5">
        <f t="array" ref="X1">INDEX($W$1:$W$42,MATCH(SMALL(COUNTIF($W$1:$W$42,"&lt;"&amp;$W$1:$W$42),ROW($W1:$X1)),COUNTIF($W$1:$W$42,"&lt;"&amp;$W$1:$W$42),0))</f>
        <v>4</v>
      </c>
      <c r="Y1" s="50" t="str">
        <f t="array" ref="Y1">INDEX($V$1:$V$42,SMALL(IF($W$1:$W$42=$X1,ROW($W$1:$W$42)),COUNTIF($X$1:$X1,$X1)),1)</f>
        <v>Copeland</v>
      </c>
      <c r="Z1" s="6">
        <f>X1-X$46</f>
        <v>1</v>
      </c>
      <c r="AB1" t="s">
        <v>13</v>
      </c>
      <c r="AC1" t="s">
        <v>22</v>
      </c>
      <c r="AD1" s="2">
        <f>VLOOKUP(AC1,M$7:R$314,6,FALSE)</f>
        <v>35</v>
      </c>
      <c r="AE1" s="5">
        <f t="array" ref="AE1">INDEX($AD$1:$AD$41,MATCH(SMALL(COUNTIF($AD$1:$AD$41,"&lt;"&amp;$AD$1:$AD$41),ROW($AD1:$AE1)),COUNTIF($AD$1:$AD$41,"&lt;"&amp;$AD$1:$AD$41),0))</f>
        <v>1</v>
      </c>
      <c r="AF1" s="50" t="str">
        <f t="array" ref="AF1">INDEX($AC$1:$AC$41,SMALL(IF($AD$1:$AD$41=$AE1,ROW($AD$1:$AD$41)),COUNTIF($AE$1:$AE1,$AE1)),1)</f>
        <v>Malvern Hills</v>
      </c>
      <c r="AG1" s="105">
        <f>AE1-AE$45</f>
        <v>1</v>
      </c>
      <c r="AI1" t="s">
        <v>11</v>
      </c>
      <c r="AJ1" t="s">
        <v>10</v>
      </c>
      <c r="AK1" s="2">
        <f>VLOOKUP(AJ1,M$7:R$314,6,FALSE)</f>
        <v>45</v>
      </c>
      <c r="AL1" s="5">
        <f t="array" ref="AL1">INDEX($AK$1:$AK$50,MATCH(SMALL(COUNTIF($AK$1:$AK$50,"&lt;"&amp;$AK$1:$AK$50),ROW($AK1:$AL1)),COUNTIF($AK$1:$AK$50,"&lt;"&amp;$AK$1:$AK$50),0))</f>
        <v>2</v>
      </c>
      <c r="AM1" s="50" t="str">
        <f t="array" ref="AM1">INDEX($AJ$1:$AJ$50,SMALL(IF($AK$1:$AK$50=$AL1,ROW($AK$1:$AK$50)),COUNTIF($AL$1:$AL1,$AL1)),1)</f>
        <v>South Staffordshire</v>
      </c>
      <c r="AN1" s="105">
        <f>AL1-AL$54</f>
        <v>1</v>
      </c>
      <c r="AP1" t="s">
        <v>3</v>
      </c>
      <c r="AQ1" t="s">
        <v>2</v>
      </c>
      <c r="AR1" s="2">
        <f>VLOOKUP(AQ1,M$7:R$314,6,FALSE)</f>
        <v>23</v>
      </c>
      <c r="AS1" s="5">
        <f t="array" ref="AS1">INDEX($AR$1:$AR$91,MATCH(SMALL(COUNTIF($AR$1:$AR$91,"&lt;"&amp;$AR$1:$AR$91),ROW($AR1:$AS1)),COUNTIF($AR$1:$AR$91,"&lt;"&amp;$AR$1:$AR$91),0))</f>
        <v>3</v>
      </c>
      <c r="AT1" s="50" t="str">
        <f t="array" ref="AT1">INDEX($AQ$1:$AQ$91,SMALL(IF($AR$1:$AR$91=$AS1,ROW($AR$1:$AR$91)),COUNTIF($AS$1:$AS1,$AS1)),1)</f>
        <v>Mid Sussex</v>
      </c>
      <c r="AU1" s="105">
        <f>AS1-AS$95</f>
        <v>1</v>
      </c>
    </row>
    <row r="2" spans="1:47" ht="14.4" x14ac:dyDescent="0.3">
      <c r="E2" s="8"/>
      <c r="F2" s="9"/>
      <c r="G2" s="9"/>
      <c r="H2" s="9"/>
      <c r="I2" s="9"/>
      <c r="V2" t="s">
        <v>14</v>
      </c>
      <c r="W2" s="3">
        <f t="shared" ref="W2:W42" si="0">VLOOKUP(V2,M$7:R$314,6,FALSE)</f>
        <v>17</v>
      </c>
      <c r="X2" s="5">
        <f t="array" ref="X2">INDEX($W$1:$W$42,MATCH(SMALL(COUNTIF($W$1:$W$42,"&lt;"&amp;$W$1:$W$42),ROW($W2:$X2)),COUNTIF($W$1:$W$42,"&lt;"&amp;$W$1:$W$42),0))</f>
        <v>5</v>
      </c>
      <c r="Y2" s="50" t="str">
        <f t="array" ref="Y2">INDEX($V$1:$V$42,SMALL(IF($W$1:$W$42=$X2,ROW($W$1:$W$42)),COUNTIF($X$1:$X2,$X2)),1)</f>
        <v>Eden</v>
      </c>
      <c r="Z2" s="6">
        <f t="shared" ref="Z2:Z42" si="1">X2-X$46</f>
        <v>2</v>
      </c>
      <c r="AC2" t="s">
        <v>36</v>
      </c>
      <c r="AD2" s="2">
        <f t="shared" ref="AD2:AD41" si="2">VLOOKUP(AC2,M$7:R$314,6,FALSE)</f>
        <v>37</v>
      </c>
      <c r="AE2" s="5">
        <f t="array" ref="AE2">INDEX($AD$1:$AD$41,MATCH(SMALL(COUNTIF($AD$1:$AD$41,"&lt;"&amp;$AD$1:$AD$41),ROW($AD2:$AE2)),COUNTIF($AD$1:$AD$41,"&lt;"&amp;$AD$1:$AD$41),0))</f>
        <v>2</v>
      </c>
      <c r="AF2" s="50" t="str">
        <f t="array" ref="AF2">INDEX($AC$1:$AC$41,SMALL(IF($AD$1:$AD$41=$AE2,ROW($AD$1:$AD$41)),COUNTIF($AE$1:$AE2,$AE2)),1)</f>
        <v>High Peak</v>
      </c>
      <c r="AG2" s="105">
        <f t="shared" ref="AG2:AG41" si="3">AE2-AE$45</f>
        <v>2</v>
      </c>
      <c r="AJ2" t="s">
        <v>19</v>
      </c>
      <c r="AK2" s="2">
        <f t="shared" ref="AK2:AK50" si="4">VLOOKUP(AJ2,M$7:R$314,6,FALSE)</f>
        <v>43</v>
      </c>
      <c r="AL2" s="5">
        <f t="array" ref="AL2">INDEX($AK$1:$AK$50,MATCH(SMALL(COUNTIF($AK$1:$AK$50,"&lt;"&amp;$AK$1:$AK$50),ROW($AK2:$AL2)),COUNTIF($AK$1:$AK$50,"&lt;"&amp;$AK$1:$AK$50),0))</f>
        <v>3</v>
      </c>
      <c r="AM2" s="50" t="str">
        <f t="array" ref="AM2">INDEX($AJ$1:$AJ$50,SMALL(IF($AK$1:$AK$50=$AL2,ROW($AK$1:$AK$50)),COUNTIF($AL$1:$AL2,$AL2)),1)</f>
        <v>Folkestone and Hythe</v>
      </c>
      <c r="AN2" s="105">
        <f t="shared" ref="AN2:AN50" si="5">AL2-AL$54</f>
        <v>2</v>
      </c>
      <c r="AQ2" t="s">
        <v>8</v>
      </c>
      <c r="AR2" s="2">
        <f t="shared" ref="AR2:AR65" si="6">VLOOKUP(AQ2,M$7:R$314,6,FALSE)</f>
        <v>23</v>
      </c>
      <c r="AS2" s="5">
        <f t="array" ref="AS2">INDEX($AR$1:$AR$91,MATCH(SMALL(COUNTIF($AR$1:$AR$91,"&lt;"&amp;$AR$1:$AR$91),ROW($AR2:$AS2)),COUNTIF($AR$1:$AR$91,"&lt;"&amp;$AR$1:$AR$91),0))</f>
        <v>4</v>
      </c>
      <c r="AT2" s="50" t="str">
        <f t="array" ref="AT2">INDEX($AQ$1:$AQ$91,SMALL(IF($AR$1:$AR$91=$AS2,ROW($AR$1:$AR$91)),COUNTIF($AS$1:$AS2,$AS2)),1)</f>
        <v>Surrey Heath</v>
      </c>
      <c r="AU2" s="105">
        <f t="shared" ref="AU2:AU65" si="7">AS2-AS$95</f>
        <v>2</v>
      </c>
    </row>
    <row r="3" spans="1:47" ht="27.75" customHeight="1" x14ac:dyDescent="0.3">
      <c r="A3" s="11"/>
      <c r="B3" s="11"/>
      <c r="C3" s="11"/>
      <c r="D3" s="11"/>
      <c r="E3" s="37" t="s">
        <v>354</v>
      </c>
      <c r="F3" s="107" t="s">
        <v>355</v>
      </c>
      <c r="G3" s="107"/>
      <c r="H3" s="107"/>
      <c r="I3" s="10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t="s">
        <v>37</v>
      </c>
      <c r="W3" s="3">
        <f t="shared" si="0"/>
        <v>14</v>
      </c>
      <c r="X3" s="5">
        <f t="array" ref="X3">INDEX($W$1:$W$42,MATCH(SMALL(COUNTIF($W$1:$W$42,"&lt;"&amp;$W$1:$W$42),ROW($W3:$X3)),COUNTIF($W$1:$W$42,"&lt;"&amp;$W$1:$W$42),0))</f>
        <v>6</v>
      </c>
      <c r="Y3" s="50" t="str">
        <f t="array" ref="Y3">INDEX($V$1:$V$42,SMALL(IF($W$1:$W$42=$X3,ROW($W$1:$W$42)),COUNTIF($X$1:$X3,$X3)),1)</f>
        <v>East Cambridgeshire</v>
      </c>
      <c r="Z3" s="6">
        <f t="shared" si="1"/>
        <v>3</v>
      </c>
      <c r="AC3" t="s">
        <v>56</v>
      </c>
      <c r="AD3" s="2">
        <f t="shared" si="2"/>
        <v>38</v>
      </c>
      <c r="AE3" s="5">
        <f t="array" ref="AE3">INDEX($AD$1:$AD$41,MATCH(SMALL(COUNTIF($AD$1:$AD$41,"&lt;"&amp;$AD$1:$AD$41),ROW($AD3:$AE3)),COUNTIF($AD$1:$AD$41,"&lt;"&amp;$AD$1:$AD$41),0))</f>
        <v>3</v>
      </c>
      <c r="AF3" s="50" t="str">
        <f t="array" ref="AF3">INDEX($AC$1:$AC$41,SMALL(IF($AD$1:$AD$41=$AE3,ROW($AD$1:$AD$41)),COUNTIF($AE$1:$AE3,$AE3)),1)</f>
        <v>Waverley</v>
      </c>
      <c r="AG3" s="105">
        <f t="shared" si="3"/>
        <v>3</v>
      </c>
      <c r="AJ3" t="s">
        <v>21</v>
      </c>
      <c r="AK3" s="2">
        <f t="shared" si="4"/>
        <v>46</v>
      </c>
      <c r="AL3" s="5">
        <f t="array" ref="AL3">INDEX($AK$1:$AK$50,MATCH(SMALL(COUNTIF($AK$1:$AK$50,"&lt;"&amp;$AK$1:$AK$50),ROW($AK3:$AL3)),COUNTIF($AK$1:$AK$50,"&lt;"&amp;$AK$1:$AK$50),0))</f>
        <v>4</v>
      </c>
      <c r="AM3" s="50" t="str">
        <f t="array" ref="AM3">INDEX($AJ$1:$AJ$50,SMALL(IF($AK$1:$AK$50=$AL3,ROW($AK$1:$AK$50)),COUNTIF($AL$1:$AL3,$AL3)),1)</f>
        <v>Mole Valley</v>
      </c>
      <c r="AN3" s="105">
        <f t="shared" si="5"/>
        <v>3</v>
      </c>
      <c r="AQ3" t="s">
        <v>9</v>
      </c>
      <c r="AR3" s="2">
        <f t="shared" si="6"/>
        <v>83</v>
      </c>
      <c r="AS3" s="5">
        <f t="array" ref="AS3">INDEX($AR$1:$AR$91,MATCH(SMALL(COUNTIF($AR$1:$AR$91,"&lt;"&amp;$AR$1:$AR$91),ROW($AR3:$AS3)),COUNTIF($AR$1:$AR$91,"&lt;"&amp;$AR$1:$AR$91),0))</f>
        <v>5</v>
      </c>
      <c r="AT3" s="50" t="str">
        <f t="array" ref="AT3">INDEX($AQ$1:$AQ$91,SMALL(IF($AR$1:$AR$91=$AS3,ROW($AR$1:$AR$91)),COUNTIF($AS$1:$AS3,$AS3)),1)</f>
        <v>St Albans</v>
      </c>
      <c r="AU3" s="105">
        <f t="shared" si="7"/>
        <v>3</v>
      </c>
    </row>
    <row r="4" spans="1:47" ht="15.75" customHeight="1" x14ac:dyDescent="0.3">
      <c r="A4" s="11"/>
      <c r="B4" s="11"/>
      <c r="C4" s="11"/>
      <c r="D4" s="11"/>
      <c r="E4" s="37"/>
      <c r="F4" s="108" t="s">
        <v>354</v>
      </c>
      <c r="G4" s="108"/>
      <c r="H4" s="108"/>
      <c r="I4" s="36"/>
      <c r="V4" t="s">
        <v>70</v>
      </c>
      <c r="W4" s="3">
        <f t="shared" si="0"/>
        <v>4</v>
      </c>
      <c r="X4" s="5">
        <f t="array" ref="X4">INDEX($W$1:$W$42,MATCH(SMALL(COUNTIF($W$1:$W$42,"&lt;"&amp;$W$1:$W$42),ROW($W4:$X4)),COUNTIF($W$1:$W$42,"&lt;"&amp;$W$1:$W$42),0))</f>
        <v>7</v>
      </c>
      <c r="Y4" s="50" t="str">
        <f t="array" ref="Y4">INDEX($V$1:$V$42,SMALL(IF($W$1:$W$42=$X4,ROW($W$1:$W$42)),COUNTIF($X$1:$X4,$X4)),1)</f>
        <v>Mid Suffolk</v>
      </c>
      <c r="Z4" s="6">
        <f t="shared" si="1"/>
        <v>4</v>
      </c>
      <c r="AC4" t="s">
        <v>64</v>
      </c>
      <c r="AD4" s="2">
        <f t="shared" si="2"/>
        <v>40</v>
      </c>
      <c r="AE4" s="5">
        <f t="array" ref="AE4">INDEX($AD$1:$AD$41,MATCH(SMALL(COUNTIF($AD$1:$AD$41,"&lt;"&amp;$AD$1:$AD$41),ROW($AD4:$AE4)),COUNTIF($AD$1:$AD$41,"&lt;"&amp;$AD$1:$AD$41),0))</f>
        <v>4</v>
      </c>
      <c r="AF4" s="50" t="str">
        <f t="array" ref="AF4">INDEX($AC$1:$AC$41,SMALL(IF($AD$1:$AD$41=$AE4,ROW($AD$1:$AD$41)),COUNTIF($AE$1:$AE4,$AE4)),1)</f>
        <v>Hinckley and Bosworth</v>
      </c>
      <c r="AG4" s="105">
        <f t="shared" si="3"/>
        <v>4</v>
      </c>
      <c r="AJ4" t="s">
        <v>23</v>
      </c>
      <c r="AK4" s="2">
        <f t="shared" si="4"/>
        <v>41</v>
      </c>
      <c r="AL4" s="5">
        <f t="array" ref="AL4">INDEX($AK$1:$AK$50,MATCH(SMALL(COUNTIF($AK$1:$AK$50,"&lt;"&amp;$AK$1:$AK$50),ROW($AK4:$AL4)),COUNTIF($AK$1:$AK$50,"&lt;"&amp;$AK$1:$AK$50),0))</f>
        <v>5</v>
      </c>
      <c r="AM4" s="50" t="str">
        <f t="array" ref="AM4">INDEX($AJ$1:$AJ$50,SMALL(IF($AK$1:$AK$50=$AL4,ROW($AK$1:$AK$50)),COUNTIF($AL$1:$AL4,$AL4)),1)</f>
        <v>Carlisle</v>
      </c>
      <c r="AN4" s="105">
        <f t="shared" si="5"/>
        <v>4</v>
      </c>
      <c r="AQ4" t="s">
        <v>20</v>
      </c>
      <c r="AR4" s="2">
        <f t="shared" si="6"/>
        <v>48</v>
      </c>
      <c r="AS4" s="5">
        <f t="array" ref="AS4">INDEX($AR$1:$AR$91,MATCH(SMALL(COUNTIF($AR$1:$AR$91,"&lt;"&amp;$AR$1:$AR$91),ROW($AR4:$AS4)),COUNTIF($AR$1:$AR$91,"&lt;"&amp;$AR$1:$AR$91),0))</f>
        <v>6</v>
      </c>
      <c r="AT4" s="50" t="str">
        <f t="array" ref="AT4">INDEX($AQ$1:$AQ$91,SMALL(IF($AR$1:$AR$91=$AS4,ROW($AR$1:$AR$91)),COUNTIF($AS$1:$AS4,$AS4)),1)</f>
        <v>Pendle</v>
      </c>
      <c r="AU4" s="105">
        <f t="shared" si="7"/>
        <v>4</v>
      </c>
    </row>
    <row r="5" spans="1:47" ht="12.75" customHeight="1" x14ac:dyDescent="0.3">
      <c r="A5" s="12"/>
      <c r="B5" s="12"/>
      <c r="C5" s="12"/>
      <c r="D5" s="12"/>
      <c r="E5" s="37"/>
      <c r="F5" s="108"/>
      <c r="G5" s="108"/>
      <c r="H5" s="108"/>
      <c r="I5" s="36"/>
      <c r="V5" t="s">
        <v>72</v>
      </c>
      <c r="W5" s="3">
        <f t="shared" si="0"/>
        <v>30</v>
      </c>
      <c r="X5" s="5">
        <f t="array" ref="X5">INDEX($W$1:$W$42,MATCH(SMALL(COUNTIF($W$1:$W$42,"&lt;"&amp;$W$1:$W$42),ROW($W5:$X5)),COUNTIF($W$1:$W$42,"&lt;"&amp;$W$1:$W$42),0))</f>
        <v>8</v>
      </c>
      <c r="Y5" s="50" t="str">
        <f t="array" ref="Y5">INDEX($V$1:$V$42,SMALL(IF($W$1:$W$42=$X5,ROW($W$1:$W$42)),COUNTIF($X$1:$X5,$X5)),1)</f>
        <v>West Oxfordshire</v>
      </c>
      <c r="Z5" s="6">
        <f t="shared" si="1"/>
        <v>5</v>
      </c>
      <c r="AC5" t="s">
        <v>336</v>
      </c>
      <c r="AD5" s="2">
        <f t="shared" si="2"/>
        <v>19</v>
      </c>
      <c r="AE5" s="5">
        <f t="array" ref="AE5">INDEX($AD$1:$AD$41,MATCH(SMALL(COUNTIF($AD$1:$AD$41,"&lt;"&amp;$AD$1:$AD$41),ROW($AD5:$AE5)),COUNTIF($AD$1:$AD$41,"&lt;"&amp;$AD$1:$AD$41),0))</f>
        <v>5</v>
      </c>
      <c r="AF5" s="50" t="str">
        <f t="array" ref="AF5">INDEX($AC$1:$AC$41,SMALL(IF($AD$1:$AD$41=$AE5,ROW($AD$1:$AD$41)),COUNTIF($AE$1:$AE5,$AE5)),1)</f>
        <v>East Devon</v>
      </c>
      <c r="AG5" s="105">
        <f t="shared" si="3"/>
        <v>5</v>
      </c>
      <c r="AJ5" t="s">
        <v>24</v>
      </c>
      <c r="AK5" s="2">
        <f t="shared" si="4"/>
        <v>33</v>
      </c>
      <c r="AL5" s="5">
        <f t="array" ref="AL5">INDEX($AK$1:$AK$50,MATCH(SMALL(COUNTIF($AK$1:$AK$50,"&lt;"&amp;$AK$1:$AK$50),ROW($AK5:$AL5)),COUNTIF($AK$1:$AK$50,"&lt;"&amp;$AK$1:$AK$50),0))</f>
        <v>6</v>
      </c>
      <c r="AM5" s="50" t="str">
        <f t="array" ref="AM5">INDEX($AJ$1:$AJ$50,SMALL(IF($AK$1:$AK$50=$AL5,ROW($AK$1:$AK$50)),COUNTIF($AL$1:$AL5,$AL5)),1)</f>
        <v>Cannock Chase</v>
      </c>
      <c r="AN5" s="105">
        <f t="shared" si="5"/>
        <v>5</v>
      </c>
      <c r="AQ5" t="s">
        <v>27</v>
      </c>
      <c r="AR5" s="2">
        <f t="shared" si="6"/>
        <v>74</v>
      </c>
      <c r="AS5" s="5">
        <f t="array" ref="AS5">INDEX($AR$1:$AR$91,MATCH(SMALL(COUNTIF($AR$1:$AR$91,"&lt;"&amp;$AR$1:$AR$91),ROW($AR5:$AS5)),COUNTIF($AR$1:$AR$91,"&lt;"&amp;$AR$1:$AR$91),0))</f>
        <v>6</v>
      </c>
      <c r="AT5" s="50" t="str">
        <f t="array" ref="AT5">INDEX($AQ$1:$AQ$91,SMALL(IF($AR$1:$AR$91=$AS5,ROW($AR$1:$AR$91)),COUNTIF($AS$1:$AS5,$AS5)),1)</f>
        <v>Welwyn Hatfield</v>
      </c>
      <c r="AU5" s="105">
        <f t="shared" si="7"/>
        <v>4</v>
      </c>
    </row>
    <row r="6" spans="1:47" ht="28.5" customHeight="1" x14ac:dyDescent="0.3">
      <c r="A6" s="13" t="s">
        <v>357</v>
      </c>
      <c r="B6" s="14" t="s">
        <v>358</v>
      </c>
      <c r="C6" s="14"/>
      <c r="D6" s="14"/>
      <c r="E6" s="40" t="s">
        <v>880</v>
      </c>
      <c r="F6" s="9" t="s">
        <v>359</v>
      </c>
      <c r="G6" s="9" t="s">
        <v>360</v>
      </c>
      <c r="H6" s="9" t="s">
        <v>361</v>
      </c>
      <c r="I6" s="36" t="s">
        <v>356</v>
      </c>
      <c r="P6" s="11" t="s">
        <v>354</v>
      </c>
      <c r="V6" t="s">
        <v>73</v>
      </c>
      <c r="W6" s="3">
        <f t="shared" si="0"/>
        <v>30</v>
      </c>
      <c r="X6" s="5">
        <f t="array" ref="X6">INDEX($W$1:$W$42,MATCH(SMALL(COUNTIF($W$1:$W$42,"&lt;"&amp;$W$1:$W$42),ROW($W6:$X6)),COUNTIF($W$1:$W$42,"&lt;"&amp;$W$1:$W$42),0))</f>
        <v>9</v>
      </c>
      <c r="Y6" s="50" t="str">
        <f t="array" ref="Y6">INDEX($V$1:$V$42,SMALL(IF($W$1:$W$42=$X6,ROW($W$1:$W$42)),COUNTIF($X$1:$X6,$X6)),1)</f>
        <v>Ribble Valley</v>
      </c>
      <c r="Z6" s="6">
        <f t="shared" si="1"/>
        <v>6</v>
      </c>
      <c r="AC6" t="s">
        <v>74</v>
      </c>
      <c r="AD6" s="2">
        <f t="shared" si="2"/>
        <v>23</v>
      </c>
      <c r="AE6" s="5">
        <f t="array" ref="AE6">INDEX($AD$1:$AD$41,MATCH(SMALL(COUNTIF($AD$1:$AD$41,"&lt;"&amp;$AD$1:$AD$41),ROW($AD6:$AE6)),COUNTIF($AD$1:$AD$41,"&lt;"&amp;$AD$1:$AD$41),0))</f>
        <v>6</v>
      </c>
      <c r="AF6" s="50" t="str">
        <f t="array" ref="AF6">INDEX($AC$1:$AC$41,SMALL(IF($AD$1:$AD$41=$AE6,ROW($AD$1:$AD$41)),COUNTIF($AE$1:$AE6,$AE6)),1)</f>
        <v>East Suffolk</v>
      </c>
      <c r="AG6" s="105">
        <f t="shared" si="3"/>
        <v>6</v>
      </c>
      <c r="AJ6" t="s">
        <v>30</v>
      </c>
      <c r="AK6" s="2">
        <f t="shared" si="4"/>
        <v>39</v>
      </c>
      <c r="AL6" s="5">
        <f t="array" ref="AL6">INDEX($AK$1:$AK$50,MATCH(SMALL(COUNTIF($AK$1:$AK$50,"&lt;"&amp;$AK$1:$AK$50),ROW($AK6:$AL6)),COUNTIF($AK$1:$AK$50,"&lt;"&amp;$AK$1:$AK$50),0))</f>
        <v>7</v>
      </c>
      <c r="AM6" s="50" t="str">
        <f t="array" ref="AM6">INDEX($AJ$1:$AJ$50,SMALL(IF($AK$1:$AK$50=$AL6,ROW($AK$1:$AK$50)),COUNTIF($AL$1:$AL6,$AL6)),1)</f>
        <v>Scarborough</v>
      </c>
      <c r="AN6" s="105">
        <f t="shared" si="5"/>
        <v>6</v>
      </c>
      <c r="AQ6" t="s">
        <v>28</v>
      </c>
      <c r="AR6" s="2">
        <f t="shared" si="6"/>
        <v>77</v>
      </c>
      <c r="AS6" s="5">
        <f t="array" ref="AS6">INDEX($AR$1:$AR$91,MATCH(SMALL(COUNTIF($AR$1:$AR$91,"&lt;"&amp;$AR$1:$AR$91),ROW($AR6:$AS6)),COUNTIF($AR$1:$AR$91,"&lt;"&amp;$AR$1:$AR$91),0))</f>
        <v>8</v>
      </c>
      <c r="AT6" s="50" t="str">
        <f t="array" ref="AT6">INDEX($AQ$1:$AQ$91,SMALL(IF($AR$1:$AR$91=$AS6,ROW($AR$1:$AR$91)),COUNTIF($AS$1:$AS6,$AS6)),1)</f>
        <v>Castle Point</v>
      </c>
      <c r="AU6" s="105">
        <f t="shared" si="7"/>
        <v>6</v>
      </c>
    </row>
    <row r="7" spans="1:47" ht="14.4" x14ac:dyDescent="0.3">
      <c r="A7" s="15" t="s">
        <v>362</v>
      </c>
      <c r="B7" s="16" t="s">
        <v>363</v>
      </c>
      <c r="C7" s="42"/>
      <c r="D7" s="42"/>
      <c r="E7" s="17"/>
      <c r="F7" s="17"/>
      <c r="G7" s="17"/>
      <c r="H7" s="17"/>
      <c r="I7" s="18"/>
      <c r="M7" t="s">
        <v>2</v>
      </c>
      <c r="N7" t="str">
        <f>VLOOKUP(M7,class!A$1:B$370,2,FALSE)</f>
        <v>Shire district</v>
      </c>
      <c r="O7" s="22" t="str">
        <f>IFERROR(IFERROR(VLOOKUP(M7,classifications!$A$3:$B$340,2,FALSE),VLOOKUP(N7,'higher class'!$A$2:$B$33,2,FALSE)),"")</f>
        <v>Urban with City and Town</v>
      </c>
      <c r="P7" s="7">
        <f>VLOOKUP($M7,$B$7:$E$430,4,FALSE)</f>
        <v>7.57</v>
      </c>
      <c r="Q7" s="49">
        <f t="shared" ref="Q7:Q70" si="8">1+SUMPRODUCT((O$7:O$314=O7)*(P$7:P$314&gt;P7))</f>
        <v>23</v>
      </c>
      <c r="R7" s="49">
        <f>IF(P7="x",9999,Q7)</f>
        <v>23</v>
      </c>
      <c r="V7" t="s">
        <v>76</v>
      </c>
      <c r="W7" s="3">
        <f t="shared" si="0"/>
        <v>42</v>
      </c>
      <c r="X7" s="5">
        <f t="array" ref="X7">INDEX($W$1:$W$42,MATCH(SMALL(COUNTIF($W$1:$W$42,"&lt;"&amp;$W$1:$W$42),ROW($W7:$X7)),COUNTIF($W$1:$W$42,"&lt;"&amp;$W$1:$W$42),0))</f>
        <v>10</v>
      </c>
      <c r="Y7" s="50" t="str">
        <f t="array" ref="Y7">INDEX($V$1:$V$42,SMALL(IF($W$1:$W$42=$X7,ROW($W$1:$W$42)),COUNTIF($X$1:$X7,$X7)),1)</f>
        <v>South Oxfordshire</v>
      </c>
      <c r="Z7" s="6">
        <f t="shared" si="1"/>
        <v>7</v>
      </c>
      <c r="AC7" t="s">
        <v>90</v>
      </c>
      <c r="AD7" s="2">
        <f t="shared" si="2"/>
        <v>5</v>
      </c>
      <c r="AE7" s="5">
        <f t="array" ref="AE7">INDEX($AD$1:$AD$41,MATCH(SMALL(COUNTIF($AD$1:$AD$41,"&lt;"&amp;$AD$1:$AD$41),ROW($AD7:$AE7)),COUNTIF($AD$1:$AD$41,"&lt;"&amp;$AD$1:$AD$41),0))</f>
        <v>6</v>
      </c>
      <c r="AF7" s="50" t="str">
        <f t="array" ref="AF7">INDEX($AC$1:$AC$41,SMALL(IF($AD$1:$AD$41=$AE7,ROW($AD$1:$AD$41)),COUNTIF($AE$1:$AE7,$AE7)),1)</f>
        <v>Wyre</v>
      </c>
      <c r="AG7" s="105">
        <f t="shared" si="3"/>
        <v>6</v>
      </c>
      <c r="AJ7" t="s">
        <v>32</v>
      </c>
      <c r="AK7" s="2">
        <f t="shared" si="4"/>
        <v>9999</v>
      </c>
      <c r="AL7" s="5">
        <f t="array" ref="AL7">INDEX($AK$1:$AK$50,MATCH(SMALL(COUNTIF($AK$1:$AK$50,"&lt;"&amp;$AK$1:$AK$50),ROW($AK7:$AL7)),COUNTIF($AK$1:$AK$50,"&lt;"&amp;$AK$1:$AK$50),0))</f>
        <v>8</v>
      </c>
      <c r="AM7" s="50" t="str">
        <f t="array" ref="AM7">INDEX($AJ$1:$AJ$50,SMALL(IF($AK$1:$AK$50=$AL7,ROW($AK$1:$AK$50)),COUNTIF($AL$1:$AL7,$AL7)),1)</f>
        <v>Maidstone</v>
      </c>
      <c r="AN7" s="105">
        <f t="shared" si="5"/>
        <v>7</v>
      </c>
      <c r="AQ7" t="s">
        <v>29</v>
      </c>
      <c r="AR7" s="2">
        <f t="shared" si="6"/>
        <v>35</v>
      </c>
      <c r="AS7" s="5">
        <f t="array" ref="AS7">INDEX($AR$1:$AR$91,MATCH(SMALL(COUNTIF($AR$1:$AR$91,"&lt;"&amp;$AR$1:$AR$91),ROW($AR7:$AS7)),COUNTIF($AR$1:$AR$91,"&lt;"&amp;$AR$1:$AR$91),0))</f>
        <v>9</v>
      </c>
      <c r="AT7" s="50" t="str">
        <f t="array" ref="AT7">INDEX($AQ$1:$AQ$91,SMALL(IF($AR$1:$AR$91=$AS7,ROW($AR$1:$AR$91)),COUNTIF($AS$1:$AS7,$AS7)),1)</f>
        <v>Fylde</v>
      </c>
      <c r="AU7" s="105">
        <f t="shared" si="7"/>
        <v>7</v>
      </c>
    </row>
    <row r="8" spans="1:47" ht="14.4" x14ac:dyDescent="0.3">
      <c r="A8" s="19"/>
      <c r="B8" s="20"/>
      <c r="C8" s="45"/>
      <c r="D8" s="45"/>
      <c r="E8" s="9"/>
      <c r="F8" s="9"/>
      <c r="G8" s="9"/>
      <c r="H8" s="9"/>
      <c r="I8" s="21"/>
      <c r="M8" t="s">
        <v>4</v>
      </c>
      <c r="N8" t="str">
        <f>VLOOKUP(M8,class!A$1:B$370,2,FALSE)</f>
        <v>Shire district</v>
      </c>
      <c r="O8" s="22" t="str">
        <f>IFERROR(IFERROR(VLOOKUP(M8,classifications!$A$3:$B$340,2,FALSE),VLOOKUP(N8,'higher class'!$A$2:$B$33,2,FALSE)),"")</f>
        <v xml:space="preserve">Mainly Rural (rural including hub towns &gt;=80%) </v>
      </c>
      <c r="P8" s="7">
        <f t="shared" ref="P8:P70" si="9">VLOOKUP($M8,$B$7:$E$430,4,FALSE)</f>
        <v>7.18</v>
      </c>
      <c r="Q8" s="49">
        <f t="shared" si="8"/>
        <v>37</v>
      </c>
      <c r="R8" s="49">
        <f t="shared" ref="R8:R70" si="10">IF(P8="x",9999,Q8)</f>
        <v>37</v>
      </c>
      <c r="V8" t="s">
        <v>84</v>
      </c>
      <c r="W8" s="3">
        <f t="shared" si="0"/>
        <v>17</v>
      </c>
      <c r="X8" s="5">
        <f t="array" ref="X8">INDEX($W$1:$W$42,MATCH(SMALL(COUNTIF($W$1:$W$42,"&lt;"&amp;$W$1:$W$42),ROW($W8:$X8)),COUNTIF($W$1:$W$42,"&lt;"&amp;$W$1:$W$42),0))</f>
        <v>10</v>
      </c>
      <c r="Y8" s="50" t="str">
        <f t="array" ref="Y8">INDEX($V$1:$V$42,SMALL(IF($W$1:$W$42=$X8,ROW($W$1:$W$42)),COUNTIF($X$1:$X8,$X8)),1)</f>
        <v>West Lindsey</v>
      </c>
      <c r="Z8" s="6">
        <f t="shared" si="1"/>
        <v>7</v>
      </c>
      <c r="AC8" t="s">
        <v>96</v>
      </c>
      <c r="AD8" s="2">
        <f t="shared" si="2"/>
        <v>34</v>
      </c>
      <c r="AE8" s="5">
        <f t="array" ref="AE8">INDEX($AD$1:$AD$41,MATCH(SMALL(COUNTIF($AD$1:$AD$41,"&lt;"&amp;$AD$1:$AD$41),ROW($AD8:$AE8)),COUNTIF($AD$1:$AD$41,"&lt;"&amp;$AD$1:$AD$41),0))</f>
        <v>8</v>
      </c>
      <c r="AF8" s="50" t="str">
        <f t="array" ref="AF8">INDEX($AC$1:$AC$41,SMALL(IF($AD$1:$AD$41=$AE8,ROW($AD$1:$AD$41)),COUNTIF($AE$1:$AE8,$AE8)),1)</f>
        <v>Shropshire</v>
      </c>
      <c r="AG8" s="105">
        <f t="shared" si="3"/>
        <v>8</v>
      </c>
      <c r="AJ8" t="s">
        <v>39</v>
      </c>
      <c r="AK8" s="2">
        <f t="shared" si="4"/>
        <v>11</v>
      </c>
      <c r="AL8" s="5">
        <f t="array" ref="AL8">INDEX($AK$1:$AK$50,MATCH(SMALL(COUNTIF($AK$1:$AK$50,"&lt;"&amp;$AK$1:$AK$50),ROW($AK8:$AL8)),COUNTIF($AK$1:$AK$50,"&lt;"&amp;$AK$1:$AK$50),0))</f>
        <v>9</v>
      </c>
      <c r="AM8" s="50" t="str">
        <f t="array" ref="AM8">INDEX($AJ$1:$AJ$50,SMALL(IF($AK$1:$AK$50=$AL8,ROW($AK$1:$AK$50)),COUNTIF($AL$1:$AL8,$AL8)),1)</f>
        <v>South Derbyshire</v>
      </c>
      <c r="AN8" s="105">
        <f t="shared" si="5"/>
        <v>8</v>
      </c>
      <c r="AQ8" t="s">
        <v>1033</v>
      </c>
      <c r="AR8" s="2">
        <f t="shared" si="6"/>
        <v>23</v>
      </c>
      <c r="AS8" s="5">
        <f t="array" ref="AS8">INDEX($AR$1:$AR$91,MATCH(SMALL(COUNTIF($AR$1:$AR$91,"&lt;"&amp;$AR$1:$AR$91),ROW($AR8:$AS8)),COUNTIF($AR$1:$AR$91,"&lt;"&amp;$AR$1:$AR$91),0))</f>
        <v>10</v>
      </c>
      <c r="AT8" s="50" t="str">
        <f t="array" ref="AT8">INDEX($AQ$1:$AQ$91,SMALL(IF($AR$1:$AR$91=$AS8,ROW($AR$1:$AR$91)),COUNTIF($AS$1:$AS8,$AS8)),1)</f>
        <v>Eastleigh</v>
      </c>
      <c r="AU8" s="105">
        <f t="shared" si="7"/>
        <v>8</v>
      </c>
    </row>
    <row r="9" spans="1:47" ht="14.4" x14ac:dyDescent="0.3">
      <c r="A9" s="19" t="s">
        <v>364</v>
      </c>
      <c r="B9" s="20" t="s">
        <v>365</v>
      </c>
      <c r="C9" s="45"/>
      <c r="D9" s="45"/>
      <c r="E9" s="17"/>
      <c r="F9" s="9"/>
      <c r="G9" s="9"/>
      <c r="H9" s="9"/>
      <c r="I9" s="21"/>
      <c r="M9" t="s">
        <v>6</v>
      </c>
      <c r="N9" t="str">
        <f>VLOOKUP(M9,class!A$1:B$370,2,FALSE)</f>
        <v>Shire district</v>
      </c>
      <c r="O9" s="22" t="str">
        <f>IFERROR(IFERROR(VLOOKUP(M9,classifications!$A$3:$B$340,2,FALSE),VLOOKUP(N9,'higher class'!$A$2:$B$33,2,FALSE)),"")</f>
        <v>Urban with Minor Conurbation</v>
      </c>
      <c r="P9" s="7">
        <f t="shared" si="9"/>
        <v>7.52</v>
      </c>
      <c r="Q9" s="49">
        <f t="shared" si="8"/>
        <v>1</v>
      </c>
      <c r="R9" s="49">
        <f t="shared" si="10"/>
        <v>1</v>
      </c>
      <c r="V9" t="s">
        <v>89</v>
      </c>
      <c r="W9" s="3">
        <f t="shared" si="0"/>
        <v>6</v>
      </c>
      <c r="X9" s="5">
        <f t="array" ref="X9">INDEX($W$1:$W$42,MATCH(SMALL(COUNTIF($W$1:$W$42,"&lt;"&amp;$W$1:$W$42),ROW($W9:$X9)),COUNTIF($W$1:$W$42,"&lt;"&amp;$W$1:$W$42),0))</f>
        <v>12</v>
      </c>
      <c r="Y9" s="50" t="str">
        <f t="array" ref="Y9">INDEX($V$1:$V$42,SMALL(IF($W$1:$W$42=$X9,ROW($W$1:$W$42)),COUNTIF($X$1:$X9,$X9)),1)</f>
        <v>North Kesteven</v>
      </c>
      <c r="Z9" s="6">
        <f t="shared" si="1"/>
        <v>9</v>
      </c>
      <c r="AC9" t="s">
        <v>1035</v>
      </c>
      <c r="AD9" s="2">
        <f t="shared" si="2"/>
        <v>6</v>
      </c>
      <c r="AE9" s="5">
        <f t="array" ref="AE9">INDEX($AD$1:$AD$41,MATCH(SMALL(COUNTIF($AD$1:$AD$41,"&lt;"&amp;$AD$1:$AD$41),ROW($AD9:$AE9)),COUNTIF($AD$1:$AD$41,"&lt;"&amp;$AD$1:$AD$41),0))</f>
        <v>9</v>
      </c>
      <c r="AF9" s="50" t="str">
        <f t="array" ref="AF9">INDEX($AC$1:$AC$41,SMALL(IF($AD$1:$AD$41=$AE9,ROW($AD$1:$AD$41)),COUNTIF($AE$1:$AE9,$AE9)),1)</f>
        <v>South Holland</v>
      </c>
      <c r="AG9" s="105">
        <f t="shared" si="3"/>
        <v>9</v>
      </c>
      <c r="AJ9" t="s">
        <v>42</v>
      </c>
      <c r="AK9" s="2">
        <f t="shared" si="4"/>
        <v>12</v>
      </c>
      <c r="AL9" s="5">
        <f t="array" ref="AL9">INDEX($AK$1:$AK$50,MATCH(SMALL(COUNTIF($AK$1:$AK$50,"&lt;"&amp;$AK$1:$AK$50),ROW($AK9:$AL9)),COUNTIF($AK$1:$AK$50,"&lt;"&amp;$AK$1:$AK$50),0))</f>
        <v>9</v>
      </c>
      <c r="AM9" s="50" t="str">
        <f t="array" ref="AM9">INDEX($AJ$1:$AJ$50,SMALL(IF($AK$1:$AK$50=$AL9,ROW($AK$1:$AK$50)),COUNTIF($AL$1:$AL9,$AL9)),1)</f>
        <v>Test Valley</v>
      </c>
      <c r="AN9" s="105">
        <f t="shared" si="5"/>
        <v>8</v>
      </c>
      <c r="AQ9" t="s">
        <v>34</v>
      </c>
      <c r="AR9" s="2">
        <f t="shared" si="6"/>
        <v>29</v>
      </c>
      <c r="AS9" s="5">
        <f t="array" ref="AS9">INDEX($AR$1:$AR$91,MATCH(SMALL(COUNTIF($AR$1:$AR$91,"&lt;"&amp;$AR$1:$AR$91),ROW($AR9:$AS9)),COUNTIF($AR$1:$AR$91,"&lt;"&amp;$AR$1:$AR$91),0))</f>
        <v>11</v>
      </c>
      <c r="AT9" s="50" t="str">
        <f t="array" ref="AT9">INDEX($AQ$1:$AQ$91,SMALL(IF($AR$1:$AR$91=$AS9,ROW($AR$1:$AR$91)),COUNTIF($AS$1:$AS9,$AS9)),1)</f>
        <v>Oxford</v>
      </c>
      <c r="AU9" s="105">
        <f t="shared" si="7"/>
        <v>9</v>
      </c>
    </row>
    <row r="10" spans="1:47" ht="14.4" x14ac:dyDescent="0.3">
      <c r="A10" s="19"/>
      <c r="B10" s="20"/>
      <c r="C10" s="45"/>
      <c r="D10" s="45"/>
      <c r="E10" s="9"/>
      <c r="F10" s="9"/>
      <c r="G10" s="9"/>
      <c r="H10" s="9"/>
      <c r="I10" s="21"/>
      <c r="M10" t="s">
        <v>8</v>
      </c>
      <c r="N10" t="str">
        <f>VLOOKUP(M10,class!A$1:B$370,2,FALSE)</f>
        <v>Shire district</v>
      </c>
      <c r="O10" s="22" t="str">
        <f>IFERROR(IFERROR(VLOOKUP(M10,classifications!$A$3:$B$340,2,FALSE),VLOOKUP(N10,'higher class'!$A$2:$B$33,2,FALSE)),"")</f>
        <v>Urban with City and Town</v>
      </c>
      <c r="P10" s="7">
        <f t="shared" si="9"/>
        <v>7.57</v>
      </c>
      <c r="Q10" s="49">
        <f t="shared" si="8"/>
        <v>23</v>
      </c>
      <c r="R10" s="49">
        <f t="shared" si="10"/>
        <v>23</v>
      </c>
      <c r="V10" t="s">
        <v>92</v>
      </c>
      <c r="W10" s="3">
        <f t="shared" si="0"/>
        <v>25</v>
      </c>
      <c r="X10" s="5">
        <f t="array" ref="X10">INDEX($W$1:$W$42,MATCH(SMALL(COUNTIF($W$1:$W$42,"&lt;"&amp;$W$1:$W$42),ROW($W10:$X10)),COUNTIF($W$1:$W$42,"&lt;"&amp;$W$1:$W$42),0))</f>
        <v>12</v>
      </c>
      <c r="Y10" s="50" t="str">
        <f t="array" ref="Y10">INDEX($V$1:$V$42,SMALL(IF($W$1:$W$42=$X10,ROW($W$1:$W$42)),COUNTIF($X$1:$X10,$X10)),1)</f>
        <v>South Lakeland</v>
      </c>
      <c r="Z10" s="6">
        <f t="shared" si="1"/>
        <v>9</v>
      </c>
      <c r="AC10" t="s">
        <v>108</v>
      </c>
      <c r="AD10" s="2">
        <f t="shared" si="2"/>
        <v>39</v>
      </c>
      <c r="AE10" s="5">
        <f t="array" ref="AE10">INDEX($AD$1:$AD$41,MATCH(SMALL(COUNTIF($AD$1:$AD$41,"&lt;"&amp;$AD$1:$AD$41),ROW($AD10:$AE10)),COUNTIF($AD$1:$AD$41,"&lt;"&amp;$AD$1:$AD$41),0))</f>
        <v>10</v>
      </c>
      <c r="AF10" s="50" t="str">
        <f t="array" ref="AF10">INDEX($AC$1:$AC$41,SMALL(IF($AD$1:$AD$41=$AE10,ROW($AD$1:$AD$41)),COUNTIF($AE$1:$AE10,$AE10)),1)</f>
        <v>Sevenoaks</v>
      </c>
      <c r="AG10" s="105">
        <f t="shared" si="3"/>
        <v>10</v>
      </c>
      <c r="AJ10" t="s">
        <v>885</v>
      </c>
      <c r="AK10" s="2">
        <f t="shared" si="4"/>
        <v>19</v>
      </c>
      <c r="AL10" s="5">
        <f t="array" ref="AL10">INDEX($AK$1:$AK$50,MATCH(SMALL(COUNTIF($AK$1:$AK$50,"&lt;"&amp;$AK$1:$AK$50),ROW($AK10:$AL10)),COUNTIF($AK$1:$AK$50,"&lt;"&amp;$AK$1:$AK$50),0))</f>
        <v>11</v>
      </c>
      <c r="AM10" s="50" t="str">
        <f t="array" ref="AM10">INDEX($AJ$1:$AJ$50,SMALL(IF($AK$1:$AK$50=$AL10,ROW($AK$1:$AK$50)),COUNTIF($AL$1:$AL10,$AL10)),1)</f>
        <v>Brentwood</v>
      </c>
      <c r="AN10" s="105">
        <f t="shared" si="5"/>
        <v>10</v>
      </c>
      <c r="AQ10" t="s">
        <v>40</v>
      </c>
      <c r="AR10" s="2">
        <f t="shared" si="6"/>
        <v>54</v>
      </c>
      <c r="AS10" s="5">
        <f t="array" ref="AS10">INDEX($AR$1:$AR$91,MATCH(SMALL(COUNTIF($AR$1:$AR$91,"&lt;"&amp;$AR$1:$AR$91),ROW($AR10:$AS10)),COUNTIF($AR$1:$AR$91,"&lt;"&amp;$AR$1:$AR$91),0))</f>
        <v>12</v>
      </c>
      <c r="AT10" s="50" t="str">
        <f t="array" ref="AT10">INDEX($AQ$1:$AQ$91,SMALL(IF($AR$1:$AR$91=$AS10,ROW($AR$1:$AR$91)),COUNTIF($AS$1:$AS10,$AS10)),1)</f>
        <v>Fareham</v>
      </c>
      <c r="AU10" s="105">
        <f t="shared" si="7"/>
        <v>10</v>
      </c>
    </row>
    <row r="11" spans="1:47" ht="14.4" x14ac:dyDescent="0.3">
      <c r="A11" s="19" t="s">
        <v>366</v>
      </c>
      <c r="B11" s="20" t="s">
        <v>367</v>
      </c>
      <c r="C11" s="45"/>
      <c r="D11" s="45"/>
      <c r="E11" s="17"/>
      <c r="F11" s="9"/>
      <c r="G11" s="9"/>
      <c r="H11" s="9"/>
      <c r="I11" s="21"/>
      <c r="M11" t="s">
        <v>9</v>
      </c>
      <c r="N11" t="str">
        <f>VLOOKUP(M11,class!A$1:B$370,2,FALSE)</f>
        <v>Shire district</v>
      </c>
      <c r="O11" s="22" t="str">
        <f>IFERROR(IFERROR(VLOOKUP(M11,classifications!$A$3:$B$340,2,FALSE),VLOOKUP(N11,'higher class'!$A$2:$B$33,2,FALSE)),"")</f>
        <v>Urban with City and Town</v>
      </c>
      <c r="P11" s="7">
        <f t="shared" si="9"/>
        <v>7</v>
      </c>
      <c r="Q11" s="49">
        <f t="shared" si="8"/>
        <v>83</v>
      </c>
      <c r="R11" s="49">
        <f t="shared" si="10"/>
        <v>83</v>
      </c>
      <c r="V11" t="s">
        <v>94</v>
      </c>
      <c r="W11" s="3">
        <f t="shared" si="0"/>
        <v>30</v>
      </c>
      <c r="X11" s="5">
        <f t="array" ref="X11">INDEX($W$1:$W$42,MATCH(SMALL(COUNTIF($W$1:$W$42,"&lt;"&amp;$W$1:$W$42),ROW($W11:$X11)),COUNTIF($W$1:$W$42,"&lt;"&amp;$W$1:$W$42),0))</f>
        <v>14</v>
      </c>
      <c r="Y11" s="50" t="str">
        <f t="array" ref="Y11">INDEX($V$1:$V$42,SMALL(IF($W$1:$W$42=$X11,ROW($W$1:$W$42)),COUNTIF($X$1:$X11,$X11)),1)</f>
        <v>Breckland</v>
      </c>
      <c r="Z11" s="6">
        <f t="shared" si="1"/>
        <v>11</v>
      </c>
      <c r="AC11" t="s">
        <v>134</v>
      </c>
      <c r="AD11" s="2">
        <f t="shared" si="2"/>
        <v>16</v>
      </c>
      <c r="AE11" s="5">
        <f t="array" ref="AE11">INDEX($AD$1:$AD$41,MATCH(SMALL(COUNTIF($AD$1:$AD$41,"&lt;"&amp;$AD$1:$AD$41),ROW($AD11:$AE11)),COUNTIF($AD$1:$AD$41,"&lt;"&amp;$AD$1:$AD$41),0))</f>
        <v>10</v>
      </c>
      <c r="AF11" s="50" t="str">
        <f t="array" ref="AF11">INDEX($AC$1:$AC$41,SMALL(IF($AD$1:$AD$41=$AE11,ROW($AD$1:$AD$41)),COUNTIF($AE$1:$AE11,$AE11)),1)</f>
        <v>Vale of White Horse</v>
      </c>
      <c r="AG11" s="105">
        <f t="shared" si="3"/>
        <v>10</v>
      </c>
      <c r="AJ11" t="s">
        <v>52</v>
      </c>
      <c r="AK11" s="2">
        <f t="shared" si="4"/>
        <v>6</v>
      </c>
      <c r="AL11" s="5">
        <f t="array" ref="AL11">INDEX($AK$1:$AK$50,MATCH(SMALL(COUNTIF($AK$1:$AK$50,"&lt;"&amp;$AK$1:$AK$50),ROW($AK11:$AL11)),COUNTIF($AK$1:$AK$50,"&lt;"&amp;$AK$1:$AK$50),0))</f>
        <v>12</v>
      </c>
      <c r="AM11" s="50" t="str">
        <f t="array" ref="AM11">INDEX($AJ$1:$AJ$50,SMALL(IF($AK$1:$AK$50=$AL11,ROW($AK$1:$AK$50)),COUNTIF($AL$1:$AL11,$AL11)),1)</f>
        <v>Broadland</v>
      </c>
      <c r="AN11" s="105">
        <f t="shared" si="5"/>
        <v>11</v>
      </c>
      <c r="AQ11" t="s">
        <v>41</v>
      </c>
      <c r="AR11" s="2">
        <f t="shared" si="6"/>
        <v>68</v>
      </c>
      <c r="AS11" s="5">
        <f t="array" ref="AS11">INDEX($AR$1:$AR$91,MATCH(SMALL(COUNTIF($AR$1:$AR$91,"&lt;"&amp;$AR$1:$AR$91),ROW($AR11:$AS11)),COUNTIF($AR$1:$AR$91,"&lt;"&amp;$AR$1:$AR$91),0))</f>
        <v>13</v>
      </c>
      <c r="AT11" s="50" t="str">
        <f t="array" ref="AT11">INDEX($AQ$1:$AQ$91,SMALL(IF($AR$1:$AR$91=$AS11,ROW($AR$1:$AR$91)),COUNTIF($AS$1:$AS11,$AS11)),1)</f>
        <v>North East Lincolnshire</v>
      </c>
      <c r="AU11" s="105">
        <f t="shared" si="7"/>
        <v>11</v>
      </c>
    </row>
    <row r="12" spans="1:47" ht="14.4" x14ac:dyDescent="0.3">
      <c r="A12" s="22" t="s">
        <v>368</v>
      </c>
      <c r="B12" s="23" t="s">
        <v>74</v>
      </c>
      <c r="C12" s="22" t="str">
        <f>IFERROR(IFERROR(VLOOKUP(B12,classifications!$A$3:$B$330,2,FALSE),VLOOKUP(B12,'higher class'!$A$2:$B$33,2,FALSE)),"")</f>
        <v xml:space="preserve">Largely Rural (rural including hub towns 50-79%) </v>
      </c>
      <c r="D12" s="22" t="str">
        <f>VLOOKUP(B12,region!$A$1:$B$344,2,FALSE)</f>
        <v>NE</v>
      </c>
      <c r="E12" s="17">
        <f>VLOOKUP(B12,lifesatisfactionALL!$B$8:$N$431,VLOOKUP(frontsheet!$B$11,years!$A$1:$B$12,2,FALSE),FALSE)</f>
        <v>7.56</v>
      </c>
      <c r="F12" s="9"/>
      <c r="G12" s="9"/>
      <c r="H12" s="9"/>
      <c r="I12" s="21"/>
      <c r="M12" t="s">
        <v>10</v>
      </c>
      <c r="N12" t="str">
        <f>VLOOKUP(M12,class!A$1:B$370,2,FALSE)</f>
        <v>Shire district</v>
      </c>
      <c r="O12" s="22" t="str">
        <f>IFERROR(IFERROR(VLOOKUP(M12,classifications!$A$3:$B$340,2,FALSE),VLOOKUP(N12,'higher class'!$A$2:$B$33,2,FALSE)),"")</f>
        <v>Urban with Significant Rural (rural including hub towns 26-49%)</v>
      </c>
      <c r="P12" s="7">
        <f t="shared" si="9"/>
        <v>7.31</v>
      </c>
      <c r="Q12" s="49">
        <f t="shared" si="8"/>
        <v>45</v>
      </c>
      <c r="R12" s="49">
        <f t="shared" si="10"/>
        <v>45</v>
      </c>
      <c r="V12" t="s">
        <v>100</v>
      </c>
      <c r="W12" s="3">
        <f t="shared" si="0"/>
        <v>5</v>
      </c>
      <c r="X12" s="5">
        <f t="array" ref="X12">INDEX($W$1:$W$42,MATCH(SMALL(COUNTIF($W$1:$W$42,"&lt;"&amp;$W$1:$W$42),ROW($W12:$X12)),COUNTIF($W$1:$W$42,"&lt;"&amp;$W$1:$W$42),0))</f>
        <v>15</v>
      </c>
      <c r="Y12" s="50" t="str">
        <f t="array" ref="Y12">INDEX($V$1:$V$42,SMALL(IF($W$1:$W$42=$X12,ROW($W$1:$W$42)),COUNTIF($X$1:$X12,$X12)),1)</f>
        <v>Rutland</v>
      </c>
      <c r="Z12" s="6">
        <f t="shared" si="1"/>
        <v>12</v>
      </c>
      <c r="AC12" t="s">
        <v>136</v>
      </c>
      <c r="AD12" s="2">
        <f t="shared" si="2"/>
        <v>2</v>
      </c>
      <c r="AE12" s="5">
        <f t="array" ref="AE12">INDEX($AD$1:$AD$41,MATCH(SMALL(COUNTIF($AD$1:$AD$41,"&lt;"&amp;$AD$1:$AD$41),ROW($AD12:$AE12)),COUNTIF($AD$1:$AD$41,"&lt;"&amp;$AD$1:$AD$41),0))</f>
        <v>12</v>
      </c>
      <c r="AF12" s="50" t="str">
        <f t="array" ref="AF12">INDEX($AC$1:$AC$41,SMALL(IF($AD$1:$AD$41=$AE12,ROW($AD$1:$AD$41)),COUNTIF($AE$1:$AE12,$AE12)),1)</f>
        <v>Winchester</v>
      </c>
      <c r="AG12" s="105">
        <f t="shared" si="3"/>
        <v>12</v>
      </c>
      <c r="AJ12" t="s">
        <v>54</v>
      </c>
      <c r="AK12" s="2">
        <f t="shared" si="4"/>
        <v>5</v>
      </c>
      <c r="AL12" s="5">
        <f t="array" ref="AL12">INDEX($AK$1:$AK$50,MATCH(SMALL(COUNTIF($AK$1:$AK$50,"&lt;"&amp;$AK$1:$AK$50),ROW($AK12:$AL12)),COUNTIF($AK$1:$AK$50,"&lt;"&amp;$AK$1:$AK$50),0))</f>
        <v>13</v>
      </c>
      <c r="AM12" s="50" t="str">
        <f t="array" ref="AM12">INDEX($AJ$1:$AJ$50,SMALL(IF($AK$1:$AK$50=$AL12,ROW($AK$1:$AK$50)),COUNTIF($AL$1:$AL12,$AL12)),1)</f>
        <v>New Forest</v>
      </c>
      <c r="AN12" s="105">
        <f t="shared" si="5"/>
        <v>12</v>
      </c>
      <c r="AQ12" t="s">
        <v>44</v>
      </c>
      <c r="AR12" s="2">
        <f t="shared" si="6"/>
        <v>56</v>
      </c>
      <c r="AS12" s="5">
        <f t="array" ref="AS12">INDEX($AR$1:$AR$91,MATCH(SMALL(COUNTIF($AR$1:$AR$91,"&lt;"&amp;$AR$1:$AR$91),ROW($AR12:$AS12)),COUNTIF($AR$1:$AR$91,"&lt;"&amp;$AR$1:$AR$91),0))</f>
        <v>14</v>
      </c>
      <c r="AT12" s="50" t="str">
        <f t="array" ref="AT12">INDEX($AQ$1:$AQ$91,SMALL(IF($AR$1:$AR$91=$AS12,ROW($AR$1:$AR$91)),COUNTIF($AS$1:$AS12,$AS12)),1)</f>
        <v>Gosport</v>
      </c>
      <c r="AU12" s="105">
        <f t="shared" si="7"/>
        <v>12</v>
      </c>
    </row>
    <row r="13" spans="1:47" ht="14.4" x14ac:dyDescent="0.3">
      <c r="A13" s="22" t="s">
        <v>369</v>
      </c>
      <c r="B13" s="23" t="s">
        <v>80</v>
      </c>
      <c r="C13" s="22" t="str">
        <f>IFERROR(IFERROR(VLOOKUP(B13,classifications!$A$3:$B$330,2,FALSE),VLOOKUP(B13,'higher class'!$A$2:$B$33,2,FALSE)),"")</f>
        <v>Urban with City and Town</v>
      </c>
      <c r="D13" s="22" t="str">
        <f>VLOOKUP(B13,region!$A$1:$B$344,2,FALSE)</f>
        <v>NE</v>
      </c>
      <c r="E13" s="17">
        <f>VLOOKUP(B13,lifesatisfactionALL!$B$8:$N$431,VLOOKUP(frontsheet!$B$11,years!$A$1:$B$12,2,FALSE),FALSE)</f>
        <v>7.32</v>
      </c>
      <c r="F13" s="9"/>
      <c r="G13" s="9"/>
      <c r="H13" s="9"/>
      <c r="I13" s="21"/>
      <c r="M13" t="s">
        <v>14</v>
      </c>
      <c r="N13" t="str">
        <f>VLOOKUP(M13,class!A$1:B$370,2,FALSE)</f>
        <v>Shire district</v>
      </c>
      <c r="O13" s="22" t="str">
        <f>IFERROR(IFERROR(VLOOKUP(M13,classifications!$A$3:$B$340,2,FALSE),VLOOKUP(N13,'higher class'!$A$2:$B$33,2,FALSE)),"")</f>
        <v xml:space="preserve">Mainly Rural (rural including hub towns &gt;=80%) </v>
      </c>
      <c r="P13" s="7">
        <f t="shared" si="9"/>
        <v>7.68</v>
      </c>
      <c r="Q13" s="49">
        <f t="shared" si="8"/>
        <v>17</v>
      </c>
      <c r="R13" s="49">
        <f t="shared" si="10"/>
        <v>17</v>
      </c>
      <c r="V13" t="s">
        <v>110</v>
      </c>
      <c r="W13" s="3">
        <f t="shared" si="0"/>
        <v>38</v>
      </c>
      <c r="X13" s="5">
        <f t="array" ref="X13">INDEX($W$1:$W$42,MATCH(SMALL(COUNTIF($W$1:$W$42,"&lt;"&amp;$W$1:$W$42),ROW($W13:$X13)),COUNTIF($W$1:$W$42,"&lt;"&amp;$W$1:$W$42),0))</f>
        <v>16</v>
      </c>
      <c r="Y13" s="50" t="str">
        <f t="array" ref="Y13">INDEX($V$1:$V$42,SMALL(IF($W$1:$W$42=$X13,ROW($W$1:$W$42)),COUNTIF($X$1:$X13,$X13)),1)</f>
        <v>Torridge</v>
      </c>
      <c r="Z13" s="6">
        <f t="shared" si="1"/>
        <v>13</v>
      </c>
      <c r="AC13" t="s">
        <v>138</v>
      </c>
      <c r="AD13" s="2">
        <f t="shared" si="2"/>
        <v>4</v>
      </c>
      <c r="AE13" s="5">
        <f t="array" ref="AE13">INDEX($AD$1:$AD$41,MATCH(SMALL(COUNTIF($AD$1:$AD$41,"&lt;"&amp;$AD$1:$AD$41),ROW($AD13:$AE13)),COUNTIF($AD$1:$AD$41,"&lt;"&amp;$AD$1:$AD$41),0))</f>
        <v>13</v>
      </c>
      <c r="AF13" s="50" t="str">
        <f t="array" ref="AF13">INDEX($AC$1:$AC$41,SMALL(IF($AD$1:$AD$41=$AE13,ROW($AD$1:$AD$41)),COUNTIF($AE$1:$AE13,$AE13)),1)</f>
        <v>Somerset West and Taunton</v>
      </c>
      <c r="AG13" s="105">
        <f t="shared" si="3"/>
        <v>13</v>
      </c>
      <c r="AJ13" t="s">
        <v>60</v>
      </c>
      <c r="AK13" s="2">
        <f t="shared" si="4"/>
        <v>28</v>
      </c>
      <c r="AL13" s="5">
        <f t="array" ref="AL13">INDEX($AK$1:$AK$50,MATCH(SMALL(COUNTIF($AK$1:$AK$50,"&lt;"&amp;$AK$1:$AK$50),ROW($AK13:$AL13)),COUNTIF($AK$1:$AK$50,"&lt;"&amp;$AK$1:$AK$50),0))</f>
        <v>14</v>
      </c>
      <c r="AM13" s="50" t="str">
        <f t="array" ref="AM13">INDEX($AJ$1:$AJ$50,SMALL(IF($AK$1:$AK$50=$AL13,ROW($AK$1:$AK$50)),COUNTIF($AL$1:$AL13,$AL13)),1)</f>
        <v>Colchester</v>
      </c>
      <c r="AN13" s="105">
        <f t="shared" si="5"/>
        <v>13</v>
      </c>
      <c r="AQ13" t="s">
        <v>47</v>
      </c>
      <c r="AR13" s="2">
        <f t="shared" si="6"/>
        <v>9999</v>
      </c>
      <c r="AS13" s="5">
        <f t="array" ref="AS13">INDEX($AR$1:$AR$91,MATCH(SMALL(COUNTIF($AR$1:$AR$91,"&lt;"&amp;$AR$1:$AR$91),ROW($AR13:$AS13)),COUNTIF($AR$1:$AR$91,"&lt;"&amp;$AR$1:$AR$91),0))</f>
        <v>15</v>
      </c>
      <c r="AT13" s="50" t="str">
        <f t="array" ref="AT13">INDEX($AQ$1:$AQ$91,SMALL(IF($AR$1:$AR$91=$AS13,ROW($AR$1:$AR$91)),COUNTIF($AS$1:$AS13,$AS13)),1)</f>
        <v>South Gloucestershire</v>
      </c>
      <c r="AU13" s="105">
        <f t="shared" si="7"/>
        <v>13</v>
      </c>
    </row>
    <row r="14" spans="1:47" ht="14.4" x14ac:dyDescent="0.3">
      <c r="A14" s="22" t="s">
        <v>370</v>
      </c>
      <c r="B14" s="23" t="s">
        <v>130</v>
      </c>
      <c r="C14" s="22" t="str">
        <f>IFERROR(IFERROR(VLOOKUP(B14,classifications!$A$3:$B$330,2,FALSE),VLOOKUP(B14,'higher class'!$A$2:$B$33,2,FALSE)),"")</f>
        <v>Urban with City and Town</v>
      </c>
      <c r="D14" s="22" t="str">
        <f>VLOOKUP(B14,region!$A$1:$B$344,2,FALSE)</f>
        <v>NE</v>
      </c>
      <c r="E14" s="17">
        <f>VLOOKUP(B14,lifesatisfactionALL!$B$8:$N$431,VLOOKUP(frontsheet!$B$11,years!$A$1:$B$12,2,FALSE),FALSE)</f>
        <v>7.29</v>
      </c>
      <c r="F14" s="9"/>
      <c r="G14" s="9"/>
      <c r="H14" s="9"/>
      <c r="I14" s="21"/>
      <c r="M14" t="s">
        <v>15</v>
      </c>
      <c r="N14" t="str">
        <f>VLOOKUP(M14,class!A$1:B$370,2,FALSE)</f>
        <v>London borough</v>
      </c>
      <c r="O14" s="22" t="str">
        <f>IFERROR(IFERROR(VLOOKUP(M14,classifications!$A$3:$B$340,2,FALSE),VLOOKUP(N14,'higher class'!$A$2:$B$33,2,FALSE)),"")</f>
        <v>Urban with Major Conurbation</v>
      </c>
      <c r="P14" s="7">
        <f t="shared" si="9"/>
        <v>7.48</v>
      </c>
      <c r="Q14" s="49">
        <f t="shared" si="8"/>
        <v>23</v>
      </c>
      <c r="R14" s="49">
        <f t="shared" si="10"/>
        <v>23</v>
      </c>
      <c r="V14" t="s">
        <v>122</v>
      </c>
      <c r="W14" s="3">
        <f t="shared" si="0"/>
        <v>36</v>
      </c>
      <c r="X14" s="5">
        <f t="array" ref="X14">INDEX($W$1:$W$42,MATCH(SMALL(COUNTIF($W$1:$W$42,"&lt;"&amp;$W$1:$W$42),ROW($W14:$X14)),COUNTIF($W$1:$W$42,"&lt;"&amp;$W$1:$W$42),0))</f>
        <v>17</v>
      </c>
      <c r="Y14" s="50" t="str">
        <f t="array" ref="Y14">INDEX($V$1:$V$42,SMALL(IF($W$1:$W$42=$X14,ROW($W$1:$W$42)),COUNTIF($X$1:$X14,$X14)),1)</f>
        <v>Babergh</v>
      </c>
      <c r="Z14" s="6">
        <f t="shared" si="1"/>
        <v>14</v>
      </c>
      <c r="AC14" t="s">
        <v>139</v>
      </c>
      <c r="AD14" s="2">
        <f t="shared" si="2"/>
        <v>20</v>
      </c>
      <c r="AE14" s="5">
        <f t="array" ref="AE14">INDEX($AD$1:$AD$41,MATCH(SMALL(COUNTIF($AD$1:$AD$41,"&lt;"&amp;$AD$1:$AD$41),ROW($AD14:$AE14)),COUNTIF($AD$1:$AD$41,"&lt;"&amp;$AD$1:$AD$41),0))</f>
        <v>14</v>
      </c>
      <c r="AF14" s="50" t="str">
        <f t="array" ref="AF14">INDEX($AC$1:$AC$41,SMALL(IF($AD$1:$AD$41=$AE14,ROW($AD$1:$AD$41)),COUNTIF($AE$1:$AE14,$AE14)),1)</f>
        <v>Northumberland</v>
      </c>
      <c r="AG14" s="105">
        <f t="shared" si="3"/>
        <v>14</v>
      </c>
      <c r="AJ14" t="s">
        <v>61</v>
      </c>
      <c r="AK14" s="2">
        <f t="shared" si="4"/>
        <v>18</v>
      </c>
      <c r="AL14" s="5">
        <f t="array" ref="AL14">INDEX($AK$1:$AK$50,MATCH(SMALL(COUNTIF($AK$1:$AK$50,"&lt;"&amp;$AK$1:$AK$50),ROW($AK14:$AL14)),COUNTIF($AK$1:$AK$50,"&lt;"&amp;$AK$1:$AK$50),0))</f>
        <v>15</v>
      </c>
      <c r="AM14" s="50" t="str">
        <f t="array" ref="AM14">INDEX($AJ$1:$AJ$50,SMALL(IF($AK$1:$AK$50=$AL14,ROW($AK$1:$AK$50)),COUNTIF($AL$1:$AL14,$AL14)),1)</f>
        <v>Tunbridge Wells</v>
      </c>
      <c r="AN14" s="105">
        <f t="shared" si="5"/>
        <v>14</v>
      </c>
      <c r="AQ14" t="s">
        <v>50</v>
      </c>
      <c r="AR14" s="2">
        <f t="shared" si="6"/>
        <v>91</v>
      </c>
      <c r="AS14" s="5">
        <f t="array" ref="AS14">INDEX($AR$1:$AR$91,MATCH(SMALL(COUNTIF($AR$1:$AR$91,"&lt;"&amp;$AR$1:$AR$91),ROW($AR14:$AS14)),COUNTIF($AR$1:$AR$91,"&lt;"&amp;$AR$1:$AR$91),0))</f>
        <v>16</v>
      </c>
      <c r="AT14" s="50" t="str">
        <f t="array" ref="AT14">INDEX($AQ$1:$AQ$91,SMALL(IF($AR$1:$AR$91=$AS14,ROW($AR$1:$AR$91)),COUNTIF($AS$1:$AS14,$AS14)),1)</f>
        <v>Ipswich</v>
      </c>
      <c r="AU14" s="105">
        <f t="shared" si="7"/>
        <v>14</v>
      </c>
    </row>
    <row r="15" spans="1:47" ht="14.4" x14ac:dyDescent="0.3">
      <c r="A15" s="22" t="s">
        <v>371</v>
      </c>
      <c r="B15" s="23" t="s">
        <v>176</v>
      </c>
      <c r="C15" s="22" t="str">
        <f>IFERROR(IFERROR(VLOOKUP(B15,classifications!$A$3:$B$330,2,FALSE),VLOOKUP(B15,'higher class'!$A$2:$B$33,2,FALSE)),"")</f>
        <v>Urban with City and Town</v>
      </c>
      <c r="D15" s="22" t="str">
        <f>VLOOKUP(B15,region!$A$1:$B$344,2,FALSE)</f>
        <v>NE</v>
      </c>
      <c r="E15" s="17">
        <f>VLOOKUP(B15,lifesatisfactionALL!$B$8:$N$431,VLOOKUP(frontsheet!$B$11,years!$A$1:$B$12,2,FALSE),FALSE)</f>
        <v>7.35</v>
      </c>
      <c r="F15" s="9"/>
      <c r="G15" s="9"/>
      <c r="H15" s="9"/>
      <c r="I15" s="21"/>
      <c r="M15" t="s">
        <v>17</v>
      </c>
      <c r="N15" t="str">
        <f>VLOOKUP(M15,class!A$1:B$370,2,FALSE)</f>
        <v>London borough</v>
      </c>
      <c r="O15" s="22" t="str">
        <f>IFERROR(IFERROR(VLOOKUP(M15,classifications!$A$3:$B$340,2,FALSE),VLOOKUP(N15,'higher class'!$A$2:$B$33,2,FALSE)),"")</f>
        <v>Urban with Major Conurbation</v>
      </c>
      <c r="P15" s="7">
        <f t="shared" si="9"/>
        <v>6.95</v>
      </c>
      <c r="Q15" s="49">
        <f t="shared" si="8"/>
        <v>74</v>
      </c>
      <c r="R15" s="49">
        <f t="shared" si="10"/>
        <v>74</v>
      </c>
      <c r="V15" t="s">
        <v>124</v>
      </c>
      <c r="W15" s="3">
        <f t="shared" si="0"/>
        <v>24</v>
      </c>
      <c r="X15" s="5">
        <f t="array" ref="X15">INDEX($W$1:$W$42,MATCH(SMALL(COUNTIF($W$1:$W$42,"&lt;"&amp;$W$1:$W$42),ROW($W15:$X15)),COUNTIF($W$1:$W$42,"&lt;"&amp;$W$1:$W$42),0))</f>
        <v>17</v>
      </c>
      <c r="Y15" s="50" t="str">
        <f t="array" ref="Y15">INDEX($V$1:$V$42,SMALL(IF($W$1:$W$42=$X15,ROW($W$1:$W$42)),COUNTIF($X$1:$X15,$X15)),1)</f>
        <v>Derbyshire Dales</v>
      </c>
      <c r="Z15" s="6">
        <f t="shared" si="1"/>
        <v>14</v>
      </c>
      <c r="AC15" t="s">
        <v>149</v>
      </c>
      <c r="AD15" s="2">
        <f t="shared" si="2"/>
        <v>23</v>
      </c>
      <c r="AE15" s="5">
        <f t="array" ref="AE15">INDEX($AD$1:$AD$41,MATCH(SMALL(COUNTIF($AD$1:$AD$41,"&lt;"&amp;$AD$1:$AD$41),ROW($AD15:$AE15)),COUNTIF($AD$1:$AD$41,"&lt;"&amp;$AD$1:$AD$41),0))</f>
        <v>15</v>
      </c>
      <c r="AF15" s="50" t="str">
        <f t="array" ref="AF15">INDEX($AC$1:$AC$41,SMALL(IF($AD$1:$AD$41=$AE15,ROW($AD$1:$AD$41)),COUNTIF($AE$1:$AE15,$AE15)),1)</f>
        <v>Rushcliffe</v>
      </c>
      <c r="AG15" s="105">
        <f t="shared" si="3"/>
        <v>15</v>
      </c>
      <c r="AJ15" t="s">
        <v>62</v>
      </c>
      <c r="AK15" s="2">
        <f t="shared" si="4"/>
        <v>38</v>
      </c>
      <c r="AL15" s="5">
        <f t="array" ref="AL15">INDEX($AK$1:$AK$50,MATCH(SMALL(COUNTIF($AK$1:$AK$50,"&lt;"&amp;$AK$1:$AK$50),ROW($AK15:$AL15)),COUNTIF($AK$1:$AK$50,"&lt;"&amp;$AK$1:$AK$50),0))</f>
        <v>16</v>
      </c>
      <c r="AM15" s="50" t="str">
        <f t="array" ref="AM15">INDEX($AJ$1:$AJ$50,SMALL(IF($AK$1:$AK$50=$AL15,ROW($AK$1:$AK$50)),COUNTIF($AL$1:$AL15,$AL15)),1)</f>
        <v>Harrogate</v>
      </c>
      <c r="AN15" s="105">
        <f t="shared" si="5"/>
        <v>15</v>
      </c>
      <c r="AQ15" t="s">
        <v>53</v>
      </c>
      <c r="AR15" s="2">
        <f t="shared" si="6"/>
        <v>40</v>
      </c>
      <c r="AS15" s="5">
        <f t="array" ref="AS15">INDEX($AR$1:$AR$91,MATCH(SMALL(COUNTIF($AR$1:$AR$91,"&lt;"&amp;$AR$1:$AR$91),ROW($AR15:$AS15)),COUNTIF($AR$1:$AR$91,"&lt;"&amp;$AR$1:$AR$91),0))</f>
        <v>17</v>
      </c>
      <c r="AT15" s="50" t="str">
        <f t="array" ref="AT15">INDEX($AQ$1:$AQ$91,SMALL(IF($AR$1:$AR$91=$AS15,ROW($AR$1:$AR$91)),COUNTIF($AS$1:$AS15,$AS15)),1)</f>
        <v>Havant</v>
      </c>
      <c r="AU15" s="105">
        <f t="shared" si="7"/>
        <v>15</v>
      </c>
    </row>
    <row r="16" spans="1:47" ht="14.4" x14ac:dyDescent="0.3">
      <c r="A16" s="22" t="s">
        <v>372</v>
      </c>
      <c r="B16" s="23" t="s">
        <v>197</v>
      </c>
      <c r="C16" s="22" t="str">
        <f>IFERROR(IFERROR(VLOOKUP(B16,classifications!$A$3:$B$330,2,FALSE),VLOOKUP(B16,'higher class'!$A$2:$B$33,2,FALSE)),"")</f>
        <v xml:space="preserve">Largely Rural (rural including hub towns 50-79%) </v>
      </c>
      <c r="D16" s="22" t="str">
        <f>VLOOKUP(B16,region!$A$1:$B$344,2,FALSE)</f>
        <v>NE</v>
      </c>
      <c r="E16" s="17">
        <f>VLOOKUP(B16,lifesatisfactionALL!$B$8:$N$431,VLOOKUP(frontsheet!$B$11,years!$A$1:$B$12,2,FALSE),FALSE)</f>
        <v>7.68</v>
      </c>
      <c r="F16" s="9"/>
      <c r="G16" s="9"/>
      <c r="H16" s="9"/>
      <c r="I16" s="21"/>
      <c r="M16" t="s">
        <v>18</v>
      </c>
      <c r="N16" t="str">
        <f>VLOOKUP(M16,class!A$1:B$370,2,FALSE)</f>
        <v>Metropolitan district</v>
      </c>
      <c r="O16" s="22" t="str">
        <f>IFERROR(IFERROR(VLOOKUP(M16,classifications!$A$3:$B$340,2,FALSE),VLOOKUP(N16,'higher class'!$A$2:$B$33,2,FALSE)),"")</f>
        <v>Urban with Minor Conurbation</v>
      </c>
      <c r="P16" s="7">
        <f t="shared" si="9"/>
        <v>7.37</v>
      </c>
      <c r="Q16" s="49">
        <f t="shared" si="8"/>
        <v>3</v>
      </c>
      <c r="R16" s="49">
        <f t="shared" si="10"/>
        <v>3</v>
      </c>
      <c r="V16" t="s">
        <v>141</v>
      </c>
      <c r="W16" s="3">
        <f t="shared" si="0"/>
        <v>27</v>
      </c>
      <c r="X16" s="5">
        <f t="array" ref="X16">INDEX($W$1:$W$42,MATCH(SMALL(COUNTIF($W$1:$W$42,"&lt;"&amp;$W$1:$W$42),ROW($W16:$X16)),COUNTIF($W$1:$W$42,"&lt;"&amp;$W$1:$W$42),0))</f>
        <v>17</v>
      </c>
      <c r="Y16" s="50" t="str">
        <f t="array" ref="Y16">INDEX($V$1:$V$42,SMALL(IF($W$1:$W$42=$X16,ROW($W$1:$W$42)),COUNTIF($X$1:$X16,$X16)),1)</f>
        <v>Stratford-on-Avon</v>
      </c>
      <c r="Z16" s="6">
        <f t="shared" si="1"/>
        <v>14</v>
      </c>
      <c r="AC16" t="s">
        <v>166</v>
      </c>
      <c r="AD16" s="2">
        <f t="shared" si="2"/>
        <v>1</v>
      </c>
      <c r="AE16" s="5">
        <f t="array" ref="AE16">INDEX($AD$1:$AD$41,MATCH(SMALL(COUNTIF($AD$1:$AD$41,"&lt;"&amp;$AD$1:$AD$41),ROW($AD16:$AE16)),COUNTIF($AD$1:$AD$41,"&lt;"&amp;$AD$1:$AD$41),0))</f>
        <v>16</v>
      </c>
      <c r="AF16" s="50" t="str">
        <f t="array" ref="AF16">INDEX($AC$1:$AC$41,SMALL(IF($AD$1:$AD$41=$AE16,ROW($AD$1:$AD$41)),COUNTIF($AE$1:$AE16,$AE16)),1)</f>
        <v>Herefordshire, County of</v>
      </c>
      <c r="AG16" s="105">
        <f t="shared" si="3"/>
        <v>16</v>
      </c>
      <c r="AJ16" t="s">
        <v>66</v>
      </c>
      <c r="AK16" s="2">
        <f t="shared" si="4"/>
        <v>42</v>
      </c>
      <c r="AL16" s="5">
        <f t="array" ref="AL16">INDEX($AK$1:$AK$50,MATCH(SMALL(COUNTIF($AK$1:$AK$50,"&lt;"&amp;$AK$1:$AK$50),ROW($AK16:$AL16)),COUNTIF($AK$1:$AK$50,"&lt;"&amp;$AK$1:$AK$50),0))</f>
        <v>17</v>
      </c>
      <c r="AM16" s="50" t="str">
        <f t="array" ref="AM16">INDEX($AJ$1:$AJ$50,SMALL(IF($AK$1:$AK$50=$AL16,ROW($AK$1:$AK$50)),COUNTIF($AL$1:$AL16,$AL16)),1)</f>
        <v>North Lincolnshire</v>
      </c>
      <c r="AN16" s="105">
        <f t="shared" si="5"/>
        <v>16</v>
      </c>
      <c r="AQ16" t="s">
        <v>55</v>
      </c>
      <c r="AR16" s="2">
        <f t="shared" si="6"/>
        <v>8</v>
      </c>
      <c r="AS16" s="5">
        <f t="array" ref="AS16">INDEX($AR$1:$AR$91,MATCH(SMALL(COUNTIF($AR$1:$AR$91,"&lt;"&amp;$AR$1:$AR$91),ROW($AR16:$AS16)),COUNTIF($AR$1:$AR$91,"&lt;"&amp;$AR$1:$AR$91),0))</f>
        <v>17</v>
      </c>
      <c r="AT16" s="50" t="str">
        <f t="array" ref="AT16">INDEX($AQ$1:$AQ$91,SMALL(IF($AR$1:$AR$91=$AS16,ROW($AR$1:$AR$91)),COUNTIF($AS$1:$AS16,$AS16)),1)</f>
        <v>Tamworth</v>
      </c>
      <c r="AU16" s="105">
        <f t="shared" si="7"/>
        <v>15</v>
      </c>
    </row>
    <row r="17" spans="1:47" ht="14.4" x14ac:dyDescent="0.3">
      <c r="A17" s="22" t="s">
        <v>373</v>
      </c>
      <c r="B17" s="23" t="s">
        <v>213</v>
      </c>
      <c r="C17" s="22" t="str">
        <f>IFERROR(IFERROR(VLOOKUP(B17,classifications!$A$3:$B$330,2,FALSE),VLOOKUP(B17,'higher class'!$A$2:$B$33,2,FALSE)),"")</f>
        <v>Urban with Significant Rural (rural including hub towns 26-49%)</v>
      </c>
      <c r="D17" s="22" t="str">
        <f>VLOOKUP(B17,region!$A$1:$B$344,2,FALSE)</f>
        <v>NE</v>
      </c>
      <c r="E17" s="17">
        <f>VLOOKUP(B17,lifesatisfactionALL!$B$8:$N$431,VLOOKUP(frontsheet!$B$11,years!$A$1:$B$12,2,FALSE),FALSE)</f>
        <v>7.25</v>
      </c>
      <c r="F17" s="9"/>
      <c r="G17" s="9"/>
      <c r="H17" s="9"/>
      <c r="I17" s="21"/>
      <c r="M17" t="s">
        <v>19</v>
      </c>
      <c r="N17" t="str">
        <f>VLOOKUP(M17,class!A$1:B$370,2,FALSE)</f>
        <v>Shire district</v>
      </c>
      <c r="O17" s="22" t="str">
        <f>IFERROR(IFERROR(VLOOKUP(M17,classifications!$A$3:$B$340,2,FALSE),VLOOKUP(N17,'higher class'!$A$2:$B$33,2,FALSE)),"")</f>
        <v>Urban with Significant Rural (rural including hub towns 26-49%)</v>
      </c>
      <c r="P17" s="7">
        <f t="shared" si="9"/>
        <v>7.35</v>
      </c>
      <c r="Q17" s="49">
        <f t="shared" si="8"/>
        <v>43</v>
      </c>
      <c r="R17" s="49">
        <f t="shared" si="10"/>
        <v>43</v>
      </c>
      <c r="V17" t="s">
        <v>144</v>
      </c>
      <c r="W17" s="3">
        <f t="shared" si="0"/>
        <v>34</v>
      </c>
      <c r="X17" s="5">
        <f t="array" ref="X17">INDEX($W$1:$W$42,MATCH(SMALL(COUNTIF($W$1:$W$42,"&lt;"&amp;$W$1:$W$42),ROW($W17:$X17)),COUNTIF($W$1:$W$42,"&lt;"&amp;$W$1:$W$42),0))</f>
        <v>20</v>
      </c>
      <c r="Y17" s="50" t="str">
        <f t="array" ref="Y17">INDEX($V$1:$V$42,SMALL(IF($W$1:$W$42=$X17,ROW($W$1:$W$42)),COUNTIF($X$1:$X17,$X17)),1)</f>
        <v>North Norfolk</v>
      </c>
      <c r="Z17" s="6">
        <f t="shared" si="1"/>
        <v>17</v>
      </c>
      <c r="AC17" t="s">
        <v>180</v>
      </c>
      <c r="AD17" s="2">
        <f t="shared" si="2"/>
        <v>17</v>
      </c>
      <c r="AE17" s="5">
        <f t="array" ref="AE17">INDEX($AD$1:$AD$41,MATCH(SMALL(COUNTIF($AD$1:$AD$41,"&lt;"&amp;$AD$1:$AD$41),ROW($AD17:$AE17)),COUNTIF($AD$1:$AD$41,"&lt;"&amp;$AD$1:$AD$41),0))</f>
        <v>17</v>
      </c>
      <c r="AF17" s="50" t="str">
        <f t="array" ref="AF17">INDEX($AC$1:$AC$41,SMALL(IF($AD$1:$AD$41=$AE17,ROW($AD$1:$AD$41)),COUNTIF($AE$1:$AE17,$AE17)),1)</f>
        <v>Newark and Sherwood</v>
      </c>
      <c r="AG17" s="105">
        <f t="shared" si="3"/>
        <v>17</v>
      </c>
      <c r="AJ17" t="s">
        <v>69</v>
      </c>
      <c r="AK17" s="2">
        <f t="shared" si="4"/>
        <v>14</v>
      </c>
      <c r="AL17" s="5">
        <f t="array" ref="AL17">INDEX($AK$1:$AK$50,MATCH(SMALL(COUNTIF($AK$1:$AK$50,"&lt;"&amp;$AK$1:$AK$50),ROW($AK17:$AL17)),COUNTIF($AK$1:$AK$50,"&lt;"&amp;$AK$1:$AK$50),0))</f>
        <v>18</v>
      </c>
      <c r="AM17" s="50" t="str">
        <f t="array" ref="AM17">INDEX($AJ$1:$AJ$50,SMALL(IF($AK$1:$AK$50=$AL17,ROW($AK$1:$AK$50)),COUNTIF($AL$1:$AL17,$AL17)),1)</f>
        <v>Cheshire East</v>
      </c>
      <c r="AN17" s="105">
        <f t="shared" si="5"/>
        <v>17</v>
      </c>
      <c r="AQ17" t="s">
        <v>57</v>
      </c>
      <c r="AR17" s="2">
        <f t="shared" si="6"/>
        <v>80</v>
      </c>
      <c r="AS17" s="5">
        <f t="array" ref="AS17">INDEX($AR$1:$AR$91,MATCH(SMALL(COUNTIF($AR$1:$AR$91,"&lt;"&amp;$AR$1:$AR$91),ROW($AR17:$AS17)),COUNTIF($AR$1:$AR$91,"&lt;"&amp;$AR$1:$AR$91),0))</f>
        <v>17</v>
      </c>
      <c r="AT17" s="50" t="str">
        <f t="array" ref="AT17">INDEX($AQ$1:$AQ$91,SMALL(IF($AR$1:$AR$91=$AS17,ROW($AR$1:$AR$91)),COUNTIF($AS$1:$AS17,$AS17)),1)</f>
        <v>Thanet</v>
      </c>
      <c r="AU17" s="105">
        <f t="shared" si="7"/>
        <v>15</v>
      </c>
    </row>
    <row r="18" spans="1:47" ht="14.4" x14ac:dyDescent="0.3">
      <c r="A18" s="22" t="s">
        <v>374</v>
      </c>
      <c r="B18" s="23" t="s">
        <v>267</v>
      </c>
      <c r="C18" s="22" t="str">
        <f>IFERROR(IFERROR(VLOOKUP(B18,classifications!$A$3:$B$330,2,FALSE),VLOOKUP(B18,'higher class'!$A$2:$B$33,2,FALSE)),"")</f>
        <v>Urban with City and Town</v>
      </c>
      <c r="D18" s="22" t="str">
        <f>VLOOKUP(B18,region!$A$1:$B$344,2,FALSE)</f>
        <v>NE</v>
      </c>
      <c r="E18" s="17">
        <f>VLOOKUP(B18,lifesatisfactionALL!$B$8:$N$431,VLOOKUP(frontsheet!$B$11,years!$A$1:$B$12,2,FALSE),FALSE)</f>
        <v>7.33</v>
      </c>
      <c r="F18" s="9"/>
      <c r="G18" s="9"/>
      <c r="H18" s="9"/>
      <c r="I18" s="21"/>
      <c r="M18" t="s">
        <v>20</v>
      </c>
      <c r="N18" t="str">
        <f>VLOOKUP(M18,class!A$1:B$370,2,FALSE)</f>
        <v>Shire district</v>
      </c>
      <c r="O18" s="22" t="str">
        <f>IFERROR(IFERROR(VLOOKUP(M18,classifications!$A$3:$B$340,2,FALSE),VLOOKUP(N18,'higher class'!$A$2:$B$33,2,FALSE)),"")</f>
        <v>Urban with City and Town</v>
      </c>
      <c r="P18" s="7">
        <f t="shared" si="9"/>
        <v>7.42</v>
      </c>
      <c r="Q18" s="49">
        <f t="shared" si="8"/>
        <v>48</v>
      </c>
      <c r="R18" s="49">
        <f t="shared" si="10"/>
        <v>48</v>
      </c>
      <c r="V18" t="s">
        <v>165</v>
      </c>
      <c r="W18" s="3">
        <f t="shared" si="0"/>
        <v>9999</v>
      </c>
      <c r="X18" s="5">
        <f t="array" ref="X18">INDEX($W$1:$W$42,MATCH(SMALL(COUNTIF($W$1:$W$42,"&lt;"&amp;$W$1:$W$42),ROW($W18:$X18)),COUNTIF($W$1:$W$42,"&lt;"&amp;$W$1:$W$42),0))</f>
        <v>21</v>
      </c>
      <c r="Y18" s="50" t="str">
        <f t="array" ref="Y18">INDEX($V$1:$V$42,SMALL(IF($W$1:$W$42=$X18,ROW($W$1:$W$42)),COUNTIF($X$1:$X18,$X18)),1)</f>
        <v>North Warwickshire</v>
      </c>
      <c r="Z18" s="6">
        <f t="shared" si="1"/>
        <v>18</v>
      </c>
      <c r="AC18" t="s">
        <v>184</v>
      </c>
      <c r="AD18" s="2">
        <f t="shared" si="2"/>
        <v>30</v>
      </c>
      <c r="AE18" s="5">
        <f t="array" ref="AE18">INDEX($AD$1:$AD$41,MATCH(SMALL(COUNTIF($AD$1:$AD$41,"&lt;"&amp;$AD$1:$AD$41),ROW($AD18:$AE18)),COUNTIF($AD$1:$AD$41,"&lt;"&amp;$AD$1:$AD$41),0))</f>
        <v>17</v>
      </c>
      <c r="AF18" s="50" t="str">
        <f t="array" ref="AF18">INDEX($AC$1:$AC$41,SMALL(IF($AD$1:$AD$41=$AE18,ROW($AD$1:$AD$41)),COUNTIF($AE$1:$AE18,$AE18)),1)</f>
        <v>Tewkesbury</v>
      </c>
      <c r="AG18" s="105">
        <f t="shared" si="3"/>
        <v>17</v>
      </c>
      <c r="AJ18" t="s">
        <v>79</v>
      </c>
      <c r="AK18" s="2">
        <f t="shared" si="4"/>
        <v>24</v>
      </c>
      <c r="AL18" s="5">
        <f t="array" ref="AL18">INDEX($AK$1:$AK$50,MATCH(SMALL(COUNTIF($AK$1:$AK$50,"&lt;"&amp;$AK$1:$AK$50),ROW($AK18:$AL18)),COUNTIF($AK$1:$AK$50,"&lt;"&amp;$AK$1:$AK$50),0))</f>
        <v>19</v>
      </c>
      <c r="AM18" s="50" t="str">
        <f t="array" ref="AM18">INDEX($AJ$1:$AJ$50,SMALL(IF($AK$1:$AK$50=$AL18,ROW($AK$1:$AK$50)),COUNTIF($AL$1:$AL18,$AL18)),1)</f>
        <v>Buckinghamshire</v>
      </c>
      <c r="AN18" s="105">
        <f t="shared" si="5"/>
        <v>18</v>
      </c>
      <c r="AQ18" t="s">
        <v>58</v>
      </c>
      <c r="AR18" s="2">
        <f t="shared" si="6"/>
        <v>29</v>
      </c>
      <c r="AS18" s="5">
        <f t="array" ref="AS18">INDEX($AR$1:$AR$91,MATCH(SMALL(COUNTIF($AR$1:$AR$91,"&lt;"&amp;$AR$1:$AR$91),ROW($AR18:$AS18)),COUNTIF($AR$1:$AR$91,"&lt;"&amp;$AR$1:$AR$91),0))</f>
        <v>20</v>
      </c>
      <c r="AT18" s="50" t="str">
        <f t="array" ref="AT18">INDEX($AQ$1:$AQ$91,SMALL(IF($AR$1:$AR$91=$AS18,ROW($AR$1:$AR$91)),COUNTIF($AS$1:$AS18,$AS18)),1)</f>
        <v>Crawley</v>
      </c>
      <c r="AU18" s="105">
        <f t="shared" si="7"/>
        <v>18</v>
      </c>
    </row>
    <row r="19" spans="1:47" ht="14.4" x14ac:dyDescent="0.3">
      <c r="A19" s="22" t="s">
        <v>375</v>
      </c>
      <c r="B19" s="23" t="s">
        <v>112</v>
      </c>
      <c r="C19" s="22" t="str">
        <f>IFERROR(IFERROR(VLOOKUP(B19,classifications!$A$3:$B$330,2,FALSE),VLOOKUP(B19,'higher class'!$A$2:$B$33,2,FALSE)),"")</f>
        <v>Urban with Major Conurbation</v>
      </c>
      <c r="D19" s="22" t="str">
        <f>VLOOKUP(B19,region!$A$1:$B$344,2,FALSE)</f>
        <v>NE</v>
      </c>
      <c r="E19" s="17">
        <f>VLOOKUP(B19,lifesatisfactionALL!$B$8:$N$431,VLOOKUP(frontsheet!$B$11,years!$A$1:$B$12,2,FALSE),FALSE)</f>
        <v>7.35</v>
      </c>
      <c r="F19" s="9"/>
      <c r="G19" s="9"/>
      <c r="H19" s="9"/>
      <c r="I19" s="21"/>
      <c r="M19" t="s">
        <v>21</v>
      </c>
      <c r="N19" t="str">
        <f>VLOOKUP(M19,class!A$1:B$370,2,FALSE)</f>
        <v>Shire district</v>
      </c>
      <c r="O19" s="22" t="str">
        <f>IFERROR(IFERROR(VLOOKUP(M19,classifications!$A$3:$B$340,2,FALSE),VLOOKUP(N19,'higher class'!$A$2:$B$33,2,FALSE)),"")</f>
        <v>Urban with Significant Rural (rural including hub towns 26-49%)</v>
      </c>
      <c r="P19" s="7">
        <f t="shared" si="9"/>
        <v>7.26</v>
      </c>
      <c r="Q19" s="49">
        <f t="shared" si="8"/>
        <v>46</v>
      </c>
      <c r="R19" s="49">
        <f t="shared" si="10"/>
        <v>46</v>
      </c>
      <c r="V19" t="s">
        <v>170</v>
      </c>
      <c r="W19" s="3">
        <f t="shared" si="0"/>
        <v>23</v>
      </c>
      <c r="X19" s="5">
        <f t="array" ref="X19">INDEX($W$1:$W$42,MATCH(SMALL(COUNTIF($W$1:$W$42,"&lt;"&amp;$W$1:$W$42),ROW($W19:$X19)),COUNTIF($W$1:$W$42,"&lt;"&amp;$W$1:$W$42),0))</f>
        <v>21</v>
      </c>
      <c r="Y19" s="50" t="str">
        <f t="array" ref="Y19">INDEX($V$1:$V$42,SMALL(IF($W$1:$W$42=$X19,ROW($W$1:$W$42)),COUNTIF($X$1:$X19,$X19)),1)</f>
        <v>Wealden</v>
      </c>
      <c r="Z19" s="6">
        <f t="shared" si="1"/>
        <v>18</v>
      </c>
      <c r="AC19" t="s">
        <v>195</v>
      </c>
      <c r="AD19" s="2">
        <f t="shared" si="2"/>
        <v>41</v>
      </c>
      <c r="AE19" s="5">
        <f t="array" ref="AE19">INDEX($AD$1:$AD$41,MATCH(SMALL(COUNTIF($AD$1:$AD$41,"&lt;"&amp;$AD$1:$AD$41),ROW($AD19:$AE19)),COUNTIF($AD$1:$AD$41,"&lt;"&amp;$AD$1:$AD$41),0))</f>
        <v>19</v>
      </c>
      <c r="AF19" s="50" t="str">
        <f t="array" ref="AF19">INDEX($AC$1:$AC$41,SMALL(IF($AD$1:$AD$41=$AE19,ROW($AD$1:$AD$41)),COUNTIF($AE$1:$AE19,$AE19)),1)</f>
        <v>Dorset</v>
      </c>
      <c r="AG19" s="105">
        <f t="shared" si="3"/>
        <v>19</v>
      </c>
      <c r="AJ19" t="s">
        <v>86</v>
      </c>
      <c r="AK19" s="2">
        <f t="shared" si="4"/>
        <v>50</v>
      </c>
      <c r="AL19" s="5">
        <f t="array" ref="AL19">INDEX($AK$1:$AK$50,MATCH(SMALL(COUNTIF($AK$1:$AK$50,"&lt;"&amp;$AK$1:$AK$50),ROW($AK19:$AL19)),COUNTIF($AK$1:$AK$50,"&lt;"&amp;$AK$1:$AK$50),0))</f>
        <v>19</v>
      </c>
      <c r="AM19" s="50" t="str">
        <f t="array" ref="AM19">INDEX($AJ$1:$AJ$50,SMALL(IF($AK$1:$AK$50=$AL19,ROW($AK$1:$AK$50)),COUNTIF($AL$1:$AL19,$AL19)),1)</f>
        <v>Lancaster</v>
      </c>
      <c r="AN19" s="105">
        <f t="shared" si="5"/>
        <v>18</v>
      </c>
      <c r="AQ19" t="s">
        <v>59</v>
      </c>
      <c r="AR19" s="2">
        <f t="shared" si="6"/>
        <v>52</v>
      </c>
      <c r="AS19" s="5">
        <f t="array" ref="AS19">INDEX($AR$1:$AR$91,MATCH(SMALL(COUNTIF($AR$1:$AR$91,"&lt;"&amp;$AR$1:$AR$91),ROW($AR19:$AS19)),COUNTIF($AR$1:$AR$91,"&lt;"&amp;$AR$1:$AR$91),0))</f>
        <v>20</v>
      </c>
      <c r="AT19" s="50" t="str">
        <f t="array" ref="AT19">INDEX($AQ$1:$AQ$91,SMALL(IF($AR$1:$AR$91=$AS19,ROW($AR$1:$AR$91)),COUNTIF($AS$1:$AS19,$AS19)),1)</f>
        <v>Windsor and Maidenhead</v>
      </c>
      <c r="AU19" s="105">
        <f t="shared" si="7"/>
        <v>18</v>
      </c>
    </row>
    <row r="20" spans="1:47" ht="14.4" x14ac:dyDescent="0.3">
      <c r="A20" s="22" t="s">
        <v>376</v>
      </c>
      <c r="B20" s="23" t="s">
        <v>181</v>
      </c>
      <c r="C20" s="22" t="str">
        <f>IFERROR(IFERROR(VLOOKUP(B20,classifications!$A$3:$B$330,2,FALSE),VLOOKUP(B20,'higher class'!$A$2:$B$33,2,FALSE)),"")</f>
        <v>Urban with Major Conurbation</v>
      </c>
      <c r="D20" s="22" t="str">
        <f>VLOOKUP(B20,region!$A$1:$B$344,2,FALSE)</f>
        <v>NE</v>
      </c>
      <c r="E20" s="17">
        <f>VLOOKUP(B20,lifesatisfactionALL!$B$8:$N$431,VLOOKUP(frontsheet!$B$11,years!$A$1:$B$12,2,FALSE),FALSE)</f>
        <v>7.5</v>
      </c>
      <c r="F20" s="9"/>
      <c r="G20" s="9"/>
      <c r="H20" s="9"/>
      <c r="I20" s="21"/>
      <c r="M20" t="s">
        <v>22</v>
      </c>
      <c r="N20" t="str">
        <f>VLOOKUP(M20,class!A$1:B$370,2,FALSE)</f>
        <v>Shire district</v>
      </c>
      <c r="O20" s="22" t="str">
        <f>IFERROR(IFERROR(VLOOKUP(M20,classifications!$A$3:$B$340,2,FALSE),VLOOKUP(N20,'higher class'!$A$2:$B$33,2,FALSE)),"")</f>
        <v xml:space="preserve">Largely Rural (rural including hub towns 50-79%) </v>
      </c>
      <c r="P20" s="7">
        <f t="shared" si="9"/>
        <v>7.38</v>
      </c>
      <c r="Q20" s="49">
        <f t="shared" si="8"/>
        <v>35</v>
      </c>
      <c r="R20" s="49">
        <f t="shared" si="10"/>
        <v>35</v>
      </c>
      <c r="V20" t="s">
        <v>171</v>
      </c>
      <c r="W20" s="3">
        <f t="shared" si="0"/>
        <v>38</v>
      </c>
      <c r="X20" s="5">
        <f t="array" ref="X20">INDEX($W$1:$W$42,MATCH(SMALL(COUNTIF($W$1:$W$42,"&lt;"&amp;$W$1:$W$42),ROW($W20:$X20)),COUNTIF($W$1:$W$42,"&lt;"&amp;$W$1:$W$42),0))</f>
        <v>23</v>
      </c>
      <c r="Y20" s="50" t="str">
        <f t="array" ref="Y20">INDEX($V$1:$V$42,SMALL(IF($W$1:$W$42=$X20,ROW($W$1:$W$42)),COUNTIF($X$1:$X20,$X20)),1)</f>
        <v>Melton</v>
      </c>
      <c r="Z20" s="6">
        <f t="shared" si="1"/>
        <v>20</v>
      </c>
      <c r="AC20" t="s">
        <v>197</v>
      </c>
      <c r="AD20" s="2">
        <f t="shared" si="2"/>
        <v>14</v>
      </c>
      <c r="AE20" s="5">
        <f t="array" ref="AE20">INDEX($AD$1:$AD$41,MATCH(SMALL(COUNTIF($AD$1:$AD$41,"&lt;"&amp;$AD$1:$AD$41),ROW($AD20:$AE20)),COUNTIF($AD$1:$AD$41,"&lt;"&amp;$AD$1:$AD$41),0))</f>
        <v>20</v>
      </c>
      <c r="AF20" s="50" t="str">
        <f t="array" ref="AF20">INDEX($AC$1:$AC$41,SMALL(IF($AD$1:$AD$41=$AE20,ROW($AD$1:$AD$41)),COUNTIF($AE$1:$AE20,$AE20)),1)</f>
        <v>Horsham</v>
      </c>
      <c r="AG20" s="105">
        <f t="shared" si="3"/>
        <v>20</v>
      </c>
      <c r="AJ20" t="s">
        <v>93</v>
      </c>
      <c r="AK20" s="2">
        <f t="shared" si="4"/>
        <v>36</v>
      </c>
      <c r="AL20" s="5">
        <f t="array" ref="AL20">INDEX($AK$1:$AK$50,MATCH(SMALL(COUNTIF($AK$1:$AK$50,"&lt;"&amp;$AK$1:$AK$50),ROW($AK20:$AL20)),COUNTIF($AK$1:$AK$50,"&lt;"&amp;$AK$1:$AK$50),0))</f>
        <v>21</v>
      </c>
      <c r="AM20" s="50" t="str">
        <f t="array" ref="AM20">INDEX($AJ$1:$AJ$50,SMALL(IF($AK$1:$AK$50=$AL20,ROW($AK$1:$AK$50)),COUNTIF($AL$1:$AL20,$AL20)),1)</f>
        <v>East Staffordshire</v>
      </c>
      <c r="AN20" s="105">
        <f t="shared" si="5"/>
        <v>20</v>
      </c>
      <c r="AQ20" t="s">
        <v>63</v>
      </c>
      <c r="AR20" s="2">
        <f t="shared" si="6"/>
        <v>35</v>
      </c>
      <c r="AS20" s="5">
        <f t="array" ref="AS20">INDEX($AR$1:$AR$91,MATCH(SMALL(COUNTIF($AR$1:$AR$91,"&lt;"&amp;$AR$1:$AR$91),ROW($AR20:$AS20)),COUNTIF($AR$1:$AR$91,"&lt;"&amp;$AR$1:$AR$91),0))</f>
        <v>22</v>
      </c>
      <c r="AT20" s="50" t="str">
        <f t="array" ref="AT20">INDEX($AQ$1:$AQ$91,SMALL(IF($AR$1:$AR$91=$AS20,ROW($AR$1:$AR$91)),COUNTIF($AS$1:$AS20,$AS20)),1)</f>
        <v>South Ribble</v>
      </c>
      <c r="AU20" s="105">
        <f t="shared" si="7"/>
        <v>20</v>
      </c>
    </row>
    <row r="21" spans="1:47" ht="14.4" x14ac:dyDescent="0.3">
      <c r="A21" s="22" t="s">
        <v>377</v>
      </c>
      <c r="B21" s="23" t="s">
        <v>193</v>
      </c>
      <c r="C21" s="22" t="str">
        <f>IFERROR(IFERROR(VLOOKUP(B21,classifications!$A$3:$B$330,2,FALSE),VLOOKUP(B21,'higher class'!$A$2:$B$33,2,FALSE)),"")</f>
        <v>Urban with Major Conurbation</v>
      </c>
      <c r="D21" s="22" t="str">
        <f>VLOOKUP(B21,region!$A$1:$B$344,2,FALSE)</f>
        <v>NE</v>
      </c>
      <c r="E21" s="17">
        <f>VLOOKUP(B21,lifesatisfactionALL!$B$8:$N$431,VLOOKUP(frontsheet!$B$11,years!$A$1:$B$12,2,FALSE),FALSE)</f>
        <v>7.51</v>
      </c>
      <c r="F21" s="9"/>
      <c r="G21" s="9"/>
      <c r="H21" s="9"/>
      <c r="I21" s="21"/>
      <c r="M21" t="s">
        <v>23</v>
      </c>
      <c r="N21" t="str">
        <f>VLOOKUP(M21,class!A$1:B$370,2,FALSE)</f>
        <v>Unitary authority</v>
      </c>
      <c r="O21" s="22" t="str">
        <f>IFERROR(IFERROR(VLOOKUP(M21,classifications!$A$3:$B$340,2,FALSE),VLOOKUP(N21,'higher class'!$A$2:$B$33,2,FALSE)),"")</f>
        <v>Urban with Significant Rural (rural including hub towns 26-49%)</v>
      </c>
      <c r="P21" s="7">
        <f t="shared" si="9"/>
        <v>7.38</v>
      </c>
      <c r="Q21" s="49">
        <f t="shared" si="8"/>
        <v>41</v>
      </c>
      <c r="R21" s="49">
        <f t="shared" si="10"/>
        <v>41</v>
      </c>
      <c r="V21" t="s">
        <v>173</v>
      </c>
      <c r="W21" s="3">
        <f t="shared" si="0"/>
        <v>27</v>
      </c>
      <c r="X21" s="5">
        <f t="array" ref="X21">INDEX($W$1:$W$42,MATCH(SMALL(COUNTIF($W$1:$W$42,"&lt;"&amp;$W$1:$W$42),ROW($W21:$X21)),COUNTIF($W$1:$W$42,"&lt;"&amp;$W$1:$W$42),0))</f>
        <v>24</v>
      </c>
      <c r="Y21" s="50" t="str">
        <f t="array" ref="Y21">INDEX($V$1:$V$42,SMALL(IF($W$1:$W$42=$X21,ROW($W$1:$W$42)),COUNTIF($X$1:$X21,$X21)),1)</f>
        <v>Harborough</v>
      </c>
      <c r="Z21" s="6">
        <f t="shared" si="1"/>
        <v>21</v>
      </c>
      <c r="AC21" t="s">
        <v>222</v>
      </c>
      <c r="AD21" s="2">
        <f t="shared" si="2"/>
        <v>26</v>
      </c>
      <c r="AE21" s="5">
        <f t="array" ref="AE21">INDEX($AD$1:$AD$41,MATCH(SMALL(COUNTIF($AD$1:$AD$41,"&lt;"&amp;$AD$1:$AD$41),ROW($AD21:$AE21)),COUNTIF($AD$1:$AD$41,"&lt;"&amp;$AD$1:$AD$41),0))</f>
        <v>21</v>
      </c>
      <c r="AF21" s="50" t="str">
        <f t="array" ref="AF21">INDEX($AC$1:$AC$41,SMALL(IF($AD$1:$AD$41=$AE21,ROW($AD$1:$AD$41)),COUNTIF($AE$1:$AE21,$AE21)),1)</f>
        <v>South Kesteven</v>
      </c>
      <c r="AG21" s="105">
        <f t="shared" si="3"/>
        <v>21</v>
      </c>
      <c r="AJ21" t="s">
        <v>97</v>
      </c>
      <c r="AK21" s="2">
        <f t="shared" si="4"/>
        <v>21</v>
      </c>
      <c r="AL21" s="5">
        <f t="array" ref="AL21">INDEX($AK$1:$AK$50,MATCH(SMALL(COUNTIF($AK$1:$AK$50,"&lt;"&amp;$AK$1:$AK$50),ROW($AK21:$AL21)),COUNTIF($AK$1:$AK$50,"&lt;"&amp;$AK$1:$AK$50),0))</f>
        <v>21</v>
      </c>
      <c r="AM21" s="50" t="str">
        <f t="array" ref="AM21">INDEX($AJ$1:$AJ$50,SMALL(IF($AK$1:$AK$50=$AL21,ROW($AK$1:$AK$50)),COUNTIF($AL$1:$AL21,$AL21)),1)</f>
        <v>North Somerset</v>
      </c>
      <c r="AN21" s="105">
        <f t="shared" si="5"/>
        <v>20</v>
      </c>
      <c r="AQ21" t="s">
        <v>75</v>
      </c>
      <c r="AR21" s="2">
        <f t="shared" si="6"/>
        <v>64</v>
      </c>
      <c r="AS21" s="5">
        <f t="array" ref="AS21">INDEX($AR$1:$AR$91,MATCH(SMALL(COUNTIF($AR$1:$AR$91,"&lt;"&amp;$AR$1:$AR$91),ROW($AR21:$AS21)),COUNTIF($AR$1:$AR$91,"&lt;"&amp;$AR$1:$AR$91),0))</f>
        <v>23</v>
      </c>
      <c r="AT21" s="50" t="str">
        <f t="array" ref="AT21">INDEX($AQ$1:$AQ$91,SMALL(IF($AR$1:$AR$91=$AS21,ROW($AR$1:$AR$91)),COUNTIF($AS$1:$AS21,$AS21)),1)</f>
        <v>Adur</v>
      </c>
      <c r="AU21" s="105">
        <f t="shared" si="7"/>
        <v>21</v>
      </c>
    </row>
    <row r="22" spans="1:47" ht="14.4" x14ac:dyDescent="0.3">
      <c r="A22" s="22" t="s">
        <v>378</v>
      </c>
      <c r="B22" s="23" t="s">
        <v>255</v>
      </c>
      <c r="C22" s="22" t="str">
        <f>IFERROR(IFERROR(VLOOKUP(B22,classifications!$A$3:$B$330,2,FALSE),VLOOKUP(B22,'higher class'!$A$2:$B$33,2,FALSE)),"")</f>
        <v>Urban with Major Conurbation</v>
      </c>
      <c r="D22" s="22" t="str">
        <f>VLOOKUP(B22,region!$A$1:$B$344,2,FALSE)</f>
        <v>NE</v>
      </c>
      <c r="E22" s="17">
        <f>VLOOKUP(B22,lifesatisfactionALL!$B$8:$N$431,VLOOKUP(frontsheet!$B$11,years!$A$1:$B$12,2,FALSE),FALSE)</f>
        <v>7.28</v>
      </c>
      <c r="F22" s="9"/>
      <c r="G22" s="9"/>
      <c r="H22" s="9"/>
      <c r="I22" s="21"/>
      <c r="M22" t="s">
        <v>24</v>
      </c>
      <c r="N22" t="str">
        <f>VLOOKUP(M22,class!A$1:B$370,2,FALSE)</f>
        <v>Unitary authority</v>
      </c>
      <c r="O22" s="22" t="str">
        <f>IFERROR(IFERROR(VLOOKUP(M22,classifications!$A$3:$B$340,2,FALSE),VLOOKUP(N22,'higher class'!$A$2:$B$33,2,FALSE)),"")</f>
        <v>Urban with Significant Rural (rural including hub towns 26-49%)</v>
      </c>
      <c r="P22" s="7">
        <f t="shared" si="9"/>
        <v>7.46</v>
      </c>
      <c r="Q22" s="49">
        <f t="shared" si="8"/>
        <v>33</v>
      </c>
      <c r="R22" s="49">
        <f t="shared" si="10"/>
        <v>33</v>
      </c>
      <c r="V22" t="s">
        <v>174</v>
      </c>
      <c r="W22" s="3">
        <f t="shared" si="0"/>
        <v>7</v>
      </c>
      <c r="X22" s="5">
        <f t="array" ref="X22">INDEX($W$1:$W$42,MATCH(SMALL(COUNTIF($W$1:$W$42,"&lt;"&amp;$W$1:$W$42),ROW($W22:$X22)),COUNTIF($W$1:$W$42,"&lt;"&amp;$W$1:$W$42),0))</f>
        <v>25</v>
      </c>
      <c r="Y22" s="50" t="str">
        <f t="array" ref="Y22">INDEX($V$1:$V$42,SMALL(IF($W$1:$W$42=$X22,ROW($W$1:$W$42)),COUNTIF($X$1:$X22,$X22)),1)</f>
        <v>East Hampshire</v>
      </c>
      <c r="Z22" s="6">
        <f t="shared" si="1"/>
        <v>22</v>
      </c>
      <c r="AC22" t="s">
        <v>226</v>
      </c>
      <c r="AD22" s="2">
        <f t="shared" si="2"/>
        <v>15</v>
      </c>
      <c r="AE22" s="5">
        <f t="array" ref="AE22">INDEX($AD$1:$AD$41,MATCH(SMALL(COUNTIF($AD$1:$AD$41,"&lt;"&amp;$AD$1:$AD$41),ROW($AD22:$AE22)),COUNTIF($AD$1:$AD$41,"&lt;"&amp;$AD$1:$AD$41),0))</f>
        <v>21</v>
      </c>
      <c r="AF22" s="50" t="str">
        <f t="array" ref="AF22">INDEX($AC$1:$AC$41,SMALL(IF($AD$1:$AD$41=$AE22,ROW($AD$1:$AD$41)),COUNTIF($AE$1:$AE22,$AE22)),1)</f>
        <v>South Somerset</v>
      </c>
      <c r="AG22" s="105">
        <f t="shared" si="3"/>
        <v>21</v>
      </c>
      <c r="AJ22" t="s">
        <v>103</v>
      </c>
      <c r="AK22" s="2">
        <f t="shared" si="4"/>
        <v>24</v>
      </c>
      <c r="AL22" s="5">
        <f t="array" ref="AL22">INDEX($AK$1:$AK$50,MATCH(SMALL(COUNTIF($AK$1:$AK$50,"&lt;"&amp;$AK$1:$AK$50),ROW($AK22:$AL22)),COUNTIF($AK$1:$AK$50,"&lt;"&amp;$AK$1:$AK$50),0))</f>
        <v>23</v>
      </c>
      <c r="AM22" s="50" t="str">
        <f t="array" ref="AM22">INDEX($AJ$1:$AJ$50,SMALL(IF($AK$1:$AK$50=$AL22,ROW($AK$1:$AK$50)),COUNTIF($AL$1:$AL22,$AL22)),1)</f>
        <v>North Hertfordshire</v>
      </c>
      <c r="AN22" s="105">
        <f t="shared" si="5"/>
        <v>22</v>
      </c>
      <c r="AQ22" t="s">
        <v>77</v>
      </c>
      <c r="AR22" s="2">
        <f t="shared" si="6"/>
        <v>20</v>
      </c>
      <c r="AS22" s="5">
        <f t="array" ref="AS22">INDEX($AR$1:$AR$91,MATCH(SMALL(COUNTIF($AR$1:$AR$91,"&lt;"&amp;$AR$1:$AR$91),ROW($AR22:$AS22)),COUNTIF($AR$1:$AR$91,"&lt;"&amp;$AR$1:$AR$91),0))</f>
        <v>23</v>
      </c>
      <c r="AT22" s="50" t="str">
        <f t="array" ref="AT22">INDEX($AQ$1:$AQ$91,SMALL(IF($AR$1:$AR$91=$AS22,ROW($AR$1:$AR$91)),COUNTIF($AS$1:$AS22,$AS22)),1)</f>
        <v>Arun</v>
      </c>
      <c r="AU22" s="105">
        <f t="shared" si="7"/>
        <v>21</v>
      </c>
    </row>
    <row r="23" spans="1:47" ht="14.4" x14ac:dyDescent="0.3">
      <c r="A23" s="22" t="s">
        <v>379</v>
      </c>
      <c r="B23" s="23" t="s">
        <v>272</v>
      </c>
      <c r="C23" s="22" t="str">
        <f>IFERROR(IFERROR(VLOOKUP(B23,classifications!$A$3:$B$330,2,FALSE),VLOOKUP(B23,'higher class'!$A$2:$B$33,2,FALSE)),"")</f>
        <v>Urban with Major Conurbation</v>
      </c>
      <c r="D23" s="22" t="str">
        <f>VLOOKUP(B23,region!$A$1:$B$344,2,FALSE)</f>
        <v>NE</v>
      </c>
      <c r="E23" s="17">
        <f>VLOOKUP(B23,lifesatisfactionALL!$B$8:$N$431,VLOOKUP(frontsheet!$B$11,years!$A$1:$B$12,2,FALSE),FALSE)</f>
        <v>7.3</v>
      </c>
      <c r="F23" s="9"/>
      <c r="G23" s="9"/>
      <c r="H23" s="9"/>
      <c r="I23" s="21"/>
      <c r="M23" t="s">
        <v>25</v>
      </c>
      <c r="N23" t="str">
        <f>VLOOKUP(M23,class!A$1:B$370,2,FALSE)</f>
        <v>London borough</v>
      </c>
      <c r="O23" s="22" t="str">
        <f>IFERROR(IFERROR(VLOOKUP(M23,classifications!$A$3:$B$340,2,FALSE),VLOOKUP(N23,'higher class'!$A$2:$B$33,2,FALSE)),"")</f>
        <v>Urban with Major Conurbation</v>
      </c>
      <c r="P23" s="7">
        <f t="shared" si="9"/>
        <v>7.29</v>
      </c>
      <c r="Q23" s="49">
        <f t="shared" si="8"/>
        <v>48</v>
      </c>
      <c r="R23" s="49">
        <f t="shared" si="10"/>
        <v>48</v>
      </c>
      <c r="V23" t="s">
        <v>189</v>
      </c>
      <c r="W23" s="3">
        <f t="shared" si="0"/>
        <v>12</v>
      </c>
      <c r="X23" s="5">
        <f t="array" ref="X23">INDEX($W$1:$W$42,MATCH(SMALL(COUNTIF($W$1:$W$42,"&lt;"&amp;$W$1:$W$42),ROW($W23:$X23)),COUNTIF($W$1:$W$42,"&lt;"&amp;$W$1:$W$42),0))</f>
        <v>26</v>
      </c>
      <c r="Y23" s="50" t="str">
        <f t="array" ref="Y23">INDEX($V$1:$V$42,SMALL(IF($W$1:$W$42=$X23,ROW($W$1:$W$42)),COUNTIF($X$1:$X23,$X23)),1)</f>
        <v>Selby</v>
      </c>
      <c r="Z23" s="6">
        <f t="shared" si="1"/>
        <v>23</v>
      </c>
      <c r="AC23" t="s">
        <v>233</v>
      </c>
      <c r="AD23" s="2">
        <f t="shared" si="2"/>
        <v>27</v>
      </c>
      <c r="AE23" s="5">
        <f t="array" ref="AE23">INDEX($AD$1:$AD$41,MATCH(SMALL(COUNTIF($AD$1:$AD$41,"&lt;"&amp;$AD$1:$AD$41),ROW($AD23:$AE23)),COUNTIF($AD$1:$AD$41,"&lt;"&amp;$AD$1:$AD$41),0))</f>
        <v>23</v>
      </c>
      <c r="AF23" s="50" t="str">
        <f t="array" ref="AF23">INDEX($AC$1:$AC$41,SMALL(IF($AD$1:$AD$41=$AE23,ROW($AD$1:$AD$41)),COUNTIF($AE$1:$AE23,$AE23)),1)</f>
        <v>Durham</v>
      </c>
      <c r="AG23" s="105">
        <f t="shared" si="3"/>
        <v>23</v>
      </c>
      <c r="AJ23" t="s">
        <v>117</v>
      </c>
      <c r="AK23" s="2">
        <f t="shared" si="4"/>
        <v>29</v>
      </c>
      <c r="AL23" s="5">
        <f t="array" ref="AL23">INDEX($AK$1:$AK$50,MATCH(SMALL(COUNTIF($AK$1:$AK$50,"&lt;"&amp;$AK$1:$AK$50),ROW($AK23:$AL23)),COUNTIF($AK$1:$AK$50,"&lt;"&amp;$AK$1:$AK$50),0))</f>
        <v>24</v>
      </c>
      <c r="AM23" s="50" t="str">
        <f t="array" ref="AM23">INDEX($AJ$1:$AJ$50,SMALL(IF($AK$1:$AK$50=$AL23,ROW($AK$1:$AK$50)),COUNTIF($AL$1:$AL23,$AL23)),1)</f>
        <v>Dacorum</v>
      </c>
      <c r="AN23" s="105">
        <f t="shared" si="5"/>
        <v>23</v>
      </c>
      <c r="AQ23" t="s">
        <v>80</v>
      </c>
      <c r="AR23" s="2">
        <f t="shared" si="6"/>
        <v>67</v>
      </c>
      <c r="AS23" s="5">
        <f t="array" ref="AS23">INDEX($AR$1:$AR$91,MATCH(SMALL(COUNTIF($AR$1:$AR$91,"&lt;"&amp;$AR$1:$AR$91),ROW($AR23:$AS23)),COUNTIF($AR$1:$AR$91,"&lt;"&amp;$AR$1:$AR$91),0))</f>
        <v>23</v>
      </c>
      <c r="AT23" s="50" t="str">
        <f t="array" ref="AT23">INDEX($AQ$1:$AQ$91,SMALL(IF($AR$1:$AR$91=$AS23,ROW($AR$1:$AR$91)),COUNTIF($AS$1:$AS23,$AS23)),1)</f>
        <v>Bournemouth, Christchurch and Poole</v>
      </c>
      <c r="AU23" s="105">
        <f t="shared" si="7"/>
        <v>21</v>
      </c>
    </row>
    <row r="24" spans="1:47" ht="14.4" x14ac:dyDescent="0.3">
      <c r="A24" s="22"/>
      <c r="B24" s="23"/>
      <c r="C24" s="22"/>
      <c r="D24" s="22"/>
      <c r="E24" s="9"/>
      <c r="F24" s="9"/>
      <c r="G24" s="9"/>
      <c r="H24" s="9"/>
      <c r="I24" s="21"/>
      <c r="M24" t="s">
        <v>26</v>
      </c>
      <c r="N24" t="str">
        <f>VLOOKUP(M24,class!A$1:B$370,2,FALSE)</f>
        <v>Metropolitan district</v>
      </c>
      <c r="O24" s="22" t="str">
        <f>IFERROR(IFERROR(VLOOKUP(M24,classifications!$A$3:$B$340,2,FALSE),VLOOKUP(N24,'higher class'!$A$2:$B$33,2,FALSE)),"")</f>
        <v>Urban with Major Conurbation</v>
      </c>
      <c r="P24" s="7">
        <f t="shared" si="9"/>
        <v>7.24</v>
      </c>
      <c r="Q24" s="49">
        <f t="shared" si="8"/>
        <v>57</v>
      </c>
      <c r="R24" s="49">
        <f t="shared" si="10"/>
        <v>57</v>
      </c>
      <c r="V24" t="s">
        <v>191</v>
      </c>
      <c r="W24" s="3">
        <f t="shared" si="0"/>
        <v>20</v>
      </c>
      <c r="X24" s="5">
        <f t="array" ref="X24">INDEX($W$1:$W$42,MATCH(SMALL(COUNTIF($W$1:$W$42,"&lt;"&amp;$W$1:$W$42),ROW($W24:$X24)),COUNTIF($W$1:$W$42,"&lt;"&amp;$W$1:$W$42),0))</f>
        <v>27</v>
      </c>
      <c r="Y24" s="50" t="str">
        <f t="array" ref="Y24">INDEX($V$1:$V$42,SMALL(IF($W$1:$W$42=$X24,ROW($W$1:$W$42)),COUNTIF($X$1:$X24,$X24)),1)</f>
        <v>Huntingdonshire</v>
      </c>
      <c r="Z24" s="6">
        <f t="shared" si="1"/>
        <v>24</v>
      </c>
      <c r="AC24" t="s">
        <v>236</v>
      </c>
      <c r="AD24" s="2">
        <f t="shared" si="2"/>
        <v>10</v>
      </c>
      <c r="AE24" s="5">
        <f t="array" ref="AE24">INDEX($AD$1:$AD$41,MATCH(SMALL(COUNTIF($AD$1:$AD$41,"&lt;"&amp;$AD$1:$AD$41),ROW($AD24:$AE24)),COUNTIF($AD$1:$AD$41,"&lt;"&amp;$AD$1:$AD$41),0))</f>
        <v>23</v>
      </c>
      <c r="AF24" s="50" t="str">
        <f t="array" ref="AF24">INDEX($AC$1:$AC$41,SMALL(IF($AD$1:$AD$41=$AE24,ROW($AD$1:$AD$41)),COUNTIF($AE$1:$AE24,$AE24)),1)</f>
        <v>King's Lynn and West Norfolk</v>
      </c>
      <c r="AG24" s="105">
        <f t="shared" si="3"/>
        <v>23</v>
      </c>
      <c r="AJ24" t="s">
        <v>127</v>
      </c>
      <c r="AK24" s="2">
        <f t="shared" si="4"/>
        <v>16</v>
      </c>
      <c r="AL24" s="5">
        <f t="array" ref="AL24">INDEX($AK$1:$AK$50,MATCH(SMALL(COUNTIF($AK$1:$AK$50,"&lt;"&amp;$AK$1:$AK$50),ROW($AK24:$AL24)),COUNTIF($AK$1:$AK$50,"&lt;"&amp;$AK$1:$AK$50),0))</f>
        <v>24</v>
      </c>
      <c r="AM24" s="50" t="str">
        <f t="array" ref="AM24">INDEX($AJ$1:$AJ$50,SMALL(IF($AK$1:$AK$50=$AL24,ROW($AK$1:$AK$50)),COUNTIF($AL$1:$AL24,$AL24)),1)</f>
        <v>Epping Forest</v>
      </c>
      <c r="AN24" s="105">
        <f t="shared" si="5"/>
        <v>23</v>
      </c>
      <c r="AQ24" t="s">
        <v>83</v>
      </c>
      <c r="AR24" s="2">
        <f t="shared" si="6"/>
        <v>60</v>
      </c>
      <c r="AS24" s="5">
        <f t="array" ref="AS24">INDEX($AR$1:$AR$91,MATCH(SMALL(COUNTIF($AR$1:$AR$91,"&lt;"&amp;$AR$1:$AR$91),ROW($AR24:$AS24)),COUNTIF($AR$1:$AR$91,"&lt;"&amp;$AR$1:$AR$91),0))</f>
        <v>23</v>
      </c>
      <c r="AT24" s="50" t="str">
        <f t="array" ref="AT24">INDEX($AQ$1:$AQ$91,SMALL(IF($AR$1:$AR$91=$AS24,ROW($AR$1:$AR$91)),COUNTIF($AS$1:$AS24,$AS24)),1)</f>
        <v>Guildford</v>
      </c>
      <c r="AU24" s="105">
        <f t="shared" si="7"/>
        <v>21</v>
      </c>
    </row>
    <row r="25" spans="1:47" ht="14.4" x14ac:dyDescent="0.3">
      <c r="A25" s="19" t="s">
        <v>380</v>
      </c>
      <c r="B25" s="20" t="s">
        <v>381</v>
      </c>
      <c r="C25" s="45"/>
      <c r="D25" s="45"/>
      <c r="E25" s="17"/>
      <c r="F25" s="9"/>
      <c r="G25" s="9"/>
      <c r="H25" s="9"/>
      <c r="I25" s="21"/>
      <c r="M25" t="s">
        <v>27</v>
      </c>
      <c r="N25" t="str">
        <f>VLOOKUP(M25,class!A$1:B$370,2,FALSE)</f>
        <v>Shire district</v>
      </c>
      <c r="O25" s="22" t="str">
        <f>IFERROR(IFERROR(VLOOKUP(M25,classifications!$A$3:$B$340,2,FALSE),VLOOKUP(N25,'higher class'!$A$2:$B$33,2,FALSE)),"")</f>
        <v>Urban with City and Town</v>
      </c>
      <c r="P25" s="7">
        <f t="shared" si="9"/>
        <v>7.25</v>
      </c>
      <c r="Q25" s="49">
        <f t="shared" si="8"/>
        <v>74</v>
      </c>
      <c r="R25" s="49">
        <f t="shared" si="10"/>
        <v>74</v>
      </c>
      <c r="V25" t="s">
        <v>194</v>
      </c>
      <c r="W25" s="3">
        <f t="shared" si="0"/>
        <v>21</v>
      </c>
      <c r="X25" s="5">
        <f t="array" ref="X25">INDEX($W$1:$W$42,MATCH(SMALL(COUNTIF($W$1:$W$42,"&lt;"&amp;$W$1:$W$42),ROW($W25:$X25)),COUNTIF($W$1:$W$42,"&lt;"&amp;$W$1:$W$42),0))</f>
        <v>27</v>
      </c>
      <c r="Y25" s="50" t="str">
        <f t="array" ref="Y25">INDEX($V$1:$V$42,SMALL(IF($W$1:$W$42=$X25,ROW($W$1:$W$42)),COUNTIF($X$1:$X25,$X25)),1)</f>
        <v>Mid Devon</v>
      </c>
      <c r="Z25" s="6">
        <f t="shared" si="1"/>
        <v>24</v>
      </c>
      <c r="AC25" t="s">
        <v>238</v>
      </c>
      <c r="AD25" s="2">
        <f t="shared" si="2"/>
        <v>8</v>
      </c>
      <c r="AE25" s="5">
        <f t="array" ref="AE25">INDEX($AD$1:$AD$41,MATCH(SMALL(COUNTIF($AD$1:$AD$41,"&lt;"&amp;$AD$1:$AD$41),ROW($AD25:$AE25)),COUNTIF($AD$1:$AD$41,"&lt;"&amp;$AD$1:$AD$41),0))</f>
        <v>25</v>
      </c>
      <c r="AF25" s="50" t="str">
        <f t="array" ref="AF25">INDEX($AC$1:$AC$41,SMALL(IF($AD$1:$AD$41=$AE25,ROW($AD$1:$AD$41)),COUNTIF($AE$1:$AE25,$AE25)),1)</f>
        <v>West Suffolk</v>
      </c>
      <c r="AG25" s="105">
        <f t="shared" si="3"/>
        <v>25</v>
      </c>
      <c r="AJ25" t="s">
        <v>129</v>
      </c>
      <c r="AK25" s="2">
        <f t="shared" si="4"/>
        <v>36</v>
      </c>
      <c r="AL25" s="5">
        <f t="array" ref="AL25">INDEX($AK$1:$AK$50,MATCH(SMALL(COUNTIF($AK$1:$AK$50,"&lt;"&amp;$AK$1:$AK$50),ROW($AK25:$AL25)),COUNTIF($AK$1:$AK$50,"&lt;"&amp;$AK$1:$AK$50),0))</f>
        <v>24</v>
      </c>
      <c r="AM25" s="50" t="str">
        <f t="array" ref="AM25">INDEX($AJ$1:$AJ$50,SMALL(IF($AK$1:$AK$50=$AL25,ROW($AK$1:$AK$50)),COUNTIF($AL$1:$AL25,$AL25)),1)</f>
        <v>Wyre Forest</v>
      </c>
      <c r="AN25" s="105">
        <f t="shared" si="5"/>
        <v>23</v>
      </c>
      <c r="AQ25" t="s">
        <v>98</v>
      </c>
      <c r="AR25" s="2">
        <f t="shared" si="6"/>
        <v>90</v>
      </c>
      <c r="AS25" s="5">
        <f t="array" ref="AS25">INDEX($AR$1:$AR$91,MATCH(SMALL(COUNTIF($AR$1:$AR$91,"&lt;"&amp;$AR$1:$AR$91),ROW($AR25:$AS25)),COUNTIF($AR$1:$AR$91,"&lt;"&amp;$AR$1:$AR$91),0))</f>
        <v>23</v>
      </c>
      <c r="AT25" s="50" t="str">
        <f t="array" ref="AT25">INDEX($AQ$1:$AQ$91,SMALL(IF($AR$1:$AR$91=$AS25,ROW($AR$1:$AR$91)),COUNTIF($AS$1:$AS25,$AS25)),1)</f>
        <v>Wokingham</v>
      </c>
      <c r="AU25" s="105">
        <f t="shared" si="7"/>
        <v>21</v>
      </c>
    </row>
    <row r="26" spans="1:47" ht="14.4" x14ac:dyDescent="0.3">
      <c r="A26" s="22" t="s">
        <v>382</v>
      </c>
      <c r="B26" s="23" t="s">
        <v>28</v>
      </c>
      <c r="C26" s="22" t="str">
        <f>IFERROR(IFERROR(VLOOKUP(B26,classifications!$A$3:$B$330,2,FALSE),VLOOKUP(B26,'higher class'!$A$2:$B$33,2,FALSE)),"")</f>
        <v>Urban with City and Town</v>
      </c>
      <c r="D26" s="22" t="str">
        <f>VLOOKUP(B26,region!$A$1:$B$344,2,FALSE)</f>
        <v>NW</v>
      </c>
      <c r="E26" s="17">
        <f>VLOOKUP(B26,lifesatisfactionALL!$B$8:$N$431,VLOOKUP(frontsheet!$B$11,years!$A$1:$B$12,2,FALSE),FALSE)</f>
        <v>7.24</v>
      </c>
      <c r="F26" s="9"/>
      <c r="G26" s="9"/>
      <c r="H26" s="9"/>
      <c r="I26" s="21"/>
      <c r="M26" t="s">
        <v>28</v>
      </c>
      <c r="N26" t="str">
        <f>VLOOKUP(M26,class!A$1:B$370,2,FALSE)</f>
        <v>Unitary authority</v>
      </c>
      <c r="O26" s="22" t="str">
        <f>IFERROR(IFERROR(VLOOKUP(M26,classifications!$A$3:$B$340,2,FALSE),VLOOKUP(N26,'higher class'!$A$2:$B$33,2,FALSE)),"")</f>
        <v>Urban with City and Town</v>
      </c>
      <c r="P26" s="7">
        <f t="shared" si="9"/>
        <v>7.24</v>
      </c>
      <c r="Q26" s="49">
        <f t="shared" si="8"/>
        <v>77</v>
      </c>
      <c r="R26" s="49">
        <f t="shared" si="10"/>
        <v>77</v>
      </c>
      <c r="V26" t="s">
        <v>216</v>
      </c>
      <c r="W26" s="3">
        <f t="shared" si="0"/>
        <v>9</v>
      </c>
      <c r="X26" s="5">
        <f t="array" ref="X26">INDEX($W$1:$W$42,MATCH(SMALL(COUNTIF($W$1:$W$42,"&lt;"&amp;$W$1:$W$42),ROW($W26:$X26)),COUNTIF($W$1:$W$42,"&lt;"&amp;$W$1:$W$42),0))</f>
        <v>27</v>
      </c>
      <c r="Y26" s="50" t="str">
        <f t="array" ref="Y26">INDEX($V$1:$V$42,SMALL(IF($W$1:$W$42=$X26,ROW($W$1:$W$42)),COUNTIF($X$1:$X26,$X26)),1)</f>
        <v>Ryedale</v>
      </c>
      <c r="Z26" s="6">
        <f t="shared" si="1"/>
        <v>24</v>
      </c>
      <c r="AC26" t="s">
        <v>1032</v>
      </c>
      <c r="AD26" s="2">
        <f t="shared" si="2"/>
        <v>13</v>
      </c>
      <c r="AE26" s="5">
        <f t="array" ref="AE26">INDEX($AD$1:$AD$41,MATCH(SMALL(COUNTIF($AD$1:$AD$41,"&lt;"&amp;$AD$1:$AD$41),ROW($AD26:$AE26)),COUNTIF($AD$1:$AD$41,"&lt;"&amp;$AD$1:$AD$41),0))</f>
        <v>26</v>
      </c>
      <c r="AF26" s="50" t="str">
        <f t="array" ref="AF26">INDEX($AC$1:$AC$41,SMALL(IF($AD$1:$AD$41=$AE26,ROW($AD$1:$AD$41)),COUNTIF($AE$1:$AE26,$AE26)),1)</f>
        <v>Rother</v>
      </c>
      <c r="AG26" s="105">
        <f t="shared" si="3"/>
        <v>26</v>
      </c>
      <c r="AJ26" t="s">
        <v>155</v>
      </c>
      <c r="AK26" s="2">
        <f t="shared" si="4"/>
        <v>19</v>
      </c>
      <c r="AL26" s="5">
        <f t="array" ref="AL26">INDEX($AK$1:$AK$50,MATCH(SMALL(COUNTIF($AK$1:$AK$50,"&lt;"&amp;$AK$1:$AK$50),ROW($AK26:$AL26)),COUNTIF($AK$1:$AK$50,"&lt;"&amp;$AK$1:$AK$50),0))</f>
        <v>27</v>
      </c>
      <c r="AM26" s="50" t="str">
        <f t="array" ref="AM26">INDEX($AJ$1:$AJ$50,SMALL(IF($AK$1:$AK$50=$AL26,ROW($AK$1:$AK$50)),COUNTIF($AL$1:$AL26,$AL26)),1)</f>
        <v>West Northamptonshire</v>
      </c>
      <c r="AN26" s="105">
        <f t="shared" si="5"/>
        <v>26</v>
      </c>
      <c r="AQ26" t="s">
        <v>99</v>
      </c>
      <c r="AR26" s="2">
        <f t="shared" si="6"/>
        <v>10</v>
      </c>
      <c r="AS26" s="5">
        <f t="array" ref="AS26">INDEX($AR$1:$AR$91,MATCH(SMALL(COUNTIF($AR$1:$AR$91,"&lt;"&amp;$AR$1:$AR$91),ROW($AR26:$AS26)),COUNTIF($AR$1:$AR$91,"&lt;"&amp;$AR$1:$AR$91),0))</f>
        <v>23</v>
      </c>
      <c r="AT26" s="50" t="str">
        <f t="array" ref="AT26">INDEX($AQ$1:$AQ$91,SMALL(IF($AR$1:$AR$91=$AS26,ROW($AR$1:$AR$91)),COUNTIF($AS$1:$AS26,$AS26)),1)</f>
        <v>York</v>
      </c>
      <c r="AU26" s="105">
        <f t="shared" si="7"/>
        <v>21</v>
      </c>
    </row>
    <row r="27" spans="1:47" ht="14.4" x14ac:dyDescent="0.3">
      <c r="A27" s="22" t="s">
        <v>383</v>
      </c>
      <c r="B27" s="23" t="s">
        <v>29</v>
      </c>
      <c r="C27" s="22" t="str">
        <f>IFERROR(IFERROR(VLOOKUP(B27,classifications!$A$3:$B$330,2,FALSE),VLOOKUP(B27,'higher class'!$A$2:$B$33,2,FALSE)),"")</f>
        <v>Urban with City and Town</v>
      </c>
      <c r="D27" s="22" t="str">
        <f>VLOOKUP(B27,region!$A$1:$B$344,2,FALSE)</f>
        <v>NW</v>
      </c>
      <c r="E27" s="17">
        <f>VLOOKUP(B27,lifesatisfactionALL!$B$8:$N$431,VLOOKUP(frontsheet!$B$11,years!$A$1:$B$12,2,FALSE),FALSE)</f>
        <v>7.49</v>
      </c>
      <c r="F27" s="9"/>
      <c r="G27" s="9"/>
      <c r="H27" s="9"/>
      <c r="I27" s="21"/>
      <c r="M27" t="s">
        <v>29</v>
      </c>
      <c r="N27" t="str">
        <f>VLOOKUP(M27,class!A$1:B$370,2,FALSE)</f>
        <v>Unitary authority</v>
      </c>
      <c r="O27" s="22" t="str">
        <f>IFERROR(IFERROR(VLOOKUP(M27,classifications!$A$3:$B$340,2,FALSE),VLOOKUP(N27,'higher class'!$A$2:$B$33,2,FALSE)),"")</f>
        <v>Urban with City and Town</v>
      </c>
      <c r="P27" s="7">
        <f t="shared" si="9"/>
        <v>7.49</v>
      </c>
      <c r="Q27" s="49">
        <f t="shared" si="8"/>
        <v>35</v>
      </c>
      <c r="R27" s="49">
        <f t="shared" si="10"/>
        <v>35</v>
      </c>
      <c r="V27" t="s">
        <v>218</v>
      </c>
      <c r="W27" s="3">
        <f t="shared" si="0"/>
        <v>9999</v>
      </c>
      <c r="X27" s="5">
        <f t="array" ref="X27">INDEX($W$1:$W$42,MATCH(SMALL(COUNTIF($W$1:$W$42,"&lt;"&amp;$W$1:$W$42),ROW($W27:$X27)),COUNTIF($W$1:$W$42,"&lt;"&amp;$W$1:$W$42),0))</f>
        <v>30</v>
      </c>
      <c r="Y27" s="50" t="str">
        <f t="array" ref="Y27">INDEX($V$1:$V$42,SMALL(IF($W$1:$W$42=$X27,ROW($W$1:$W$42)),COUNTIF($X$1:$X27,$X27)),1)</f>
        <v>Cornwall</v>
      </c>
      <c r="Z27" s="6">
        <f t="shared" si="1"/>
        <v>27</v>
      </c>
      <c r="AC27" t="s">
        <v>242</v>
      </c>
      <c r="AD27" s="2">
        <f t="shared" si="2"/>
        <v>33</v>
      </c>
      <c r="AE27" s="5">
        <f t="array" ref="AE27">INDEX($AD$1:$AD$41,MATCH(SMALL(COUNTIF($AD$1:$AD$41,"&lt;"&amp;$AD$1:$AD$41),ROW($AD27:$AE27)),COUNTIF($AD$1:$AD$41,"&lt;"&amp;$AD$1:$AD$41),0))</f>
        <v>27</v>
      </c>
      <c r="AF27" s="50" t="str">
        <f t="array" ref="AF27">INDEX($AC$1:$AC$41,SMALL(IF($AD$1:$AD$41=$AE27,ROW($AD$1:$AD$41)),COUNTIF($AE$1:$AE27,$AE27)),1)</f>
        <v>Sedgemoor</v>
      </c>
      <c r="AG27" s="105">
        <f t="shared" si="3"/>
        <v>27</v>
      </c>
      <c r="AJ27" t="s">
        <v>158</v>
      </c>
      <c r="AK27" s="2">
        <f t="shared" si="4"/>
        <v>43</v>
      </c>
      <c r="AL27" s="5">
        <f t="array" ref="AL27">INDEX($AK$1:$AK$50,MATCH(SMALL(COUNTIF($AK$1:$AK$50,"&lt;"&amp;$AK$1:$AK$50),ROW($AK27:$AL27)),COUNTIF($AK$1:$AK$50,"&lt;"&amp;$AK$1:$AK$50),0))</f>
        <v>28</v>
      </c>
      <c r="AM27" s="50" t="str">
        <f t="array" ref="AM27">INDEX($AJ$1:$AJ$50,SMALL(IF($AK$1:$AK$50=$AL27,ROW($AK$1:$AK$50)),COUNTIF($AL$1:$AL27,$AL27)),1)</f>
        <v>Cherwell</v>
      </c>
      <c r="AN27" s="105">
        <f t="shared" si="5"/>
        <v>27</v>
      </c>
      <c r="AQ27" t="s">
        <v>106</v>
      </c>
      <c r="AR27" s="2">
        <f t="shared" si="6"/>
        <v>60</v>
      </c>
      <c r="AS27" s="5">
        <f t="array" ref="AS27">INDEX($AR$1:$AR$91,MATCH(SMALL(COUNTIF($AR$1:$AR$91,"&lt;"&amp;$AR$1:$AR$91),ROW($AR27:$AS27)),COUNTIF($AR$1:$AR$91,"&lt;"&amp;$AR$1:$AR$91),0))</f>
        <v>29</v>
      </c>
      <c r="AT27" s="50" t="str">
        <f t="array" ref="AT27">INDEX($AQ$1:$AQ$91,SMALL(IF($AR$1:$AR$91=$AS27,ROW($AR$1:$AR$91)),COUNTIF($AS$1:$AS27,$AS27)),1)</f>
        <v>Bracknell Forest</v>
      </c>
      <c r="AU27" s="105">
        <f t="shared" si="7"/>
        <v>27</v>
      </c>
    </row>
    <row r="28" spans="1:47" ht="14.4" x14ac:dyDescent="0.3">
      <c r="A28" s="22" t="s">
        <v>384</v>
      </c>
      <c r="B28" s="23" t="s">
        <v>61</v>
      </c>
      <c r="C28" s="22" t="str">
        <f>IFERROR(IFERROR(VLOOKUP(B28,classifications!$A$3:$B$330,2,FALSE),VLOOKUP(B28,'higher class'!$A$2:$B$33,2,FALSE)),"")</f>
        <v>Urban with Significant Rural (rural including hub towns 26-49%)</v>
      </c>
      <c r="D28" s="22" t="str">
        <f>VLOOKUP(B28,region!$A$1:$B$344,2,FALSE)</f>
        <v>NW</v>
      </c>
      <c r="E28" s="17">
        <f>VLOOKUP(B28,lifesatisfactionALL!$B$8:$N$431,VLOOKUP(frontsheet!$B$11,years!$A$1:$B$12,2,FALSE),FALSE)</f>
        <v>7.65</v>
      </c>
      <c r="F28" s="9"/>
      <c r="G28" s="9"/>
      <c r="H28" s="9"/>
      <c r="I28" s="21"/>
      <c r="M28" t="s">
        <v>30</v>
      </c>
      <c r="N28" t="str">
        <f>VLOOKUP(M28,class!A$1:B$370,2,FALSE)</f>
        <v>Shire district</v>
      </c>
      <c r="O28" s="22" t="str">
        <f>IFERROR(IFERROR(VLOOKUP(M28,classifications!$A$3:$B$340,2,FALSE),VLOOKUP(N28,'higher class'!$A$2:$B$33,2,FALSE)),"")</f>
        <v>Urban with Significant Rural (rural including hub towns 26-49%)</v>
      </c>
      <c r="P28" s="7">
        <f t="shared" si="9"/>
        <v>7.42</v>
      </c>
      <c r="Q28" s="49">
        <f t="shared" si="8"/>
        <v>39</v>
      </c>
      <c r="R28" s="49">
        <f t="shared" si="10"/>
        <v>39</v>
      </c>
      <c r="V28" t="s">
        <v>228</v>
      </c>
      <c r="W28" s="3">
        <f t="shared" si="0"/>
        <v>15</v>
      </c>
      <c r="X28" s="5">
        <f t="array" ref="X28">INDEX($W$1:$W$42,MATCH(SMALL(COUNTIF($W$1:$W$42,"&lt;"&amp;$W$1:$W$42),ROW($W28:$X28)),COUNTIF($W$1:$W$42,"&lt;"&amp;$W$1:$W$42),0))</f>
        <v>30</v>
      </c>
      <c r="Y28" s="50" t="str">
        <f t="array" ref="Y28">INDEX($V$1:$V$42,SMALL(IF($W$1:$W$42=$X28,ROW($W$1:$W$42)),COUNTIF($X$1:$X28,$X28)),1)</f>
        <v>Cotswold</v>
      </c>
      <c r="Z28" s="6">
        <f t="shared" si="1"/>
        <v>27</v>
      </c>
      <c r="AC28" t="s">
        <v>246</v>
      </c>
      <c r="AD28" s="2">
        <f t="shared" si="2"/>
        <v>9</v>
      </c>
      <c r="AE28" s="5">
        <f t="array" ref="AE28">INDEX($AD$1:$AD$41,MATCH(SMALL(COUNTIF($AD$1:$AD$41,"&lt;"&amp;$AD$1:$AD$41),ROW($AD28:$AE28)),COUNTIF($AD$1:$AD$41,"&lt;"&amp;$AD$1:$AD$41),0))</f>
        <v>28</v>
      </c>
      <c r="AF28" s="50" t="str">
        <f t="array" ref="AF28">INDEX($AC$1:$AC$41,SMALL(IF($AD$1:$AD$41=$AE28,ROW($AD$1:$AD$41)),COUNTIF($AE$1:$AE28,$AE28)),1)</f>
        <v>Teignbridge</v>
      </c>
      <c r="AG28" s="105">
        <f t="shared" si="3"/>
        <v>28</v>
      </c>
      <c r="AJ28" t="s">
        <v>160</v>
      </c>
      <c r="AK28" s="2">
        <f t="shared" si="4"/>
        <v>32</v>
      </c>
      <c r="AL28" s="5">
        <f t="array" ref="AL28">INDEX($AK$1:$AK$50,MATCH(SMALL(COUNTIF($AK$1:$AK$50,"&lt;"&amp;$AK$1:$AK$50),ROW($AK28:$AL28)),COUNTIF($AK$1:$AK$50,"&lt;"&amp;$AK$1:$AK$50),0))</f>
        <v>29</v>
      </c>
      <c r="AM28" s="50" t="str">
        <f t="array" ref="AM28">INDEX($AJ$1:$AJ$50,SMALL(IF($AK$1:$AK$50=$AL28,ROW($AK$1:$AK$50)),COUNTIF($AL$1:$AL28,$AL28)),1)</f>
        <v>Great Yarmouth</v>
      </c>
      <c r="AN28" s="105">
        <f t="shared" si="5"/>
        <v>28</v>
      </c>
      <c r="AQ28" t="s">
        <v>107</v>
      </c>
      <c r="AR28" s="2">
        <f t="shared" si="6"/>
        <v>12</v>
      </c>
      <c r="AS28" s="5">
        <f t="array" ref="AS28">INDEX($AR$1:$AR$91,MATCH(SMALL(COUNTIF($AR$1:$AR$91,"&lt;"&amp;$AR$1:$AR$91),ROW($AR28:$AS28)),COUNTIF($AR$1:$AR$91,"&lt;"&amp;$AR$1:$AR$91),0))</f>
        <v>29</v>
      </c>
      <c r="AT28" s="50" t="str">
        <f t="array" ref="AT28">INDEX($AQ$1:$AQ$91,SMALL(IF($AR$1:$AR$91=$AS28,ROW($AR$1:$AR$91)),COUNTIF($AS$1:$AS28,$AS28)),1)</f>
        <v>Chelmsford</v>
      </c>
      <c r="AU28" s="105">
        <f t="shared" si="7"/>
        <v>27</v>
      </c>
    </row>
    <row r="29" spans="1:47" ht="14.4" x14ac:dyDescent="0.3">
      <c r="A29" s="22" t="s">
        <v>385</v>
      </c>
      <c r="B29" s="23" t="s">
        <v>62</v>
      </c>
      <c r="C29" s="22" t="str">
        <f>IFERROR(IFERROR(VLOOKUP(B29,classifications!$A$3:$B$330,2,FALSE),VLOOKUP(B29,'higher class'!$A$2:$B$33,2,FALSE)),"")</f>
        <v>Urban with Significant Rural (rural including hub towns 26-49%)</v>
      </c>
      <c r="D29" s="22" t="str">
        <f>VLOOKUP(B29,region!$A$1:$B$344,2,FALSE)</f>
        <v>NW</v>
      </c>
      <c r="E29" s="17">
        <f>VLOOKUP(B29,lifesatisfactionALL!$B$8:$N$431,VLOOKUP(frontsheet!$B$11,years!$A$1:$B$12,2,FALSE),FALSE)</f>
        <v>7.44</v>
      </c>
      <c r="F29" s="9"/>
      <c r="G29" s="9"/>
      <c r="H29" s="9"/>
      <c r="I29" s="21"/>
      <c r="M29" t="s">
        <v>31</v>
      </c>
      <c r="N29" t="str">
        <f>VLOOKUP(M29,class!A$1:B$370,2,FALSE)</f>
        <v>Metropolitan district</v>
      </c>
      <c r="O29" s="22" t="str">
        <f>IFERROR(IFERROR(VLOOKUP(M29,classifications!$A$3:$B$340,2,FALSE),VLOOKUP(N29,'higher class'!$A$2:$B$33,2,FALSE)),"")</f>
        <v>Urban with Major Conurbation</v>
      </c>
      <c r="P29" s="7">
        <f t="shared" si="9"/>
        <v>7.46</v>
      </c>
      <c r="Q29" s="49">
        <f t="shared" si="8"/>
        <v>29</v>
      </c>
      <c r="R29" s="49">
        <f t="shared" si="10"/>
        <v>29</v>
      </c>
      <c r="V29" t="s">
        <v>229</v>
      </c>
      <c r="W29" s="3">
        <f t="shared" si="0"/>
        <v>27</v>
      </c>
      <c r="X29" s="5">
        <f t="array" ref="X29">INDEX($W$1:$W$42,MATCH(SMALL(COUNTIF($W$1:$W$42,"&lt;"&amp;$W$1:$W$42),ROW($W29:$X29)),COUNTIF($W$1:$W$42,"&lt;"&amp;$W$1:$W$42),0))</f>
        <v>30</v>
      </c>
      <c r="Y29" s="50" t="str">
        <f t="array" ref="Y29">INDEX($V$1:$V$42,SMALL(IF($W$1:$W$42=$X29,ROW($W$1:$W$42)),COUNTIF($X$1:$X29,$X29)),1)</f>
        <v>East Lindsey</v>
      </c>
      <c r="Z29" s="6">
        <f t="shared" si="1"/>
        <v>27</v>
      </c>
      <c r="AC29" t="s">
        <v>247</v>
      </c>
      <c r="AD29" s="2">
        <f t="shared" si="2"/>
        <v>21</v>
      </c>
      <c r="AE29" s="5">
        <f t="array" ref="AE29">INDEX($AD$1:$AD$41,MATCH(SMALL(COUNTIF($AD$1:$AD$41,"&lt;"&amp;$AD$1:$AD$41),ROW($AD29:$AE29)),COUNTIF($AD$1:$AD$41,"&lt;"&amp;$AD$1:$AD$41),0))</f>
        <v>29</v>
      </c>
      <c r="AF29" s="50" t="str">
        <f t="array" ref="AF29">INDEX($AC$1:$AC$41,SMALL(IF($AD$1:$AD$41=$AE29,ROW($AD$1:$AD$41)),COUNTIF($AE$1:$AE29,$AE29)),1)</f>
        <v>Staffordshire Moorlands</v>
      </c>
      <c r="AG29" s="105">
        <f t="shared" si="3"/>
        <v>29</v>
      </c>
      <c r="AJ29" t="s">
        <v>164</v>
      </c>
      <c r="AK29" s="2">
        <f t="shared" si="4"/>
        <v>8</v>
      </c>
      <c r="AL29" s="5">
        <f t="array" ref="AL29">INDEX($AK$1:$AK$50,MATCH(SMALL(COUNTIF($AK$1:$AK$50,"&lt;"&amp;$AK$1:$AK$50),ROW($AK29:$AL29)),COUNTIF($AK$1:$AK$50,"&lt;"&amp;$AK$1:$AK$50),0))</f>
        <v>30</v>
      </c>
      <c r="AM29" s="50" t="str">
        <f t="array" ref="AM29">INDEX($AJ$1:$AJ$50,SMALL(IF($AK$1:$AK$50=$AL29,ROW($AK$1:$AK$50)),COUNTIF($AL$1:$AL29,$AL29)),1)</f>
        <v>Tonbridge and Malling</v>
      </c>
      <c r="AN29" s="105">
        <f t="shared" si="5"/>
        <v>29</v>
      </c>
      <c r="AQ29" t="s">
        <v>111</v>
      </c>
      <c r="AR29" s="2">
        <f t="shared" si="6"/>
        <v>9</v>
      </c>
      <c r="AS29" s="5">
        <f t="array" ref="AS29">INDEX($AR$1:$AR$91,MATCH(SMALL(COUNTIF($AR$1:$AR$91,"&lt;"&amp;$AR$1:$AR$91),ROW($AR29:$AS29)),COUNTIF($AR$1:$AR$91,"&lt;"&amp;$AR$1:$AR$91),0))</f>
        <v>29</v>
      </c>
      <c r="AT29" s="50" t="str">
        <f t="array" ref="AT29">INDEX($AQ$1:$AQ$91,SMALL(IF($AR$1:$AR$91=$AS29,ROW($AR$1:$AR$91)),COUNTIF($AS$1:$AS29,$AS29)),1)</f>
        <v>Newcastle-under-Lyme</v>
      </c>
      <c r="AU29" s="105">
        <f t="shared" si="7"/>
        <v>27</v>
      </c>
    </row>
    <row r="30" spans="1:47" ht="14.4" x14ac:dyDescent="0.3">
      <c r="A30" s="22" t="s">
        <v>386</v>
      </c>
      <c r="B30" s="23" t="s">
        <v>121</v>
      </c>
      <c r="C30" s="22" t="str">
        <f>IFERROR(IFERROR(VLOOKUP(B30,classifications!$A$3:$B$330,2,FALSE),VLOOKUP(B30,'higher class'!$A$2:$B$33,2,FALSE)),"")</f>
        <v>Urban with City and Town</v>
      </c>
      <c r="D30" s="22" t="str">
        <f>VLOOKUP(B30,region!$A$1:$B$344,2,FALSE)</f>
        <v>NW</v>
      </c>
      <c r="E30" s="17">
        <f>VLOOKUP(B30,lifesatisfactionALL!$B$8:$N$431,VLOOKUP(frontsheet!$B$11,years!$A$1:$B$12,2,FALSE),FALSE)</f>
        <v>7.49</v>
      </c>
      <c r="F30" s="9"/>
      <c r="G30" s="9"/>
      <c r="H30" s="9"/>
      <c r="I30" s="21"/>
      <c r="M30" t="s">
        <v>32</v>
      </c>
      <c r="N30" t="str">
        <f>VLOOKUP(M30,class!A$1:B$370,2,FALSE)</f>
        <v>Shire district</v>
      </c>
      <c r="O30" s="22" t="str">
        <f>IFERROR(IFERROR(VLOOKUP(M30,classifications!$A$3:$B$340,2,FALSE),VLOOKUP(N30,'higher class'!$A$2:$B$33,2,FALSE)),"")</f>
        <v>Urban with Significant Rural (rural including hub towns 26-49%)</v>
      </c>
      <c r="P30" s="7" t="str">
        <f t="shared" si="9"/>
        <v>x</v>
      </c>
      <c r="Q30" s="49">
        <f t="shared" si="8"/>
        <v>1</v>
      </c>
      <c r="R30" s="49">
        <f t="shared" si="10"/>
        <v>9999</v>
      </c>
      <c r="V30" t="s">
        <v>235</v>
      </c>
      <c r="W30" s="3">
        <f t="shared" si="0"/>
        <v>26</v>
      </c>
      <c r="X30" s="5">
        <f t="array" ref="X30">INDEX($W$1:$W$42,MATCH(SMALL(COUNTIF($W$1:$W$42,"&lt;"&amp;$W$1:$W$42),ROW($W30:$X30)),COUNTIF($W$1:$W$42,"&lt;"&amp;$W$1:$W$42),0))</f>
        <v>33</v>
      </c>
      <c r="Y30" s="50" t="str">
        <f t="array" ref="Y30">INDEX($V$1:$V$42,SMALL(IF($W$1:$W$42=$X30,ROW($W$1:$W$42)),COUNTIF($X$1:$X30,$X30)),1)</f>
        <v>South Norfolk</v>
      </c>
      <c r="Z30" s="6">
        <f t="shared" si="1"/>
        <v>30</v>
      </c>
      <c r="AC30" t="s">
        <v>253</v>
      </c>
      <c r="AD30" s="2">
        <f t="shared" si="2"/>
        <v>21</v>
      </c>
      <c r="AE30" s="5">
        <f t="array" ref="AE30">INDEX($AD$1:$AD$41,MATCH(SMALL(COUNTIF($AD$1:$AD$41,"&lt;"&amp;$AD$1:$AD$41),ROW($AD30:$AE30)),COUNTIF($AD$1:$AD$41,"&lt;"&amp;$AD$1:$AD$41),0))</f>
        <v>30</v>
      </c>
      <c r="AF30" s="50" t="str">
        <f t="array" ref="AF30">INDEX($AC$1:$AC$41,SMALL(IF($AD$1:$AD$41=$AE30,ROW($AD$1:$AD$41)),COUNTIF($AE$1:$AE30,$AE30)),1)</f>
        <v>North Devon</v>
      </c>
      <c r="AG30" s="105">
        <f t="shared" si="3"/>
        <v>30</v>
      </c>
      <c r="AJ30" t="s">
        <v>178</v>
      </c>
      <c r="AK30" s="2">
        <f t="shared" si="4"/>
        <v>4</v>
      </c>
      <c r="AL30" s="5">
        <f t="array" ref="AL30">INDEX($AK$1:$AK$50,MATCH(SMALL(COUNTIF($AK$1:$AK$50,"&lt;"&amp;$AK$1:$AK$50),ROW($AK30:$AL30)),COUNTIF($AK$1:$AK$50,"&lt;"&amp;$AK$1:$AK$50),0))</f>
        <v>30</v>
      </c>
      <c r="AM30" s="50" t="str">
        <f t="array" ref="AM30">INDEX($AJ$1:$AJ$50,SMALL(IF($AK$1:$AK$50=$AL30,ROW($AK$1:$AK$50)),COUNTIF($AL$1:$AL30,$AL30)),1)</f>
        <v>West Berkshire</v>
      </c>
      <c r="AN30" s="105">
        <f t="shared" si="5"/>
        <v>29</v>
      </c>
      <c r="AQ30" t="s">
        <v>114</v>
      </c>
      <c r="AR30" s="2">
        <f t="shared" si="6"/>
        <v>45</v>
      </c>
      <c r="AS30" s="5">
        <f t="array" ref="AS30">INDEX($AR$1:$AR$91,MATCH(SMALL(COUNTIF($AR$1:$AR$91,"&lt;"&amp;$AR$1:$AR$91),ROW($AR30:$AS30)),COUNTIF($AR$1:$AR$91,"&lt;"&amp;$AR$1:$AR$91),0))</f>
        <v>32</v>
      </c>
      <c r="AT30" s="50" t="str">
        <f t="array" ref="AT30">INDEX($AQ$1:$AQ$91,SMALL(IF($AR$1:$AR$91=$AS30,ROW($AR$1:$AR$91)),COUNTIF($AS$1:$AS30,$AS30)),1)</f>
        <v>Warwick</v>
      </c>
      <c r="AU30" s="105">
        <f t="shared" si="7"/>
        <v>30</v>
      </c>
    </row>
    <row r="31" spans="1:47" ht="14.4" x14ac:dyDescent="0.3">
      <c r="A31" s="22" t="s">
        <v>387</v>
      </c>
      <c r="B31" s="23" t="s">
        <v>301</v>
      </c>
      <c r="C31" s="22" t="str">
        <f>IFERROR(IFERROR(VLOOKUP(B31,classifications!$A$3:$B$330,2,FALSE),VLOOKUP(B31,'higher class'!$A$2:$B$33,2,FALSE)),"")</f>
        <v>Urban with City and Town</v>
      </c>
      <c r="D31" s="22" t="str">
        <f>VLOOKUP(B31,region!$A$1:$B$344,2,FALSE)</f>
        <v>NW</v>
      </c>
      <c r="E31" s="17">
        <f>VLOOKUP(B31,lifesatisfactionALL!$B$8:$N$431,VLOOKUP(frontsheet!$B$11,years!$A$1:$B$12,2,FALSE),FALSE)</f>
        <v>7.45</v>
      </c>
      <c r="F31" s="9"/>
      <c r="G31" s="9"/>
      <c r="H31" s="9"/>
      <c r="I31" s="21"/>
      <c r="M31" t="s">
        <v>1033</v>
      </c>
      <c r="N31" t="str">
        <f>VLOOKUP(M31,class!A$1:B$370,2,FALSE)</f>
        <v>Unitary authority</v>
      </c>
      <c r="O31" s="22" t="str">
        <f>IFERROR(IFERROR(VLOOKUP(M31,classifications!$A$3:$B$340,2,FALSE),VLOOKUP(N31,'higher class'!$A$2:$B$33,2,FALSE)),"")</f>
        <v>Urban with City and Town</v>
      </c>
      <c r="P31" s="7">
        <f t="shared" si="9"/>
        <v>7.57</v>
      </c>
      <c r="Q31" s="49">
        <f t="shared" si="8"/>
        <v>23</v>
      </c>
      <c r="R31" s="49">
        <f t="shared" si="10"/>
        <v>23</v>
      </c>
      <c r="V31" t="s">
        <v>245</v>
      </c>
      <c r="W31" s="3">
        <f t="shared" si="0"/>
        <v>41</v>
      </c>
      <c r="X31" s="5">
        <f t="array" ref="X31">INDEX($W$1:$W$42,MATCH(SMALL(COUNTIF($W$1:$W$42,"&lt;"&amp;$W$1:$W$42),ROW($W31:$X31)),COUNTIF($W$1:$W$42,"&lt;"&amp;$W$1:$W$42),0))</f>
        <v>34</v>
      </c>
      <c r="Y31" s="50" t="str">
        <f t="array" ref="Y31">INDEX($V$1:$V$42,SMALL(IF($W$1:$W$42=$X31,ROW($W$1:$W$42)),COUNTIF($X$1:$X31,$X31)),1)</f>
        <v>Isle of Wight</v>
      </c>
      <c r="Z31" s="6">
        <f t="shared" si="1"/>
        <v>31</v>
      </c>
      <c r="AC31" t="s">
        <v>264</v>
      </c>
      <c r="AD31" s="2">
        <f t="shared" si="2"/>
        <v>29</v>
      </c>
      <c r="AE31" s="5">
        <f t="array" ref="AE31">INDEX($AD$1:$AD$41,MATCH(SMALL(COUNTIF($AD$1:$AD$41,"&lt;"&amp;$AD$1:$AD$41),ROW($AD31:$AE31)),COUNTIF($AD$1:$AD$41,"&lt;"&amp;$AD$1:$AD$41),0))</f>
        <v>30</v>
      </c>
      <c r="AF31" s="50" t="str">
        <f t="array" ref="AF31">INDEX($AC$1:$AC$41,SMALL(IF($AD$1:$AD$41=$AE31,ROW($AD$1:$AD$41)),COUNTIF($AE$1:$AE31,$AE31)),1)</f>
        <v>Wiltshire</v>
      </c>
      <c r="AG31" s="105">
        <f t="shared" si="3"/>
        <v>30</v>
      </c>
      <c r="AJ31" t="s">
        <v>179</v>
      </c>
      <c r="AK31" s="2">
        <f t="shared" si="4"/>
        <v>13</v>
      </c>
      <c r="AL31" s="5">
        <f t="array" ref="AL31">INDEX($AK$1:$AK$50,MATCH(SMALL(COUNTIF($AK$1:$AK$50,"&lt;"&amp;$AK$1:$AK$50),ROW($AK31:$AL31)),COUNTIF($AK$1:$AK$50,"&lt;"&amp;$AK$1:$AK$50),0))</f>
        <v>32</v>
      </c>
      <c r="AM31" s="50" t="str">
        <f t="array" ref="AM31">INDEX($AJ$1:$AJ$50,SMALL(IF($AK$1:$AK$50=$AL31,ROW($AK$1:$AK$50)),COUNTIF($AL$1:$AL31,$AL31)),1)</f>
        <v>Lichfield</v>
      </c>
      <c r="AN31" s="105">
        <f t="shared" si="5"/>
        <v>31</v>
      </c>
      <c r="AQ31" t="s">
        <v>115</v>
      </c>
      <c r="AR31" s="2">
        <f t="shared" si="6"/>
        <v>14</v>
      </c>
      <c r="AS31" s="5">
        <f t="array" ref="AS31">INDEX($AR$1:$AR$91,MATCH(SMALL(COUNTIF($AR$1:$AR$91,"&lt;"&amp;$AR$1:$AR$91),ROW($AR31:$AS31)),COUNTIF($AR$1:$AR$91,"&lt;"&amp;$AR$1:$AR$91),0))</f>
        <v>33</v>
      </c>
      <c r="AT31" s="50" t="str">
        <f t="array" ref="AT31">INDEX($AQ$1:$AQ$91,SMALL(IF($AR$1:$AR$91=$AS31,ROW($AR$1:$AR$91)),COUNTIF($AS$1:$AS31,$AS31)),1)</f>
        <v>Milton Keynes</v>
      </c>
      <c r="AU31" s="105">
        <f t="shared" si="7"/>
        <v>31</v>
      </c>
    </row>
    <row r="32" spans="1:47" ht="14.4" x14ac:dyDescent="0.3">
      <c r="A32" s="22" t="s">
        <v>388</v>
      </c>
      <c r="B32" s="23" t="s">
        <v>333</v>
      </c>
      <c r="C32" s="22" t="str">
        <f>IFERROR(IFERROR(VLOOKUP(B32,classifications!$A$3:$B$330,2,FALSE),VLOOKUP(B32,'higher class'!$A$2:$B$33,2,FALSE)),"")</f>
        <v>Predominantly Rural</v>
      </c>
      <c r="D32" s="22" t="str">
        <f>VLOOKUP(B32,region!$A$1:$B$344,2,FALSE)</f>
        <v>NW</v>
      </c>
      <c r="E32" s="17">
        <f>VLOOKUP(B32,lifesatisfactionALL!$B$8:$N$431,VLOOKUP(frontsheet!$B$11,years!$A$1:$B$12,2,FALSE),FALSE)</f>
        <v>7.73</v>
      </c>
      <c r="F32" s="9"/>
      <c r="G32" s="9"/>
      <c r="H32" s="9"/>
      <c r="I32" s="21"/>
      <c r="M32" t="s">
        <v>34</v>
      </c>
      <c r="N32" t="str">
        <f>VLOOKUP(M32,class!A$1:B$370,2,FALSE)</f>
        <v>Unitary authority</v>
      </c>
      <c r="O32" s="22" t="str">
        <f>IFERROR(IFERROR(VLOOKUP(M32,classifications!$A$3:$B$340,2,FALSE),VLOOKUP(N32,'higher class'!$A$2:$B$33,2,FALSE)),"")</f>
        <v>Urban with City and Town</v>
      </c>
      <c r="P32" s="7">
        <f t="shared" si="9"/>
        <v>7.55</v>
      </c>
      <c r="Q32" s="49">
        <f t="shared" si="8"/>
        <v>29</v>
      </c>
      <c r="R32" s="49">
        <f t="shared" si="10"/>
        <v>29</v>
      </c>
      <c r="V32" t="s">
        <v>248</v>
      </c>
      <c r="W32" s="3">
        <f t="shared" si="0"/>
        <v>12</v>
      </c>
      <c r="X32" s="5">
        <f t="array" ref="X32">INDEX($W$1:$W$42,MATCH(SMALL(COUNTIF($W$1:$W$42,"&lt;"&amp;$W$1:$W$42),ROW($W32:$X32)),COUNTIF($W$1:$W$42,"&lt;"&amp;$W$1:$W$42),0))</f>
        <v>35</v>
      </c>
      <c r="Y32" s="50" t="str">
        <f t="array" ref="Y32">INDEX($V$1:$V$42,SMALL(IF($W$1:$W$42=$X32,ROW($W$1:$W$42)),COUNTIF($X$1:$X32,$X32)),1)</f>
        <v>Wychavon</v>
      </c>
      <c r="Z32" s="6">
        <f t="shared" si="1"/>
        <v>32</v>
      </c>
      <c r="AC32" t="s">
        <v>275</v>
      </c>
      <c r="AD32" s="2">
        <f t="shared" si="2"/>
        <v>32</v>
      </c>
      <c r="AE32" s="5">
        <f t="array" ref="AE32">INDEX($AD$1:$AD$41,MATCH(SMALL(COUNTIF($AD$1:$AD$41,"&lt;"&amp;$AD$1:$AD$41),ROW($AD32:$AE32)),COUNTIF($AD$1:$AD$41,"&lt;"&amp;$AD$1:$AD$41),0))</f>
        <v>32</v>
      </c>
      <c r="AF32" s="50" t="str">
        <f t="array" ref="AF32">INDEX($AC$1:$AC$41,SMALL(IF($AD$1:$AD$41=$AE32,ROW($AD$1:$AD$41)),COUNTIF($AE$1:$AE32,$AE32)),1)</f>
        <v>Swale</v>
      </c>
      <c r="AG32" s="105">
        <f t="shared" si="3"/>
        <v>32</v>
      </c>
      <c r="AJ32" t="s">
        <v>188</v>
      </c>
      <c r="AK32" s="2">
        <f t="shared" si="4"/>
        <v>23</v>
      </c>
      <c r="AL32" s="5">
        <f t="array" ref="AL32">INDEX($AK$1:$AK$50,MATCH(SMALL(COUNTIF($AK$1:$AK$50,"&lt;"&amp;$AK$1:$AK$50),ROW($AK32:$AL32)),COUNTIF($AK$1:$AK$50,"&lt;"&amp;$AK$1:$AK$50),0))</f>
        <v>33</v>
      </c>
      <c r="AM32" s="50" t="str">
        <f t="array" ref="AM32">INDEX($AJ$1:$AJ$50,SMALL(IF($AK$1:$AK$50=$AL32,ROW($AK$1:$AK$50)),COUNTIF($AL$1:$AL32,$AL32)),1)</f>
        <v>Bedford</v>
      </c>
      <c r="AN32" s="105">
        <f t="shared" si="5"/>
        <v>32</v>
      </c>
      <c r="AQ32" t="s">
        <v>119</v>
      </c>
      <c r="AR32" s="2">
        <f t="shared" si="6"/>
        <v>23</v>
      </c>
      <c r="AS32" s="5">
        <f t="array" ref="AS32">INDEX($AR$1:$AR$91,MATCH(SMALL(COUNTIF($AR$1:$AR$91,"&lt;"&amp;$AR$1:$AR$91),ROW($AR32:$AS32)),COUNTIF($AR$1:$AR$91,"&lt;"&amp;$AR$1:$AR$91),0))</f>
        <v>34</v>
      </c>
      <c r="AT32" s="50" t="str">
        <f t="array" ref="AT32">INDEX($AQ$1:$AQ$91,SMALL(IF($AR$1:$AR$91=$AS32,ROW($AR$1:$AR$91)),COUNTIF($AS$1:$AS32,$AS32)),1)</f>
        <v>Worcester</v>
      </c>
      <c r="AU32" s="105">
        <f t="shared" si="7"/>
        <v>32</v>
      </c>
    </row>
    <row r="33" spans="1:47" ht="14.4" x14ac:dyDescent="0.3">
      <c r="A33" s="22" t="s">
        <v>389</v>
      </c>
      <c r="B33" s="23" t="s">
        <v>4</v>
      </c>
      <c r="C33" s="22" t="str">
        <f>IFERROR(IFERROR(VLOOKUP(B33,classifications!$A$3:$B$330,2,FALSE),VLOOKUP(B33,'higher class'!$A$2:$B$33,2,FALSE)),"")</f>
        <v xml:space="preserve">Mainly Rural (rural including hub towns &gt;=80%) </v>
      </c>
      <c r="D33" s="22" t="str">
        <f>VLOOKUP(B33,region!$A$1:$B$344,2,FALSE)</f>
        <v>NW</v>
      </c>
      <c r="E33" s="17">
        <f>VLOOKUP(B33,lifesatisfactionALL!$B$8:$N$431,VLOOKUP(frontsheet!$B$11,years!$A$1:$B$12,2,FALSE),FALSE)</f>
        <v>7.18</v>
      </c>
      <c r="F33" s="9"/>
      <c r="G33" s="9"/>
      <c r="H33" s="9"/>
      <c r="I33" s="21"/>
      <c r="M33" t="s">
        <v>35</v>
      </c>
      <c r="N33" t="str">
        <f>VLOOKUP(M33,class!A$1:B$370,2,FALSE)</f>
        <v>Metropolitan district</v>
      </c>
      <c r="O33" s="22" t="str">
        <f>IFERROR(IFERROR(VLOOKUP(M33,classifications!$A$3:$B$340,2,FALSE),VLOOKUP(N33,'higher class'!$A$2:$B$33,2,FALSE)),"")</f>
        <v>Urban with Major Conurbation</v>
      </c>
      <c r="P33" s="7">
        <f t="shared" si="9"/>
        <v>7.2</v>
      </c>
      <c r="Q33" s="49">
        <f t="shared" si="8"/>
        <v>62</v>
      </c>
      <c r="R33" s="49">
        <f t="shared" si="10"/>
        <v>62</v>
      </c>
      <c r="V33" t="s">
        <v>249</v>
      </c>
      <c r="W33" s="3">
        <f t="shared" si="0"/>
        <v>33</v>
      </c>
      <c r="X33" s="5">
        <f t="array" ref="X33">INDEX($W$1:$W$42,MATCH(SMALL(COUNTIF($W$1:$W$42,"&lt;"&amp;$W$1:$W$42),ROW($W33:$X33)),COUNTIF($W$1:$W$42,"&lt;"&amp;$W$1:$W$42),0))</f>
        <v>36</v>
      </c>
      <c r="Y33" s="50" t="str">
        <f t="array" ref="Y33">INDEX($V$1:$V$42,SMALL(IF($W$1:$W$42=$X33,ROW($W$1:$W$42)),COUNTIF($X$1:$X33,$X33)),1)</f>
        <v>Hambleton</v>
      </c>
      <c r="Z33" s="6">
        <f t="shared" si="1"/>
        <v>33</v>
      </c>
      <c r="AC33" t="s">
        <v>281</v>
      </c>
      <c r="AD33" s="2">
        <f t="shared" si="2"/>
        <v>28</v>
      </c>
      <c r="AE33" s="5">
        <f t="array" ref="AE33">INDEX($AD$1:$AD$41,MATCH(SMALL(COUNTIF($AD$1:$AD$41,"&lt;"&amp;$AD$1:$AD$41),ROW($AD33:$AE33)),COUNTIF($AD$1:$AD$41,"&lt;"&amp;$AD$1:$AD$41),0))</f>
        <v>33</v>
      </c>
      <c r="AF33" s="50" t="str">
        <f t="array" ref="AF33">INDEX($AC$1:$AC$41,SMALL(IF($AD$1:$AD$41=$AE33,ROW($AD$1:$AD$41)),COUNTIF($AE$1:$AE33,$AE33)),1)</f>
        <v>South Cambridgeshire</v>
      </c>
      <c r="AG33" s="105">
        <f t="shared" si="3"/>
        <v>33</v>
      </c>
      <c r="AJ33" t="s">
        <v>190</v>
      </c>
      <c r="AK33" s="2">
        <f t="shared" si="4"/>
        <v>17</v>
      </c>
      <c r="AL33" s="5">
        <f t="array" ref="AL33">INDEX($AK$1:$AK$50,MATCH(SMALL(COUNTIF($AK$1:$AK$50,"&lt;"&amp;$AK$1:$AK$50),ROW($AK33:$AL33)),COUNTIF($AK$1:$AK$50,"&lt;"&amp;$AK$1:$AK$50),0))</f>
        <v>33</v>
      </c>
      <c r="AM33" s="50" t="str">
        <f t="array" ref="AM33">INDEX($AJ$1:$AJ$50,SMALL(IF($AK$1:$AK$50=$AL33,ROW($AK$1:$AK$50)),COUNTIF($AL$1:$AL33,$AL33)),1)</f>
        <v>Stroud</v>
      </c>
      <c r="AN33" s="105">
        <f t="shared" si="5"/>
        <v>32</v>
      </c>
      <c r="AQ33" t="s">
        <v>121</v>
      </c>
      <c r="AR33" s="2">
        <f t="shared" si="6"/>
        <v>35</v>
      </c>
      <c r="AS33" s="5">
        <f t="array" ref="AS33">INDEX($AR$1:$AR$91,MATCH(SMALL(COUNTIF($AR$1:$AR$91,"&lt;"&amp;$AR$1:$AR$91),ROW($AR33:$AS33)),COUNTIF($AR$1:$AR$91,"&lt;"&amp;$AR$1:$AR$91),0))</f>
        <v>35</v>
      </c>
      <c r="AT33" s="50" t="str">
        <f t="array" ref="AT33">INDEX($AQ$1:$AQ$91,SMALL(IF($AR$1:$AR$91=$AS33,ROW($AR$1:$AR$91)),COUNTIF($AS$1:$AS33,$AS33)),1)</f>
        <v>Blackpool</v>
      </c>
      <c r="AU33" s="105">
        <f t="shared" si="7"/>
        <v>33</v>
      </c>
    </row>
    <row r="34" spans="1:47" ht="14.4" x14ac:dyDescent="0.3">
      <c r="A34" s="22" t="s">
        <v>391</v>
      </c>
      <c r="B34" s="23" t="s">
        <v>19</v>
      </c>
      <c r="C34" s="22" t="str">
        <f>IFERROR(IFERROR(VLOOKUP(B34,classifications!$A$3:$B$330,2,FALSE),VLOOKUP(B34,'higher class'!$A$2:$B$33,2,FALSE)),"")</f>
        <v>Urban with Significant Rural (rural including hub towns 26-49%)</v>
      </c>
      <c r="D34" s="22" t="str">
        <f>VLOOKUP(B34,region!$A$1:$B$344,2,FALSE)</f>
        <v>NW</v>
      </c>
      <c r="E34" s="17">
        <f>VLOOKUP(B34,lifesatisfactionALL!$B$8:$N$431,VLOOKUP(frontsheet!$B$11,years!$A$1:$B$12,2,FALSE),FALSE)</f>
        <v>7.35</v>
      </c>
      <c r="F34" s="9"/>
      <c r="G34" s="9"/>
      <c r="H34" s="9"/>
      <c r="I34" s="21"/>
      <c r="M34" t="s">
        <v>36</v>
      </c>
      <c r="N34" t="str">
        <f>VLOOKUP(M34,class!A$1:B$370,2,FALSE)</f>
        <v>Shire district</v>
      </c>
      <c r="O34" s="22" t="str">
        <f>IFERROR(IFERROR(VLOOKUP(M34,classifications!$A$3:$B$340,2,FALSE),VLOOKUP(N34,'higher class'!$A$2:$B$33,2,FALSE)),"")</f>
        <v xml:space="preserve">Largely Rural (rural including hub towns 50-79%) </v>
      </c>
      <c r="P34" s="7">
        <f t="shared" si="9"/>
        <v>7.33</v>
      </c>
      <c r="Q34" s="49">
        <f t="shared" si="8"/>
        <v>37</v>
      </c>
      <c r="R34" s="49">
        <f t="shared" si="10"/>
        <v>37</v>
      </c>
      <c r="V34" t="s">
        <v>251</v>
      </c>
      <c r="W34" s="3">
        <f t="shared" si="0"/>
        <v>10</v>
      </c>
      <c r="X34" s="5">
        <f t="array" ref="X34">INDEX($W$1:$W$42,MATCH(SMALL(COUNTIF($W$1:$W$42,"&lt;"&amp;$W$1:$W$42),ROW($W34:$X34)),COUNTIF($W$1:$W$42,"&lt;"&amp;$W$1:$W$42),0))</f>
        <v>37</v>
      </c>
      <c r="Y34" s="50" t="str">
        <f t="array" ref="Y34">INDEX($V$1:$V$42,SMALL(IF($W$1:$W$42=$X34,ROW($W$1:$W$42)),COUNTIF($X$1:$X34,$X34)),1)</f>
        <v>Allerdale</v>
      </c>
      <c r="Z34" s="6">
        <f t="shared" si="1"/>
        <v>34</v>
      </c>
      <c r="AC34" t="s">
        <v>283</v>
      </c>
      <c r="AD34" s="2">
        <f t="shared" si="2"/>
        <v>36</v>
      </c>
      <c r="AE34" s="5">
        <f t="array" ref="AE34">INDEX($AD$1:$AD$41,MATCH(SMALL(COUNTIF($AD$1:$AD$41,"&lt;"&amp;$AD$1:$AD$41),ROW($AD34:$AE34)),COUNTIF($AD$1:$AD$41,"&lt;"&amp;$AD$1:$AD$41),0))</f>
        <v>34</v>
      </c>
      <c r="AF34" s="50" t="str">
        <f t="array" ref="AF34">INDEX($AC$1:$AC$41,SMALL(IF($AD$1:$AD$41=$AE34,ROW($AD$1:$AD$41)),COUNTIF($AE$1:$AE34,$AE34)),1)</f>
        <v>East Riding of Yorkshire</v>
      </c>
      <c r="AG34" s="105">
        <f t="shared" si="3"/>
        <v>34</v>
      </c>
      <c r="AJ34" t="s">
        <v>1031</v>
      </c>
      <c r="AK34" s="2">
        <f t="shared" si="4"/>
        <v>48</v>
      </c>
      <c r="AL34" s="5">
        <f t="array" ref="AL34">INDEX($AK$1:$AK$50,MATCH(SMALL(COUNTIF($AK$1:$AK$50,"&lt;"&amp;$AK$1:$AK$50),ROW($AK34:$AL34)),COUNTIF($AK$1:$AK$50,"&lt;"&amp;$AK$1:$AK$50),0))</f>
        <v>33</v>
      </c>
      <c r="AM34" s="50" t="str">
        <f t="array" ref="AM34">INDEX($AJ$1:$AJ$50,SMALL(IF($AK$1:$AK$50=$AL34,ROW($AK$1:$AK$50)),COUNTIF($AL$1:$AL34,$AL34)),1)</f>
        <v>West Lancashire</v>
      </c>
      <c r="AN34" s="105">
        <f t="shared" si="5"/>
        <v>32</v>
      </c>
      <c r="AQ34" t="s">
        <v>126</v>
      </c>
      <c r="AR34" s="2">
        <f t="shared" si="6"/>
        <v>9999</v>
      </c>
      <c r="AS34" s="5">
        <f t="array" ref="AS34">INDEX($AR$1:$AR$91,MATCH(SMALL(COUNTIF($AR$1:$AR$91,"&lt;"&amp;$AR$1:$AR$91),ROW($AR34:$AS34)),COUNTIF($AR$1:$AR$91,"&lt;"&amp;$AR$1:$AR$91),0))</f>
        <v>35</v>
      </c>
      <c r="AT34" s="50" t="str">
        <f t="array" ref="AT34">INDEX($AQ$1:$AQ$91,SMALL(IF($AR$1:$AR$91=$AS34,ROW($AR$1:$AR$91)),COUNTIF($AS$1:$AS34,$AS34)),1)</f>
        <v>Chesterfield</v>
      </c>
      <c r="AU34" s="105">
        <f t="shared" si="7"/>
        <v>33</v>
      </c>
    </row>
    <row r="35" spans="1:47" ht="14.4" x14ac:dyDescent="0.3">
      <c r="A35" s="22" t="s">
        <v>392</v>
      </c>
      <c r="B35" s="23" t="s">
        <v>54</v>
      </c>
      <c r="C35" s="22" t="str">
        <f>IFERROR(IFERROR(VLOOKUP(B35,classifications!$A$3:$B$330,2,FALSE),VLOOKUP(B35,'higher class'!$A$2:$B$33,2,FALSE)),"")</f>
        <v>Urban with Significant Rural (rural including hub towns 26-49%)</v>
      </c>
      <c r="D35" s="22" t="str">
        <f>VLOOKUP(B35,region!$A$1:$B$344,2,FALSE)</f>
        <v>NW</v>
      </c>
      <c r="E35" s="17">
        <f>VLOOKUP(B35,lifesatisfactionALL!$B$8:$N$431,VLOOKUP(frontsheet!$B$11,years!$A$1:$B$12,2,FALSE),FALSE)</f>
        <v>7.97</v>
      </c>
      <c r="F35" s="9"/>
      <c r="G35" s="9"/>
      <c r="H35" s="9"/>
      <c r="I35" s="21"/>
      <c r="M35" t="s">
        <v>37</v>
      </c>
      <c r="N35" t="str">
        <f>VLOOKUP(M35,class!A$1:B$370,2,FALSE)</f>
        <v>Shire district</v>
      </c>
      <c r="O35" s="22" t="str">
        <f>IFERROR(IFERROR(VLOOKUP(M35,classifications!$A$3:$B$340,2,FALSE),VLOOKUP(N35,'higher class'!$A$2:$B$33,2,FALSE)),"")</f>
        <v xml:space="preserve">Mainly Rural (rural including hub towns &gt;=80%) </v>
      </c>
      <c r="P35" s="7">
        <f t="shared" si="9"/>
        <v>7.75</v>
      </c>
      <c r="Q35" s="49">
        <f t="shared" si="8"/>
        <v>14</v>
      </c>
      <c r="R35" s="49">
        <f t="shared" si="10"/>
        <v>14</v>
      </c>
      <c r="V35" t="s">
        <v>269</v>
      </c>
      <c r="W35" s="3">
        <f t="shared" si="0"/>
        <v>17</v>
      </c>
      <c r="X35" s="5">
        <f t="array" ref="X35">INDEX($W$1:$W$42,MATCH(SMALL(COUNTIF($W$1:$W$42,"&lt;"&amp;$W$1:$W$42),ROW($W35:$X35)),COUNTIF($W$1:$W$42,"&lt;"&amp;$W$1:$W$42),0))</f>
        <v>38</v>
      </c>
      <c r="Y35" s="50" t="str">
        <f t="array" ref="Y35">INDEX($V$1:$V$42,SMALL(IF($W$1:$W$42=$X35,ROW($W$1:$W$42)),COUNTIF($X$1:$X35,$X35)),1)</f>
        <v>Forest of Dean</v>
      </c>
      <c r="Z35" s="6">
        <f t="shared" si="1"/>
        <v>35</v>
      </c>
      <c r="AC35" t="s">
        <v>285</v>
      </c>
      <c r="AD35" s="2">
        <f t="shared" si="2"/>
        <v>17</v>
      </c>
      <c r="AE35" s="5">
        <f t="array" ref="AE35">INDEX($AD$1:$AD$41,MATCH(SMALL(COUNTIF($AD$1:$AD$41,"&lt;"&amp;$AD$1:$AD$41),ROW($AD35:$AE35)),COUNTIF($AD$1:$AD$41,"&lt;"&amp;$AD$1:$AD$41),0))</f>
        <v>35</v>
      </c>
      <c r="AF35" s="50" t="str">
        <f t="array" ref="AF35">INDEX($AC$1:$AC$41,SMALL(IF($AD$1:$AD$41=$AE35,ROW($AD$1:$AD$41)),COUNTIF($AE$1:$AE35,$AE35)),1)</f>
        <v>Bassetlaw</v>
      </c>
      <c r="AG35" s="105">
        <f t="shared" si="3"/>
        <v>35</v>
      </c>
      <c r="AJ35" t="s">
        <v>192</v>
      </c>
      <c r="AK35" s="2">
        <f t="shared" si="4"/>
        <v>21</v>
      </c>
      <c r="AL35" s="5">
        <f t="array" ref="AL35">INDEX($AK$1:$AK$50,MATCH(SMALL(COUNTIF($AK$1:$AK$50,"&lt;"&amp;$AK$1:$AK$50),ROW($AK35:$AL35)),COUNTIF($AK$1:$AK$50,"&lt;"&amp;$AK$1:$AK$50),0))</f>
        <v>36</v>
      </c>
      <c r="AM35" s="50" t="str">
        <f t="array" ref="AM35">INDEX($AJ$1:$AJ$50,SMALL(IF($AK$1:$AK$50=$AL35,ROW($AK$1:$AK$50)),COUNTIF($AL$1:$AL35,$AL35)),1)</f>
        <v>East Hertfordshire</v>
      </c>
      <c r="AN35" s="105">
        <f t="shared" si="5"/>
        <v>35</v>
      </c>
      <c r="AQ35" t="s">
        <v>130</v>
      </c>
      <c r="AR35" s="2">
        <f t="shared" si="6"/>
        <v>72</v>
      </c>
      <c r="AS35" s="5">
        <f t="array" ref="AS35">INDEX($AR$1:$AR$91,MATCH(SMALL(COUNTIF($AR$1:$AR$91,"&lt;"&amp;$AR$1:$AR$91),ROW($AR35:$AS35)),COUNTIF($AR$1:$AR$91,"&lt;"&amp;$AR$1:$AR$91),0))</f>
        <v>35</v>
      </c>
      <c r="AT35" s="50" t="str">
        <f t="array" ref="AT35">INDEX($AQ$1:$AQ$91,SMALL(IF($AR$1:$AR$91=$AS35,ROW($AR$1:$AR$91)),COUNTIF($AS$1:$AS35,$AS35)),1)</f>
        <v>Halton</v>
      </c>
      <c r="AU35" s="105">
        <f t="shared" si="7"/>
        <v>33</v>
      </c>
    </row>
    <row r="36" spans="1:47" ht="14.4" x14ac:dyDescent="0.3">
      <c r="A36" s="22" t="s">
        <v>393</v>
      </c>
      <c r="B36" s="23" t="s">
        <v>70</v>
      </c>
      <c r="C36" s="22" t="str">
        <f>IFERROR(IFERROR(VLOOKUP(B36,classifications!$A$3:$B$330,2,FALSE),VLOOKUP(B36,'higher class'!$A$2:$B$33,2,FALSE)),"")</f>
        <v xml:space="preserve">Mainly Rural (rural including hub towns &gt;=80%) </v>
      </c>
      <c r="D36" s="22" t="str">
        <f>VLOOKUP(B36,region!$A$1:$B$344,2,FALSE)</f>
        <v>NW</v>
      </c>
      <c r="E36" s="17">
        <f>VLOOKUP(B36,lifesatisfactionALL!$B$8:$N$431,VLOOKUP(frontsheet!$B$11,years!$A$1:$B$12,2,FALSE),FALSE)</f>
        <v>8.23</v>
      </c>
      <c r="F36" s="9"/>
      <c r="G36" s="9"/>
      <c r="H36" s="9"/>
      <c r="I36" s="21"/>
      <c r="M36" t="s">
        <v>38</v>
      </c>
      <c r="N36" t="str">
        <f>VLOOKUP(M36,class!A$1:B$370,2,FALSE)</f>
        <v>London borough</v>
      </c>
      <c r="O36" s="22" t="str">
        <f>IFERROR(IFERROR(VLOOKUP(M36,classifications!$A$3:$B$340,2,FALSE),VLOOKUP(N36,'higher class'!$A$2:$B$33,2,FALSE)),"")</f>
        <v>Urban with Major Conurbation</v>
      </c>
      <c r="P36" s="7">
        <f t="shared" si="9"/>
        <v>7.09</v>
      </c>
      <c r="Q36" s="49">
        <f t="shared" si="8"/>
        <v>69</v>
      </c>
      <c r="R36" s="49">
        <f t="shared" si="10"/>
        <v>69</v>
      </c>
      <c r="V36" t="s">
        <v>291</v>
      </c>
      <c r="W36" s="3">
        <f t="shared" si="0"/>
        <v>16</v>
      </c>
      <c r="X36" s="5">
        <f t="array" ref="X36">INDEX($W$1:$W$42,MATCH(SMALL(COUNTIF($W$1:$W$42,"&lt;"&amp;$W$1:$W$42),ROW($W36:$X36)),COUNTIF($W$1:$W$42,"&lt;"&amp;$W$1:$W$42),0))</f>
        <v>38</v>
      </c>
      <c r="Y36" s="50" t="str">
        <f t="array" ref="Y36">INDEX($V$1:$V$42,SMALL(IF($W$1:$W$42=$X36,ROW($W$1:$W$42)),COUNTIF($X$1:$X36,$X36)),1)</f>
        <v>Mendip</v>
      </c>
      <c r="Z36" s="6">
        <f t="shared" si="1"/>
        <v>35</v>
      </c>
      <c r="AC36" t="s">
        <v>296</v>
      </c>
      <c r="AD36" s="2">
        <f t="shared" si="2"/>
        <v>10</v>
      </c>
      <c r="AE36" s="5">
        <f t="array" ref="AE36">INDEX($AD$1:$AD$41,MATCH(SMALL(COUNTIF($AD$1:$AD$41,"&lt;"&amp;$AD$1:$AD$41),ROW($AD36:$AE36)),COUNTIF($AD$1:$AD$41,"&lt;"&amp;$AD$1:$AD$41),0))</f>
        <v>36</v>
      </c>
      <c r="AF36" s="50" t="str">
        <f t="array" ref="AF36">INDEX($AC$1:$AC$41,SMALL(IF($AD$1:$AD$41=$AE36,ROW($AD$1:$AD$41)),COUNTIF($AE$1:$AE36,$AE36)),1)</f>
        <v>Tendring</v>
      </c>
      <c r="AG36" s="105">
        <f t="shared" si="3"/>
        <v>36</v>
      </c>
      <c r="AJ36" t="s">
        <v>213</v>
      </c>
      <c r="AK36" s="2">
        <f t="shared" si="4"/>
        <v>47</v>
      </c>
      <c r="AL36" s="5">
        <f t="array" ref="AL36">INDEX($AK$1:$AK$50,MATCH(SMALL(COUNTIF($AK$1:$AK$50,"&lt;"&amp;$AK$1:$AK$50),ROW($AK36:$AL36)),COUNTIF($AK$1:$AK$50,"&lt;"&amp;$AK$1:$AK$50),0))</f>
        <v>36</v>
      </c>
      <c r="AM36" s="50" t="str">
        <f t="array" ref="AM36">INDEX($AJ$1:$AJ$50,SMALL(IF($AK$1:$AK$50=$AL36,ROW($AK$1:$AK$50)),COUNTIF($AL$1:$AL36,$AL36)),1)</f>
        <v>Hart</v>
      </c>
      <c r="AN36" s="105">
        <f t="shared" si="5"/>
        <v>35</v>
      </c>
      <c r="AQ36" t="s">
        <v>131</v>
      </c>
      <c r="AR36" s="2">
        <f t="shared" si="6"/>
        <v>85</v>
      </c>
      <c r="AS36" s="5">
        <f t="array" ref="AS36">INDEX($AR$1:$AR$91,MATCH(SMALL(COUNTIF($AR$1:$AR$91,"&lt;"&amp;$AR$1:$AR$91),ROW($AR36:$AS36)),COUNTIF($AR$1:$AR$91,"&lt;"&amp;$AR$1:$AR$91),0))</f>
        <v>35</v>
      </c>
      <c r="AT36" s="50" t="str">
        <f t="array" ref="AT36">INDEX($AQ$1:$AQ$91,SMALL(IF($AR$1:$AR$91=$AS36,ROW($AR$1:$AR$91)),COUNTIF($AS$1:$AS36,$AS36)),1)</f>
        <v>Telford and Wrekin</v>
      </c>
      <c r="AU36" s="105">
        <f t="shared" si="7"/>
        <v>33</v>
      </c>
    </row>
    <row r="37" spans="1:47" ht="14.4" x14ac:dyDescent="0.3">
      <c r="A37" s="22" t="s">
        <v>394</v>
      </c>
      <c r="B37" s="23" t="s">
        <v>100</v>
      </c>
      <c r="C37" s="22" t="str">
        <f>IFERROR(IFERROR(VLOOKUP(B37,classifications!$A$3:$B$330,2,FALSE),VLOOKUP(B37,'higher class'!$A$2:$B$33,2,FALSE)),"")</f>
        <v xml:space="preserve">Mainly Rural (rural including hub towns &gt;=80%) </v>
      </c>
      <c r="D37" s="22" t="str">
        <f>VLOOKUP(B37,region!$A$1:$B$344,2,FALSE)</f>
        <v>NW</v>
      </c>
      <c r="E37" s="17">
        <f>VLOOKUP(B37,lifesatisfactionALL!$B$8:$N$431,VLOOKUP(frontsheet!$B$11,years!$A$1:$B$12,2,FALSE),FALSE)</f>
        <v>8.06</v>
      </c>
      <c r="F37" s="9"/>
      <c r="G37" s="9"/>
      <c r="H37" s="9"/>
      <c r="I37" s="21"/>
      <c r="M37" t="s">
        <v>39</v>
      </c>
      <c r="N37" t="str">
        <f>VLOOKUP(M37,class!A$1:B$370,2,FALSE)</f>
        <v>Shire district</v>
      </c>
      <c r="O37" s="22" t="str">
        <f>IFERROR(IFERROR(VLOOKUP(M37,classifications!$A$3:$B$340,2,FALSE),VLOOKUP(N37,'higher class'!$A$2:$B$33,2,FALSE)),"")</f>
        <v>Urban with Significant Rural (rural including hub towns 26-49%)</v>
      </c>
      <c r="P37" s="7">
        <f t="shared" si="9"/>
        <v>7.89</v>
      </c>
      <c r="Q37" s="49">
        <f t="shared" si="8"/>
        <v>11</v>
      </c>
      <c r="R37" s="49">
        <f t="shared" si="10"/>
        <v>11</v>
      </c>
      <c r="V37" t="s">
        <v>295</v>
      </c>
      <c r="W37" s="3">
        <f t="shared" si="0"/>
        <v>40</v>
      </c>
      <c r="X37" s="5">
        <f t="array" ref="X37">INDEX($W$1:$W$42,MATCH(SMALL(COUNTIF($W$1:$W$42,"&lt;"&amp;$W$1:$W$42),ROW($W37:$X37)),COUNTIF($W$1:$W$42,"&lt;"&amp;$W$1:$W$42),0))</f>
        <v>40</v>
      </c>
      <c r="Y37" s="50" t="str">
        <f t="array" ref="Y37">INDEX($V$1:$V$42,SMALL(IF($W$1:$W$42=$X37,ROW($W$1:$W$42)),COUNTIF($X$1:$X37,$X37)),1)</f>
        <v>Uttlesford</v>
      </c>
      <c r="Z37" s="6">
        <f t="shared" si="1"/>
        <v>37</v>
      </c>
      <c r="AC37" t="s">
        <v>305</v>
      </c>
      <c r="AD37" s="2">
        <f t="shared" si="2"/>
        <v>3</v>
      </c>
      <c r="AE37" s="5">
        <f t="array" ref="AE37">INDEX($AD$1:$AD$41,MATCH(SMALL(COUNTIF($AD$1:$AD$41,"&lt;"&amp;$AD$1:$AD$41),ROW($AD37:$AE37)),COUNTIF($AD$1:$AD$41,"&lt;"&amp;$AD$1:$AD$41),0))</f>
        <v>37</v>
      </c>
      <c r="AF37" s="50" t="str">
        <f t="array" ref="AF37">INDEX($AC$1:$AC$41,SMALL(IF($AD$1:$AD$41=$AE37,ROW($AD$1:$AD$41)),COUNTIF($AE$1:$AE37,$AE37)),1)</f>
        <v>Braintree</v>
      </c>
      <c r="AG37" s="105">
        <f t="shared" si="3"/>
        <v>37</v>
      </c>
      <c r="AJ37" t="s">
        <v>232</v>
      </c>
      <c r="AK37" s="2">
        <f t="shared" si="4"/>
        <v>7</v>
      </c>
      <c r="AL37" s="5">
        <f t="array" ref="AL37">INDEX($AK$1:$AK$50,MATCH(SMALL(COUNTIF($AK$1:$AK$50,"&lt;"&amp;$AK$1:$AK$50),ROW($AK37:$AL37)),COUNTIF($AK$1:$AK$50,"&lt;"&amp;$AK$1:$AK$50),0))</f>
        <v>38</v>
      </c>
      <c r="AM37" s="50" t="str">
        <f t="array" ref="AM37">INDEX($AJ$1:$AJ$50,SMALL(IF($AK$1:$AK$50=$AL37,ROW($AK$1:$AK$50)),COUNTIF($AL$1:$AL37,$AL37)),1)</f>
        <v>Cheshire West and Chester</v>
      </c>
      <c r="AN37" s="105">
        <f t="shared" si="5"/>
        <v>37</v>
      </c>
      <c r="AQ37" t="s">
        <v>132</v>
      </c>
      <c r="AR37" s="2">
        <f t="shared" si="6"/>
        <v>17</v>
      </c>
      <c r="AS37" s="5">
        <f t="array" ref="AS37">INDEX($AR$1:$AR$91,MATCH(SMALL(COUNTIF($AR$1:$AR$91,"&lt;"&amp;$AR$1:$AR$91),ROW($AR37:$AS37)),COUNTIF($AR$1:$AR$91,"&lt;"&amp;$AR$1:$AR$91),0))</f>
        <v>39</v>
      </c>
      <c r="AT37" s="50" t="str">
        <f t="array" ref="AT37">INDEX($AQ$1:$AQ$91,SMALL(IF($AR$1:$AR$91=$AS37,ROW($AR$1:$AR$91)),COUNTIF($AS$1:$AS37,$AS37)),1)</f>
        <v>Rugby</v>
      </c>
      <c r="AU37" s="105">
        <f t="shared" si="7"/>
        <v>37</v>
      </c>
    </row>
    <row r="38" spans="1:47" ht="12.75" customHeight="1" x14ac:dyDescent="0.3">
      <c r="A38" s="22" t="s">
        <v>395</v>
      </c>
      <c r="B38" s="23" t="s">
        <v>248</v>
      </c>
      <c r="C38" s="22" t="str">
        <f>IFERROR(IFERROR(VLOOKUP(B38,classifications!$A$3:$B$330,2,FALSE),VLOOKUP(B38,'higher class'!$A$2:$B$33,2,FALSE)),"")</f>
        <v xml:space="preserve">Mainly Rural (rural including hub towns &gt;=80%) </v>
      </c>
      <c r="D38" s="22" t="str">
        <f>VLOOKUP(B38,region!$A$1:$B$344,2,FALSE)</f>
        <v>NW</v>
      </c>
      <c r="E38" s="17">
        <f>VLOOKUP(B38,lifesatisfactionALL!$B$8:$N$431,VLOOKUP(frontsheet!$B$11,years!$A$1:$B$12,2,FALSE),FALSE)</f>
        <v>7.79</v>
      </c>
      <c r="F38" s="9"/>
      <c r="G38" s="9"/>
      <c r="H38" s="9"/>
      <c r="I38" s="21"/>
      <c r="M38" t="s">
        <v>40</v>
      </c>
      <c r="N38" t="str">
        <f>VLOOKUP(M38,class!A$1:B$370,2,FALSE)</f>
        <v>Unitary authority</v>
      </c>
      <c r="O38" s="22" t="str">
        <f>IFERROR(IFERROR(VLOOKUP(M38,classifications!$A$3:$B$340,2,FALSE),VLOOKUP(N38,'higher class'!$A$2:$B$33,2,FALSE)),"")</f>
        <v>Urban with City and Town</v>
      </c>
      <c r="P38" s="7">
        <f t="shared" si="9"/>
        <v>7.39</v>
      </c>
      <c r="Q38" s="49">
        <f t="shared" si="8"/>
        <v>54</v>
      </c>
      <c r="R38" s="49">
        <f t="shared" si="10"/>
        <v>54</v>
      </c>
      <c r="V38" t="s">
        <v>306</v>
      </c>
      <c r="W38" s="3">
        <f t="shared" si="0"/>
        <v>21</v>
      </c>
      <c r="X38" s="5">
        <f t="array" ref="X38">INDEX($W$1:$W$42,MATCH(SMALL(COUNTIF($W$1:$W$42,"&lt;"&amp;$W$1:$W$42),ROW($W38:$X38)),COUNTIF($W$1:$W$42,"&lt;"&amp;$W$1:$W$42),0))</f>
        <v>41</v>
      </c>
      <c r="Y38" s="50" t="str">
        <f t="array" ref="Y38">INDEX($V$1:$V$42,SMALL(IF($W$1:$W$42=$X38,ROW($W$1:$W$42)),COUNTIF($X$1:$X38,$X38)),1)</f>
        <v>South Hams</v>
      </c>
      <c r="Z38" s="6">
        <f t="shared" si="1"/>
        <v>38</v>
      </c>
      <c r="AC38" t="s">
        <v>1034</v>
      </c>
      <c r="AD38" s="2">
        <f t="shared" si="2"/>
        <v>25</v>
      </c>
      <c r="AE38" s="5">
        <f t="array" ref="AE38">INDEX($AD$1:$AD$41,MATCH(SMALL(COUNTIF($AD$1:$AD$41,"&lt;"&amp;$AD$1:$AD$41),ROW($AD38:$AE38)),COUNTIF($AD$1:$AD$41,"&lt;"&amp;$AD$1:$AD$41),0))</f>
        <v>38</v>
      </c>
      <c r="AF38" s="50" t="str">
        <f t="array" ref="AF38">INDEX($AC$1:$AC$41,SMALL(IF($AD$1:$AD$41=$AE38,ROW($AD$1:$AD$41)),COUNTIF($AE$1:$AE38,$AE38)),1)</f>
        <v>Central Bedfordshire</v>
      </c>
      <c r="AG38" s="105">
        <f t="shared" si="3"/>
        <v>38</v>
      </c>
      <c r="AJ38" t="s">
        <v>1008</v>
      </c>
      <c r="AK38" s="2">
        <f t="shared" si="4"/>
        <v>3</v>
      </c>
      <c r="AL38" s="5">
        <f t="array" ref="AL38">INDEX($AK$1:$AK$50,MATCH(SMALL(COUNTIF($AK$1:$AK$50,"&lt;"&amp;$AK$1:$AK$50),ROW($AK38:$AL38)),COUNTIF($AK$1:$AK$50,"&lt;"&amp;$AK$1:$AK$50),0))</f>
        <v>39</v>
      </c>
      <c r="AM38" s="50" t="str">
        <f t="array" ref="AM38">INDEX($AJ$1:$AJ$50,SMALL(IF($AK$1:$AK$50=$AL38,ROW($AK$1:$AK$50)),COUNTIF($AL$1:$AL38,$AL38)),1)</f>
        <v>Bolsover</v>
      </c>
      <c r="AN38" s="105">
        <f t="shared" si="5"/>
        <v>38</v>
      </c>
      <c r="AQ38" t="s">
        <v>142</v>
      </c>
      <c r="AR38" s="2">
        <f t="shared" si="6"/>
        <v>86</v>
      </c>
      <c r="AS38" s="5">
        <f t="array" ref="AS38">INDEX($AR$1:$AR$91,MATCH(SMALL(COUNTIF($AR$1:$AR$91,"&lt;"&amp;$AR$1:$AR$91),ROW($AR38:$AS38)),COUNTIF($AR$1:$AR$91,"&lt;"&amp;$AR$1:$AR$91),0))</f>
        <v>40</v>
      </c>
      <c r="AT38" s="50" t="str">
        <f t="array" ref="AT38">INDEX($AQ$1:$AQ$91,SMALL(IF($AR$1:$AR$91=$AS38,ROW($AR$1:$AR$91)),COUNTIF($AS$1:$AS38,$AS38)),1)</f>
        <v>Canterbury</v>
      </c>
      <c r="AU38" s="105">
        <f t="shared" si="7"/>
        <v>38</v>
      </c>
    </row>
    <row r="39" spans="1:47" ht="14.4" x14ac:dyDescent="0.3">
      <c r="A39" s="22" t="s">
        <v>396</v>
      </c>
      <c r="B39" s="23" t="s">
        <v>31</v>
      </c>
      <c r="C39" s="22" t="str">
        <f>IFERROR(IFERROR(VLOOKUP(B39,classifications!$A$3:$B$330,2,FALSE),VLOOKUP(B39,'higher class'!$A$2:$B$33,2,FALSE)),"")</f>
        <v>Urban with Major Conurbation</v>
      </c>
      <c r="D39" s="22" t="str">
        <f>VLOOKUP(B39,region!$A$1:$B$344,2,FALSE)</f>
        <v>NW</v>
      </c>
      <c r="E39" s="17">
        <f>VLOOKUP(B39,lifesatisfactionALL!$B$8:$N$431,VLOOKUP(frontsheet!$B$11,years!$A$1:$B$12,2,FALSE),FALSE)</f>
        <v>7.46</v>
      </c>
      <c r="F39" s="9"/>
      <c r="G39" s="9"/>
      <c r="H39" s="9"/>
      <c r="I39" s="21"/>
      <c r="M39" t="s">
        <v>41</v>
      </c>
      <c r="N39" t="str">
        <f>VLOOKUP(M39,class!A$1:B$370,2,FALSE)</f>
        <v>Unitary authority</v>
      </c>
      <c r="O39" s="22" t="str">
        <f>IFERROR(IFERROR(VLOOKUP(M39,classifications!$A$3:$B$340,2,FALSE),VLOOKUP(N39,'higher class'!$A$2:$B$33,2,FALSE)),"")</f>
        <v>Urban with City and Town</v>
      </c>
      <c r="P39" s="7">
        <f t="shared" si="9"/>
        <v>7.31</v>
      </c>
      <c r="Q39" s="49">
        <f t="shared" si="8"/>
        <v>68</v>
      </c>
      <c r="R39" s="49">
        <f t="shared" si="10"/>
        <v>68</v>
      </c>
      <c r="V39" t="s">
        <v>310</v>
      </c>
      <c r="W39" s="3">
        <f t="shared" si="0"/>
        <v>9999</v>
      </c>
      <c r="X39" s="5">
        <f t="array" ref="X39">INDEX($W$1:$W$42,MATCH(SMALL(COUNTIF($W$1:$W$42,"&lt;"&amp;$W$1:$W$42),ROW($W39:$X39)),COUNTIF($W$1:$W$42,"&lt;"&amp;$W$1:$W$42),0))</f>
        <v>42</v>
      </c>
      <c r="Y39" s="50" t="str">
        <f t="array" ref="Y39">INDEX($V$1:$V$42,SMALL(IF($W$1:$W$42=$X39,ROW($W$1:$W$42)),COUNTIF($X$1:$X39,$X39)),1)</f>
        <v>Craven</v>
      </c>
      <c r="Z39" s="6">
        <f t="shared" si="1"/>
        <v>39</v>
      </c>
      <c r="AC39" t="s">
        <v>319</v>
      </c>
      <c r="AD39" s="2">
        <f t="shared" si="2"/>
        <v>30</v>
      </c>
      <c r="AE39" s="5">
        <f t="array" ref="AE39">INDEX($AD$1:$AD$41,MATCH(SMALL(COUNTIF($AD$1:$AD$41,"&lt;"&amp;$AD$1:$AD$41),ROW($AD39:$AE39)),COUNTIF($AD$1:$AD$41,"&lt;"&amp;$AD$1:$AD$41),0))</f>
        <v>39</v>
      </c>
      <c r="AF39" s="50" t="str">
        <f t="array" ref="AF39">INDEX($AC$1:$AC$41,SMALL(IF($AD$1:$AD$41=$AE39,ROW($AD$1:$AD$41)),COUNTIF($AE$1:$AE39,$AE39)),1)</f>
        <v>Fenland</v>
      </c>
      <c r="AG39" s="105">
        <f t="shared" si="3"/>
        <v>39</v>
      </c>
      <c r="AJ39" t="s">
        <v>243</v>
      </c>
      <c r="AK39" s="2">
        <f t="shared" si="4"/>
        <v>9</v>
      </c>
      <c r="AL39" s="5">
        <f t="array" ref="AL39">INDEX($AK$1:$AK$50,MATCH(SMALL(COUNTIF($AK$1:$AK$50,"&lt;"&amp;$AK$1:$AK$50),ROW($AK39:$AL39)),COUNTIF($AK$1:$AK$50,"&lt;"&amp;$AK$1:$AK$50),0))</f>
        <v>40</v>
      </c>
      <c r="AM39" s="50" t="str">
        <f t="array" ref="AM39">INDEX($AJ$1:$AJ$50,SMALL(IF($AK$1:$AK$50=$AL39,ROW($AK$1:$AK$50)),COUNTIF($AL$1:$AL39,$AL39)),1)</f>
        <v>Tandridge</v>
      </c>
      <c r="AN39" s="105">
        <f t="shared" si="5"/>
        <v>39</v>
      </c>
      <c r="AQ39" t="s">
        <v>143</v>
      </c>
      <c r="AR39" s="2">
        <f t="shared" si="6"/>
        <v>16</v>
      </c>
      <c r="AS39" s="5">
        <f t="array" ref="AS39">INDEX($AR$1:$AR$91,MATCH(SMALL(COUNTIF($AR$1:$AR$91,"&lt;"&amp;$AR$1:$AR$91),ROW($AR39:$AS39)),COUNTIF($AR$1:$AR$91,"&lt;"&amp;$AR$1:$AR$91),0))</f>
        <v>40</v>
      </c>
      <c r="AT39" s="50" t="str">
        <f t="array" ref="AT39">INDEX($AQ$1:$AQ$91,SMALL(IF($AR$1:$AR$91=$AS39,ROW($AR$1:$AR$91)),COUNTIF($AS$1:$AS39,$AS39)),1)</f>
        <v>Redditch</v>
      </c>
      <c r="AU39" s="105">
        <f t="shared" si="7"/>
        <v>38</v>
      </c>
    </row>
    <row r="40" spans="1:47" ht="14.4" x14ac:dyDescent="0.3">
      <c r="A40" s="22" t="s">
        <v>397</v>
      </c>
      <c r="B40" s="23" t="s">
        <v>48</v>
      </c>
      <c r="C40" s="22" t="str">
        <f>IFERROR(IFERROR(VLOOKUP(B40,classifications!$A$3:$B$330,2,FALSE),VLOOKUP(B40,'higher class'!$A$2:$B$33,2,FALSE)),"")</f>
        <v>Urban with Major Conurbation</v>
      </c>
      <c r="D40" s="22" t="str">
        <f>VLOOKUP(B40,region!$A$1:$B$344,2,FALSE)</f>
        <v>NW</v>
      </c>
      <c r="E40" s="17">
        <f>VLOOKUP(B40,lifesatisfactionALL!$B$8:$N$431,VLOOKUP(frontsheet!$B$11,years!$A$1:$B$12,2,FALSE),FALSE)</f>
        <v>7.49</v>
      </c>
      <c r="F40" s="9"/>
      <c r="G40" s="9"/>
      <c r="H40" s="9"/>
      <c r="I40" s="21"/>
      <c r="M40" t="s">
        <v>42</v>
      </c>
      <c r="N40" t="str">
        <f>VLOOKUP(M40,class!A$1:B$370,2,FALSE)</f>
        <v>Shire district</v>
      </c>
      <c r="O40" s="22" t="str">
        <f>IFERROR(IFERROR(VLOOKUP(M40,classifications!$A$3:$B$340,2,FALSE),VLOOKUP(N40,'higher class'!$A$2:$B$33,2,FALSE)),"")</f>
        <v>Urban with Significant Rural (rural including hub towns 26-49%)</v>
      </c>
      <c r="P40" s="7">
        <f t="shared" si="9"/>
        <v>7.85</v>
      </c>
      <c r="Q40" s="49">
        <f t="shared" si="8"/>
        <v>12</v>
      </c>
      <c r="R40" s="49">
        <f t="shared" si="10"/>
        <v>12</v>
      </c>
      <c r="V40" t="s">
        <v>313</v>
      </c>
      <c r="W40" s="3">
        <f t="shared" si="0"/>
        <v>10</v>
      </c>
      <c r="X40" s="5">
        <f t="array" ref="X40">INDEX($W$1:$W$42,MATCH(SMALL(COUNTIF($W$1:$W$42,"&lt;"&amp;$W$1:$W$42),ROW($W40:$X40)),COUNTIF($W$1:$W$42,"&lt;"&amp;$W$1:$W$42),0))</f>
        <v>9999</v>
      </c>
      <c r="Y40" s="50" t="str">
        <f t="array" ref="Y40">INDEX($V$1:$V$42,SMALL(IF($W$1:$W$42=$X40,ROW($W$1:$W$42)),COUNTIF($X$1:$X40,$X40)),1)</f>
        <v>Maldon</v>
      </c>
      <c r="Z40" s="6">
        <f t="shared" si="1"/>
        <v>9996</v>
      </c>
      <c r="AC40" t="s">
        <v>320</v>
      </c>
      <c r="AD40" s="2">
        <f t="shared" si="2"/>
        <v>12</v>
      </c>
      <c r="AE40" s="5">
        <f t="array" ref="AE40">INDEX($AD$1:$AD$41,MATCH(SMALL(COUNTIF($AD$1:$AD$41,"&lt;"&amp;$AD$1:$AD$41),ROW($AD40:$AE40)),COUNTIF($AD$1:$AD$41,"&lt;"&amp;$AD$1:$AD$41),0))</f>
        <v>40</v>
      </c>
      <c r="AF40" s="50" t="str">
        <f t="array" ref="AF40">INDEX($AC$1:$AC$41,SMALL(IF($AD$1:$AD$41=$AE40,ROW($AD$1:$AD$41)),COUNTIF($AE$1:$AE40,$AE40)),1)</f>
        <v>Chichester</v>
      </c>
      <c r="AG40" s="105">
        <f t="shared" si="3"/>
        <v>40</v>
      </c>
      <c r="AJ40" t="s">
        <v>254</v>
      </c>
      <c r="AK40" s="2">
        <f t="shared" si="4"/>
        <v>2</v>
      </c>
      <c r="AL40" s="5">
        <f t="array" ref="AL40">INDEX($AK$1:$AK$50,MATCH(SMALL(COUNTIF($AK$1:$AK$50,"&lt;"&amp;$AK$1:$AK$50),ROW($AK40:$AL40)),COUNTIF($AK$1:$AK$50,"&lt;"&amp;$AK$1:$AK$50),0))</f>
        <v>41</v>
      </c>
      <c r="AM40" s="50" t="str">
        <f t="array" ref="AM40">INDEX($AJ$1:$AJ$50,SMALL(IF($AK$1:$AK$50=$AL40,ROW($AK$1:$AK$50)),COUNTIF($AL$1:$AL40,$AL40)),1)</f>
        <v>Bath and North East Somerset</v>
      </c>
      <c r="AN40" s="105">
        <f t="shared" si="5"/>
        <v>40</v>
      </c>
      <c r="AQ40" t="s">
        <v>150</v>
      </c>
      <c r="AR40" s="2">
        <f t="shared" si="6"/>
        <v>56</v>
      </c>
      <c r="AS40" s="5">
        <f t="array" ref="AS40">INDEX($AR$1:$AR$91,MATCH(SMALL(COUNTIF($AR$1:$AR$91,"&lt;"&amp;$AR$1:$AR$91),ROW($AR40:$AS40)),COUNTIF($AR$1:$AR$91,"&lt;"&amp;$AR$1:$AR$91),0))</f>
        <v>42</v>
      </c>
      <c r="AT40" s="50" t="str">
        <f t="array" ref="AT40">INDEX($AQ$1:$AQ$91,SMALL(IF($AR$1:$AR$91=$AS40,ROW($AR$1:$AR$91)),COUNTIF($AS$1:$AS40,$AS40)),1)</f>
        <v>Plymouth</v>
      </c>
      <c r="AU40" s="105">
        <f t="shared" si="7"/>
        <v>40</v>
      </c>
    </row>
    <row r="41" spans="1:47" ht="14.4" x14ac:dyDescent="0.3">
      <c r="A41" s="22" t="s">
        <v>398</v>
      </c>
      <c r="B41" s="23" t="s">
        <v>167</v>
      </c>
      <c r="C41" s="22" t="str">
        <f>IFERROR(IFERROR(VLOOKUP(B41,classifications!$A$3:$B$330,2,FALSE),VLOOKUP(B41,'higher class'!$A$2:$B$33,2,FALSE)),"")</f>
        <v>Urban with Major Conurbation</v>
      </c>
      <c r="D41" s="22" t="str">
        <f>VLOOKUP(B41,region!$A$1:$B$344,2,FALSE)</f>
        <v>NW</v>
      </c>
      <c r="E41" s="17">
        <f>VLOOKUP(B41,lifesatisfactionALL!$B$8:$N$431,VLOOKUP(frontsheet!$B$11,years!$A$1:$B$12,2,FALSE),FALSE)</f>
        <v>6.97</v>
      </c>
      <c r="F41" s="9"/>
      <c r="G41" s="9"/>
      <c r="H41" s="9"/>
      <c r="I41" s="21"/>
      <c r="M41" t="s">
        <v>43</v>
      </c>
      <c r="N41" t="str">
        <f>VLOOKUP(M41,class!A$1:B$370,2,FALSE)</f>
        <v>London borough</v>
      </c>
      <c r="O41" s="22" t="str">
        <f>IFERROR(IFERROR(VLOOKUP(M41,classifications!$A$3:$B$340,2,FALSE),VLOOKUP(N41,'higher class'!$A$2:$B$33,2,FALSE)),"")</f>
        <v>Urban with Major Conurbation</v>
      </c>
      <c r="P41" s="7">
        <f t="shared" si="9"/>
        <v>7.33</v>
      </c>
      <c r="Q41" s="49">
        <f t="shared" si="8"/>
        <v>42</v>
      </c>
      <c r="R41" s="49">
        <f t="shared" si="10"/>
        <v>42</v>
      </c>
      <c r="V41" t="s">
        <v>314</v>
      </c>
      <c r="W41" s="3">
        <f t="shared" si="0"/>
        <v>8</v>
      </c>
      <c r="X41" s="5">
        <f t="array" ref="X41">INDEX($W$1:$W$42,MATCH(SMALL(COUNTIF($W$1:$W$42,"&lt;"&amp;$W$1:$W$42),ROW($W41:$X41)),COUNTIF($W$1:$W$42,"&lt;"&amp;$W$1:$W$42),0))</f>
        <v>9999</v>
      </c>
      <c r="Y41" s="50" t="str">
        <f t="array" ref="Y41">INDEX($V$1:$V$42,SMALL(IF($W$1:$W$42=$X41,ROW($W$1:$W$42)),COUNTIF($X$1:$X41,$X41)),1)</f>
        <v>Richmondshire</v>
      </c>
      <c r="Z41" s="6">
        <f t="shared" si="1"/>
        <v>9996</v>
      </c>
      <c r="AC41" t="s">
        <v>330</v>
      </c>
      <c r="AD41" s="2">
        <f t="shared" si="2"/>
        <v>6</v>
      </c>
      <c r="AE41" s="5">
        <f t="array" ref="AE41">INDEX($AD$1:$AD$41,MATCH(SMALL(COUNTIF($AD$1:$AD$41,"&lt;"&amp;$AD$1:$AD$41),ROW($AD41:$AE41)),COUNTIF($AD$1:$AD$41,"&lt;"&amp;$AD$1:$AD$41),0))</f>
        <v>41</v>
      </c>
      <c r="AF41" s="50" t="str">
        <f t="array" ref="AF41">INDEX($AC$1:$AC$41,SMALL(IF($AD$1:$AD$41=$AE41,ROW($AD$1:$AD$41)),COUNTIF($AE$1:$AE41,$AE41)),1)</f>
        <v>North West Leicestershire</v>
      </c>
      <c r="AG41" s="105">
        <f t="shared" si="3"/>
        <v>41</v>
      </c>
      <c r="AJ41" t="s">
        <v>263</v>
      </c>
      <c r="AK41" s="2">
        <f t="shared" si="4"/>
        <v>49</v>
      </c>
      <c r="AL41" s="5">
        <f t="array" ref="AL41">INDEX($AK$1:$AK$50,MATCH(SMALL(COUNTIF($AK$1:$AK$50,"&lt;"&amp;$AK$1:$AK$50),ROW($AK41:$AL41)),COUNTIF($AK$1:$AK$50,"&lt;"&amp;$AK$1:$AK$50),0))</f>
        <v>42</v>
      </c>
      <c r="AM41" s="50" t="str">
        <f t="array" ref="AM41">INDEX($AJ$1:$AJ$50,SMALL(IF($AK$1:$AK$50=$AL41,ROW($AK$1:$AK$50)),COUNTIF($AL$1:$AL41,$AL41)),1)</f>
        <v>Chorley</v>
      </c>
      <c r="AN41" s="105">
        <f t="shared" si="5"/>
        <v>41</v>
      </c>
      <c r="AQ41" t="s">
        <v>157</v>
      </c>
      <c r="AR41" s="2">
        <f t="shared" si="6"/>
        <v>60</v>
      </c>
      <c r="AS41" s="5">
        <f t="array" ref="AS41">INDEX($AR$1:$AR$91,MATCH(SMALL(COUNTIF($AR$1:$AR$91,"&lt;"&amp;$AR$1:$AR$91),ROW($AR41:$AS41)),COUNTIF($AR$1:$AR$91,"&lt;"&amp;$AR$1:$AR$91),0))</f>
        <v>42</v>
      </c>
      <c r="AT41" s="50" t="str">
        <f t="array" ref="AT41">INDEX($AQ$1:$AQ$91,SMALL(IF($AR$1:$AR$91=$AS41,ROW($AR$1:$AR$91)),COUNTIF($AS$1:$AS41,$AS41)),1)</f>
        <v>Rossendale</v>
      </c>
      <c r="AU41" s="105">
        <f t="shared" si="7"/>
        <v>40</v>
      </c>
    </row>
    <row r="42" spans="1:47" ht="14.4" x14ac:dyDescent="0.3">
      <c r="A42" s="22" t="s">
        <v>399</v>
      </c>
      <c r="B42" s="23" t="s">
        <v>202</v>
      </c>
      <c r="C42" s="22" t="str">
        <f>IFERROR(IFERROR(VLOOKUP(B42,classifications!$A$3:$B$330,2,FALSE),VLOOKUP(B42,'higher class'!$A$2:$B$33,2,FALSE)),"")</f>
        <v>Urban with Major Conurbation</v>
      </c>
      <c r="D42" s="22" t="str">
        <f>VLOOKUP(B42,region!$A$1:$B$344,2,FALSE)</f>
        <v>NW</v>
      </c>
      <c r="E42" s="17">
        <f>VLOOKUP(B42,lifesatisfactionALL!$B$8:$N$431,VLOOKUP(frontsheet!$B$11,years!$A$1:$B$12,2,FALSE),FALSE)</f>
        <v>7.21</v>
      </c>
      <c r="F42" s="9"/>
      <c r="G42" s="9"/>
      <c r="H42" s="9"/>
      <c r="I42" s="21"/>
      <c r="M42" t="s">
        <v>44</v>
      </c>
      <c r="N42" t="str">
        <f>VLOOKUP(M42,class!A$1:B$370,2,FALSE)</f>
        <v>Shire district</v>
      </c>
      <c r="O42" s="22" t="str">
        <f>IFERROR(IFERROR(VLOOKUP(M42,classifications!$A$3:$B$340,2,FALSE),VLOOKUP(N42,'higher class'!$A$2:$B$33,2,FALSE)),"")</f>
        <v>Urban with City and Town</v>
      </c>
      <c r="P42" s="7">
        <f t="shared" si="9"/>
        <v>7.38</v>
      </c>
      <c r="Q42" s="49">
        <f t="shared" si="8"/>
        <v>56</v>
      </c>
      <c r="R42" s="49">
        <f t="shared" si="10"/>
        <v>56</v>
      </c>
      <c r="V42" t="s">
        <v>328</v>
      </c>
      <c r="W42" s="3">
        <f t="shared" si="0"/>
        <v>35</v>
      </c>
      <c r="X42" s="5">
        <f t="array" ref="X42">INDEX($W$1:$W$42,MATCH(SMALL(COUNTIF($W$1:$W$42,"&lt;"&amp;$W$1:$W$42),ROW($W42:$X42)),COUNTIF($W$1:$W$42,"&lt;"&amp;$W$1:$W$42),0))</f>
        <v>9999</v>
      </c>
      <c r="Y42" s="50" t="str">
        <f t="array" ref="Y42">INDEX($V$1:$V$42,SMALL(IF($W$1:$W$42=$X42,ROW($W$1:$W$42)),COUNTIF($X$1:$X42,$X42)),1)</f>
        <v>West Devon</v>
      </c>
      <c r="Z42" s="6">
        <f t="shared" si="1"/>
        <v>9996</v>
      </c>
      <c r="AJ42" t="s">
        <v>270</v>
      </c>
      <c r="AK42" s="2">
        <f t="shared" si="4"/>
        <v>33</v>
      </c>
      <c r="AL42" s="5">
        <f t="array" ref="AL42">INDEX($AK$1:$AK$50,MATCH(SMALL(COUNTIF($AK$1:$AK$50,"&lt;"&amp;$AK$1:$AK$50),ROW($AK42:$AL42)),COUNTIF($AK$1:$AK$50,"&lt;"&amp;$AK$1:$AK$50),0))</f>
        <v>43</v>
      </c>
      <c r="AM42" s="50" t="str">
        <f t="array" ref="AM42">INDEX($AJ$1:$AJ$50,SMALL(IF($AK$1:$AK$50=$AL42,ROW($AK$1:$AK$50)),COUNTIF($AL$1:$AL42,$AL42)),1)</f>
        <v>Barrow-in-Furness</v>
      </c>
      <c r="AN42" s="105">
        <f t="shared" si="5"/>
        <v>42</v>
      </c>
      <c r="AQ42" t="s">
        <v>161</v>
      </c>
      <c r="AR42" s="2">
        <f t="shared" si="6"/>
        <v>89</v>
      </c>
      <c r="AS42" s="5">
        <f t="array" ref="AS42">INDEX($AR$1:$AR$91,MATCH(SMALL(COUNTIF($AR$1:$AR$91,"&lt;"&amp;$AR$1:$AR$91),ROW($AR42:$AS42)),COUNTIF($AR$1:$AR$91,"&lt;"&amp;$AR$1:$AR$91),0))</f>
        <v>42</v>
      </c>
      <c r="AT42" s="50" t="str">
        <f t="array" ref="AT42">INDEX($AQ$1:$AQ$91,SMALL(IF($AR$1:$AR$91=$AS42,ROW($AR$1:$AR$91)),COUNTIF($AS$1:$AS42,$AS42)),1)</f>
        <v>Warrington</v>
      </c>
      <c r="AU42" s="105">
        <f t="shared" si="7"/>
        <v>40</v>
      </c>
    </row>
    <row r="43" spans="1:47" ht="14.4" x14ac:dyDescent="0.3">
      <c r="A43" s="22" t="s">
        <v>400</v>
      </c>
      <c r="B43" s="23" t="s">
        <v>219</v>
      </c>
      <c r="C43" s="22" t="str">
        <f>IFERROR(IFERROR(VLOOKUP(B43,classifications!$A$3:$B$330,2,FALSE),VLOOKUP(B43,'higher class'!$A$2:$B$33,2,FALSE)),"")</f>
        <v>Urban with Major Conurbation</v>
      </c>
      <c r="D43" s="22" t="str">
        <f>VLOOKUP(B43,region!$A$1:$B$344,2,FALSE)</f>
        <v>NW</v>
      </c>
      <c r="E43" s="17">
        <f>VLOOKUP(B43,lifesatisfactionALL!$B$8:$N$431,VLOOKUP(frontsheet!$B$11,years!$A$1:$B$12,2,FALSE),FALSE)</f>
        <v>7.15</v>
      </c>
      <c r="F43" s="9"/>
      <c r="G43" s="9"/>
      <c r="H43" s="9"/>
      <c r="I43" s="21"/>
      <c r="M43" t="s">
        <v>45</v>
      </c>
      <c r="N43" t="str">
        <f>VLOOKUP(M43,class!A$1:B$370,2,FALSE)</f>
        <v>Shire district</v>
      </c>
      <c r="O43" s="22" t="str">
        <f>IFERROR(IFERROR(VLOOKUP(M43,classifications!$A$3:$B$340,2,FALSE),VLOOKUP(N43,'higher class'!$A$2:$B$33,2,FALSE)),"")</f>
        <v>Urban with Major Conurbation</v>
      </c>
      <c r="P43" s="7">
        <f t="shared" si="9"/>
        <v>7.56</v>
      </c>
      <c r="Q43" s="49">
        <f t="shared" si="8"/>
        <v>14</v>
      </c>
      <c r="R43" s="49">
        <f t="shared" si="10"/>
        <v>14</v>
      </c>
      <c r="Z43" s="7"/>
      <c r="AJ43" t="s">
        <v>279</v>
      </c>
      <c r="AK43" s="2">
        <f t="shared" si="4"/>
        <v>40</v>
      </c>
      <c r="AL43" s="5">
        <f t="array" ref="AL43">INDEX($AK$1:$AK$50,MATCH(SMALL(COUNTIF($AK$1:$AK$50,"&lt;"&amp;$AK$1:$AK$50),ROW($AK43:$AL43)),COUNTIF($AK$1:$AK$50,"&lt;"&amp;$AK$1:$AK$50),0))</f>
        <v>43</v>
      </c>
      <c r="AM43" s="50" t="str">
        <f t="array" ref="AM43">INDEX($AJ$1:$AJ$50,SMALL(IF($AK$1:$AK$50=$AL43,ROW($AK$1:$AK$50)),COUNTIF($AL$1:$AL43,$AL43)),1)</f>
        <v>Lewes</v>
      </c>
      <c r="AN43" s="105">
        <f t="shared" si="5"/>
        <v>42</v>
      </c>
      <c r="AQ43" t="s">
        <v>163</v>
      </c>
      <c r="AR43" s="2">
        <f t="shared" si="6"/>
        <v>69</v>
      </c>
      <c r="AS43" s="5">
        <f t="array" ref="AS43">INDEX($AR$1:$AR$91,MATCH(SMALL(COUNTIF($AR$1:$AR$91,"&lt;"&amp;$AR$1:$AR$91),ROW($AR43:$AS43)),COUNTIF($AR$1:$AR$91,"&lt;"&amp;$AR$1:$AR$91),0))</f>
        <v>45</v>
      </c>
      <c r="AT43" s="50" t="str">
        <f t="array" ref="AT43">INDEX($AQ$1:$AQ$91,SMALL(IF($AR$1:$AR$91=$AS43,ROW($AR$1:$AR$91)),COUNTIF($AS$1:$AS43,$AS43)),1)</f>
        <v>Gloucester</v>
      </c>
      <c r="AU43" s="105">
        <f t="shared" si="7"/>
        <v>43</v>
      </c>
    </row>
    <row r="44" spans="1:47" ht="14.4" x14ac:dyDescent="0.3">
      <c r="A44" s="22" t="s">
        <v>401</v>
      </c>
      <c r="B44" s="23" t="s">
        <v>230</v>
      </c>
      <c r="C44" s="22" t="str">
        <f>IFERROR(IFERROR(VLOOKUP(B44,classifications!$A$3:$B$330,2,FALSE),VLOOKUP(B44,'higher class'!$A$2:$B$33,2,FALSE)),"")</f>
        <v>Urban with Major Conurbation</v>
      </c>
      <c r="D44" s="22" t="str">
        <f>VLOOKUP(B44,region!$A$1:$B$344,2,FALSE)</f>
        <v>NW</v>
      </c>
      <c r="E44" s="17">
        <f>VLOOKUP(B44,lifesatisfactionALL!$B$8:$N$431,VLOOKUP(frontsheet!$B$11,years!$A$1:$B$12,2,FALSE),FALSE)</f>
        <v>7.37</v>
      </c>
      <c r="F44" s="9"/>
      <c r="G44" s="9"/>
      <c r="H44" s="9"/>
      <c r="I44" s="21"/>
      <c r="M44" t="s">
        <v>46</v>
      </c>
      <c r="N44" t="str">
        <f>VLOOKUP(M44,class!A$1:B$370,2,FALSE)</f>
        <v>Shire district</v>
      </c>
      <c r="O44" s="22" t="str">
        <f>IFERROR(IFERROR(VLOOKUP(M44,classifications!$A$3:$B$340,2,FALSE),VLOOKUP(N44,'higher class'!$A$2:$B$33,2,FALSE)),"")</f>
        <v>Urban with Minor Conurbation</v>
      </c>
      <c r="P44" s="7">
        <f t="shared" si="9"/>
        <v>7.25</v>
      </c>
      <c r="Q44" s="49">
        <f t="shared" si="8"/>
        <v>8</v>
      </c>
      <c r="R44" s="49">
        <f t="shared" si="10"/>
        <v>8</v>
      </c>
      <c r="Z44" s="7"/>
      <c r="AJ44" t="s">
        <v>284</v>
      </c>
      <c r="AK44" s="2">
        <f t="shared" si="4"/>
        <v>9</v>
      </c>
      <c r="AL44" s="5">
        <f t="array" ref="AL44">INDEX($AK$1:$AK$50,MATCH(SMALL(COUNTIF($AK$1:$AK$50,"&lt;"&amp;$AK$1:$AK$50),ROW($AK44:$AL44)),COUNTIF($AK$1:$AK$50,"&lt;"&amp;$AK$1:$AK$50),0))</f>
        <v>45</v>
      </c>
      <c r="AM44" s="50" t="str">
        <f t="array" ref="AM44">INDEX($AJ$1:$AJ$50,SMALL(IF($AK$1:$AK$50=$AL44,ROW($AK$1:$AK$50)),COUNTIF($AL$1:$AL44,$AL44)),1)</f>
        <v>Ashford</v>
      </c>
      <c r="AN44" s="105">
        <f t="shared" si="5"/>
        <v>44</v>
      </c>
      <c r="AQ44" t="s">
        <v>168</v>
      </c>
      <c r="AR44" s="2">
        <f t="shared" si="6"/>
        <v>81</v>
      </c>
      <c r="AS44" s="5">
        <f t="array" ref="AS44">INDEX($AR$1:$AR$91,MATCH(SMALL(COUNTIF($AR$1:$AR$91,"&lt;"&amp;$AR$1:$AR$91),ROW($AR44:$AS44)),COUNTIF($AR$1:$AR$91,"&lt;"&amp;$AR$1:$AR$91),0))</f>
        <v>46</v>
      </c>
      <c r="AT44" s="50" t="str">
        <f t="array" ref="AT44">INDEX($AQ$1:$AQ$91,SMALL(IF($AR$1:$AR$91=$AS44,ROW($AR$1:$AR$91)),COUNTIF($AS$1:$AS44,$AS44)),1)</f>
        <v>Reading</v>
      </c>
      <c r="AU44" s="105">
        <f t="shared" si="7"/>
        <v>44</v>
      </c>
    </row>
    <row r="45" spans="1:47" ht="14.4" x14ac:dyDescent="0.3">
      <c r="A45" s="22" t="s">
        <v>402</v>
      </c>
      <c r="B45" s="23" t="s">
        <v>266</v>
      </c>
      <c r="C45" s="22" t="str">
        <f>IFERROR(IFERROR(VLOOKUP(B45,classifications!$A$3:$B$330,2,FALSE),VLOOKUP(B45,'higher class'!$A$2:$B$33,2,FALSE)),"")</f>
        <v>Urban with Major Conurbation</v>
      </c>
      <c r="D45" s="22" t="str">
        <f>VLOOKUP(B45,region!$A$1:$B$344,2,FALSE)</f>
        <v>NW</v>
      </c>
      <c r="E45" s="17">
        <f>VLOOKUP(B45,lifesatisfactionALL!$B$8:$N$431,VLOOKUP(frontsheet!$B$11,years!$A$1:$B$12,2,FALSE),FALSE)</f>
        <v>7.53</v>
      </c>
      <c r="F45" s="9"/>
      <c r="G45" s="9"/>
      <c r="H45" s="9"/>
      <c r="I45" s="21"/>
      <c r="M45" t="s">
        <v>885</v>
      </c>
      <c r="N45" t="str">
        <f>VLOOKUP(M45,class!A$1:B$370,2,FALSE)</f>
        <v>Unitary authority</v>
      </c>
      <c r="O45" s="22" t="str">
        <f>IFERROR(IFERROR(VLOOKUP(M45,classifications!$A$3:$B$340,2,FALSE),VLOOKUP(N45,'higher class'!$A$2:$B$33,2,FALSE)),"")</f>
        <v>Urban with Significant Rural (rural including hub towns 26-49%)</v>
      </c>
      <c r="P45" s="7">
        <f t="shared" si="9"/>
        <v>7.63</v>
      </c>
      <c r="Q45" s="49">
        <f t="shared" si="8"/>
        <v>19</v>
      </c>
      <c r="R45" s="49">
        <f t="shared" si="10"/>
        <v>19</v>
      </c>
      <c r="Z45" s="7"/>
      <c r="AE45" s="7">
        <f>COUNTIF(AE1:AE41,"9999")</f>
        <v>0</v>
      </c>
      <c r="AJ45" t="s">
        <v>289</v>
      </c>
      <c r="AK45" s="2">
        <f t="shared" si="4"/>
        <v>30</v>
      </c>
      <c r="AL45" s="5">
        <f t="array" ref="AL45">INDEX($AK$1:$AK$50,MATCH(SMALL(COUNTIF($AK$1:$AK$50,"&lt;"&amp;$AK$1:$AK$50),ROW($AK45:$AL45)),COUNTIF($AK$1:$AK$50,"&lt;"&amp;$AK$1:$AK$50),0))</f>
        <v>46</v>
      </c>
      <c r="AM45" s="50" t="str">
        <f t="array" ref="AM45">INDEX($AJ$1:$AJ$50,SMALL(IF($AK$1:$AK$50=$AL45,ROW($AK$1:$AK$50)),COUNTIF($AL$1:$AL45,$AL45)),1)</f>
        <v>Basingstoke and Deane</v>
      </c>
      <c r="AN45" s="105">
        <f t="shared" si="5"/>
        <v>45</v>
      </c>
      <c r="AQ45" t="s">
        <v>169</v>
      </c>
      <c r="AR45" s="2">
        <f t="shared" si="6"/>
        <v>72</v>
      </c>
      <c r="AS45" s="5">
        <f t="array" ref="AS45">INDEX($AR$1:$AR$91,MATCH(SMALL(COUNTIF($AR$1:$AR$91,"&lt;"&amp;$AR$1:$AR$91),ROW($AR45:$AS45)),COUNTIF($AR$1:$AR$91,"&lt;"&amp;$AR$1:$AR$91),0))</f>
        <v>46</v>
      </c>
      <c r="AT45" s="50" t="str">
        <f t="array" ref="AT45">INDEX($AQ$1:$AQ$91,SMALL(IF($AR$1:$AR$91=$AS45,ROW($AR$1:$AR$91)),COUNTIF($AS$1:$AS45,$AS45)),1)</f>
        <v>Swindon</v>
      </c>
      <c r="AU45" s="105">
        <f t="shared" si="7"/>
        <v>44</v>
      </c>
    </row>
    <row r="46" spans="1:47" ht="14.4" x14ac:dyDescent="0.3">
      <c r="A46" s="22" t="s">
        <v>403</v>
      </c>
      <c r="B46" s="23" t="s">
        <v>277</v>
      </c>
      <c r="C46" s="22" t="str">
        <f>IFERROR(IFERROR(VLOOKUP(B46,classifications!$A$3:$B$330,2,FALSE),VLOOKUP(B46,'higher class'!$A$2:$B$33,2,FALSE)),"")</f>
        <v>Urban with Major Conurbation</v>
      </c>
      <c r="D46" s="22" t="str">
        <f>VLOOKUP(B46,region!$A$1:$B$344,2,FALSE)</f>
        <v>NW</v>
      </c>
      <c r="E46" s="17">
        <f>VLOOKUP(B46,lifesatisfactionALL!$B$8:$N$431,VLOOKUP(frontsheet!$B$11,years!$A$1:$B$12,2,FALSE),FALSE)</f>
        <v>7.32</v>
      </c>
      <c r="F46" s="9"/>
      <c r="G46" s="9"/>
      <c r="H46" s="9"/>
      <c r="I46" s="21"/>
      <c r="M46" t="s">
        <v>47</v>
      </c>
      <c r="N46" t="str">
        <f>VLOOKUP(M46,class!A$1:B$370,2,FALSE)</f>
        <v>Shire district</v>
      </c>
      <c r="O46" s="22" t="str">
        <f>IFERROR(IFERROR(VLOOKUP(M46,classifications!$A$3:$B$340,2,FALSE),VLOOKUP(N46,'higher class'!$A$2:$B$33,2,FALSE)),"")</f>
        <v>Urban with City and Town</v>
      </c>
      <c r="P46" s="7" t="str">
        <f t="shared" si="9"/>
        <v>x</v>
      </c>
      <c r="Q46" s="49">
        <f t="shared" si="8"/>
        <v>1</v>
      </c>
      <c r="R46" s="49">
        <f t="shared" si="10"/>
        <v>9999</v>
      </c>
      <c r="X46" s="7">
        <f>COUNTIF(X1:X42,"9999")</f>
        <v>3</v>
      </c>
      <c r="Z46" s="7"/>
      <c r="AJ46" t="s">
        <v>294</v>
      </c>
      <c r="AK46" s="2">
        <f t="shared" si="4"/>
        <v>15</v>
      </c>
      <c r="AL46" s="5">
        <f t="array" ref="AL46">INDEX($AK$1:$AK$50,MATCH(SMALL(COUNTIF($AK$1:$AK$50,"&lt;"&amp;$AK$1:$AK$50),ROW($AK46:$AL46)),COUNTIF($AK$1:$AK$50,"&lt;"&amp;$AK$1:$AK$50),0))</f>
        <v>47</v>
      </c>
      <c r="AM46" s="50" t="str">
        <f t="array" ref="AM46">INDEX($AJ$1:$AJ$50,SMALL(IF($AK$1:$AK$50=$AL46,ROW($AK$1:$AK$50)),COUNTIF($AL$1:$AL46,$AL46)),1)</f>
        <v>Redcar and Cleveland</v>
      </c>
      <c r="AN46" s="105">
        <f t="shared" si="5"/>
        <v>46</v>
      </c>
      <c r="AQ46" t="s">
        <v>175</v>
      </c>
      <c r="AR46" s="2">
        <f t="shared" si="6"/>
        <v>3</v>
      </c>
      <c r="AS46" s="5">
        <f t="array" ref="AS46">INDEX($AR$1:$AR$91,MATCH(SMALL(COUNTIF($AR$1:$AR$91,"&lt;"&amp;$AR$1:$AR$91),ROW($AR46:$AS46)),COUNTIF($AR$1:$AR$91,"&lt;"&amp;$AR$1:$AR$91),0))</f>
        <v>48</v>
      </c>
      <c r="AT46" s="50" t="str">
        <f t="array" ref="AT46">INDEX($AQ$1:$AQ$91,SMALL(IF($AR$1:$AR$91=$AS46,ROW($AR$1:$AR$91)),COUNTIF($AS$1:$AS46,$AS46)),1)</f>
        <v>Basildon</v>
      </c>
      <c r="AU46" s="105">
        <f t="shared" si="7"/>
        <v>46</v>
      </c>
    </row>
    <row r="47" spans="1:47" ht="14.4" x14ac:dyDescent="0.3">
      <c r="A47" s="22" t="s">
        <v>404</v>
      </c>
      <c r="B47" s="23" t="s">
        <v>293</v>
      </c>
      <c r="C47" s="22" t="str">
        <f>IFERROR(IFERROR(VLOOKUP(B47,classifications!$A$3:$B$330,2,FALSE),VLOOKUP(B47,'higher class'!$A$2:$B$33,2,FALSE)),"")</f>
        <v>Urban with Major Conurbation</v>
      </c>
      <c r="D47" s="22" t="str">
        <f>VLOOKUP(B47,region!$A$1:$B$344,2,FALSE)</f>
        <v>NW</v>
      </c>
      <c r="E47" s="17">
        <f>VLOOKUP(B47,lifesatisfactionALL!$B$8:$N$431,VLOOKUP(frontsheet!$B$11,years!$A$1:$B$12,2,FALSE),FALSE)</f>
        <v>7.46</v>
      </c>
      <c r="F47" s="9"/>
      <c r="G47" s="9"/>
      <c r="H47" s="9"/>
      <c r="I47" s="21"/>
      <c r="M47" t="s">
        <v>48</v>
      </c>
      <c r="N47" t="str">
        <f>VLOOKUP(M47,class!A$1:B$370,2,FALSE)</f>
        <v>Metropolitan district</v>
      </c>
      <c r="O47" s="22" t="str">
        <f>IFERROR(IFERROR(VLOOKUP(M47,classifications!$A$3:$B$340,2,FALSE),VLOOKUP(N47,'higher class'!$A$2:$B$33,2,FALSE)),"")</f>
        <v>Urban with Major Conurbation</v>
      </c>
      <c r="P47" s="7">
        <f t="shared" si="9"/>
        <v>7.49</v>
      </c>
      <c r="Q47" s="49">
        <f t="shared" si="8"/>
        <v>22</v>
      </c>
      <c r="R47" s="49">
        <f t="shared" si="10"/>
        <v>22</v>
      </c>
      <c r="Z47" s="7"/>
      <c r="AJ47" t="s">
        <v>309</v>
      </c>
      <c r="AK47" s="2">
        <f t="shared" si="4"/>
        <v>30</v>
      </c>
      <c r="AL47" s="5">
        <f t="array" ref="AL47">INDEX($AK$1:$AK$50,MATCH(SMALL(COUNTIF($AK$1:$AK$50,"&lt;"&amp;$AK$1:$AK$50),ROW($AK47:$AL47)),COUNTIF($AK$1:$AK$50,"&lt;"&amp;$AK$1:$AK$50),0))</f>
        <v>48</v>
      </c>
      <c r="AM47" s="50" t="str">
        <f t="array" ref="AM47">INDEX($AJ$1:$AJ$50,SMALL(IF($AK$1:$AK$50=$AL47,ROW($AK$1:$AK$50)),COUNTIF($AL$1:$AL47,$AL47)),1)</f>
        <v>North Northamptonshire</v>
      </c>
      <c r="AN47" s="105">
        <f t="shared" si="5"/>
        <v>47</v>
      </c>
      <c r="AQ47" t="s">
        <v>176</v>
      </c>
      <c r="AR47" s="2">
        <f t="shared" si="6"/>
        <v>64</v>
      </c>
      <c r="AS47" s="5">
        <f t="array" ref="AS47">INDEX($AR$1:$AR$91,MATCH(SMALL(COUNTIF($AR$1:$AR$91,"&lt;"&amp;$AR$1:$AR$91),ROW($AR47:$AS47)),COUNTIF($AR$1:$AR$91,"&lt;"&amp;$AR$1:$AR$91),0))</f>
        <v>48</v>
      </c>
      <c r="AT47" s="50" t="str">
        <f t="array" ref="AT47">INDEX($AQ$1:$AQ$91,SMALL(IF($AR$1:$AR$91=$AS47,ROW($AR$1:$AR$91)),COUNTIF($AS$1:$AS47,$AS47)),1)</f>
        <v>Rochford</v>
      </c>
      <c r="AU47" s="105">
        <f t="shared" si="7"/>
        <v>46</v>
      </c>
    </row>
    <row r="48" spans="1:47" ht="14.4" x14ac:dyDescent="0.3">
      <c r="A48" s="22" t="s">
        <v>405</v>
      </c>
      <c r="B48" s="23" t="s">
        <v>318</v>
      </c>
      <c r="C48" s="22" t="str">
        <f>IFERROR(IFERROR(VLOOKUP(B48,classifications!$A$3:$B$330,2,FALSE),VLOOKUP(B48,'higher class'!$A$2:$B$33,2,FALSE)),"")</f>
        <v>Urban with Major Conurbation</v>
      </c>
      <c r="D48" s="22" t="str">
        <f>VLOOKUP(B48,region!$A$1:$B$344,2,FALSE)</f>
        <v>NW</v>
      </c>
      <c r="E48" s="17">
        <f>VLOOKUP(B48,lifesatisfactionALL!$B$8:$N$431,VLOOKUP(frontsheet!$B$11,years!$A$1:$B$12,2,FALSE),FALSE)</f>
        <v>7.59</v>
      </c>
      <c r="F48" s="9"/>
      <c r="G48" s="9"/>
      <c r="H48" s="9"/>
      <c r="I48" s="21"/>
      <c r="M48" t="s">
        <v>49</v>
      </c>
      <c r="N48" t="str">
        <f>VLOOKUP(M48,class!A$1:B$370,2,FALSE)</f>
        <v>Metropolitan district</v>
      </c>
      <c r="O48" s="22" t="str">
        <f>IFERROR(IFERROR(VLOOKUP(M48,classifications!$A$3:$B$340,2,FALSE),VLOOKUP(N48,'higher class'!$A$2:$B$33,2,FALSE)),"")</f>
        <v>Urban with Major Conurbation</v>
      </c>
      <c r="P48" s="7">
        <f t="shared" si="9"/>
        <v>7.28</v>
      </c>
      <c r="Q48" s="49">
        <f t="shared" si="8"/>
        <v>50</v>
      </c>
      <c r="R48" s="49">
        <f t="shared" si="10"/>
        <v>50</v>
      </c>
      <c r="Z48" s="7"/>
      <c r="AJ48" t="s">
        <v>312</v>
      </c>
      <c r="AK48" s="2">
        <f t="shared" si="4"/>
        <v>33</v>
      </c>
      <c r="AL48" s="5">
        <f t="array" ref="AL48">INDEX($AK$1:$AK$50,MATCH(SMALL(COUNTIF($AK$1:$AK$50,"&lt;"&amp;$AK$1:$AK$50),ROW($AK48:$AL48)),COUNTIF($AK$1:$AK$50,"&lt;"&amp;$AK$1:$AK$50),0))</f>
        <v>49</v>
      </c>
      <c r="AM48" s="50" t="str">
        <f t="array" ref="AM48">INDEX($AJ$1:$AJ$50,SMALL(IF($AK$1:$AK$50=$AL48,ROW($AK$1:$AK$50)),COUNTIF($AL$1:$AL48,$AL48)),1)</f>
        <v>Stafford</v>
      </c>
      <c r="AN48" s="105">
        <f t="shared" si="5"/>
        <v>48</v>
      </c>
      <c r="AQ48" t="s">
        <v>177</v>
      </c>
      <c r="AR48" s="2">
        <f t="shared" si="6"/>
        <v>33</v>
      </c>
      <c r="AS48" s="5">
        <f t="array" ref="AS48">INDEX($AR$1:$AR$91,MATCH(SMALL(COUNTIF($AR$1:$AR$91,"&lt;"&amp;$AR$1:$AR$91),ROW($AR48:$AS48)),COUNTIF($AR$1:$AR$91,"&lt;"&amp;$AR$1:$AR$91),0))</f>
        <v>48</v>
      </c>
      <c r="AT48" s="50" t="str">
        <f t="array" ref="AT48">INDEX($AQ$1:$AQ$91,SMALL(IF($AR$1:$AR$91=$AS48,ROW($AR$1:$AR$91)),COUNTIF($AS$1:$AS48,$AS48)),1)</f>
        <v>Stevenage</v>
      </c>
      <c r="AU48" s="105">
        <f t="shared" si="7"/>
        <v>46</v>
      </c>
    </row>
    <row r="49" spans="1:47" ht="14.4" x14ac:dyDescent="0.3">
      <c r="A49" s="22" t="s">
        <v>406</v>
      </c>
      <c r="B49" s="23" t="s">
        <v>340</v>
      </c>
      <c r="C49" s="22" t="str">
        <f>IFERROR(IFERROR(VLOOKUP(B49,classifications!$A$3:$B$330,2,FALSE),VLOOKUP(B49,'higher class'!$A$2:$B$33,2,FALSE)),"")</f>
        <v>Predominantly Urban</v>
      </c>
      <c r="D49" s="22" t="str">
        <f>VLOOKUP(B49,region!$A$1:$B$344,2,FALSE)</f>
        <v>NW</v>
      </c>
      <c r="E49" s="17">
        <f>VLOOKUP(B49,lifesatisfactionALL!$B$8:$N$431,VLOOKUP(frontsheet!$B$11,years!$A$1:$B$12,2,FALSE),FALSE)</f>
        <v>7.52</v>
      </c>
      <c r="F49" s="9"/>
      <c r="G49" s="9"/>
      <c r="H49" s="9"/>
      <c r="I49" s="21"/>
      <c r="M49" t="s">
        <v>50</v>
      </c>
      <c r="N49" t="str">
        <f>VLOOKUP(M49,class!A$1:B$370,2,FALSE)</f>
        <v>Shire district</v>
      </c>
      <c r="O49" s="22" t="str">
        <f>IFERROR(IFERROR(VLOOKUP(M49,classifications!$A$3:$B$340,2,FALSE),VLOOKUP(N49,'higher class'!$A$2:$B$33,2,FALSE)),"")</f>
        <v>Urban with City and Town</v>
      </c>
      <c r="P49" s="7">
        <f t="shared" si="9"/>
        <v>6.46</v>
      </c>
      <c r="Q49" s="49">
        <f t="shared" si="8"/>
        <v>91</v>
      </c>
      <c r="R49" s="49">
        <f t="shared" si="10"/>
        <v>91</v>
      </c>
      <c r="Z49" s="7"/>
      <c r="AJ49" t="s">
        <v>1030</v>
      </c>
      <c r="AK49" s="2">
        <f t="shared" si="4"/>
        <v>27</v>
      </c>
      <c r="AL49" s="5">
        <f t="array" ref="AL49">INDEX($AK$1:$AK$50,MATCH(SMALL(COUNTIF($AK$1:$AK$50,"&lt;"&amp;$AK$1:$AK$50),ROW($AK49:$AL49)),COUNTIF($AK$1:$AK$50,"&lt;"&amp;$AK$1:$AK$50),0))</f>
        <v>50</v>
      </c>
      <c r="AM49" s="50" t="str">
        <f t="array" ref="AM49">INDEX($AJ$1:$AJ$50,SMALL(IF($AK$1:$AK$50=$AL49,ROW($AK$1:$AK$50)),COUNTIF($AL$1:$AL49,$AL49)),1)</f>
        <v>Dover</v>
      </c>
      <c r="AN49" s="105">
        <f t="shared" si="5"/>
        <v>49</v>
      </c>
      <c r="AQ49" t="s">
        <v>182</v>
      </c>
      <c r="AR49" s="2">
        <f t="shared" si="6"/>
        <v>29</v>
      </c>
      <c r="AS49" s="5">
        <f t="array" ref="AS49">INDEX($AR$1:$AR$91,MATCH(SMALL(COUNTIF($AR$1:$AR$91,"&lt;"&amp;$AR$1:$AR$91),ROW($AR49:$AS49)),COUNTIF($AR$1:$AR$91,"&lt;"&amp;$AR$1:$AR$91),0))</f>
        <v>48</v>
      </c>
      <c r="AT49" s="50" t="str">
        <f t="array" ref="AT49">INDEX($AQ$1:$AQ$91,SMALL(IF($AR$1:$AR$91=$AS49,ROW($AR$1:$AR$91)),COUNTIF($AS$1:$AS49,$AS49)),1)</f>
        <v>Torbay</v>
      </c>
      <c r="AU49" s="105">
        <f t="shared" si="7"/>
        <v>46</v>
      </c>
    </row>
    <row r="50" spans="1:47" ht="14.4" x14ac:dyDescent="0.3">
      <c r="A50" s="22" t="s">
        <v>407</v>
      </c>
      <c r="B50" s="23" t="s">
        <v>47</v>
      </c>
      <c r="C50" s="22" t="str">
        <f>IFERROR(IFERROR(VLOOKUP(B50,classifications!$A$3:$B$330,2,FALSE),VLOOKUP(B50,'higher class'!$A$2:$B$33,2,FALSE)),"")</f>
        <v>Urban with City and Town</v>
      </c>
      <c r="D50" s="22" t="str">
        <f>VLOOKUP(B50,region!$A$1:$B$344,2,FALSE)</f>
        <v>NW</v>
      </c>
      <c r="E50" s="17" t="str">
        <f>VLOOKUP(B50,lifesatisfactionALL!$B$8:$N$431,VLOOKUP(frontsheet!$B$11,years!$A$1:$B$12,2,FALSE),FALSE)</f>
        <v>x</v>
      </c>
      <c r="F50" s="9"/>
      <c r="G50" s="9"/>
      <c r="H50" s="9"/>
      <c r="I50" s="21"/>
      <c r="M50" t="s">
        <v>51</v>
      </c>
      <c r="N50" t="str">
        <f>VLOOKUP(M50,class!A$1:B$370,2,FALSE)</f>
        <v>London borough</v>
      </c>
      <c r="O50" s="22" t="str">
        <f>IFERROR(IFERROR(VLOOKUP(M50,classifications!$A$3:$B$340,2,FALSE),VLOOKUP(N50,'higher class'!$A$2:$B$33,2,FALSE)),"")</f>
        <v>Urban with Major Conurbation</v>
      </c>
      <c r="P50" s="7">
        <f t="shared" si="9"/>
        <v>7.29</v>
      </c>
      <c r="Q50" s="49">
        <f t="shared" si="8"/>
        <v>48</v>
      </c>
      <c r="R50" s="49">
        <f t="shared" si="10"/>
        <v>48</v>
      </c>
      <c r="Z50" s="7"/>
      <c r="AJ50" t="s">
        <v>331</v>
      </c>
      <c r="AK50" s="2">
        <f t="shared" si="4"/>
        <v>24</v>
      </c>
      <c r="AL50" s="5">
        <f t="array" ref="AL50">INDEX($AK$1:$AK$50,MATCH(SMALL(COUNTIF($AK$1:$AK$50,"&lt;"&amp;$AK$1:$AK$50),ROW($AK50:$AL50)),COUNTIF($AK$1:$AK$50,"&lt;"&amp;$AK$1:$AK$50),0))</f>
        <v>9999</v>
      </c>
      <c r="AM50" s="50" t="str">
        <f t="array" ref="AM50">INDEX($AJ$1:$AJ$50,SMALL(IF($AK$1:$AK$50=$AL50,ROW($AK$1:$AK$50)),COUNTIF($AL$1:$AL50,$AL50)),1)</f>
        <v>Boston</v>
      </c>
      <c r="AN50" s="105">
        <f t="shared" si="5"/>
        <v>9998</v>
      </c>
      <c r="AQ50" t="s">
        <v>186</v>
      </c>
      <c r="AR50" s="2">
        <f t="shared" si="6"/>
        <v>79</v>
      </c>
      <c r="AS50" s="5">
        <f t="array" ref="AS50">INDEX($AR$1:$AR$91,MATCH(SMALL(COUNTIF($AR$1:$AR$91,"&lt;"&amp;$AR$1:$AR$91),ROW($AR50:$AS50)),COUNTIF($AR$1:$AR$91,"&lt;"&amp;$AR$1:$AR$91),0))</f>
        <v>52</v>
      </c>
      <c r="AT50" s="50" t="str">
        <f t="array" ref="AT50">INDEX($AQ$1:$AQ$91,SMALL(IF($AR$1:$AR$91=$AS50,ROW($AR$1:$AR$91)),COUNTIF($AS$1:$AS50,$AS50)),1)</f>
        <v>Cheltenham</v>
      </c>
      <c r="AU50" s="105">
        <f t="shared" si="7"/>
        <v>50</v>
      </c>
    </row>
    <row r="51" spans="1:47" ht="14.4" x14ac:dyDescent="0.3">
      <c r="A51" s="22" t="s">
        <v>408</v>
      </c>
      <c r="B51" s="23" t="s">
        <v>66</v>
      </c>
      <c r="C51" s="22" t="str">
        <f>IFERROR(IFERROR(VLOOKUP(B51,classifications!$A$3:$B$330,2,FALSE),VLOOKUP(B51,'higher class'!$A$2:$B$33,2,FALSE)),"")</f>
        <v>Urban with Significant Rural (rural including hub towns 26-49%)</v>
      </c>
      <c r="D51" s="22" t="str">
        <f>VLOOKUP(B51,region!$A$1:$B$344,2,FALSE)</f>
        <v>NW</v>
      </c>
      <c r="E51" s="17">
        <f>VLOOKUP(B51,lifesatisfactionALL!$B$8:$N$431,VLOOKUP(frontsheet!$B$11,years!$A$1:$B$12,2,FALSE),FALSE)</f>
        <v>7.37</v>
      </c>
      <c r="F51" s="9"/>
      <c r="G51" s="9"/>
      <c r="H51" s="9"/>
      <c r="I51" s="21"/>
      <c r="M51" t="s">
        <v>52</v>
      </c>
      <c r="N51" t="str">
        <f>VLOOKUP(M51,class!A$1:B$370,2,FALSE)</f>
        <v>Shire district</v>
      </c>
      <c r="O51" s="22" t="str">
        <f>IFERROR(IFERROR(VLOOKUP(M51,classifications!$A$3:$B$340,2,FALSE),VLOOKUP(N51,'higher class'!$A$2:$B$33,2,FALSE)),"")</f>
        <v>Urban with Significant Rural (rural including hub towns 26-49%)</v>
      </c>
      <c r="P51" s="7">
        <f t="shared" si="9"/>
        <v>7.95</v>
      </c>
      <c r="Q51" s="49">
        <f t="shared" si="8"/>
        <v>6</v>
      </c>
      <c r="R51" s="49">
        <f t="shared" si="10"/>
        <v>6</v>
      </c>
      <c r="Z51" s="7"/>
      <c r="AQ51" t="s">
        <v>187</v>
      </c>
      <c r="AR51" s="2">
        <f t="shared" si="6"/>
        <v>13</v>
      </c>
      <c r="AS51" s="5">
        <f t="array" ref="AS51">INDEX($AR$1:$AR$91,MATCH(SMALL(COUNTIF($AR$1:$AR$91,"&lt;"&amp;$AR$1:$AR$91),ROW($AR51:$AS51)),COUNTIF($AR$1:$AR$91,"&lt;"&amp;$AR$1:$AR$91),0))</f>
        <v>52</v>
      </c>
      <c r="AT51" s="50" t="str">
        <f t="array" ref="AT51">INDEX($AQ$1:$AQ$91,SMALL(IF($AR$1:$AR$91=$AS51,ROW($AR$1:$AR$91)),COUNTIF($AS$1:$AS51,$AS51)),1)</f>
        <v>Reigate and Banstead</v>
      </c>
      <c r="AU51" s="105">
        <f t="shared" si="7"/>
        <v>50</v>
      </c>
    </row>
    <row r="52" spans="1:47" ht="14.4" x14ac:dyDescent="0.3">
      <c r="A52" s="22" t="s">
        <v>409</v>
      </c>
      <c r="B52" s="23" t="s">
        <v>111</v>
      </c>
      <c r="C52" s="22" t="str">
        <f>IFERROR(IFERROR(VLOOKUP(B52,classifications!$A$3:$B$330,2,FALSE),VLOOKUP(B52,'higher class'!$A$2:$B$33,2,FALSE)),"")</f>
        <v>Urban with City and Town</v>
      </c>
      <c r="D52" s="22" t="str">
        <f>VLOOKUP(B52,region!$A$1:$B$344,2,FALSE)</f>
        <v>NW</v>
      </c>
      <c r="E52" s="17">
        <f>VLOOKUP(B52,lifesatisfactionALL!$B$8:$N$431,VLOOKUP(frontsheet!$B$11,years!$A$1:$B$12,2,FALSE),FALSE)</f>
        <v>7.83</v>
      </c>
      <c r="F52" s="9"/>
      <c r="G52" s="9"/>
      <c r="H52" s="9"/>
      <c r="I52" s="21"/>
      <c r="M52" t="s">
        <v>53</v>
      </c>
      <c r="N52" t="str">
        <f>VLOOKUP(M52,class!A$1:B$370,2,FALSE)</f>
        <v>Shire district</v>
      </c>
      <c r="O52" s="22" t="str">
        <f>IFERROR(IFERROR(VLOOKUP(M52,classifications!$A$3:$B$340,2,FALSE),VLOOKUP(N52,'higher class'!$A$2:$B$33,2,FALSE)),"")</f>
        <v>Urban with City and Town</v>
      </c>
      <c r="P52" s="7">
        <f t="shared" si="9"/>
        <v>7.46</v>
      </c>
      <c r="Q52" s="49">
        <f t="shared" si="8"/>
        <v>40</v>
      </c>
      <c r="R52" s="49">
        <f t="shared" si="10"/>
        <v>40</v>
      </c>
      <c r="Z52" s="7"/>
      <c r="AQ52" t="s">
        <v>198</v>
      </c>
      <c r="AR52" s="2">
        <f t="shared" si="6"/>
        <v>69</v>
      </c>
      <c r="AS52" s="5">
        <f t="array" ref="AS52">INDEX($AR$1:$AR$91,MATCH(SMALL(COUNTIF($AR$1:$AR$91,"&lt;"&amp;$AR$1:$AR$91),ROW($AR52:$AS52)),COUNTIF($AR$1:$AR$91,"&lt;"&amp;$AR$1:$AR$91),0))</f>
        <v>54</v>
      </c>
      <c r="AT52" s="50" t="str">
        <f t="array" ref="AT52">INDEX($AQ$1:$AQ$91,SMALL(IF($AR$1:$AR$91=$AS52,ROW($AR$1:$AR$91)),COUNTIF($AS$1:$AS52,$AS52)),1)</f>
        <v>Brighton and Hove</v>
      </c>
      <c r="AU52" s="105">
        <f t="shared" si="7"/>
        <v>52</v>
      </c>
    </row>
    <row r="53" spans="1:47" ht="14.4" x14ac:dyDescent="0.3">
      <c r="A53" s="22" t="s">
        <v>410</v>
      </c>
      <c r="B53" s="23" t="s">
        <v>142</v>
      </c>
      <c r="C53" s="22" t="str">
        <f>IFERROR(IFERROR(VLOOKUP(B53,classifications!$A$3:$B$330,2,FALSE),VLOOKUP(B53,'higher class'!$A$2:$B$33,2,FALSE)),"")</f>
        <v>Urban with City and Town</v>
      </c>
      <c r="D53" s="22" t="str">
        <f>VLOOKUP(B53,region!$A$1:$B$344,2,FALSE)</f>
        <v>NW</v>
      </c>
      <c r="E53" s="17">
        <f>VLOOKUP(B53,lifesatisfactionALL!$B$8:$N$431,VLOOKUP(frontsheet!$B$11,years!$A$1:$B$12,2,FALSE),FALSE)</f>
        <v>6.89</v>
      </c>
      <c r="F53" s="9"/>
      <c r="G53" s="9"/>
      <c r="H53" s="9"/>
      <c r="I53" s="21"/>
      <c r="M53" t="s">
        <v>54</v>
      </c>
      <c r="N53" t="str">
        <f>VLOOKUP(M53,class!A$1:B$370,2,FALSE)</f>
        <v>Shire district</v>
      </c>
      <c r="O53" s="22" t="str">
        <f>IFERROR(IFERROR(VLOOKUP(M53,classifications!$A$3:$B$340,2,FALSE),VLOOKUP(N53,'higher class'!$A$2:$B$33,2,FALSE)),"")</f>
        <v>Urban with Significant Rural (rural including hub towns 26-49%)</v>
      </c>
      <c r="P53" s="7">
        <f t="shared" si="9"/>
        <v>7.97</v>
      </c>
      <c r="Q53" s="49">
        <f t="shared" si="8"/>
        <v>5</v>
      </c>
      <c r="R53" s="49">
        <f t="shared" si="10"/>
        <v>5</v>
      </c>
      <c r="Z53" s="7"/>
      <c r="AQ53" t="s">
        <v>200</v>
      </c>
      <c r="AR53" s="2">
        <f t="shared" si="6"/>
        <v>87</v>
      </c>
      <c r="AS53" s="5">
        <f t="array" ref="AS53">INDEX($AR$1:$AR$91,MATCH(SMALL(COUNTIF($AR$1:$AR$91,"&lt;"&amp;$AR$1:$AR$91),ROW($AR53:$AS53)),COUNTIF($AR$1:$AR$91,"&lt;"&amp;$AR$1:$AR$91),0))</f>
        <v>54</v>
      </c>
      <c r="AT53" s="50" t="str">
        <f t="array" ref="AT53">INDEX($AQ$1:$AQ$91,SMALL(IF($AR$1:$AR$91=$AS53,ROW($AR$1:$AR$91)),COUNTIF($AS$1:$AS53,$AS53)),1)</f>
        <v>Wakefield</v>
      </c>
      <c r="AU53" s="105">
        <f t="shared" si="7"/>
        <v>52</v>
      </c>
    </row>
    <row r="54" spans="1:47" ht="14.4" x14ac:dyDescent="0.3">
      <c r="A54" s="22" t="s">
        <v>411</v>
      </c>
      <c r="B54" s="23" t="s">
        <v>155</v>
      </c>
      <c r="C54" s="22" t="str">
        <f>IFERROR(IFERROR(VLOOKUP(B54,classifications!$A$3:$B$330,2,FALSE),VLOOKUP(B54,'higher class'!$A$2:$B$33,2,FALSE)),"")</f>
        <v>Urban with Significant Rural (rural including hub towns 26-49%)</v>
      </c>
      <c r="D54" s="22" t="str">
        <f>VLOOKUP(B54,region!$A$1:$B$344,2,FALSE)</f>
        <v>NW</v>
      </c>
      <c r="E54" s="17">
        <f>VLOOKUP(B54,lifesatisfactionALL!$B$8:$N$431,VLOOKUP(frontsheet!$B$11,years!$A$1:$B$12,2,FALSE),FALSE)</f>
        <v>7.63</v>
      </c>
      <c r="F54" s="9"/>
      <c r="G54" s="9"/>
      <c r="H54" s="9"/>
      <c r="I54" s="21"/>
      <c r="M54" t="s">
        <v>55</v>
      </c>
      <c r="N54" t="str">
        <f>VLOOKUP(M54,class!A$1:B$370,2,FALSE)</f>
        <v>Shire district</v>
      </c>
      <c r="O54" s="22" t="str">
        <f>IFERROR(IFERROR(VLOOKUP(M54,classifications!$A$3:$B$340,2,FALSE),VLOOKUP(N54,'higher class'!$A$2:$B$33,2,FALSE)),"")</f>
        <v>Urban with City and Town</v>
      </c>
      <c r="P54" s="7">
        <f t="shared" si="9"/>
        <v>7.85</v>
      </c>
      <c r="Q54" s="49">
        <f t="shared" si="8"/>
        <v>8</v>
      </c>
      <c r="R54" s="49">
        <f t="shared" si="10"/>
        <v>8</v>
      </c>
      <c r="Z54" s="7"/>
      <c r="AL54" s="7">
        <f>COUNTIF(AL1:AL50,"9999")</f>
        <v>1</v>
      </c>
      <c r="AQ54" t="s">
        <v>201</v>
      </c>
      <c r="AR54" s="2">
        <f t="shared" si="6"/>
        <v>69</v>
      </c>
      <c r="AS54" s="5">
        <f t="array" ref="AS54">INDEX($AR$1:$AR$91,MATCH(SMALL(COUNTIF($AR$1:$AR$91,"&lt;"&amp;$AR$1:$AR$91),ROW($AR54:$AS54)),COUNTIF($AR$1:$AR$91,"&lt;"&amp;$AR$1:$AR$91),0))</f>
        <v>56</v>
      </c>
      <c r="AT54" s="50" t="str">
        <f t="array" ref="AT54">INDEX($AQ$1:$AQ$91,SMALL(IF($AR$1:$AR$91=$AS54,ROW($AR$1:$AR$91)),COUNTIF($AS$1:$AS54,$AS54)),1)</f>
        <v>Bromsgrove</v>
      </c>
      <c r="AU54" s="105">
        <f t="shared" si="7"/>
        <v>54</v>
      </c>
    </row>
    <row r="55" spans="1:47" ht="14.4" x14ac:dyDescent="0.3">
      <c r="A55" s="22" t="s">
        <v>412</v>
      </c>
      <c r="B55" s="23" t="s">
        <v>204</v>
      </c>
      <c r="C55" s="22" t="str">
        <f>IFERROR(IFERROR(VLOOKUP(B55,classifications!$A$3:$B$330,2,FALSE),VLOOKUP(B55,'higher class'!$A$2:$B$33,2,FALSE)),"")</f>
        <v>Urban with City and Town</v>
      </c>
      <c r="D55" s="22" t="str">
        <f>VLOOKUP(B55,region!$A$1:$B$344,2,FALSE)</f>
        <v>NW</v>
      </c>
      <c r="E55" s="17">
        <f>VLOOKUP(B55,lifesatisfactionALL!$B$8:$N$431,VLOOKUP(frontsheet!$B$11,years!$A$1:$B$12,2,FALSE),FALSE)</f>
        <v>7.95</v>
      </c>
      <c r="F55" s="9"/>
      <c r="G55" s="9"/>
      <c r="H55" s="9"/>
      <c r="I55" s="21"/>
      <c r="M55" t="s">
        <v>56</v>
      </c>
      <c r="N55" t="str">
        <f>VLOOKUP(M55,class!A$1:B$370,2,FALSE)</f>
        <v>Unitary authority</v>
      </c>
      <c r="O55" s="22" t="str">
        <f>IFERROR(IFERROR(VLOOKUP(M55,classifications!$A$3:$B$340,2,FALSE),VLOOKUP(N55,'higher class'!$A$2:$B$33,2,FALSE)),"")</f>
        <v xml:space="preserve">Largely Rural (rural including hub towns 50-79%) </v>
      </c>
      <c r="P55" s="7">
        <f t="shared" si="9"/>
        <v>7.32</v>
      </c>
      <c r="Q55" s="49">
        <f t="shared" si="8"/>
        <v>38</v>
      </c>
      <c r="R55" s="49">
        <f t="shared" si="10"/>
        <v>38</v>
      </c>
      <c r="Z55" s="7"/>
      <c r="AQ55" t="s">
        <v>203</v>
      </c>
      <c r="AR55" s="2">
        <f t="shared" si="6"/>
        <v>11</v>
      </c>
      <c r="AS55" s="5">
        <f t="array" ref="AS55">INDEX($AR$1:$AR$91,MATCH(SMALL(COUNTIF($AR$1:$AR$91,"&lt;"&amp;$AR$1:$AR$91),ROW($AR55:$AS55)),COUNTIF($AR$1:$AR$91,"&lt;"&amp;$AR$1:$AR$91),0))</f>
        <v>56</v>
      </c>
      <c r="AT55" s="50" t="str">
        <f t="array" ref="AT55">INDEX($AQ$1:$AQ$91,SMALL(IF($AR$1:$AR$91=$AS55,ROW($AR$1:$AR$91)),COUNTIF($AS$1:$AS55,$AS55)),1)</f>
        <v>Kingston upon Hull, City of</v>
      </c>
      <c r="AU55" s="105">
        <f t="shared" si="7"/>
        <v>54</v>
      </c>
    </row>
    <row r="56" spans="1:47" ht="14.4" x14ac:dyDescent="0.3">
      <c r="A56" s="22" t="s">
        <v>413</v>
      </c>
      <c r="B56" s="23" t="s">
        <v>209</v>
      </c>
      <c r="C56" s="22" t="str">
        <f>IFERROR(IFERROR(VLOOKUP(B56,classifications!$A$3:$B$330,2,FALSE),VLOOKUP(B56,'higher class'!$A$2:$B$33,2,FALSE)),"")</f>
        <v>Urban with City and Town</v>
      </c>
      <c r="D56" s="22" t="str">
        <f>VLOOKUP(B56,region!$A$1:$B$344,2,FALSE)</f>
        <v>NW</v>
      </c>
      <c r="E56" s="17">
        <f>VLOOKUP(B56,lifesatisfactionALL!$B$8:$N$431,VLOOKUP(frontsheet!$B$11,years!$A$1:$B$12,2,FALSE),FALSE)</f>
        <v>7.38</v>
      </c>
      <c r="F56" s="9"/>
      <c r="G56" s="9"/>
      <c r="H56" s="9"/>
      <c r="I56" s="21"/>
      <c r="M56" t="s">
        <v>57</v>
      </c>
      <c r="N56" t="str">
        <f>VLOOKUP(M56,class!A$1:B$370,2,FALSE)</f>
        <v>Shire district</v>
      </c>
      <c r="O56" s="22" t="str">
        <f>IFERROR(IFERROR(VLOOKUP(M56,classifications!$A$3:$B$340,2,FALSE),VLOOKUP(N56,'higher class'!$A$2:$B$33,2,FALSE)),"")</f>
        <v>Urban with City and Town</v>
      </c>
      <c r="P56" s="7">
        <f t="shared" si="9"/>
        <v>7.2</v>
      </c>
      <c r="Q56" s="49">
        <f t="shared" si="8"/>
        <v>80</v>
      </c>
      <c r="R56" s="49">
        <f t="shared" si="10"/>
        <v>80</v>
      </c>
      <c r="Z56" s="7"/>
      <c r="AQ56" t="s">
        <v>204</v>
      </c>
      <c r="AR56" s="2">
        <f t="shared" si="6"/>
        <v>6</v>
      </c>
      <c r="AS56" s="5">
        <f t="array" ref="AS56">INDEX($AR$1:$AR$91,MATCH(SMALL(COUNTIF($AR$1:$AR$91,"&lt;"&amp;$AR$1:$AR$91),ROW($AR56:$AS56)),COUNTIF($AR$1:$AR$91,"&lt;"&amp;$AR$1:$AR$91),0))</f>
        <v>56</v>
      </c>
      <c r="AT56" s="50" t="str">
        <f t="array" ref="AT56">INDEX($AQ$1:$AQ$91,SMALL(IF($AR$1:$AR$91=$AS56,ROW($AR$1:$AR$91)),COUNTIF($AS$1:$AS56,$AS56)),1)</f>
        <v>Portsmouth</v>
      </c>
      <c r="AU56" s="105">
        <f t="shared" si="7"/>
        <v>54</v>
      </c>
    </row>
    <row r="57" spans="1:47" ht="14.4" x14ac:dyDescent="0.3">
      <c r="A57" s="22" t="s">
        <v>414</v>
      </c>
      <c r="B57" s="23" t="s">
        <v>216</v>
      </c>
      <c r="C57" s="22" t="str">
        <f>IFERROR(IFERROR(VLOOKUP(B57,classifications!$A$3:$B$330,2,FALSE),VLOOKUP(B57,'higher class'!$A$2:$B$33,2,FALSE)),"")</f>
        <v xml:space="preserve">Mainly Rural (rural including hub towns &gt;=80%) </v>
      </c>
      <c r="D57" s="22" t="str">
        <f>VLOOKUP(B57,region!$A$1:$B$344,2,FALSE)</f>
        <v>NW</v>
      </c>
      <c r="E57" s="17">
        <f>VLOOKUP(B57,lifesatisfactionALL!$B$8:$N$431,VLOOKUP(frontsheet!$B$11,years!$A$1:$B$12,2,FALSE),FALSE)</f>
        <v>7.93</v>
      </c>
      <c r="F57" s="9"/>
      <c r="G57" s="9"/>
      <c r="H57" s="9"/>
      <c r="I57" s="21"/>
      <c r="M57" t="s">
        <v>58</v>
      </c>
      <c r="N57" t="str">
        <f>VLOOKUP(M57,class!A$1:B$370,2,FALSE)</f>
        <v>Shire district</v>
      </c>
      <c r="O57" s="22" t="str">
        <f>IFERROR(IFERROR(VLOOKUP(M57,classifications!$A$3:$B$340,2,FALSE),VLOOKUP(N57,'higher class'!$A$2:$B$33,2,FALSE)),"")</f>
        <v>Urban with City and Town</v>
      </c>
      <c r="P57" s="7">
        <f t="shared" si="9"/>
        <v>7.55</v>
      </c>
      <c r="Q57" s="49">
        <f t="shared" si="8"/>
        <v>29</v>
      </c>
      <c r="R57" s="49">
        <f t="shared" si="10"/>
        <v>29</v>
      </c>
      <c r="Z57" s="7"/>
      <c r="AQ57" t="s">
        <v>205</v>
      </c>
      <c r="AR57" s="2">
        <f t="shared" si="6"/>
        <v>74</v>
      </c>
      <c r="AS57" s="5">
        <f t="array" ref="AS57">INDEX($AR$1:$AR$91,MATCH(SMALL(COUNTIF($AR$1:$AR$91,"&lt;"&amp;$AR$1:$AR$91),ROW($AR57:$AS57)),COUNTIF($AR$1:$AR$91,"&lt;"&amp;$AR$1:$AR$91),0))</f>
        <v>56</v>
      </c>
      <c r="AT57" s="50" t="str">
        <f t="array" ref="AT57">INDEX($AQ$1:$AQ$91,SMALL(IF($AR$1:$AR$91=$AS57,ROW($AR$1:$AR$91)),COUNTIF($AS$1:$AS57,$AS57)),1)</f>
        <v>Preston</v>
      </c>
      <c r="AU57" s="105">
        <f t="shared" si="7"/>
        <v>54</v>
      </c>
    </row>
    <row r="58" spans="1:47" ht="14.4" x14ac:dyDescent="0.3">
      <c r="A58" s="22" t="s">
        <v>415</v>
      </c>
      <c r="B58" s="23" t="s">
        <v>221</v>
      </c>
      <c r="C58" s="22" t="str">
        <f>IFERROR(IFERROR(VLOOKUP(B58,classifications!$A$3:$B$330,2,FALSE),VLOOKUP(B58,'higher class'!$A$2:$B$33,2,FALSE)),"")</f>
        <v>Urban with City and Town</v>
      </c>
      <c r="D58" s="22" t="str">
        <f>VLOOKUP(B58,region!$A$1:$B$344,2,FALSE)</f>
        <v>NW</v>
      </c>
      <c r="E58" s="17">
        <f>VLOOKUP(B58,lifesatisfactionALL!$B$8:$N$431,VLOOKUP(frontsheet!$B$11,years!$A$1:$B$12,2,FALSE),FALSE)</f>
        <v>7.45</v>
      </c>
      <c r="F58" s="9"/>
      <c r="G58" s="9"/>
      <c r="H58" s="9"/>
      <c r="I58" s="21"/>
      <c r="M58" t="s">
        <v>59</v>
      </c>
      <c r="N58" t="str">
        <f>VLOOKUP(M58,class!A$1:B$370,2,FALSE)</f>
        <v>Shire district</v>
      </c>
      <c r="O58" s="22" t="str">
        <f>IFERROR(IFERROR(VLOOKUP(M58,classifications!$A$3:$B$340,2,FALSE),VLOOKUP(N58,'higher class'!$A$2:$B$33,2,FALSE)),"")</f>
        <v>Urban with City and Town</v>
      </c>
      <c r="P58" s="7">
        <f t="shared" si="9"/>
        <v>7.41</v>
      </c>
      <c r="Q58" s="49">
        <f t="shared" si="8"/>
        <v>52</v>
      </c>
      <c r="R58" s="49">
        <f t="shared" si="10"/>
        <v>52</v>
      </c>
      <c r="Z58" s="7"/>
      <c r="AQ58" t="s">
        <v>206</v>
      </c>
      <c r="AR58" s="2">
        <f t="shared" si="6"/>
        <v>42</v>
      </c>
      <c r="AS58" s="5">
        <f t="array" ref="AS58">INDEX($AR$1:$AR$91,MATCH(SMALL(COUNTIF($AR$1:$AR$91,"&lt;"&amp;$AR$1:$AR$91),ROW($AR58:$AS58)),COUNTIF($AR$1:$AR$91,"&lt;"&amp;$AR$1:$AR$91),0))</f>
        <v>60</v>
      </c>
      <c r="AT58" s="50" t="str">
        <f t="array" ref="AT58">INDEX($AQ$1:$AQ$91,SMALL(IF($AR$1:$AR$91=$AS58,ROW($AR$1:$AR$91)),COUNTIF($AS$1:$AS58,$AS58)),1)</f>
        <v>Derby</v>
      </c>
      <c r="AU58" s="105">
        <f t="shared" si="7"/>
        <v>58</v>
      </c>
    </row>
    <row r="59" spans="1:47" ht="14.4" x14ac:dyDescent="0.3">
      <c r="A59" s="22" t="s">
        <v>416</v>
      </c>
      <c r="B59" s="23" t="s">
        <v>252</v>
      </c>
      <c r="C59" s="22" t="str">
        <f>IFERROR(IFERROR(VLOOKUP(B59,classifications!$A$3:$B$330,2,FALSE),VLOOKUP(B59,'higher class'!$A$2:$B$33,2,FALSE)),"")</f>
        <v>Urban with City and Town</v>
      </c>
      <c r="D59" s="22" t="str">
        <f>VLOOKUP(B59,region!$A$1:$B$344,2,FALSE)</f>
        <v>NW</v>
      </c>
      <c r="E59" s="17">
        <f>VLOOKUP(B59,lifesatisfactionALL!$B$8:$N$431,VLOOKUP(frontsheet!$B$11,years!$A$1:$B$12,2,FALSE),FALSE)</f>
        <v>7.58</v>
      </c>
      <c r="F59" s="9"/>
      <c r="G59" s="9"/>
      <c r="H59" s="9"/>
      <c r="I59" s="21"/>
      <c r="M59" t="s">
        <v>60</v>
      </c>
      <c r="N59" t="str">
        <f>VLOOKUP(M59,class!A$1:B$370,2,FALSE)</f>
        <v>Shire district</v>
      </c>
      <c r="O59" s="22" t="str">
        <f>IFERROR(IFERROR(VLOOKUP(M59,classifications!$A$3:$B$340,2,FALSE),VLOOKUP(N59,'higher class'!$A$2:$B$33,2,FALSE)),"")</f>
        <v>Urban with Significant Rural (rural including hub towns 26-49%)</v>
      </c>
      <c r="P59" s="7">
        <f t="shared" si="9"/>
        <v>7.57</v>
      </c>
      <c r="Q59" s="49">
        <f t="shared" si="8"/>
        <v>28</v>
      </c>
      <c r="R59" s="49">
        <f t="shared" si="10"/>
        <v>28</v>
      </c>
      <c r="Z59" s="7"/>
      <c r="AQ59" t="s">
        <v>208</v>
      </c>
      <c r="AR59" s="2">
        <f t="shared" si="6"/>
        <v>56</v>
      </c>
      <c r="AS59" s="5">
        <f t="array" ref="AS59">INDEX($AR$1:$AR$91,MATCH(SMALL(COUNTIF($AR$1:$AR$91,"&lt;"&amp;$AR$1:$AR$91),ROW($AR59:$AS59)),COUNTIF($AR$1:$AR$91,"&lt;"&amp;$AR$1:$AR$91),0))</f>
        <v>60</v>
      </c>
      <c r="AT59" s="50" t="str">
        <f t="array" ref="AT59">INDEX($AQ$1:$AQ$91,SMALL(IF($AR$1:$AR$91=$AS59,ROW($AR$1:$AR$91)),COUNTIF($AS$1:$AS59,$AS59)),1)</f>
        <v>Exeter</v>
      </c>
      <c r="AU59" s="105">
        <f t="shared" si="7"/>
        <v>58</v>
      </c>
    </row>
    <row r="60" spans="1:47" ht="14.4" x14ac:dyDescent="0.3">
      <c r="A60" s="22" t="s">
        <v>417</v>
      </c>
      <c r="B60" s="23" t="s">
        <v>312</v>
      </c>
      <c r="C60" s="22" t="str">
        <f>IFERROR(IFERROR(VLOOKUP(B60,classifications!$A$3:$B$330,2,FALSE),VLOOKUP(B60,'higher class'!$A$2:$B$33,2,FALSE)),"")</f>
        <v>Urban with Significant Rural (rural including hub towns 26-49%)</v>
      </c>
      <c r="D60" s="22" t="str">
        <f>VLOOKUP(B60,region!$A$1:$B$344,2,FALSE)</f>
        <v>NW</v>
      </c>
      <c r="E60" s="17">
        <f>VLOOKUP(B60,lifesatisfactionALL!$B$8:$N$431,VLOOKUP(frontsheet!$B$11,years!$A$1:$B$12,2,FALSE),FALSE)</f>
        <v>7.46</v>
      </c>
      <c r="F60" s="9"/>
      <c r="G60" s="9"/>
      <c r="H60" s="9"/>
      <c r="I60" s="21"/>
      <c r="M60" t="s">
        <v>61</v>
      </c>
      <c r="N60" t="str">
        <f>VLOOKUP(M60,class!A$1:B$370,2,FALSE)</f>
        <v>Unitary authority</v>
      </c>
      <c r="O60" s="22" t="str">
        <f>IFERROR(IFERROR(VLOOKUP(M60,classifications!$A$3:$B$340,2,FALSE),VLOOKUP(N60,'higher class'!$A$2:$B$33,2,FALSE)),"")</f>
        <v>Urban with Significant Rural (rural including hub towns 26-49%)</v>
      </c>
      <c r="P60" s="7">
        <f t="shared" si="9"/>
        <v>7.65</v>
      </c>
      <c r="Q60" s="49">
        <f t="shared" si="8"/>
        <v>18</v>
      </c>
      <c r="R60" s="49">
        <f t="shared" si="10"/>
        <v>18</v>
      </c>
      <c r="Z60" s="7"/>
      <c r="AQ60" t="s">
        <v>209</v>
      </c>
      <c r="AR60" s="2">
        <f t="shared" si="6"/>
        <v>56</v>
      </c>
      <c r="AS60" s="5">
        <f t="array" ref="AS60">INDEX($AR$1:$AR$91,MATCH(SMALL(COUNTIF($AR$1:$AR$91,"&lt;"&amp;$AR$1:$AR$91),ROW($AR60:$AS60)),COUNTIF($AR$1:$AR$91,"&lt;"&amp;$AR$1:$AR$91),0))</f>
        <v>60</v>
      </c>
      <c r="AT60" s="50" t="str">
        <f t="array" ref="AT60">INDEX($AQ$1:$AQ$91,SMALL(IF($AR$1:$AR$91=$AS60,ROW($AR$1:$AR$91)),COUNTIF($AS$1:$AS60,$AS60)),1)</f>
        <v>Leicester</v>
      </c>
      <c r="AU60" s="105">
        <f t="shared" si="7"/>
        <v>58</v>
      </c>
    </row>
    <row r="61" spans="1:47" ht="14.4" x14ac:dyDescent="0.3">
      <c r="A61" s="22" t="s">
        <v>418</v>
      </c>
      <c r="B61" s="23" t="s">
        <v>330</v>
      </c>
      <c r="C61" s="22" t="str">
        <f>IFERROR(IFERROR(VLOOKUP(B61,classifications!$A$3:$B$330,2,FALSE),VLOOKUP(B61,'higher class'!$A$2:$B$33,2,FALSE)),"")</f>
        <v xml:space="preserve">Largely Rural (rural including hub towns 50-79%) </v>
      </c>
      <c r="D61" s="22" t="str">
        <f>VLOOKUP(B61,region!$A$1:$B$344,2,FALSE)</f>
        <v>NW</v>
      </c>
      <c r="E61" s="17">
        <f>VLOOKUP(B61,lifesatisfactionALL!$B$8:$N$431,VLOOKUP(frontsheet!$B$11,years!$A$1:$B$12,2,FALSE),FALSE)</f>
        <v>7.78</v>
      </c>
      <c r="F61" s="9"/>
      <c r="G61" s="9"/>
      <c r="H61" s="9"/>
      <c r="I61" s="21"/>
      <c r="M61" t="s">
        <v>62</v>
      </c>
      <c r="N61" t="str">
        <f>VLOOKUP(M61,class!A$1:B$370,2,FALSE)</f>
        <v>Unitary authority</v>
      </c>
      <c r="O61" s="22" t="str">
        <f>IFERROR(IFERROR(VLOOKUP(M61,classifications!$A$3:$B$340,2,FALSE),VLOOKUP(N61,'higher class'!$A$2:$B$33,2,FALSE)),"")</f>
        <v>Urban with Significant Rural (rural including hub towns 26-49%)</v>
      </c>
      <c r="P61" s="7">
        <f t="shared" si="9"/>
        <v>7.44</v>
      </c>
      <c r="Q61" s="49">
        <f t="shared" si="8"/>
        <v>38</v>
      </c>
      <c r="R61" s="49">
        <f t="shared" si="10"/>
        <v>38</v>
      </c>
      <c r="Z61" s="7"/>
      <c r="AQ61" t="s">
        <v>211</v>
      </c>
      <c r="AR61" s="2">
        <f t="shared" si="6"/>
        <v>46</v>
      </c>
      <c r="AS61" s="5">
        <f t="array" ref="AS61">INDEX($AR$1:$AR$91,MATCH(SMALL(COUNTIF($AR$1:$AR$91,"&lt;"&amp;$AR$1:$AR$91),ROW($AR61:$AS61)),COUNTIF($AR$1:$AR$91,"&lt;"&amp;$AR$1:$AR$91),0))</f>
        <v>60</v>
      </c>
      <c r="AT61" s="50" t="str">
        <f t="array" ref="AT61">INDEX($AQ$1:$AQ$91,SMALL(IF($AR$1:$AR$91=$AS61,ROW($AR$1:$AR$91)),COUNTIF($AS$1:$AS61,$AS61)),1)</f>
        <v>Southend-on-Sea</v>
      </c>
      <c r="AU61" s="105">
        <f t="shared" si="7"/>
        <v>58</v>
      </c>
    </row>
    <row r="62" spans="1:47" ht="14.4" x14ac:dyDescent="0.3">
      <c r="A62" s="22" t="s">
        <v>419</v>
      </c>
      <c r="B62" s="23" t="s">
        <v>153</v>
      </c>
      <c r="C62" s="22" t="str">
        <f>IFERROR(IFERROR(VLOOKUP(B62,classifications!$A$3:$B$330,2,FALSE),VLOOKUP(B62,'higher class'!$A$2:$B$33,2,FALSE)),"")</f>
        <v>Urban with Major Conurbation</v>
      </c>
      <c r="D62" s="22" t="str">
        <f>VLOOKUP(B62,region!$A$1:$B$344,2,FALSE)</f>
        <v>NW</v>
      </c>
      <c r="E62" s="17">
        <f>VLOOKUP(B62,lifesatisfactionALL!$B$8:$N$431,VLOOKUP(frontsheet!$B$11,years!$A$1:$B$12,2,FALSE),FALSE)</f>
        <v>7.21</v>
      </c>
      <c r="F62" s="9"/>
      <c r="G62" s="9"/>
      <c r="H62" s="9"/>
      <c r="I62" s="21"/>
      <c r="M62" t="s">
        <v>63</v>
      </c>
      <c r="N62" t="str">
        <f>VLOOKUP(M62,class!A$1:B$370,2,FALSE)</f>
        <v>Shire district</v>
      </c>
      <c r="O62" s="22" t="str">
        <f>IFERROR(IFERROR(VLOOKUP(M62,classifications!$A$3:$B$340,2,FALSE),VLOOKUP(N62,'higher class'!$A$2:$B$33,2,FALSE)),"")</f>
        <v>Urban with City and Town</v>
      </c>
      <c r="P62" s="7">
        <f t="shared" si="9"/>
        <v>7.49</v>
      </c>
      <c r="Q62" s="49">
        <f t="shared" si="8"/>
        <v>35</v>
      </c>
      <c r="R62" s="49">
        <f t="shared" si="10"/>
        <v>35</v>
      </c>
      <c r="Z62" s="7"/>
      <c r="AQ62" t="s">
        <v>214</v>
      </c>
      <c r="AR62" s="2">
        <f t="shared" si="6"/>
        <v>40</v>
      </c>
      <c r="AS62" s="5">
        <f t="array" ref="AS62">INDEX($AR$1:$AR$91,MATCH(SMALL(COUNTIF($AR$1:$AR$91,"&lt;"&amp;$AR$1:$AR$91),ROW($AR62:$AS62)),COUNTIF($AR$1:$AR$91,"&lt;"&amp;$AR$1:$AR$91),0))</f>
        <v>64</v>
      </c>
      <c r="AT62" s="50" t="str">
        <f t="array" ref="AT62">INDEX($AQ$1:$AQ$91,SMALL(IF($AR$1:$AR$91=$AS62,ROW($AR$1:$AR$91)),COUNTIF($AS$1:$AS62,$AS62)),1)</f>
        <v>Coventry</v>
      </c>
      <c r="AU62" s="105">
        <f t="shared" si="7"/>
        <v>62</v>
      </c>
    </row>
    <row r="63" spans="1:47" ht="14.4" x14ac:dyDescent="0.3">
      <c r="A63" s="22" t="s">
        <v>420</v>
      </c>
      <c r="B63" s="23" t="s">
        <v>162</v>
      </c>
      <c r="C63" s="22" t="str">
        <f>IFERROR(IFERROR(VLOOKUP(B63,classifications!$A$3:$B$330,2,FALSE),VLOOKUP(B63,'higher class'!$A$2:$B$33,2,FALSE)),"")</f>
        <v>Urban with Major Conurbation</v>
      </c>
      <c r="D63" s="22" t="str">
        <f>VLOOKUP(B63,region!$A$1:$B$344,2,FALSE)</f>
        <v>NW</v>
      </c>
      <c r="E63" s="17">
        <f>VLOOKUP(B63,lifesatisfactionALL!$B$8:$N$431,VLOOKUP(frontsheet!$B$11,years!$A$1:$B$12,2,FALSE),FALSE)</f>
        <v>7.1</v>
      </c>
      <c r="F63" s="9"/>
      <c r="G63" s="9"/>
      <c r="H63" s="9"/>
      <c r="I63" s="21"/>
      <c r="M63" t="s">
        <v>64</v>
      </c>
      <c r="N63" t="str">
        <f>VLOOKUP(M63,class!A$1:B$370,2,FALSE)</f>
        <v>Shire district</v>
      </c>
      <c r="O63" s="22" t="str">
        <f>IFERROR(IFERROR(VLOOKUP(M63,classifications!$A$3:$B$340,2,FALSE),VLOOKUP(N63,'higher class'!$A$2:$B$33,2,FALSE)),"")</f>
        <v xml:space="preserve">Largely Rural (rural including hub towns 50-79%) </v>
      </c>
      <c r="P63" s="7">
        <f t="shared" si="9"/>
        <v>7.18</v>
      </c>
      <c r="Q63" s="49">
        <f t="shared" si="8"/>
        <v>40</v>
      </c>
      <c r="R63" s="49">
        <f t="shared" si="10"/>
        <v>40</v>
      </c>
      <c r="Z63" s="7"/>
      <c r="AQ63" t="s">
        <v>215</v>
      </c>
      <c r="AR63" s="2">
        <f t="shared" si="6"/>
        <v>52</v>
      </c>
      <c r="AS63" s="5">
        <f t="array" ref="AS63">INDEX($AR$1:$AR$91,MATCH(SMALL(COUNTIF($AR$1:$AR$91,"&lt;"&amp;$AR$1:$AR$91),ROW($AR63:$AS63)),COUNTIF($AR$1:$AR$91,"&lt;"&amp;$AR$1:$AR$91),0))</f>
        <v>64</v>
      </c>
      <c r="AT63" s="50" t="str">
        <f t="array" ref="AT63">INDEX($AQ$1:$AQ$91,SMALL(IF($AR$1:$AR$91=$AS63,ROW($AR$1:$AR$91)),COUNTIF($AS$1:$AS63,$AS63)),1)</f>
        <v>Middlesbrough</v>
      </c>
      <c r="AU63" s="105">
        <f t="shared" si="7"/>
        <v>62</v>
      </c>
    </row>
    <row r="64" spans="1:47" ht="14.4" x14ac:dyDescent="0.3">
      <c r="A64" s="22" t="s">
        <v>421</v>
      </c>
      <c r="B64" s="23" t="s">
        <v>234</v>
      </c>
      <c r="C64" s="22" t="str">
        <f>IFERROR(IFERROR(VLOOKUP(B64,classifications!$A$3:$B$330,2,FALSE),VLOOKUP(B64,'higher class'!$A$2:$B$33,2,FALSE)),"")</f>
        <v>Urban with Major Conurbation</v>
      </c>
      <c r="D64" s="22" t="str">
        <f>VLOOKUP(B64,region!$A$1:$B$344,2,FALSE)</f>
        <v>NW</v>
      </c>
      <c r="E64" s="17">
        <f>VLOOKUP(B64,lifesatisfactionALL!$B$8:$N$431,VLOOKUP(frontsheet!$B$11,years!$A$1:$B$12,2,FALSE),FALSE)</f>
        <v>7.42</v>
      </c>
      <c r="F64" s="9"/>
      <c r="G64" s="9"/>
      <c r="H64" s="9"/>
      <c r="I64" s="21"/>
      <c r="M64" t="s">
        <v>66</v>
      </c>
      <c r="N64" t="str">
        <f>VLOOKUP(M64,class!A$1:B$370,2,FALSE)</f>
        <v>Shire district</v>
      </c>
      <c r="O64" s="22" t="str">
        <f>IFERROR(IFERROR(VLOOKUP(M64,classifications!$A$3:$B$340,2,FALSE),VLOOKUP(N64,'higher class'!$A$2:$B$33,2,FALSE)),"")</f>
        <v>Urban with Significant Rural (rural including hub towns 26-49%)</v>
      </c>
      <c r="P64" s="7">
        <f t="shared" si="9"/>
        <v>7.37</v>
      </c>
      <c r="Q64" s="49">
        <f t="shared" si="8"/>
        <v>42</v>
      </c>
      <c r="R64" s="49">
        <f t="shared" si="10"/>
        <v>42</v>
      </c>
      <c r="Z64" s="7"/>
      <c r="AQ64" t="s">
        <v>220</v>
      </c>
      <c r="AR64" s="2">
        <f t="shared" si="6"/>
        <v>48</v>
      </c>
      <c r="AS64" s="5">
        <f t="array" ref="AS64">INDEX($AR$1:$AR$91,MATCH(SMALL(COUNTIF($AR$1:$AR$91,"&lt;"&amp;$AR$1:$AR$91),ROW($AR64:$AS64)),COUNTIF($AR$1:$AR$91,"&lt;"&amp;$AR$1:$AR$91),0))</f>
        <v>66</v>
      </c>
      <c r="AT64" s="50" t="str">
        <f t="array" ref="AT64">INDEX($AQ$1:$AQ$91,SMALL(IF($AR$1:$AR$91=$AS64,ROW($AR$1:$AR$91)),COUNTIF($AS$1:$AS64,$AS64)),1)</f>
        <v>Stockton-on-Tees</v>
      </c>
      <c r="AU64" s="105">
        <f t="shared" si="7"/>
        <v>64</v>
      </c>
    </row>
    <row r="65" spans="1:47" ht="14.4" x14ac:dyDescent="0.3">
      <c r="A65" s="22" t="s">
        <v>422</v>
      </c>
      <c r="B65" s="23" t="s">
        <v>262</v>
      </c>
      <c r="C65" s="22" t="str">
        <f>IFERROR(IFERROR(VLOOKUP(B65,classifications!$A$3:$B$330,2,FALSE),VLOOKUP(B65,'higher class'!$A$2:$B$33,2,FALSE)),"")</f>
        <v>Urban with Major Conurbation</v>
      </c>
      <c r="D65" s="22" t="str">
        <f>VLOOKUP(B65,region!$A$1:$B$344,2,FALSE)</f>
        <v>NW</v>
      </c>
      <c r="E65" s="17">
        <f>VLOOKUP(B65,lifesatisfactionALL!$B$8:$N$431,VLOOKUP(frontsheet!$B$11,years!$A$1:$B$12,2,FALSE),FALSE)</f>
        <v>7.26</v>
      </c>
      <c r="F65" s="9"/>
      <c r="G65" s="9"/>
      <c r="H65" s="9"/>
      <c r="I65" s="21"/>
      <c r="M65" t="s">
        <v>68</v>
      </c>
      <c r="N65" t="str">
        <f>VLOOKUP(M65,class!A$1:B$370,2,FALSE)</f>
        <v>London borough</v>
      </c>
      <c r="O65" s="22" t="str">
        <f>IFERROR(IFERROR(VLOOKUP(M65,classifications!$A$3:$B$340,2,FALSE),VLOOKUP(N65,'higher class'!$A$2:$B$33,2,FALSE)),"")</f>
        <v>Urban with Major Conurbation</v>
      </c>
      <c r="P65" s="7" t="str">
        <f t="shared" si="9"/>
        <v>x</v>
      </c>
      <c r="Q65" s="49">
        <f t="shared" si="8"/>
        <v>1</v>
      </c>
      <c r="R65" s="49">
        <f t="shared" si="10"/>
        <v>9999</v>
      </c>
      <c r="Z65" s="7"/>
      <c r="AQ65" t="s">
        <v>221</v>
      </c>
      <c r="AR65" s="2">
        <f t="shared" si="6"/>
        <v>42</v>
      </c>
      <c r="AS65" s="5">
        <f t="array" ref="AS65">INDEX($AR$1:$AR$91,MATCH(SMALL(COUNTIF($AR$1:$AR$91,"&lt;"&amp;$AR$1:$AR$91),ROW($AR65:$AS65)),COUNTIF($AR$1:$AR$91,"&lt;"&amp;$AR$1:$AR$91),0))</f>
        <v>67</v>
      </c>
      <c r="AT65" s="50" t="str">
        <f t="array" ref="AT65">INDEX($AQ$1:$AQ$91,SMALL(IF($AR$1:$AR$91=$AS65,ROW($AR$1:$AR$91)),COUNTIF($AS$1:$AS65,$AS65)),1)</f>
        <v>Darlington</v>
      </c>
      <c r="AU65" s="105">
        <f t="shared" si="7"/>
        <v>65</v>
      </c>
    </row>
    <row r="66" spans="1:47" ht="14.4" x14ac:dyDescent="0.3">
      <c r="A66" s="22" t="s">
        <v>423</v>
      </c>
      <c r="B66" s="23" t="s">
        <v>322</v>
      </c>
      <c r="C66" s="22" t="str">
        <f>IFERROR(IFERROR(VLOOKUP(B66,classifications!$A$3:$B$330,2,FALSE),VLOOKUP(B66,'higher class'!$A$2:$B$33,2,FALSE)),"")</f>
        <v>Urban with Major Conurbation</v>
      </c>
      <c r="D66" s="22" t="str">
        <f>VLOOKUP(B66,region!$A$1:$B$344,2,FALSE)</f>
        <v>NW</v>
      </c>
      <c r="E66" s="17">
        <f>VLOOKUP(B66,lifesatisfactionALL!$B$8:$N$431,VLOOKUP(frontsheet!$B$11,years!$A$1:$B$12,2,FALSE),FALSE)</f>
        <v>7.32</v>
      </c>
      <c r="F66" s="9"/>
      <c r="G66" s="9"/>
      <c r="H66" s="9"/>
      <c r="I66" s="21"/>
      <c r="M66" t="s">
        <v>69</v>
      </c>
      <c r="N66" t="str">
        <f>VLOOKUP(M66,class!A$1:B$370,2,FALSE)</f>
        <v>Shire district</v>
      </c>
      <c r="O66" s="22" t="str">
        <f>IFERROR(IFERROR(VLOOKUP(M66,classifications!$A$3:$B$340,2,FALSE),VLOOKUP(N66,'higher class'!$A$2:$B$33,2,FALSE)),"")</f>
        <v>Urban with Significant Rural (rural including hub towns 26-49%)</v>
      </c>
      <c r="P66" s="7">
        <f t="shared" si="9"/>
        <v>7.78</v>
      </c>
      <c r="Q66" s="49">
        <f t="shared" si="8"/>
        <v>14</v>
      </c>
      <c r="R66" s="49">
        <f t="shared" si="10"/>
        <v>14</v>
      </c>
      <c r="Z66" s="7"/>
      <c r="AQ66" t="s">
        <v>224</v>
      </c>
      <c r="AR66" s="2">
        <f t="shared" ref="AR66:AR91" si="11">VLOOKUP(AQ66,M$7:R$314,6,FALSE)</f>
        <v>39</v>
      </c>
      <c r="AS66" s="5">
        <f t="array" ref="AS66">INDEX($AR$1:$AR$91,MATCH(SMALL(COUNTIF($AR$1:$AR$91,"&lt;"&amp;$AR$1:$AR$91),ROW($AR66:$AS66)),COUNTIF($AR$1:$AR$91,"&lt;"&amp;$AR$1:$AR$91),0))</f>
        <v>68</v>
      </c>
      <c r="AT66" s="50" t="str">
        <f t="array" ref="AT66">INDEX($AQ$1:$AQ$91,SMALL(IF($AR$1:$AR$91=$AS66,ROW($AR$1:$AR$91)),COUNTIF($AS$1:$AS66,$AS66)),1)</f>
        <v>Bristol, City of</v>
      </c>
      <c r="AU66" s="105">
        <f t="shared" ref="AU66:AU91" si="12">AS66-AS$95</f>
        <v>66</v>
      </c>
    </row>
    <row r="67" spans="1:47" ht="14.4" x14ac:dyDescent="0.3">
      <c r="A67" s="22"/>
      <c r="B67" s="23"/>
      <c r="C67" s="22"/>
      <c r="D67" s="22"/>
      <c r="E67" s="9"/>
      <c r="F67" s="9"/>
      <c r="G67" s="9"/>
      <c r="H67" s="9"/>
      <c r="I67" s="21"/>
      <c r="M67" t="s">
        <v>70</v>
      </c>
      <c r="N67" t="str">
        <f>VLOOKUP(M67,class!A$1:B$370,2,FALSE)</f>
        <v>Shire district</v>
      </c>
      <c r="O67" s="22" t="str">
        <f>IFERROR(IFERROR(VLOOKUP(M67,classifications!$A$3:$B$340,2,FALSE),VLOOKUP(N67,'higher class'!$A$2:$B$33,2,FALSE)),"")</f>
        <v xml:space="preserve">Mainly Rural (rural including hub towns &gt;=80%) </v>
      </c>
      <c r="P67" s="7">
        <f t="shared" si="9"/>
        <v>8.23</v>
      </c>
      <c r="Q67" s="49">
        <f t="shared" si="8"/>
        <v>4</v>
      </c>
      <c r="R67" s="49">
        <f t="shared" si="10"/>
        <v>4</v>
      </c>
      <c r="Z67" s="7"/>
      <c r="AQ67" t="s">
        <v>227</v>
      </c>
      <c r="AR67" s="2">
        <f t="shared" si="11"/>
        <v>88</v>
      </c>
      <c r="AS67" s="5">
        <f t="array" ref="AS67">INDEX($AR$1:$AR$91,MATCH(SMALL(COUNTIF($AR$1:$AR$91,"&lt;"&amp;$AR$1:$AR$91),ROW($AR67:$AS67)),COUNTIF($AR$1:$AR$91,"&lt;"&amp;$AR$1:$AR$91),0))</f>
        <v>69</v>
      </c>
      <c r="AT67" s="50" t="str">
        <f t="array" ref="AT67">INDEX($AQ$1:$AQ$91,SMALL(IF($AR$1:$AR$91=$AS67,ROW($AR$1:$AR$91)),COUNTIF($AS$1:$AS67,$AS67)),1)</f>
        <v>Luton</v>
      </c>
      <c r="AU67" s="105">
        <f t="shared" si="12"/>
        <v>67</v>
      </c>
    </row>
    <row r="68" spans="1:47" ht="14.4" x14ac:dyDescent="0.3">
      <c r="A68" s="19" t="s">
        <v>424</v>
      </c>
      <c r="B68" s="20" t="s">
        <v>425</v>
      </c>
      <c r="C68" s="45"/>
      <c r="D68" s="45"/>
      <c r="E68" s="17" t="str">
        <f>VLOOKUP(B68,lifesatisfactionALL!$B$8:$N$431,VLOOKUP(frontsheet!$B$11,years!$A$1:$B$12,2,FALSE),FALSE)</f>
        <v>x</v>
      </c>
      <c r="F68" s="9"/>
      <c r="G68" s="9"/>
      <c r="H68" s="9"/>
      <c r="I68" s="21"/>
      <c r="M68" t="s">
        <v>72</v>
      </c>
      <c r="N68" t="str">
        <f>VLOOKUP(M68,class!A$1:B$370,2,FALSE)</f>
        <v>Unitary authority</v>
      </c>
      <c r="O68" s="22" t="str">
        <f>IFERROR(IFERROR(VLOOKUP(M68,classifications!$A$3:$B$340,2,FALSE),VLOOKUP(N68,'higher class'!$A$2:$B$33,2,FALSE)),"")</f>
        <v xml:space="preserve">Mainly Rural (rural including hub towns &gt;=80%) </v>
      </c>
      <c r="P68" s="7">
        <f t="shared" si="9"/>
        <v>7.53</v>
      </c>
      <c r="Q68" s="49">
        <f t="shared" si="8"/>
        <v>30</v>
      </c>
      <c r="R68" s="49">
        <f t="shared" si="10"/>
        <v>30</v>
      </c>
      <c r="Z68" s="7"/>
      <c r="AQ68" t="s">
        <v>239</v>
      </c>
      <c r="AR68" s="2">
        <f t="shared" si="11"/>
        <v>74</v>
      </c>
      <c r="AS68" s="5">
        <f t="array" ref="AS68">INDEX($AR$1:$AR$91,MATCH(SMALL(COUNTIF($AR$1:$AR$91,"&lt;"&amp;$AR$1:$AR$91),ROW($AR68:$AS68)),COUNTIF($AR$1:$AR$91,"&lt;"&amp;$AR$1:$AR$91),0))</f>
        <v>69</v>
      </c>
      <c r="AT68" s="50" t="str">
        <f t="array" ref="AT68">INDEX($AQ$1:$AQ$91,SMALL(IF($AR$1:$AR$91=$AS68,ROW($AR$1:$AR$91)),COUNTIF($AS$1:$AS68,$AS68)),1)</f>
        <v>Norwich</v>
      </c>
      <c r="AU68" s="105">
        <f t="shared" si="12"/>
        <v>67</v>
      </c>
    </row>
    <row r="69" spans="1:47" ht="14.4" x14ac:dyDescent="0.3">
      <c r="A69" s="22" t="s">
        <v>426</v>
      </c>
      <c r="B69" s="23" t="s">
        <v>96</v>
      </c>
      <c r="C69" s="22" t="str">
        <f>IFERROR(IFERROR(VLOOKUP(B69,classifications!$A$3:$B$330,2,FALSE),VLOOKUP(B69,'higher class'!$A$2:$B$33,2,FALSE)),"")</f>
        <v xml:space="preserve">Largely Rural (rural including hub towns 50-79%) </v>
      </c>
      <c r="D69" s="22" t="str">
        <f>VLOOKUP(B69,region!$A$1:$B$344,2,FALSE)</f>
        <v>YH</v>
      </c>
      <c r="E69" s="17">
        <f>VLOOKUP(B69,lifesatisfactionALL!$B$8:$N$431,VLOOKUP(frontsheet!$B$11,years!$A$1:$B$12,2,FALSE),FALSE)</f>
        <v>7.4</v>
      </c>
      <c r="F69" s="9"/>
      <c r="G69" s="9"/>
      <c r="H69" s="9"/>
      <c r="I69" s="21"/>
      <c r="M69" t="s">
        <v>73</v>
      </c>
      <c r="N69" t="str">
        <f>VLOOKUP(M69,class!A$1:B$370,2,FALSE)</f>
        <v>Shire district</v>
      </c>
      <c r="O69" s="22" t="str">
        <f>IFERROR(IFERROR(VLOOKUP(M69,classifications!$A$3:$B$340,2,FALSE),VLOOKUP(N69,'higher class'!$A$2:$B$33,2,FALSE)),"")</f>
        <v xml:space="preserve">Mainly Rural (rural including hub towns &gt;=80%) </v>
      </c>
      <c r="P69" s="7">
        <f t="shared" si="9"/>
        <v>7.53</v>
      </c>
      <c r="Q69" s="49">
        <f t="shared" si="8"/>
        <v>30</v>
      </c>
      <c r="R69" s="49">
        <f t="shared" si="10"/>
        <v>30</v>
      </c>
      <c r="Z69" s="7"/>
      <c r="AQ69" t="s">
        <v>244</v>
      </c>
      <c r="AR69" s="2">
        <f t="shared" si="11"/>
        <v>15</v>
      </c>
      <c r="AS69" s="5">
        <f t="array" ref="AS69">INDEX($AR$1:$AR$91,MATCH(SMALL(COUNTIF($AR$1:$AR$91,"&lt;"&amp;$AR$1:$AR$91),ROW($AR69:$AS69)),COUNTIF($AR$1:$AR$91,"&lt;"&amp;$AR$1:$AR$91),0))</f>
        <v>69</v>
      </c>
      <c r="AT69" s="50" t="str">
        <f t="array" ref="AT69">INDEX($AQ$1:$AQ$91,SMALL(IF($AR$1:$AR$91=$AS69,ROW($AR$1:$AR$91)),COUNTIF($AS$1:$AS69,$AS69)),1)</f>
        <v>Oadby and Wigston</v>
      </c>
      <c r="AU69" s="105">
        <f t="shared" si="12"/>
        <v>67</v>
      </c>
    </row>
    <row r="70" spans="1:47" ht="14.4" x14ac:dyDescent="0.3">
      <c r="A70" s="22" t="s">
        <v>427</v>
      </c>
      <c r="B70" s="23" t="s">
        <v>150</v>
      </c>
      <c r="C70" s="22" t="str">
        <f>IFERROR(IFERROR(VLOOKUP(B70,classifications!$A$3:$B$330,2,FALSE),VLOOKUP(B70,'higher class'!$A$2:$B$33,2,FALSE)),"")</f>
        <v>Urban with City and Town</v>
      </c>
      <c r="D70" s="22" t="str">
        <f>VLOOKUP(B70,region!$A$1:$B$344,2,FALSE)</f>
        <v>YH</v>
      </c>
      <c r="E70" s="17">
        <f>VLOOKUP(B70,lifesatisfactionALL!$B$8:$N$431,VLOOKUP(frontsheet!$B$11,years!$A$1:$B$12,2,FALSE),FALSE)</f>
        <v>7.38</v>
      </c>
      <c r="F70" s="9"/>
      <c r="G70" s="9"/>
      <c r="H70" s="9"/>
      <c r="I70" s="21"/>
      <c r="M70" t="s">
        <v>74</v>
      </c>
      <c r="N70" t="str">
        <f>VLOOKUP(M70,class!A$1:B$370,2,FALSE)</f>
        <v>Unitary authority</v>
      </c>
      <c r="O70" s="22" t="str">
        <f>IFERROR(IFERROR(VLOOKUP(M70,classifications!$A$3:$B$340,2,FALSE),VLOOKUP(N70,'higher class'!$A$2:$B$33,2,FALSE)),"")</f>
        <v xml:space="preserve">Largely Rural (rural including hub towns 50-79%) </v>
      </c>
      <c r="P70" s="7">
        <f t="shared" si="9"/>
        <v>7.56</v>
      </c>
      <c r="Q70" s="49">
        <f t="shared" si="8"/>
        <v>23</v>
      </c>
      <c r="R70" s="49">
        <f t="shared" si="10"/>
        <v>23</v>
      </c>
      <c r="Z70" s="7"/>
      <c r="AQ70" t="s">
        <v>252</v>
      </c>
      <c r="AR70" s="2">
        <f t="shared" si="11"/>
        <v>22</v>
      </c>
      <c r="AS70" s="5">
        <f t="array" ref="AS70">INDEX($AR$1:$AR$91,MATCH(SMALL(COUNTIF($AR$1:$AR$91,"&lt;"&amp;$AR$1:$AR$91),ROW($AR70:$AS70)),COUNTIF($AR$1:$AR$91,"&lt;"&amp;$AR$1:$AR$91),0))</f>
        <v>72</v>
      </c>
      <c r="AT70" s="50" t="str">
        <f t="array" ref="AT70">INDEX($AQ$1:$AQ$91,SMALL(IF($AR$1:$AR$91=$AS70,ROW($AR$1:$AR$91)),COUNTIF($AS$1:$AS70,$AS70)),1)</f>
        <v>Hartlepool</v>
      </c>
      <c r="AU70" s="105">
        <f t="shared" si="12"/>
        <v>70</v>
      </c>
    </row>
    <row r="71" spans="1:47" ht="14.4" x14ac:dyDescent="0.3">
      <c r="A71" s="22" t="s">
        <v>428</v>
      </c>
      <c r="B71" s="23" t="s">
        <v>187</v>
      </c>
      <c r="C71" s="22" t="str">
        <f>IFERROR(IFERROR(VLOOKUP(B71,classifications!$A$3:$B$330,2,FALSE),VLOOKUP(B71,'higher class'!$A$2:$B$33,2,FALSE)),"")</f>
        <v>Urban with City and Town</v>
      </c>
      <c r="D71" s="22" t="str">
        <f>VLOOKUP(B71,region!$A$1:$B$344,2,FALSE)</f>
        <v>YH</v>
      </c>
      <c r="E71" s="17">
        <f>VLOOKUP(B71,lifesatisfactionALL!$B$8:$N$431,VLOOKUP(frontsheet!$B$11,years!$A$1:$B$12,2,FALSE),FALSE)</f>
        <v>7.71</v>
      </c>
      <c r="F71" s="9"/>
      <c r="G71" s="9"/>
      <c r="H71" s="9"/>
      <c r="I71" s="21"/>
      <c r="M71" t="s">
        <v>75</v>
      </c>
      <c r="N71" t="str">
        <f>VLOOKUP(M71,class!A$1:B$370,2,FALSE)</f>
        <v>Metropolitan district</v>
      </c>
      <c r="O71" s="22" t="str">
        <f>IFERROR(IFERROR(VLOOKUP(M71,classifications!$A$3:$B$340,2,FALSE),VLOOKUP(N71,'higher class'!$A$2:$B$33,2,FALSE)),"")</f>
        <v>Urban with City and Town</v>
      </c>
      <c r="P71" s="7">
        <f t="shared" ref="P71:P133" si="13">VLOOKUP($M71,$B$7:$E$430,4,FALSE)</f>
        <v>7.35</v>
      </c>
      <c r="Q71" s="49">
        <f t="shared" ref="Q71:Q134" si="14">1+SUMPRODUCT((O$7:O$314=O71)*(P$7:P$314&gt;P71))</f>
        <v>64</v>
      </c>
      <c r="R71" s="49">
        <f t="shared" ref="R71:R133" si="15">IF(P71="x",9999,Q71)</f>
        <v>64</v>
      </c>
      <c r="Z71" s="7"/>
      <c r="AQ71" t="s">
        <v>256</v>
      </c>
      <c r="AR71" s="2">
        <f t="shared" si="11"/>
        <v>78</v>
      </c>
      <c r="AS71" s="5">
        <f t="array" ref="AS71">INDEX($AR$1:$AR$91,MATCH(SMALL(COUNTIF($AR$1:$AR$91,"&lt;"&amp;$AR$1:$AR$91),ROW($AR71:$AS71)),COUNTIF($AR$1:$AR$91,"&lt;"&amp;$AR$1:$AR$91),0))</f>
        <v>72</v>
      </c>
      <c r="AT71" s="50" t="str">
        <f t="array" ref="AT71">INDEX($AQ$1:$AQ$91,SMALL(IF($AR$1:$AR$91=$AS71,ROW($AR$1:$AR$91)),COUNTIF($AS$1:$AS71,$AS71)),1)</f>
        <v>Medway</v>
      </c>
      <c r="AU71" s="105">
        <f t="shared" si="12"/>
        <v>70</v>
      </c>
    </row>
    <row r="72" spans="1:47" ht="14.4" x14ac:dyDescent="0.3">
      <c r="A72" s="22" t="s">
        <v>429</v>
      </c>
      <c r="B72" s="23" t="s">
        <v>190</v>
      </c>
      <c r="C72" s="22" t="str">
        <f>IFERROR(IFERROR(VLOOKUP(B72,classifications!$A$3:$B$330,2,FALSE),VLOOKUP(B72,'higher class'!$A$2:$B$33,2,FALSE)),"")</f>
        <v>Urban with Significant Rural (rural including hub towns 26-49%)</v>
      </c>
      <c r="D72" s="22" t="str">
        <f>VLOOKUP(B72,region!$A$1:$B$344,2,FALSE)</f>
        <v>YH</v>
      </c>
      <c r="E72" s="17">
        <f>VLOOKUP(B72,lifesatisfactionALL!$B$8:$N$431,VLOOKUP(frontsheet!$B$11,years!$A$1:$B$12,2,FALSE),FALSE)</f>
        <v>7.66</v>
      </c>
      <c r="F72" s="9"/>
      <c r="G72" s="9"/>
      <c r="H72" s="9"/>
      <c r="I72" s="21"/>
      <c r="M72" t="s">
        <v>76</v>
      </c>
      <c r="N72" t="str">
        <f>VLOOKUP(M72,class!A$1:B$370,2,FALSE)</f>
        <v>Shire district</v>
      </c>
      <c r="O72" s="22" t="str">
        <f>IFERROR(IFERROR(VLOOKUP(M72,classifications!$A$3:$B$340,2,FALSE),VLOOKUP(N72,'higher class'!$A$2:$B$33,2,FALSE)),"")</f>
        <v xml:space="preserve">Mainly Rural (rural including hub towns &gt;=80%) </v>
      </c>
      <c r="P72" s="7">
        <f t="shared" si="13"/>
        <v>6.98</v>
      </c>
      <c r="Q72" s="49">
        <f t="shared" si="14"/>
        <v>42</v>
      </c>
      <c r="R72" s="49">
        <f t="shared" si="15"/>
        <v>42</v>
      </c>
      <c r="Z72" s="7"/>
      <c r="AQ72" t="s">
        <v>257</v>
      </c>
      <c r="AR72" s="2">
        <f t="shared" si="11"/>
        <v>60</v>
      </c>
      <c r="AS72" s="5">
        <f t="array" ref="AS72">INDEX($AR$1:$AR$91,MATCH(SMALL(COUNTIF($AR$1:$AR$91,"&lt;"&amp;$AR$1:$AR$91),ROW($AR72:$AS72)),COUNTIF($AR$1:$AR$91,"&lt;"&amp;$AR$1:$AR$91),0))</f>
        <v>74</v>
      </c>
      <c r="AT72" s="50" t="str">
        <f t="array" ref="AT72">INDEX($AQ$1:$AQ$91,SMALL(IF($AR$1:$AR$91=$AS72,ROW($AR$1:$AR$91)),COUNTIF($AS$1:$AS72,$AS72)),1)</f>
        <v>Blaby</v>
      </c>
      <c r="AU72" s="105">
        <f t="shared" si="12"/>
        <v>72</v>
      </c>
    </row>
    <row r="73" spans="1:47" ht="14.4" x14ac:dyDescent="0.3">
      <c r="A73" s="22" t="s">
        <v>430</v>
      </c>
      <c r="B73" s="23" t="s">
        <v>332</v>
      </c>
      <c r="C73" s="22" t="str">
        <f>IFERROR(IFERROR(VLOOKUP(B73,classifications!$A$3:$B$330,2,FALSE),VLOOKUP(B73,'higher class'!$A$2:$B$33,2,FALSE)),"")</f>
        <v>Urban with City and Town</v>
      </c>
      <c r="D73" s="22" t="str">
        <f>VLOOKUP(B73,region!$A$1:$B$344,2,FALSE)</f>
        <v>YH</v>
      </c>
      <c r="E73" s="17">
        <f>VLOOKUP(B73,lifesatisfactionALL!$B$8:$N$431,VLOOKUP(frontsheet!$B$11,years!$A$1:$B$12,2,FALSE),FALSE)</f>
        <v>7.57</v>
      </c>
      <c r="F73" s="9"/>
      <c r="G73" s="9"/>
      <c r="H73" s="9"/>
      <c r="I73" s="21"/>
      <c r="M73" t="s">
        <v>77</v>
      </c>
      <c r="N73" t="str">
        <f>VLOOKUP(M73,class!A$1:B$370,2,FALSE)</f>
        <v>Shire district</v>
      </c>
      <c r="O73" s="22" t="str">
        <f>IFERROR(IFERROR(VLOOKUP(M73,classifications!$A$3:$B$340,2,FALSE),VLOOKUP(N73,'higher class'!$A$2:$B$33,2,FALSE)),"")</f>
        <v>Urban with City and Town</v>
      </c>
      <c r="P73" s="7">
        <f t="shared" si="13"/>
        <v>7.59</v>
      </c>
      <c r="Q73" s="49">
        <f t="shared" si="14"/>
        <v>20</v>
      </c>
      <c r="R73" s="49">
        <f t="shared" si="15"/>
        <v>20</v>
      </c>
      <c r="Z73" s="7"/>
      <c r="AQ73" t="s">
        <v>260</v>
      </c>
      <c r="AR73" s="2">
        <f t="shared" si="11"/>
        <v>5</v>
      </c>
      <c r="AS73" s="5">
        <f t="array" ref="AS73">INDEX($AR$1:$AR$91,MATCH(SMALL(COUNTIF($AR$1:$AR$91,"&lt;"&amp;$AR$1:$AR$91),ROW($AR73:$AS73)),COUNTIF($AR$1:$AR$91,"&lt;"&amp;$AR$1:$AR$91),0))</f>
        <v>74</v>
      </c>
      <c r="AT73" s="50" t="str">
        <f t="array" ref="AT73">INDEX($AQ$1:$AQ$91,SMALL(IF($AR$1:$AR$91=$AS73,ROW($AR$1:$AR$91)),COUNTIF($AS$1:$AS73,$AS73)),1)</f>
        <v>Peterborough</v>
      </c>
      <c r="AU73" s="105">
        <f t="shared" si="12"/>
        <v>72</v>
      </c>
    </row>
    <row r="74" spans="1:47" ht="14.4" x14ac:dyDescent="0.3">
      <c r="A74" s="22" t="s">
        <v>431</v>
      </c>
      <c r="B74" s="23" t="s">
        <v>344</v>
      </c>
      <c r="C74" s="22" t="str">
        <f>IFERROR(IFERROR(VLOOKUP(B74,classifications!$A$3:$B$330,2,FALSE),VLOOKUP(B74,'higher class'!$A$2:$B$33,2,FALSE)),"")</f>
        <v>Predominantly Rural</v>
      </c>
      <c r="D74" s="22" t="str">
        <f>VLOOKUP(B74,region!$A$1:$B$344,2,FALSE)</f>
        <v>YH</v>
      </c>
      <c r="E74" s="17">
        <f>VLOOKUP(B74,lifesatisfactionALL!$B$8:$N$431,VLOOKUP(frontsheet!$B$11,years!$A$1:$B$12,2,FALSE),FALSE)</f>
        <v>7.62</v>
      </c>
      <c r="F74" s="9"/>
      <c r="G74" s="9"/>
      <c r="H74" s="9"/>
      <c r="I74" s="21"/>
      <c r="M74" t="s">
        <v>78</v>
      </c>
      <c r="N74" t="str">
        <f>VLOOKUP(M74,class!A$1:B$370,2,FALSE)</f>
        <v>London borough</v>
      </c>
      <c r="O74" s="22" t="str">
        <f>IFERROR(IFERROR(VLOOKUP(M74,classifications!$A$3:$B$340,2,FALSE),VLOOKUP(N74,'higher class'!$A$2:$B$33,2,FALSE)),"")</f>
        <v>Urban with Major Conurbation</v>
      </c>
      <c r="P74" s="7">
        <f t="shared" si="13"/>
        <v>6.97</v>
      </c>
      <c r="Q74" s="49">
        <f t="shared" si="14"/>
        <v>71</v>
      </c>
      <c r="R74" s="49">
        <f t="shared" si="15"/>
        <v>71</v>
      </c>
      <c r="Z74" s="7"/>
      <c r="AQ74" t="s">
        <v>265</v>
      </c>
      <c r="AR74" s="2">
        <f t="shared" si="11"/>
        <v>48</v>
      </c>
      <c r="AS74" s="5">
        <f t="array" ref="AS74">INDEX($AR$1:$AR$91,MATCH(SMALL(COUNTIF($AR$1:$AR$91,"&lt;"&amp;$AR$1:$AR$91),ROW($AR74:$AS74)),COUNTIF($AR$1:$AR$91,"&lt;"&amp;$AR$1:$AR$91),0))</f>
        <v>74</v>
      </c>
      <c r="AT74" s="50" t="str">
        <f t="array" ref="AT74">INDEX($AQ$1:$AQ$91,SMALL(IF($AR$1:$AR$91=$AS74,ROW($AR$1:$AR$91)),COUNTIF($AS$1:$AS74,$AS74)),1)</f>
        <v>Slough</v>
      </c>
      <c r="AU74" s="105">
        <f t="shared" si="12"/>
        <v>72</v>
      </c>
    </row>
    <row r="75" spans="1:47" ht="14.4" x14ac:dyDescent="0.3">
      <c r="A75" s="22" t="s">
        <v>432</v>
      </c>
      <c r="B75" s="23" t="s">
        <v>76</v>
      </c>
      <c r="C75" s="22" t="str">
        <f>IFERROR(IFERROR(VLOOKUP(B75,classifications!$A$3:$B$330,2,FALSE),VLOOKUP(B75,'higher class'!$A$2:$B$33,2,FALSE)),"")</f>
        <v xml:space="preserve">Mainly Rural (rural including hub towns &gt;=80%) </v>
      </c>
      <c r="D75" s="22" t="str">
        <f>VLOOKUP(B75,region!$A$1:$B$344,2,FALSE)</f>
        <v>YH</v>
      </c>
      <c r="E75" s="17">
        <f>VLOOKUP(B75,lifesatisfactionALL!$B$8:$N$431,VLOOKUP(frontsheet!$B$11,years!$A$1:$B$12,2,FALSE),FALSE)</f>
        <v>6.98</v>
      </c>
      <c r="F75" s="9"/>
      <c r="G75" s="9"/>
      <c r="H75" s="9"/>
      <c r="I75" s="21"/>
      <c r="M75" t="s">
        <v>79</v>
      </c>
      <c r="N75" t="str">
        <f>VLOOKUP(M75,class!A$1:B$370,2,FALSE)</f>
        <v>Shire district</v>
      </c>
      <c r="O75" s="22" t="str">
        <f>IFERROR(IFERROR(VLOOKUP(M75,classifications!$A$3:$B$340,2,FALSE),VLOOKUP(N75,'higher class'!$A$2:$B$33,2,FALSE)),"")</f>
        <v>Urban with Significant Rural (rural including hub towns 26-49%)</v>
      </c>
      <c r="P75" s="7">
        <f t="shared" si="13"/>
        <v>7.6</v>
      </c>
      <c r="Q75" s="49">
        <f t="shared" si="14"/>
        <v>24</v>
      </c>
      <c r="R75" s="49">
        <f t="shared" si="15"/>
        <v>24</v>
      </c>
      <c r="Z75" s="7"/>
      <c r="AQ75" t="s">
        <v>267</v>
      </c>
      <c r="AR75" s="2">
        <f t="shared" si="11"/>
        <v>66</v>
      </c>
      <c r="AS75" s="5">
        <f t="array" ref="AS75">INDEX($AR$1:$AR$91,MATCH(SMALL(COUNTIF($AR$1:$AR$91,"&lt;"&amp;$AR$1:$AR$91),ROW($AR75:$AS75)),COUNTIF($AR$1:$AR$91,"&lt;"&amp;$AR$1:$AR$91),0))</f>
        <v>77</v>
      </c>
      <c r="AT75" s="50" t="str">
        <f t="array" ref="AT75">INDEX($AQ$1:$AQ$91,SMALL(IF($AR$1:$AR$91=$AS75,ROW($AR$1:$AR$91)),COUNTIF($AS$1:$AS75,$AS75)),1)</f>
        <v>Blackburn with Darwen</v>
      </c>
      <c r="AU75" s="105">
        <f t="shared" si="12"/>
        <v>75</v>
      </c>
    </row>
    <row r="76" spans="1:47" ht="14.4" x14ac:dyDescent="0.3">
      <c r="A76" s="22" t="s">
        <v>433</v>
      </c>
      <c r="B76" s="23" t="s">
        <v>122</v>
      </c>
      <c r="C76" s="22" t="str">
        <f>IFERROR(IFERROR(VLOOKUP(B76,classifications!$A$3:$B$330,2,FALSE),VLOOKUP(B76,'higher class'!$A$2:$B$33,2,FALSE)),"")</f>
        <v xml:space="preserve">Mainly Rural (rural including hub towns &gt;=80%) </v>
      </c>
      <c r="D76" s="22" t="str">
        <f>VLOOKUP(B76,region!$A$1:$B$344,2,FALSE)</f>
        <v>YH</v>
      </c>
      <c r="E76" s="17">
        <f>VLOOKUP(B76,lifesatisfactionALL!$B$8:$N$431,VLOOKUP(frontsheet!$B$11,years!$A$1:$B$12,2,FALSE),FALSE)</f>
        <v>7.22</v>
      </c>
      <c r="F76" s="9"/>
      <c r="G76" s="9"/>
      <c r="H76" s="9"/>
      <c r="I76" s="21"/>
      <c r="M76" t="s">
        <v>80</v>
      </c>
      <c r="N76" t="str">
        <f>VLOOKUP(M76,class!A$1:B$370,2,FALSE)</f>
        <v>Unitary authority</v>
      </c>
      <c r="O76" s="22" t="str">
        <f>IFERROR(IFERROR(VLOOKUP(M76,classifications!$A$3:$B$340,2,FALSE),VLOOKUP(N76,'higher class'!$A$2:$B$33,2,FALSE)),"")</f>
        <v>Urban with City and Town</v>
      </c>
      <c r="P76" s="7">
        <f t="shared" si="13"/>
        <v>7.32</v>
      </c>
      <c r="Q76" s="49">
        <f t="shared" si="14"/>
        <v>67</v>
      </c>
      <c r="R76" s="49">
        <f t="shared" si="15"/>
        <v>67</v>
      </c>
      <c r="Z76" s="7"/>
      <c r="AQ76" t="s">
        <v>268</v>
      </c>
      <c r="AR76" s="2">
        <f t="shared" si="11"/>
        <v>82</v>
      </c>
      <c r="AS76" s="5">
        <f t="array" ref="AS76">INDEX($AR$1:$AR$91,MATCH(SMALL(COUNTIF($AR$1:$AR$91,"&lt;"&amp;$AR$1:$AR$91),ROW($AR76:$AS76)),COUNTIF($AR$1:$AR$91,"&lt;"&amp;$AR$1:$AR$91),0))</f>
        <v>78</v>
      </c>
      <c r="AT76" s="50" t="str">
        <f t="array" ref="AT76">INDEX($AQ$1:$AQ$91,SMALL(IF($AR$1:$AR$91=$AS76,ROW($AR$1:$AR$91)),COUNTIF($AS$1:$AS76,$AS76)),1)</f>
        <v>Southampton</v>
      </c>
      <c r="AU76" s="105">
        <f t="shared" si="12"/>
        <v>76</v>
      </c>
    </row>
    <row r="77" spans="1:47" ht="14.4" x14ac:dyDescent="0.3">
      <c r="A77" s="22" t="s">
        <v>434</v>
      </c>
      <c r="B77" s="23" t="s">
        <v>127</v>
      </c>
      <c r="C77" s="22" t="str">
        <f>IFERROR(IFERROR(VLOOKUP(B77,classifications!$A$3:$B$330,2,FALSE),VLOOKUP(B77,'higher class'!$A$2:$B$33,2,FALSE)),"")</f>
        <v>Urban with Significant Rural (rural including hub towns 26-49%)</v>
      </c>
      <c r="D77" s="22" t="str">
        <f>VLOOKUP(B77,region!$A$1:$B$344,2,FALSE)</f>
        <v>YH</v>
      </c>
      <c r="E77" s="17">
        <f>VLOOKUP(B77,lifesatisfactionALL!$B$8:$N$431,VLOOKUP(frontsheet!$B$11,years!$A$1:$B$12,2,FALSE),FALSE)</f>
        <v>7.7</v>
      </c>
      <c r="F77" s="9"/>
      <c r="G77" s="9"/>
      <c r="H77" s="9"/>
      <c r="I77" s="21"/>
      <c r="M77" t="s">
        <v>81</v>
      </c>
      <c r="N77" t="str">
        <f>VLOOKUP(M77,class!A$1:B$370,2,FALSE)</f>
        <v>Shire district</v>
      </c>
      <c r="O77" s="22" t="str">
        <f>IFERROR(IFERROR(VLOOKUP(M77,classifications!$A$3:$B$340,2,FALSE),VLOOKUP(N77,'higher class'!$A$2:$B$33,2,FALSE)),"")</f>
        <v>Urban with Major Conurbation</v>
      </c>
      <c r="P77" s="7">
        <f t="shared" si="13"/>
        <v>7.53</v>
      </c>
      <c r="Q77" s="49">
        <f t="shared" si="14"/>
        <v>17</v>
      </c>
      <c r="R77" s="49">
        <f t="shared" si="15"/>
        <v>17</v>
      </c>
      <c r="Z77" s="7"/>
      <c r="AQ77" t="s">
        <v>273</v>
      </c>
      <c r="AR77" s="2">
        <f t="shared" si="11"/>
        <v>4</v>
      </c>
      <c r="AS77" s="5">
        <f t="array" ref="AS77">INDEX($AR$1:$AR$91,MATCH(SMALL(COUNTIF($AR$1:$AR$91,"&lt;"&amp;$AR$1:$AR$91),ROW($AR77:$AS77)),COUNTIF($AR$1:$AR$91,"&lt;"&amp;$AR$1:$AR$91),0))</f>
        <v>79</v>
      </c>
      <c r="AT77" s="50" t="str">
        <f t="array" ref="AT77">INDEX($AQ$1:$AQ$91,SMALL(IF($AR$1:$AR$91=$AS77,ROW($AR$1:$AR$91)),COUNTIF($AS$1:$AS77,$AS77)),1)</f>
        <v>North East Derbyshire</v>
      </c>
      <c r="AU77" s="105">
        <f t="shared" si="12"/>
        <v>77</v>
      </c>
    </row>
    <row r="78" spans="1:47" ht="14.4" x14ac:dyDescent="0.3">
      <c r="A78" s="22" t="s">
        <v>435</v>
      </c>
      <c r="B78" s="23" t="s">
        <v>218</v>
      </c>
      <c r="C78" s="22" t="str">
        <f>IFERROR(IFERROR(VLOOKUP(B78,classifications!$A$3:$B$330,2,FALSE),VLOOKUP(B78,'higher class'!$A$2:$B$33,2,FALSE)),"")</f>
        <v xml:space="preserve">Mainly Rural (rural including hub towns &gt;=80%) </v>
      </c>
      <c r="D78" s="22" t="str">
        <f>VLOOKUP(B78,region!$A$1:$B$344,2,FALSE)</f>
        <v>YH</v>
      </c>
      <c r="E78" s="17" t="str">
        <f>VLOOKUP(B78,lifesatisfactionALL!$B$8:$N$431,VLOOKUP(frontsheet!$B$11,years!$A$1:$B$12,2,FALSE),FALSE)</f>
        <v>x</v>
      </c>
      <c r="F78" s="9"/>
      <c r="G78" s="9"/>
      <c r="H78" s="9"/>
      <c r="I78" s="21"/>
      <c r="M78" t="s">
        <v>83</v>
      </c>
      <c r="N78" t="str">
        <f>VLOOKUP(M78,class!A$1:B$370,2,FALSE)</f>
        <v>Unitary authority</v>
      </c>
      <c r="O78" s="22" t="str">
        <f>IFERROR(IFERROR(VLOOKUP(M78,classifications!$A$3:$B$340,2,FALSE),VLOOKUP(N78,'higher class'!$A$2:$B$33,2,FALSE)),"")</f>
        <v>Urban with City and Town</v>
      </c>
      <c r="P78" s="7">
        <f t="shared" si="13"/>
        <v>7.36</v>
      </c>
      <c r="Q78" s="49">
        <f t="shared" si="14"/>
        <v>60</v>
      </c>
      <c r="R78" s="49">
        <f t="shared" si="15"/>
        <v>60</v>
      </c>
      <c r="Z78" s="7"/>
      <c r="AQ78" t="s">
        <v>276</v>
      </c>
      <c r="AR78" s="2">
        <f t="shared" si="11"/>
        <v>46</v>
      </c>
      <c r="AS78" s="5">
        <f t="array" ref="AS78">INDEX($AR$1:$AR$91,MATCH(SMALL(COUNTIF($AR$1:$AR$91,"&lt;"&amp;$AR$1:$AR$91),ROW($AR78:$AS78)),COUNTIF($AR$1:$AR$91,"&lt;"&amp;$AR$1:$AR$91),0))</f>
        <v>80</v>
      </c>
      <c r="AT78" s="50" t="str">
        <f t="array" ref="AT78">INDEX($AQ$1:$AQ$91,SMALL(IF($AR$1:$AR$91=$AS78,ROW($AR$1:$AR$91)),COUNTIF($AS$1:$AS78,$AS78)),1)</f>
        <v>Charnwood</v>
      </c>
      <c r="AU78" s="105">
        <f t="shared" si="12"/>
        <v>78</v>
      </c>
    </row>
    <row r="79" spans="1:47" ht="14.4" x14ac:dyDescent="0.3">
      <c r="A79" s="22" t="s">
        <v>436</v>
      </c>
      <c r="B79" s="23" t="s">
        <v>229</v>
      </c>
      <c r="C79" s="22" t="str">
        <f>IFERROR(IFERROR(VLOOKUP(B79,classifications!$A$3:$B$330,2,FALSE),VLOOKUP(B79,'higher class'!$A$2:$B$33,2,FALSE)),"")</f>
        <v xml:space="preserve">Mainly Rural (rural including hub towns &gt;=80%) </v>
      </c>
      <c r="D79" s="22" t="str">
        <f>VLOOKUP(B79,region!$A$1:$B$344,2,FALSE)</f>
        <v>YH</v>
      </c>
      <c r="E79" s="17">
        <f>VLOOKUP(B79,lifesatisfactionALL!$B$8:$N$431,VLOOKUP(frontsheet!$B$11,years!$A$1:$B$12,2,FALSE),FALSE)</f>
        <v>7.54</v>
      </c>
      <c r="F79" s="9"/>
      <c r="G79" s="9"/>
      <c r="H79" s="9"/>
      <c r="I79" s="21"/>
      <c r="M79" t="s">
        <v>84</v>
      </c>
      <c r="N79" t="str">
        <f>VLOOKUP(M79,class!A$1:B$370,2,FALSE)</f>
        <v>Shire district</v>
      </c>
      <c r="O79" s="22" t="str">
        <f>IFERROR(IFERROR(VLOOKUP(M79,classifications!$A$3:$B$340,2,FALSE),VLOOKUP(N79,'higher class'!$A$2:$B$33,2,FALSE)),"")</f>
        <v xml:space="preserve">Mainly Rural (rural including hub towns &gt;=80%) </v>
      </c>
      <c r="P79" s="7">
        <f t="shared" si="13"/>
        <v>7.68</v>
      </c>
      <c r="Q79" s="49">
        <f t="shared" si="14"/>
        <v>17</v>
      </c>
      <c r="R79" s="49">
        <f t="shared" si="15"/>
        <v>17</v>
      </c>
      <c r="Z79" s="7"/>
      <c r="AQ79" t="s">
        <v>278</v>
      </c>
      <c r="AR79" s="2">
        <f t="shared" si="11"/>
        <v>17</v>
      </c>
      <c r="AS79" s="5">
        <f t="array" ref="AS79">INDEX($AR$1:$AR$91,MATCH(SMALL(COUNTIF($AR$1:$AR$91,"&lt;"&amp;$AR$1:$AR$91),ROW($AR79:$AS79)),COUNTIF($AR$1:$AR$91,"&lt;"&amp;$AR$1:$AR$91),0))</f>
        <v>81</v>
      </c>
      <c r="AT79" s="50" t="str">
        <f t="array" ref="AT79">INDEX($AQ$1:$AQ$91,SMALL(IF($AR$1:$AR$91=$AS79,ROW($AR$1:$AR$91)),COUNTIF($AS$1:$AS79,$AS79)),1)</f>
        <v>Mansfield</v>
      </c>
      <c r="AU79" s="105">
        <f t="shared" si="12"/>
        <v>79</v>
      </c>
    </row>
    <row r="80" spans="1:47" ht="14.4" x14ac:dyDescent="0.3">
      <c r="A80" s="22" t="s">
        <v>437</v>
      </c>
      <c r="B80" s="23" t="s">
        <v>232</v>
      </c>
      <c r="C80" s="22" t="str">
        <f>IFERROR(IFERROR(VLOOKUP(B80,classifications!$A$3:$B$330,2,FALSE),VLOOKUP(B80,'higher class'!$A$2:$B$33,2,FALSE)),"")</f>
        <v>Urban with Significant Rural (rural including hub towns 26-49%)</v>
      </c>
      <c r="D80" s="22" t="str">
        <f>VLOOKUP(B80,region!$A$1:$B$344,2,FALSE)</f>
        <v>YH</v>
      </c>
      <c r="E80" s="17">
        <f>VLOOKUP(B80,lifesatisfactionALL!$B$8:$N$431,VLOOKUP(frontsheet!$B$11,years!$A$1:$B$12,2,FALSE),FALSE)</f>
        <v>7.93</v>
      </c>
      <c r="F80" s="9"/>
      <c r="G80" s="9"/>
      <c r="H80" s="9"/>
      <c r="I80" s="21"/>
      <c r="M80" t="s">
        <v>85</v>
      </c>
      <c r="N80" t="str">
        <f>VLOOKUP(M80,class!A$1:B$370,2,FALSE)</f>
        <v>Metropolitan district</v>
      </c>
      <c r="O80" s="22" t="str">
        <f>IFERROR(IFERROR(VLOOKUP(M80,classifications!$A$3:$B$340,2,FALSE),VLOOKUP(N80,'higher class'!$A$2:$B$33,2,FALSE)),"")</f>
        <v>Urban with Minor Conurbation</v>
      </c>
      <c r="P80" s="7">
        <f t="shared" si="13"/>
        <v>7.49</v>
      </c>
      <c r="Q80" s="49">
        <f t="shared" si="14"/>
        <v>2</v>
      </c>
      <c r="R80" s="49">
        <f t="shared" si="15"/>
        <v>2</v>
      </c>
      <c r="Z80" s="7"/>
      <c r="AQ80" t="s">
        <v>282</v>
      </c>
      <c r="AR80" s="2">
        <f t="shared" si="11"/>
        <v>35</v>
      </c>
      <c r="AS80" s="5">
        <f t="array" ref="AS80">INDEX($AR$1:$AR$91,MATCH(SMALL(COUNTIF($AR$1:$AR$91,"&lt;"&amp;$AR$1:$AR$91),ROW($AR80:$AS80)),COUNTIF($AR$1:$AR$91,"&lt;"&amp;$AR$1:$AR$91),0))</f>
        <v>82</v>
      </c>
      <c r="AT80" s="50" t="str">
        <f t="array" ref="AT80">INDEX($AQ$1:$AQ$91,SMALL(IF($AR$1:$AR$91=$AS80,ROW($AR$1:$AR$91)),COUNTIF($AS$1:$AS80,$AS80)),1)</f>
        <v>Stoke-on-Trent</v>
      </c>
      <c r="AU80" s="105">
        <f t="shared" si="12"/>
        <v>80</v>
      </c>
    </row>
    <row r="81" spans="1:47" ht="14.4" x14ac:dyDescent="0.3">
      <c r="A81" s="22" t="s">
        <v>438</v>
      </c>
      <c r="B81" s="23" t="s">
        <v>235</v>
      </c>
      <c r="C81" s="22" t="str">
        <f>IFERROR(IFERROR(VLOOKUP(B81,classifications!$A$3:$B$330,2,FALSE),VLOOKUP(B81,'higher class'!$A$2:$B$33,2,FALSE)),"")</f>
        <v xml:space="preserve">Mainly Rural (rural including hub towns &gt;=80%) </v>
      </c>
      <c r="D81" s="22" t="str">
        <f>VLOOKUP(B81,region!$A$1:$B$344,2,FALSE)</f>
        <v>YH</v>
      </c>
      <c r="E81" s="17">
        <f>VLOOKUP(B81,lifesatisfactionALL!$B$8:$N$431,VLOOKUP(frontsheet!$B$11,years!$A$1:$B$12,2,FALSE),FALSE)</f>
        <v>7.55</v>
      </c>
      <c r="F81" s="9"/>
      <c r="G81" s="9"/>
      <c r="H81" s="9"/>
      <c r="I81" s="21"/>
      <c r="M81" t="s">
        <v>336</v>
      </c>
      <c r="N81" t="str">
        <f>VLOOKUP(M81,class!A$1:B$370,2,FALSE)</f>
        <v>Unitary authority</v>
      </c>
      <c r="O81" s="22" t="str">
        <f>IFERROR(IFERROR(VLOOKUP(M81,classifications!$A$3:$B$340,2,FALSE),VLOOKUP(N81,'higher class'!$A$2:$B$33,2,FALSE)),"")</f>
        <v xml:space="preserve">Largely Rural (rural including hub towns 50-79%) </v>
      </c>
      <c r="P81" s="7">
        <f t="shared" si="13"/>
        <v>7.61</v>
      </c>
      <c r="Q81" s="49">
        <f t="shared" si="14"/>
        <v>19</v>
      </c>
      <c r="R81" s="49">
        <f t="shared" si="15"/>
        <v>19</v>
      </c>
      <c r="Z81" s="7"/>
      <c r="AQ81" t="s">
        <v>286</v>
      </c>
      <c r="AR81" s="2">
        <f t="shared" si="11"/>
        <v>17</v>
      </c>
      <c r="AS81" s="5">
        <f t="array" ref="AS81">INDEX($AR$1:$AR$91,MATCH(SMALL(COUNTIF($AR$1:$AR$91,"&lt;"&amp;$AR$1:$AR$91),ROW($AR81:$AS81)),COUNTIF($AR$1:$AR$91,"&lt;"&amp;$AR$1:$AR$91),0))</f>
        <v>83</v>
      </c>
      <c r="AT81" s="50" t="str">
        <f t="array" ref="AT81">INDEX($AQ$1:$AQ$91,SMALL(IF($AR$1:$AR$91=$AS81,ROW($AR$1:$AR$91)),COUNTIF($AS$1:$AS81,$AS81)),1)</f>
        <v>Ashfield</v>
      </c>
      <c r="AU81" s="105">
        <f t="shared" si="12"/>
        <v>81</v>
      </c>
    </row>
    <row r="82" spans="1:47" ht="14.4" x14ac:dyDescent="0.3">
      <c r="A82" s="22" t="s">
        <v>439</v>
      </c>
      <c r="B82" s="23" t="s">
        <v>18</v>
      </c>
      <c r="C82" s="22" t="str">
        <f>IFERROR(IFERROR(VLOOKUP(B82,classifications!$A$3:$B$330,2,FALSE),VLOOKUP(B82,'higher class'!$A$2:$B$33,2,FALSE)),"")</f>
        <v>Urban with Minor Conurbation</v>
      </c>
      <c r="D82" s="22" t="str">
        <f>VLOOKUP(B82,region!$A$1:$B$344,2,FALSE)</f>
        <v>YH</v>
      </c>
      <c r="E82" s="17">
        <f>VLOOKUP(B82,lifesatisfactionALL!$B$8:$N$431,VLOOKUP(frontsheet!$B$11,years!$A$1:$B$12,2,FALSE),FALSE)</f>
        <v>7.37</v>
      </c>
      <c r="F82" s="9"/>
      <c r="G82" s="9"/>
      <c r="H82" s="9"/>
      <c r="I82" s="21"/>
      <c r="M82" t="s">
        <v>86</v>
      </c>
      <c r="N82" t="str">
        <f>VLOOKUP(M82,class!A$1:B$370,2,FALSE)</f>
        <v>Shire district</v>
      </c>
      <c r="O82" s="22" t="str">
        <f>IFERROR(IFERROR(VLOOKUP(M82,classifications!$A$3:$B$340,2,FALSE),VLOOKUP(N82,'higher class'!$A$2:$B$33,2,FALSE)),"")</f>
        <v>Urban with Significant Rural (rural including hub towns 26-49%)</v>
      </c>
      <c r="P82" s="7">
        <f t="shared" si="13"/>
        <v>7.18</v>
      </c>
      <c r="Q82" s="49">
        <f t="shared" si="14"/>
        <v>50</v>
      </c>
      <c r="R82" s="49">
        <f t="shared" si="15"/>
        <v>50</v>
      </c>
      <c r="Z82" s="7"/>
      <c r="AQ82" t="s">
        <v>290</v>
      </c>
      <c r="AR82" s="2">
        <f t="shared" si="11"/>
        <v>48</v>
      </c>
      <c r="AS82" s="5">
        <f t="array" ref="AS82">INDEX($AR$1:$AR$91,MATCH(SMALL(COUNTIF($AR$1:$AR$91,"&lt;"&amp;$AR$1:$AR$91),ROW($AR82:$AS82)),COUNTIF($AR$1:$AR$91,"&lt;"&amp;$AR$1:$AR$91),0))</f>
        <v>84</v>
      </c>
      <c r="AT82" s="50" t="str">
        <f t="array" ref="AT82">INDEX($AQ$1:$AQ$91,SMALL(IF($AR$1:$AR$91=$AS82,ROW($AR$1:$AR$91)),COUNTIF($AS$1:$AS82,$AS82)),1)</f>
        <v>Worthing</v>
      </c>
      <c r="AU82" s="105">
        <f t="shared" si="12"/>
        <v>82</v>
      </c>
    </row>
    <row r="83" spans="1:47" ht="14.4" x14ac:dyDescent="0.3">
      <c r="A83" s="22" t="s">
        <v>440</v>
      </c>
      <c r="B83" s="23" t="s">
        <v>85</v>
      </c>
      <c r="C83" s="22" t="str">
        <f>IFERROR(IFERROR(VLOOKUP(B83,classifications!$A$3:$B$330,2,FALSE),VLOOKUP(B83,'higher class'!$A$2:$B$33,2,FALSE)),"")</f>
        <v>Urban with Minor Conurbation</v>
      </c>
      <c r="D83" s="22" t="str">
        <f>VLOOKUP(B83,region!$A$1:$B$344,2,FALSE)</f>
        <v>YH</v>
      </c>
      <c r="E83" s="17">
        <f>VLOOKUP(B83,lifesatisfactionALL!$B$8:$N$431,VLOOKUP(frontsheet!$B$11,years!$A$1:$B$12,2,FALSE),FALSE)</f>
        <v>7.49</v>
      </c>
      <c r="F83" s="9"/>
      <c r="G83" s="9"/>
      <c r="H83" s="9"/>
      <c r="I83" s="21"/>
      <c r="M83" t="s">
        <v>87</v>
      </c>
      <c r="N83" t="str">
        <f>VLOOKUP(M83,class!A$1:B$370,2,FALSE)</f>
        <v>Metropolitan district</v>
      </c>
      <c r="O83" s="22" t="str">
        <f>IFERROR(IFERROR(VLOOKUP(M83,classifications!$A$3:$B$340,2,FALSE),VLOOKUP(N83,'higher class'!$A$2:$B$33,2,FALSE)),"")</f>
        <v>Urban with Major Conurbation</v>
      </c>
      <c r="P83" s="7">
        <f t="shared" si="13"/>
        <v>7.44</v>
      </c>
      <c r="Q83" s="49">
        <f t="shared" si="14"/>
        <v>35</v>
      </c>
      <c r="R83" s="49">
        <f t="shared" si="15"/>
        <v>35</v>
      </c>
      <c r="Z83" s="7"/>
      <c r="AQ83" t="s">
        <v>297</v>
      </c>
      <c r="AR83" s="2">
        <f t="shared" si="11"/>
        <v>54</v>
      </c>
      <c r="AS83" s="5">
        <f t="array" ref="AS83">INDEX($AR$1:$AR$91,MATCH(SMALL(COUNTIF($AR$1:$AR$91,"&lt;"&amp;$AR$1:$AR$91),ROW($AR83:$AS83)),COUNTIF($AR$1:$AR$91,"&lt;"&amp;$AR$1:$AR$91),0))</f>
        <v>85</v>
      </c>
      <c r="AT83" s="50" t="str">
        <f t="array" ref="AT83">INDEX($AQ$1:$AQ$91,SMALL(IF($AR$1:$AR$91=$AS83,ROW($AR$1:$AR$91)),COUNTIF($AS$1:$AS83,$AS83)),1)</f>
        <v>Hastings</v>
      </c>
      <c r="AU83" s="105">
        <f t="shared" si="12"/>
        <v>83</v>
      </c>
    </row>
    <row r="84" spans="1:47" ht="14.4" x14ac:dyDescent="0.3">
      <c r="A84" s="22" t="s">
        <v>441</v>
      </c>
      <c r="B84" s="23" t="s">
        <v>223</v>
      </c>
      <c r="C84" s="22" t="str">
        <f>IFERROR(IFERROR(VLOOKUP(B84,classifications!$A$3:$B$330,2,FALSE),VLOOKUP(B84,'higher class'!$A$2:$B$33,2,FALSE)),"")</f>
        <v>Urban with Minor Conurbation</v>
      </c>
      <c r="D84" s="22" t="str">
        <f>VLOOKUP(B84,region!$A$1:$B$344,2,FALSE)</f>
        <v>YH</v>
      </c>
      <c r="E84" s="17">
        <f>VLOOKUP(B84,lifesatisfactionALL!$B$8:$N$431,VLOOKUP(frontsheet!$B$11,years!$A$1:$B$12,2,FALSE),FALSE)</f>
        <v>7.37</v>
      </c>
      <c r="F84" s="9"/>
      <c r="G84" s="9"/>
      <c r="H84" s="9"/>
      <c r="I84" s="21"/>
      <c r="M84" t="s">
        <v>88</v>
      </c>
      <c r="N84" t="str">
        <f>VLOOKUP(M84,class!A$1:B$370,2,FALSE)</f>
        <v>London borough</v>
      </c>
      <c r="O84" s="22" t="str">
        <f>IFERROR(IFERROR(VLOOKUP(M84,classifications!$A$3:$B$340,2,FALSE),VLOOKUP(N84,'higher class'!$A$2:$B$33,2,FALSE)),"")</f>
        <v>Urban with Major Conurbation</v>
      </c>
      <c r="P84" s="7">
        <f t="shared" si="13"/>
        <v>7.28</v>
      </c>
      <c r="Q84" s="49">
        <f t="shared" si="14"/>
        <v>50</v>
      </c>
      <c r="R84" s="49">
        <f t="shared" si="15"/>
        <v>50</v>
      </c>
      <c r="Z84" s="7"/>
      <c r="AQ84" t="s">
        <v>301</v>
      </c>
      <c r="AR84" s="2">
        <f t="shared" si="11"/>
        <v>42</v>
      </c>
      <c r="AS84" s="5">
        <f t="array" ref="AS84">INDEX($AR$1:$AR$91,MATCH(SMALL(COUNTIF($AR$1:$AR$91,"&lt;"&amp;$AR$1:$AR$91),ROW($AR84:$AS84)),COUNTIF($AR$1:$AR$91,"&lt;"&amp;$AR$1:$AR$91),0))</f>
        <v>86</v>
      </c>
      <c r="AT84" s="50" t="str">
        <f t="array" ref="AT84">INDEX($AQ$1:$AQ$91,SMALL(IF($AR$1:$AR$91=$AS84,ROW($AR$1:$AR$91)),COUNTIF($AS$1:$AS84,$AS84)),1)</f>
        <v>Hyndburn</v>
      </c>
      <c r="AU84" s="105">
        <f t="shared" si="12"/>
        <v>84</v>
      </c>
    </row>
    <row r="85" spans="1:47" ht="14.4" x14ac:dyDescent="0.3">
      <c r="A85" s="22" t="s">
        <v>442</v>
      </c>
      <c r="B85" s="23" t="s">
        <v>237</v>
      </c>
      <c r="C85" s="22" t="str">
        <f>IFERROR(IFERROR(VLOOKUP(B85,classifications!$A$3:$B$330,2,FALSE),VLOOKUP(B85,'higher class'!$A$2:$B$33,2,FALSE)),"")</f>
        <v>Urban with Minor Conurbation</v>
      </c>
      <c r="D85" s="22" t="str">
        <f>VLOOKUP(B85,region!$A$1:$B$344,2,FALSE)</f>
        <v>YH</v>
      </c>
      <c r="E85" s="17">
        <f>VLOOKUP(B85,lifesatisfactionALL!$B$8:$N$431,VLOOKUP(frontsheet!$B$11,years!$A$1:$B$12,2,FALSE),FALSE)</f>
        <v>7.28</v>
      </c>
      <c r="F85" s="9"/>
      <c r="G85" s="9"/>
      <c r="H85" s="9"/>
      <c r="I85" s="21"/>
      <c r="M85" t="s">
        <v>89</v>
      </c>
      <c r="N85" t="str">
        <f>VLOOKUP(M85,class!A$1:B$370,2,FALSE)</f>
        <v>Shire district</v>
      </c>
      <c r="O85" s="22" t="str">
        <f>IFERROR(IFERROR(VLOOKUP(M85,classifications!$A$3:$B$340,2,FALSE),VLOOKUP(N85,'higher class'!$A$2:$B$33,2,FALSE)),"")</f>
        <v xml:space="preserve">Mainly Rural (rural including hub towns &gt;=80%) </v>
      </c>
      <c r="P85" s="7">
        <f t="shared" si="13"/>
        <v>8.0399999999999991</v>
      </c>
      <c r="Q85" s="49">
        <f t="shared" si="14"/>
        <v>6</v>
      </c>
      <c r="R85" s="49">
        <f t="shared" si="15"/>
        <v>6</v>
      </c>
      <c r="Z85" s="7"/>
      <c r="AQ85" t="s">
        <v>302</v>
      </c>
      <c r="AR85" s="2">
        <f t="shared" si="11"/>
        <v>32</v>
      </c>
      <c r="AS85" s="5">
        <f t="array" ref="AS85">INDEX($AR$1:$AR$91,MATCH(SMALL(COUNTIF($AR$1:$AR$91,"&lt;"&amp;$AR$1:$AR$91),ROW($AR85:$AS85)),COUNTIF($AR$1:$AR$91,"&lt;"&amp;$AR$1:$AR$91),0))</f>
        <v>87</v>
      </c>
      <c r="AT85" s="50" t="str">
        <f t="array" ref="AT85">INDEX($AQ$1:$AQ$91,SMALL(IF($AR$1:$AR$91=$AS85,ROW($AR$1:$AR$91)),COUNTIF($AS$1:$AS85,$AS85)),1)</f>
        <v>Nuneaton and Bedworth</v>
      </c>
      <c r="AU85" s="105">
        <f t="shared" si="12"/>
        <v>85</v>
      </c>
    </row>
    <row r="86" spans="1:47" ht="14.4" x14ac:dyDescent="0.3">
      <c r="A86" s="22" t="s">
        <v>443</v>
      </c>
      <c r="B86" s="23" t="s">
        <v>35</v>
      </c>
      <c r="C86" s="22" t="str">
        <f>IFERROR(IFERROR(VLOOKUP(B86,classifications!$A$3:$B$330,2,FALSE),VLOOKUP(B86,'higher class'!$A$2:$B$33,2,FALSE)),"")</f>
        <v>Urban with Major Conurbation</v>
      </c>
      <c r="D86" s="22" t="str">
        <f>VLOOKUP(B86,region!$A$1:$B$344,2,FALSE)</f>
        <v>YH</v>
      </c>
      <c r="E86" s="17">
        <f>VLOOKUP(B86,lifesatisfactionALL!$B$8:$N$431,VLOOKUP(frontsheet!$B$11,years!$A$1:$B$12,2,FALSE),FALSE)</f>
        <v>7.2</v>
      </c>
      <c r="F86" s="9"/>
      <c r="G86" s="9"/>
      <c r="H86" s="9"/>
      <c r="I86" s="21"/>
      <c r="M86" t="s">
        <v>90</v>
      </c>
      <c r="N86" t="str">
        <f>VLOOKUP(M86,class!A$1:B$370,2,FALSE)</f>
        <v>Shire district</v>
      </c>
      <c r="O86" s="22" t="str">
        <f>IFERROR(IFERROR(VLOOKUP(M86,classifications!$A$3:$B$340,2,FALSE),VLOOKUP(N86,'higher class'!$A$2:$B$33,2,FALSE)),"")</f>
        <v xml:space="preserve">Largely Rural (rural including hub towns 50-79%) </v>
      </c>
      <c r="P86" s="7">
        <f t="shared" si="13"/>
        <v>7.79</v>
      </c>
      <c r="Q86" s="49">
        <f t="shared" si="14"/>
        <v>5</v>
      </c>
      <c r="R86" s="49">
        <f t="shared" si="15"/>
        <v>5</v>
      </c>
      <c r="Z86" s="7"/>
      <c r="AQ86" t="s">
        <v>308</v>
      </c>
      <c r="AR86" s="2">
        <f t="shared" si="11"/>
        <v>6</v>
      </c>
      <c r="AS86" s="5">
        <f t="array" ref="AS86">INDEX($AR$1:$AR$91,MATCH(SMALL(COUNTIF($AR$1:$AR$91,"&lt;"&amp;$AR$1:$AR$91),ROW($AR86:$AS86)),COUNTIF($AR$1:$AR$91,"&lt;"&amp;$AR$1:$AR$91),0))</f>
        <v>88</v>
      </c>
      <c r="AT86" s="50" t="str">
        <f t="array" ref="AT86">INDEX($AQ$1:$AQ$91,SMALL(IF($AR$1:$AR$91=$AS86,ROW($AR$1:$AR$91)),COUNTIF($AS$1:$AS86,$AS86)),1)</f>
        <v>Rushmoor</v>
      </c>
      <c r="AU86" s="105">
        <f t="shared" si="12"/>
        <v>86</v>
      </c>
    </row>
    <row r="87" spans="1:47" ht="14.4" x14ac:dyDescent="0.3">
      <c r="A87" s="22" t="s">
        <v>444</v>
      </c>
      <c r="B87" s="23" t="s">
        <v>49</v>
      </c>
      <c r="C87" s="22" t="str">
        <f>IFERROR(IFERROR(VLOOKUP(B87,classifications!$A$3:$B$330,2,FALSE),VLOOKUP(B87,'higher class'!$A$2:$B$33,2,FALSE)),"")</f>
        <v>Urban with Major Conurbation</v>
      </c>
      <c r="D87" s="22" t="str">
        <f>VLOOKUP(B87,region!$A$1:$B$344,2,FALSE)</f>
        <v>YH</v>
      </c>
      <c r="E87" s="17">
        <f>VLOOKUP(B87,lifesatisfactionALL!$B$8:$N$431,VLOOKUP(frontsheet!$B$11,years!$A$1:$B$12,2,FALSE),FALSE)</f>
        <v>7.28</v>
      </c>
      <c r="F87" s="9"/>
      <c r="G87" s="9"/>
      <c r="H87" s="9"/>
      <c r="I87" s="21"/>
      <c r="M87" t="s">
        <v>92</v>
      </c>
      <c r="N87" t="str">
        <f>VLOOKUP(M87,class!A$1:B$370,2,FALSE)</f>
        <v>Shire district</v>
      </c>
      <c r="O87" s="22" t="str">
        <f>IFERROR(IFERROR(VLOOKUP(M87,classifications!$A$3:$B$340,2,FALSE),VLOOKUP(N87,'higher class'!$A$2:$B$33,2,FALSE)),"")</f>
        <v xml:space="preserve">Mainly Rural (rural including hub towns &gt;=80%) </v>
      </c>
      <c r="P87" s="7">
        <f t="shared" si="13"/>
        <v>7.58</v>
      </c>
      <c r="Q87" s="49">
        <f t="shared" si="14"/>
        <v>25</v>
      </c>
      <c r="R87" s="49">
        <f t="shared" si="15"/>
        <v>25</v>
      </c>
      <c r="Z87" s="7"/>
      <c r="AQ87" t="s">
        <v>321</v>
      </c>
      <c r="AR87" s="2">
        <f t="shared" si="11"/>
        <v>20</v>
      </c>
      <c r="AS87" s="5">
        <f t="array" ref="AS87">INDEX($AR$1:$AR$91,MATCH(SMALL(COUNTIF($AR$1:$AR$91,"&lt;"&amp;$AR$1:$AR$91),ROW($AR87:$AS87)),COUNTIF($AR$1:$AR$91,"&lt;"&amp;$AR$1:$AR$91),0))</f>
        <v>89</v>
      </c>
      <c r="AT87" s="50" t="str">
        <f t="array" ref="AT87">INDEX($AQ$1:$AQ$91,SMALL(IF($AR$1:$AR$91=$AS87,ROW($AR$1:$AR$91)),COUNTIF($AS$1:$AS87,$AS87)),1)</f>
        <v>Lincoln</v>
      </c>
      <c r="AU87" s="105">
        <f t="shared" si="12"/>
        <v>87</v>
      </c>
    </row>
    <row r="88" spans="1:47" ht="14.4" x14ac:dyDescent="0.3">
      <c r="A88" s="22" t="s">
        <v>445</v>
      </c>
      <c r="B88" s="23" t="s">
        <v>152</v>
      </c>
      <c r="C88" s="22" t="str">
        <f>IFERROR(IFERROR(VLOOKUP(B88,classifications!$A$3:$B$330,2,FALSE),VLOOKUP(B88,'higher class'!$A$2:$B$33,2,FALSE)),"")</f>
        <v>Urban with Major Conurbation</v>
      </c>
      <c r="D88" s="22" t="str">
        <f>VLOOKUP(B88,region!$A$1:$B$344,2,FALSE)</f>
        <v>YH</v>
      </c>
      <c r="E88" s="17">
        <f>VLOOKUP(B88,lifesatisfactionALL!$B$8:$N$431,VLOOKUP(frontsheet!$B$11,years!$A$1:$B$12,2,FALSE),FALSE)</f>
        <v>7.27</v>
      </c>
      <c r="F88" s="9"/>
      <c r="G88" s="9"/>
      <c r="H88" s="9"/>
      <c r="I88" s="21"/>
      <c r="M88" t="s">
        <v>93</v>
      </c>
      <c r="N88" t="str">
        <f>VLOOKUP(M88,class!A$1:B$370,2,FALSE)</f>
        <v>Shire district</v>
      </c>
      <c r="O88" s="22" t="str">
        <f>IFERROR(IFERROR(VLOOKUP(M88,classifications!$A$3:$B$340,2,FALSE),VLOOKUP(N88,'higher class'!$A$2:$B$33,2,FALSE)),"")</f>
        <v>Urban with Significant Rural (rural including hub towns 26-49%)</v>
      </c>
      <c r="P88" s="7">
        <f t="shared" si="13"/>
        <v>7.45</v>
      </c>
      <c r="Q88" s="49">
        <f t="shared" si="14"/>
        <v>36</v>
      </c>
      <c r="R88" s="49">
        <f t="shared" si="15"/>
        <v>36</v>
      </c>
      <c r="Z88" s="7"/>
      <c r="AQ88" t="s">
        <v>324</v>
      </c>
      <c r="AR88" s="2">
        <f t="shared" si="11"/>
        <v>23</v>
      </c>
      <c r="AS88" s="5">
        <f t="array" ref="AS88">INDEX($AR$1:$AR$91,MATCH(SMALL(COUNTIF($AR$1:$AR$91,"&lt;"&amp;$AR$1:$AR$91),ROW($AR88:$AS88)),COUNTIF($AR$1:$AR$91,"&lt;"&amp;$AR$1:$AR$91),0))</f>
        <v>90</v>
      </c>
      <c r="AT88" s="50" t="str">
        <f t="array" ref="AT88">INDEX($AQ$1:$AQ$91,SMALL(IF($AR$1:$AR$91=$AS88,ROW($AR$1:$AR$91)),COUNTIF($AS$1:$AS88,$AS88)),1)</f>
        <v>Eastbourne</v>
      </c>
      <c r="AU88" s="105">
        <f t="shared" si="12"/>
        <v>88</v>
      </c>
    </row>
    <row r="89" spans="1:47" ht="14.4" x14ac:dyDescent="0.3">
      <c r="A89" s="22" t="s">
        <v>446</v>
      </c>
      <c r="B89" s="23" t="s">
        <v>156</v>
      </c>
      <c r="C89" s="22" t="str">
        <f>IFERROR(IFERROR(VLOOKUP(B89,classifications!$A$3:$B$330,2,FALSE),VLOOKUP(B89,'higher class'!$A$2:$B$33,2,FALSE)),"")</f>
        <v>Urban with Major Conurbation</v>
      </c>
      <c r="D89" s="22" t="str">
        <f>VLOOKUP(B89,region!$A$1:$B$344,2,FALSE)</f>
        <v>YH</v>
      </c>
      <c r="E89" s="17">
        <f>VLOOKUP(B89,lifesatisfactionALL!$B$8:$N$431,VLOOKUP(frontsheet!$B$11,years!$A$1:$B$12,2,FALSE),FALSE)</f>
        <v>7.46</v>
      </c>
      <c r="F89" s="9"/>
      <c r="G89" s="9"/>
      <c r="H89" s="9"/>
      <c r="I89" s="21"/>
      <c r="M89" t="s">
        <v>94</v>
      </c>
      <c r="N89" t="str">
        <f>VLOOKUP(M89,class!A$1:B$370,2,FALSE)</f>
        <v>Shire district</v>
      </c>
      <c r="O89" s="22" t="str">
        <f>IFERROR(IFERROR(VLOOKUP(M89,classifications!$A$3:$B$340,2,FALSE),VLOOKUP(N89,'higher class'!$A$2:$B$33,2,FALSE)),"")</f>
        <v xml:space="preserve">Mainly Rural (rural including hub towns &gt;=80%) </v>
      </c>
      <c r="P89" s="7">
        <f t="shared" si="13"/>
        <v>7.53</v>
      </c>
      <c r="Q89" s="49">
        <f t="shared" si="14"/>
        <v>30</v>
      </c>
      <c r="R89" s="49">
        <f t="shared" si="15"/>
        <v>30</v>
      </c>
      <c r="Z89" s="7"/>
      <c r="AQ89" t="s">
        <v>326</v>
      </c>
      <c r="AR89" s="2">
        <f t="shared" si="11"/>
        <v>34</v>
      </c>
      <c r="AS89" s="5">
        <f t="array" ref="AS89">INDEX($AR$1:$AR$91,MATCH(SMALL(COUNTIF($AR$1:$AR$91,"&lt;"&amp;$AR$1:$AR$91),ROW($AR89:$AS89)),COUNTIF($AR$1:$AR$91,"&lt;"&amp;$AR$1:$AR$91),0))</f>
        <v>91</v>
      </c>
      <c r="AT89" s="50" t="str">
        <f t="array" ref="AT89">INDEX($AQ$1:$AQ$91,SMALL(IF($AR$1:$AR$91=$AS89,ROW($AR$1:$AR$91)),COUNTIF($AS$1:$AS89,$AS89)),1)</f>
        <v>Cambridge</v>
      </c>
      <c r="AU89" s="105">
        <f t="shared" si="12"/>
        <v>89</v>
      </c>
    </row>
    <row r="90" spans="1:47" ht="14.4" x14ac:dyDescent="0.3">
      <c r="A90" s="22" t="s">
        <v>447</v>
      </c>
      <c r="B90" s="23" t="s">
        <v>297</v>
      </c>
      <c r="C90" s="22" t="str">
        <f>IFERROR(IFERROR(VLOOKUP(B90,classifications!$A$3:$B$330,2,FALSE),VLOOKUP(B90,'higher class'!$A$2:$B$33,2,FALSE)),"")</f>
        <v>Urban with City and Town</v>
      </c>
      <c r="D90" s="22" t="str">
        <f>VLOOKUP(B90,region!$A$1:$B$344,2,FALSE)</f>
        <v>YH</v>
      </c>
      <c r="E90" s="17">
        <f>VLOOKUP(B90,lifesatisfactionALL!$B$8:$N$431,VLOOKUP(frontsheet!$B$11,years!$A$1:$B$12,2,FALSE),FALSE)</f>
        <v>7.39</v>
      </c>
      <c r="F90" s="9"/>
      <c r="G90" s="9"/>
      <c r="H90" s="9"/>
      <c r="I90" s="21"/>
      <c r="M90" t="s">
        <v>1030</v>
      </c>
      <c r="N90" t="str">
        <f>VLOOKUP(M90,class!A$1:B$370,2,FALSE)</f>
        <v>Unitary authority</v>
      </c>
      <c r="O90" s="22" t="str">
        <f>IFERROR(IFERROR(VLOOKUP(M90,classifications!$A$3:$B$340,2,FALSE),VLOOKUP(N90,'higher class'!$A$2:$B$33,2,FALSE)),"")</f>
        <v>Urban with Significant Rural (rural including hub towns 26-49%)</v>
      </c>
      <c r="P90" s="7">
        <f t="shared" si="13"/>
        <v>7.59</v>
      </c>
      <c r="Q90" s="49">
        <f t="shared" si="14"/>
        <v>27</v>
      </c>
      <c r="R90" s="49">
        <f t="shared" si="15"/>
        <v>27</v>
      </c>
      <c r="Z90" s="7"/>
      <c r="AQ90" t="s">
        <v>327</v>
      </c>
      <c r="AR90" s="2">
        <f t="shared" si="11"/>
        <v>84</v>
      </c>
      <c r="AS90" s="5">
        <f t="array" ref="AS90">INDEX($AR$1:$AR$91,MATCH(SMALL(COUNTIF($AR$1:$AR$91,"&lt;"&amp;$AR$1:$AR$91),ROW($AR90:$AS90)),COUNTIF($AR$1:$AR$91,"&lt;"&amp;$AR$1:$AR$91),0))</f>
        <v>9999</v>
      </c>
      <c r="AT90" s="50" t="str">
        <f t="array" ref="AT90">INDEX($AQ$1:$AQ$91,SMALL(IF($AR$1:$AR$91=$AS90,ROW($AR$1:$AR$91)),COUNTIF($AS$1:$AS90,$AS90)),1)</f>
        <v>Burnley</v>
      </c>
      <c r="AU90" s="105">
        <f t="shared" si="12"/>
        <v>9997</v>
      </c>
    </row>
    <row r="91" spans="1:47" ht="14.4" x14ac:dyDescent="0.3">
      <c r="A91" s="22"/>
      <c r="B91" s="23"/>
      <c r="C91" s="22"/>
      <c r="D91" s="22"/>
      <c r="E91" s="9"/>
      <c r="F91" s="9"/>
      <c r="G91" s="9"/>
      <c r="H91" s="9"/>
      <c r="I91" s="21"/>
      <c r="M91" t="s">
        <v>96</v>
      </c>
      <c r="N91" t="str">
        <f>VLOOKUP(M91,class!A$1:B$370,2,FALSE)</f>
        <v>Unitary authority</v>
      </c>
      <c r="O91" s="22" t="str">
        <f>IFERROR(IFERROR(VLOOKUP(M91,classifications!$A$3:$B$340,2,FALSE),VLOOKUP(N91,'higher class'!$A$2:$B$33,2,FALSE)),"")</f>
        <v xml:space="preserve">Largely Rural (rural including hub towns 50-79%) </v>
      </c>
      <c r="P91" s="7">
        <f t="shared" si="13"/>
        <v>7.4</v>
      </c>
      <c r="Q91" s="49">
        <f t="shared" si="14"/>
        <v>34</v>
      </c>
      <c r="R91" s="49">
        <f t="shared" si="15"/>
        <v>34</v>
      </c>
      <c r="Z91" s="7"/>
      <c r="AQ91" t="s">
        <v>332</v>
      </c>
      <c r="AR91" s="2">
        <f t="shared" si="11"/>
        <v>23</v>
      </c>
      <c r="AS91" s="5">
        <f t="array" ref="AS91">INDEX($AR$1:$AR$91,MATCH(SMALL(COUNTIF($AR$1:$AR$91,"&lt;"&amp;$AR$1:$AR$91),ROW($AR91:$AS91)),COUNTIF($AR$1:$AR$91,"&lt;"&amp;$AR$1:$AR$91),0))</f>
        <v>9999</v>
      </c>
      <c r="AT91" s="50" t="str">
        <f t="array" ref="AT91">INDEX($AQ$1:$AQ$91,SMALL(IF($AR$1:$AR$91=$AS91,ROW($AR$1:$AR$91)),COUNTIF($AS$1:$AS91,$AS91)),1)</f>
        <v>Harlow</v>
      </c>
      <c r="AU91" s="105">
        <f t="shared" si="12"/>
        <v>9997</v>
      </c>
    </row>
    <row r="92" spans="1:47" ht="14.4" x14ac:dyDescent="0.3">
      <c r="A92" s="19" t="s">
        <v>448</v>
      </c>
      <c r="B92" s="20" t="s">
        <v>449</v>
      </c>
      <c r="C92" s="45"/>
      <c r="D92" s="45"/>
      <c r="E92" s="17" t="str">
        <f>VLOOKUP(B92,lifesatisfactionALL!$B$8:$N$431,VLOOKUP(frontsheet!$B$11,years!$A$1:$B$12,2,FALSE),FALSE)</f>
        <v>x</v>
      </c>
      <c r="F92" s="9"/>
      <c r="G92" s="9"/>
      <c r="H92" s="9"/>
      <c r="I92" s="21"/>
      <c r="M92" t="s">
        <v>97</v>
      </c>
      <c r="N92" t="str">
        <f>VLOOKUP(M92,class!A$1:B$370,2,FALSE)</f>
        <v>Shire district</v>
      </c>
      <c r="O92" s="22" t="str">
        <f>IFERROR(IFERROR(VLOOKUP(M92,classifications!$A$3:$B$340,2,FALSE),VLOOKUP(N92,'higher class'!$A$2:$B$33,2,FALSE)),"")</f>
        <v>Urban with Significant Rural (rural including hub towns 26-49%)</v>
      </c>
      <c r="P92" s="7">
        <f t="shared" si="13"/>
        <v>7.62</v>
      </c>
      <c r="Q92" s="49">
        <f t="shared" si="14"/>
        <v>21</v>
      </c>
      <c r="R92" s="49">
        <f t="shared" si="15"/>
        <v>21</v>
      </c>
      <c r="Z92" s="7"/>
    </row>
    <row r="93" spans="1:47" ht="14.4" x14ac:dyDescent="0.3">
      <c r="A93" s="22" t="s">
        <v>450</v>
      </c>
      <c r="B93" s="23" t="s">
        <v>83</v>
      </c>
      <c r="C93" s="22" t="str">
        <f>IFERROR(IFERROR(VLOOKUP(B93,classifications!$A$3:$B$330,2,FALSE),VLOOKUP(B93,'higher class'!$A$2:$B$33,2,FALSE)),"")</f>
        <v>Urban with City and Town</v>
      </c>
      <c r="D93" s="22" t="str">
        <f>VLOOKUP(B93,region!$A$1:$B$344,2,FALSE)</f>
        <v>EM</v>
      </c>
      <c r="E93" s="17">
        <f>VLOOKUP(B93,lifesatisfactionALL!$B$8:$N$431,VLOOKUP(frontsheet!$B$11,years!$A$1:$B$12,2,FALSE),FALSE)</f>
        <v>7.36</v>
      </c>
      <c r="F93" s="9"/>
      <c r="G93" s="9"/>
      <c r="H93" s="9"/>
      <c r="I93" s="21"/>
      <c r="M93" t="s">
        <v>1035</v>
      </c>
      <c r="N93" t="str">
        <f>VLOOKUP(M93,class!A$1:B$370,2,FALSE)</f>
        <v>Shire district</v>
      </c>
      <c r="O93" s="22" t="str">
        <f>IFERROR(IFERROR(VLOOKUP(M93,classifications!$A$3:$B$340,2,FALSE),VLOOKUP(N93,'higher class'!$A$2:$B$33,2,FALSE)),"")</f>
        <v xml:space="preserve">Largely Rural (rural including hub towns 50-79%) </v>
      </c>
      <c r="P93" s="7">
        <f t="shared" si="13"/>
        <v>7.78</v>
      </c>
      <c r="Q93" s="49">
        <f t="shared" si="14"/>
        <v>6</v>
      </c>
      <c r="R93" s="49">
        <f t="shared" ref="R93:R94" si="16">IF(P93="x",9999,Q93)</f>
        <v>6</v>
      </c>
      <c r="Z93" s="7"/>
    </row>
    <row r="94" spans="1:47" ht="14.4" x14ac:dyDescent="0.3">
      <c r="A94" s="22" t="s">
        <v>451</v>
      </c>
      <c r="B94" s="23" t="s">
        <v>157</v>
      </c>
      <c r="C94" s="22" t="str">
        <f>IFERROR(IFERROR(VLOOKUP(B94,classifications!$A$3:$B$330,2,FALSE),VLOOKUP(B94,'higher class'!$A$2:$B$33,2,FALSE)),"")</f>
        <v>Urban with City and Town</v>
      </c>
      <c r="D94" s="22" t="str">
        <f>VLOOKUP(B94,region!$A$1:$B$344,2,FALSE)</f>
        <v>EM</v>
      </c>
      <c r="E94" s="17">
        <f>VLOOKUP(B94,lifesatisfactionALL!$B$8:$N$431,VLOOKUP(frontsheet!$B$11,years!$A$1:$B$12,2,FALSE),FALSE)</f>
        <v>7.36</v>
      </c>
      <c r="F94" s="9"/>
      <c r="G94" s="9"/>
      <c r="H94" s="9"/>
      <c r="I94" s="21"/>
      <c r="M94" t="s">
        <v>98</v>
      </c>
      <c r="N94" t="str">
        <f>VLOOKUP(M94,class!A$1:B$370,2,FALSE)</f>
        <v>Shire district</v>
      </c>
      <c r="O94" s="22" t="str">
        <f>IFERROR(IFERROR(VLOOKUP(M94,classifications!$A$3:$B$340,2,FALSE),VLOOKUP(N94,'higher class'!$A$2:$B$33,2,FALSE)),"")</f>
        <v>Urban with City and Town</v>
      </c>
      <c r="P94" s="7">
        <f t="shared" si="13"/>
        <v>6.68</v>
      </c>
      <c r="Q94" s="49">
        <f t="shared" si="14"/>
        <v>90</v>
      </c>
      <c r="R94" s="49">
        <f t="shared" si="16"/>
        <v>90</v>
      </c>
      <c r="Z94" s="7"/>
    </row>
    <row r="95" spans="1:47" ht="14.4" x14ac:dyDescent="0.3">
      <c r="A95" s="22" t="s">
        <v>452</v>
      </c>
      <c r="B95" s="23" t="s">
        <v>199</v>
      </c>
      <c r="C95" s="22" t="str">
        <f>IFERROR(IFERROR(VLOOKUP(B95,classifications!$A$3:$B$330,2,FALSE),VLOOKUP(B95,'higher class'!$A$2:$B$33,2,FALSE)),"")</f>
        <v>Urban with Minor Conurbation</v>
      </c>
      <c r="D95" s="22" t="str">
        <f>VLOOKUP(B95,region!$A$1:$B$344,2,FALSE)</f>
        <v>EM</v>
      </c>
      <c r="E95" s="17">
        <f>VLOOKUP(B95,lifesatisfactionALL!$B$8:$N$431,VLOOKUP(frontsheet!$B$11,years!$A$1:$B$12,2,FALSE),FALSE)</f>
        <v>7.24</v>
      </c>
      <c r="F95" s="9"/>
      <c r="G95" s="9"/>
      <c r="H95" s="9"/>
      <c r="I95" s="21"/>
      <c r="M95" t="s">
        <v>99</v>
      </c>
      <c r="N95" t="str">
        <f>VLOOKUP(M95,class!A$1:B$370,2,FALSE)</f>
        <v>Shire district</v>
      </c>
      <c r="O95" s="22" t="str">
        <f>IFERROR(IFERROR(VLOOKUP(M95,classifications!$A$3:$B$340,2,FALSE),VLOOKUP(N95,'higher class'!$A$2:$B$33,2,FALSE)),"")</f>
        <v>Urban with City and Town</v>
      </c>
      <c r="P95" s="7">
        <f t="shared" si="13"/>
        <v>7.82</v>
      </c>
      <c r="Q95" s="49">
        <f t="shared" si="14"/>
        <v>10</v>
      </c>
      <c r="R95" s="49">
        <f t="shared" si="15"/>
        <v>10</v>
      </c>
      <c r="Z95" s="7"/>
      <c r="AS95" s="7">
        <f>COUNTIF(AS1:AS91,"9999")</f>
        <v>2</v>
      </c>
    </row>
    <row r="96" spans="1:47" ht="14.4" x14ac:dyDescent="0.3">
      <c r="A96" s="22" t="s">
        <v>453</v>
      </c>
      <c r="B96" s="23" t="s">
        <v>228</v>
      </c>
      <c r="C96" s="22" t="str">
        <f>IFERROR(IFERROR(VLOOKUP(B96,classifications!$A$3:$B$330,2,FALSE),VLOOKUP(B96,'higher class'!$A$2:$B$33,2,FALSE)),"")</f>
        <v xml:space="preserve">Mainly Rural (rural including hub towns &gt;=80%) </v>
      </c>
      <c r="D96" s="22" t="str">
        <f>VLOOKUP(B96,region!$A$1:$B$344,2,FALSE)</f>
        <v>EM</v>
      </c>
      <c r="E96" s="17">
        <f>VLOOKUP(B96,lifesatisfactionALL!$B$8:$N$431,VLOOKUP(frontsheet!$B$11,years!$A$1:$B$12,2,FALSE),FALSE)</f>
        <v>7.74</v>
      </c>
      <c r="F96" s="9"/>
      <c r="G96" s="9"/>
      <c r="H96" s="9"/>
      <c r="I96" s="21"/>
      <c r="M96" t="s">
        <v>100</v>
      </c>
      <c r="N96" t="str">
        <f>VLOOKUP(M96,class!A$1:B$370,2,FALSE)</f>
        <v>Shire district</v>
      </c>
      <c r="O96" s="22" t="str">
        <f>IFERROR(IFERROR(VLOOKUP(M96,classifications!$A$3:$B$340,2,FALSE),VLOOKUP(N96,'higher class'!$A$2:$B$33,2,FALSE)),"")</f>
        <v xml:space="preserve">Mainly Rural (rural including hub towns &gt;=80%) </v>
      </c>
      <c r="P96" s="7">
        <f t="shared" si="13"/>
        <v>8.06</v>
      </c>
      <c r="Q96" s="49">
        <f t="shared" si="14"/>
        <v>5</v>
      </c>
      <c r="R96" s="49">
        <f t="shared" si="15"/>
        <v>5</v>
      </c>
      <c r="Z96" s="7"/>
    </row>
    <row r="97" spans="1:26" ht="14.4" x14ac:dyDescent="0.3">
      <c r="A97" s="22" t="s">
        <v>454</v>
      </c>
      <c r="B97" s="23" t="s">
        <v>334</v>
      </c>
      <c r="C97" s="22" t="str">
        <f>IFERROR(IFERROR(VLOOKUP(B97,classifications!$A$3:$B$330,2,FALSE),VLOOKUP(B97,'higher class'!$A$2:$B$33,2,FALSE)),"")</f>
        <v>Urban with Significant Rural</v>
      </c>
      <c r="D97" s="22" t="str">
        <f>VLOOKUP(B97,region!$A$1:$B$344,2,FALSE)</f>
        <v>EM</v>
      </c>
      <c r="E97" s="17">
        <f>VLOOKUP(B97,lifesatisfactionALL!$B$8:$N$431,VLOOKUP(frontsheet!$B$11,years!$A$1:$B$12,2,FALSE),FALSE)</f>
        <v>7.54</v>
      </c>
      <c r="F97" s="9"/>
      <c r="G97" s="9"/>
      <c r="H97" s="9"/>
      <c r="I97" s="21"/>
      <c r="M97" t="s">
        <v>101</v>
      </c>
      <c r="N97" t="str">
        <f>VLOOKUP(M97,class!A$1:B$370,2,FALSE)</f>
        <v>Shire district</v>
      </c>
      <c r="O97" s="22" t="str">
        <f>IFERROR(IFERROR(VLOOKUP(M97,classifications!$A$3:$B$340,2,FALSE),VLOOKUP(N97,'higher class'!$A$2:$B$33,2,FALSE)),"")</f>
        <v>Urban with Major Conurbation</v>
      </c>
      <c r="P97" s="7">
        <f t="shared" si="13"/>
        <v>7.59</v>
      </c>
      <c r="Q97" s="49">
        <f t="shared" si="14"/>
        <v>10</v>
      </c>
      <c r="R97" s="49">
        <f t="shared" si="15"/>
        <v>10</v>
      </c>
      <c r="Z97" s="7"/>
    </row>
    <row r="98" spans="1:26" ht="14.4" x14ac:dyDescent="0.3">
      <c r="A98" s="22" t="s">
        <v>455</v>
      </c>
      <c r="B98" s="23" t="s">
        <v>6</v>
      </c>
      <c r="C98" s="22" t="str">
        <f>IFERROR(IFERROR(VLOOKUP(B98,classifications!$A$3:$B$330,2,FALSE),VLOOKUP(B98,'higher class'!$A$2:$B$33,2,FALSE)),"")</f>
        <v>Urban with Minor Conurbation</v>
      </c>
      <c r="D98" s="22" t="str">
        <f>VLOOKUP(B98,region!$A$1:$B$344,2,FALSE)</f>
        <v>EM</v>
      </c>
      <c r="E98" s="17">
        <f>VLOOKUP(B98,lifesatisfactionALL!$B$8:$N$431,VLOOKUP(frontsheet!$B$11,years!$A$1:$B$12,2,FALSE),FALSE)</f>
        <v>7.52</v>
      </c>
      <c r="F98" s="9"/>
      <c r="G98" s="9"/>
      <c r="H98" s="9"/>
      <c r="I98" s="21"/>
      <c r="M98" t="s">
        <v>102</v>
      </c>
      <c r="N98" t="str">
        <f>VLOOKUP(M98,class!A$1:B$370,2,FALSE)</f>
        <v>London borough</v>
      </c>
      <c r="O98" s="22" t="str">
        <f>IFERROR(IFERROR(VLOOKUP(M98,classifications!$A$3:$B$340,2,FALSE),VLOOKUP(N98,'higher class'!$A$2:$B$33,2,FALSE)),"")</f>
        <v>Urban with Major Conurbation</v>
      </c>
      <c r="P98" s="7">
        <f t="shared" si="13"/>
        <v>7.41</v>
      </c>
      <c r="Q98" s="49">
        <f t="shared" si="14"/>
        <v>37</v>
      </c>
      <c r="R98" s="49">
        <f t="shared" si="15"/>
        <v>37</v>
      </c>
      <c r="Z98" s="7"/>
    </row>
    <row r="99" spans="1:26" ht="14.4" x14ac:dyDescent="0.3">
      <c r="A99" s="22" t="s">
        <v>456</v>
      </c>
      <c r="B99" s="23" t="s">
        <v>30</v>
      </c>
      <c r="C99" s="22" t="str">
        <f>IFERROR(IFERROR(VLOOKUP(B99,classifications!$A$3:$B$330,2,FALSE),VLOOKUP(B99,'higher class'!$A$2:$B$33,2,FALSE)),"")</f>
        <v>Urban with Significant Rural (rural including hub towns 26-49%)</v>
      </c>
      <c r="D99" s="22" t="str">
        <f>VLOOKUP(B99,region!$A$1:$B$344,2,FALSE)</f>
        <v>EM</v>
      </c>
      <c r="E99" s="17">
        <f>VLOOKUP(B99,lifesatisfactionALL!$B$8:$N$431,VLOOKUP(frontsheet!$B$11,years!$A$1:$B$12,2,FALSE),FALSE)</f>
        <v>7.42</v>
      </c>
      <c r="F99" s="9"/>
      <c r="G99" s="9"/>
      <c r="H99" s="9"/>
      <c r="I99" s="21"/>
      <c r="M99" t="s">
        <v>103</v>
      </c>
      <c r="N99" t="str">
        <f>VLOOKUP(M99,class!A$1:B$370,2,FALSE)</f>
        <v>Shire district</v>
      </c>
      <c r="O99" s="22" t="str">
        <f>IFERROR(IFERROR(VLOOKUP(M99,classifications!$A$3:$B$340,2,FALSE),VLOOKUP(N99,'higher class'!$A$2:$B$33,2,FALSE)),"")</f>
        <v>Urban with Significant Rural (rural including hub towns 26-49%)</v>
      </c>
      <c r="P99" s="7">
        <f t="shared" si="13"/>
        <v>7.6</v>
      </c>
      <c r="Q99" s="49">
        <f t="shared" si="14"/>
        <v>24</v>
      </c>
      <c r="R99" s="49">
        <f t="shared" si="15"/>
        <v>24</v>
      </c>
      <c r="Z99" s="7"/>
    </row>
    <row r="100" spans="1:26" ht="14.4" x14ac:dyDescent="0.3">
      <c r="A100" s="22" t="s">
        <v>457</v>
      </c>
      <c r="B100" s="23" t="s">
        <v>63</v>
      </c>
      <c r="C100" s="22" t="str">
        <f>IFERROR(IFERROR(VLOOKUP(B100,classifications!$A$3:$B$330,2,FALSE),VLOOKUP(B100,'higher class'!$A$2:$B$33,2,FALSE)),"")</f>
        <v>Urban with City and Town</v>
      </c>
      <c r="D100" s="22" t="str">
        <f>VLOOKUP(B100,region!$A$1:$B$344,2,FALSE)</f>
        <v>EM</v>
      </c>
      <c r="E100" s="17">
        <f>VLOOKUP(B100,lifesatisfactionALL!$B$8:$N$431,VLOOKUP(frontsheet!$B$11,years!$A$1:$B$12,2,FALSE),FALSE)</f>
        <v>7.49</v>
      </c>
      <c r="F100" s="9"/>
      <c r="G100" s="9"/>
      <c r="H100" s="9"/>
      <c r="I100" s="21"/>
      <c r="M100" t="s">
        <v>104</v>
      </c>
      <c r="N100" t="str">
        <f>VLOOKUP(M100,class!A$1:B$370,2,FALSE)</f>
        <v>Shire district</v>
      </c>
      <c r="O100" s="22" t="str">
        <f>IFERROR(IFERROR(VLOOKUP(M100,classifications!$A$3:$B$340,2,FALSE),VLOOKUP(N100,'higher class'!$A$2:$B$33,2,FALSE)),"")</f>
        <v>Urban with Major Conurbation</v>
      </c>
      <c r="P100" s="7" t="str">
        <f t="shared" si="13"/>
        <v>x</v>
      </c>
      <c r="Q100" s="49">
        <f t="shared" si="14"/>
        <v>1</v>
      </c>
      <c r="R100" s="49">
        <f t="shared" si="15"/>
        <v>9999</v>
      </c>
      <c r="Z100" s="7"/>
    </row>
    <row r="101" spans="1:26" ht="14.4" x14ac:dyDescent="0.3">
      <c r="A101" s="22" t="s">
        <v>458</v>
      </c>
      <c r="B101" s="23" t="s">
        <v>84</v>
      </c>
      <c r="C101" s="22" t="str">
        <f>IFERROR(IFERROR(VLOOKUP(B101,classifications!$A$3:$B$330,2,FALSE),VLOOKUP(B101,'higher class'!$A$2:$B$33,2,FALSE)),"")</f>
        <v xml:space="preserve">Mainly Rural (rural including hub towns &gt;=80%) </v>
      </c>
      <c r="D101" s="22" t="str">
        <f>VLOOKUP(B101,region!$A$1:$B$344,2,FALSE)</f>
        <v>EM</v>
      </c>
      <c r="E101" s="17">
        <f>VLOOKUP(B101,lifesatisfactionALL!$B$8:$N$431,VLOOKUP(frontsheet!$B$11,years!$A$1:$B$12,2,FALSE),FALSE)</f>
        <v>7.68</v>
      </c>
      <c r="F101" s="9"/>
      <c r="G101" s="9"/>
      <c r="H101" s="9"/>
      <c r="I101" s="21"/>
      <c r="M101" t="s">
        <v>105</v>
      </c>
      <c r="N101" t="str">
        <f>VLOOKUP(M101,class!A$1:B$370,2,FALSE)</f>
        <v>Shire district</v>
      </c>
      <c r="O101" s="22" t="str">
        <f>IFERROR(IFERROR(VLOOKUP(M101,classifications!$A$3:$B$340,2,FALSE),VLOOKUP(N101,'higher class'!$A$2:$B$33,2,FALSE)),"")</f>
        <v>Urban with Minor Conurbation</v>
      </c>
      <c r="P101" s="7">
        <f t="shared" si="13"/>
        <v>7.3</v>
      </c>
      <c r="Q101" s="49">
        <f t="shared" si="14"/>
        <v>6</v>
      </c>
      <c r="R101" s="49">
        <f t="shared" si="15"/>
        <v>6</v>
      </c>
      <c r="Z101" s="7"/>
    </row>
    <row r="102" spans="1:26" ht="14.4" x14ac:dyDescent="0.3">
      <c r="A102" s="22" t="s">
        <v>459</v>
      </c>
      <c r="B102" s="23" t="s">
        <v>105</v>
      </c>
      <c r="C102" s="22" t="str">
        <f>IFERROR(IFERROR(VLOOKUP(B102,classifications!$A$3:$B$330,2,FALSE),VLOOKUP(B102,'higher class'!$A$2:$B$33,2,FALSE)),"")</f>
        <v>Urban with Minor Conurbation</v>
      </c>
      <c r="D102" s="22" t="str">
        <f>VLOOKUP(B102,region!$A$1:$B$344,2,FALSE)</f>
        <v>EM</v>
      </c>
      <c r="E102" s="17">
        <f>VLOOKUP(B102,lifesatisfactionALL!$B$8:$N$431,VLOOKUP(frontsheet!$B$11,years!$A$1:$B$12,2,FALSE),FALSE)</f>
        <v>7.3</v>
      </c>
      <c r="F102" s="9"/>
      <c r="G102" s="9"/>
      <c r="H102" s="9"/>
      <c r="I102" s="21"/>
      <c r="M102" t="s">
        <v>106</v>
      </c>
      <c r="N102" t="str">
        <f>VLOOKUP(M102,class!A$1:B$370,2,FALSE)</f>
        <v>Shire district</v>
      </c>
      <c r="O102" s="22" t="str">
        <f>IFERROR(IFERROR(VLOOKUP(M102,classifications!$A$3:$B$340,2,FALSE),VLOOKUP(N102,'higher class'!$A$2:$B$33,2,FALSE)),"")</f>
        <v>Urban with City and Town</v>
      </c>
      <c r="P102" s="7">
        <f t="shared" si="13"/>
        <v>7.36</v>
      </c>
      <c r="Q102" s="49">
        <f t="shared" si="14"/>
        <v>60</v>
      </c>
      <c r="R102" s="49">
        <f t="shared" si="15"/>
        <v>60</v>
      </c>
      <c r="Z102" s="7"/>
    </row>
    <row r="103" spans="1:26" ht="14.4" x14ac:dyDescent="0.3">
      <c r="A103" s="22" t="s">
        <v>460</v>
      </c>
      <c r="B103" s="23" t="s">
        <v>136</v>
      </c>
      <c r="C103" s="22" t="str">
        <f>IFERROR(IFERROR(VLOOKUP(B103,classifications!$A$3:$B$330,2,FALSE),VLOOKUP(B103,'higher class'!$A$2:$B$33,2,FALSE)),"")</f>
        <v xml:space="preserve">Largely Rural (rural including hub towns 50-79%) </v>
      </c>
      <c r="D103" s="22" t="str">
        <f>VLOOKUP(B103,region!$A$1:$B$344,2,FALSE)</f>
        <v>EM</v>
      </c>
      <c r="E103" s="17">
        <f>VLOOKUP(B103,lifesatisfactionALL!$B$8:$N$431,VLOOKUP(frontsheet!$B$11,years!$A$1:$B$12,2,FALSE),FALSE)</f>
        <v>7.89</v>
      </c>
      <c r="F103" s="9"/>
      <c r="G103" s="9"/>
      <c r="H103" s="9"/>
      <c r="I103" s="21"/>
      <c r="M103" t="s">
        <v>107</v>
      </c>
      <c r="N103" t="str">
        <f>VLOOKUP(M103,class!A$1:B$370,2,FALSE)</f>
        <v>Shire district</v>
      </c>
      <c r="O103" s="22" t="str">
        <f>IFERROR(IFERROR(VLOOKUP(M103,classifications!$A$3:$B$340,2,FALSE),VLOOKUP(N103,'higher class'!$A$2:$B$33,2,FALSE)),"")</f>
        <v>Urban with City and Town</v>
      </c>
      <c r="P103" s="7">
        <f t="shared" si="13"/>
        <v>7.73</v>
      </c>
      <c r="Q103" s="49">
        <f t="shared" si="14"/>
        <v>12</v>
      </c>
      <c r="R103" s="49">
        <f t="shared" si="15"/>
        <v>12</v>
      </c>
      <c r="Z103" s="7"/>
    </row>
    <row r="104" spans="1:26" ht="14.4" x14ac:dyDescent="0.3">
      <c r="A104" s="22" t="s">
        <v>461</v>
      </c>
      <c r="B104" s="23" t="s">
        <v>186</v>
      </c>
      <c r="C104" s="22" t="str">
        <f>IFERROR(IFERROR(VLOOKUP(B104,classifications!$A$3:$B$330,2,FALSE),VLOOKUP(B104,'higher class'!$A$2:$B$33,2,FALSE)),"")</f>
        <v>Urban with City and Town</v>
      </c>
      <c r="D104" s="22" t="str">
        <f>VLOOKUP(B104,region!$A$1:$B$344,2,FALSE)</f>
        <v>EM</v>
      </c>
      <c r="E104" s="17">
        <f>VLOOKUP(B104,lifesatisfactionALL!$B$8:$N$431,VLOOKUP(frontsheet!$B$11,years!$A$1:$B$12,2,FALSE),FALSE)</f>
        <v>7.22</v>
      </c>
      <c r="F104" s="9"/>
      <c r="G104" s="9"/>
      <c r="H104" s="9"/>
      <c r="I104" s="21"/>
      <c r="M104" t="s">
        <v>108</v>
      </c>
      <c r="N104" t="str">
        <f>VLOOKUP(M104,class!A$1:B$370,2,FALSE)</f>
        <v>Shire district</v>
      </c>
      <c r="O104" s="22" t="str">
        <f>IFERROR(IFERROR(VLOOKUP(M104,classifications!$A$3:$B$340,2,FALSE),VLOOKUP(N104,'higher class'!$A$2:$B$33,2,FALSE)),"")</f>
        <v xml:space="preserve">Largely Rural (rural including hub towns 50-79%) </v>
      </c>
      <c r="P104" s="7">
        <f t="shared" si="13"/>
        <v>7.22</v>
      </c>
      <c r="Q104" s="49">
        <f t="shared" si="14"/>
        <v>39</v>
      </c>
      <c r="R104" s="49">
        <f t="shared" si="15"/>
        <v>39</v>
      </c>
      <c r="Z104" s="7"/>
    </row>
    <row r="105" spans="1:26" ht="14.4" x14ac:dyDescent="0.3">
      <c r="A105" s="22" t="s">
        <v>462</v>
      </c>
      <c r="B105" s="23" t="s">
        <v>243</v>
      </c>
      <c r="C105" s="22" t="str">
        <f>IFERROR(IFERROR(VLOOKUP(B105,classifications!$A$3:$B$330,2,FALSE),VLOOKUP(B105,'higher class'!$A$2:$B$33,2,FALSE)),"")</f>
        <v>Urban with Significant Rural (rural including hub towns 26-49%)</v>
      </c>
      <c r="D105" s="22" t="str">
        <f>VLOOKUP(B105,region!$A$1:$B$344,2,FALSE)</f>
        <v>EM</v>
      </c>
      <c r="E105" s="17">
        <f>VLOOKUP(B105,lifesatisfactionALL!$B$8:$N$431,VLOOKUP(frontsheet!$B$11,years!$A$1:$B$12,2,FALSE),FALSE)</f>
        <v>7.9</v>
      </c>
      <c r="F105" s="9"/>
      <c r="G105" s="9"/>
      <c r="H105" s="9"/>
      <c r="I105" s="21"/>
      <c r="M105" t="s">
        <v>110</v>
      </c>
      <c r="N105" t="str">
        <f>VLOOKUP(M105,class!A$1:B$370,2,FALSE)</f>
        <v>Shire district</v>
      </c>
      <c r="O105" s="22" t="str">
        <f>IFERROR(IFERROR(VLOOKUP(M105,classifications!$A$3:$B$340,2,FALSE),VLOOKUP(N105,'higher class'!$A$2:$B$33,2,FALSE)),"")</f>
        <v xml:space="preserve">Mainly Rural (rural including hub towns &gt;=80%) </v>
      </c>
      <c r="P105" s="7">
        <f t="shared" si="13"/>
        <v>7.16</v>
      </c>
      <c r="Q105" s="49">
        <f t="shared" si="14"/>
        <v>38</v>
      </c>
      <c r="R105" s="49">
        <f t="shared" si="15"/>
        <v>38</v>
      </c>
      <c r="Z105" s="7"/>
    </row>
    <row r="106" spans="1:26" ht="14.4" x14ac:dyDescent="0.3">
      <c r="A106" s="22" t="s">
        <v>463</v>
      </c>
      <c r="B106" s="23" t="s">
        <v>341</v>
      </c>
      <c r="C106" s="22" t="str">
        <f>IFERROR(IFERROR(VLOOKUP(B106,classifications!$A$3:$B$330,2,FALSE),VLOOKUP(B106,'higher class'!$A$2:$B$33,2,FALSE)),"")</f>
        <v>Urban with Significant Rural</v>
      </c>
      <c r="D106" s="22" t="str">
        <f>VLOOKUP(B106,region!$A$1:$B$344,2,FALSE)</f>
        <v>EM</v>
      </c>
      <c r="E106" s="17">
        <f>VLOOKUP(B106,lifesatisfactionALL!$B$8:$N$431,VLOOKUP(frontsheet!$B$11,years!$A$1:$B$12,2,FALSE),FALSE)</f>
        <v>7.38</v>
      </c>
      <c r="F106" s="9"/>
      <c r="G106" s="9"/>
      <c r="H106" s="9"/>
      <c r="I106" s="21"/>
      <c r="M106" t="s">
        <v>111</v>
      </c>
      <c r="N106" t="str">
        <f>VLOOKUP(M106,class!A$1:B$370,2,FALSE)</f>
        <v>Shire district</v>
      </c>
      <c r="O106" s="22" t="str">
        <f>IFERROR(IFERROR(VLOOKUP(M106,classifications!$A$3:$B$340,2,FALSE),VLOOKUP(N106,'higher class'!$A$2:$B$33,2,FALSE)),"")</f>
        <v>Urban with City and Town</v>
      </c>
      <c r="P106" s="7">
        <f t="shared" si="13"/>
        <v>7.83</v>
      </c>
      <c r="Q106" s="49">
        <f t="shared" si="14"/>
        <v>9</v>
      </c>
      <c r="R106" s="49">
        <f t="shared" si="15"/>
        <v>9</v>
      </c>
      <c r="Z106" s="7"/>
    </row>
    <row r="107" spans="1:26" ht="14.4" x14ac:dyDescent="0.3">
      <c r="A107" s="22" t="s">
        <v>464</v>
      </c>
      <c r="B107" s="23" t="s">
        <v>27</v>
      </c>
      <c r="C107" s="22" t="str">
        <f>IFERROR(IFERROR(VLOOKUP(B107,classifications!$A$3:$B$330,2,FALSE),VLOOKUP(B107,'higher class'!$A$2:$B$33,2,FALSE)),"")</f>
        <v>Urban with City and Town</v>
      </c>
      <c r="D107" s="22" t="str">
        <f>VLOOKUP(B107,region!$A$1:$B$344,2,FALSE)</f>
        <v>EM</v>
      </c>
      <c r="E107" s="17">
        <f>VLOOKUP(B107,lifesatisfactionALL!$B$8:$N$431,VLOOKUP(frontsheet!$B$11,years!$A$1:$B$12,2,FALSE),FALSE)</f>
        <v>7.25</v>
      </c>
      <c r="F107" s="9"/>
      <c r="G107" s="9"/>
      <c r="H107" s="9"/>
      <c r="I107" s="21"/>
      <c r="M107" t="s">
        <v>112</v>
      </c>
      <c r="N107" t="str">
        <f>VLOOKUP(M107,class!A$1:B$370,2,FALSE)</f>
        <v>Metropolitan district</v>
      </c>
      <c r="O107" s="22" t="str">
        <f>IFERROR(IFERROR(VLOOKUP(M107,classifications!$A$3:$B$340,2,FALSE),VLOOKUP(N107,'higher class'!$A$2:$B$33,2,FALSE)),"")</f>
        <v>Urban with Major Conurbation</v>
      </c>
      <c r="P107" s="7">
        <f t="shared" si="13"/>
        <v>7.35</v>
      </c>
      <c r="Q107" s="49">
        <f t="shared" si="14"/>
        <v>40</v>
      </c>
      <c r="R107" s="49">
        <f t="shared" si="15"/>
        <v>40</v>
      </c>
      <c r="Z107" s="7"/>
    </row>
    <row r="108" spans="1:26" ht="14.4" x14ac:dyDescent="0.3">
      <c r="A108" s="22" t="s">
        <v>465</v>
      </c>
      <c r="B108" s="23" t="s">
        <v>57</v>
      </c>
      <c r="C108" s="22" t="str">
        <f>IFERROR(IFERROR(VLOOKUP(B108,classifications!$A$3:$B$330,2,FALSE),VLOOKUP(B108,'higher class'!$A$2:$B$33,2,FALSE)),"")</f>
        <v>Urban with City and Town</v>
      </c>
      <c r="D108" s="22" t="str">
        <f>VLOOKUP(B108,region!$A$1:$B$344,2,FALSE)</f>
        <v>EM</v>
      </c>
      <c r="E108" s="17">
        <f>VLOOKUP(B108,lifesatisfactionALL!$B$8:$N$431,VLOOKUP(frontsheet!$B$11,years!$A$1:$B$12,2,FALSE),FALSE)</f>
        <v>7.2</v>
      </c>
      <c r="F108" s="9"/>
      <c r="G108" s="9"/>
      <c r="H108" s="9"/>
      <c r="I108" s="21"/>
      <c r="M108" t="s">
        <v>113</v>
      </c>
      <c r="N108" t="str">
        <f>VLOOKUP(M108,class!A$1:B$370,2,FALSE)</f>
        <v>Shire district</v>
      </c>
      <c r="O108" s="22" t="str">
        <f>IFERROR(IFERROR(VLOOKUP(M108,classifications!$A$3:$B$340,2,FALSE),VLOOKUP(N108,'higher class'!$A$2:$B$33,2,FALSE)),"")</f>
        <v>Urban with Minor Conurbation</v>
      </c>
      <c r="P108" s="7">
        <f t="shared" si="13"/>
        <v>7.33</v>
      </c>
      <c r="Q108" s="49">
        <f t="shared" si="14"/>
        <v>5</v>
      </c>
      <c r="R108" s="49">
        <f t="shared" si="15"/>
        <v>5</v>
      </c>
      <c r="Z108" s="7"/>
    </row>
    <row r="109" spans="1:26" ht="14.4" x14ac:dyDescent="0.3">
      <c r="A109" s="22" t="s">
        <v>466</v>
      </c>
      <c r="B109" s="23" t="s">
        <v>124</v>
      </c>
      <c r="C109" s="22" t="str">
        <f>IFERROR(IFERROR(VLOOKUP(B109,classifications!$A$3:$B$330,2,FALSE),VLOOKUP(B109,'higher class'!$A$2:$B$33,2,FALSE)),"")</f>
        <v xml:space="preserve">Mainly Rural (rural including hub towns &gt;=80%) </v>
      </c>
      <c r="D109" s="22" t="str">
        <f>VLOOKUP(B109,region!$A$1:$B$344,2,FALSE)</f>
        <v>EM</v>
      </c>
      <c r="E109" s="17">
        <f>VLOOKUP(B109,lifesatisfactionALL!$B$8:$N$431,VLOOKUP(frontsheet!$B$11,years!$A$1:$B$12,2,FALSE),FALSE)</f>
        <v>7.6</v>
      </c>
      <c r="F109" s="9"/>
      <c r="G109" s="9"/>
      <c r="H109" s="9"/>
      <c r="I109" s="21"/>
      <c r="M109" t="s">
        <v>114</v>
      </c>
      <c r="N109" t="str">
        <f>VLOOKUP(M109,class!A$1:B$370,2,FALSE)</f>
        <v>Shire district</v>
      </c>
      <c r="O109" s="22" t="str">
        <f>IFERROR(IFERROR(VLOOKUP(M109,classifications!$A$3:$B$340,2,FALSE),VLOOKUP(N109,'higher class'!$A$2:$B$33,2,FALSE)),"")</f>
        <v>Urban with City and Town</v>
      </c>
      <c r="P109" s="7">
        <f t="shared" si="13"/>
        <v>7.44</v>
      </c>
      <c r="Q109" s="49">
        <f t="shared" si="14"/>
        <v>45</v>
      </c>
      <c r="R109" s="49">
        <f t="shared" si="15"/>
        <v>45</v>
      </c>
      <c r="Z109" s="7"/>
    </row>
    <row r="110" spans="1:26" ht="14.4" x14ac:dyDescent="0.3">
      <c r="A110" s="22" t="s">
        <v>467</v>
      </c>
      <c r="B110" s="23" t="s">
        <v>138</v>
      </c>
      <c r="C110" s="22" t="str">
        <f>IFERROR(IFERROR(VLOOKUP(B110,classifications!$A$3:$B$330,2,FALSE),VLOOKUP(B110,'higher class'!$A$2:$B$33,2,FALSE)),"")</f>
        <v xml:space="preserve">Largely Rural (rural including hub towns 50-79%) </v>
      </c>
      <c r="D110" s="22" t="str">
        <f>VLOOKUP(B110,region!$A$1:$B$344,2,FALSE)</f>
        <v>EM</v>
      </c>
      <c r="E110" s="17">
        <f>VLOOKUP(B110,lifesatisfactionALL!$B$8:$N$431,VLOOKUP(frontsheet!$B$11,years!$A$1:$B$12,2,FALSE),FALSE)</f>
        <v>7.82</v>
      </c>
      <c r="F110" s="9"/>
      <c r="G110" s="9"/>
      <c r="H110" s="9"/>
      <c r="I110" s="21"/>
      <c r="M110" t="s">
        <v>115</v>
      </c>
      <c r="N110" t="str">
        <f>VLOOKUP(M110,class!A$1:B$370,2,FALSE)</f>
        <v>Shire district</v>
      </c>
      <c r="O110" s="22" t="str">
        <f>IFERROR(IFERROR(VLOOKUP(M110,classifications!$A$3:$B$340,2,FALSE),VLOOKUP(N110,'higher class'!$A$2:$B$33,2,FALSE)),"")</f>
        <v>Urban with City and Town</v>
      </c>
      <c r="P110" s="7">
        <f t="shared" si="13"/>
        <v>7.68</v>
      </c>
      <c r="Q110" s="49">
        <f t="shared" si="14"/>
        <v>14</v>
      </c>
      <c r="R110" s="49">
        <f t="shared" si="15"/>
        <v>14</v>
      </c>
      <c r="Z110" s="7"/>
    </row>
    <row r="111" spans="1:26" ht="14.4" x14ac:dyDescent="0.3">
      <c r="A111" s="22" t="s">
        <v>468</v>
      </c>
      <c r="B111" s="23" t="s">
        <v>170</v>
      </c>
      <c r="C111" s="22" t="str">
        <f>IFERROR(IFERROR(VLOOKUP(B111,classifications!$A$3:$B$330,2,FALSE),VLOOKUP(B111,'higher class'!$A$2:$B$33,2,FALSE)),"")</f>
        <v xml:space="preserve">Mainly Rural (rural including hub towns &gt;=80%) </v>
      </c>
      <c r="D111" s="22" t="str">
        <f>VLOOKUP(B111,region!$A$1:$B$344,2,FALSE)</f>
        <v>EM</v>
      </c>
      <c r="E111" s="17">
        <f>VLOOKUP(B111,lifesatisfactionALL!$B$8:$N$431,VLOOKUP(frontsheet!$B$11,years!$A$1:$B$12,2,FALSE),FALSE)</f>
        <v>7.62</v>
      </c>
      <c r="F111" s="9"/>
      <c r="G111" s="9"/>
      <c r="H111" s="9"/>
      <c r="I111" s="21"/>
      <c r="M111" t="s">
        <v>116</v>
      </c>
      <c r="N111" t="str">
        <f>VLOOKUP(M111,class!A$1:B$370,2,FALSE)</f>
        <v>Shire district</v>
      </c>
      <c r="O111" s="22" t="str">
        <f>IFERROR(IFERROR(VLOOKUP(M111,classifications!$A$3:$B$340,2,FALSE),VLOOKUP(N111,'higher class'!$A$2:$B$33,2,FALSE)),"")</f>
        <v>Urban with Major Conurbation</v>
      </c>
      <c r="P111" s="7">
        <f t="shared" si="13"/>
        <v>7.48</v>
      </c>
      <c r="Q111" s="49">
        <f t="shared" si="14"/>
        <v>23</v>
      </c>
      <c r="R111" s="49">
        <f t="shared" si="15"/>
        <v>23</v>
      </c>
      <c r="Z111" s="7"/>
    </row>
    <row r="112" spans="1:26" ht="14.4" x14ac:dyDescent="0.3">
      <c r="A112" s="22" t="s">
        <v>469</v>
      </c>
      <c r="B112" s="23" t="s">
        <v>195</v>
      </c>
      <c r="C112" s="22" t="str">
        <f>IFERROR(IFERROR(VLOOKUP(B112,classifications!$A$3:$B$330,2,FALSE),VLOOKUP(B112,'higher class'!$A$2:$B$33,2,FALSE)),"")</f>
        <v xml:space="preserve">Largely Rural (rural including hub towns 50-79%) </v>
      </c>
      <c r="D112" s="22" t="str">
        <f>VLOOKUP(B112,region!$A$1:$B$344,2,FALSE)</f>
        <v>EM</v>
      </c>
      <c r="E112" s="17">
        <f>VLOOKUP(B112,lifesatisfactionALL!$B$8:$N$431,VLOOKUP(frontsheet!$B$11,years!$A$1:$B$12,2,FALSE),FALSE)</f>
        <v>7.1</v>
      </c>
      <c r="F112" s="9"/>
      <c r="G112" s="9"/>
      <c r="H112" s="9"/>
      <c r="I112" s="21"/>
      <c r="M112" t="s">
        <v>117</v>
      </c>
      <c r="N112" t="str">
        <f>VLOOKUP(M112,class!A$1:B$370,2,FALSE)</f>
        <v>Shire district</v>
      </c>
      <c r="O112" s="22" t="str">
        <f>IFERROR(IFERROR(VLOOKUP(M112,classifications!$A$3:$B$340,2,FALSE),VLOOKUP(N112,'higher class'!$A$2:$B$33,2,FALSE)),"")</f>
        <v>Urban with Significant Rural (rural including hub towns 26-49%)</v>
      </c>
      <c r="P112" s="7">
        <f t="shared" si="13"/>
        <v>7.54</v>
      </c>
      <c r="Q112" s="49">
        <f t="shared" si="14"/>
        <v>29</v>
      </c>
      <c r="R112" s="49">
        <f t="shared" si="15"/>
        <v>29</v>
      </c>
      <c r="Z112" s="7"/>
    </row>
    <row r="113" spans="1:26" ht="14.4" x14ac:dyDescent="0.3">
      <c r="A113" s="22" t="s">
        <v>470</v>
      </c>
      <c r="B113" s="23" t="s">
        <v>201</v>
      </c>
      <c r="C113" s="22" t="str">
        <f>IFERROR(IFERROR(VLOOKUP(B113,classifications!$A$3:$B$330,2,FALSE),VLOOKUP(B113,'higher class'!$A$2:$B$33,2,FALSE)),"")</f>
        <v>Urban with City and Town</v>
      </c>
      <c r="D113" s="22" t="str">
        <f>VLOOKUP(B113,region!$A$1:$B$344,2,FALSE)</f>
        <v>EM</v>
      </c>
      <c r="E113" s="17">
        <f>VLOOKUP(B113,lifesatisfactionALL!$B$8:$N$431,VLOOKUP(frontsheet!$B$11,years!$A$1:$B$12,2,FALSE),FALSE)</f>
        <v>7.3</v>
      </c>
      <c r="F113" s="9"/>
      <c r="G113" s="9"/>
      <c r="H113" s="9"/>
      <c r="I113" s="21"/>
      <c r="M113" t="s">
        <v>118</v>
      </c>
      <c r="N113" t="str">
        <f>VLOOKUP(M113,class!A$1:B$370,2,FALSE)</f>
        <v>London borough</v>
      </c>
      <c r="O113" s="22" t="str">
        <f>IFERROR(IFERROR(VLOOKUP(M113,classifications!$A$3:$B$340,2,FALSE),VLOOKUP(N113,'higher class'!$A$2:$B$33,2,FALSE)),"")</f>
        <v>Urban with Major Conurbation</v>
      </c>
      <c r="P113" s="7">
        <f t="shared" si="13"/>
        <v>7.48</v>
      </c>
      <c r="Q113" s="49">
        <f t="shared" si="14"/>
        <v>23</v>
      </c>
      <c r="R113" s="49">
        <f t="shared" si="15"/>
        <v>23</v>
      </c>
      <c r="Z113" s="7"/>
    </row>
    <row r="114" spans="1:26" ht="14.4" x14ac:dyDescent="0.3">
      <c r="A114" s="22" t="s">
        <v>471</v>
      </c>
      <c r="B114" s="23" t="s">
        <v>342</v>
      </c>
      <c r="C114" s="22" t="str">
        <f>IFERROR(IFERROR(VLOOKUP(B114,classifications!$A$3:$B$330,2,FALSE),VLOOKUP(B114,'higher class'!$A$2:$B$33,2,FALSE)),"")</f>
        <v>Predominantly Rural</v>
      </c>
      <c r="D114" s="22" t="str">
        <f>VLOOKUP(B114,region!$A$1:$B$344,2,FALSE)</f>
        <v>EM</v>
      </c>
      <c r="E114" s="17">
        <f>VLOOKUP(B114,lifesatisfactionALL!$B$8:$N$431,VLOOKUP(frontsheet!$B$11,years!$A$1:$B$12,2,FALSE),FALSE)</f>
        <v>7.53</v>
      </c>
      <c r="F114" s="9"/>
      <c r="G114" s="9"/>
      <c r="H114" s="9"/>
      <c r="I114" s="21"/>
      <c r="M114" t="s">
        <v>119</v>
      </c>
      <c r="N114" t="str">
        <f>VLOOKUP(M114,class!A$1:B$370,2,FALSE)</f>
        <v>Shire district</v>
      </c>
      <c r="O114" s="22" t="str">
        <f>IFERROR(IFERROR(VLOOKUP(M114,classifications!$A$3:$B$340,2,FALSE),VLOOKUP(N114,'higher class'!$A$2:$B$33,2,FALSE)),"")</f>
        <v>Urban with City and Town</v>
      </c>
      <c r="P114" s="7">
        <f t="shared" si="13"/>
        <v>7.57</v>
      </c>
      <c r="Q114" s="49">
        <f t="shared" si="14"/>
        <v>23</v>
      </c>
      <c r="R114" s="49">
        <f t="shared" si="15"/>
        <v>23</v>
      </c>
      <c r="Z114" s="7"/>
    </row>
    <row r="115" spans="1:26" ht="14.4" x14ac:dyDescent="0.3">
      <c r="A115" s="22" t="s">
        <v>472</v>
      </c>
      <c r="B115" s="23" t="s">
        <v>32</v>
      </c>
      <c r="C115" s="22" t="str">
        <f>IFERROR(IFERROR(VLOOKUP(B115,classifications!$A$3:$B$330,2,FALSE),VLOOKUP(B115,'higher class'!$A$2:$B$33,2,FALSE)),"")</f>
        <v>Urban with Significant Rural (rural including hub towns 26-49%)</v>
      </c>
      <c r="D115" s="22" t="str">
        <f>VLOOKUP(B115,region!$A$1:$B$344,2,FALSE)</f>
        <v>EM</v>
      </c>
      <c r="E115" s="17" t="str">
        <f>VLOOKUP(B115,lifesatisfactionALL!$B$8:$N$431,VLOOKUP(frontsheet!$B$11,years!$A$1:$B$12,2,FALSE),FALSE)</f>
        <v>x</v>
      </c>
      <c r="F115" s="9"/>
      <c r="G115" s="9"/>
      <c r="H115" s="9"/>
      <c r="I115" s="21"/>
      <c r="M115" t="s">
        <v>120</v>
      </c>
      <c r="N115" t="str">
        <f>VLOOKUP(M115,class!A$1:B$370,2,FALSE)</f>
        <v>London borough</v>
      </c>
      <c r="O115" s="22" t="str">
        <f>IFERROR(IFERROR(VLOOKUP(M115,classifications!$A$3:$B$340,2,FALSE),VLOOKUP(N115,'higher class'!$A$2:$B$33,2,FALSE)),"")</f>
        <v>Urban with Major Conurbation</v>
      </c>
      <c r="P115" s="7">
        <f t="shared" si="13"/>
        <v>7.14</v>
      </c>
      <c r="Q115" s="49">
        <f t="shared" si="14"/>
        <v>66</v>
      </c>
      <c r="R115" s="49">
        <f t="shared" si="15"/>
        <v>66</v>
      </c>
      <c r="Z115" s="7"/>
    </row>
    <row r="116" spans="1:26" ht="14.4" x14ac:dyDescent="0.3">
      <c r="A116" s="22" t="s">
        <v>473</v>
      </c>
      <c r="B116" s="23" t="s">
        <v>94</v>
      </c>
      <c r="C116" s="22" t="str">
        <f>IFERROR(IFERROR(VLOOKUP(B116,classifications!$A$3:$B$330,2,FALSE),VLOOKUP(B116,'higher class'!$A$2:$B$33,2,FALSE)),"")</f>
        <v xml:space="preserve">Mainly Rural (rural including hub towns &gt;=80%) </v>
      </c>
      <c r="D116" s="22" t="str">
        <f>VLOOKUP(B116,region!$A$1:$B$344,2,FALSE)</f>
        <v>EM</v>
      </c>
      <c r="E116" s="17">
        <f>VLOOKUP(B116,lifesatisfactionALL!$B$8:$N$431,VLOOKUP(frontsheet!$B$11,years!$A$1:$B$12,2,FALSE),FALSE)</f>
        <v>7.53</v>
      </c>
      <c r="F116" s="9"/>
      <c r="G116" s="9"/>
      <c r="H116" s="9"/>
      <c r="I116" s="21"/>
      <c r="M116" t="s">
        <v>121</v>
      </c>
      <c r="N116" t="str">
        <f>VLOOKUP(M116,class!A$1:B$370,2,FALSE)</f>
        <v>Unitary authority</v>
      </c>
      <c r="O116" s="22" t="str">
        <f>IFERROR(IFERROR(VLOOKUP(M116,classifications!$A$3:$B$340,2,FALSE),VLOOKUP(N116,'higher class'!$A$2:$B$33,2,FALSE)),"")</f>
        <v>Urban with City and Town</v>
      </c>
      <c r="P116" s="7">
        <f t="shared" si="13"/>
        <v>7.49</v>
      </c>
      <c r="Q116" s="49">
        <f t="shared" si="14"/>
        <v>35</v>
      </c>
      <c r="R116" s="49">
        <f t="shared" si="15"/>
        <v>35</v>
      </c>
      <c r="Z116" s="7"/>
    </row>
    <row r="117" spans="1:26" ht="14.4" x14ac:dyDescent="0.3">
      <c r="A117" s="22" t="s">
        <v>474</v>
      </c>
      <c r="B117" s="23" t="s">
        <v>161</v>
      </c>
      <c r="C117" s="22" t="str">
        <f>IFERROR(IFERROR(VLOOKUP(B117,classifications!$A$3:$B$330,2,FALSE),VLOOKUP(B117,'higher class'!$A$2:$B$33,2,FALSE)),"")</f>
        <v>Urban with City and Town</v>
      </c>
      <c r="D117" s="22" t="str">
        <f>VLOOKUP(B117,region!$A$1:$B$344,2,FALSE)</f>
        <v>EM</v>
      </c>
      <c r="E117" s="17">
        <f>VLOOKUP(B117,lifesatisfactionALL!$B$8:$N$431,VLOOKUP(frontsheet!$B$11,years!$A$1:$B$12,2,FALSE),FALSE)</f>
        <v>6.7</v>
      </c>
      <c r="F117" s="9"/>
      <c r="G117" s="9"/>
      <c r="H117" s="9"/>
      <c r="I117" s="21"/>
      <c r="M117" t="s">
        <v>122</v>
      </c>
      <c r="N117" t="str">
        <f>VLOOKUP(M117,class!A$1:B$370,2,FALSE)</f>
        <v>Shire district</v>
      </c>
      <c r="O117" s="22" t="str">
        <f>IFERROR(IFERROR(VLOOKUP(M117,classifications!$A$3:$B$340,2,FALSE),VLOOKUP(N117,'higher class'!$A$2:$B$33,2,FALSE)),"")</f>
        <v xml:space="preserve">Mainly Rural (rural including hub towns &gt;=80%) </v>
      </c>
      <c r="P117" s="7">
        <f t="shared" si="13"/>
        <v>7.22</v>
      </c>
      <c r="Q117" s="49">
        <f t="shared" si="14"/>
        <v>36</v>
      </c>
      <c r="R117" s="49">
        <f t="shared" si="15"/>
        <v>36</v>
      </c>
      <c r="Z117" s="7"/>
    </row>
    <row r="118" spans="1:26" ht="14.4" x14ac:dyDescent="0.3">
      <c r="A118" s="22" t="s">
        <v>475</v>
      </c>
      <c r="B118" s="23" t="s">
        <v>189</v>
      </c>
      <c r="C118" s="22" t="str">
        <f>IFERROR(IFERROR(VLOOKUP(B118,classifications!$A$3:$B$330,2,FALSE),VLOOKUP(B118,'higher class'!$A$2:$B$33,2,FALSE)),"")</f>
        <v xml:space="preserve">Mainly Rural (rural including hub towns &gt;=80%) </v>
      </c>
      <c r="D118" s="22" t="str">
        <f>VLOOKUP(B118,region!$A$1:$B$344,2,FALSE)</f>
        <v>EM</v>
      </c>
      <c r="E118" s="17">
        <f>VLOOKUP(B118,lifesatisfactionALL!$B$8:$N$431,VLOOKUP(frontsheet!$B$11,years!$A$1:$B$12,2,FALSE),FALSE)</f>
        <v>7.79</v>
      </c>
      <c r="F118" s="9"/>
      <c r="G118" s="9"/>
      <c r="H118" s="9"/>
      <c r="I118" s="21"/>
      <c r="M118" t="s">
        <v>123</v>
      </c>
      <c r="N118" t="str">
        <f>VLOOKUP(M118,class!A$1:B$370,2,FALSE)</f>
        <v>London borough</v>
      </c>
      <c r="O118" s="22" t="str">
        <f>IFERROR(IFERROR(VLOOKUP(M118,classifications!$A$3:$B$340,2,FALSE),VLOOKUP(N118,'higher class'!$A$2:$B$33,2,FALSE)),"")</f>
        <v>Urban with Major Conurbation</v>
      </c>
      <c r="P118" s="7">
        <f t="shared" si="13"/>
        <v>7.51</v>
      </c>
      <c r="Q118" s="49">
        <f t="shared" si="14"/>
        <v>19</v>
      </c>
      <c r="R118" s="49">
        <f t="shared" si="15"/>
        <v>19</v>
      </c>
      <c r="Z118" s="7"/>
    </row>
    <row r="119" spans="1:26" ht="14.4" x14ac:dyDescent="0.3">
      <c r="A119" s="22" t="s">
        <v>476</v>
      </c>
      <c r="B119" s="23" t="s">
        <v>246</v>
      </c>
      <c r="C119" s="22" t="str">
        <f>IFERROR(IFERROR(VLOOKUP(B119,classifications!$A$3:$B$330,2,FALSE),VLOOKUP(B119,'higher class'!$A$2:$B$33,2,FALSE)),"")</f>
        <v xml:space="preserve">Largely Rural (rural including hub towns 50-79%) </v>
      </c>
      <c r="D119" s="22" t="str">
        <f>VLOOKUP(B119,region!$A$1:$B$344,2,FALSE)</f>
        <v>EM</v>
      </c>
      <c r="E119" s="17">
        <f>VLOOKUP(B119,lifesatisfactionALL!$B$8:$N$431,VLOOKUP(frontsheet!$B$11,years!$A$1:$B$12,2,FALSE),FALSE)</f>
        <v>7.74</v>
      </c>
      <c r="F119" s="9"/>
      <c r="G119" s="9"/>
      <c r="H119" s="9"/>
      <c r="I119" s="21"/>
      <c r="M119" t="s">
        <v>124</v>
      </c>
      <c r="N119" t="str">
        <f>VLOOKUP(M119,class!A$1:B$370,2,FALSE)</f>
        <v>Shire district</v>
      </c>
      <c r="O119" s="22" t="str">
        <f>IFERROR(IFERROR(VLOOKUP(M119,classifications!$A$3:$B$340,2,FALSE),VLOOKUP(N119,'higher class'!$A$2:$B$33,2,FALSE)),"")</f>
        <v xml:space="preserve">Mainly Rural (rural including hub towns &gt;=80%) </v>
      </c>
      <c r="P119" s="7">
        <f t="shared" si="13"/>
        <v>7.6</v>
      </c>
      <c r="Q119" s="49">
        <f t="shared" si="14"/>
        <v>24</v>
      </c>
      <c r="R119" s="49">
        <f t="shared" si="15"/>
        <v>24</v>
      </c>
      <c r="Z119" s="7"/>
    </row>
    <row r="120" spans="1:26" ht="14.4" x14ac:dyDescent="0.3">
      <c r="A120" s="22" t="s">
        <v>477</v>
      </c>
      <c r="B120" s="23" t="s">
        <v>247</v>
      </c>
      <c r="C120" s="22" t="str">
        <f>IFERROR(IFERROR(VLOOKUP(B120,classifications!$A$3:$B$330,2,FALSE),VLOOKUP(B120,'higher class'!$A$2:$B$33,2,FALSE)),"")</f>
        <v xml:space="preserve">Largely Rural (rural including hub towns 50-79%) </v>
      </c>
      <c r="D120" s="22" t="str">
        <f>VLOOKUP(B120,region!$A$1:$B$344,2,FALSE)</f>
        <v>EM</v>
      </c>
      <c r="E120" s="17">
        <f>VLOOKUP(B120,lifesatisfactionALL!$B$8:$N$431,VLOOKUP(frontsheet!$B$11,years!$A$1:$B$12,2,FALSE),FALSE)</f>
        <v>7.58</v>
      </c>
      <c r="F120" s="9"/>
      <c r="G120" s="9"/>
      <c r="H120" s="9"/>
      <c r="I120" s="21"/>
      <c r="M120" t="s">
        <v>125</v>
      </c>
      <c r="N120" t="str">
        <f>VLOOKUP(M120,class!A$1:B$370,2,FALSE)</f>
        <v>London borough</v>
      </c>
      <c r="O120" s="22" t="str">
        <f>IFERROR(IFERROR(VLOOKUP(M120,classifications!$A$3:$B$340,2,FALSE),VLOOKUP(N120,'higher class'!$A$2:$B$33,2,FALSE)),"")</f>
        <v>Urban with Major Conurbation</v>
      </c>
      <c r="P120" s="7">
        <f t="shared" si="13"/>
        <v>6.97</v>
      </c>
      <c r="Q120" s="49">
        <f t="shared" si="14"/>
        <v>71</v>
      </c>
      <c r="R120" s="49">
        <f t="shared" si="15"/>
        <v>71</v>
      </c>
      <c r="Z120" s="7"/>
    </row>
    <row r="121" spans="1:26" ht="14.4" x14ac:dyDescent="0.3">
      <c r="A121" s="22" t="s">
        <v>478</v>
      </c>
      <c r="B121" s="23" t="s">
        <v>313</v>
      </c>
      <c r="C121" s="22" t="str">
        <f>IFERROR(IFERROR(VLOOKUP(B121,classifications!$A$3:$B$330,2,FALSE),VLOOKUP(B121,'higher class'!$A$2:$B$33,2,FALSE)),"")</f>
        <v xml:space="preserve">Mainly Rural (rural including hub towns &gt;=80%) </v>
      </c>
      <c r="D121" s="22" t="str">
        <f>VLOOKUP(B121,region!$A$1:$B$344,2,FALSE)</f>
        <v>EM</v>
      </c>
      <c r="E121" s="17">
        <f>VLOOKUP(B121,lifesatisfactionALL!$B$8:$N$431,VLOOKUP(frontsheet!$B$11,years!$A$1:$B$12,2,FALSE),FALSE)</f>
        <v>7.81</v>
      </c>
      <c r="F121" s="9"/>
      <c r="G121" s="9"/>
      <c r="H121" s="9"/>
      <c r="I121" s="21"/>
      <c r="M121" t="s">
        <v>126</v>
      </c>
      <c r="N121" t="str">
        <f>VLOOKUP(M121,class!A$1:B$370,2,FALSE)</f>
        <v>Shire district</v>
      </c>
      <c r="O121" s="22" t="str">
        <f>IFERROR(IFERROR(VLOOKUP(M121,classifications!$A$3:$B$340,2,FALSE),VLOOKUP(N121,'higher class'!$A$2:$B$33,2,FALSE)),"")</f>
        <v>Urban with City and Town</v>
      </c>
      <c r="P121" s="7" t="str">
        <f t="shared" si="13"/>
        <v>x</v>
      </c>
      <c r="Q121" s="49">
        <f t="shared" si="14"/>
        <v>1</v>
      </c>
      <c r="R121" s="49">
        <f t="shared" si="15"/>
        <v>9999</v>
      </c>
      <c r="Z121" s="7"/>
    </row>
    <row r="122" spans="1:26" ht="14.4" x14ac:dyDescent="0.3">
      <c r="A122" s="22" t="s">
        <v>479</v>
      </c>
      <c r="B122" s="23" t="s">
        <v>1031</v>
      </c>
      <c r="C122" s="22" t="str">
        <f>IFERROR(IFERROR(VLOOKUP(B122,classifications!$A$3:$B$330,2,FALSE),VLOOKUP(B122,'higher class'!$A$2:$B$33,2,FALSE)),"")</f>
        <v>Urban with Significant Rural (rural including hub towns 26-49%)</v>
      </c>
      <c r="D122" s="22" t="str">
        <f>VLOOKUP(B122,region!$A$1:$B$344,2,FALSE)</f>
        <v>EM</v>
      </c>
      <c r="E122" s="17">
        <f>VLOOKUP(B122,lifesatisfactionALL!$B$8:$N$431,VLOOKUP(frontsheet!$B$11,years!$A$1:$B$12,2,FALSE),FALSE)</f>
        <v>7.23</v>
      </c>
      <c r="F122" s="9"/>
      <c r="G122" s="9"/>
      <c r="H122" s="9"/>
      <c r="I122" s="21"/>
      <c r="M122" t="s">
        <v>127</v>
      </c>
      <c r="N122" t="str">
        <f>VLOOKUP(M122,class!A$1:B$370,2,FALSE)</f>
        <v>Shire district</v>
      </c>
      <c r="O122" s="22" t="str">
        <f>IFERROR(IFERROR(VLOOKUP(M122,classifications!$A$3:$B$340,2,FALSE),VLOOKUP(N122,'higher class'!$A$2:$B$33,2,FALSE)),"")</f>
        <v>Urban with Significant Rural (rural including hub towns 26-49%)</v>
      </c>
      <c r="P122" s="7">
        <f t="shared" si="13"/>
        <v>7.7</v>
      </c>
      <c r="Q122" s="49">
        <f t="shared" si="14"/>
        <v>16</v>
      </c>
      <c r="R122" s="49">
        <f t="shared" si="15"/>
        <v>16</v>
      </c>
      <c r="Z122" s="7"/>
    </row>
    <row r="123" spans="1:26" ht="14.4" x14ac:dyDescent="0.3">
      <c r="A123" s="22" t="s">
        <v>481</v>
      </c>
      <c r="B123" s="23" t="s">
        <v>1030</v>
      </c>
      <c r="C123" s="22" t="str">
        <f>IFERROR(IFERROR(VLOOKUP(B123,classifications!$A$3:$B$330,2,FALSE),VLOOKUP(B123,'higher class'!$A$2:$B$33,2,FALSE)),"")</f>
        <v>Urban with Significant Rural (rural including hub towns 26-49%)</v>
      </c>
      <c r="D123" s="22" t="str">
        <f>VLOOKUP(B123,region!$A$1:$B$344,2,FALSE)</f>
        <v>EM</v>
      </c>
      <c r="E123" s="17">
        <f>VLOOKUP(B123,lifesatisfactionALL!$B$8:$N$431,VLOOKUP(frontsheet!$B$11,years!$A$1:$B$12,2,FALSE),FALSE)</f>
        <v>7.59</v>
      </c>
      <c r="F123" s="9"/>
      <c r="G123" s="9"/>
      <c r="H123" s="9"/>
      <c r="I123" s="21"/>
      <c r="M123" t="s">
        <v>128</v>
      </c>
      <c r="N123" t="str">
        <f>VLOOKUP(M123,class!A$1:B$370,2,FALSE)</f>
        <v>London borough</v>
      </c>
      <c r="O123" s="22" t="str">
        <f>IFERROR(IFERROR(VLOOKUP(M123,classifications!$A$3:$B$340,2,FALSE),VLOOKUP(N123,'higher class'!$A$2:$B$33,2,FALSE)),"")</f>
        <v>Urban with Major Conurbation</v>
      </c>
      <c r="P123" s="7">
        <f t="shared" si="13"/>
        <v>7.55</v>
      </c>
      <c r="Q123" s="49">
        <f t="shared" si="14"/>
        <v>16</v>
      </c>
      <c r="R123" s="49">
        <f t="shared" si="15"/>
        <v>16</v>
      </c>
      <c r="Z123" s="7"/>
    </row>
    <row r="124" spans="1:26" ht="14.4" x14ac:dyDescent="0.3">
      <c r="A124" s="22" t="s">
        <v>482</v>
      </c>
      <c r="B124" s="23" t="s">
        <v>345</v>
      </c>
      <c r="C124" s="22" t="str">
        <f>IFERROR(IFERROR(VLOOKUP(B124,classifications!$A$3:$B$330,2,FALSE),VLOOKUP(B124,'higher class'!$A$2:$B$33,2,FALSE)),"")</f>
        <v>Urban with Significant Rural</v>
      </c>
      <c r="D124" s="22" t="str">
        <f>VLOOKUP(B124,region!$A$1:$B$344,2,FALSE)</f>
        <v>EM</v>
      </c>
      <c r="E124" s="17">
        <f>VLOOKUP(B124,lifesatisfactionALL!$B$8:$N$431,VLOOKUP(frontsheet!$B$11,years!$A$1:$B$12,2,FALSE),FALSE)</f>
        <v>7.35</v>
      </c>
      <c r="F124" s="9"/>
      <c r="G124" s="9"/>
      <c r="H124" s="9"/>
      <c r="I124" s="21"/>
      <c r="M124" t="s">
        <v>129</v>
      </c>
      <c r="N124" t="str">
        <f>VLOOKUP(M124,class!A$1:B$370,2,FALSE)</f>
        <v>Shire district</v>
      </c>
      <c r="O124" s="22" t="str">
        <f>IFERROR(IFERROR(VLOOKUP(M124,classifications!$A$3:$B$340,2,FALSE),VLOOKUP(N124,'higher class'!$A$2:$B$33,2,FALSE)),"")</f>
        <v>Urban with Significant Rural (rural including hub towns 26-49%)</v>
      </c>
      <c r="P124" s="7">
        <f t="shared" si="13"/>
        <v>7.45</v>
      </c>
      <c r="Q124" s="49">
        <f t="shared" si="14"/>
        <v>36</v>
      </c>
      <c r="R124" s="49">
        <f t="shared" si="15"/>
        <v>36</v>
      </c>
      <c r="Z124" s="7"/>
    </row>
    <row r="125" spans="1:26" ht="14.4" x14ac:dyDescent="0.3">
      <c r="A125" s="22" t="s">
        <v>483</v>
      </c>
      <c r="B125" s="23" t="s">
        <v>9</v>
      </c>
      <c r="C125" s="22" t="str">
        <f>IFERROR(IFERROR(VLOOKUP(B125,classifications!$A$3:$B$330,2,FALSE),VLOOKUP(B125,'higher class'!$A$2:$B$33,2,FALSE)),"")</f>
        <v>Urban with City and Town</v>
      </c>
      <c r="D125" s="22" t="str">
        <f>VLOOKUP(B125,region!$A$1:$B$344,2,FALSE)</f>
        <v>EM</v>
      </c>
      <c r="E125" s="17">
        <f>VLOOKUP(B125,lifesatisfactionALL!$B$8:$N$431,VLOOKUP(frontsheet!$B$11,years!$A$1:$B$12,2,FALSE),FALSE)</f>
        <v>7</v>
      </c>
      <c r="F125" s="9"/>
      <c r="G125" s="9"/>
      <c r="H125" s="9"/>
      <c r="I125" s="21"/>
      <c r="M125" t="s">
        <v>130</v>
      </c>
      <c r="N125" t="str">
        <f>VLOOKUP(M125,class!A$1:B$370,2,FALSE)</f>
        <v>Unitary authority</v>
      </c>
      <c r="O125" s="22" t="str">
        <f>IFERROR(IFERROR(VLOOKUP(M125,classifications!$A$3:$B$340,2,FALSE),VLOOKUP(N125,'higher class'!$A$2:$B$33,2,FALSE)),"")</f>
        <v>Urban with City and Town</v>
      </c>
      <c r="P125" s="7">
        <f t="shared" si="13"/>
        <v>7.29</v>
      </c>
      <c r="Q125" s="49">
        <f t="shared" si="14"/>
        <v>72</v>
      </c>
      <c r="R125" s="49">
        <f t="shared" si="15"/>
        <v>72</v>
      </c>
      <c r="Z125" s="7"/>
    </row>
    <row r="126" spans="1:26" ht="14.4" x14ac:dyDescent="0.3">
      <c r="A126" s="22" t="s">
        <v>484</v>
      </c>
      <c r="B126" s="23" t="s">
        <v>22</v>
      </c>
      <c r="C126" s="22" t="str">
        <f>IFERROR(IFERROR(VLOOKUP(B126,classifications!$A$3:$B$330,2,FALSE),VLOOKUP(B126,'higher class'!$A$2:$B$33,2,FALSE)),"")</f>
        <v xml:space="preserve">Largely Rural (rural including hub towns 50-79%) </v>
      </c>
      <c r="D126" s="22" t="str">
        <f>VLOOKUP(B126,region!$A$1:$B$344,2,FALSE)</f>
        <v>EM</v>
      </c>
      <c r="E126" s="17">
        <f>VLOOKUP(B126,lifesatisfactionALL!$B$8:$N$431,VLOOKUP(frontsheet!$B$11,years!$A$1:$B$12,2,FALSE),FALSE)</f>
        <v>7.38</v>
      </c>
      <c r="F126" s="9"/>
      <c r="G126" s="9"/>
      <c r="H126" s="9"/>
      <c r="I126" s="21"/>
      <c r="M126" t="s">
        <v>131</v>
      </c>
      <c r="N126" t="str">
        <f>VLOOKUP(M126,class!A$1:B$370,2,FALSE)</f>
        <v>Shire district</v>
      </c>
      <c r="O126" s="22" t="str">
        <f>IFERROR(IFERROR(VLOOKUP(M126,classifications!$A$3:$B$340,2,FALSE),VLOOKUP(N126,'higher class'!$A$2:$B$33,2,FALSE)),"")</f>
        <v>Urban with City and Town</v>
      </c>
      <c r="P126" s="7">
        <f t="shared" si="13"/>
        <v>6.93</v>
      </c>
      <c r="Q126" s="49">
        <f t="shared" si="14"/>
        <v>85</v>
      </c>
      <c r="R126" s="49">
        <f t="shared" si="15"/>
        <v>85</v>
      </c>
      <c r="Z126" s="7"/>
    </row>
    <row r="127" spans="1:26" ht="14.4" x14ac:dyDescent="0.3">
      <c r="A127" s="22" t="s">
        <v>485</v>
      </c>
      <c r="B127" s="23" t="s">
        <v>46</v>
      </c>
      <c r="C127" s="22" t="str">
        <f>IFERROR(IFERROR(VLOOKUP(B127,classifications!$A$3:$B$330,2,FALSE),VLOOKUP(B127,'higher class'!$A$2:$B$33,2,FALSE)),"")</f>
        <v>Urban with Minor Conurbation</v>
      </c>
      <c r="D127" s="22" t="str">
        <f>VLOOKUP(B127,region!$A$1:$B$344,2,FALSE)</f>
        <v>EM</v>
      </c>
      <c r="E127" s="17">
        <f>VLOOKUP(B127,lifesatisfactionALL!$B$8:$N$431,VLOOKUP(frontsheet!$B$11,years!$A$1:$B$12,2,FALSE),FALSE)</f>
        <v>7.25</v>
      </c>
      <c r="F127" s="9"/>
      <c r="G127" s="9"/>
      <c r="H127" s="9"/>
      <c r="I127" s="21"/>
      <c r="M127" t="s">
        <v>132</v>
      </c>
      <c r="N127" t="str">
        <f>VLOOKUP(M127,class!A$1:B$370,2,FALSE)</f>
        <v>Shire district</v>
      </c>
      <c r="O127" s="22" t="str">
        <f>IFERROR(IFERROR(VLOOKUP(M127,classifications!$A$3:$B$340,2,FALSE),VLOOKUP(N127,'higher class'!$A$2:$B$33,2,FALSE)),"")</f>
        <v>Urban with City and Town</v>
      </c>
      <c r="P127" s="7">
        <f t="shared" si="13"/>
        <v>7.61</v>
      </c>
      <c r="Q127" s="49">
        <f t="shared" si="14"/>
        <v>17</v>
      </c>
      <c r="R127" s="49">
        <f t="shared" si="15"/>
        <v>17</v>
      </c>
      <c r="Z127" s="7"/>
    </row>
    <row r="128" spans="1:26" ht="14.4" x14ac:dyDescent="0.3">
      <c r="A128" s="22" t="s">
        <v>486</v>
      </c>
      <c r="B128" s="23" t="s">
        <v>113</v>
      </c>
      <c r="C128" s="22" t="str">
        <f>IFERROR(IFERROR(VLOOKUP(B128,classifications!$A$3:$B$330,2,FALSE),VLOOKUP(B128,'higher class'!$A$2:$B$33,2,FALSE)),"")</f>
        <v>Urban with Minor Conurbation</v>
      </c>
      <c r="D128" s="22" t="str">
        <f>VLOOKUP(B128,region!$A$1:$B$344,2,FALSE)</f>
        <v>EM</v>
      </c>
      <c r="E128" s="17">
        <f>VLOOKUP(B128,lifesatisfactionALL!$B$8:$N$431,VLOOKUP(frontsheet!$B$11,years!$A$1:$B$12,2,FALSE),FALSE)</f>
        <v>7.33</v>
      </c>
      <c r="F128" s="9"/>
      <c r="G128" s="9"/>
      <c r="H128" s="9"/>
      <c r="I128" s="21"/>
      <c r="M128" t="s">
        <v>133</v>
      </c>
      <c r="N128" t="str">
        <f>VLOOKUP(M128,class!A$1:B$370,2,FALSE)</f>
        <v>London borough</v>
      </c>
      <c r="O128" s="22" t="str">
        <f>IFERROR(IFERROR(VLOOKUP(M128,classifications!$A$3:$B$340,2,FALSE),VLOOKUP(N128,'higher class'!$A$2:$B$33,2,FALSE)),"")</f>
        <v>Urban with Major Conurbation</v>
      </c>
      <c r="P128" s="7">
        <f t="shared" si="13"/>
        <v>7.47</v>
      </c>
      <c r="Q128" s="49">
        <f t="shared" si="14"/>
        <v>27</v>
      </c>
      <c r="R128" s="49">
        <f t="shared" si="15"/>
        <v>27</v>
      </c>
      <c r="Z128" s="7"/>
    </row>
    <row r="129" spans="1:26" ht="14.4" x14ac:dyDescent="0.3">
      <c r="A129" s="22" t="s">
        <v>487</v>
      </c>
      <c r="B129" s="23" t="s">
        <v>168</v>
      </c>
      <c r="C129" s="22" t="str">
        <f>IFERROR(IFERROR(VLOOKUP(B129,classifications!$A$3:$B$330,2,FALSE),VLOOKUP(B129,'higher class'!$A$2:$B$33,2,FALSE)),"")</f>
        <v>Urban with City and Town</v>
      </c>
      <c r="D129" s="22" t="str">
        <f>VLOOKUP(B129,region!$A$1:$B$344,2,FALSE)</f>
        <v>EM</v>
      </c>
      <c r="E129" s="17">
        <f>VLOOKUP(B129,lifesatisfactionALL!$B$8:$N$431,VLOOKUP(frontsheet!$B$11,years!$A$1:$B$12,2,FALSE),FALSE)</f>
        <v>7.18</v>
      </c>
      <c r="F129" s="9"/>
      <c r="G129" s="9"/>
      <c r="H129" s="9"/>
      <c r="I129" s="21"/>
      <c r="M129" t="s">
        <v>134</v>
      </c>
      <c r="N129" t="str">
        <f>VLOOKUP(M129,class!A$1:B$370,2,FALSE)</f>
        <v>Unitary authority</v>
      </c>
      <c r="O129" s="22" t="str">
        <f>IFERROR(IFERROR(VLOOKUP(M129,classifications!$A$3:$B$340,2,FALSE),VLOOKUP(N129,'higher class'!$A$2:$B$33,2,FALSE)),"")</f>
        <v xml:space="preserve">Largely Rural (rural including hub towns 50-79%) </v>
      </c>
      <c r="P129" s="7">
        <f t="shared" si="13"/>
        <v>7.64</v>
      </c>
      <c r="Q129" s="49">
        <f t="shared" si="14"/>
        <v>16</v>
      </c>
      <c r="R129" s="49">
        <f t="shared" si="15"/>
        <v>16</v>
      </c>
      <c r="Z129" s="7"/>
    </row>
    <row r="130" spans="1:26" ht="14.4" x14ac:dyDescent="0.3">
      <c r="A130" s="22" t="s">
        <v>488</v>
      </c>
      <c r="B130" s="23" t="s">
        <v>180</v>
      </c>
      <c r="C130" s="22" t="str">
        <f>IFERROR(IFERROR(VLOOKUP(B130,classifications!$A$3:$B$330,2,FALSE),VLOOKUP(B130,'higher class'!$A$2:$B$33,2,FALSE)),"")</f>
        <v xml:space="preserve">Largely Rural (rural including hub towns 50-79%) </v>
      </c>
      <c r="D130" s="22" t="str">
        <f>VLOOKUP(B130,region!$A$1:$B$344,2,FALSE)</f>
        <v>EM</v>
      </c>
      <c r="E130" s="17">
        <f>VLOOKUP(B130,lifesatisfactionALL!$B$8:$N$431,VLOOKUP(frontsheet!$B$11,years!$A$1:$B$12,2,FALSE),FALSE)</f>
        <v>7.62</v>
      </c>
      <c r="F130" s="9"/>
      <c r="G130" s="9"/>
      <c r="H130" s="9"/>
      <c r="I130" s="21"/>
      <c r="M130" t="s">
        <v>135</v>
      </c>
      <c r="N130" t="str">
        <f>VLOOKUP(M130,class!A$1:B$370,2,FALSE)</f>
        <v>Shire district</v>
      </c>
      <c r="O130" s="22" t="str">
        <f>IFERROR(IFERROR(VLOOKUP(M130,classifications!$A$3:$B$340,2,FALSE),VLOOKUP(N130,'higher class'!$A$2:$B$33,2,FALSE)),"")</f>
        <v>Urban with Major Conurbation</v>
      </c>
      <c r="P130" s="7">
        <f t="shared" si="13"/>
        <v>7.46</v>
      </c>
      <c r="Q130" s="49">
        <f t="shared" si="14"/>
        <v>29</v>
      </c>
      <c r="R130" s="49">
        <f t="shared" si="15"/>
        <v>29</v>
      </c>
      <c r="Z130" s="7"/>
    </row>
    <row r="131" spans="1:26" ht="14.4" x14ac:dyDescent="0.3">
      <c r="A131" s="22" t="s">
        <v>489</v>
      </c>
      <c r="B131" s="23" t="s">
        <v>226</v>
      </c>
      <c r="C131" s="22" t="str">
        <f>IFERROR(IFERROR(VLOOKUP(B131,classifications!$A$3:$B$330,2,FALSE),VLOOKUP(B131,'higher class'!$A$2:$B$33,2,FALSE)),"")</f>
        <v xml:space="preserve">Largely Rural (rural including hub towns 50-79%) </v>
      </c>
      <c r="D131" s="22" t="str">
        <f>VLOOKUP(B131,region!$A$1:$B$344,2,FALSE)</f>
        <v>EM</v>
      </c>
      <c r="E131" s="17">
        <f>VLOOKUP(B131,lifesatisfactionALL!$B$8:$N$431,VLOOKUP(frontsheet!$B$11,years!$A$1:$B$12,2,FALSE),FALSE)</f>
        <v>7.67</v>
      </c>
      <c r="F131" s="9"/>
      <c r="G131" s="9"/>
      <c r="H131" s="9"/>
      <c r="I131" s="21"/>
      <c r="M131" t="s">
        <v>136</v>
      </c>
      <c r="N131" t="str">
        <f>VLOOKUP(M131,class!A$1:B$370,2,FALSE)</f>
        <v>Shire district</v>
      </c>
      <c r="O131" s="22" t="str">
        <f>IFERROR(IFERROR(VLOOKUP(M131,classifications!$A$3:$B$340,2,FALSE),VLOOKUP(N131,'higher class'!$A$2:$B$33,2,FALSE)),"")</f>
        <v xml:space="preserve">Largely Rural (rural including hub towns 50-79%) </v>
      </c>
      <c r="P131" s="7">
        <f t="shared" si="13"/>
        <v>7.89</v>
      </c>
      <c r="Q131" s="49">
        <f t="shared" si="14"/>
        <v>2</v>
      </c>
      <c r="R131" s="49">
        <f t="shared" si="15"/>
        <v>2</v>
      </c>
      <c r="Z131" s="7"/>
    </row>
    <row r="132" spans="1:26" ht="14.4" x14ac:dyDescent="0.3">
      <c r="A132" s="22"/>
      <c r="B132" s="23"/>
      <c r="C132" s="22"/>
      <c r="D132" s="22"/>
      <c r="E132" s="9"/>
      <c r="F132" s="9"/>
      <c r="G132" s="9"/>
      <c r="H132" s="9"/>
      <c r="I132" s="21"/>
      <c r="M132" t="s">
        <v>137</v>
      </c>
      <c r="N132" t="str">
        <f>VLOOKUP(M132,class!A$1:B$370,2,FALSE)</f>
        <v>London borough</v>
      </c>
      <c r="O132" s="22" t="str">
        <f>IFERROR(IFERROR(VLOOKUP(M132,classifications!$A$3:$B$340,2,FALSE),VLOOKUP(N132,'higher class'!$A$2:$B$33,2,FALSE)),"")</f>
        <v>Urban with Major Conurbation</v>
      </c>
      <c r="P132" s="7">
        <f t="shared" si="13"/>
        <v>7.56</v>
      </c>
      <c r="Q132" s="49">
        <f t="shared" si="14"/>
        <v>14</v>
      </c>
      <c r="R132" s="49">
        <f t="shared" si="15"/>
        <v>14</v>
      </c>
      <c r="Z132" s="7"/>
    </row>
    <row r="133" spans="1:26" ht="14.4" x14ac:dyDescent="0.3">
      <c r="A133" s="19" t="s">
        <v>490</v>
      </c>
      <c r="B133" s="20" t="s">
        <v>491</v>
      </c>
      <c r="C133" s="45"/>
      <c r="D133" s="45"/>
      <c r="E133" s="17" t="str">
        <f>VLOOKUP(B133,lifesatisfactionALL!$B$8:$N$431,VLOOKUP(frontsheet!$B$11,years!$A$1:$B$12,2,FALSE),FALSE)</f>
        <v>x</v>
      </c>
      <c r="F133" s="9"/>
      <c r="G133" s="9"/>
      <c r="H133" s="9"/>
      <c r="I133" s="21"/>
      <c r="M133" t="s">
        <v>138</v>
      </c>
      <c r="N133" t="str">
        <f>VLOOKUP(M133,class!A$1:B$370,2,FALSE)</f>
        <v>Shire district</v>
      </c>
      <c r="O133" s="22" t="str">
        <f>IFERROR(IFERROR(VLOOKUP(M133,classifications!$A$3:$B$340,2,FALSE),VLOOKUP(N133,'higher class'!$A$2:$B$33,2,FALSE)),"")</f>
        <v xml:space="preserve">Largely Rural (rural including hub towns 50-79%) </v>
      </c>
      <c r="P133" s="7">
        <f t="shared" si="13"/>
        <v>7.82</v>
      </c>
      <c r="Q133" s="49">
        <f t="shared" si="14"/>
        <v>4</v>
      </c>
      <c r="R133" s="49">
        <f t="shared" si="15"/>
        <v>4</v>
      </c>
      <c r="Z133" s="7"/>
    </row>
    <row r="134" spans="1:26" ht="14.4" x14ac:dyDescent="0.3">
      <c r="A134" s="22" t="s">
        <v>492</v>
      </c>
      <c r="B134" s="23" t="s">
        <v>134</v>
      </c>
      <c r="C134" s="22" t="str">
        <f>IFERROR(IFERROR(VLOOKUP(B134,classifications!$A$3:$B$330,2,FALSE),VLOOKUP(B134,'higher class'!$A$2:$B$33,2,FALSE)),"")</f>
        <v xml:space="preserve">Largely Rural (rural including hub towns 50-79%) </v>
      </c>
      <c r="D134" s="22" t="str">
        <f>VLOOKUP(B134,region!$A$1:$B$344,2,FALSE)</f>
        <v>WM</v>
      </c>
      <c r="E134" s="17">
        <f>VLOOKUP(B134,lifesatisfactionALL!$B$8:$N$431,VLOOKUP(frontsheet!$B$11,years!$A$1:$B$12,2,FALSE),FALSE)</f>
        <v>7.64</v>
      </c>
      <c r="F134" s="9"/>
      <c r="G134" s="9"/>
      <c r="H134" s="9"/>
      <c r="I134" s="21"/>
      <c r="M134" t="s">
        <v>139</v>
      </c>
      <c r="N134" t="str">
        <f>VLOOKUP(M134,class!A$1:B$370,2,FALSE)</f>
        <v>Shire district</v>
      </c>
      <c r="O134" s="22" t="str">
        <f>IFERROR(IFERROR(VLOOKUP(M134,classifications!$A$3:$B$340,2,FALSE),VLOOKUP(N134,'higher class'!$A$2:$B$33,2,FALSE)),"")</f>
        <v xml:space="preserve">Largely Rural (rural including hub towns 50-79%) </v>
      </c>
      <c r="P134" s="7">
        <f t="shared" ref="P134:P196" si="17">VLOOKUP($M134,$B$7:$E$430,4,FALSE)</f>
        <v>7.59</v>
      </c>
      <c r="Q134" s="49">
        <f t="shared" si="14"/>
        <v>20</v>
      </c>
      <c r="R134" s="49">
        <f t="shared" ref="R134:R196" si="18">IF(P134="x",9999,Q134)</f>
        <v>20</v>
      </c>
      <c r="Z134" s="7"/>
    </row>
    <row r="135" spans="1:26" ht="14.4" x14ac:dyDescent="0.3">
      <c r="A135" s="22" t="s">
        <v>493</v>
      </c>
      <c r="B135" s="23" t="s">
        <v>238</v>
      </c>
      <c r="C135" s="22" t="str">
        <f>IFERROR(IFERROR(VLOOKUP(B135,classifications!$A$3:$B$330,2,FALSE),VLOOKUP(B135,'higher class'!$A$2:$B$33,2,FALSE)),"")</f>
        <v xml:space="preserve">Largely Rural (rural including hub towns 50-79%) </v>
      </c>
      <c r="D135" s="22" t="str">
        <f>VLOOKUP(B135,region!$A$1:$B$344,2,FALSE)</f>
        <v>WM</v>
      </c>
      <c r="E135" s="17">
        <f>VLOOKUP(B135,lifesatisfactionALL!$B$8:$N$431,VLOOKUP(frontsheet!$B$11,years!$A$1:$B$12,2,FALSE),FALSE)</f>
        <v>7.75</v>
      </c>
      <c r="F135" s="9"/>
      <c r="G135" s="9"/>
      <c r="H135" s="9"/>
      <c r="I135" s="21"/>
      <c r="M135" t="s">
        <v>140</v>
      </c>
      <c r="N135" t="str">
        <f>VLOOKUP(M135,class!A$1:B$370,2,FALSE)</f>
        <v>London borough</v>
      </c>
      <c r="O135" s="22" t="str">
        <f>IFERROR(IFERROR(VLOOKUP(M135,classifications!$A$3:$B$340,2,FALSE),VLOOKUP(N135,'higher class'!$A$2:$B$33,2,FALSE)),"")</f>
        <v>Urban with Major Conurbation</v>
      </c>
      <c r="P135" s="7">
        <f t="shared" si="17"/>
        <v>7.62</v>
      </c>
      <c r="Q135" s="49">
        <f t="shared" ref="Q135:Q198" si="19">1+SUMPRODUCT((O$7:O$314=O135)*(P$7:P$314&gt;P135))</f>
        <v>8</v>
      </c>
      <c r="R135" s="49">
        <f t="shared" si="18"/>
        <v>8</v>
      </c>
      <c r="Z135" s="7"/>
    </row>
    <row r="136" spans="1:26" ht="14.4" x14ac:dyDescent="0.3">
      <c r="A136" s="22" t="s">
        <v>494</v>
      </c>
      <c r="B136" s="23" t="s">
        <v>268</v>
      </c>
      <c r="C136" s="22" t="str">
        <f>IFERROR(IFERROR(VLOOKUP(B136,classifications!$A$3:$B$330,2,FALSE),VLOOKUP(B136,'higher class'!$A$2:$B$33,2,FALSE)),"")</f>
        <v>Urban with City and Town</v>
      </c>
      <c r="D136" s="22" t="str">
        <f>VLOOKUP(B136,region!$A$1:$B$344,2,FALSE)</f>
        <v>WM</v>
      </c>
      <c r="E136" s="17">
        <f>VLOOKUP(B136,lifesatisfactionALL!$B$8:$N$431,VLOOKUP(frontsheet!$B$11,years!$A$1:$B$12,2,FALSE),FALSE)</f>
        <v>7.16</v>
      </c>
      <c r="F136" s="9"/>
      <c r="G136" s="9"/>
      <c r="H136" s="9"/>
      <c r="I136" s="21"/>
      <c r="M136" t="s">
        <v>141</v>
      </c>
      <c r="N136" t="str">
        <f>VLOOKUP(M136,class!A$1:B$370,2,FALSE)</f>
        <v>Shire district</v>
      </c>
      <c r="O136" s="22" t="str">
        <f>IFERROR(IFERROR(VLOOKUP(M136,classifications!$A$3:$B$340,2,FALSE),VLOOKUP(N136,'higher class'!$A$2:$B$33,2,FALSE)),"")</f>
        <v xml:space="preserve">Mainly Rural (rural including hub towns &gt;=80%) </v>
      </c>
      <c r="P136" s="7">
        <f t="shared" si="17"/>
        <v>7.54</v>
      </c>
      <c r="Q136" s="49">
        <f t="shared" si="19"/>
        <v>27</v>
      </c>
      <c r="R136" s="49">
        <f t="shared" si="18"/>
        <v>27</v>
      </c>
      <c r="Z136" s="7"/>
    </row>
    <row r="137" spans="1:26" ht="14.4" x14ac:dyDescent="0.3">
      <c r="A137" s="22" t="s">
        <v>495</v>
      </c>
      <c r="B137" s="23" t="s">
        <v>282</v>
      </c>
      <c r="C137" s="22" t="str">
        <f>IFERROR(IFERROR(VLOOKUP(B137,classifications!$A$3:$B$330,2,FALSE),VLOOKUP(B137,'higher class'!$A$2:$B$33,2,FALSE)),"")</f>
        <v>Urban with City and Town</v>
      </c>
      <c r="D137" s="22" t="str">
        <f>VLOOKUP(B137,region!$A$1:$B$344,2,FALSE)</f>
        <v>WM</v>
      </c>
      <c r="E137" s="17">
        <f>VLOOKUP(B137,lifesatisfactionALL!$B$8:$N$431,VLOOKUP(frontsheet!$B$11,years!$A$1:$B$12,2,FALSE),FALSE)</f>
        <v>7.49</v>
      </c>
      <c r="F137" s="9"/>
      <c r="G137" s="9"/>
      <c r="H137" s="9"/>
      <c r="I137" s="21"/>
      <c r="M137" t="s">
        <v>142</v>
      </c>
      <c r="N137" t="str">
        <f>VLOOKUP(M137,class!A$1:B$370,2,FALSE)</f>
        <v>Shire district</v>
      </c>
      <c r="O137" s="22" t="str">
        <f>IFERROR(IFERROR(VLOOKUP(M137,classifications!$A$3:$B$340,2,FALSE),VLOOKUP(N137,'higher class'!$A$2:$B$33,2,FALSE)),"")</f>
        <v>Urban with City and Town</v>
      </c>
      <c r="P137" s="7">
        <f t="shared" si="17"/>
        <v>6.89</v>
      </c>
      <c r="Q137" s="49">
        <f t="shared" si="19"/>
        <v>86</v>
      </c>
      <c r="R137" s="49">
        <f t="shared" si="18"/>
        <v>86</v>
      </c>
      <c r="Z137" s="7"/>
    </row>
    <row r="138" spans="1:26" ht="14.4" x14ac:dyDescent="0.3">
      <c r="A138" s="22" t="s">
        <v>496</v>
      </c>
      <c r="B138" s="23" t="s">
        <v>348</v>
      </c>
      <c r="C138" s="22" t="str">
        <f>IFERROR(IFERROR(VLOOKUP(B138,classifications!$A$3:$B$330,2,FALSE),VLOOKUP(B138,'higher class'!$A$2:$B$33,2,FALSE)),"")</f>
        <v>Urban with Significant Rural</v>
      </c>
      <c r="D138" s="22" t="str">
        <f>VLOOKUP(B138,region!$A$1:$B$344,2,FALSE)</f>
        <v>WM</v>
      </c>
      <c r="E138" s="17">
        <f>VLOOKUP(B138,lifesatisfactionALL!$B$8:$N$431,VLOOKUP(frontsheet!$B$11,years!$A$1:$B$12,2,FALSE),FALSE)</f>
        <v>7.61</v>
      </c>
      <c r="F138" s="9"/>
      <c r="G138" s="9"/>
      <c r="H138" s="9"/>
      <c r="I138" s="21"/>
      <c r="M138" t="s">
        <v>143</v>
      </c>
      <c r="N138" t="str">
        <f>VLOOKUP(M138,class!A$1:B$370,2,FALSE)</f>
        <v>Shire district</v>
      </c>
      <c r="O138" s="22" t="str">
        <f>IFERROR(IFERROR(VLOOKUP(M138,classifications!$A$3:$B$340,2,FALSE),VLOOKUP(N138,'higher class'!$A$2:$B$33,2,FALSE)),"")</f>
        <v>Urban with City and Town</v>
      </c>
      <c r="P138" s="7">
        <f t="shared" si="17"/>
        <v>7.62</v>
      </c>
      <c r="Q138" s="49">
        <f t="shared" si="19"/>
        <v>16</v>
      </c>
      <c r="R138" s="49">
        <f t="shared" si="18"/>
        <v>16</v>
      </c>
      <c r="Z138" s="7"/>
    </row>
    <row r="139" spans="1:26" ht="14.4" x14ac:dyDescent="0.3">
      <c r="A139" s="22" t="s">
        <v>497</v>
      </c>
      <c r="B139" s="23" t="s">
        <v>52</v>
      </c>
      <c r="C139" s="22" t="str">
        <f>IFERROR(IFERROR(VLOOKUP(B139,classifications!$A$3:$B$330,2,FALSE),VLOOKUP(B139,'higher class'!$A$2:$B$33,2,FALSE)),"")</f>
        <v>Urban with Significant Rural (rural including hub towns 26-49%)</v>
      </c>
      <c r="D139" s="22" t="str">
        <f>VLOOKUP(B139,region!$A$1:$B$344,2,FALSE)</f>
        <v>WM</v>
      </c>
      <c r="E139" s="17">
        <f>VLOOKUP(B139,lifesatisfactionALL!$B$8:$N$431,VLOOKUP(frontsheet!$B$11,years!$A$1:$B$12,2,FALSE),FALSE)</f>
        <v>7.95</v>
      </c>
      <c r="F139" s="9"/>
      <c r="G139" s="9"/>
      <c r="H139" s="9"/>
      <c r="I139" s="21"/>
      <c r="M139" t="s">
        <v>144</v>
      </c>
      <c r="N139" t="str">
        <f>VLOOKUP(M139,class!A$1:B$370,2,FALSE)</f>
        <v>Unitary authority</v>
      </c>
      <c r="O139" s="22" t="str">
        <f>IFERROR(IFERROR(VLOOKUP(M139,classifications!$A$3:$B$340,2,FALSE),VLOOKUP(N139,'higher class'!$A$2:$B$33,2,FALSE)),"")</f>
        <v xml:space="preserve">Mainly Rural (rural including hub towns &gt;=80%) </v>
      </c>
      <c r="P139" s="7">
        <f t="shared" si="17"/>
        <v>7.42</v>
      </c>
      <c r="Q139" s="49">
        <f t="shared" si="19"/>
        <v>34</v>
      </c>
      <c r="R139" s="49">
        <f t="shared" si="18"/>
        <v>34</v>
      </c>
      <c r="Z139" s="7"/>
    </row>
    <row r="140" spans="1:26" ht="14.4" x14ac:dyDescent="0.3">
      <c r="A140" s="22" t="s">
        <v>498</v>
      </c>
      <c r="B140" s="23" t="s">
        <v>97</v>
      </c>
      <c r="C140" s="22" t="str">
        <f>IFERROR(IFERROR(VLOOKUP(B140,classifications!$A$3:$B$330,2,FALSE),VLOOKUP(B140,'higher class'!$A$2:$B$33,2,FALSE)),"")</f>
        <v>Urban with Significant Rural (rural including hub towns 26-49%)</v>
      </c>
      <c r="D140" s="22" t="str">
        <f>VLOOKUP(B140,region!$A$1:$B$344,2,FALSE)</f>
        <v>WM</v>
      </c>
      <c r="E140" s="17">
        <f>VLOOKUP(B140,lifesatisfactionALL!$B$8:$N$431,VLOOKUP(frontsheet!$B$11,years!$A$1:$B$12,2,FALSE),FALSE)</f>
        <v>7.62</v>
      </c>
      <c r="F140" s="9"/>
      <c r="G140" s="9"/>
      <c r="H140" s="9"/>
      <c r="I140" s="21"/>
      <c r="M140" t="s">
        <v>146</v>
      </c>
      <c r="N140" t="str">
        <f>VLOOKUP(M140,class!A$1:B$370,2,FALSE)</f>
        <v>London borough</v>
      </c>
      <c r="O140" s="22" t="str">
        <f>IFERROR(IFERROR(VLOOKUP(M140,classifications!$A$3:$B$340,2,FALSE),VLOOKUP(N140,'higher class'!$A$2:$B$33,2,FALSE)),"")</f>
        <v>Urban with Major Conurbation</v>
      </c>
      <c r="P140" s="7">
        <f t="shared" si="17"/>
        <v>7.25</v>
      </c>
      <c r="Q140" s="49">
        <f t="shared" si="19"/>
        <v>55</v>
      </c>
      <c r="R140" s="49">
        <f t="shared" si="18"/>
        <v>55</v>
      </c>
      <c r="Z140" s="7"/>
    </row>
    <row r="141" spans="1:26" ht="14.4" x14ac:dyDescent="0.3">
      <c r="A141" s="22" t="s">
        <v>499</v>
      </c>
      <c r="B141" s="23" t="s">
        <v>160</v>
      </c>
      <c r="C141" s="22" t="str">
        <f>IFERROR(IFERROR(VLOOKUP(B141,classifications!$A$3:$B$330,2,FALSE),VLOOKUP(B141,'higher class'!$A$2:$B$33,2,FALSE)),"")</f>
        <v>Urban with Significant Rural (rural including hub towns 26-49%)</v>
      </c>
      <c r="D141" s="22" t="str">
        <f>VLOOKUP(B141,region!$A$1:$B$344,2,FALSE)</f>
        <v>WM</v>
      </c>
      <c r="E141" s="17">
        <f>VLOOKUP(B141,lifesatisfactionALL!$B$8:$N$431,VLOOKUP(frontsheet!$B$11,years!$A$1:$B$12,2,FALSE),FALSE)</f>
        <v>7.49</v>
      </c>
      <c r="F141" s="9"/>
      <c r="G141" s="9"/>
      <c r="H141" s="9"/>
      <c r="I141" s="21"/>
      <c r="M141" t="s">
        <v>147</v>
      </c>
      <c r="N141" t="str">
        <f>VLOOKUP(M141,class!A$1:B$370,2,FALSE)</f>
        <v>London borough</v>
      </c>
      <c r="O141" s="22" t="str">
        <f>IFERROR(IFERROR(VLOOKUP(M141,classifications!$A$3:$B$340,2,FALSE),VLOOKUP(N141,'higher class'!$A$2:$B$33,2,FALSE)),"")</f>
        <v>Urban with Major Conurbation</v>
      </c>
      <c r="P141" s="7">
        <f t="shared" si="17"/>
        <v>7.24</v>
      </c>
      <c r="Q141" s="49">
        <f t="shared" si="19"/>
        <v>57</v>
      </c>
      <c r="R141" s="49">
        <f t="shared" si="18"/>
        <v>57</v>
      </c>
      <c r="Z141" s="7"/>
    </row>
    <row r="142" spans="1:26" ht="14.4" x14ac:dyDescent="0.3">
      <c r="A142" s="22" t="s">
        <v>500</v>
      </c>
      <c r="B142" s="23" t="s">
        <v>182</v>
      </c>
      <c r="C142" s="22" t="str">
        <f>IFERROR(IFERROR(VLOOKUP(B142,classifications!$A$3:$B$330,2,FALSE),VLOOKUP(B142,'higher class'!$A$2:$B$33,2,FALSE)),"")</f>
        <v>Urban with City and Town</v>
      </c>
      <c r="D142" s="22" t="str">
        <f>VLOOKUP(B142,region!$A$1:$B$344,2,FALSE)</f>
        <v>WM</v>
      </c>
      <c r="E142" s="17">
        <f>VLOOKUP(B142,lifesatisfactionALL!$B$8:$N$431,VLOOKUP(frontsheet!$B$11,years!$A$1:$B$12,2,FALSE),FALSE)</f>
        <v>7.55</v>
      </c>
      <c r="F142" s="9"/>
      <c r="G142" s="9"/>
      <c r="H142" s="9"/>
      <c r="I142" s="21"/>
      <c r="M142" t="s">
        <v>149</v>
      </c>
      <c r="N142" t="str">
        <f>VLOOKUP(M142,class!A$1:B$370,2,FALSE)</f>
        <v>Shire district</v>
      </c>
      <c r="O142" s="22" t="str">
        <f>IFERROR(IFERROR(VLOOKUP(M142,classifications!$A$3:$B$340,2,FALSE),VLOOKUP(N142,'higher class'!$A$2:$B$33,2,FALSE)),"")</f>
        <v xml:space="preserve">Largely Rural (rural including hub towns 50-79%) </v>
      </c>
      <c r="P142" s="7">
        <f t="shared" si="17"/>
        <v>7.56</v>
      </c>
      <c r="Q142" s="49">
        <f t="shared" si="19"/>
        <v>23</v>
      </c>
      <c r="R142" s="49">
        <f t="shared" si="18"/>
        <v>23</v>
      </c>
      <c r="Z142" s="7"/>
    </row>
    <row r="143" spans="1:26" ht="14.4" x14ac:dyDescent="0.3">
      <c r="A143" s="22" t="s">
        <v>501</v>
      </c>
      <c r="B143" s="23" t="s">
        <v>254</v>
      </c>
      <c r="C143" s="22" t="str">
        <f>IFERROR(IFERROR(VLOOKUP(B143,classifications!$A$3:$B$330,2,FALSE),VLOOKUP(B143,'higher class'!$A$2:$B$33,2,FALSE)),"")</f>
        <v>Urban with Significant Rural (rural including hub towns 26-49%)</v>
      </c>
      <c r="D143" s="22" t="str">
        <f>VLOOKUP(B143,region!$A$1:$B$344,2,FALSE)</f>
        <v>WM</v>
      </c>
      <c r="E143" s="17">
        <f>VLOOKUP(B143,lifesatisfactionALL!$B$8:$N$431,VLOOKUP(frontsheet!$B$11,years!$A$1:$B$12,2,FALSE),FALSE)</f>
        <v>8.11</v>
      </c>
      <c r="F143" s="9"/>
      <c r="G143" s="9"/>
      <c r="H143" s="9"/>
      <c r="I143" s="21"/>
      <c r="M143" t="s">
        <v>150</v>
      </c>
      <c r="N143" t="str">
        <f>VLOOKUP(M143,class!A$1:B$370,2,FALSE)</f>
        <v>Unitary authority</v>
      </c>
      <c r="O143" s="22" t="str">
        <f>IFERROR(IFERROR(VLOOKUP(M143,classifications!$A$3:$B$340,2,FALSE),VLOOKUP(N143,'higher class'!$A$2:$B$33,2,FALSE)),"")</f>
        <v>Urban with City and Town</v>
      </c>
      <c r="P143" s="7">
        <f t="shared" si="17"/>
        <v>7.38</v>
      </c>
      <c r="Q143" s="49">
        <f t="shared" si="19"/>
        <v>56</v>
      </c>
      <c r="R143" s="49">
        <f t="shared" si="18"/>
        <v>56</v>
      </c>
      <c r="Z143" s="7"/>
    </row>
    <row r="144" spans="1:26" ht="14.4" x14ac:dyDescent="0.3">
      <c r="A144" s="22" t="s">
        <v>502</v>
      </c>
      <c r="B144" s="23" t="s">
        <v>263</v>
      </c>
      <c r="C144" s="22" t="str">
        <f>IFERROR(IFERROR(VLOOKUP(B144,classifications!$A$3:$B$330,2,FALSE),VLOOKUP(B144,'higher class'!$A$2:$B$33,2,FALSE)),"")</f>
        <v>Urban with Significant Rural (rural including hub towns 26-49%)</v>
      </c>
      <c r="D144" s="22" t="str">
        <f>VLOOKUP(B144,region!$A$1:$B$344,2,FALSE)</f>
        <v>WM</v>
      </c>
      <c r="E144" s="17">
        <f>VLOOKUP(B144,lifesatisfactionALL!$B$8:$N$431,VLOOKUP(frontsheet!$B$11,years!$A$1:$B$12,2,FALSE),FALSE)</f>
        <v>7.2</v>
      </c>
      <c r="F144" s="9"/>
      <c r="G144" s="9"/>
      <c r="H144" s="9"/>
      <c r="I144" s="21"/>
      <c r="M144" t="s">
        <v>151</v>
      </c>
      <c r="N144" t="str">
        <f>VLOOKUP(M144,class!A$1:B$370,2,FALSE)</f>
        <v>London borough</v>
      </c>
      <c r="O144" s="22" t="str">
        <f>IFERROR(IFERROR(VLOOKUP(M144,classifications!$A$3:$B$340,2,FALSE),VLOOKUP(N144,'higher class'!$A$2:$B$33,2,FALSE)),"")</f>
        <v>Urban with Major Conurbation</v>
      </c>
      <c r="P144" s="7">
        <f t="shared" si="17"/>
        <v>7.58</v>
      </c>
      <c r="Q144" s="49">
        <f t="shared" si="19"/>
        <v>13</v>
      </c>
      <c r="R144" s="49">
        <f t="shared" si="18"/>
        <v>13</v>
      </c>
      <c r="Z144" s="7"/>
    </row>
    <row r="145" spans="1:26" ht="14.4" x14ac:dyDescent="0.3">
      <c r="A145" s="22" t="s">
        <v>503</v>
      </c>
      <c r="B145" s="23" t="s">
        <v>264</v>
      </c>
      <c r="C145" s="22" t="str">
        <f>IFERROR(IFERROR(VLOOKUP(B145,classifications!$A$3:$B$330,2,FALSE),VLOOKUP(B145,'higher class'!$A$2:$B$33,2,FALSE)),"")</f>
        <v xml:space="preserve">Largely Rural (rural including hub towns 50-79%) </v>
      </c>
      <c r="D145" s="22" t="str">
        <f>VLOOKUP(B145,region!$A$1:$B$344,2,FALSE)</f>
        <v>WM</v>
      </c>
      <c r="E145" s="17">
        <f>VLOOKUP(B145,lifesatisfactionALL!$B$8:$N$431,VLOOKUP(frontsheet!$B$11,years!$A$1:$B$12,2,FALSE),FALSE)</f>
        <v>7.45</v>
      </c>
      <c r="F145" s="9"/>
      <c r="G145" s="9"/>
      <c r="H145" s="9"/>
      <c r="I145" s="21"/>
      <c r="M145" t="s">
        <v>152</v>
      </c>
      <c r="N145" t="str">
        <f>VLOOKUP(M145,class!A$1:B$370,2,FALSE)</f>
        <v>Metropolitan district</v>
      </c>
      <c r="O145" s="22" t="str">
        <f>IFERROR(IFERROR(VLOOKUP(M145,classifications!$A$3:$B$340,2,FALSE),VLOOKUP(N145,'higher class'!$A$2:$B$33,2,FALSE)),"")</f>
        <v>Urban with Major Conurbation</v>
      </c>
      <c r="P145" s="7">
        <f t="shared" si="17"/>
        <v>7.27</v>
      </c>
      <c r="Q145" s="49">
        <f t="shared" si="19"/>
        <v>53</v>
      </c>
      <c r="R145" s="49">
        <f t="shared" si="18"/>
        <v>53</v>
      </c>
      <c r="Z145" s="7"/>
    </row>
    <row r="146" spans="1:26" ht="14.4" x14ac:dyDescent="0.3">
      <c r="A146" s="22" t="s">
        <v>504</v>
      </c>
      <c r="B146" s="23" t="s">
        <v>278</v>
      </c>
      <c r="C146" s="22" t="str">
        <f>IFERROR(IFERROR(VLOOKUP(B146,classifications!$A$3:$B$330,2,FALSE),VLOOKUP(B146,'higher class'!$A$2:$B$33,2,FALSE)),"")</f>
        <v>Urban with City and Town</v>
      </c>
      <c r="D146" s="22" t="str">
        <f>VLOOKUP(B146,region!$A$1:$B$344,2,FALSE)</f>
        <v>WM</v>
      </c>
      <c r="E146" s="17">
        <f>VLOOKUP(B146,lifesatisfactionALL!$B$8:$N$431,VLOOKUP(frontsheet!$B$11,years!$A$1:$B$12,2,FALSE),FALSE)</f>
        <v>7.61</v>
      </c>
      <c r="F146" s="9"/>
      <c r="G146" s="9"/>
      <c r="H146" s="9"/>
      <c r="I146" s="21"/>
      <c r="M146" t="s">
        <v>153</v>
      </c>
      <c r="N146" t="str">
        <f>VLOOKUP(M146,class!A$1:B$370,2,FALSE)</f>
        <v>Metropolitan district</v>
      </c>
      <c r="O146" s="22" t="str">
        <f>IFERROR(IFERROR(VLOOKUP(M146,classifications!$A$3:$B$340,2,FALSE),VLOOKUP(N146,'higher class'!$A$2:$B$33,2,FALSE)),"")</f>
        <v>Urban with Major Conurbation</v>
      </c>
      <c r="P146" s="7">
        <f t="shared" si="17"/>
        <v>7.21</v>
      </c>
      <c r="Q146" s="49">
        <f t="shared" si="19"/>
        <v>60</v>
      </c>
      <c r="R146" s="49">
        <f t="shared" si="18"/>
        <v>60</v>
      </c>
      <c r="Z146" s="7"/>
    </row>
    <row r="147" spans="1:26" ht="14.4" x14ac:dyDescent="0.3">
      <c r="A147" s="22" t="s">
        <v>505</v>
      </c>
      <c r="B147" s="23" t="s">
        <v>350</v>
      </c>
      <c r="C147" s="22" t="str">
        <f>IFERROR(IFERROR(VLOOKUP(B147,classifications!$A$3:$B$330,2,FALSE),VLOOKUP(B147,'higher class'!$A$2:$B$33,2,FALSE)),"")</f>
        <v>Urban with Significant Rural</v>
      </c>
      <c r="D147" s="22" t="str">
        <f>VLOOKUP(B147,region!$A$1:$B$344,2,FALSE)</f>
        <v>WM</v>
      </c>
      <c r="E147" s="17">
        <f>VLOOKUP(B147,lifesatisfactionALL!$B$8:$N$431,VLOOKUP(frontsheet!$B$11,years!$A$1:$B$12,2,FALSE),FALSE)</f>
        <v>7.4</v>
      </c>
      <c r="F147" s="9"/>
      <c r="G147" s="9"/>
      <c r="H147" s="9"/>
      <c r="I147" s="21"/>
      <c r="M147" t="s">
        <v>154</v>
      </c>
      <c r="N147" t="str">
        <f>VLOOKUP(M147,class!A$1:B$370,2,FALSE)</f>
        <v>London borough</v>
      </c>
      <c r="O147" s="22" t="str">
        <f>IFERROR(IFERROR(VLOOKUP(M147,classifications!$A$3:$B$340,2,FALSE),VLOOKUP(N147,'higher class'!$A$2:$B$33,2,FALSE)),"")</f>
        <v>Urban with Major Conurbation</v>
      </c>
      <c r="P147" s="7">
        <f t="shared" si="17"/>
        <v>7.63</v>
      </c>
      <c r="Q147" s="49">
        <f t="shared" si="19"/>
        <v>7</v>
      </c>
      <c r="R147" s="49">
        <f t="shared" si="18"/>
        <v>7</v>
      </c>
      <c r="Z147" s="7"/>
    </row>
    <row r="148" spans="1:26" ht="14.4" x14ac:dyDescent="0.3">
      <c r="A148" s="22" t="s">
        <v>506</v>
      </c>
      <c r="B148" s="23" t="s">
        <v>194</v>
      </c>
      <c r="C148" s="22" t="str">
        <f>IFERROR(IFERROR(VLOOKUP(B148,classifications!$A$3:$B$330,2,FALSE),VLOOKUP(B148,'higher class'!$A$2:$B$33,2,FALSE)),"")</f>
        <v xml:space="preserve">Mainly Rural (rural including hub towns &gt;=80%) </v>
      </c>
      <c r="D148" s="22" t="str">
        <f>VLOOKUP(B148,region!$A$1:$B$344,2,FALSE)</f>
        <v>WM</v>
      </c>
      <c r="E148" s="17">
        <f>VLOOKUP(B148,lifesatisfactionALL!$B$8:$N$431,VLOOKUP(frontsheet!$B$11,years!$A$1:$B$12,2,FALSE),FALSE)</f>
        <v>7.64</v>
      </c>
      <c r="F148" s="9"/>
      <c r="G148" s="9"/>
      <c r="H148" s="9"/>
      <c r="I148" s="21"/>
      <c r="M148" t="s">
        <v>155</v>
      </c>
      <c r="N148" t="str">
        <f>VLOOKUP(M148,class!A$1:B$370,2,FALSE)</f>
        <v>Shire district</v>
      </c>
      <c r="O148" s="22" t="str">
        <f>IFERROR(IFERROR(VLOOKUP(M148,classifications!$A$3:$B$340,2,FALSE),VLOOKUP(N148,'higher class'!$A$2:$B$33,2,FALSE)),"")</f>
        <v>Urban with Significant Rural (rural including hub towns 26-49%)</v>
      </c>
      <c r="P148" s="7">
        <f t="shared" si="17"/>
        <v>7.63</v>
      </c>
      <c r="Q148" s="49">
        <f t="shared" si="19"/>
        <v>19</v>
      </c>
      <c r="R148" s="49">
        <f t="shared" si="18"/>
        <v>19</v>
      </c>
      <c r="Z148" s="7"/>
    </row>
    <row r="149" spans="1:26" ht="14.4" x14ac:dyDescent="0.3">
      <c r="A149" s="22" t="s">
        <v>507</v>
      </c>
      <c r="B149" s="23" t="s">
        <v>200</v>
      </c>
      <c r="C149" s="22" t="str">
        <f>IFERROR(IFERROR(VLOOKUP(B149,classifications!$A$3:$B$330,2,FALSE),VLOOKUP(B149,'higher class'!$A$2:$B$33,2,FALSE)),"")</f>
        <v>Urban with City and Town</v>
      </c>
      <c r="D149" s="22" t="str">
        <f>VLOOKUP(B149,region!$A$1:$B$344,2,FALSE)</f>
        <v>WM</v>
      </c>
      <c r="E149" s="17">
        <f>VLOOKUP(B149,lifesatisfactionALL!$B$8:$N$431,VLOOKUP(frontsheet!$B$11,years!$A$1:$B$12,2,FALSE),FALSE)</f>
        <v>6.75</v>
      </c>
      <c r="F149" s="9"/>
      <c r="G149" s="9"/>
      <c r="H149" s="9"/>
      <c r="I149" s="21"/>
      <c r="M149" t="s">
        <v>156</v>
      </c>
      <c r="N149" t="str">
        <f>VLOOKUP(M149,class!A$1:B$370,2,FALSE)</f>
        <v>Metropolitan district</v>
      </c>
      <c r="O149" s="22" t="str">
        <f>IFERROR(IFERROR(VLOOKUP(M149,classifications!$A$3:$B$340,2,FALSE),VLOOKUP(N149,'higher class'!$A$2:$B$33,2,FALSE)),"")</f>
        <v>Urban with Major Conurbation</v>
      </c>
      <c r="P149" s="7">
        <f t="shared" si="17"/>
        <v>7.46</v>
      </c>
      <c r="Q149" s="49">
        <f t="shared" si="19"/>
        <v>29</v>
      </c>
      <c r="R149" s="49">
        <f t="shared" si="18"/>
        <v>29</v>
      </c>
      <c r="Z149" s="7"/>
    </row>
    <row r="150" spans="1:26" ht="14.4" x14ac:dyDescent="0.3">
      <c r="A150" s="22" t="s">
        <v>508</v>
      </c>
      <c r="B150" s="23" t="s">
        <v>224</v>
      </c>
      <c r="C150" s="22" t="str">
        <f>IFERROR(IFERROR(VLOOKUP(B150,classifications!$A$3:$B$330,2,FALSE),VLOOKUP(B150,'higher class'!$A$2:$B$33,2,FALSE)),"")</f>
        <v>Urban with City and Town</v>
      </c>
      <c r="D150" s="22" t="str">
        <f>VLOOKUP(B150,region!$A$1:$B$344,2,FALSE)</f>
        <v>WM</v>
      </c>
      <c r="E150" s="17">
        <f>VLOOKUP(B150,lifesatisfactionALL!$B$8:$N$431,VLOOKUP(frontsheet!$B$11,years!$A$1:$B$12,2,FALSE),FALSE)</f>
        <v>7.48</v>
      </c>
      <c r="F150" s="9"/>
      <c r="G150" s="9"/>
      <c r="H150" s="9"/>
      <c r="I150" s="21"/>
      <c r="M150" t="s">
        <v>157</v>
      </c>
      <c r="N150" t="str">
        <f>VLOOKUP(M150,class!A$1:B$370,2,FALSE)</f>
        <v>Unitary authority</v>
      </c>
      <c r="O150" s="22" t="str">
        <f>IFERROR(IFERROR(VLOOKUP(M150,classifications!$A$3:$B$340,2,FALSE),VLOOKUP(N150,'higher class'!$A$2:$B$33,2,FALSE)),"")</f>
        <v>Urban with City and Town</v>
      </c>
      <c r="P150" s="7">
        <f t="shared" si="17"/>
        <v>7.36</v>
      </c>
      <c r="Q150" s="49">
        <f t="shared" si="19"/>
        <v>60</v>
      </c>
      <c r="R150" s="49">
        <f t="shared" si="18"/>
        <v>60</v>
      </c>
      <c r="Z150" s="7"/>
    </row>
    <row r="151" spans="1:26" ht="14.4" x14ac:dyDescent="0.3">
      <c r="A151" s="22" t="s">
        <v>509</v>
      </c>
      <c r="B151" s="23" t="s">
        <v>269</v>
      </c>
      <c r="C151" s="22" t="str">
        <f>IFERROR(IFERROR(VLOOKUP(B151,classifications!$A$3:$B$330,2,FALSE),VLOOKUP(B151,'higher class'!$A$2:$B$33,2,FALSE)),"")</f>
        <v xml:space="preserve">Mainly Rural (rural including hub towns &gt;=80%) </v>
      </c>
      <c r="D151" s="22" t="str">
        <f>VLOOKUP(B151,region!$A$1:$B$344,2,FALSE)</f>
        <v>WM</v>
      </c>
      <c r="E151" s="17">
        <f>VLOOKUP(B151,lifesatisfactionALL!$B$8:$N$431,VLOOKUP(frontsheet!$B$11,years!$A$1:$B$12,2,FALSE),FALSE)</f>
        <v>7.68</v>
      </c>
      <c r="F151" s="9"/>
      <c r="G151" s="9"/>
      <c r="H151" s="9"/>
      <c r="I151" s="21"/>
      <c r="M151" t="s">
        <v>158</v>
      </c>
      <c r="N151" t="str">
        <f>VLOOKUP(M151,class!A$1:B$370,2,FALSE)</f>
        <v>Shire district</v>
      </c>
      <c r="O151" s="22" t="str">
        <f>IFERROR(IFERROR(VLOOKUP(M151,classifications!$A$3:$B$340,2,FALSE),VLOOKUP(N151,'higher class'!$A$2:$B$33,2,FALSE)),"")</f>
        <v>Urban with Significant Rural (rural including hub towns 26-49%)</v>
      </c>
      <c r="P151" s="7">
        <f t="shared" si="17"/>
        <v>7.35</v>
      </c>
      <c r="Q151" s="49">
        <f t="shared" si="19"/>
        <v>43</v>
      </c>
      <c r="R151" s="49">
        <f t="shared" si="18"/>
        <v>43</v>
      </c>
      <c r="Z151" s="7"/>
    </row>
    <row r="152" spans="1:26" ht="14.4" x14ac:dyDescent="0.3">
      <c r="A152" s="22" t="s">
        <v>510</v>
      </c>
      <c r="B152" s="23" t="s">
        <v>302</v>
      </c>
      <c r="C152" s="22" t="str">
        <f>IFERROR(IFERROR(VLOOKUP(B152,classifications!$A$3:$B$330,2,FALSE),VLOOKUP(B152,'higher class'!$A$2:$B$33,2,FALSE)),"")</f>
        <v>Urban with City and Town</v>
      </c>
      <c r="D152" s="22" t="str">
        <f>VLOOKUP(B152,region!$A$1:$B$344,2,FALSE)</f>
        <v>WM</v>
      </c>
      <c r="E152" s="17">
        <f>VLOOKUP(B152,lifesatisfactionALL!$B$8:$N$431,VLOOKUP(frontsheet!$B$11,years!$A$1:$B$12,2,FALSE),FALSE)</f>
        <v>7.53</v>
      </c>
      <c r="F152" s="9"/>
      <c r="G152" s="9"/>
      <c r="H152" s="9"/>
      <c r="I152" s="21"/>
      <c r="M152" t="s">
        <v>159</v>
      </c>
      <c r="N152" t="str">
        <f>VLOOKUP(M152,class!A$1:B$370,2,FALSE)</f>
        <v>London borough</v>
      </c>
      <c r="O152" s="22" t="str">
        <f>IFERROR(IFERROR(VLOOKUP(M152,classifications!$A$3:$B$340,2,FALSE),VLOOKUP(N152,'higher class'!$A$2:$B$33,2,FALSE)),"")</f>
        <v>Urban with Major Conurbation</v>
      </c>
      <c r="P152" s="7">
        <f t="shared" si="17"/>
        <v>7.48</v>
      </c>
      <c r="Q152" s="49">
        <f t="shared" si="19"/>
        <v>23</v>
      </c>
      <c r="R152" s="49">
        <f t="shared" si="18"/>
        <v>23</v>
      </c>
      <c r="Z152" s="7"/>
    </row>
    <row r="153" spans="1:26" ht="14.4" x14ac:dyDescent="0.3">
      <c r="A153" s="22" t="s">
        <v>511</v>
      </c>
      <c r="B153" s="23" t="s">
        <v>26</v>
      </c>
      <c r="C153" s="22" t="str">
        <f>IFERROR(IFERROR(VLOOKUP(B153,classifications!$A$3:$B$330,2,FALSE),VLOOKUP(B153,'higher class'!$A$2:$B$33,2,FALSE)),"")</f>
        <v>Urban with Major Conurbation</v>
      </c>
      <c r="D153" s="22" t="str">
        <f>VLOOKUP(B153,region!$A$1:$B$344,2,FALSE)</f>
        <v>WM</v>
      </c>
      <c r="E153" s="17">
        <f>VLOOKUP(B153,lifesatisfactionALL!$B$8:$N$431,VLOOKUP(frontsheet!$B$11,years!$A$1:$B$12,2,FALSE),FALSE)</f>
        <v>7.24</v>
      </c>
      <c r="F153" s="9"/>
      <c r="G153" s="9"/>
      <c r="H153" s="9"/>
      <c r="I153" s="21"/>
      <c r="M153" t="s">
        <v>160</v>
      </c>
      <c r="N153" t="str">
        <f>VLOOKUP(M153,class!A$1:B$370,2,FALSE)</f>
        <v>Shire district</v>
      </c>
      <c r="O153" s="22" t="str">
        <f>IFERROR(IFERROR(VLOOKUP(M153,classifications!$A$3:$B$340,2,FALSE),VLOOKUP(N153,'higher class'!$A$2:$B$33,2,FALSE)),"")</f>
        <v>Urban with Significant Rural (rural including hub towns 26-49%)</v>
      </c>
      <c r="P153" s="7">
        <f t="shared" si="17"/>
        <v>7.49</v>
      </c>
      <c r="Q153" s="49">
        <f t="shared" si="19"/>
        <v>32</v>
      </c>
      <c r="R153" s="49">
        <f t="shared" si="18"/>
        <v>32</v>
      </c>
      <c r="Z153" s="7"/>
    </row>
    <row r="154" spans="1:26" ht="14.4" x14ac:dyDescent="0.3">
      <c r="A154" s="22" t="s">
        <v>512</v>
      </c>
      <c r="B154" s="23" t="s">
        <v>75</v>
      </c>
      <c r="C154" s="22" t="str">
        <f>IFERROR(IFERROR(VLOOKUP(B154,classifications!$A$3:$B$330,2,FALSE),VLOOKUP(B154,'higher class'!$A$2:$B$33,2,FALSE)),"")</f>
        <v>Urban with City and Town</v>
      </c>
      <c r="D154" s="22" t="str">
        <f>VLOOKUP(B154,region!$A$1:$B$344,2,FALSE)</f>
        <v>WM</v>
      </c>
      <c r="E154" s="17">
        <f>VLOOKUP(B154,lifesatisfactionALL!$B$8:$N$431,VLOOKUP(frontsheet!$B$11,years!$A$1:$B$12,2,FALSE),FALSE)</f>
        <v>7.35</v>
      </c>
      <c r="F154" s="9"/>
      <c r="G154" s="9"/>
      <c r="H154" s="9"/>
      <c r="I154" s="21"/>
      <c r="M154" t="s">
        <v>161</v>
      </c>
      <c r="N154" t="str">
        <f>VLOOKUP(M154,class!A$1:B$370,2,FALSE)</f>
        <v>Shire district</v>
      </c>
      <c r="O154" s="22" t="str">
        <f>IFERROR(IFERROR(VLOOKUP(M154,classifications!$A$3:$B$340,2,FALSE),VLOOKUP(N154,'higher class'!$A$2:$B$33,2,FALSE)),"")</f>
        <v>Urban with City and Town</v>
      </c>
      <c r="P154" s="7">
        <f t="shared" si="17"/>
        <v>6.7</v>
      </c>
      <c r="Q154" s="49">
        <f t="shared" si="19"/>
        <v>89</v>
      </c>
      <c r="R154" s="49">
        <f t="shared" si="18"/>
        <v>89</v>
      </c>
      <c r="Z154" s="7"/>
    </row>
    <row r="155" spans="1:26" ht="14.4" x14ac:dyDescent="0.3">
      <c r="A155" s="22" t="s">
        <v>513</v>
      </c>
      <c r="B155" s="23" t="s">
        <v>87</v>
      </c>
      <c r="C155" s="22" t="str">
        <f>IFERROR(IFERROR(VLOOKUP(B155,classifications!$A$3:$B$330,2,FALSE),VLOOKUP(B155,'higher class'!$A$2:$B$33,2,FALSE)),"")</f>
        <v>Urban with Major Conurbation</v>
      </c>
      <c r="D155" s="22" t="str">
        <f>VLOOKUP(B155,region!$A$1:$B$344,2,FALSE)</f>
        <v>WM</v>
      </c>
      <c r="E155" s="17">
        <f>VLOOKUP(B155,lifesatisfactionALL!$B$8:$N$431,VLOOKUP(frontsheet!$B$11,years!$A$1:$B$12,2,FALSE),FALSE)</f>
        <v>7.44</v>
      </c>
      <c r="F155" s="9"/>
      <c r="G155" s="9"/>
      <c r="H155" s="9"/>
      <c r="I155" s="21"/>
      <c r="M155" t="s">
        <v>162</v>
      </c>
      <c r="N155" t="str">
        <f>VLOOKUP(M155,class!A$1:B$370,2,FALSE)</f>
        <v>Metropolitan district</v>
      </c>
      <c r="O155" s="22" t="str">
        <f>IFERROR(IFERROR(VLOOKUP(M155,classifications!$A$3:$B$340,2,FALSE),VLOOKUP(N155,'higher class'!$A$2:$B$33,2,FALSE)),"")</f>
        <v>Urban with Major Conurbation</v>
      </c>
      <c r="P155" s="7">
        <f t="shared" si="17"/>
        <v>7.1</v>
      </c>
      <c r="Q155" s="49">
        <f t="shared" si="19"/>
        <v>68</v>
      </c>
      <c r="R155" s="49">
        <f t="shared" si="18"/>
        <v>68</v>
      </c>
      <c r="Z155" s="7"/>
    </row>
    <row r="156" spans="1:26" ht="14.4" x14ac:dyDescent="0.3">
      <c r="A156" s="22" t="s">
        <v>514</v>
      </c>
      <c r="B156" s="23" t="s">
        <v>231</v>
      </c>
      <c r="C156" s="22" t="str">
        <f>IFERROR(IFERROR(VLOOKUP(B156,classifications!$A$3:$B$330,2,FALSE),VLOOKUP(B156,'higher class'!$A$2:$B$33,2,FALSE)),"")</f>
        <v>Urban with Major Conurbation</v>
      </c>
      <c r="D156" s="22" t="str">
        <f>VLOOKUP(B156,region!$A$1:$B$344,2,FALSE)</f>
        <v>WM</v>
      </c>
      <c r="E156" s="17">
        <f>VLOOKUP(B156,lifesatisfactionALL!$B$8:$N$431,VLOOKUP(frontsheet!$B$11,years!$A$1:$B$12,2,FALSE),FALSE)</f>
        <v>7.41</v>
      </c>
      <c r="F156" s="9"/>
      <c r="G156" s="9"/>
      <c r="H156" s="9"/>
      <c r="I156" s="21"/>
      <c r="M156" t="s">
        <v>163</v>
      </c>
      <c r="N156" t="str">
        <f>VLOOKUP(M156,class!A$1:B$370,2,FALSE)</f>
        <v>Unitary authority</v>
      </c>
      <c r="O156" s="22" t="str">
        <f>IFERROR(IFERROR(VLOOKUP(M156,classifications!$A$3:$B$340,2,FALSE),VLOOKUP(N156,'higher class'!$A$2:$B$33,2,FALSE)),"")</f>
        <v>Urban with City and Town</v>
      </c>
      <c r="P156" s="7">
        <f t="shared" si="17"/>
        <v>7.3</v>
      </c>
      <c r="Q156" s="49">
        <f t="shared" si="19"/>
        <v>69</v>
      </c>
      <c r="R156" s="49">
        <f t="shared" si="18"/>
        <v>69</v>
      </c>
      <c r="Z156" s="7"/>
    </row>
    <row r="157" spans="1:26" ht="14.4" x14ac:dyDescent="0.3">
      <c r="A157" s="22" t="s">
        <v>515</v>
      </c>
      <c r="B157" s="23" t="s">
        <v>240</v>
      </c>
      <c r="C157" s="22" t="str">
        <f>IFERROR(IFERROR(VLOOKUP(B157,classifications!$A$3:$B$330,2,FALSE),VLOOKUP(B157,'higher class'!$A$2:$B$33,2,FALSE)),"")</f>
        <v>Urban with Major Conurbation</v>
      </c>
      <c r="D157" s="22" t="str">
        <f>VLOOKUP(B157,region!$A$1:$B$344,2,FALSE)</f>
        <v>WM</v>
      </c>
      <c r="E157" s="17">
        <f>VLOOKUP(B157,lifesatisfactionALL!$B$8:$N$431,VLOOKUP(frontsheet!$B$11,years!$A$1:$B$12,2,FALSE),FALSE)</f>
        <v>7.6</v>
      </c>
      <c r="F157" s="9"/>
      <c r="G157" s="9"/>
      <c r="H157" s="9"/>
      <c r="I157" s="21"/>
      <c r="M157" t="s">
        <v>164</v>
      </c>
      <c r="N157" t="str">
        <f>VLOOKUP(M157,class!A$1:B$370,2,FALSE)</f>
        <v>Shire district</v>
      </c>
      <c r="O157" s="22" t="str">
        <f>IFERROR(IFERROR(VLOOKUP(M157,classifications!$A$3:$B$340,2,FALSE),VLOOKUP(N157,'higher class'!$A$2:$B$33,2,FALSE)),"")</f>
        <v>Urban with Significant Rural (rural including hub towns 26-49%)</v>
      </c>
      <c r="P157" s="7">
        <f t="shared" si="17"/>
        <v>7.92</v>
      </c>
      <c r="Q157" s="49">
        <f t="shared" si="19"/>
        <v>8</v>
      </c>
      <c r="R157" s="49">
        <f t="shared" si="18"/>
        <v>8</v>
      </c>
      <c r="Z157" s="7"/>
    </row>
    <row r="158" spans="1:26" ht="14.4" x14ac:dyDescent="0.3">
      <c r="A158" s="22" t="s">
        <v>516</v>
      </c>
      <c r="B158" s="23" t="s">
        <v>298</v>
      </c>
      <c r="C158" s="22" t="str">
        <f>IFERROR(IFERROR(VLOOKUP(B158,classifications!$A$3:$B$330,2,FALSE),VLOOKUP(B158,'higher class'!$A$2:$B$33,2,FALSE)),"")</f>
        <v>Urban with Major Conurbation</v>
      </c>
      <c r="D158" s="22" t="str">
        <f>VLOOKUP(B158,region!$A$1:$B$344,2,FALSE)</f>
        <v>WM</v>
      </c>
      <c r="E158" s="17">
        <f>VLOOKUP(B158,lifesatisfactionALL!$B$8:$N$431,VLOOKUP(frontsheet!$B$11,years!$A$1:$B$12,2,FALSE),FALSE)</f>
        <v>7.35</v>
      </c>
      <c r="F158" s="9"/>
      <c r="G158" s="9"/>
      <c r="H158" s="9"/>
      <c r="I158" s="21"/>
      <c r="M158" t="s">
        <v>165</v>
      </c>
      <c r="N158" t="str">
        <f>VLOOKUP(M158,class!A$1:B$370,2,FALSE)</f>
        <v>Shire district</v>
      </c>
      <c r="O158" s="22" t="str">
        <f>IFERROR(IFERROR(VLOOKUP(M158,classifications!$A$3:$B$340,2,FALSE),VLOOKUP(N158,'higher class'!$A$2:$B$33,2,FALSE)),"")</f>
        <v xml:space="preserve">Mainly Rural (rural including hub towns &gt;=80%) </v>
      </c>
      <c r="P158" s="7" t="str">
        <f t="shared" si="17"/>
        <v>x</v>
      </c>
      <c r="Q158" s="49">
        <f t="shared" si="19"/>
        <v>1</v>
      </c>
      <c r="R158" s="49">
        <f t="shared" si="18"/>
        <v>9999</v>
      </c>
      <c r="Z158" s="7"/>
    </row>
    <row r="159" spans="1:26" ht="14.4" x14ac:dyDescent="0.3">
      <c r="A159" s="22" t="s">
        <v>517</v>
      </c>
      <c r="B159" s="23" t="s">
        <v>325</v>
      </c>
      <c r="C159" s="22" t="str">
        <f>IFERROR(IFERROR(VLOOKUP(B159,classifications!$A$3:$B$330,2,FALSE),VLOOKUP(B159,'higher class'!$A$2:$B$33,2,FALSE)),"")</f>
        <v>Urban with Major Conurbation</v>
      </c>
      <c r="D159" s="22" t="str">
        <f>VLOOKUP(B159,region!$A$1:$B$344,2,FALSE)</f>
        <v>WM</v>
      </c>
      <c r="E159" s="17">
        <f>VLOOKUP(B159,lifesatisfactionALL!$B$8:$N$431,VLOOKUP(frontsheet!$B$11,years!$A$1:$B$12,2,FALSE),FALSE)</f>
        <v>7.25</v>
      </c>
      <c r="F159" s="9"/>
      <c r="G159" s="9"/>
      <c r="H159" s="9"/>
      <c r="I159" s="21"/>
      <c r="M159" t="s">
        <v>166</v>
      </c>
      <c r="N159" t="str">
        <f>VLOOKUP(M159,class!A$1:B$370,2,FALSE)</f>
        <v>Shire district</v>
      </c>
      <c r="O159" s="22" t="str">
        <f>IFERROR(IFERROR(VLOOKUP(M159,classifications!$A$3:$B$340,2,FALSE),VLOOKUP(N159,'higher class'!$A$2:$B$33,2,FALSE)),"")</f>
        <v xml:space="preserve">Largely Rural (rural including hub towns 50-79%) </v>
      </c>
      <c r="P159" s="7">
        <f t="shared" si="17"/>
        <v>7.9</v>
      </c>
      <c r="Q159" s="49">
        <f t="shared" si="19"/>
        <v>1</v>
      </c>
      <c r="R159" s="49">
        <f t="shared" si="18"/>
        <v>1</v>
      </c>
      <c r="Z159" s="7"/>
    </row>
    <row r="160" spans="1:26" ht="14.4" x14ac:dyDescent="0.3">
      <c r="A160" s="22" t="s">
        <v>518</v>
      </c>
      <c r="B160" s="23" t="s">
        <v>352</v>
      </c>
      <c r="C160" s="22" t="str">
        <f>IFERROR(IFERROR(VLOOKUP(B160,classifications!$A$3:$B$330,2,FALSE),VLOOKUP(B160,'higher class'!$A$2:$B$33,2,FALSE)),"")</f>
        <v>Urban with Significant Rural</v>
      </c>
      <c r="D160" s="22" t="str">
        <f>VLOOKUP(B160,region!$A$1:$B$344,2,FALSE)</f>
        <v>WM</v>
      </c>
      <c r="E160" s="17">
        <f>VLOOKUP(B160,lifesatisfactionALL!$B$8:$N$431,VLOOKUP(frontsheet!$B$11,years!$A$1:$B$12,2,FALSE),FALSE)</f>
        <v>7.49</v>
      </c>
      <c r="F160" s="9"/>
      <c r="G160" s="9"/>
      <c r="H160" s="9"/>
      <c r="I160" s="21"/>
      <c r="M160" t="s">
        <v>167</v>
      </c>
      <c r="N160" t="str">
        <f>VLOOKUP(M160,class!A$1:B$370,2,FALSE)</f>
        <v>Metropolitan district</v>
      </c>
      <c r="O160" s="22" t="str">
        <f>IFERROR(IFERROR(VLOOKUP(M160,classifications!$A$3:$B$340,2,FALSE),VLOOKUP(N160,'higher class'!$A$2:$B$33,2,FALSE)),"")</f>
        <v>Urban with Major Conurbation</v>
      </c>
      <c r="P160" s="7">
        <f t="shared" si="17"/>
        <v>6.97</v>
      </c>
      <c r="Q160" s="49">
        <f t="shared" si="19"/>
        <v>71</v>
      </c>
      <c r="R160" s="49">
        <f t="shared" si="18"/>
        <v>71</v>
      </c>
      <c r="Z160" s="7"/>
    </row>
    <row r="161" spans="1:26" ht="14.4" x14ac:dyDescent="0.3">
      <c r="A161" s="22" t="s">
        <v>519</v>
      </c>
      <c r="B161" s="23" t="s">
        <v>44</v>
      </c>
      <c r="C161" s="22" t="str">
        <f>IFERROR(IFERROR(VLOOKUP(B161,classifications!$A$3:$B$330,2,FALSE),VLOOKUP(B161,'higher class'!$A$2:$B$33,2,FALSE)),"")</f>
        <v>Urban with City and Town</v>
      </c>
      <c r="D161" s="22" t="str">
        <f>VLOOKUP(B161,region!$A$1:$B$344,2,FALSE)</f>
        <v>WM</v>
      </c>
      <c r="E161" s="17">
        <f>VLOOKUP(B161,lifesatisfactionALL!$B$8:$N$431,VLOOKUP(frontsheet!$B$11,years!$A$1:$B$12,2,FALSE),FALSE)</f>
        <v>7.38</v>
      </c>
      <c r="F161" s="9"/>
      <c r="G161" s="9"/>
      <c r="H161" s="9"/>
      <c r="I161" s="21"/>
      <c r="M161" t="s">
        <v>168</v>
      </c>
      <c r="N161" t="str">
        <f>VLOOKUP(M161,class!A$1:B$370,2,FALSE)</f>
        <v>Shire district</v>
      </c>
      <c r="O161" s="22" t="str">
        <f>IFERROR(IFERROR(VLOOKUP(M161,classifications!$A$3:$B$340,2,FALSE),VLOOKUP(N161,'higher class'!$A$2:$B$33,2,FALSE)),"")</f>
        <v>Urban with City and Town</v>
      </c>
      <c r="P161" s="7">
        <f t="shared" si="17"/>
        <v>7.18</v>
      </c>
      <c r="Q161" s="49">
        <f t="shared" si="19"/>
        <v>81</v>
      </c>
      <c r="R161" s="49">
        <f t="shared" si="18"/>
        <v>81</v>
      </c>
      <c r="Z161" s="7"/>
    </row>
    <row r="162" spans="1:26" ht="14.4" x14ac:dyDescent="0.3">
      <c r="A162" s="22" t="s">
        <v>520</v>
      </c>
      <c r="B162" s="23" t="s">
        <v>166</v>
      </c>
      <c r="C162" s="22" t="str">
        <f>IFERROR(IFERROR(VLOOKUP(B162,classifications!$A$3:$B$330,2,FALSE),VLOOKUP(B162,'higher class'!$A$2:$B$33,2,FALSE)),"")</f>
        <v xml:space="preserve">Largely Rural (rural including hub towns 50-79%) </v>
      </c>
      <c r="D162" s="22" t="str">
        <f>VLOOKUP(B162,region!$A$1:$B$344,2,FALSE)</f>
        <v>WM</v>
      </c>
      <c r="E162" s="17">
        <f>VLOOKUP(B162,lifesatisfactionALL!$B$8:$N$431,VLOOKUP(frontsheet!$B$11,years!$A$1:$B$12,2,FALSE),FALSE)</f>
        <v>7.9</v>
      </c>
      <c r="F162" s="9"/>
      <c r="G162" s="9"/>
      <c r="H162" s="9"/>
      <c r="I162" s="21"/>
      <c r="M162" t="s">
        <v>169</v>
      </c>
      <c r="N162" t="str">
        <f>VLOOKUP(M162,class!A$1:B$370,2,FALSE)</f>
        <v>Unitary authority</v>
      </c>
      <c r="O162" s="22" t="str">
        <f>IFERROR(IFERROR(VLOOKUP(M162,classifications!$A$3:$B$340,2,FALSE),VLOOKUP(N162,'higher class'!$A$2:$B$33,2,FALSE)),"")</f>
        <v>Urban with City and Town</v>
      </c>
      <c r="P162" s="7">
        <f t="shared" si="17"/>
        <v>7.29</v>
      </c>
      <c r="Q162" s="49">
        <f t="shared" si="19"/>
        <v>72</v>
      </c>
      <c r="R162" s="49">
        <f t="shared" si="18"/>
        <v>72</v>
      </c>
      <c r="Z162" s="7"/>
    </row>
    <row r="163" spans="1:26" ht="14.4" x14ac:dyDescent="0.3">
      <c r="A163" s="22" t="s">
        <v>521</v>
      </c>
      <c r="B163" s="23" t="s">
        <v>214</v>
      </c>
      <c r="C163" s="22" t="str">
        <f>IFERROR(IFERROR(VLOOKUP(B163,classifications!$A$3:$B$330,2,FALSE),VLOOKUP(B163,'higher class'!$A$2:$B$33,2,FALSE)),"")</f>
        <v>Urban with City and Town</v>
      </c>
      <c r="D163" s="22" t="str">
        <f>VLOOKUP(B163,region!$A$1:$B$344,2,FALSE)</f>
        <v>WM</v>
      </c>
      <c r="E163" s="17">
        <f>VLOOKUP(B163,lifesatisfactionALL!$B$8:$N$431,VLOOKUP(frontsheet!$B$11,years!$A$1:$B$12,2,FALSE),FALSE)</f>
        <v>7.46</v>
      </c>
      <c r="F163" s="9"/>
      <c r="G163" s="9"/>
      <c r="H163" s="9"/>
      <c r="I163" s="21"/>
      <c r="M163" t="s">
        <v>170</v>
      </c>
      <c r="N163" t="str">
        <f>VLOOKUP(M163,class!A$1:B$370,2,FALSE)</f>
        <v>Shire district</v>
      </c>
      <c r="O163" s="22" t="str">
        <f>IFERROR(IFERROR(VLOOKUP(M163,classifications!$A$3:$B$340,2,FALSE),VLOOKUP(N163,'higher class'!$A$2:$B$33,2,FALSE)),"")</f>
        <v xml:space="preserve">Mainly Rural (rural including hub towns &gt;=80%) </v>
      </c>
      <c r="P163" s="7">
        <f t="shared" si="17"/>
        <v>7.62</v>
      </c>
      <c r="Q163" s="49">
        <f t="shared" si="19"/>
        <v>23</v>
      </c>
      <c r="R163" s="49">
        <f t="shared" si="18"/>
        <v>23</v>
      </c>
      <c r="Z163" s="7"/>
    </row>
    <row r="164" spans="1:26" ht="14.4" x14ac:dyDescent="0.3">
      <c r="A164" s="22" t="s">
        <v>522</v>
      </c>
      <c r="B164" s="23" t="s">
        <v>326</v>
      </c>
      <c r="C164" s="22" t="str">
        <f>IFERROR(IFERROR(VLOOKUP(B164,classifications!$A$3:$B$330,2,FALSE),VLOOKUP(B164,'higher class'!$A$2:$B$33,2,FALSE)),"")</f>
        <v>Urban with City and Town</v>
      </c>
      <c r="D164" s="22" t="str">
        <f>VLOOKUP(B164,region!$A$1:$B$344,2,FALSE)</f>
        <v>WM</v>
      </c>
      <c r="E164" s="17">
        <f>VLOOKUP(B164,lifesatisfactionALL!$B$8:$N$431,VLOOKUP(frontsheet!$B$11,years!$A$1:$B$12,2,FALSE),FALSE)</f>
        <v>7.5</v>
      </c>
      <c r="F164" s="9"/>
      <c r="G164" s="9"/>
      <c r="H164" s="9"/>
      <c r="I164" s="21"/>
      <c r="M164" t="s">
        <v>171</v>
      </c>
      <c r="N164" t="str">
        <f>VLOOKUP(M164,class!A$1:B$370,2,FALSE)</f>
        <v>Shire district</v>
      </c>
      <c r="O164" s="22" t="str">
        <f>IFERROR(IFERROR(VLOOKUP(M164,classifications!$A$3:$B$340,2,FALSE),VLOOKUP(N164,'higher class'!$A$2:$B$33,2,FALSE)),"")</f>
        <v xml:space="preserve">Mainly Rural (rural including hub towns &gt;=80%) </v>
      </c>
      <c r="P164" s="7">
        <f t="shared" si="17"/>
        <v>7.16</v>
      </c>
      <c r="Q164" s="49">
        <f t="shared" si="19"/>
        <v>38</v>
      </c>
      <c r="R164" s="49">
        <f t="shared" si="18"/>
        <v>38</v>
      </c>
      <c r="Z164" s="7"/>
    </row>
    <row r="165" spans="1:26" ht="14.4" x14ac:dyDescent="0.3">
      <c r="A165" s="22" t="s">
        <v>523</v>
      </c>
      <c r="B165" s="23" t="s">
        <v>328</v>
      </c>
      <c r="C165" s="22" t="str">
        <f>IFERROR(IFERROR(VLOOKUP(B165,classifications!$A$3:$B$330,2,FALSE),VLOOKUP(B165,'higher class'!$A$2:$B$33,2,FALSE)),"")</f>
        <v xml:space="preserve">Mainly Rural (rural including hub towns &gt;=80%) </v>
      </c>
      <c r="D165" s="22" t="str">
        <f>VLOOKUP(B165,region!$A$1:$B$344,2,FALSE)</f>
        <v>WM</v>
      </c>
      <c r="E165" s="17">
        <f>VLOOKUP(B165,lifesatisfactionALL!$B$8:$N$431,VLOOKUP(frontsheet!$B$11,years!$A$1:$B$12,2,FALSE),FALSE)</f>
        <v>7.24</v>
      </c>
      <c r="F165" s="9"/>
      <c r="G165" s="9"/>
      <c r="H165" s="9"/>
      <c r="I165" s="21"/>
      <c r="M165" t="s">
        <v>172</v>
      </c>
      <c r="N165" t="str">
        <f>VLOOKUP(M165,class!A$1:B$370,2,FALSE)</f>
        <v>London borough</v>
      </c>
      <c r="O165" s="22" t="str">
        <f>IFERROR(IFERROR(VLOOKUP(M165,classifications!$A$3:$B$340,2,FALSE),VLOOKUP(N165,'higher class'!$A$2:$B$33,2,FALSE)),"")</f>
        <v>Urban with Major Conurbation</v>
      </c>
      <c r="P165" s="7">
        <f t="shared" si="17"/>
        <v>7.47</v>
      </c>
      <c r="Q165" s="49">
        <f t="shared" si="19"/>
        <v>27</v>
      </c>
      <c r="R165" s="49">
        <f t="shared" si="18"/>
        <v>27</v>
      </c>
      <c r="Z165" s="7"/>
    </row>
    <row r="166" spans="1:26" ht="14.4" x14ac:dyDescent="0.3">
      <c r="A166" s="22" t="s">
        <v>524</v>
      </c>
      <c r="B166" s="23" t="s">
        <v>331</v>
      </c>
      <c r="C166" s="22" t="str">
        <f>IFERROR(IFERROR(VLOOKUP(B166,classifications!$A$3:$B$330,2,FALSE),VLOOKUP(B166,'higher class'!$A$2:$B$33,2,FALSE)),"")</f>
        <v>Urban with Significant Rural (rural including hub towns 26-49%)</v>
      </c>
      <c r="D166" s="22" t="str">
        <f>VLOOKUP(B166,region!$A$1:$B$344,2,FALSE)</f>
        <v>WM</v>
      </c>
      <c r="E166" s="17">
        <f>VLOOKUP(B166,lifesatisfactionALL!$B$8:$N$431,VLOOKUP(frontsheet!$B$11,years!$A$1:$B$12,2,FALSE),FALSE)</f>
        <v>7.6</v>
      </c>
      <c r="F166" s="9"/>
      <c r="G166" s="9"/>
      <c r="H166" s="9"/>
      <c r="I166" s="21"/>
      <c r="M166" t="s">
        <v>173</v>
      </c>
      <c r="N166" t="str">
        <f>VLOOKUP(M166,class!A$1:B$370,2,FALSE)</f>
        <v>Shire district</v>
      </c>
      <c r="O166" s="22" t="str">
        <f>IFERROR(IFERROR(VLOOKUP(M166,classifications!$A$3:$B$340,2,FALSE),VLOOKUP(N166,'higher class'!$A$2:$B$33,2,FALSE)),"")</f>
        <v xml:space="preserve">Mainly Rural (rural including hub towns &gt;=80%) </v>
      </c>
      <c r="P166" s="7">
        <f t="shared" si="17"/>
        <v>7.54</v>
      </c>
      <c r="Q166" s="49">
        <f t="shared" si="19"/>
        <v>27</v>
      </c>
      <c r="R166" s="49">
        <f t="shared" si="18"/>
        <v>27</v>
      </c>
      <c r="Z166" s="7"/>
    </row>
    <row r="167" spans="1:26" ht="14.4" x14ac:dyDescent="0.3">
      <c r="A167" s="22"/>
      <c r="B167" s="23"/>
      <c r="C167" s="22"/>
      <c r="D167" s="22"/>
      <c r="E167" s="9"/>
      <c r="F167" s="9"/>
      <c r="G167" s="9"/>
      <c r="H167" s="9"/>
      <c r="I167" s="21"/>
      <c r="M167" t="s">
        <v>174</v>
      </c>
      <c r="N167" t="str">
        <f>VLOOKUP(M167,class!A$1:B$370,2,FALSE)</f>
        <v>Shire district</v>
      </c>
      <c r="O167" s="22" t="str">
        <f>IFERROR(IFERROR(VLOOKUP(M167,classifications!$A$3:$B$340,2,FALSE),VLOOKUP(N167,'higher class'!$A$2:$B$33,2,FALSE)),"")</f>
        <v xml:space="preserve">Mainly Rural (rural including hub towns &gt;=80%) </v>
      </c>
      <c r="P167" s="7">
        <f t="shared" si="17"/>
        <v>7.95</v>
      </c>
      <c r="Q167" s="49">
        <f t="shared" si="19"/>
        <v>7</v>
      </c>
      <c r="R167" s="49">
        <f t="shared" si="18"/>
        <v>7</v>
      </c>
      <c r="Z167" s="7"/>
    </row>
    <row r="168" spans="1:26" ht="14.4" x14ac:dyDescent="0.3">
      <c r="A168" s="19" t="s">
        <v>525</v>
      </c>
      <c r="B168" s="20" t="s">
        <v>526</v>
      </c>
      <c r="C168" s="45"/>
      <c r="D168" s="45"/>
      <c r="E168" s="17" t="str">
        <f>VLOOKUP(B168,lifesatisfactionALL!$B$8:$N$431,VLOOKUP(frontsheet!$B$11,years!$A$1:$B$12,2,FALSE),FALSE)</f>
        <v>x</v>
      </c>
      <c r="F168" s="9"/>
      <c r="G168" s="9"/>
      <c r="H168" s="9"/>
      <c r="I168" s="21"/>
      <c r="M168" t="s">
        <v>175</v>
      </c>
      <c r="N168" t="str">
        <f>VLOOKUP(M168,class!A$1:B$370,2,FALSE)</f>
        <v>Shire district</v>
      </c>
      <c r="O168" s="22" t="str">
        <f>IFERROR(IFERROR(VLOOKUP(M168,classifications!$A$3:$B$340,2,FALSE),VLOOKUP(N168,'higher class'!$A$2:$B$33,2,FALSE)),"")</f>
        <v>Urban with City and Town</v>
      </c>
      <c r="P168" s="7">
        <f t="shared" si="17"/>
        <v>8.14</v>
      </c>
      <c r="Q168" s="49">
        <f t="shared" si="19"/>
        <v>3</v>
      </c>
      <c r="R168" s="49">
        <f t="shared" si="18"/>
        <v>3</v>
      </c>
      <c r="Z168" s="7"/>
    </row>
    <row r="169" spans="1:26" ht="14.4" x14ac:dyDescent="0.3">
      <c r="A169" s="22" t="s">
        <v>527</v>
      </c>
      <c r="B169" s="23" t="s">
        <v>24</v>
      </c>
      <c r="C169" s="22" t="str">
        <f>IFERROR(IFERROR(VLOOKUP(B169,classifications!$A$3:$B$330,2,FALSE),VLOOKUP(B169,'higher class'!$A$2:$B$33,2,FALSE)),"")</f>
        <v>Urban with Significant Rural (rural including hub towns 26-49%)</v>
      </c>
      <c r="D169" s="22" t="str">
        <f>VLOOKUP(B169,region!$A$1:$B$344,2,FALSE)</f>
        <v>EE</v>
      </c>
      <c r="E169" s="17">
        <f>VLOOKUP(B169,lifesatisfactionALL!$B$8:$N$431,VLOOKUP(frontsheet!$B$11,years!$A$1:$B$12,2,FALSE),FALSE)</f>
        <v>7.46</v>
      </c>
      <c r="F169" s="9"/>
      <c r="G169" s="9"/>
      <c r="H169" s="9"/>
      <c r="I169" s="21"/>
      <c r="M169" t="s">
        <v>176</v>
      </c>
      <c r="N169" t="str">
        <f>VLOOKUP(M169,class!A$1:B$370,2,FALSE)</f>
        <v>Unitary authority</v>
      </c>
      <c r="O169" s="22" t="str">
        <f>IFERROR(IFERROR(VLOOKUP(M169,classifications!$A$3:$B$340,2,FALSE),VLOOKUP(N169,'higher class'!$A$2:$B$33,2,FALSE)),"")</f>
        <v>Urban with City and Town</v>
      </c>
      <c r="P169" s="7">
        <f t="shared" si="17"/>
        <v>7.35</v>
      </c>
      <c r="Q169" s="49">
        <f t="shared" si="19"/>
        <v>64</v>
      </c>
      <c r="R169" s="49">
        <f t="shared" si="18"/>
        <v>64</v>
      </c>
      <c r="Z169" s="7"/>
    </row>
    <row r="170" spans="1:26" ht="14.4" x14ac:dyDescent="0.3">
      <c r="A170" s="22" t="s">
        <v>528</v>
      </c>
      <c r="B170" s="23" t="s">
        <v>56</v>
      </c>
      <c r="C170" s="22" t="str">
        <f>IFERROR(IFERROR(VLOOKUP(B170,classifications!$A$3:$B$330,2,FALSE),VLOOKUP(B170,'higher class'!$A$2:$B$33,2,FALSE)),"")</f>
        <v xml:space="preserve">Largely Rural (rural including hub towns 50-79%) </v>
      </c>
      <c r="D170" s="22" t="str">
        <f>VLOOKUP(B170,region!$A$1:$B$344,2,FALSE)</f>
        <v>EE</v>
      </c>
      <c r="E170" s="17">
        <f>VLOOKUP(B170,lifesatisfactionALL!$B$8:$N$431,VLOOKUP(frontsheet!$B$11,years!$A$1:$B$12,2,FALSE),FALSE)</f>
        <v>7.32</v>
      </c>
      <c r="F170" s="9"/>
      <c r="G170" s="9"/>
      <c r="H170" s="9"/>
      <c r="I170" s="21"/>
      <c r="M170" t="s">
        <v>177</v>
      </c>
      <c r="N170" t="str">
        <f>VLOOKUP(M170,class!A$1:B$370,2,FALSE)</f>
        <v>Unitary authority</v>
      </c>
      <c r="O170" s="22" t="str">
        <f>IFERROR(IFERROR(VLOOKUP(M170,classifications!$A$3:$B$340,2,FALSE),VLOOKUP(N170,'higher class'!$A$2:$B$33,2,FALSE)),"")</f>
        <v>Urban with City and Town</v>
      </c>
      <c r="P170" s="7">
        <f t="shared" si="17"/>
        <v>7.51</v>
      </c>
      <c r="Q170" s="49">
        <f t="shared" si="19"/>
        <v>33</v>
      </c>
      <c r="R170" s="49">
        <f t="shared" si="18"/>
        <v>33</v>
      </c>
      <c r="Z170" s="7"/>
    </row>
    <row r="171" spans="1:26" ht="14.4" x14ac:dyDescent="0.3">
      <c r="A171" s="22" t="s">
        <v>529</v>
      </c>
      <c r="B171" s="23" t="s">
        <v>163</v>
      </c>
      <c r="C171" s="22" t="str">
        <f>IFERROR(IFERROR(VLOOKUP(B171,classifications!$A$3:$B$330,2,FALSE),VLOOKUP(B171,'higher class'!$A$2:$B$33,2,FALSE)),"")</f>
        <v>Urban with City and Town</v>
      </c>
      <c r="D171" s="22" t="str">
        <f>VLOOKUP(B171,region!$A$1:$B$344,2,FALSE)</f>
        <v>EE</v>
      </c>
      <c r="E171" s="17">
        <f>VLOOKUP(B171,lifesatisfactionALL!$B$8:$N$431,VLOOKUP(frontsheet!$B$11,years!$A$1:$B$12,2,FALSE),FALSE)</f>
        <v>7.3</v>
      </c>
      <c r="F171" s="9"/>
      <c r="G171" s="9"/>
      <c r="H171" s="9"/>
      <c r="I171" s="21"/>
      <c r="M171" t="s">
        <v>178</v>
      </c>
      <c r="N171" t="str">
        <f>VLOOKUP(M171,class!A$1:B$370,2,FALSE)</f>
        <v>Shire district</v>
      </c>
      <c r="O171" s="22" t="str">
        <f>IFERROR(IFERROR(VLOOKUP(M171,classifications!$A$3:$B$340,2,FALSE),VLOOKUP(N171,'higher class'!$A$2:$B$33,2,FALSE)),"")</f>
        <v>Urban with Significant Rural (rural including hub towns 26-49%)</v>
      </c>
      <c r="P171" s="7">
        <f t="shared" si="17"/>
        <v>8.0500000000000007</v>
      </c>
      <c r="Q171" s="49">
        <f t="shared" si="19"/>
        <v>4</v>
      </c>
      <c r="R171" s="49">
        <f t="shared" si="18"/>
        <v>4</v>
      </c>
      <c r="Z171" s="7"/>
    </row>
    <row r="172" spans="1:26" ht="14.4" x14ac:dyDescent="0.3">
      <c r="A172" s="22" t="s">
        <v>530</v>
      </c>
      <c r="B172" s="23" t="s">
        <v>205</v>
      </c>
      <c r="C172" s="22" t="str">
        <f>IFERROR(IFERROR(VLOOKUP(B172,classifications!$A$3:$B$330,2,FALSE),VLOOKUP(B172,'higher class'!$A$2:$B$33,2,FALSE)),"")</f>
        <v>Urban with City and Town</v>
      </c>
      <c r="D172" s="22" t="str">
        <f>VLOOKUP(B172,region!$A$1:$B$344,2,FALSE)</f>
        <v>EE</v>
      </c>
      <c r="E172" s="17">
        <f>VLOOKUP(B172,lifesatisfactionALL!$B$8:$N$431,VLOOKUP(frontsheet!$B$11,years!$A$1:$B$12,2,FALSE),FALSE)</f>
        <v>7.25</v>
      </c>
      <c r="F172" s="9"/>
      <c r="G172" s="9"/>
      <c r="H172" s="9"/>
      <c r="I172" s="21"/>
      <c r="M172" t="s">
        <v>179</v>
      </c>
      <c r="N172" t="str">
        <f>VLOOKUP(M172,class!A$1:B$370,2,FALSE)</f>
        <v>Shire district</v>
      </c>
      <c r="O172" s="22" t="str">
        <f>IFERROR(IFERROR(VLOOKUP(M172,classifications!$A$3:$B$340,2,FALSE),VLOOKUP(N172,'higher class'!$A$2:$B$33,2,FALSE)),"")</f>
        <v>Urban with Significant Rural (rural including hub towns 26-49%)</v>
      </c>
      <c r="P172" s="7">
        <f t="shared" si="17"/>
        <v>7.81</v>
      </c>
      <c r="Q172" s="49">
        <f t="shared" si="19"/>
        <v>13</v>
      </c>
      <c r="R172" s="49">
        <f t="shared" si="18"/>
        <v>13</v>
      </c>
      <c r="Z172" s="7"/>
    </row>
    <row r="173" spans="1:26" ht="14.4" x14ac:dyDescent="0.3">
      <c r="A173" s="22" t="s">
        <v>531</v>
      </c>
      <c r="B173" s="23" t="s">
        <v>257</v>
      </c>
      <c r="C173" s="22" t="str">
        <f>IFERROR(IFERROR(VLOOKUP(B173,classifications!$A$3:$B$330,2,FALSE),VLOOKUP(B173,'higher class'!$A$2:$B$33,2,FALSE)),"")</f>
        <v>Urban with City and Town</v>
      </c>
      <c r="D173" s="22" t="str">
        <f>VLOOKUP(B173,region!$A$1:$B$344,2,FALSE)</f>
        <v>EE</v>
      </c>
      <c r="E173" s="17">
        <f>VLOOKUP(B173,lifesatisfactionALL!$B$8:$N$431,VLOOKUP(frontsheet!$B$11,years!$A$1:$B$12,2,FALSE),FALSE)</f>
        <v>7.36</v>
      </c>
      <c r="F173" s="9"/>
      <c r="G173" s="9"/>
      <c r="H173" s="9"/>
      <c r="I173" s="21"/>
      <c r="M173" t="s">
        <v>180</v>
      </c>
      <c r="N173" t="str">
        <f>VLOOKUP(M173,class!A$1:B$370,2,FALSE)</f>
        <v>Shire district</v>
      </c>
      <c r="O173" s="22" t="str">
        <f>IFERROR(IFERROR(VLOOKUP(M173,classifications!$A$3:$B$340,2,FALSE),VLOOKUP(N173,'higher class'!$A$2:$B$33,2,FALSE)),"")</f>
        <v xml:space="preserve">Largely Rural (rural including hub towns 50-79%) </v>
      </c>
      <c r="P173" s="7">
        <f t="shared" si="17"/>
        <v>7.62</v>
      </c>
      <c r="Q173" s="49">
        <f t="shared" si="19"/>
        <v>17</v>
      </c>
      <c r="R173" s="49">
        <f t="shared" si="18"/>
        <v>17</v>
      </c>
      <c r="Z173" s="7"/>
    </row>
    <row r="174" spans="1:26" ht="14.4" x14ac:dyDescent="0.3">
      <c r="A174" s="22" t="s">
        <v>532</v>
      </c>
      <c r="B174" s="23" t="s">
        <v>288</v>
      </c>
      <c r="C174" s="22" t="str">
        <f>IFERROR(IFERROR(VLOOKUP(B174,classifications!$A$3:$B$330,2,FALSE),VLOOKUP(B174,'higher class'!$A$2:$B$33,2,FALSE)),"")</f>
        <v>Urban with Major Conurbation</v>
      </c>
      <c r="D174" s="22" t="str">
        <f>VLOOKUP(B174,region!$A$1:$B$344,2,FALSE)</f>
        <v>EE</v>
      </c>
      <c r="E174" s="17">
        <f>VLOOKUP(B174,lifesatisfactionALL!$B$8:$N$431,VLOOKUP(frontsheet!$B$11,years!$A$1:$B$12,2,FALSE),FALSE)</f>
        <v>7.64</v>
      </c>
      <c r="F174" s="9"/>
      <c r="G174" s="9"/>
      <c r="H174" s="9"/>
      <c r="I174" s="21"/>
      <c r="M174" t="s">
        <v>181</v>
      </c>
      <c r="N174" t="str">
        <f>VLOOKUP(M174,class!A$1:B$370,2,FALSE)</f>
        <v>Metropolitan district</v>
      </c>
      <c r="O174" s="22" t="str">
        <f>IFERROR(IFERROR(VLOOKUP(M174,classifications!$A$3:$B$340,2,FALSE),VLOOKUP(N174,'higher class'!$A$2:$B$33,2,FALSE)),"")</f>
        <v>Urban with Major Conurbation</v>
      </c>
      <c r="P174" s="7">
        <f t="shared" si="17"/>
        <v>7.5</v>
      </c>
      <c r="Q174" s="49">
        <f t="shared" si="19"/>
        <v>21</v>
      </c>
      <c r="R174" s="49">
        <f t="shared" si="18"/>
        <v>21</v>
      </c>
      <c r="Z174" s="7"/>
    </row>
    <row r="175" spans="1:26" ht="14.4" x14ac:dyDescent="0.3">
      <c r="A175" s="22" t="s">
        <v>533</v>
      </c>
      <c r="B175" s="23" t="s">
        <v>883</v>
      </c>
      <c r="C175" s="22" t="str">
        <f>IFERROR(IFERROR(VLOOKUP(B175,classifications!$A$3:$B$330,2,FALSE),VLOOKUP(B175,'higher class'!$A$2:$B$33,2,FALSE)),"")</f>
        <v>Predominantly Rural</v>
      </c>
      <c r="D175" s="22" t="str">
        <f>VLOOKUP(B175,region!$A$1:$B$344,2,FALSE)</f>
        <v>EE</v>
      </c>
      <c r="E175" s="17">
        <f>VLOOKUP(B175,lifesatisfactionALL!$B$8:$N$431,VLOOKUP(frontsheet!$B$11,years!$A$1:$B$12,2,FALSE),FALSE)</f>
        <v>7.32</v>
      </c>
      <c r="F175" s="9"/>
      <c r="G175" s="9"/>
      <c r="H175" s="9"/>
      <c r="I175" s="21"/>
      <c r="M175" t="s">
        <v>182</v>
      </c>
      <c r="N175" t="str">
        <f>VLOOKUP(M175,class!A$1:B$370,2,FALSE)</f>
        <v>Shire district</v>
      </c>
      <c r="O175" s="22" t="str">
        <f>IFERROR(IFERROR(VLOOKUP(M175,classifications!$A$3:$B$340,2,FALSE),VLOOKUP(N175,'higher class'!$A$2:$B$33,2,FALSE)),"")</f>
        <v>Urban with City and Town</v>
      </c>
      <c r="P175" s="7">
        <f t="shared" si="17"/>
        <v>7.55</v>
      </c>
      <c r="Q175" s="49">
        <f t="shared" si="19"/>
        <v>29</v>
      </c>
      <c r="R175" s="49">
        <f t="shared" si="18"/>
        <v>29</v>
      </c>
      <c r="Z175" s="7"/>
    </row>
    <row r="176" spans="1:26" ht="14.4" x14ac:dyDescent="0.3">
      <c r="A176" s="22" t="s">
        <v>534</v>
      </c>
      <c r="B176" s="23" t="s">
        <v>50</v>
      </c>
      <c r="C176" s="22" t="str">
        <f>IFERROR(IFERROR(VLOOKUP(B176,classifications!$A$3:$B$330,2,FALSE),VLOOKUP(B176,'higher class'!$A$2:$B$33,2,FALSE)),"")</f>
        <v>Urban with City and Town</v>
      </c>
      <c r="D176" s="22" t="str">
        <f>VLOOKUP(B176,region!$A$1:$B$344,2,FALSE)</f>
        <v>EE</v>
      </c>
      <c r="E176" s="17">
        <f>VLOOKUP(B176,lifesatisfactionALL!$B$8:$N$431,VLOOKUP(frontsheet!$B$11,years!$A$1:$B$12,2,FALSE),FALSE)</f>
        <v>6.46</v>
      </c>
      <c r="F176" s="9"/>
      <c r="G176" s="9"/>
      <c r="H176" s="9"/>
      <c r="I176" s="21"/>
      <c r="M176" t="s">
        <v>183</v>
      </c>
      <c r="N176" t="str">
        <f>VLOOKUP(M176,class!A$1:B$370,2,FALSE)</f>
        <v>London borough</v>
      </c>
      <c r="O176" s="22" t="str">
        <f>IFERROR(IFERROR(VLOOKUP(M176,classifications!$A$3:$B$340,2,FALSE),VLOOKUP(N176,'higher class'!$A$2:$B$33,2,FALSE)),"")</f>
        <v>Urban with Major Conurbation</v>
      </c>
      <c r="P176" s="7">
        <f t="shared" si="17"/>
        <v>7.91</v>
      </c>
      <c r="Q176" s="49">
        <f t="shared" si="19"/>
        <v>5</v>
      </c>
      <c r="R176" s="49">
        <f t="shared" si="18"/>
        <v>5</v>
      </c>
      <c r="Z176" s="7"/>
    </row>
    <row r="177" spans="1:26" ht="14.4" x14ac:dyDescent="0.3">
      <c r="A177" s="22" t="s">
        <v>535</v>
      </c>
      <c r="B177" s="23" t="s">
        <v>89</v>
      </c>
      <c r="C177" s="22" t="str">
        <f>IFERROR(IFERROR(VLOOKUP(B177,classifications!$A$3:$B$330,2,FALSE),VLOOKUP(B177,'higher class'!$A$2:$B$33,2,FALSE)),"")</f>
        <v xml:space="preserve">Mainly Rural (rural including hub towns &gt;=80%) </v>
      </c>
      <c r="D177" s="22" t="str">
        <f>VLOOKUP(B177,region!$A$1:$B$344,2,FALSE)</f>
        <v>EE</v>
      </c>
      <c r="E177" s="17">
        <f>VLOOKUP(B177,lifesatisfactionALL!$B$8:$N$431,VLOOKUP(frontsheet!$B$11,years!$A$1:$B$12,2,FALSE),FALSE)</f>
        <v>8.0399999999999991</v>
      </c>
      <c r="F177" s="9"/>
      <c r="G177" s="9"/>
      <c r="H177" s="9"/>
      <c r="I177" s="21"/>
      <c r="M177" t="s">
        <v>184</v>
      </c>
      <c r="N177" t="str">
        <f>VLOOKUP(M177,class!A$1:B$370,2,FALSE)</f>
        <v>Shire district</v>
      </c>
      <c r="O177" s="22" t="str">
        <f>IFERROR(IFERROR(VLOOKUP(M177,classifications!$A$3:$B$340,2,FALSE),VLOOKUP(N177,'higher class'!$A$2:$B$33,2,FALSE)),"")</f>
        <v xml:space="preserve">Largely Rural (rural including hub towns 50-79%) </v>
      </c>
      <c r="P177" s="7">
        <f t="shared" si="17"/>
        <v>7.44</v>
      </c>
      <c r="Q177" s="49">
        <f t="shared" si="19"/>
        <v>30</v>
      </c>
      <c r="R177" s="49">
        <f t="shared" si="18"/>
        <v>30</v>
      </c>
      <c r="Z177" s="7"/>
    </row>
    <row r="178" spans="1:26" ht="14.4" x14ac:dyDescent="0.3">
      <c r="A178" s="22" t="s">
        <v>536</v>
      </c>
      <c r="B178" s="23" t="s">
        <v>108</v>
      </c>
      <c r="C178" s="22" t="str">
        <f>IFERROR(IFERROR(VLOOKUP(B178,classifications!$A$3:$B$330,2,FALSE),VLOOKUP(B178,'higher class'!$A$2:$B$33,2,FALSE)),"")</f>
        <v xml:space="preserve">Largely Rural (rural including hub towns 50-79%) </v>
      </c>
      <c r="D178" s="22" t="str">
        <f>VLOOKUP(B178,region!$A$1:$B$344,2,FALSE)</f>
        <v>EE</v>
      </c>
      <c r="E178" s="17">
        <f>VLOOKUP(B178,lifesatisfactionALL!$B$8:$N$431,VLOOKUP(frontsheet!$B$11,years!$A$1:$B$12,2,FALSE),FALSE)</f>
        <v>7.22</v>
      </c>
      <c r="F178" s="9"/>
      <c r="G178" s="9"/>
      <c r="H178" s="9"/>
      <c r="I178" s="21"/>
      <c r="M178" t="s">
        <v>186</v>
      </c>
      <c r="N178" t="str">
        <f>VLOOKUP(M178,class!A$1:B$370,2,FALSE)</f>
        <v>Shire district</v>
      </c>
      <c r="O178" s="22" t="str">
        <f>IFERROR(IFERROR(VLOOKUP(M178,classifications!$A$3:$B$340,2,FALSE),VLOOKUP(N178,'higher class'!$A$2:$B$33,2,FALSE)),"")</f>
        <v>Urban with City and Town</v>
      </c>
      <c r="P178" s="7">
        <f t="shared" si="17"/>
        <v>7.22</v>
      </c>
      <c r="Q178" s="49">
        <f t="shared" si="19"/>
        <v>79</v>
      </c>
      <c r="R178" s="49">
        <f t="shared" si="18"/>
        <v>79</v>
      </c>
      <c r="Z178" s="7"/>
    </row>
    <row r="179" spans="1:26" ht="14.4" x14ac:dyDescent="0.3">
      <c r="A179" s="22" t="s">
        <v>537</v>
      </c>
      <c r="B179" s="23" t="s">
        <v>141</v>
      </c>
      <c r="C179" s="22" t="str">
        <f>IFERROR(IFERROR(VLOOKUP(B179,classifications!$A$3:$B$330,2,FALSE),VLOOKUP(B179,'higher class'!$A$2:$B$33,2,FALSE)),"")</f>
        <v xml:space="preserve">Mainly Rural (rural including hub towns &gt;=80%) </v>
      </c>
      <c r="D179" s="22" t="str">
        <f>VLOOKUP(B179,region!$A$1:$B$344,2,FALSE)</f>
        <v>EE</v>
      </c>
      <c r="E179" s="17">
        <f>VLOOKUP(B179,lifesatisfactionALL!$B$8:$N$431,VLOOKUP(frontsheet!$B$11,years!$A$1:$B$12,2,FALSE),FALSE)</f>
        <v>7.54</v>
      </c>
      <c r="F179" s="9"/>
      <c r="G179" s="9"/>
      <c r="H179" s="9"/>
      <c r="I179" s="21"/>
      <c r="M179" t="s">
        <v>187</v>
      </c>
      <c r="N179" t="str">
        <f>VLOOKUP(M179,class!A$1:B$370,2,FALSE)</f>
        <v>Unitary authority</v>
      </c>
      <c r="O179" s="22" t="str">
        <f>IFERROR(IFERROR(VLOOKUP(M179,classifications!$A$3:$B$340,2,FALSE),VLOOKUP(N179,'higher class'!$A$2:$B$33,2,FALSE)),"")</f>
        <v>Urban with City and Town</v>
      </c>
      <c r="P179" s="7">
        <f t="shared" si="17"/>
        <v>7.71</v>
      </c>
      <c r="Q179" s="49">
        <f t="shared" si="19"/>
        <v>13</v>
      </c>
      <c r="R179" s="49">
        <f t="shared" si="18"/>
        <v>13</v>
      </c>
      <c r="Z179" s="7"/>
    </row>
    <row r="180" spans="1:26" ht="14.4" x14ac:dyDescent="0.3">
      <c r="A180" s="22" t="s">
        <v>538</v>
      </c>
      <c r="B180" s="23" t="s">
        <v>242</v>
      </c>
      <c r="C180" s="22" t="str">
        <f>IFERROR(IFERROR(VLOOKUP(B180,classifications!$A$3:$B$330,2,FALSE),VLOOKUP(B180,'higher class'!$A$2:$B$33,2,FALSE)),"")</f>
        <v xml:space="preserve">Largely Rural (rural including hub towns 50-79%) </v>
      </c>
      <c r="D180" s="22" t="str">
        <f>VLOOKUP(B180,region!$A$1:$B$344,2,FALSE)</f>
        <v>EE</v>
      </c>
      <c r="E180" s="17">
        <f>VLOOKUP(B180,lifesatisfactionALL!$B$8:$N$431,VLOOKUP(frontsheet!$B$11,years!$A$1:$B$12,2,FALSE),FALSE)</f>
        <v>7.41</v>
      </c>
      <c r="F180" s="9"/>
      <c r="G180" s="9"/>
      <c r="H180" s="9"/>
      <c r="I180" s="21"/>
      <c r="M180" t="s">
        <v>188</v>
      </c>
      <c r="N180" t="str">
        <f>VLOOKUP(M180,class!A$1:B$370,2,FALSE)</f>
        <v>Shire district</v>
      </c>
      <c r="O180" s="22" t="str">
        <f>IFERROR(IFERROR(VLOOKUP(M180,classifications!$A$3:$B$340,2,FALSE),VLOOKUP(N180,'higher class'!$A$2:$B$33,2,FALSE)),"")</f>
        <v>Urban with Significant Rural (rural including hub towns 26-49%)</v>
      </c>
      <c r="P180" s="7">
        <f t="shared" si="17"/>
        <v>7.61</v>
      </c>
      <c r="Q180" s="49">
        <f t="shared" si="19"/>
        <v>23</v>
      </c>
      <c r="R180" s="49">
        <f t="shared" si="18"/>
        <v>23</v>
      </c>
      <c r="Z180" s="7"/>
    </row>
    <row r="181" spans="1:26" ht="14.4" x14ac:dyDescent="0.3">
      <c r="A181" s="22" t="s">
        <v>539</v>
      </c>
      <c r="B181" s="23" t="s">
        <v>338</v>
      </c>
      <c r="C181" s="22" t="str">
        <f>IFERROR(IFERROR(VLOOKUP(B181,classifications!$A$3:$B$330,2,FALSE),VLOOKUP(B181,'higher class'!$A$2:$B$33,2,FALSE)),"")</f>
        <v>Urban with Significant Rural</v>
      </c>
      <c r="D181" s="22" t="str">
        <f>VLOOKUP(B181,region!$A$1:$B$344,2,FALSE)</f>
        <v>EE</v>
      </c>
      <c r="E181" s="17">
        <f>VLOOKUP(B181,lifesatisfactionALL!$B$8:$N$431,VLOOKUP(frontsheet!$B$11,years!$A$1:$B$12,2,FALSE),FALSE)</f>
        <v>7.49</v>
      </c>
      <c r="F181" s="9"/>
      <c r="G181" s="9"/>
      <c r="H181" s="9"/>
      <c r="I181" s="21"/>
      <c r="M181" t="s">
        <v>189</v>
      </c>
      <c r="N181" t="str">
        <f>VLOOKUP(M181,class!A$1:B$370,2,FALSE)</f>
        <v>Shire district</v>
      </c>
      <c r="O181" s="22" t="str">
        <f>IFERROR(IFERROR(VLOOKUP(M181,classifications!$A$3:$B$340,2,FALSE),VLOOKUP(N181,'higher class'!$A$2:$B$33,2,FALSE)),"")</f>
        <v xml:space="preserve">Mainly Rural (rural including hub towns &gt;=80%) </v>
      </c>
      <c r="P181" s="7">
        <f t="shared" si="17"/>
        <v>7.79</v>
      </c>
      <c r="Q181" s="49">
        <f t="shared" si="19"/>
        <v>12</v>
      </c>
      <c r="R181" s="49">
        <f t="shared" si="18"/>
        <v>12</v>
      </c>
      <c r="Z181" s="7"/>
    </row>
    <row r="182" spans="1:26" ht="14.4" x14ac:dyDescent="0.3">
      <c r="A182" s="22" t="s">
        <v>540</v>
      </c>
      <c r="B182" s="23" t="s">
        <v>20</v>
      </c>
      <c r="C182" s="22" t="str">
        <f>IFERROR(IFERROR(VLOOKUP(B182,classifications!$A$3:$B$330,2,FALSE),VLOOKUP(B182,'higher class'!$A$2:$B$33,2,FALSE)),"")</f>
        <v>Urban with City and Town</v>
      </c>
      <c r="D182" s="22" t="str">
        <f>VLOOKUP(B182,region!$A$1:$B$344,2,FALSE)</f>
        <v>EE</v>
      </c>
      <c r="E182" s="17">
        <f>VLOOKUP(B182,lifesatisfactionALL!$B$8:$N$431,VLOOKUP(frontsheet!$B$11,years!$A$1:$B$12,2,FALSE),FALSE)</f>
        <v>7.42</v>
      </c>
      <c r="F182" s="9"/>
      <c r="G182" s="9"/>
      <c r="H182" s="9"/>
      <c r="I182" s="21"/>
      <c r="M182" t="s">
        <v>190</v>
      </c>
      <c r="N182" t="str">
        <f>VLOOKUP(M182,class!A$1:B$370,2,FALSE)</f>
        <v>Unitary authority</v>
      </c>
      <c r="O182" s="22" t="str">
        <f>IFERROR(IFERROR(VLOOKUP(M182,classifications!$A$3:$B$340,2,FALSE),VLOOKUP(N182,'higher class'!$A$2:$B$33,2,FALSE)),"")</f>
        <v>Urban with Significant Rural (rural including hub towns 26-49%)</v>
      </c>
      <c r="P182" s="7">
        <f t="shared" si="17"/>
        <v>7.66</v>
      </c>
      <c r="Q182" s="49">
        <f t="shared" si="19"/>
        <v>17</v>
      </c>
      <c r="R182" s="49">
        <f t="shared" si="18"/>
        <v>17</v>
      </c>
      <c r="Z182" s="7"/>
    </row>
    <row r="183" spans="1:26" ht="14.4" x14ac:dyDescent="0.3">
      <c r="A183" s="22" t="s">
        <v>541</v>
      </c>
      <c r="B183" s="23" t="s">
        <v>36</v>
      </c>
      <c r="C183" s="22" t="str">
        <f>IFERROR(IFERROR(VLOOKUP(B183,classifications!$A$3:$B$330,2,FALSE),VLOOKUP(B183,'higher class'!$A$2:$B$33,2,FALSE)),"")</f>
        <v xml:space="preserve">Largely Rural (rural including hub towns 50-79%) </v>
      </c>
      <c r="D183" s="22" t="str">
        <f>VLOOKUP(B183,region!$A$1:$B$344,2,FALSE)</f>
        <v>EE</v>
      </c>
      <c r="E183" s="17">
        <f>VLOOKUP(B183,lifesatisfactionALL!$B$8:$N$431,VLOOKUP(frontsheet!$B$11,years!$A$1:$B$12,2,FALSE),FALSE)</f>
        <v>7.33</v>
      </c>
      <c r="F183" s="9"/>
      <c r="G183" s="9"/>
      <c r="H183" s="9"/>
      <c r="I183" s="21"/>
      <c r="M183" t="s">
        <v>191</v>
      </c>
      <c r="N183" t="str">
        <f>VLOOKUP(M183,class!A$1:B$370,2,FALSE)</f>
        <v>Shire district</v>
      </c>
      <c r="O183" s="22" t="str">
        <f>IFERROR(IFERROR(VLOOKUP(M183,classifications!$A$3:$B$340,2,FALSE),VLOOKUP(N183,'higher class'!$A$2:$B$33,2,FALSE)),"")</f>
        <v xml:space="preserve">Mainly Rural (rural including hub towns &gt;=80%) </v>
      </c>
      <c r="P183" s="7">
        <f t="shared" si="17"/>
        <v>7.67</v>
      </c>
      <c r="Q183" s="49">
        <f t="shared" si="19"/>
        <v>20</v>
      </c>
      <c r="R183" s="49">
        <f t="shared" si="18"/>
        <v>20</v>
      </c>
      <c r="Z183" s="7"/>
    </row>
    <row r="184" spans="1:26" ht="14.4" x14ac:dyDescent="0.3">
      <c r="A184" s="22" t="s">
        <v>542</v>
      </c>
      <c r="B184" s="23" t="s">
        <v>39</v>
      </c>
      <c r="C184" s="22" t="str">
        <f>IFERROR(IFERROR(VLOOKUP(B184,classifications!$A$3:$B$330,2,FALSE),VLOOKUP(B184,'higher class'!$A$2:$B$33,2,FALSE)),"")</f>
        <v>Urban with Significant Rural (rural including hub towns 26-49%)</v>
      </c>
      <c r="D184" s="22" t="str">
        <f>VLOOKUP(B184,region!$A$1:$B$344,2,FALSE)</f>
        <v>EE</v>
      </c>
      <c r="E184" s="17">
        <f>VLOOKUP(B184,lifesatisfactionALL!$B$8:$N$431,VLOOKUP(frontsheet!$B$11,years!$A$1:$B$12,2,FALSE),FALSE)</f>
        <v>7.89</v>
      </c>
      <c r="F184" s="9"/>
      <c r="G184" s="9"/>
      <c r="H184" s="9"/>
      <c r="I184" s="21"/>
      <c r="M184" t="s">
        <v>192</v>
      </c>
      <c r="N184" t="str">
        <f>VLOOKUP(M184,class!A$1:B$370,2,FALSE)</f>
        <v>Unitary authority</v>
      </c>
      <c r="O184" s="22" t="str">
        <f>IFERROR(IFERROR(VLOOKUP(M184,classifications!$A$3:$B$340,2,FALSE),VLOOKUP(N184,'higher class'!$A$2:$B$33,2,FALSE)),"")</f>
        <v>Urban with Significant Rural (rural including hub towns 26-49%)</v>
      </c>
      <c r="P184" s="7">
        <f t="shared" si="17"/>
        <v>7.62</v>
      </c>
      <c r="Q184" s="49">
        <f t="shared" si="19"/>
        <v>21</v>
      </c>
      <c r="R184" s="49">
        <f t="shared" si="18"/>
        <v>21</v>
      </c>
      <c r="Z184" s="7"/>
    </row>
    <row r="185" spans="1:26" ht="14.4" x14ac:dyDescent="0.3">
      <c r="A185" s="22" t="s">
        <v>543</v>
      </c>
      <c r="B185" s="23" t="s">
        <v>55</v>
      </c>
      <c r="C185" s="22" t="str">
        <f>IFERROR(IFERROR(VLOOKUP(B185,classifications!$A$3:$B$330,2,FALSE),VLOOKUP(B185,'higher class'!$A$2:$B$33,2,FALSE)),"")</f>
        <v>Urban with City and Town</v>
      </c>
      <c r="D185" s="22" t="str">
        <f>VLOOKUP(B185,region!$A$1:$B$344,2,FALSE)</f>
        <v>EE</v>
      </c>
      <c r="E185" s="17">
        <f>VLOOKUP(B185,lifesatisfactionALL!$B$8:$N$431,VLOOKUP(frontsheet!$B$11,years!$A$1:$B$12,2,FALSE),FALSE)</f>
        <v>7.85</v>
      </c>
      <c r="F185" s="9"/>
      <c r="G185" s="9"/>
      <c r="H185" s="9"/>
      <c r="I185" s="21"/>
      <c r="M185" t="s">
        <v>193</v>
      </c>
      <c r="N185" t="str">
        <f>VLOOKUP(M185,class!A$1:B$370,2,FALSE)</f>
        <v>Metropolitan district</v>
      </c>
      <c r="O185" s="22" t="str">
        <f>IFERROR(IFERROR(VLOOKUP(M185,classifications!$A$3:$B$340,2,FALSE),VLOOKUP(N185,'higher class'!$A$2:$B$33,2,FALSE)),"")</f>
        <v>Urban with Major Conurbation</v>
      </c>
      <c r="P185" s="7">
        <f t="shared" si="17"/>
        <v>7.51</v>
      </c>
      <c r="Q185" s="49">
        <f t="shared" si="19"/>
        <v>19</v>
      </c>
      <c r="R185" s="49">
        <f t="shared" si="18"/>
        <v>19</v>
      </c>
      <c r="Z185" s="7"/>
    </row>
    <row r="186" spans="1:26" ht="14.4" x14ac:dyDescent="0.3">
      <c r="A186" s="22" t="s">
        <v>544</v>
      </c>
      <c r="B186" s="23" t="s">
        <v>58</v>
      </c>
      <c r="C186" s="22" t="str">
        <f>IFERROR(IFERROR(VLOOKUP(B186,classifications!$A$3:$B$330,2,FALSE),VLOOKUP(B186,'higher class'!$A$2:$B$33,2,FALSE)),"")</f>
        <v>Urban with City and Town</v>
      </c>
      <c r="D186" s="22" t="str">
        <f>VLOOKUP(B186,region!$A$1:$B$344,2,FALSE)</f>
        <v>EE</v>
      </c>
      <c r="E186" s="17">
        <f>VLOOKUP(B186,lifesatisfactionALL!$B$8:$N$431,VLOOKUP(frontsheet!$B$11,years!$A$1:$B$12,2,FALSE),FALSE)</f>
        <v>7.55</v>
      </c>
      <c r="F186" s="9"/>
      <c r="G186" s="9"/>
      <c r="H186" s="9"/>
      <c r="I186" s="21"/>
      <c r="M186" t="s">
        <v>194</v>
      </c>
      <c r="N186" t="str">
        <f>VLOOKUP(M186,class!A$1:B$370,2,FALSE)</f>
        <v>Shire district</v>
      </c>
      <c r="O186" s="22" t="str">
        <f>IFERROR(IFERROR(VLOOKUP(M186,classifications!$A$3:$B$340,2,FALSE),VLOOKUP(N186,'higher class'!$A$2:$B$33,2,FALSE)),"")</f>
        <v xml:space="preserve">Mainly Rural (rural including hub towns &gt;=80%) </v>
      </c>
      <c r="P186" s="7">
        <f t="shared" si="17"/>
        <v>7.64</v>
      </c>
      <c r="Q186" s="49">
        <f t="shared" si="19"/>
        <v>21</v>
      </c>
      <c r="R186" s="49">
        <f t="shared" si="18"/>
        <v>21</v>
      </c>
      <c r="Z186" s="7"/>
    </row>
    <row r="187" spans="1:26" ht="14.4" x14ac:dyDescent="0.3">
      <c r="A187" s="22" t="s">
        <v>545</v>
      </c>
      <c r="B187" s="23" t="s">
        <v>69</v>
      </c>
      <c r="C187" s="22" t="str">
        <f>IFERROR(IFERROR(VLOOKUP(B187,classifications!$A$3:$B$330,2,FALSE),VLOOKUP(B187,'higher class'!$A$2:$B$33,2,FALSE)),"")</f>
        <v>Urban with Significant Rural (rural including hub towns 26-49%)</v>
      </c>
      <c r="D187" s="22" t="str">
        <f>VLOOKUP(B187,region!$A$1:$B$344,2,FALSE)</f>
        <v>EE</v>
      </c>
      <c r="E187" s="17">
        <f>VLOOKUP(B187,lifesatisfactionALL!$B$8:$N$431,VLOOKUP(frontsheet!$B$11,years!$A$1:$B$12,2,FALSE),FALSE)</f>
        <v>7.78</v>
      </c>
      <c r="F187" s="9"/>
      <c r="G187" s="9"/>
      <c r="H187" s="9"/>
      <c r="I187" s="21"/>
      <c r="M187" t="s">
        <v>195</v>
      </c>
      <c r="N187" t="str">
        <f>VLOOKUP(M187,class!A$1:B$370,2,FALSE)</f>
        <v>Shire district</v>
      </c>
      <c r="O187" s="22" t="str">
        <f>IFERROR(IFERROR(VLOOKUP(M187,classifications!$A$3:$B$340,2,FALSE),VLOOKUP(N187,'higher class'!$A$2:$B$33,2,FALSE)),"")</f>
        <v xml:space="preserve">Largely Rural (rural including hub towns 50-79%) </v>
      </c>
      <c r="P187" s="7">
        <f t="shared" si="17"/>
        <v>7.1</v>
      </c>
      <c r="Q187" s="49">
        <f t="shared" si="19"/>
        <v>41</v>
      </c>
      <c r="R187" s="49">
        <f t="shared" si="18"/>
        <v>41</v>
      </c>
      <c r="Z187" s="7"/>
    </row>
    <row r="188" spans="1:26" ht="14.4" x14ac:dyDescent="0.3">
      <c r="A188" s="22" t="s">
        <v>546</v>
      </c>
      <c r="B188" s="23" t="s">
        <v>103</v>
      </c>
      <c r="C188" s="22" t="str">
        <f>IFERROR(IFERROR(VLOOKUP(B188,classifications!$A$3:$B$330,2,FALSE),VLOOKUP(B188,'higher class'!$A$2:$B$33,2,FALSE)),"")</f>
        <v>Urban with Significant Rural (rural including hub towns 26-49%)</v>
      </c>
      <c r="D188" s="22" t="str">
        <f>VLOOKUP(B188,region!$A$1:$B$344,2,FALSE)</f>
        <v>EE</v>
      </c>
      <c r="E188" s="17">
        <f>VLOOKUP(B188,lifesatisfactionALL!$B$8:$N$431,VLOOKUP(frontsheet!$B$11,years!$A$1:$B$12,2,FALSE),FALSE)</f>
        <v>7.6</v>
      </c>
      <c r="F188" s="9"/>
      <c r="G188" s="9"/>
      <c r="H188" s="9"/>
      <c r="I188" s="21"/>
      <c r="M188" t="s">
        <v>1031</v>
      </c>
      <c r="N188" t="str">
        <f>VLOOKUP(M188,class!A$1:B$370,2,FALSE)</f>
        <v>Unitary authority</v>
      </c>
      <c r="O188" s="22" t="str">
        <f>IFERROR(IFERROR(VLOOKUP(M188,classifications!$A$3:$B$340,2,FALSE),VLOOKUP(N188,'higher class'!$A$2:$B$33,2,FALSE)),"")</f>
        <v>Urban with Significant Rural (rural including hub towns 26-49%)</v>
      </c>
      <c r="P188" s="7">
        <f t="shared" si="17"/>
        <v>7.23</v>
      </c>
      <c r="Q188" s="49">
        <f t="shared" si="19"/>
        <v>48</v>
      </c>
      <c r="R188" s="49">
        <f t="shared" si="18"/>
        <v>48</v>
      </c>
      <c r="Z188" s="7"/>
    </row>
    <row r="189" spans="1:26" ht="14.4" x14ac:dyDescent="0.3">
      <c r="A189" s="22" t="s">
        <v>547</v>
      </c>
      <c r="B189" s="23" t="s">
        <v>126</v>
      </c>
      <c r="C189" s="22" t="str">
        <f>IFERROR(IFERROR(VLOOKUP(B189,classifications!$A$3:$B$330,2,FALSE),VLOOKUP(B189,'higher class'!$A$2:$B$33,2,FALSE)),"")</f>
        <v>Urban with City and Town</v>
      </c>
      <c r="D189" s="22" t="str">
        <f>VLOOKUP(B189,region!$A$1:$B$344,2,FALSE)</f>
        <v>EE</v>
      </c>
      <c r="E189" s="17" t="str">
        <f>VLOOKUP(B189,lifesatisfactionALL!$B$8:$N$431,VLOOKUP(frontsheet!$B$11,years!$A$1:$B$12,2,FALSE),FALSE)</f>
        <v>x</v>
      </c>
      <c r="F189" s="9"/>
      <c r="G189" s="9"/>
      <c r="H189" s="9"/>
      <c r="I189" s="21"/>
      <c r="M189" t="s">
        <v>197</v>
      </c>
      <c r="N189" t="str">
        <f>VLOOKUP(M189,class!A$1:B$370,2,FALSE)</f>
        <v>Unitary authority</v>
      </c>
      <c r="O189" s="22" t="str">
        <f>IFERROR(IFERROR(VLOOKUP(M189,classifications!$A$3:$B$340,2,FALSE),VLOOKUP(N189,'higher class'!$A$2:$B$33,2,FALSE)),"")</f>
        <v xml:space="preserve">Largely Rural (rural including hub towns 50-79%) </v>
      </c>
      <c r="P189" s="7">
        <f t="shared" si="17"/>
        <v>7.68</v>
      </c>
      <c r="Q189" s="49">
        <f t="shared" si="19"/>
        <v>14</v>
      </c>
      <c r="R189" s="49">
        <f t="shared" si="18"/>
        <v>14</v>
      </c>
      <c r="Z189" s="7"/>
    </row>
    <row r="190" spans="1:26" ht="14.4" x14ac:dyDescent="0.3">
      <c r="A190" s="22" t="s">
        <v>548</v>
      </c>
      <c r="B190" s="23" t="s">
        <v>165</v>
      </c>
      <c r="C190" s="22" t="str">
        <f>IFERROR(IFERROR(VLOOKUP(B190,classifications!$A$3:$B$330,2,FALSE),VLOOKUP(B190,'higher class'!$A$2:$B$33,2,FALSE)),"")</f>
        <v xml:space="preserve">Mainly Rural (rural including hub towns &gt;=80%) </v>
      </c>
      <c r="D190" s="22" t="str">
        <f>VLOOKUP(B190,region!$A$1:$B$344,2,FALSE)</f>
        <v>EE</v>
      </c>
      <c r="E190" s="17" t="str">
        <f>VLOOKUP(B190,lifesatisfactionALL!$B$8:$N$431,VLOOKUP(frontsheet!$B$11,years!$A$1:$B$12,2,FALSE),FALSE)</f>
        <v>x</v>
      </c>
      <c r="F190" s="9"/>
      <c r="G190" s="9"/>
      <c r="H190" s="9"/>
      <c r="I190" s="21"/>
      <c r="M190" t="s">
        <v>198</v>
      </c>
      <c r="N190" t="str">
        <f>VLOOKUP(M190,class!A$1:B$370,2,FALSE)</f>
        <v>Shire district</v>
      </c>
      <c r="O190" s="22" t="str">
        <f>IFERROR(IFERROR(VLOOKUP(M190,classifications!$A$3:$B$340,2,FALSE),VLOOKUP(N190,'higher class'!$A$2:$B$33,2,FALSE)),"")</f>
        <v>Urban with City and Town</v>
      </c>
      <c r="P190" s="7">
        <f t="shared" si="17"/>
        <v>7.3</v>
      </c>
      <c r="Q190" s="49">
        <f t="shared" si="19"/>
        <v>69</v>
      </c>
      <c r="R190" s="49">
        <f t="shared" si="18"/>
        <v>69</v>
      </c>
      <c r="Z190" s="7"/>
    </row>
    <row r="191" spans="1:26" ht="14.4" x14ac:dyDescent="0.3">
      <c r="A191" s="22" t="s">
        <v>549</v>
      </c>
      <c r="B191" s="23" t="s">
        <v>220</v>
      </c>
      <c r="C191" s="22" t="str">
        <f>IFERROR(IFERROR(VLOOKUP(B191,classifications!$A$3:$B$330,2,FALSE),VLOOKUP(B191,'higher class'!$A$2:$B$33,2,FALSE)),"")</f>
        <v>Urban with City and Town</v>
      </c>
      <c r="D191" s="22" t="str">
        <f>VLOOKUP(B191,region!$A$1:$B$344,2,FALSE)</f>
        <v>EE</v>
      </c>
      <c r="E191" s="17">
        <f>VLOOKUP(B191,lifesatisfactionALL!$B$8:$N$431,VLOOKUP(frontsheet!$B$11,years!$A$1:$B$12,2,FALSE),FALSE)</f>
        <v>7.42</v>
      </c>
      <c r="F191" s="9"/>
      <c r="G191" s="9"/>
      <c r="H191" s="9"/>
      <c r="I191" s="21"/>
      <c r="M191" t="s">
        <v>199</v>
      </c>
      <c r="N191" t="str">
        <f>VLOOKUP(M191,class!A$1:B$370,2,FALSE)</f>
        <v>Unitary authority</v>
      </c>
      <c r="O191" s="22" t="str">
        <f>IFERROR(IFERROR(VLOOKUP(M191,classifications!$A$3:$B$340,2,FALSE),VLOOKUP(N191,'higher class'!$A$2:$B$33,2,FALSE)),"")</f>
        <v>Urban with Minor Conurbation</v>
      </c>
      <c r="P191" s="7">
        <f t="shared" si="17"/>
        <v>7.24</v>
      </c>
      <c r="Q191" s="49">
        <f t="shared" si="19"/>
        <v>9</v>
      </c>
      <c r="R191" s="49">
        <f t="shared" si="18"/>
        <v>9</v>
      </c>
      <c r="Z191" s="7"/>
    </row>
    <row r="192" spans="1:26" ht="14.4" x14ac:dyDescent="0.3">
      <c r="A192" s="22" t="s">
        <v>550</v>
      </c>
      <c r="B192" s="23" t="s">
        <v>283</v>
      </c>
      <c r="C192" s="22" t="str">
        <f>IFERROR(IFERROR(VLOOKUP(B192,classifications!$A$3:$B$330,2,FALSE),VLOOKUP(B192,'higher class'!$A$2:$B$33,2,FALSE)),"")</f>
        <v xml:space="preserve">Largely Rural (rural including hub towns 50-79%) </v>
      </c>
      <c r="D192" s="22" t="str">
        <f>VLOOKUP(B192,region!$A$1:$B$344,2,FALSE)</f>
        <v>EE</v>
      </c>
      <c r="E192" s="17">
        <f>VLOOKUP(B192,lifesatisfactionALL!$B$8:$N$431,VLOOKUP(frontsheet!$B$11,years!$A$1:$B$12,2,FALSE),FALSE)</f>
        <v>7.34</v>
      </c>
      <c r="F192" s="9"/>
      <c r="G192" s="9"/>
      <c r="H192" s="9"/>
      <c r="I192" s="21"/>
      <c r="M192" t="s">
        <v>200</v>
      </c>
      <c r="N192" t="str">
        <f>VLOOKUP(M192,class!A$1:B$370,2,FALSE)</f>
        <v>Shire district</v>
      </c>
      <c r="O192" s="22" t="str">
        <f>IFERROR(IFERROR(VLOOKUP(M192,classifications!$A$3:$B$340,2,FALSE),VLOOKUP(N192,'higher class'!$A$2:$B$33,2,FALSE)),"")</f>
        <v>Urban with City and Town</v>
      </c>
      <c r="P192" s="7">
        <f t="shared" si="17"/>
        <v>6.75</v>
      </c>
      <c r="Q192" s="49">
        <f t="shared" si="19"/>
        <v>87</v>
      </c>
      <c r="R192" s="49">
        <f t="shared" si="18"/>
        <v>87</v>
      </c>
      <c r="Z192" s="7"/>
    </row>
    <row r="193" spans="1:26" ht="14.4" x14ac:dyDescent="0.3">
      <c r="A193" s="22" t="s">
        <v>551</v>
      </c>
      <c r="B193" s="23" t="s">
        <v>295</v>
      </c>
      <c r="C193" s="22" t="str">
        <f>IFERROR(IFERROR(VLOOKUP(B193,classifications!$A$3:$B$330,2,FALSE),VLOOKUP(B193,'higher class'!$A$2:$B$33,2,FALSE)),"")</f>
        <v xml:space="preserve">Mainly Rural (rural including hub towns &gt;=80%) </v>
      </c>
      <c r="D193" s="22" t="str">
        <f>VLOOKUP(B193,region!$A$1:$B$344,2,FALSE)</f>
        <v>EE</v>
      </c>
      <c r="E193" s="17">
        <f>VLOOKUP(B193,lifesatisfactionALL!$B$8:$N$431,VLOOKUP(frontsheet!$B$11,years!$A$1:$B$12,2,FALSE),FALSE)</f>
        <v>7.14</v>
      </c>
      <c r="F193" s="9"/>
      <c r="G193" s="9"/>
      <c r="H193" s="9"/>
      <c r="I193" s="21"/>
      <c r="M193" t="s">
        <v>201</v>
      </c>
      <c r="N193" t="str">
        <f>VLOOKUP(M193,class!A$1:B$370,2,FALSE)</f>
        <v>Shire district</v>
      </c>
      <c r="O193" s="22" t="str">
        <f>IFERROR(IFERROR(VLOOKUP(M193,classifications!$A$3:$B$340,2,FALSE),VLOOKUP(N193,'higher class'!$A$2:$B$33,2,FALSE)),"")</f>
        <v>Urban with City and Town</v>
      </c>
      <c r="P193" s="7">
        <f t="shared" si="17"/>
        <v>7.3</v>
      </c>
      <c r="Q193" s="49">
        <f t="shared" si="19"/>
        <v>69</v>
      </c>
      <c r="R193" s="49">
        <f t="shared" si="18"/>
        <v>69</v>
      </c>
      <c r="Z193" s="7"/>
    </row>
    <row r="194" spans="1:26" ht="14.4" x14ac:dyDescent="0.3">
      <c r="A194" s="22" t="s">
        <v>552</v>
      </c>
      <c r="B194" s="23" t="s">
        <v>884</v>
      </c>
      <c r="C194" s="22" t="str">
        <f>IFERROR(IFERROR(VLOOKUP(B194,classifications!$A$3:$B$330,2,FALSE),VLOOKUP(B194,'higher class'!$A$2:$B$33,2,FALSE)),"")</f>
        <v>Predominantly Urban</v>
      </c>
      <c r="D194" s="22" t="str">
        <f>VLOOKUP(B194,region!$A$1:$B$344,2,FALSE)</f>
        <v>EE</v>
      </c>
      <c r="E194" s="17">
        <f>VLOOKUP(B194,lifesatisfactionALL!$B$8:$N$431,VLOOKUP(frontsheet!$B$11,years!$A$1:$B$12,2,FALSE),FALSE)</f>
        <v>7.53</v>
      </c>
      <c r="F194" s="9"/>
      <c r="G194" s="9"/>
      <c r="H194" s="9"/>
      <c r="I194" s="21"/>
      <c r="M194" t="s">
        <v>202</v>
      </c>
      <c r="N194" t="str">
        <f>VLOOKUP(M194,class!A$1:B$370,2,FALSE)</f>
        <v>Metropolitan district</v>
      </c>
      <c r="O194" s="22" t="str">
        <f>IFERROR(IFERROR(VLOOKUP(M194,classifications!$A$3:$B$340,2,FALSE),VLOOKUP(N194,'higher class'!$A$2:$B$33,2,FALSE)),"")</f>
        <v>Urban with Major Conurbation</v>
      </c>
      <c r="P194" s="7">
        <f t="shared" si="17"/>
        <v>7.21</v>
      </c>
      <c r="Q194" s="49">
        <f t="shared" si="19"/>
        <v>60</v>
      </c>
      <c r="R194" s="49">
        <f t="shared" si="18"/>
        <v>60</v>
      </c>
      <c r="Z194" s="7"/>
    </row>
    <row r="195" spans="1:26" ht="14.4" x14ac:dyDescent="0.3">
      <c r="A195" s="22" t="s">
        <v>553</v>
      </c>
      <c r="B195" s="23" t="s">
        <v>45</v>
      </c>
      <c r="C195" s="22" t="str">
        <f>IFERROR(IFERROR(VLOOKUP(B195,classifications!$A$3:$B$330,2,FALSE),VLOOKUP(B195,'higher class'!$A$2:$B$33,2,FALSE)),"")</f>
        <v>Urban with Major Conurbation</v>
      </c>
      <c r="D195" s="22" t="str">
        <f>VLOOKUP(B195,region!$A$1:$B$344,2,FALSE)</f>
        <v>EE</v>
      </c>
      <c r="E195" s="17">
        <f>VLOOKUP(B195,lifesatisfactionALL!$B$8:$N$431,VLOOKUP(frontsheet!$B$11,years!$A$1:$B$12,2,FALSE),FALSE)</f>
        <v>7.56</v>
      </c>
      <c r="F195" s="9"/>
      <c r="G195" s="9"/>
      <c r="H195" s="9"/>
      <c r="I195" s="21"/>
      <c r="M195" t="s">
        <v>203</v>
      </c>
      <c r="N195" t="str">
        <f>VLOOKUP(M195,class!A$1:B$370,2,FALSE)</f>
        <v>Shire district</v>
      </c>
      <c r="O195" s="22" t="str">
        <f>IFERROR(IFERROR(VLOOKUP(M195,classifications!$A$3:$B$340,2,FALSE),VLOOKUP(N195,'higher class'!$A$2:$B$33,2,FALSE)),"")</f>
        <v>Urban with City and Town</v>
      </c>
      <c r="P195" s="7">
        <f t="shared" si="17"/>
        <v>7.8</v>
      </c>
      <c r="Q195" s="49">
        <f t="shared" si="19"/>
        <v>11</v>
      </c>
      <c r="R195" s="49">
        <f t="shared" si="18"/>
        <v>11</v>
      </c>
      <c r="Z195" s="7"/>
    </row>
    <row r="196" spans="1:26" ht="14.4" x14ac:dyDescent="0.3">
      <c r="A196" s="22" t="s">
        <v>554</v>
      </c>
      <c r="B196" s="23" t="s">
        <v>79</v>
      </c>
      <c r="C196" s="22" t="str">
        <f>IFERROR(IFERROR(VLOOKUP(B196,classifications!$A$3:$B$330,2,FALSE),VLOOKUP(B196,'higher class'!$A$2:$B$33,2,FALSE)),"")</f>
        <v>Urban with Significant Rural (rural including hub towns 26-49%)</v>
      </c>
      <c r="D196" s="22" t="str">
        <f>VLOOKUP(B196,region!$A$1:$B$344,2,FALSE)</f>
        <v>EE</v>
      </c>
      <c r="E196" s="17">
        <f>VLOOKUP(B196,lifesatisfactionALL!$B$8:$N$431,VLOOKUP(frontsheet!$B$11,years!$A$1:$B$12,2,FALSE),FALSE)</f>
        <v>7.6</v>
      </c>
      <c r="F196" s="9"/>
      <c r="G196" s="9"/>
      <c r="H196" s="9"/>
      <c r="I196" s="21"/>
      <c r="M196" t="s">
        <v>204</v>
      </c>
      <c r="N196" t="str">
        <f>VLOOKUP(M196,class!A$1:B$370,2,FALSE)</f>
        <v>Shire district</v>
      </c>
      <c r="O196" s="22" t="str">
        <f>IFERROR(IFERROR(VLOOKUP(M196,classifications!$A$3:$B$340,2,FALSE),VLOOKUP(N196,'higher class'!$A$2:$B$33,2,FALSE)),"")</f>
        <v>Urban with City and Town</v>
      </c>
      <c r="P196" s="7">
        <f t="shared" si="17"/>
        <v>7.95</v>
      </c>
      <c r="Q196" s="49">
        <f t="shared" si="19"/>
        <v>6</v>
      </c>
      <c r="R196" s="49">
        <f t="shared" si="18"/>
        <v>6</v>
      </c>
      <c r="Z196" s="7"/>
    </row>
    <row r="197" spans="1:26" ht="14.4" x14ac:dyDescent="0.3">
      <c r="A197" s="22" t="s">
        <v>555</v>
      </c>
      <c r="B197" s="23" t="s">
        <v>93</v>
      </c>
      <c r="C197" s="22" t="str">
        <f>IFERROR(IFERROR(VLOOKUP(B197,classifications!$A$3:$B$330,2,FALSE),VLOOKUP(B197,'higher class'!$A$2:$B$33,2,FALSE)),"")</f>
        <v>Urban with Significant Rural (rural including hub towns 26-49%)</v>
      </c>
      <c r="D197" s="22" t="str">
        <f>VLOOKUP(B197,region!$A$1:$B$344,2,FALSE)</f>
        <v>EE</v>
      </c>
      <c r="E197" s="17">
        <f>VLOOKUP(B197,lifesatisfactionALL!$B$8:$N$431,VLOOKUP(frontsheet!$B$11,years!$A$1:$B$12,2,FALSE),FALSE)</f>
        <v>7.45</v>
      </c>
      <c r="F197" s="9"/>
      <c r="G197" s="9"/>
      <c r="H197" s="9"/>
      <c r="I197" s="21"/>
      <c r="M197" t="s">
        <v>205</v>
      </c>
      <c r="N197" t="str">
        <f>VLOOKUP(M197,class!A$1:B$370,2,FALSE)</f>
        <v>Unitary authority</v>
      </c>
      <c r="O197" s="22" t="str">
        <f>IFERROR(IFERROR(VLOOKUP(M197,classifications!$A$3:$B$340,2,FALSE),VLOOKUP(N197,'higher class'!$A$2:$B$33,2,FALSE)),"")</f>
        <v>Urban with City and Town</v>
      </c>
      <c r="P197" s="7">
        <f t="shared" ref="P197:P258" si="20">VLOOKUP($M197,$B$7:$E$430,4,FALSE)</f>
        <v>7.25</v>
      </c>
      <c r="Q197" s="49">
        <f t="shared" si="19"/>
        <v>74</v>
      </c>
      <c r="R197" s="49">
        <f t="shared" ref="R197:R258" si="21">IF(P197="x",9999,Q197)</f>
        <v>74</v>
      </c>
      <c r="Z197" s="7"/>
    </row>
    <row r="198" spans="1:26" ht="14.4" x14ac:dyDescent="0.3">
      <c r="A198" s="22" t="s">
        <v>556</v>
      </c>
      <c r="B198" s="23" t="s">
        <v>135</v>
      </c>
      <c r="C198" s="22" t="str">
        <f>IFERROR(IFERROR(VLOOKUP(B198,classifications!$A$3:$B$330,2,FALSE),VLOOKUP(B198,'higher class'!$A$2:$B$33,2,FALSE)),"")</f>
        <v>Urban with Major Conurbation</v>
      </c>
      <c r="D198" s="22" t="str">
        <f>VLOOKUP(B198,region!$A$1:$B$344,2,FALSE)</f>
        <v>EE</v>
      </c>
      <c r="E198" s="17">
        <f>VLOOKUP(B198,lifesatisfactionALL!$B$8:$N$431,VLOOKUP(frontsheet!$B$11,years!$A$1:$B$12,2,FALSE),FALSE)</f>
        <v>7.46</v>
      </c>
      <c r="F198" s="9"/>
      <c r="G198" s="9"/>
      <c r="H198" s="9"/>
      <c r="I198" s="21"/>
      <c r="M198" t="s">
        <v>206</v>
      </c>
      <c r="N198" t="str">
        <f>VLOOKUP(M198,class!A$1:B$370,2,FALSE)</f>
        <v>Unitary authority</v>
      </c>
      <c r="O198" s="22" t="str">
        <f>IFERROR(IFERROR(VLOOKUP(M198,classifications!$A$3:$B$340,2,FALSE),VLOOKUP(N198,'higher class'!$A$2:$B$33,2,FALSE)),"")</f>
        <v>Urban with City and Town</v>
      </c>
      <c r="P198" s="7">
        <f t="shared" si="20"/>
        <v>7.45</v>
      </c>
      <c r="Q198" s="49">
        <f t="shared" si="19"/>
        <v>42</v>
      </c>
      <c r="R198" s="49">
        <f t="shared" si="21"/>
        <v>42</v>
      </c>
      <c r="Z198" s="7"/>
    </row>
    <row r="199" spans="1:26" ht="14.4" x14ac:dyDescent="0.3">
      <c r="A199" s="22" t="s">
        <v>557</v>
      </c>
      <c r="B199" s="23" t="s">
        <v>188</v>
      </c>
      <c r="C199" s="22" t="str">
        <f>IFERROR(IFERROR(VLOOKUP(B199,classifications!$A$3:$B$330,2,FALSE),VLOOKUP(B199,'higher class'!$A$2:$B$33,2,FALSE)),"")</f>
        <v>Urban with Significant Rural (rural including hub towns 26-49%)</v>
      </c>
      <c r="D199" s="22" t="str">
        <f>VLOOKUP(B199,region!$A$1:$B$344,2,FALSE)</f>
        <v>EE</v>
      </c>
      <c r="E199" s="17">
        <f>VLOOKUP(B199,lifesatisfactionALL!$B$8:$N$431,VLOOKUP(frontsheet!$B$11,years!$A$1:$B$12,2,FALSE),FALSE)</f>
        <v>7.61</v>
      </c>
      <c r="F199" s="9"/>
      <c r="G199" s="9"/>
      <c r="H199" s="9"/>
      <c r="I199" s="21"/>
      <c r="M199" t="s">
        <v>208</v>
      </c>
      <c r="N199" t="str">
        <f>VLOOKUP(M199,class!A$1:B$370,2,FALSE)</f>
        <v>Unitary authority</v>
      </c>
      <c r="O199" s="22" t="str">
        <f>IFERROR(IFERROR(VLOOKUP(M199,classifications!$A$3:$B$340,2,FALSE),VLOOKUP(N199,'higher class'!$A$2:$B$33,2,FALSE)),"")</f>
        <v>Urban with City and Town</v>
      </c>
      <c r="P199" s="7">
        <f t="shared" si="20"/>
        <v>7.38</v>
      </c>
      <c r="Q199" s="49">
        <f t="shared" ref="Q199:Q262" si="22">1+SUMPRODUCT((O$7:O$314=O199)*(P$7:P$314&gt;P199))</f>
        <v>56</v>
      </c>
      <c r="R199" s="49">
        <f t="shared" si="21"/>
        <v>56</v>
      </c>
      <c r="Z199" s="7"/>
    </row>
    <row r="200" spans="1:26" ht="14.4" x14ac:dyDescent="0.3">
      <c r="A200" s="22" t="s">
        <v>558</v>
      </c>
      <c r="B200" s="23" t="s">
        <v>260</v>
      </c>
      <c r="C200" s="22" t="str">
        <f>IFERROR(IFERROR(VLOOKUP(B200,classifications!$A$3:$B$330,2,FALSE),VLOOKUP(B200,'higher class'!$A$2:$B$33,2,FALSE)),"")</f>
        <v>Urban with City and Town</v>
      </c>
      <c r="D200" s="22" t="str">
        <f>VLOOKUP(B200,region!$A$1:$B$344,2,FALSE)</f>
        <v>EE</v>
      </c>
      <c r="E200" s="17">
        <f>VLOOKUP(B200,lifesatisfactionALL!$B$8:$N$431,VLOOKUP(frontsheet!$B$11,years!$A$1:$B$12,2,FALSE),FALSE)</f>
        <v>7.97</v>
      </c>
      <c r="F200" s="9"/>
      <c r="G200" s="9"/>
      <c r="H200" s="9"/>
      <c r="I200" s="21"/>
      <c r="M200" t="s">
        <v>209</v>
      </c>
      <c r="N200" t="str">
        <f>VLOOKUP(M200,class!A$1:B$370,2,FALSE)</f>
        <v>Shire district</v>
      </c>
      <c r="O200" s="22" t="str">
        <f>IFERROR(IFERROR(VLOOKUP(M200,classifications!$A$3:$B$340,2,FALSE),VLOOKUP(N200,'higher class'!$A$2:$B$33,2,FALSE)),"")</f>
        <v>Urban with City and Town</v>
      </c>
      <c r="P200" s="7">
        <f t="shared" si="20"/>
        <v>7.38</v>
      </c>
      <c r="Q200" s="49">
        <f t="shared" si="22"/>
        <v>56</v>
      </c>
      <c r="R200" s="49">
        <f t="shared" si="21"/>
        <v>56</v>
      </c>
      <c r="Z200" s="7"/>
    </row>
    <row r="201" spans="1:26" ht="14.4" x14ac:dyDescent="0.3">
      <c r="A201" s="22" t="s">
        <v>559</v>
      </c>
      <c r="B201" s="23" t="s">
        <v>265</v>
      </c>
      <c r="C201" s="22" t="str">
        <f>IFERROR(IFERROR(VLOOKUP(B201,classifications!$A$3:$B$330,2,FALSE),VLOOKUP(B201,'higher class'!$A$2:$B$33,2,FALSE)),"")</f>
        <v>Urban with City and Town</v>
      </c>
      <c r="D201" s="22" t="str">
        <f>VLOOKUP(B201,region!$A$1:$B$344,2,FALSE)</f>
        <v>EE</v>
      </c>
      <c r="E201" s="17">
        <f>VLOOKUP(B201,lifesatisfactionALL!$B$8:$N$431,VLOOKUP(frontsheet!$B$11,years!$A$1:$B$12,2,FALSE),FALSE)</f>
        <v>7.42</v>
      </c>
      <c r="F201" s="9"/>
      <c r="G201" s="9"/>
      <c r="H201" s="9"/>
      <c r="I201" s="21"/>
      <c r="M201" t="s">
        <v>211</v>
      </c>
      <c r="N201" t="str">
        <f>VLOOKUP(M201,class!A$1:B$370,2,FALSE)</f>
        <v>Unitary authority</v>
      </c>
      <c r="O201" s="22" t="str">
        <f>IFERROR(IFERROR(VLOOKUP(M201,classifications!$A$3:$B$340,2,FALSE),VLOOKUP(N201,'higher class'!$A$2:$B$33,2,FALSE)),"")</f>
        <v>Urban with City and Town</v>
      </c>
      <c r="P201" s="7">
        <f t="shared" si="20"/>
        <v>7.43</v>
      </c>
      <c r="Q201" s="49">
        <f t="shared" si="22"/>
        <v>46</v>
      </c>
      <c r="R201" s="49">
        <f t="shared" si="21"/>
        <v>46</v>
      </c>
      <c r="Z201" s="7"/>
    </row>
    <row r="202" spans="1:26" ht="14.4" x14ac:dyDescent="0.3">
      <c r="A202" s="22" t="s">
        <v>560</v>
      </c>
      <c r="B202" s="23" t="s">
        <v>287</v>
      </c>
      <c r="C202" s="22" t="str">
        <f>IFERROR(IFERROR(VLOOKUP(B202,classifications!$A$3:$B$330,2,FALSE),VLOOKUP(B202,'higher class'!$A$2:$B$33,2,FALSE)),"")</f>
        <v>Urban with Major Conurbation</v>
      </c>
      <c r="D202" s="22" t="str">
        <f>VLOOKUP(B202,region!$A$1:$B$344,2,FALSE)</f>
        <v>EE</v>
      </c>
      <c r="E202" s="17">
        <f>VLOOKUP(B202,lifesatisfactionALL!$B$8:$N$431,VLOOKUP(frontsheet!$B$11,years!$A$1:$B$12,2,FALSE),FALSE)</f>
        <v>6.84</v>
      </c>
      <c r="F202" s="9"/>
      <c r="G202" s="9"/>
      <c r="H202" s="9"/>
      <c r="I202" s="21"/>
      <c r="M202" t="s">
        <v>212</v>
      </c>
      <c r="N202" t="str">
        <f>VLOOKUP(M202,class!A$1:B$370,2,FALSE)</f>
        <v>London borough</v>
      </c>
      <c r="O202" s="22" t="str">
        <f>IFERROR(IFERROR(VLOOKUP(M202,classifications!$A$3:$B$340,2,FALSE),VLOOKUP(N202,'higher class'!$A$2:$B$33,2,FALSE)),"")</f>
        <v>Urban with Major Conurbation</v>
      </c>
      <c r="P202" s="7">
        <f t="shared" si="20"/>
        <v>7.59</v>
      </c>
      <c r="Q202" s="49">
        <f t="shared" si="22"/>
        <v>10</v>
      </c>
      <c r="R202" s="49">
        <f t="shared" si="21"/>
        <v>10</v>
      </c>
      <c r="Z202" s="7"/>
    </row>
    <row r="203" spans="1:26" ht="14.4" x14ac:dyDescent="0.3">
      <c r="A203" s="22" t="s">
        <v>561</v>
      </c>
      <c r="B203" s="23" t="s">
        <v>303</v>
      </c>
      <c r="C203" s="22" t="str">
        <f>IFERROR(IFERROR(VLOOKUP(B203,classifications!$A$3:$B$330,2,FALSE),VLOOKUP(B203,'higher class'!$A$2:$B$33,2,FALSE)),"")</f>
        <v>Urban with Major Conurbation</v>
      </c>
      <c r="D203" s="22" t="str">
        <f>VLOOKUP(B203,region!$A$1:$B$344,2,FALSE)</f>
        <v>EE</v>
      </c>
      <c r="E203" s="17">
        <f>VLOOKUP(B203,lifesatisfactionALL!$B$8:$N$431,VLOOKUP(frontsheet!$B$11,years!$A$1:$B$12,2,FALSE),FALSE)</f>
        <v>7.11</v>
      </c>
      <c r="F203" s="9"/>
      <c r="G203" s="9"/>
      <c r="H203" s="9"/>
      <c r="I203" s="21"/>
      <c r="M203" t="s">
        <v>213</v>
      </c>
      <c r="N203" t="str">
        <f>VLOOKUP(M203,class!A$1:B$370,2,FALSE)</f>
        <v>Unitary authority</v>
      </c>
      <c r="O203" s="22" t="str">
        <f>IFERROR(IFERROR(VLOOKUP(M203,classifications!$A$3:$B$340,2,FALSE),VLOOKUP(N203,'higher class'!$A$2:$B$33,2,FALSE)),"")</f>
        <v>Urban with Significant Rural (rural including hub towns 26-49%)</v>
      </c>
      <c r="P203" s="7">
        <f t="shared" si="20"/>
        <v>7.25</v>
      </c>
      <c r="Q203" s="49">
        <f t="shared" si="22"/>
        <v>47</v>
      </c>
      <c r="R203" s="49">
        <f t="shared" si="21"/>
        <v>47</v>
      </c>
      <c r="Z203" s="7"/>
    </row>
    <row r="204" spans="1:26" ht="14.4" x14ac:dyDescent="0.3">
      <c r="A204" s="22" t="s">
        <v>562</v>
      </c>
      <c r="B204" s="23" t="s">
        <v>308</v>
      </c>
      <c r="C204" s="22" t="str">
        <f>IFERROR(IFERROR(VLOOKUP(B204,classifications!$A$3:$B$330,2,FALSE),VLOOKUP(B204,'higher class'!$A$2:$B$33,2,FALSE)),"")</f>
        <v>Urban with City and Town</v>
      </c>
      <c r="D204" s="22" t="str">
        <f>VLOOKUP(B204,region!$A$1:$B$344,2,FALSE)</f>
        <v>EE</v>
      </c>
      <c r="E204" s="17">
        <f>VLOOKUP(B204,lifesatisfactionALL!$B$8:$N$431,VLOOKUP(frontsheet!$B$11,years!$A$1:$B$12,2,FALSE),FALSE)</f>
        <v>7.95</v>
      </c>
      <c r="F204" s="9"/>
      <c r="G204" s="9"/>
      <c r="H204" s="9"/>
      <c r="I204" s="21"/>
      <c r="M204" t="s">
        <v>214</v>
      </c>
      <c r="N204" t="str">
        <f>VLOOKUP(M204,class!A$1:B$370,2,FALSE)</f>
        <v>Shire district</v>
      </c>
      <c r="O204" s="22" t="str">
        <f>IFERROR(IFERROR(VLOOKUP(M204,classifications!$A$3:$B$340,2,FALSE),VLOOKUP(N204,'higher class'!$A$2:$B$33,2,FALSE)),"")</f>
        <v>Urban with City and Town</v>
      </c>
      <c r="P204" s="7">
        <f t="shared" si="20"/>
        <v>7.46</v>
      </c>
      <c r="Q204" s="49">
        <f t="shared" si="22"/>
        <v>40</v>
      </c>
      <c r="R204" s="49">
        <f t="shared" si="21"/>
        <v>40</v>
      </c>
      <c r="Z204" s="7"/>
    </row>
    <row r="205" spans="1:26" ht="14.4" x14ac:dyDescent="0.3">
      <c r="A205" s="22" t="s">
        <v>563</v>
      </c>
      <c r="B205" s="23" t="s">
        <v>343</v>
      </c>
      <c r="C205" s="22" t="str">
        <f>IFERROR(IFERROR(VLOOKUP(B205,classifications!$A$3:$B$330,2,FALSE),VLOOKUP(B205,'higher class'!$A$2:$B$33,2,FALSE)),"")</f>
        <v>Predominantly Rural</v>
      </c>
      <c r="D205" s="22" t="str">
        <f>VLOOKUP(B205,region!$A$1:$B$344,2,FALSE)</f>
        <v>EE</v>
      </c>
      <c r="E205" s="17">
        <f>VLOOKUP(B205,lifesatisfactionALL!$B$8:$N$431,VLOOKUP(frontsheet!$B$11,years!$A$1:$B$12,2,FALSE),FALSE)</f>
        <v>7.59</v>
      </c>
      <c r="F205" s="9"/>
      <c r="G205" s="9"/>
      <c r="H205" s="9"/>
      <c r="I205" s="21"/>
      <c r="M205" t="s">
        <v>215</v>
      </c>
      <c r="N205" t="str">
        <f>VLOOKUP(M205,class!A$1:B$370,2,FALSE)</f>
        <v>Shire district</v>
      </c>
      <c r="O205" s="22" t="str">
        <f>IFERROR(IFERROR(VLOOKUP(M205,classifications!$A$3:$B$340,2,FALSE),VLOOKUP(N205,'higher class'!$A$2:$B$33,2,FALSE)),"")</f>
        <v>Urban with City and Town</v>
      </c>
      <c r="P205" s="7">
        <f t="shared" si="20"/>
        <v>7.41</v>
      </c>
      <c r="Q205" s="49">
        <f t="shared" si="22"/>
        <v>52</v>
      </c>
      <c r="R205" s="49">
        <f t="shared" si="21"/>
        <v>52</v>
      </c>
      <c r="Z205" s="7"/>
    </row>
    <row r="206" spans="1:26" ht="14.4" x14ac:dyDescent="0.3">
      <c r="A206" s="22" t="s">
        <v>564</v>
      </c>
      <c r="B206" s="23" t="s">
        <v>37</v>
      </c>
      <c r="C206" s="22" t="str">
        <f>IFERROR(IFERROR(VLOOKUP(B206,classifications!$A$3:$B$330,2,FALSE),VLOOKUP(B206,'higher class'!$A$2:$B$33,2,FALSE)),"")</f>
        <v xml:space="preserve">Mainly Rural (rural including hub towns &gt;=80%) </v>
      </c>
      <c r="D206" s="22" t="str">
        <f>VLOOKUP(B206,region!$A$1:$B$344,2,FALSE)</f>
        <v>EE</v>
      </c>
      <c r="E206" s="17">
        <f>VLOOKUP(B206,lifesatisfactionALL!$B$8:$N$431,VLOOKUP(frontsheet!$B$11,years!$A$1:$B$12,2,FALSE),FALSE)</f>
        <v>7.75</v>
      </c>
      <c r="F206" s="9"/>
      <c r="G206" s="9"/>
      <c r="H206" s="9"/>
      <c r="I206" s="21"/>
      <c r="M206" t="s">
        <v>216</v>
      </c>
      <c r="N206" t="str">
        <f>VLOOKUP(M206,class!A$1:B$370,2,FALSE)</f>
        <v>Shire district</v>
      </c>
      <c r="O206" s="22" t="str">
        <f>IFERROR(IFERROR(VLOOKUP(M206,classifications!$A$3:$B$340,2,FALSE),VLOOKUP(N206,'higher class'!$A$2:$B$33,2,FALSE)),"")</f>
        <v xml:space="preserve">Mainly Rural (rural including hub towns &gt;=80%) </v>
      </c>
      <c r="P206" s="7">
        <f t="shared" si="20"/>
        <v>7.93</v>
      </c>
      <c r="Q206" s="49">
        <f t="shared" si="22"/>
        <v>9</v>
      </c>
      <c r="R206" s="49">
        <f t="shared" si="21"/>
        <v>9</v>
      </c>
      <c r="Z206" s="7"/>
    </row>
    <row r="207" spans="1:26" ht="14.4" x14ac:dyDescent="0.3">
      <c r="A207" s="22" t="s">
        <v>565</v>
      </c>
      <c r="B207" s="23" t="s">
        <v>42</v>
      </c>
      <c r="C207" s="22" t="str">
        <f>IFERROR(IFERROR(VLOOKUP(B207,classifications!$A$3:$B$330,2,FALSE),VLOOKUP(B207,'higher class'!$A$2:$B$33,2,FALSE)),"")</f>
        <v>Urban with Significant Rural (rural including hub towns 26-49%)</v>
      </c>
      <c r="D207" s="22" t="str">
        <f>VLOOKUP(B207,region!$A$1:$B$344,2,FALSE)</f>
        <v>EE</v>
      </c>
      <c r="E207" s="17">
        <f>VLOOKUP(B207,lifesatisfactionALL!$B$8:$N$431,VLOOKUP(frontsheet!$B$11,years!$A$1:$B$12,2,FALSE),FALSE)</f>
        <v>7.85</v>
      </c>
      <c r="F207" s="9"/>
      <c r="G207" s="9"/>
      <c r="H207" s="9"/>
      <c r="I207" s="21"/>
      <c r="M207" t="s">
        <v>217</v>
      </c>
      <c r="N207" t="str">
        <f>VLOOKUP(M207,class!A$1:B$370,2,FALSE)</f>
        <v>London borough</v>
      </c>
      <c r="O207" s="22" t="str">
        <f>IFERROR(IFERROR(VLOOKUP(M207,classifications!$A$3:$B$340,2,FALSE),VLOOKUP(N207,'higher class'!$A$2:$B$33,2,FALSE)),"")</f>
        <v>Urban with Major Conurbation</v>
      </c>
      <c r="P207" s="7">
        <f t="shared" si="20"/>
        <v>7.33</v>
      </c>
      <c r="Q207" s="49">
        <f t="shared" si="22"/>
        <v>42</v>
      </c>
      <c r="R207" s="49">
        <f t="shared" si="21"/>
        <v>42</v>
      </c>
      <c r="Z207" s="7"/>
    </row>
    <row r="208" spans="1:26" ht="14.4" x14ac:dyDescent="0.3">
      <c r="A208" s="22" t="s">
        <v>566</v>
      </c>
      <c r="B208" s="23" t="s">
        <v>117</v>
      </c>
      <c r="C208" s="22" t="str">
        <f>IFERROR(IFERROR(VLOOKUP(B208,classifications!$A$3:$B$330,2,FALSE),VLOOKUP(B208,'higher class'!$A$2:$B$33,2,FALSE)),"")</f>
        <v>Urban with Significant Rural (rural including hub towns 26-49%)</v>
      </c>
      <c r="D208" s="22" t="str">
        <f>VLOOKUP(B208,region!$A$1:$B$344,2,FALSE)</f>
        <v>EE</v>
      </c>
      <c r="E208" s="17">
        <f>VLOOKUP(B208,lifesatisfactionALL!$B$8:$N$431,VLOOKUP(frontsheet!$B$11,years!$A$1:$B$12,2,FALSE),FALSE)</f>
        <v>7.54</v>
      </c>
      <c r="F208" s="9"/>
      <c r="G208" s="9"/>
      <c r="H208" s="9"/>
      <c r="I208" s="21"/>
      <c r="M208" t="s">
        <v>218</v>
      </c>
      <c r="N208" t="str">
        <f>VLOOKUP(M208,class!A$1:B$370,2,FALSE)</f>
        <v>Shire district</v>
      </c>
      <c r="O208" s="22" t="str">
        <f>IFERROR(IFERROR(VLOOKUP(M208,classifications!$A$3:$B$340,2,FALSE),VLOOKUP(N208,'higher class'!$A$2:$B$33,2,FALSE)),"")</f>
        <v xml:space="preserve">Mainly Rural (rural including hub towns &gt;=80%) </v>
      </c>
      <c r="P208" s="7" t="str">
        <f t="shared" si="20"/>
        <v>x</v>
      </c>
      <c r="Q208" s="49">
        <f t="shared" si="22"/>
        <v>1</v>
      </c>
      <c r="R208" s="49">
        <f t="shared" si="21"/>
        <v>9999</v>
      </c>
      <c r="Z208" s="7"/>
    </row>
    <row r="209" spans="1:26" ht="14.4" x14ac:dyDescent="0.3">
      <c r="A209" s="22" t="s">
        <v>567</v>
      </c>
      <c r="B209" t="s">
        <v>149</v>
      </c>
      <c r="C209" s="22" t="str">
        <f>IFERROR(IFERROR(VLOOKUP(B209,classifications!$A$3:$B$330,2,FALSE),VLOOKUP(B209,'higher class'!$A$2:$B$33,2,FALSE)),"")</f>
        <v xml:space="preserve">Largely Rural (rural including hub towns 50-79%) </v>
      </c>
      <c r="D209" s="22" t="str">
        <f>VLOOKUP(B209,region!$A$1:$B$344,2,FALSE)</f>
        <v>EE</v>
      </c>
      <c r="E209" s="17">
        <f>VLOOKUP(B209,lifesatisfactionALL!$B$8:$N$431,VLOOKUP(frontsheet!$B$11,years!$A$1:$B$12,2,FALSE),FALSE)</f>
        <v>7.56</v>
      </c>
      <c r="F209" s="9"/>
      <c r="G209" s="9"/>
      <c r="H209" s="9"/>
      <c r="I209" s="21"/>
      <c r="M209" t="s">
        <v>219</v>
      </c>
      <c r="N209" t="str">
        <f>VLOOKUP(M209,class!A$1:B$370,2,FALSE)</f>
        <v>Metropolitan district</v>
      </c>
      <c r="O209" s="22" t="str">
        <f>IFERROR(IFERROR(VLOOKUP(M209,classifications!$A$3:$B$340,2,FALSE),VLOOKUP(N209,'higher class'!$A$2:$B$33,2,FALSE)),"")</f>
        <v>Urban with Major Conurbation</v>
      </c>
      <c r="P209" s="7">
        <f t="shared" si="20"/>
        <v>7.15</v>
      </c>
      <c r="Q209" s="49">
        <f t="shared" si="22"/>
        <v>65</v>
      </c>
      <c r="R209" s="49">
        <f t="shared" si="21"/>
        <v>65</v>
      </c>
      <c r="Z209" s="7"/>
    </row>
    <row r="210" spans="1:26" ht="14.4" x14ac:dyDescent="0.3">
      <c r="A210" s="22" t="s">
        <v>568</v>
      </c>
      <c r="B210" s="23" t="s">
        <v>191</v>
      </c>
      <c r="C210" s="22" t="str">
        <f>IFERROR(IFERROR(VLOOKUP(B210,classifications!$A$3:$B$330,2,FALSE),VLOOKUP(B210,'higher class'!$A$2:$B$33,2,FALSE)),"")</f>
        <v xml:space="preserve">Mainly Rural (rural including hub towns &gt;=80%) </v>
      </c>
      <c r="D210" s="22" t="str">
        <f>VLOOKUP(B210,region!$A$1:$B$344,2,FALSE)</f>
        <v>EE</v>
      </c>
      <c r="E210" s="17">
        <f>VLOOKUP(B210,lifesatisfactionALL!$B$8:$N$431,VLOOKUP(frontsheet!$B$11,years!$A$1:$B$12,2,FALSE),FALSE)</f>
        <v>7.67</v>
      </c>
      <c r="F210" s="9"/>
      <c r="G210" s="9"/>
      <c r="H210" s="9"/>
      <c r="I210" s="21"/>
      <c r="M210" t="s">
        <v>220</v>
      </c>
      <c r="N210" t="str">
        <f>VLOOKUP(M210,class!A$1:B$370,2,FALSE)</f>
        <v>Shire district</v>
      </c>
      <c r="O210" s="22" t="str">
        <f>IFERROR(IFERROR(VLOOKUP(M210,classifications!$A$3:$B$340,2,FALSE),VLOOKUP(N210,'higher class'!$A$2:$B$33,2,FALSE)),"")</f>
        <v>Urban with City and Town</v>
      </c>
      <c r="P210" s="7">
        <f t="shared" si="20"/>
        <v>7.42</v>
      </c>
      <c r="Q210" s="49">
        <f t="shared" si="22"/>
        <v>48</v>
      </c>
      <c r="R210" s="49">
        <f t="shared" si="21"/>
        <v>48</v>
      </c>
      <c r="Z210" s="7"/>
    </row>
    <row r="211" spans="1:26" ht="14.4" x14ac:dyDescent="0.3">
      <c r="A211" s="22" t="s">
        <v>569</v>
      </c>
      <c r="B211" s="23" t="s">
        <v>198</v>
      </c>
      <c r="C211" s="22" t="str">
        <f>IFERROR(IFERROR(VLOOKUP(B211,classifications!$A$3:$B$330,2,FALSE),VLOOKUP(B211,'higher class'!$A$2:$B$33,2,FALSE)),"")</f>
        <v>Urban with City and Town</v>
      </c>
      <c r="D211" s="22" t="str">
        <f>VLOOKUP(B211,region!$A$1:$B$344,2,FALSE)</f>
        <v>EE</v>
      </c>
      <c r="E211" s="17">
        <f>VLOOKUP(B211,lifesatisfactionALL!$B$8:$N$431,VLOOKUP(frontsheet!$B$11,years!$A$1:$B$12,2,FALSE),FALSE)</f>
        <v>7.3</v>
      </c>
      <c r="F211" s="9"/>
      <c r="G211" s="9"/>
      <c r="H211" s="9"/>
      <c r="I211" s="21"/>
      <c r="M211" t="s">
        <v>221</v>
      </c>
      <c r="N211" t="str">
        <f>VLOOKUP(M211,class!A$1:B$370,2,FALSE)</f>
        <v>Shire district</v>
      </c>
      <c r="O211" s="22" t="str">
        <f>IFERROR(IFERROR(VLOOKUP(M211,classifications!$A$3:$B$340,2,FALSE),VLOOKUP(N211,'higher class'!$A$2:$B$33,2,FALSE)),"")</f>
        <v>Urban with City and Town</v>
      </c>
      <c r="P211" s="7">
        <f t="shared" si="20"/>
        <v>7.45</v>
      </c>
      <c r="Q211" s="49">
        <f t="shared" si="22"/>
        <v>42</v>
      </c>
      <c r="R211" s="49">
        <f t="shared" si="21"/>
        <v>42</v>
      </c>
      <c r="Z211" s="7"/>
    </row>
    <row r="212" spans="1:26" ht="14.4" x14ac:dyDescent="0.3">
      <c r="A212" s="22" t="s">
        <v>570</v>
      </c>
      <c r="B212" s="23" t="s">
        <v>249</v>
      </c>
      <c r="C212" s="22" t="str">
        <f>IFERROR(IFERROR(VLOOKUP(B212,classifications!$A$3:$B$330,2,FALSE),VLOOKUP(B212,'higher class'!$A$2:$B$33,2,FALSE)),"")</f>
        <v xml:space="preserve">Mainly Rural (rural including hub towns &gt;=80%) </v>
      </c>
      <c r="D212" s="22" t="str">
        <f>VLOOKUP(B212,region!$A$1:$B$344,2,FALSE)</f>
        <v>EE</v>
      </c>
      <c r="E212" s="17">
        <f>VLOOKUP(B212,lifesatisfactionALL!$B$8:$N$431,VLOOKUP(frontsheet!$B$11,years!$A$1:$B$12,2,FALSE),FALSE)</f>
        <v>7.52</v>
      </c>
      <c r="F212" s="9"/>
      <c r="G212" s="9"/>
      <c r="H212" s="9"/>
      <c r="I212" s="21"/>
      <c r="M212" t="s">
        <v>222</v>
      </c>
      <c r="N212" t="str">
        <f>VLOOKUP(M212,class!A$1:B$370,2,FALSE)</f>
        <v>Shire district</v>
      </c>
      <c r="O212" s="22" t="str">
        <f>IFERROR(IFERROR(VLOOKUP(M212,classifications!$A$3:$B$340,2,FALSE),VLOOKUP(N212,'higher class'!$A$2:$B$33,2,FALSE)),"")</f>
        <v xml:space="preserve">Largely Rural (rural including hub towns 50-79%) </v>
      </c>
      <c r="P212" s="7">
        <f t="shared" si="20"/>
        <v>7.53</v>
      </c>
      <c r="Q212" s="49">
        <f t="shared" si="22"/>
        <v>26</v>
      </c>
      <c r="R212" s="49">
        <f t="shared" si="21"/>
        <v>26</v>
      </c>
      <c r="Z212" s="7"/>
    </row>
    <row r="213" spans="1:26" ht="14.4" x14ac:dyDescent="0.3">
      <c r="A213" s="22" t="s">
        <v>571</v>
      </c>
      <c r="B213" s="23" t="s">
        <v>349</v>
      </c>
      <c r="C213" s="22" t="str">
        <f>IFERROR(IFERROR(VLOOKUP(B213,classifications!$A$3:$B$330,2,FALSE),VLOOKUP(B213,'higher class'!$A$2:$B$33,2,FALSE)),"")</f>
        <v>Predominantly Rural</v>
      </c>
      <c r="D213" s="22" t="str">
        <f>VLOOKUP(B213,region!$A$1:$B$344,2,FALSE)</f>
        <v>EE</v>
      </c>
      <c r="E213" s="17">
        <f>VLOOKUP(B213,lifesatisfactionALL!$B$8:$N$431,VLOOKUP(frontsheet!$B$11,years!$A$1:$B$12,2,FALSE),FALSE)</f>
        <v>7.71</v>
      </c>
      <c r="F213" s="9"/>
      <c r="G213" s="9"/>
      <c r="H213" s="9"/>
      <c r="I213" s="21"/>
      <c r="M213" t="s">
        <v>223</v>
      </c>
      <c r="N213" t="str">
        <f>VLOOKUP(M213,class!A$1:B$370,2,FALSE)</f>
        <v>Metropolitan district</v>
      </c>
      <c r="O213" s="22" t="str">
        <f>IFERROR(IFERROR(VLOOKUP(M213,classifications!$A$3:$B$340,2,FALSE),VLOOKUP(N213,'higher class'!$A$2:$B$33,2,FALSE)),"")</f>
        <v>Urban with Minor Conurbation</v>
      </c>
      <c r="P213" s="7">
        <f t="shared" si="20"/>
        <v>7.37</v>
      </c>
      <c r="Q213" s="49">
        <f t="shared" si="22"/>
        <v>3</v>
      </c>
      <c r="R213" s="49">
        <f t="shared" si="21"/>
        <v>3</v>
      </c>
      <c r="Z213" s="7"/>
    </row>
    <row r="214" spans="1:26" ht="14.4" x14ac:dyDescent="0.3">
      <c r="A214" s="22" t="s">
        <v>572</v>
      </c>
      <c r="B214" s="23" t="s">
        <v>14</v>
      </c>
      <c r="C214" s="22" t="str">
        <f>IFERROR(IFERROR(VLOOKUP(B214,classifications!$A$3:$B$330,2,FALSE),VLOOKUP(B214,'higher class'!$A$2:$B$33,2,FALSE)),"")</f>
        <v xml:space="preserve">Mainly Rural (rural including hub towns &gt;=80%) </v>
      </c>
      <c r="D214" s="22" t="str">
        <f>VLOOKUP(B214,region!$A$1:$B$344,2,FALSE)</f>
        <v>EE</v>
      </c>
      <c r="E214" s="17">
        <f>VLOOKUP(B214,lifesatisfactionALL!$B$8:$N$431,VLOOKUP(frontsheet!$B$11,years!$A$1:$B$12,2,FALSE),FALSE)</f>
        <v>7.68</v>
      </c>
      <c r="F214" s="9"/>
      <c r="G214" s="9"/>
      <c r="H214" s="9"/>
      <c r="I214" s="21"/>
      <c r="M214" t="s">
        <v>224</v>
      </c>
      <c r="N214" t="str">
        <f>VLOOKUP(M214,class!A$1:B$370,2,FALSE)</f>
        <v>Shire district</v>
      </c>
      <c r="O214" s="22" t="str">
        <f>IFERROR(IFERROR(VLOOKUP(M214,classifications!$A$3:$B$340,2,FALSE),VLOOKUP(N214,'higher class'!$A$2:$B$33,2,FALSE)),"")</f>
        <v>Urban with City and Town</v>
      </c>
      <c r="P214" s="7">
        <f t="shared" si="20"/>
        <v>7.48</v>
      </c>
      <c r="Q214" s="49">
        <f t="shared" si="22"/>
        <v>39</v>
      </c>
      <c r="R214" s="49">
        <f t="shared" si="21"/>
        <v>39</v>
      </c>
      <c r="Z214" s="7"/>
    </row>
    <row r="215" spans="1:26" ht="14.4" x14ac:dyDescent="0.3">
      <c r="A215" s="22" t="s">
        <v>574</v>
      </c>
      <c r="B215" s="23" t="s">
        <v>143</v>
      </c>
      <c r="C215" s="22" t="str">
        <f>IFERROR(IFERROR(VLOOKUP(B215,classifications!$A$3:$B$330,2,FALSE),VLOOKUP(B215,'higher class'!$A$2:$B$33,2,FALSE)),"")</f>
        <v>Urban with City and Town</v>
      </c>
      <c r="D215" s="22" t="str">
        <f>VLOOKUP(B215,region!$A$1:$B$344,2,FALSE)</f>
        <v>EE</v>
      </c>
      <c r="E215" s="17">
        <f>VLOOKUP(B215,lifesatisfactionALL!$B$8:$N$431,VLOOKUP(frontsheet!$B$11,years!$A$1:$B$12,2,FALSE),FALSE)</f>
        <v>7.62</v>
      </c>
      <c r="F215" s="9"/>
      <c r="G215" s="9"/>
      <c r="H215" s="9"/>
      <c r="I215" s="21"/>
      <c r="M215" t="s">
        <v>225</v>
      </c>
      <c r="N215" t="str">
        <f>VLOOKUP(M215,class!A$1:B$370,2,FALSE)</f>
        <v>Shire district</v>
      </c>
      <c r="O215" s="22" t="str">
        <f>IFERROR(IFERROR(VLOOKUP(M215,classifications!$A$3:$B$340,2,FALSE),VLOOKUP(N215,'higher class'!$A$2:$B$33,2,FALSE)),"")</f>
        <v>Urban with Major Conurbation</v>
      </c>
      <c r="P215" s="7" t="str">
        <f t="shared" si="20"/>
        <v>x</v>
      </c>
      <c r="Q215" s="49">
        <f t="shared" si="22"/>
        <v>1</v>
      </c>
      <c r="R215" s="49">
        <f t="shared" si="21"/>
        <v>9999</v>
      </c>
      <c r="Z215" s="7"/>
    </row>
    <row r="216" spans="1:26" ht="14.4" x14ac:dyDescent="0.3">
      <c r="A216" s="22" t="s">
        <v>575</v>
      </c>
      <c r="B216" s="23" t="s">
        <v>174</v>
      </c>
      <c r="C216" s="22" t="str">
        <f>IFERROR(IFERROR(VLOOKUP(B216,classifications!$A$3:$B$330,2,FALSE),VLOOKUP(B216,'higher class'!$A$2:$B$33,2,FALSE)),"")</f>
        <v xml:space="preserve">Mainly Rural (rural including hub towns &gt;=80%) </v>
      </c>
      <c r="D216" s="22" t="str">
        <f>VLOOKUP(B216,region!$A$1:$B$344,2,FALSE)</f>
        <v>EE</v>
      </c>
      <c r="E216" s="17">
        <f>VLOOKUP(B216,lifesatisfactionALL!$B$8:$N$431,VLOOKUP(frontsheet!$B$11,years!$A$1:$B$12,2,FALSE),FALSE)</f>
        <v>7.95</v>
      </c>
      <c r="F216" s="9"/>
      <c r="G216" s="9"/>
      <c r="H216" s="9"/>
      <c r="I216" s="21"/>
      <c r="M216" t="s">
        <v>226</v>
      </c>
      <c r="N216" t="str">
        <f>VLOOKUP(M216,class!A$1:B$370,2,FALSE)</f>
        <v>Shire district</v>
      </c>
      <c r="O216" s="22" t="str">
        <f>IFERROR(IFERROR(VLOOKUP(M216,classifications!$A$3:$B$340,2,FALSE),VLOOKUP(N216,'higher class'!$A$2:$B$33,2,FALSE)),"")</f>
        <v xml:space="preserve">Largely Rural (rural including hub towns 50-79%) </v>
      </c>
      <c r="P216" s="7">
        <f t="shared" si="20"/>
        <v>7.67</v>
      </c>
      <c r="Q216" s="49">
        <f t="shared" si="22"/>
        <v>15</v>
      </c>
      <c r="R216" s="49">
        <f t="shared" si="21"/>
        <v>15</v>
      </c>
      <c r="Z216" s="7"/>
    </row>
    <row r="217" spans="1:26" ht="14.4" x14ac:dyDescent="0.3">
      <c r="A217" s="22" t="s">
        <v>576</v>
      </c>
      <c r="B217" s="23" t="s">
        <v>1035</v>
      </c>
      <c r="C217" s="22" t="str">
        <f>IFERROR(IFERROR(VLOOKUP(B217,classifications!$A$3:$B$340,2,FALSE),VLOOKUP(B217,'higher class'!$A$2:$B$33,2,FALSE)),"")</f>
        <v xml:space="preserve">Largely Rural (rural including hub towns 50-79%) </v>
      </c>
      <c r="D217" s="22" t="e">
        <f>VLOOKUP(B217,region!$A$1:$B$344,2,FALSE)</f>
        <v>#N/A</v>
      </c>
      <c r="E217" s="17">
        <f>VLOOKUP(B217,lifesatisfactionALL!$B$8:$N$431,VLOOKUP(frontsheet!$B$11,years!$A$1:$B$12,2,FALSE),FALSE)</f>
        <v>7.78</v>
      </c>
      <c r="F217" s="9"/>
      <c r="G217" s="9"/>
      <c r="H217" s="9"/>
      <c r="I217" s="21"/>
      <c r="M217" t="s">
        <v>227</v>
      </c>
      <c r="N217" t="str">
        <f>VLOOKUP(M217,class!A$1:B$370,2,FALSE)</f>
        <v>Shire district</v>
      </c>
      <c r="O217" s="22" t="str">
        <f>IFERROR(IFERROR(VLOOKUP(M217,classifications!$A$3:$B$340,2,FALSE),VLOOKUP(N217,'higher class'!$A$2:$B$33,2,FALSE)),"")</f>
        <v>Urban with City and Town</v>
      </c>
      <c r="P217" s="7">
        <f t="shared" si="20"/>
        <v>6.71</v>
      </c>
      <c r="Q217" s="49">
        <f t="shared" si="22"/>
        <v>88</v>
      </c>
      <c r="R217" s="49">
        <f t="shared" si="21"/>
        <v>88</v>
      </c>
      <c r="Z217" s="7"/>
    </row>
    <row r="218" spans="1:26" ht="14.4" x14ac:dyDescent="0.3">
      <c r="A218" s="22" t="s">
        <v>577</v>
      </c>
      <c r="B218" s="23" t="s">
        <v>1034</v>
      </c>
      <c r="C218" s="22" t="str">
        <f>IFERROR(IFERROR(VLOOKUP(B218,classifications!$A$3:$B$340,2,FALSE),VLOOKUP(B218,'higher class'!$A$2:$B$33,2,FALSE)),"")</f>
        <v xml:space="preserve">Largely Rural (rural including hub towns 50-79%) </v>
      </c>
      <c r="D218" s="22" t="e">
        <f>VLOOKUP(B218,region!$A$1:$B$344,2,FALSE)</f>
        <v>#N/A</v>
      </c>
      <c r="E218" s="17">
        <f>VLOOKUP(B218,lifesatisfactionALL!$B$8:$N$431,VLOOKUP(frontsheet!$B$11,years!$A$1:$B$12,2,FALSE),FALSE)</f>
        <v>7.54</v>
      </c>
      <c r="F218" s="9"/>
      <c r="G218" s="9"/>
      <c r="H218" s="9"/>
      <c r="I218" s="21"/>
      <c r="M218" t="s">
        <v>228</v>
      </c>
      <c r="N218" t="str">
        <f>VLOOKUP(M218,class!A$1:B$370,2,FALSE)</f>
        <v>Unitary authority</v>
      </c>
      <c r="O218" s="22" t="str">
        <f>IFERROR(IFERROR(VLOOKUP(M218,classifications!$A$3:$B$340,2,FALSE),VLOOKUP(N218,'higher class'!$A$2:$B$33,2,FALSE)),"")</f>
        <v xml:space="preserve">Mainly Rural (rural including hub towns &gt;=80%) </v>
      </c>
      <c r="P218" s="7">
        <f t="shared" si="20"/>
        <v>7.74</v>
      </c>
      <c r="Q218" s="49">
        <f t="shared" si="22"/>
        <v>15</v>
      </c>
      <c r="R218" s="49">
        <f t="shared" si="21"/>
        <v>15</v>
      </c>
      <c r="Z218" s="7"/>
    </row>
    <row r="219" spans="1:26" ht="14.4" x14ac:dyDescent="0.3">
      <c r="A219" s="22"/>
      <c r="B219" s="23"/>
      <c r="C219" s="22"/>
      <c r="D219" s="22"/>
      <c r="E219" s="9"/>
      <c r="F219" s="9"/>
      <c r="G219" s="9"/>
      <c r="H219" s="9"/>
      <c r="I219" s="21"/>
      <c r="M219" t="s">
        <v>229</v>
      </c>
      <c r="N219" t="str">
        <f>VLOOKUP(M219,class!A$1:B$370,2,FALSE)</f>
        <v>Shire district</v>
      </c>
      <c r="O219" s="22" t="str">
        <f>IFERROR(IFERROR(VLOOKUP(M219,classifications!$A$3:$B$340,2,FALSE),VLOOKUP(N219,'higher class'!$A$2:$B$33,2,FALSE)),"")</f>
        <v xml:space="preserve">Mainly Rural (rural including hub towns &gt;=80%) </v>
      </c>
      <c r="P219" s="7">
        <f t="shared" si="20"/>
        <v>7.54</v>
      </c>
      <c r="Q219" s="49">
        <f t="shared" si="22"/>
        <v>27</v>
      </c>
      <c r="R219" s="49">
        <f t="shared" si="21"/>
        <v>27</v>
      </c>
      <c r="Z219" s="7"/>
    </row>
    <row r="220" spans="1:26" ht="14.4" x14ac:dyDescent="0.3">
      <c r="A220" s="19" t="s">
        <v>578</v>
      </c>
      <c r="B220" s="20" t="s">
        <v>579</v>
      </c>
      <c r="C220" s="45"/>
      <c r="D220" s="45"/>
      <c r="E220" s="17" t="str">
        <f>VLOOKUP(B220,lifesatisfactionALL!$B$8:$N$431,VLOOKUP(frontsheet!$B$11,years!$A$1:$B$12,2,FALSE),FALSE)</f>
        <v>x</v>
      </c>
      <c r="F220" s="9"/>
      <c r="G220" s="9"/>
      <c r="H220" s="9"/>
      <c r="I220" s="21"/>
      <c r="M220" t="s">
        <v>230</v>
      </c>
      <c r="N220" t="str">
        <f>VLOOKUP(M220,class!A$1:B$370,2,FALSE)</f>
        <v>Metropolitan district</v>
      </c>
      <c r="O220" s="22" t="str">
        <f>IFERROR(IFERROR(VLOOKUP(M220,classifications!$A$3:$B$340,2,FALSE),VLOOKUP(N220,'higher class'!$A$2:$B$33,2,FALSE)),"")</f>
        <v>Urban with Major Conurbation</v>
      </c>
      <c r="P220" s="7">
        <f t="shared" si="20"/>
        <v>7.37</v>
      </c>
      <c r="Q220" s="49">
        <f t="shared" si="22"/>
        <v>39</v>
      </c>
      <c r="R220" s="49">
        <f t="shared" si="21"/>
        <v>39</v>
      </c>
      <c r="Z220" s="7"/>
    </row>
    <row r="221" spans="1:26" ht="14.4" x14ac:dyDescent="0.3">
      <c r="A221" s="22" t="s">
        <v>580</v>
      </c>
      <c r="B221" s="23" t="s">
        <v>51</v>
      </c>
      <c r="C221" s="22" t="str">
        <f>IFERROR(IFERROR(VLOOKUP(B221,classifications!$A$3:$B$330,2,FALSE),VLOOKUP(B221,'higher class'!$A$2:$B$33,2,FALSE)),"")</f>
        <v>Urban with Major Conurbation</v>
      </c>
      <c r="D221" s="22" t="str">
        <f>VLOOKUP(B221,region!$A$1:$B$344,2,FALSE)</f>
        <v>L</v>
      </c>
      <c r="E221" s="17">
        <f>VLOOKUP(B221,lifesatisfactionALL!$B$8:$N$431,VLOOKUP(frontsheet!$B$11,years!$A$1:$B$12,2,FALSE),FALSE)</f>
        <v>7.29</v>
      </c>
      <c r="F221" s="9"/>
      <c r="G221" s="9"/>
      <c r="H221" s="9"/>
      <c r="I221" s="21"/>
      <c r="M221" t="s">
        <v>231</v>
      </c>
      <c r="N221" t="str">
        <f>VLOOKUP(M221,class!A$1:B$370,2,FALSE)</f>
        <v>Metropolitan district</v>
      </c>
      <c r="O221" s="22" t="str">
        <f>IFERROR(IFERROR(VLOOKUP(M221,classifications!$A$3:$B$340,2,FALSE),VLOOKUP(N221,'higher class'!$A$2:$B$33,2,FALSE)),"")</f>
        <v>Urban with Major Conurbation</v>
      </c>
      <c r="P221" s="7">
        <f t="shared" si="20"/>
        <v>7.41</v>
      </c>
      <c r="Q221" s="49">
        <f t="shared" si="22"/>
        <v>37</v>
      </c>
      <c r="R221" s="49">
        <f t="shared" si="21"/>
        <v>37</v>
      </c>
      <c r="Z221" s="7"/>
    </row>
    <row r="222" spans="1:26" ht="14.4" x14ac:dyDescent="0.3">
      <c r="A222" s="22" t="s">
        <v>581</v>
      </c>
      <c r="B222" s="23" t="s">
        <v>68</v>
      </c>
      <c r="C222" s="22" t="str">
        <f>IFERROR(IFERROR(VLOOKUP(B222,classifications!$A$3:$B$330,2,FALSE),VLOOKUP(B222,'higher class'!$A$2:$B$33,2,FALSE)),"")</f>
        <v>Urban with Major Conurbation</v>
      </c>
      <c r="D222" s="22" t="str">
        <f>VLOOKUP(B222,region!$A$1:$B$344,2,FALSE)</f>
        <v>L</v>
      </c>
      <c r="E222" s="17" t="str">
        <f>VLOOKUP(B222,lifesatisfactionALL!$B$8:$N$431,VLOOKUP(frontsheet!$B$11,years!$A$1:$B$12,2,FALSE),FALSE)</f>
        <v>x</v>
      </c>
      <c r="F222" s="9"/>
      <c r="G222" s="9"/>
      <c r="H222" s="9"/>
      <c r="I222" s="21"/>
      <c r="M222" t="s">
        <v>232</v>
      </c>
      <c r="N222" t="str">
        <f>VLOOKUP(M222,class!A$1:B$370,2,FALSE)</f>
        <v>Shire district</v>
      </c>
      <c r="O222" s="22" t="str">
        <f>IFERROR(IFERROR(VLOOKUP(M222,classifications!$A$3:$B$340,2,FALSE),VLOOKUP(N222,'higher class'!$A$2:$B$33,2,FALSE)),"")</f>
        <v>Urban with Significant Rural (rural including hub towns 26-49%)</v>
      </c>
      <c r="P222" s="7">
        <f t="shared" si="20"/>
        <v>7.93</v>
      </c>
      <c r="Q222" s="49">
        <f t="shared" si="22"/>
        <v>7</v>
      </c>
      <c r="R222" s="49">
        <f t="shared" si="21"/>
        <v>7</v>
      </c>
      <c r="Z222" s="7"/>
    </row>
    <row r="223" spans="1:26" ht="14.4" x14ac:dyDescent="0.3">
      <c r="A223" s="22" t="s">
        <v>582</v>
      </c>
      <c r="B223" s="23" t="s">
        <v>120</v>
      </c>
      <c r="C223" s="22" t="str">
        <f>IFERROR(IFERROR(VLOOKUP(B223,classifications!$A$3:$B$330,2,FALSE),VLOOKUP(B223,'higher class'!$A$2:$B$33,2,FALSE)),"")</f>
        <v>Urban with Major Conurbation</v>
      </c>
      <c r="D223" s="22" t="str">
        <f>VLOOKUP(B223,region!$A$1:$B$344,2,FALSE)</f>
        <v>L</v>
      </c>
      <c r="E223" s="17">
        <f>VLOOKUP(B223,lifesatisfactionALL!$B$8:$N$431,VLOOKUP(frontsheet!$B$11,years!$A$1:$B$12,2,FALSE),FALSE)</f>
        <v>7.14</v>
      </c>
      <c r="F223" s="9"/>
      <c r="G223" s="9"/>
      <c r="H223" s="9"/>
      <c r="I223" s="21"/>
      <c r="M223" t="s">
        <v>233</v>
      </c>
      <c r="N223" t="str">
        <f>VLOOKUP(M223,class!A$1:B$370,2,FALSE)</f>
        <v>Shire district</v>
      </c>
      <c r="O223" s="22" t="str">
        <f>IFERROR(IFERROR(VLOOKUP(M223,classifications!$A$3:$B$340,2,FALSE),VLOOKUP(N223,'higher class'!$A$2:$B$33,2,FALSE)),"")</f>
        <v xml:space="preserve">Largely Rural (rural including hub towns 50-79%) </v>
      </c>
      <c r="P223" s="7">
        <f t="shared" si="20"/>
        <v>7.49</v>
      </c>
      <c r="Q223" s="49">
        <f t="shared" si="22"/>
        <v>27</v>
      </c>
      <c r="R223" s="49">
        <f t="shared" si="21"/>
        <v>27</v>
      </c>
      <c r="Z223" s="7"/>
    </row>
    <row r="224" spans="1:26" ht="14.4" x14ac:dyDescent="0.3">
      <c r="A224" s="22" t="s">
        <v>583</v>
      </c>
      <c r="B224" s="23" t="s">
        <v>123</v>
      </c>
      <c r="C224" s="22" t="str">
        <f>IFERROR(IFERROR(VLOOKUP(B224,classifications!$A$3:$B$330,2,FALSE),VLOOKUP(B224,'higher class'!$A$2:$B$33,2,FALSE)),"")</f>
        <v>Urban with Major Conurbation</v>
      </c>
      <c r="D224" s="22" t="str">
        <f>VLOOKUP(B224,region!$A$1:$B$344,2,FALSE)</f>
        <v>L</v>
      </c>
      <c r="E224" s="17">
        <f>VLOOKUP(B224,lifesatisfactionALL!$B$8:$N$431,VLOOKUP(frontsheet!$B$11,years!$A$1:$B$12,2,FALSE),FALSE)</f>
        <v>7.51</v>
      </c>
      <c r="F224" s="9"/>
      <c r="G224" s="9"/>
      <c r="H224" s="9"/>
      <c r="I224" s="21"/>
      <c r="M224" t="s">
        <v>234</v>
      </c>
      <c r="N224" t="str">
        <f>VLOOKUP(M224,class!A$1:B$370,2,FALSE)</f>
        <v>Metropolitan district</v>
      </c>
      <c r="O224" s="22" t="str">
        <f>IFERROR(IFERROR(VLOOKUP(M224,classifications!$A$3:$B$340,2,FALSE),VLOOKUP(N224,'higher class'!$A$2:$B$33,2,FALSE)),"")</f>
        <v>Urban with Major Conurbation</v>
      </c>
      <c r="P224" s="7">
        <f t="shared" si="20"/>
        <v>7.42</v>
      </c>
      <c r="Q224" s="49">
        <f t="shared" si="22"/>
        <v>36</v>
      </c>
      <c r="R224" s="49">
        <f t="shared" si="21"/>
        <v>36</v>
      </c>
      <c r="Z224" s="7"/>
    </row>
    <row r="225" spans="1:26" ht="14.4" x14ac:dyDescent="0.3">
      <c r="A225" s="22" t="s">
        <v>584</v>
      </c>
      <c r="B225" s="23" t="s">
        <v>125</v>
      </c>
      <c r="C225" s="22" t="str">
        <f>IFERROR(IFERROR(VLOOKUP(B225,classifications!$A$3:$B$330,2,FALSE),VLOOKUP(B225,'higher class'!$A$2:$B$33,2,FALSE)),"")</f>
        <v>Urban with Major Conurbation</v>
      </c>
      <c r="D225" s="22" t="str">
        <f>VLOOKUP(B225,region!$A$1:$B$344,2,FALSE)</f>
        <v>L</v>
      </c>
      <c r="E225" s="17">
        <f>VLOOKUP(B225,lifesatisfactionALL!$B$8:$N$431,VLOOKUP(frontsheet!$B$11,years!$A$1:$B$12,2,FALSE),FALSE)</f>
        <v>6.97</v>
      </c>
      <c r="F225" s="9"/>
      <c r="G225" s="9"/>
      <c r="H225" s="9"/>
      <c r="I225" s="21"/>
      <c r="M225" t="s">
        <v>235</v>
      </c>
      <c r="N225" t="str">
        <f>VLOOKUP(M225,class!A$1:B$370,2,FALSE)</f>
        <v>Shire district</v>
      </c>
      <c r="O225" s="22" t="str">
        <f>IFERROR(IFERROR(VLOOKUP(M225,classifications!$A$3:$B$340,2,FALSE),VLOOKUP(N225,'higher class'!$A$2:$B$33,2,FALSE)),"")</f>
        <v xml:space="preserve">Mainly Rural (rural including hub towns &gt;=80%) </v>
      </c>
      <c r="P225" s="7">
        <f t="shared" si="20"/>
        <v>7.55</v>
      </c>
      <c r="Q225" s="49">
        <f t="shared" si="22"/>
        <v>26</v>
      </c>
      <c r="R225" s="49">
        <f t="shared" si="21"/>
        <v>26</v>
      </c>
      <c r="Z225" s="7"/>
    </row>
    <row r="226" spans="1:26" ht="14.4" x14ac:dyDescent="0.3">
      <c r="A226" s="22" t="s">
        <v>585</v>
      </c>
      <c r="B226" s="23" t="s">
        <v>146</v>
      </c>
      <c r="C226" s="22" t="str">
        <f>IFERROR(IFERROR(VLOOKUP(B226,classifications!$A$3:$B$330,2,FALSE),VLOOKUP(B226,'higher class'!$A$2:$B$33,2,FALSE)),"")</f>
        <v>Urban with Major Conurbation</v>
      </c>
      <c r="D226" s="22" t="str">
        <f>VLOOKUP(B226,region!$A$1:$B$344,2,FALSE)</f>
        <v>L</v>
      </c>
      <c r="E226" s="17">
        <f>VLOOKUP(B226,lifesatisfactionALL!$B$8:$N$431,VLOOKUP(frontsheet!$B$11,years!$A$1:$B$12,2,FALSE),FALSE)</f>
        <v>7.25</v>
      </c>
      <c r="F226" s="9"/>
      <c r="G226" s="9"/>
      <c r="H226" s="9"/>
      <c r="I226" s="21"/>
      <c r="M226" t="s">
        <v>236</v>
      </c>
      <c r="N226" t="str">
        <f>VLOOKUP(M226,class!A$1:B$370,2,FALSE)</f>
        <v>Shire district</v>
      </c>
      <c r="O226" s="22" t="str">
        <f>IFERROR(IFERROR(VLOOKUP(M226,classifications!$A$3:$B$340,2,FALSE),VLOOKUP(N226,'higher class'!$A$2:$B$33,2,FALSE)),"")</f>
        <v xml:space="preserve">Largely Rural (rural including hub towns 50-79%) </v>
      </c>
      <c r="P226" s="7">
        <f t="shared" si="20"/>
        <v>7.73</v>
      </c>
      <c r="Q226" s="49">
        <f t="shared" si="22"/>
        <v>10</v>
      </c>
      <c r="R226" s="49">
        <f t="shared" si="21"/>
        <v>10</v>
      </c>
      <c r="Z226" s="7"/>
    </row>
    <row r="227" spans="1:26" ht="14.4" x14ac:dyDescent="0.3">
      <c r="A227" s="22" t="s">
        <v>586</v>
      </c>
      <c r="B227" s="23" t="s">
        <v>147</v>
      </c>
      <c r="C227" s="22" t="str">
        <f>IFERROR(IFERROR(VLOOKUP(B227,classifications!$A$3:$B$330,2,FALSE),VLOOKUP(B227,'higher class'!$A$2:$B$33,2,FALSE)),"")</f>
        <v>Urban with Major Conurbation</v>
      </c>
      <c r="D227" s="22" t="str">
        <f>VLOOKUP(B227,region!$A$1:$B$344,2,FALSE)</f>
        <v>L</v>
      </c>
      <c r="E227" s="17">
        <f>VLOOKUP(B227,lifesatisfactionALL!$B$8:$N$431,VLOOKUP(frontsheet!$B$11,years!$A$1:$B$12,2,FALSE),FALSE)</f>
        <v>7.24</v>
      </c>
      <c r="F227" s="9"/>
      <c r="G227" s="9"/>
      <c r="H227" s="9"/>
      <c r="I227" s="21"/>
      <c r="M227" t="s">
        <v>237</v>
      </c>
      <c r="N227" t="str">
        <f>VLOOKUP(M227,class!A$1:B$370,2,FALSE)</f>
        <v>Metropolitan district</v>
      </c>
      <c r="O227" s="22" t="str">
        <f>IFERROR(IFERROR(VLOOKUP(M227,classifications!$A$3:$B$340,2,FALSE),VLOOKUP(N227,'higher class'!$A$2:$B$33,2,FALSE)),"")</f>
        <v>Urban with Minor Conurbation</v>
      </c>
      <c r="P227" s="7">
        <f t="shared" si="20"/>
        <v>7.28</v>
      </c>
      <c r="Q227" s="49">
        <f t="shared" si="22"/>
        <v>7</v>
      </c>
      <c r="R227" s="49">
        <f t="shared" si="21"/>
        <v>7</v>
      </c>
      <c r="Z227" s="7"/>
    </row>
    <row r="228" spans="1:26" ht="14.4" x14ac:dyDescent="0.3">
      <c r="A228" s="22" t="s">
        <v>587</v>
      </c>
      <c r="B228" s="23" t="s">
        <v>154</v>
      </c>
      <c r="C228" s="22" t="str">
        <f>IFERROR(IFERROR(VLOOKUP(B228,classifications!$A$3:$B$330,2,FALSE),VLOOKUP(B228,'higher class'!$A$2:$B$33,2,FALSE)),"")</f>
        <v>Urban with Major Conurbation</v>
      </c>
      <c r="D228" s="22" t="str">
        <f>VLOOKUP(B228,region!$A$1:$B$344,2,FALSE)</f>
        <v>L</v>
      </c>
      <c r="E228" s="17">
        <f>VLOOKUP(B228,lifesatisfactionALL!$B$8:$N$431,VLOOKUP(frontsheet!$B$11,years!$A$1:$B$12,2,FALSE),FALSE)</f>
        <v>7.63</v>
      </c>
      <c r="F228" s="9"/>
      <c r="G228" s="9"/>
      <c r="H228" s="9"/>
      <c r="I228" s="21"/>
      <c r="M228" t="s">
        <v>1008</v>
      </c>
      <c r="N228" t="str">
        <f>VLOOKUP(M228,class!A$1:B$370,2,FALSE)</f>
        <v>Shire district</v>
      </c>
      <c r="O228" s="22" t="str">
        <f>IFERROR(IFERROR(VLOOKUP(M228,classifications!$A$3:$B$340,2,FALSE),VLOOKUP(N228,'higher class'!$A$2:$B$33,2,FALSE)),"")</f>
        <v>Urban with Significant Rural (rural including hub towns 26-49%)</v>
      </c>
      <c r="P228" s="7">
        <f t="shared" si="20"/>
        <v>8.08</v>
      </c>
      <c r="Q228" s="49">
        <f t="shared" si="22"/>
        <v>3</v>
      </c>
      <c r="R228" s="49">
        <f t="shared" si="21"/>
        <v>3</v>
      </c>
      <c r="Z228" s="7"/>
    </row>
    <row r="229" spans="1:26" ht="14.4" x14ac:dyDescent="0.3">
      <c r="A229" s="22" t="s">
        <v>588</v>
      </c>
      <c r="B229" s="23" t="s">
        <v>159</v>
      </c>
      <c r="C229" s="22" t="str">
        <f>IFERROR(IFERROR(VLOOKUP(B229,classifications!$A$3:$B$330,2,FALSE),VLOOKUP(B229,'higher class'!$A$2:$B$33,2,FALSE)),"")</f>
        <v>Urban with Major Conurbation</v>
      </c>
      <c r="D229" s="22" t="str">
        <f>VLOOKUP(B229,region!$A$1:$B$344,2,FALSE)</f>
        <v>L</v>
      </c>
      <c r="E229" s="17">
        <f>VLOOKUP(B229,lifesatisfactionALL!$B$8:$N$431,VLOOKUP(frontsheet!$B$11,years!$A$1:$B$12,2,FALSE),FALSE)</f>
        <v>7.48</v>
      </c>
      <c r="F229" s="9"/>
      <c r="G229" s="9"/>
      <c r="H229" s="9"/>
      <c r="I229" s="21"/>
      <c r="M229" t="s">
        <v>238</v>
      </c>
      <c r="N229" t="str">
        <f>VLOOKUP(M229,class!A$1:B$370,2,FALSE)</f>
        <v>Unitary authority</v>
      </c>
      <c r="O229" s="22" t="str">
        <f>IFERROR(IFERROR(VLOOKUP(M229,classifications!$A$3:$B$340,2,FALSE),VLOOKUP(N229,'higher class'!$A$2:$B$33,2,FALSE)),"")</f>
        <v xml:space="preserve">Largely Rural (rural including hub towns 50-79%) </v>
      </c>
      <c r="P229" s="7">
        <f t="shared" si="20"/>
        <v>7.75</v>
      </c>
      <c r="Q229" s="49">
        <f t="shared" si="22"/>
        <v>8</v>
      </c>
      <c r="R229" s="49">
        <f t="shared" si="21"/>
        <v>8</v>
      </c>
      <c r="Z229" s="7"/>
    </row>
    <row r="230" spans="1:26" ht="14.4" x14ac:dyDescent="0.3">
      <c r="A230" s="22" t="s">
        <v>589</v>
      </c>
      <c r="B230" s="23" t="s">
        <v>183</v>
      </c>
      <c r="C230" s="22" t="str">
        <f>IFERROR(IFERROR(VLOOKUP(B230,classifications!$A$3:$B$330,2,FALSE),VLOOKUP(B230,'higher class'!$A$2:$B$33,2,FALSE)),"")</f>
        <v>Urban with Major Conurbation</v>
      </c>
      <c r="D230" s="22" t="str">
        <f>VLOOKUP(B230,region!$A$1:$B$344,2,FALSE)</f>
        <v>L</v>
      </c>
      <c r="E230" s="17">
        <f>VLOOKUP(B230,lifesatisfactionALL!$B$8:$N$431,VLOOKUP(frontsheet!$B$11,years!$A$1:$B$12,2,FALSE),FALSE)</f>
        <v>7.91</v>
      </c>
      <c r="F230" s="9"/>
      <c r="G230" s="9"/>
      <c r="H230" s="9"/>
      <c r="I230" s="9"/>
      <c r="M230" t="s">
        <v>239</v>
      </c>
      <c r="N230" t="str">
        <f>VLOOKUP(M230,class!A$1:B$370,2,FALSE)</f>
        <v>Unitary authority</v>
      </c>
      <c r="O230" s="22" t="str">
        <f>IFERROR(IFERROR(VLOOKUP(M230,classifications!$A$3:$B$340,2,FALSE),VLOOKUP(N230,'higher class'!$A$2:$B$33,2,FALSE)),"")</f>
        <v>Urban with City and Town</v>
      </c>
      <c r="P230" s="7">
        <f t="shared" si="20"/>
        <v>7.25</v>
      </c>
      <c r="Q230" s="49">
        <f t="shared" si="22"/>
        <v>74</v>
      </c>
      <c r="R230" s="49">
        <f t="shared" si="21"/>
        <v>74</v>
      </c>
      <c r="Z230" s="7"/>
    </row>
    <row r="231" spans="1:26" ht="14.4" x14ac:dyDescent="0.3">
      <c r="A231" s="22" t="s">
        <v>590</v>
      </c>
      <c r="B231" s="23" t="s">
        <v>258</v>
      </c>
      <c r="C231" s="22" t="str">
        <f>IFERROR(IFERROR(VLOOKUP(B231,classifications!$A$3:$B$330,2,FALSE),VLOOKUP(B231,'higher class'!$A$2:$B$33,2,FALSE)),"")</f>
        <v>Urban with Major Conurbation</v>
      </c>
      <c r="D231" s="22" t="str">
        <f>VLOOKUP(B231,region!$A$1:$B$344,2,FALSE)</f>
        <v>L</v>
      </c>
      <c r="E231" s="17">
        <f>VLOOKUP(B231,lifesatisfactionALL!$B$8:$N$431,VLOOKUP(frontsheet!$B$11,years!$A$1:$B$12,2,FALSE),FALSE)</f>
        <v>7.23</v>
      </c>
      <c r="F231" s="9"/>
      <c r="G231" s="9"/>
      <c r="H231" s="9"/>
      <c r="I231" s="21"/>
      <c r="M231" t="s">
        <v>240</v>
      </c>
      <c r="N231" t="str">
        <f>VLOOKUP(M231,class!A$1:B$370,2,FALSE)</f>
        <v>Metropolitan district</v>
      </c>
      <c r="O231" s="22" t="str">
        <f>IFERROR(IFERROR(VLOOKUP(M231,classifications!$A$3:$B$340,2,FALSE),VLOOKUP(N231,'higher class'!$A$2:$B$33,2,FALSE)),"")</f>
        <v>Urban with Major Conurbation</v>
      </c>
      <c r="P231" s="7">
        <f t="shared" si="20"/>
        <v>7.6</v>
      </c>
      <c r="Q231" s="49">
        <f t="shared" si="22"/>
        <v>9</v>
      </c>
      <c r="R231" s="49">
        <f t="shared" si="21"/>
        <v>9</v>
      </c>
      <c r="Z231" s="7"/>
    </row>
    <row r="232" spans="1:26" ht="14.4" x14ac:dyDescent="0.3">
      <c r="A232" s="22" t="s">
        <v>591</v>
      </c>
      <c r="B232" s="23" t="s">
        <v>292</v>
      </c>
      <c r="C232" s="22" t="str">
        <f>IFERROR(IFERROR(VLOOKUP(B232,classifications!$A$3:$B$330,2,FALSE),VLOOKUP(B232,'higher class'!$A$2:$B$33,2,FALSE)),"")</f>
        <v>Urban with Major Conurbation</v>
      </c>
      <c r="D232" s="22" t="str">
        <f>VLOOKUP(B232,region!$A$1:$B$344,2,FALSE)</f>
        <v>L</v>
      </c>
      <c r="E232" s="17">
        <f>VLOOKUP(B232,lifesatisfactionALL!$B$8:$N$431,VLOOKUP(frontsheet!$B$11,years!$A$1:$B$12,2,FALSE),FALSE)</f>
        <v>7.32</v>
      </c>
      <c r="F232" s="9"/>
      <c r="G232" s="9"/>
      <c r="H232" s="9"/>
      <c r="I232" s="21"/>
      <c r="M232" t="s">
        <v>242</v>
      </c>
      <c r="N232" t="str">
        <f>VLOOKUP(M232,class!A$1:B$370,2,FALSE)</f>
        <v>Shire district</v>
      </c>
      <c r="O232" s="22" t="str">
        <f>IFERROR(IFERROR(VLOOKUP(M232,classifications!$A$3:$B$340,2,FALSE),VLOOKUP(N232,'higher class'!$A$2:$B$33,2,FALSE)),"")</f>
        <v xml:space="preserve">Largely Rural (rural including hub towns 50-79%) </v>
      </c>
      <c r="P232" s="7">
        <f t="shared" si="20"/>
        <v>7.41</v>
      </c>
      <c r="Q232" s="49">
        <f t="shared" si="22"/>
        <v>33</v>
      </c>
      <c r="R232" s="49">
        <f t="shared" si="21"/>
        <v>33</v>
      </c>
      <c r="Z232" s="7"/>
    </row>
    <row r="233" spans="1:26" ht="14.4" x14ac:dyDescent="0.3">
      <c r="A233" s="22" t="s">
        <v>592</v>
      </c>
      <c r="B233" s="23" t="s">
        <v>300</v>
      </c>
      <c r="C233" s="22" t="str">
        <f>IFERROR(IFERROR(VLOOKUP(B233,classifications!$A$3:$B$330,2,FALSE),VLOOKUP(B233,'higher class'!$A$2:$B$33,2,FALSE)),"")</f>
        <v>Urban with Major Conurbation</v>
      </c>
      <c r="D233" s="22" t="str">
        <f>VLOOKUP(B233,region!$A$1:$B$344,2,FALSE)</f>
        <v>L</v>
      </c>
      <c r="E233" s="17">
        <f>VLOOKUP(B233,lifesatisfactionALL!$B$8:$N$431,VLOOKUP(frontsheet!$B$11,years!$A$1:$B$12,2,FALSE),FALSE)</f>
        <v>7.45</v>
      </c>
      <c r="F233" s="9"/>
      <c r="G233" s="9"/>
      <c r="H233" s="9"/>
      <c r="I233" s="21"/>
      <c r="M233" t="s">
        <v>243</v>
      </c>
      <c r="N233" t="str">
        <f>VLOOKUP(M233,class!A$1:B$370,2,FALSE)</f>
        <v>Shire district</v>
      </c>
      <c r="O233" s="22" t="str">
        <f>IFERROR(IFERROR(VLOOKUP(M233,classifications!$A$3:$B$340,2,FALSE),VLOOKUP(N233,'higher class'!$A$2:$B$33,2,FALSE)),"")</f>
        <v>Urban with Significant Rural (rural including hub towns 26-49%)</v>
      </c>
      <c r="P233" s="7">
        <f t="shared" si="20"/>
        <v>7.9</v>
      </c>
      <c r="Q233" s="49">
        <f t="shared" si="22"/>
        <v>9</v>
      </c>
      <c r="R233" s="49">
        <f t="shared" si="21"/>
        <v>9</v>
      </c>
      <c r="Z233" s="7"/>
    </row>
    <row r="234" spans="1:26" ht="14.4" x14ac:dyDescent="0.3">
      <c r="A234" s="22" t="s">
        <v>593</v>
      </c>
      <c r="B234" s="23" t="s">
        <v>316</v>
      </c>
      <c r="C234" s="22" t="str">
        <f>IFERROR(IFERROR(VLOOKUP(B234,classifications!$A$3:$B$330,2,FALSE),VLOOKUP(B234,'higher class'!$A$2:$B$33,2,FALSE)),"")</f>
        <v>Urban with Major Conurbation</v>
      </c>
      <c r="D234" s="22" t="str">
        <f>VLOOKUP(B234,region!$A$1:$B$344,2,FALSE)</f>
        <v>L</v>
      </c>
      <c r="E234" s="17">
        <f>VLOOKUP(B234,lifesatisfactionALL!$B$8:$N$431,VLOOKUP(frontsheet!$B$11,years!$A$1:$B$12,2,FALSE),FALSE)</f>
        <v>7</v>
      </c>
      <c r="F234" s="9"/>
      <c r="G234" s="9"/>
      <c r="H234" s="9"/>
      <c r="I234" s="21"/>
      <c r="M234" t="s">
        <v>244</v>
      </c>
      <c r="N234" t="str">
        <f>VLOOKUP(M234,class!A$1:B$370,2,FALSE)</f>
        <v>Unitary authority</v>
      </c>
      <c r="O234" s="22" t="str">
        <f>IFERROR(IFERROR(VLOOKUP(M234,classifications!$A$3:$B$340,2,FALSE),VLOOKUP(N234,'higher class'!$A$2:$B$33,2,FALSE)),"")</f>
        <v>Urban with City and Town</v>
      </c>
      <c r="P234" s="7">
        <f t="shared" si="20"/>
        <v>7.65</v>
      </c>
      <c r="Q234" s="49">
        <f t="shared" si="22"/>
        <v>15</v>
      </c>
      <c r="R234" s="49">
        <f t="shared" si="21"/>
        <v>15</v>
      </c>
      <c r="Z234" s="7"/>
    </row>
    <row r="235" spans="1:26" ht="14.4" x14ac:dyDescent="0.3">
      <c r="A235" s="22" t="s">
        <v>594</v>
      </c>
      <c r="B235" s="23" t="s">
        <v>15</v>
      </c>
      <c r="C235" s="22" t="str">
        <f>IFERROR(IFERROR(VLOOKUP(B235,classifications!$A$3:$B$330,2,FALSE),VLOOKUP(B235,'higher class'!$A$2:$B$33,2,FALSE)),"")</f>
        <v>Urban with Major Conurbation</v>
      </c>
      <c r="D235" s="22" t="str">
        <f>VLOOKUP(B235,region!$A$1:$B$344,2,FALSE)</f>
        <v>L</v>
      </c>
      <c r="E235" s="17">
        <f>VLOOKUP(B235,lifesatisfactionALL!$B$8:$N$431,VLOOKUP(frontsheet!$B$11,years!$A$1:$B$12,2,FALSE),FALSE)</f>
        <v>7.48</v>
      </c>
      <c r="F235" s="9"/>
      <c r="G235" s="9"/>
      <c r="H235" s="9"/>
      <c r="I235" s="21"/>
      <c r="M235" t="s">
        <v>245</v>
      </c>
      <c r="N235" t="str">
        <f>VLOOKUP(M235,class!A$1:B$370,2,FALSE)</f>
        <v>Shire district</v>
      </c>
      <c r="O235" s="22" t="str">
        <f>IFERROR(IFERROR(VLOOKUP(M235,classifications!$A$3:$B$340,2,FALSE),VLOOKUP(N235,'higher class'!$A$2:$B$33,2,FALSE)),"")</f>
        <v xml:space="preserve">Mainly Rural (rural including hub towns &gt;=80%) </v>
      </c>
      <c r="P235" s="7">
        <f t="shared" si="20"/>
        <v>7.11</v>
      </c>
      <c r="Q235" s="49">
        <f t="shared" si="22"/>
        <v>41</v>
      </c>
      <c r="R235" s="49">
        <f t="shared" si="21"/>
        <v>41</v>
      </c>
      <c r="Z235" s="7"/>
    </row>
    <row r="236" spans="1:26" ht="14.4" x14ac:dyDescent="0.3">
      <c r="A236" s="22" t="s">
        <v>595</v>
      </c>
      <c r="B236" s="23" t="s">
        <v>17</v>
      </c>
      <c r="C236" s="22" t="str">
        <f>IFERROR(IFERROR(VLOOKUP(B236,classifications!$A$3:$B$330,2,FALSE),VLOOKUP(B236,'higher class'!$A$2:$B$33,2,FALSE)),"")</f>
        <v>Urban with Major Conurbation</v>
      </c>
      <c r="D236" s="22" t="str">
        <f>VLOOKUP(B236,region!$A$1:$B$344,2,FALSE)</f>
        <v>L</v>
      </c>
      <c r="E236" s="17">
        <f>VLOOKUP(B236,lifesatisfactionALL!$B$8:$N$431,VLOOKUP(frontsheet!$B$11,years!$A$1:$B$12,2,FALSE),FALSE)</f>
        <v>6.95</v>
      </c>
      <c r="F236" s="9"/>
      <c r="G236" s="9"/>
      <c r="H236" s="9"/>
      <c r="I236" s="21"/>
      <c r="M236" t="s">
        <v>246</v>
      </c>
      <c r="N236" t="str">
        <f>VLOOKUP(M236,class!A$1:B$370,2,FALSE)</f>
        <v>Shire district</v>
      </c>
      <c r="O236" s="22" t="str">
        <f>IFERROR(IFERROR(VLOOKUP(M236,classifications!$A$3:$B$340,2,FALSE),VLOOKUP(N236,'higher class'!$A$2:$B$33,2,FALSE)),"")</f>
        <v xml:space="preserve">Largely Rural (rural including hub towns 50-79%) </v>
      </c>
      <c r="P236" s="7">
        <f t="shared" si="20"/>
        <v>7.74</v>
      </c>
      <c r="Q236" s="49">
        <f t="shared" si="22"/>
        <v>9</v>
      </c>
      <c r="R236" s="49">
        <f t="shared" si="21"/>
        <v>9</v>
      </c>
      <c r="Z236" s="7"/>
    </row>
    <row r="237" spans="1:26" ht="14.4" x14ac:dyDescent="0.3">
      <c r="A237" s="22" t="s">
        <v>596</v>
      </c>
      <c r="B237" s="23" t="s">
        <v>25</v>
      </c>
      <c r="C237" s="22" t="str">
        <f>IFERROR(IFERROR(VLOOKUP(B237,classifications!$A$3:$B$330,2,FALSE),VLOOKUP(B237,'higher class'!$A$2:$B$33,2,FALSE)),"")</f>
        <v>Urban with Major Conurbation</v>
      </c>
      <c r="D237" s="22" t="str">
        <f>VLOOKUP(B237,region!$A$1:$B$344,2,FALSE)</f>
        <v>L</v>
      </c>
      <c r="E237" s="17">
        <f>VLOOKUP(B237,lifesatisfactionALL!$B$8:$N$431,VLOOKUP(frontsheet!$B$11,years!$A$1:$B$12,2,FALSE),FALSE)</f>
        <v>7.29</v>
      </c>
      <c r="F237" s="9"/>
      <c r="G237" s="9"/>
      <c r="H237" s="9"/>
      <c r="I237" s="21"/>
      <c r="M237" t="s">
        <v>247</v>
      </c>
      <c r="N237" t="str">
        <f>VLOOKUP(M237,class!A$1:B$370,2,FALSE)</f>
        <v>Shire district</v>
      </c>
      <c r="O237" s="22" t="str">
        <f>IFERROR(IFERROR(VLOOKUP(M237,classifications!$A$3:$B$340,2,FALSE),VLOOKUP(N237,'higher class'!$A$2:$B$33,2,FALSE)),"")</f>
        <v xml:space="preserve">Largely Rural (rural including hub towns 50-79%) </v>
      </c>
      <c r="P237" s="7">
        <f t="shared" si="20"/>
        <v>7.58</v>
      </c>
      <c r="Q237" s="49">
        <f t="shared" si="22"/>
        <v>21</v>
      </c>
      <c r="R237" s="49">
        <f t="shared" si="21"/>
        <v>21</v>
      </c>
      <c r="Z237" s="7"/>
    </row>
    <row r="238" spans="1:26" ht="14.4" x14ac:dyDescent="0.3">
      <c r="A238" s="22" t="s">
        <v>597</v>
      </c>
      <c r="B238" s="23" t="s">
        <v>38</v>
      </c>
      <c r="C238" s="22" t="str">
        <f>IFERROR(IFERROR(VLOOKUP(B238,classifications!$A$3:$B$330,2,FALSE),VLOOKUP(B238,'higher class'!$A$2:$B$33,2,FALSE)),"")</f>
        <v>Urban with Major Conurbation</v>
      </c>
      <c r="D238" s="22" t="str">
        <f>VLOOKUP(B238,region!$A$1:$B$344,2,FALSE)</f>
        <v>L</v>
      </c>
      <c r="E238" s="17">
        <f>VLOOKUP(B238,lifesatisfactionALL!$B$8:$N$431,VLOOKUP(frontsheet!$B$11,years!$A$1:$B$12,2,FALSE),FALSE)</f>
        <v>7.09</v>
      </c>
      <c r="F238" s="9"/>
      <c r="G238" s="9"/>
      <c r="H238" s="9"/>
      <c r="I238" s="21"/>
      <c r="M238" t="s">
        <v>248</v>
      </c>
      <c r="N238" t="str">
        <f>VLOOKUP(M238,class!A$1:B$370,2,FALSE)</f>
        <v>Shire district</v>
      </c>
      <c r="O238" s="22" t="str">
        <f>IFERROR(IFERROR(VLOOKUP(M238,classifications!$A$3:$B$340,2,FALSE),VLOOKUP(N238,'higher class'!$A$2:$B$33,2,FALSE)),"")</f>
        <v xml:space="preserve">Mainly Rural (rural including hub towns &gt;=80%) </v>
      </c>
      <c r="P238" s="7">
        <f t="shared" si="20"/>
        <v>7.79</v>
      </c>
      <c r="Q238" s="49">
        <f t="shared" si="22"/>
        <v>12</v>
      </c>
      <c r="R238" s="49">
        <f t="shared" si="21"/>
        <v>12</v>
      </c>
      <c r="Z238" s="7"/>
    </row>
    <row r="239" spans="1:26" ht="14.4" x14ac:dyDescent="0.3">
      <c r="A239" s="22" t="s">
        <v>598</v>
      </c>
      <c r="B239" s="23" t="s">
        <v>43</v>
      </c>
      <c r="C239" s="22" t="str">
        <f>IFERROR(IFERROR(VLOOKUP(B239,classifications!$A$3:$B$330,2,FALSE),VLOOKUP(B239,'higher class'!$A$2:$B$33,2,FALSE)),"")</f>
        <v>Urban with Major Conurbation</v>
      </c>
      <c r="D239" s="22" t="str">
        <f>VLOOKUP(B239,region!$A$1:$B$344,2,FALSE)</f>
        <v>L</v>
      </c>
      <c r="E239" s="17">
        <f>VLOOKUP(B239,lifesatisfactionALL!$B$8:$N$431,VLOOKUP(frontsheet!$B$11,years!$A$1:$B$12,2,FALSE),FALSE)</f>
        <v>7.33</v>
      </c>
      <c r="F239" s="9"/>
      <c r="G239" s="9"/>
      <c r="H239" s="9"/>
      <c r="I239" s="21"/>
      <c r="M239" t="s">
        <v>249</v>
      </c>
      <c r="N239" t="str">
        <f>VLOOKUP(M239,class!A$1:B$370,2,FALSE)</f>
        <v>Shire district</v>
      </c>
      <c r="O239" s="22" t="str">
        <f>IFERROR(IFERROR(VLOOKUP(M239,classifications!$A$3:$B$340,2,FALSE),VLOOKUP(N239,'higher class'!$A$2:$B$33,2,FALSE)),"")</f>
        <v xml:space="preserve">Mainly Rural (rural including hub towns &gt;=80%) </v>
      </c>
      <c r="P239" s="7">
        <f t="shared" si="20"/>
        <v>7.52</v>
      </c>
      <c r="Q239" s="49">
        <f t="shared" si="22"/>
        <v>33</v>
      </c>
      <c r="R239" s="49">
        <f t="shared" si="21"/>
        <v>33</v>
      </c>
      <c r="Z239" s="7"/>
    </row>
    <row r="240" spans="1:26" ht="14.4" x14ac:dyDescent="0.3">
      <c r="A240" s="22" t="s">
        <v>599</v>
      </c>
      <c r="B240" s="23" t="s">
        <v>78</v>
      </c>
      <c r="C240" s="22" t="str">
        <f>IFERROR(IFERROR(VLOOKUP(B240,classifications!$A$3:$B$330,2,FALSE),VLOOKUP(B240,'higher class'!$A$2:$B$33,2,FALSE)),"")</f>
        <v>Urban with Major Conurbation</v>
      </c>
      <c r="D240" s="22" t="str">
        <f>VLOOKUP(B240,region!$A$1:$B$344,2,FALSE)</f>
        <v>L</v>
      </c>
      <c r="E240" s="17">
        <f>VLOOKUP(B240,lifesatisfactionALL!$B$8:$N$431,VLOOKUP(frontsheet!$B$11,years!$A$1:$B$12,2,FALSE),FALSE)</f>
        <v>6.97</v>
      </c>
      <c r="F240" s="9"/>
      <c r="G240" s="9"/>
      <c r="H240" s="9"/>
      <c r="I240" s="21"/>
      <c r="M240" t="s">
        <v>251</v>
      </c>
      <c r="N240" t="str">
        <f>VLOOKUP(M240,class!A$1:B$370,2,FALSE)</f>
        <v>Shire district</v>
      </c>
      <c r="O240" s="22" t="str">
        <f>IFERROR(IFERROR(VLOOKUP(M240,classifications!$A$3:$B$340,2,FALSE),VLOOKUP(N240,'higher class'!$A$2:$B$33,2,FALSE)),"")</f>
        <v xml:space="preserve">Mainly Rural (rural including hub towns &gt;=80%) </v>
      </c>
      <c r="P240" s="7">
        <f t="shared" si="20"/>
        <v>7.81</v>
      </c>
      <c r="Q240" s="49">
        <f t="shared" si="22"/>
        <v>10</v>
      </c>
      <c r="R240" s="49">
        <f t="shared" si="21"/>
        <v>10</v>
      </c>
      <c r="Z240" s="7"/>
    </row>
    <row r="241" spans="1:26" ht="14.4" x14ac:dyDescent="0.3">
      <c r="A241" s="22" t="s">
        <v>600</v>
      </c>
      <c r="B241" s="23" t="s">
        <v>88</v>
      </c>
      <c r="C241" s="22" t="str">
        <f>IFERROR(IFERROR(VLOOKUP(B241,classifications!$A$3:$B$330,2,FALSE),VLOOKUP(B241,'higher class'!$A$2:$B$33,2,FALSE)),"")</f>
        <v>Urban with Major Conurbation</v>
      </c>
      <c r="D241" s="22" t="str">
        <f>VLOOKUP(B241,region!$A$1:$B$344,2,FALSE)</f>
        <v>L</v>
      </c>
      <c r="E241" s="17">
        <f>VLOOKUP(B241,lifesatisfactionALL!$B$8:$N$431,VLOOKUP(frontsheet!$B$11,years!$A$1:$B$12,2,FALSE),FALSE)</f>
        <v>7.28</v>
      </c>
      <c r="F241" s="9"/>
      <c r="G241" s="9"/>
      <c r="H241" s="9"/>
      <c r="I241" s="21"/>
      <c r="M241" t="s">
        <v>252</v>
      </c>
      <c r="N241" t="str">
        <f>VLOOKUP(M241,class!A$1:B$370,2,FALSE)</f>
        <v>Shire district</v>
      </c>
      <c r="O241" s="22" t="str">
        <f>IFERROR(IFERROR(VLOOKUP(M241,classifications!$A$3:$B$340,2,FALSE),VLOOKUP(N241,'higher class'!$A$2:$B$33,2,FALSE)),"")</f>
        <v>Urban with City and Town</v>
      </c>
      <c r="P241" s="7">
        <f t="shared" si="20"/>
        <v>7.58</v>
      </c>
      <c r="Q241" s="49">
        <f t="shared" si="22"/>
        <v>22</v>
      </c>
      <c r="R241" s="49">
        <f t="shared" si="21"/>
        <v>22</v>
      </c>
      <c r="Z241" s="7"/>
    </row>
    <row r="242" spans="1:26" ht="14.4" x14ac:dyDescent="0.3">
      <c r="A242" s="22" t="s">
        <v>601</v>
      </c>
      <c r="B242" s="23" t="s">
        <v>102</v>
      </c>
      <c r="C242" s="22" t="str">
        <f>IFERROR(IFERROR(VLOOKUP(B242,classifications!$A$3:$B$330,2,FALSE),VLOOKUP(B242,'higher class'!$A$2:$B$33,2,FALSE)),"")</f>
        <v>Urban with Major Conurbation</v>
      </c>
      <c r="D242" s="22" t="str">
        <f>VLOOKUP(B242,region!$A$1:$B$344,2,FALSE)</f>
        <v>L</v>
      </c>
      <c r="E242" s="17">
        <f>VLOOKUP(B242,lifesatisfactionALL!$B$8:$N$431,VLOOKUP(frontsheet!$B$11,years!$A$1:$B$12,2,FALSE),FALSE)</f>
        <v>7.41</v>
      </c>
      <c r="F242" s="9"/>
      <c r="G242" s="9"/>
      <c r="H242" s="9"/>
      <c r="I242" s="21"/>
      <c r="M242" t="s">
        <v>253</v>
      </c>
      <c r="N242" t="str">
        <f>VLOOKUP(M242,class!A$1:B$370,2,FALSE)</f>
        <v>Shire district</v>
      </c>
      <c r="O242" s="22" t="str">
        <f>IFERROR(IFERROR(VLOOKUP(M242,classifications!$A$3:$B$340,2,FALSE),VLOOKUP(N242,'higher class'!$A$2:$B$33,2,FALSE)),"")</f>
        <v xml:space="preserve">Largely Rural (rural including hub towns 50-79%) </v>
      </c>
      <c r="P242" s="7">
        <f t="shared" si="20"/>
        <v>7.58</v>
      </c>
      <c r="Q242" s="49">
        <f t="shared" si="22"/>
        <v>21</v>
      </c>
      <c r="R242" s="49">
        <f t="shared" si="21"/>
        <v>21</v>
      </c>
      <c r="Z242" s="7"/>
    </row>
    <row r="243" spans="1:26" ht="14.4" x14ac:dyDescent="0.3">
      <c r="A243" s="22" t="s">
        <v>602</v>
      </c>
      <c r="B243" s="23" t="s">
        <v>118</v>
      </c>
      <c r="C243" s="22" t="str">
        <f>IFERROR(IFERROR(VLOOKUP(B243,classifications!$A$3:$B$330,2,FALSE),VLOOKUP(B243,'higher class'!$A$2:$B$33,2,FALSE)),"")</f>
        <v>Urban with Major Conurbation</v>
      </c>
      <c r="D243" s="22" t="str">
        <f>VLOOKUP(B243,region!$A$1:$B$344,2,FALSE)</f>
        <v>L</v>
      </c>
      <c r="E243" s="17">
        <f>VLOOKUP(B243,lifesatisfactionALL!$B$8:$N$431,VLOOKUP(frontsheet!$B$11,years!$A$1:$B$12,2,FALSE),FALSE)</f>
        <v>7.48</v>
      </c>
      <c r="F243" s="9"/>
      <c r="G243" s="9"/>
      <c r="H243" s="9"/>
      <c r="I243" s="21"/>
      <c r="M243" t="s">
        <v>254</v>
      </c>
      <c r="N243" t="str">
        <f>VLOOKUP(M243,class!A$1:B$370,2,FALSE)</f>
        <v>Shire district</v>
      </c>
      <c r="O243" s="22" t="str">
        <f>IFERROR(IFERROR(VLOOKUP(M243,classifications!$A$3:$B$340,2,FALSE),VLOOKUP(N243,'higher class'!$A$2:$B$33,2,FALSE)),"")</f>
        <v>Urban with Significant Rural (rural including hub towns 26-49%)</v>
      </c>
      <c r="P243" s="7">
        <f t="shared" si="20"/>
        <v>8.11</v>
      </c>
      <c r="Q243" s="49">
        <f t="shared" si="22"/>
        <v>2</v>
      </c>
      <c r="R243" s="49">
        <f t="shared" si="21"/>
        <v>2</v>
      </c>
      <c r="Z243" s="7"/>
    </row>
    <row r="244" spans="1:26" ht="14.4" x14ac:dyDescent="0.3">
      <c r="A244" s="22" t="s">
        <v>603</v>
      </c>
      <c r="B244" s="23" t="s">
        <v>128</v>
      </c>
      <c r="C244" s="22" t="str">
        <f>IFERROR(IFERROR(VLOOKUP(B244,classifications!$A$3:$B$330,2,FALSE),VLOOKUP(B244,'higher class'!$A$2:$B$33,2,FALSE)),"")</f>
        <v>Urban with Major Conurbation</v>
      </c>
      <c r="D244" s="22" t="str">
        <f>VLOOKUP(B244,region!$A$1:$B$344,2,FALSE)</f>
        <v>L</v>
      </c>
      <c r="E244" s="17">
        <f>VLOOKUP(B244,lifesatisfactionALL!$B$8:$N$431,VLOOKUP(frontsheet!$B$11,years!$A$1:$B$12,2,FALSE),FALSE)</f>
        <v>7.55</v>
      </c>
      <c r="F244" s="9"/>
      <c r="G244" s="9"/>
      <c r="H244" s="9"/>
      <c r="I244" s="21"/>
      <c r="M244" t="s">
        <v>255</v>
      </c>
      <c r="N244" t="str">
        <f>VLOOKUP(M244,class!A$1:B$370,2,FALSE)</f>
        <v>Metropolitan district</v>
      </c>
      <c r="O244" s="22" t="str">
        <f>IFERROR(IFERROR(VLOOKUP(M244,classifications!$A$3:$B$340,2,FALSE),VLOOKUP(N244,'higher class'!$A$2:$B$33,2,FALSE)),"")</f>
        <v>Urban with Major Conurbation</v>
      </c>
      <c r="P244" s="7">
        <f t="shared" si="20"/>
        <v>7.28</v>
      </c>
      <c r="Q244" s="49">
        <f t="shared" si="22"/>
        <v>50</v>
      </c>
      <c r="R244" s="49">
        <f t="shared" si="21"/>
        <v>50</v>
      </c>
      <c r="Z244" s="7"/>
    </row>
    <row r="245" spans="1:26" ht="14.4" x14ac:dyDescent="0.3">
      <c r="A245" s="22" t="s">
        <v>604</v>
      </c>
      <c r="B245" s="23" t="s">
        <v>133</v>
      </c>
      <c r="C245" s="22" t="str">
        <f>IFERROR(IFERROR(VLOOKUP(B245,classifications!$A$3:$B$330,2,FALSE),VLOOKUP(B245,'higher class'!$A$2:$B$33,2,FALSE)),"")</f>
        <v>Urban with Major Conurbation</v>
      </c>
      <c r="D245" s="22" t="str">
        <f>VLOOKUP(B245,region!$A$1:$B$344,2,FALSE)</f>
        <v>L</v>
      </c>
      <c r="E245" s="17">
        <f>VLOOKUP(B245,lifesatisfactionALL!$B$8:$N$431,VLOOKUP(frontsheet!$B$11,years!$A$1:$B$12,2,FALSE),FALSE)</f>
        <v>7.47</v>
      </c>
      <c r="F245" s="9"/>
      <c r="G245" s="9"/>
      <c r="H245" s="9"/>
      <c r="I245" s="21"/>
      <c r="M245" t="s">
        <v>256</v>
      </c>
      <c r="N245" t="str">
        <f>VLOOKUP(M245,class!A$1:B$370,2,FALSE)</f>
        <v>Unitary authority</v>
      </c>
      <c r="O245" s="22" t="str">
        <f>IFERROR(IFERROR(VLOOKUP(M245,classifications!$A$3:$B$340,2,FALSE),VLOOKUP(N245,'higher class'!$A$2:$B$33,2,FALSE)),"")</f>
        <v>Urban with City and Town</v>
      </c>
      <c r="P245" s="7">
        <f t="shared" si="20"/>
        <v>7.23</v>
      </c>
      <c r="Q245" s="49">
        <f t="shared" si="22"/>
        <v>78</v>
      </c>
      <c r="R245" s="49">
        <f t="shared" si="21"/>
        <v>78</v>
      </c>
      <c r="Z245" s="7"/>
    </row>
    <row r="246" spans="1:26" ht="14.4" x14ac:dyDescent="0.3">
      <c r="A246" s="22" t="s">
        <v>605</v>
      </c>
      <c r="B246" s="23" t="s">
        <v>137</v>
      </c>
      <c r="C246" s="22" t="str">
        <f>IFERROR(IFERROR(VLOOKUP(B246,classifications!$A$3:$B$330,2,FALSE),VLOOKUP(B246,'higher class'!$A$2:$B$33,2,FALSE)),"")</f>
        <v>Urban with Major Conurbation</v>
      </c>
      <c r="D246" s="22" t="str">
        <f>VLOOKUP(B246,region!$A$1:$B$344,2,FALSE)</f>
        <v>L</v>
      </c>
      <c r="E246" s="17">
        <f>VLOOKUP(B246,lifesatisfactionALL!$B$8:$N$431,VLOOKUP(frontsheet!$B$11,years!$A$1:$B$12,2,FALSE),FALSE)</f>
        <v>7.56</v>
      </c>
      <c r="F246" s="9"/>
      <c r="G246" s="9"/>
      <c r="H246" s="9"/>
      <c r="I246" s="21"/>
      <c r="M246" t="s">
        <v>257</v>
      </c>
      <c r="N246" t="str">
        <f>VLOOKUP(M246,class!A$1:B$370,2,FALSE)</f>
        <v>Unitary authority</v>
      </c>
      <c r="O246" s="22" t="str">
        <f>IFERROR(IFERROR(VLOOKUP(M246,classifications!$A$3:$B$340,2,FALSE),VLOOKUP(N246,'higher class'!$A$2:$B$33,2,FALSE)),"")</f>
        <v>Urban with City and Town</v>
      </c>
      <c r="P246" s="7">
        <f t="shared" si="20"/>
        <v>7.36</v>
      </c>
      <c r="Q246" s="49">
        <f t="shared" si="22"/>
        <v>60</v>
      </c>
      <c r="R246" s="49">
        <f t="shared" si="21"/>
        <v>60</v>
      </c>
      <c r="Z246" s="7"/>
    </row>
    <row r="247" spans="1:26" ht="14.4" x14ac:dyDescent="0.3">
      <c r="A247" s="22" t="s">
        <v>606</v>
      </c>
      <c r="B247" s="23" t="s">
        <v>140</v>
      </c>
      <c r="C247" s="22" t="str">
        <f>IFERROR(IFERROR(VLOOKUP(B247,classifications!$A$3:$B$330,2,FALSE),VLOOKUP(B247,'higher class'!$A$2:$B$33,2,FALSE)),"")</f>
        <v>Urban with Major Conurbation</v>
      </c>
      <c r="D247" s="22" t="str">
        <f>VLOOKUP(B247,region!$A$1:$B$344,2,FALSE)</f>
        <v>L</v>
      </c>
      <c r="E247" s="17">
        <f>VLOOKUP(B247,lifesatisfactionALL!$B$8:$N$431,VLOOKUP(frontsheet!$B$11,years!$A$1:$B$12,2,FALSE),FALSE)</f>
        <v>7.62</v>
      </c>
      <c r="F247" s="9"/>
      <c r="G247" s="9"/>
      <c r="H247" s="9"/>
      <c r="I247" s="21"/>
      <c r="M247" t="s">
        <v>258</v>
      </c>
      <c r="N247" t="str">
        <f>VLOOKUP(M247,class!A$1:B$370,2,FALSE)</f>
        <v>London borough</v>
      </c>
      <c r="O247" s="22" t="str">
        <f>IFERROR(IFERROR(VLOOKUP(M247,classifications!$A$3:$B$340,2,FALSE),VLOOKUP(N247,'higher class'!$A$2:$B$33,2,FALSE)),"")</f>
        <v>Urban with Major Conurbation</v>
      </c>
      <c r="P247" s="7">
        <f t="shared" si="20"/>
        <v>7.23</v>
      </c>
      <c r="Q247" s="49">
        <f t="shared" si="22"/>
        <v>59</v>
      </c>
      <c r="R247" s="49">
        <f t="shared" si="21"/>
        <v>59</v>
      </c>
      <c r="Z247" s="7"/>
    </row>
    <row r="248" spans="1:26" ht="14.4" x14ac:dyDescent="0.3">
      <c r="A248" s="22" t="s">
        <v>607</v>
      </c>
      <c r="B248" s="23" t="s">
        <v>151</v>
      </c>
      <c r="C248" s="22" t="str">
        <f>IFERROR(IFERROR(VLOOKUP(B248,classifications!$A$3:$B$330,2,FALSE),VLOOKUP(B248,'higher class'!$A$2:$B$33,2,FALSE)),"")</f>
        <v>Urban with Major Conurbation</v>
      </c>
      <c r="D248" s="22" t="str">
        <f>VLOOKUP(B248,region!$A$1:$B$344,2,FALSE)</f>
        <v>L</v>
      </c>
      <c r="E248" s="17">
        <f>VLOOKUP(B248,lifesatisfactionALL!$B$8:$N$431,VLOOKUP(frontsheet!$B$11,years!$A$1:$B$12,2,FALSE),FALSE)</f>
        <v>7.58</v>
      </c>
      <c r="F248" s="9"/>
      <c r="G248" s="9"/>
      <c r="H248" s="9"/>
      <c r="I248" s="21"/>
      <c r="M248" t="s">
        <v>259</v>
      </c>
      <c r="N248" t="str">
        <f>VLOOKUP(M248,class!A$1:B$370,2,FALSE)</f>
        <v>Shire district</v>
      </c>
      <c r="O248" s="22" t="str">
        <f>IFERROR(IFERROR(VLOOKUP(M248,classifications!$A$3:$B$340,2,FALSE),VLOOKUP(N248,'higher class'!$A$2:$B$33,2,FALSE)),"")</f>
        <v>Urban with Major Conurbation</v>
      </c>
      <c r="P248" s="7">
        <f t="shared" si="20"/>
        <v>7.2</v>
      </c>
      <c r="Q248" s="49">
        <f t="shared" si="22"/>
        <v>62</v>
      </c>
      <c r="R248" s="49">
        <f t="shared" si="21"/>
        <v>62</v>
      </c>
      <c r="Z248" s="7"/>
    </row>
    <row r="249" spans="1:26" ht="14.4" x14ac:dyDescent="0.3">
      <c r="A249" s="22" t="s">
        <v>608</v>
      </c>
      <c r="B249" s="23" t="s">
        <v>172</v>
      </c>
      <c r="C249" s="22" t="str">
        <f>IFERROR(IFERROR(VLOOKUP(B249,classifications!$A$3:$B$330,2,FALSE),VLOOKUP(B249,'higher class'!$A$2:$B$33,2,FALSE)),"")</f>
        <v>Urban with Major Conurbation</v>
      </c>
      <c r="D249" s="22" t="str">
        <f>VLOOKUP(B249,region!$A$1:$B$344,2,FALSE)</f>
        <v>L</v>
      </c>
      <c r="E249" s="17">
        <f>VLOOKUP(B249,lifesatisfactionALL!$B$8:$N$431,VLOOKUP(frontsheet!$B$11,years!$A$1:$B$12,2,FALSE),FALSE)</f>
        <v>7.47</v>
      </c>
      <c r="F249" s="9"/>
      <c r="G249" s="9"/>
      <c r="H249" s="9"/>
      <c r="I249" s="21"/>
      <c r="M249" t="s">
        <v>260</v>
      </c>
      <c r="N249" t="str">
        <f>VLOOKUP(M249,class!A$1:B$370,2,FALSE)</f>
        <v>Shire district</v>
      </c>
      <c r="O249" s="22" t="str">
        <f>IFERROR(IFERROR(VLOOKUP(M249,classifications!$A$3:$B$340,2,FALSE),VLOOKUP(N249,'higher class'!$A$2:$B$33,2,FALSE)),"")</f>
        <v>Urban with City and Town</v>
      </c>
      <c r="P249" s="7">
        <f t="shared" si="20"/>
        <v>7.97</v>
      </c>
      <c r="Q249" s="49">
        <f t="shared" si="22"/>
        <v>5</v>
      </c>
      <c r="R249" s="49">
        <f t="shared" si="21"/>
        <v>5</v>
      </c>
      <c r="Z249" s="7"/>
    </row>
    <row r="250" spans="1:26" ht="14.4" x14ac:dyDescent="0.3">
      <c r="A250" s="22" t="s">
        <v>609</v>
      </c>
      <c r="B250" s="23" t="s">
        <v>212</v>
      </c>
      <c r="C250" s="22" t="str">
        <f>IFERROR(IFERROR(VLOOKUP(B250,classifications!$A$3:$B$330,2,FALSE),VLOOKUP(B250,'higher class'!$A$2:$B$33,2,FALSE)),"")</f>
        <v>Urban with Major Conurbation</v>
      </c>
      <c r="D250" s="22" t="str">
        <f>VLOOKUP(B250,region!$A$1:$B$344,2,FALSE)</f>
        <v>L</v>
      </c>
      <c r="E250" s="17">
        <f>VLOOKUP(B250,lifesatisfactionALL!$B$8:$N$431,VLOOKUP(frontsheet!$B$11,years!$A$1:$B$12,2,FALSE),FALSE)</f>
        <v>7.59</v>
      </c>
      <c r="F250" s="9"/>
      <c r="G250" s="9"/>
      <c r="H250" s="9"/>
      <c r="I250" s="21"/>
      <c r="M250" t="s">
        <v>262</v>
      </c>
      <c r="N250" t="str">
        <f>VLOOKUP(M250,class!A$1:B$370,2,FALSE)</f>
        <v>Metropolitan district</v>
      </c>
      <c r="O250" s="22" t="str">
        <f>IFERROR(IFERROR(VLOOKUP(M250,classifications!$A$3:$B$340,2,FALSE),VLOOKUP(N250,'higher class'!$A$2:$B$33,2,FALSE)),"")</f>
        <v>Urban with Major Conurbation</v>
      </c>
      <c r="P250" s="7">
        <f t="shared" si="20"/>
        <v>7.26</v>
      </c>
      <c r="Q250" s="49">
        <f t="shared" si="22"/>
        <v>54</v>
      </c>
      <c r="R250" s="49">
        <f t="shared" si="21"/>
        <v>54</v>
      </c>
      <c r="Z250" s="7"/>
    </row>
    <row r="251" spans="1:26" ht="14.4" x14ac:dyDescent="0.3">
      <c r="A251" s="22" t="s">
        <v>610</v>
      </c>
      <c r="B251" s="23" t="s">
        <v>217</v>
      </c>
      <c r="C251" s="22" t="str">
        <f>IFERROR(IFERROR(VLOOKUP(B251,classifications!$A$3:$B$330,2,FALSE),VLOOKUP(B251,'higher class'!$A$2:$B$33,2,FALSE)),"")</f>
        <v>Urban with Major Conurbation</v>
      </c>
      <c r="D251" s="22" t="str">
        <f>VLOOKUP(B251,region!$A$1:$B$344,2,FALSE)</f>
        <v>L</v>
      </c>
      <c r="E251" s="17">
        <f>VLOOKUP(B251,lifesatisfactionALL!$B$8:$N$431,VLOOKUP(frontsheet!$B$11,years!$A$1:$B$12,2,FALSE),FALSE)</f>
        <v>7.33</v>
      </c>
      <c r="F251" s="9"/>
      <c r="G251" s="9"/>
      <c r="H251" s="9"/>
      <c r="I251" s="21"/>
      <c r="M251" t="s">
        <v>263</v>
      </c>
      <c r="N251" t="str">
        <f>VLOOKUP(M251,class!A$1:B$370,2,FALSE)</f>
        <v>Shire district</v>
      </c>
      <c r="O251" s="22" t="str">
        <f>IFERROR(IFERROR(VLOOKUP(M251,classifications!$A$3:$B$340,2,FALSE),VLOOKUP(N251,'higher class'!$A$2:$B$33,2,FALSE)),"")</f>
        <v>Urban with Significant Rural (rural including hub towns 26-49%)</v>
      </c>
      <c r="P251" s="7">
        <f t="shared" si="20"/>
        <v>7.2</v>
      </c>
      <c r="Q251" s="49">
        <f t="shared" si="22"/>
        <v>49</v>
      </c>
      <c r="R251" s="49">
        <f t="shared" si="21"/>
        <v>49</v>
      </c>
      <c r="Z251" s="7"/>
    </row>
    <row r="252" spans="1:26" ht="14.4" x14ac:dyDescent="0.3">
      <c r="A252" s="22" t="s">
        <v>611</v>
      </c>
      <c r="B252" s="23" t="s">
        <v>274</v>
      </c>
      <c r="C252" s="22" t="str">
        <f>IFERROR(IFERROR(VLOOKUP(B252,classifications!$A$3:$B$330,2,FALSE),VLOOKUP(B252,'higher class'!$A$2:$B$33,2,FALSE)),"")</f>
        <v>Urban with Major Conurbation</v>
      </c>
      <c r="D252" s="22" t="str">
        <f>VLOOKUP(B252,region!$A$1:$B$344,2,FALSE)</f>
        <v>L</v>
      </c>
      <c r="E252" s="17">
        <f>VLOOKUP(B252,lifesatisfactionALL!$B$8:$N$431,VLOOKUP(frontsheet!$B$11,years!$A$1:$B$12,2,FALSE),FALSE)</f>
        <v>7.46</v>
      </c>
      <c r="F252" s="9"/>
      <c r="G252" s="9"/>
      <c r="H252" s="9"/>
      <c r="I252" s="21"/>
      <c r="M252" t="s">
        <v>264</v>
      </c>
      <c r="N252" t="str">
        <f>VLOOKUP(M252,class!A$1:B$370,2,FALSE)</f>
        <v>Shire district</v>
      </c>
      <c r="O252" s="22" t="str">
        <f>IFERROR(IFERROR(VLOOKUP(M252,classifications!$A$3:$B$340,2,FALSE),VLOOKUP(N252,'higher class'!$A$2:$B$33,2,FALSE)),"")</f>
        <v xml:space="preserve">Largely Rural (rural including hub towns 50-79%) </v>
      </c>
      <c r="P252" s="7">
        <f t="shared" si="20"/>
        <v>7.45</v>
      </c>
      <c r="Q252" s="49">
        <f t="shared" si="22"/>
        <v>29</v>
      </c>
      <c r="R252" s="49">
        <f t="shared" si="21"/>
        <v>29</v>
      </c>
      <c r="Z252" s="7"/>
    </row>
    <row r="253" spans="1:26" ht="14.4" x14ac:dyDescent="0.3">
      <c r="A253" s="22" t="s">
        <v>612</v>
      </c>
      <c r="B253" s="23" t="s">
        <v>299</v>
      </c>
      <c r="C253" s="22" t="str">
        <f>IFERROR(IFERROR(VLOOKUP(B253,classifications!$A$3:$B$330,2,FALSE),VLOOKUP(B253,'higher class'!$A$2:$B$33,2,FALSE)),"")</f>
        <v>Urban with Major Conurbation</v>
      </c>
      <c r="D253" s="22" t="str">
        <f>VLOOKUP(B253,region!$A$1:$B$344,2,FALSE)</f>
        <v>L</v>
      </c>
      <c r="E253" s="17">
        <f>VLOOKUP(B253,lifesatisfactionALL!$B$8:$N$431,VLOOKUP(frontsheet!$B$11,years!$A$1:$B$12,2,FALSE),FALSE)</f>
        <v>7.16</v>
      </c>
      <c r="F253" s="9"/>
      <c r="G253" s="9"/>
      <c r="H253" s="9"/>
      <c r="I253" s="21"/>
      <c r="M253" t="s">
        <v>265</v>
      </c>
      <c r="N253" t="str">
        <f>VLOOKUP(M253,class!A$1:B$370,2,FALSE)</f>
        <v>Shire district</v>
      </c>
      <c r="O253" s="22" t="str">
        <f>IFERROR(IFERROR(VLOOKUP(M253,classifications!$A$3:$B$340,2,FALSE),VLOOKUP(N253,'higher class'!$A$2:$B$33,2,FALSE)),"")</f>
        <v>Urban with City and Town</v>
      </c>
      <c r="P253" s="7">
        <f t="shared" si="20"/>
        <v>7.42</v>
      </c>
      <c r="Q253" s="49">
        <f t="shared" si="22"/>
        <v>48</v>
      </c>
      <c r="R253" s="49">
        <f t="shared" si="21"/>
        <v>48</v>
      </c>
      <c r="Z253" s="7"/>
    </row>
    <row r="254" spans="1:26" ht="14.4" x14ac:dyDescent="0.3">
      <c r="A254" s="22"/>
      <c r="B254" s="23"/>
      <c r="C254" s="22"/>
      <c r="D254" s="22"/>
      <c r="E254" s="9"/>
      <c r="F254" s="9"/>
      <c r="G254" s="9"/>
      <c r="H254" s="9"/>
      <c r="I254" s="21"/>
      <c r="M254" t="s">
        <v>266</v>
      </c>
      <c r="N254" t="str">
        <f>VLOOKUP(M254,class!A$1:B$370,2,FALSE)</f>
        <v>Metropolitan district</v>
      </c>
      <c r="O254" s="22" t="str">
        <f>IFERROR(IFERROR(VLOOKUP(M254,classifications!$A$3:$B$340,2,FALSE),VLOOKUP(N254,'higher class'!$A$2:$B$33,2,FALSE)),"")</f>
        <v>Urban with Major Conurbation</v>
      </c>
      <c r="P254" s="7">
        <f t="shared" si="20"/>
        <v>7.53</v>
      </c>
      <c r="Q254" s="49">
        <f t="shared" si="22"/>
        <v>17</v>
      </c>
      <c r="R254" s="49">
        <f t="shared" si="21"/>
        <v>17</v>
      </c>
      <c r="Z254" s="7"/>
    </row>
    <row r="255" spans="1:26" ht="14.4" x14ac:dyDescent="0.3">
      <c r="A255" s="19" t="s">
        <v>613</v>
      </c>
      <c r="B255" s="20" t="s">
        <v>614</v>
      </c>
      <c r="C255" s="45"/>
      <c r="D255" s="45"/>
      <c r="E255" s="17" t="str">
        <f>VLOOKUP(B255,lifesatisfactionALL!$B$8:$N$431,VLOOKUP(frontsheet!$B$11,years!$A$1:$B$12,2,FALSE),FALSE)</f>
        <v>x</v>
      </c>
      <c r="F255" s="9"/>
      <c r="G255" s="9"/>
      <c r="H255" s="9"/>
      <c r="I255" s="21"/>
      <c r="M255" t="s">
        <v>267</v>
      </c>
      <c r="N255" t="str">
        <f>VLOOKUP(M255,class!A$1:B$370,2,FALSE)</f>
        <v>Unitary authority</v>
      </c>
      <c r="O255" s="22" t="str">
        <f>IFERROR(IFERROR(VLOOKUP(M255,classifications!$A$3:$B$340,2,FALSE),VLOOKUP(N255,'higher class'!$A$2:$B$33,2,FALSE)),"")</f>
        <v>Urban with City and Town</v>
      </c>
      <c r="P255" s="7">
        <f t="shared" si="20"/>
        <v>7.33</v>
      </c>
      <c r="Q255" s="49">
        <f t="shared" si="22"/>
        <v>66</v>
      </c>
      <c r="R255" s="49">
        <f t="shared" si="21"/>
        <v>66</v>
      </c>
      <c r="Z255" s="7"/>
    </row>
    <row r="256" spans="1:26" ht="14.4" x14ac:dyDescent="0.3">
      <c r="A256" s="22" t="s">
        <v>615</v>
      </c>
      <c r="B256" s="23" t="s">
        <v>34</v>
      </c>
      <c r="C256" s="22" t="str">
        <f>IFERROR(IFERROR(VLOOKUP(B256,classifications!$A$3:$B$330,2,FALSE),VLOOKUP(B256,'higher class'!$A$2:$B$33,2,FALSE)),"")</f>
        <v>Urban with City and Town</v>
      </c>
      <c r="D256" s="22" t="str">
        <f>VLOOKUP(B256,region!$A$1:$B$344,2,FALSE)</f>
        <v>SE</v>
      </c>
      <c r="E256" s="17">
        <f>VLOOKUP(B256,lifesatisfactionALL!$B$8:$N$431,VLOOKUP(frontsheet!$B$11,years!$A$1:$B$12,2,FALSE),FALSE)</f>
        <v>7.55</v>
      </c>
      <c r="F256" s="9"/>
      <c r="G256" s="9"/>
      <c r="H256" s="9"/>
      <c r="I256" s="21"/>
      <c r="M256" t="s">
        <v>268</v>
      </c>
      <c r="N256" t="str">
        <f>VLOOKUP(M256,class!A$1:B$370,2,FALSE)</f>
        <v>Unitary authority</v>
      </c>
      <c r="O256" s="22" t="str">
        <f>IFERROR(IFERROR(VLOOKUP(M256,classifications!$A$3:$B$340,2,FALSE),VLOOKUP(N256,'higher class'!$A$2:$B$33,2,FALSE)),"")</f>
        <v>Urban with City and Town</v>
      </c>
      <c r="P256" s="7">
        <f t="shared" si="20"/>
        <v>7.16</v>
      </c>
      <c r="Q256" s="49">
        <f t="shared" si="22"/>
        <v>82</v>
      </c>
      <c r="R256" s="49">
        <f t="shared" si="21"/>
        <v>82</v>
      </c>
      <c r="Z256" s="7"/>
    </row>
    <row r="257" spans="1:26" ht="14.4" x14ac:dyDescent="0.3">
      <c r="A257" s="22" t="s">
        <v>616</v>
      </c>
      <c r="B257" s="23" t="s">
        <v>40</v>
      </c>
      <c r="C257" s="22" t="str">
        <f>IFERROR(IFERROR(VLOOKUP(B257,classifications!$A$3:$B$330,2,FALSE),VLOOKUP(B257,'higher class'!$A$2:$B$33,2,FALSE)),"")</f>
        <v>Urban with City and Town</v>
      </c>
      <c r="D257" s="22" t="str">
        <f>VLOOKUP(B257,region!$A$1:$B$344,2,FALSE)</f>
        <v>SE</v>
      </c>
      <c r="E257" s="17">
        <f>VLOOKUP(B257,lifesatisfactionALL!$B$8:$N$431,VLOOKUP(frontsheet!$B$11,years!$A$1:$B$12,2,FALSE),FALSE)</f>
        <v>7.39</v>
      </c>
      <c r="F257" s="9"/>
      <c r="G257" s="9"/>
      <c r="H257" s="9"/>
      <c r="I257" s="21"/>
      <c r="M257" t="s">
        <v>269</v>
      </c>
      <c r="N257" t="str">
        <f>VLOOKUP(M257,class!A$1:B$370,2,FALSE)</f>
        <v>Shire district</v>
      </c>
      <c r="O257" s="22" t="str">
        <f>IFERROR(IFERROR(VLOOKUP(M257,classifications!$A$3:$B$340,2,FALSE),VLOOKUP(N257,'higher class'!$A$2:$B$33,2,FALSE)),"")</f>
        <v xml:space="preserve">Mainly Rural (rural including hub towns &gt;=80%) </v>
      </c>
      <c r="P257" s="7">
        <f t="shared" si="20"/>
        <v>7.68</v>
      </c>
      <c r="Q257" s="49">
        <f t="shared" si="22"/>
        <v>17</v>
      </c>
      <c r="R257" s="49">
        <f t="shared" si="21"/>
        <v>17</v>
      </c>
      <c r="Z257" s="7"/>
    </row>
    <row r="258" spans="1:26" ht="14.4" x14ac:dyDescent="0.3">
      <c r="A258" s="22" t="s">
        <v>617</v>
      </c>
      <c r="B258" s="23" t="s">
        <v>144</v>
      </c>
      <c r="C258" s="22" t="str">
        <f>IFERROR(IFERROR(VLOOKUP(B258,classifications!$A$3:$B$330,2,FALSE),VLOOKUP(B258,'higher class'!$A$2:$B$33,2,FALSE)),"")</f>
        <v xml:space="preserve">Mainly Rural (rural including hub towns &gt;=80%) </v>
      </c>
      <c r="D258" s="22" t="str">
        <f>VLOOKUP(B258,region!$A$1:$B$344,2,FALSE)</f>
        <v>SE</v>
      </c>
      <c r="E258" s="17">
        <f>VLOOKUP(B258,lifesatisfactionALL!$B$8:$N$431,VLOOKUP(frontsheet!$B$11,years!$A$1:$B$12,2,FALSE),FALSE)</f>
        <v>7.42</v>
      </c>
      <c r="F258" s="9"/>
      <c r="G258" s="9"/>
      <c r="H258" s="9"/>
      <c r="I258" s="21"/>
      <c r="M258" t="s">
        <v>270</v>
      </c>
      <c r="N258" t="str">
        <f>VLOOKUP(M258,class!A$1:B$370,2,FALSE)</f>
        <v>Shire district</v>
      </c>
      <c r="O258" s="22" t="str">
        <f>IFERROR(IFERROR(VLOOKUP(M258,classifications!$A$3:$B$340,2,FALSE),VLOOKUP(N258,'higher class'!$A$2:$B$33,2,FALSE)),"")</f>
        <v>Urban with Significant Rural (rural including hub towns 26-49%)</v>
      </c>
      <c r="P258" s="7">
        <f t="shared" si="20"/>
        <v>7.46</v>
      </c>
      <c r="Q258" s="49">
        <f t="shared" si="22"/>
        <v>33</v>
      </c>
      <c r="R258" s="49">
        <f t="shared" si="21"/>
        <v>33</v>
      </c>
      <c r="Z258" s="7"/>
    </row>
    <row r="259" spans="1:26" ht="14.4" x14ac:dyDescent="0.3">
      <c r="A259" s="22" t="s">
        <v>618</v>
      </c>
      <c r="B259" s="23" t="s">
        <v>169</v>
      </c>
      <c r="C259" s="22" t="str">
        <f>IFERROR(IFERROR(VLOOKUP(B259,classifications!$A$3:$B$330,2,FALSE),VLOOKUP(B259,'higher class'!$A$2:$B$33,2,FALSE)),"")</f>
        <v>Urban with City and Town</v>
      </c>
      <c r="D259" s="22" t="str">
        <f>VLOOKUP(B259,region!$A$1:$B$344,2,FALSE)</f>
        <v>SE</v>
      </c>
      <c r="E259" s="17">
        <f>VLOOKUP(B259,lifesatisfactionALL!$B$8:$N$431,VLOOKUP(frontsheet!$B$11,years!$A$1:$B$12,2,FALSE),FALSE)</f>
        <v>7.29</v>
      </c>
      <c r="F259" s="9"/>
      <c r="G259" s="9"/>
      <c r="H259" s="9"/>
      <c r="I259" s="21"/>
      <c r="M259" t="s">
        <v>1034</v>
      </c>
      <c r="N259" t="str">
        <f>VLOOKUP(M259,class!A$1:B$370,2,FALSE)</f>
        <v>Shire district</v>
      </c>
      <c r="O259" s="22" t="str">
        <f>IFERROR(IFERROR(VLOOKUP(M259,classifications!$A$3:$B$340,2,FALSE),VLOOKUP(N259,'higher class'!$A$2:$B$33,2,FALSE)),"")</f>
        <v xml:space="preserve">Largely Rural (rural including hub towns 50-79%) </v>
      </c>
      <c r="P259" s="7">
        <f t="shared" ref="P259:P314" si="23">VLOOKUP($M259,$B$7:$E$430,4,FALSE)</f>
        <v>7.54</v>
      </c>
      <c r="Q259" s="49">
        <f t="shared" si="22"/>
        <v>25</v>
      </c>
      <c r="R259" s="49">
        <f t="shared" ref="R259:R314" si="24">IF(P259="x",9999,Q259)</f>
        <v>25</v>
      </c>
      <c r="Z259" s="7"/>
    </row>
    <row r="260" spans="1:26" ht="14.4" x14ac:dyDescent="0.3">
      <c r="A260" s="22" t="s">
        <v>619</v>
      </c>
      <c r="B260" s="23" t="s">
        <v>177</v>
      </c>
      <c r="C260" s="22" t="str">
        <f>IFERROR(IFERROR(VLOOKUP(B260,classifications!$A$3:$B$330,2,FALSE),VLOOKUP(B260,'higher class'!$A$2:$B$33,2,FALSE)),"")</f>
        <v>Urban with City and Town</v>
      </c>
      <c r="D260" s="22" t="str">
        <f>VLOOKUP(B260,region!$A$1:$B$344,2,FALSE)</f>
        <v>SE</v>
      </c>
      <c r="E260" s="17">
        <f>VLOOKUP(B260,lifesatisfactionALL!$B$8:$N$431,VLOOKUP(frontsheet!$B$11,years!$A$1:$B$12,2,FALSE),FALSE)</f>
        <v>7.51</v>
      </c>
      <c r="F260" s="9"/>
      <c r="G260" s="9"/>
      <c r="H260" s="9"/>
      <c r="I260" s="21"/>
      <c r="M260" t="s">
        <v>272</v>
      </c>
      <c r="N260" t="str">
        <f>VLOOKUP(M260,class!A$1:B$370,2,FALSE)</f>
        <v>Metropolitan district</v>
      </c>
      <c r="O260" s="22" t="str">
        <f>IFERROR(IFERROR(VLOOKUP(M260,classifications!$A$3:$B$340,2,FALSE),VLOOKUP(N260,'higher class'!$A$2:$B$33,2,FALSE)),"")</f>
        <v>Urban with Major Conurbation</v>
      </c>
      <c r="P260" s="7">
        <f t="shared" si="23"/>
        <v>7.3</v>
      </c>
      <c r="Q260" s="49">
        <f t="shared" si="22"/>
        <v>47</v>
      </c>
      <c r="R260" s="49">
        <f t="shared" si="24"/>
        <v>47</v>
      </c>
      <c r="Z260" s="7"/>
    </row>
    <row r="261" spans="1:26" ht="14.4" x14ac:dyDescent="0.3">
      <c r="A261" s="22" t="s">
        <v>620</v>
      </c>
      <c r="B261" s="23" t="s">
        <v>208</v>
      </c>
      <c r="C261" s="22" t="str">
        <f>IFERROR(IFERROR(VLOOKUP(B261,classifications!$A$3:$B$330,2,FALSE),VLOOKUP(B261,'higher class'!$A$2:$B$33,2,FALSE)),"")</f>
        <v>Urban with City and Town</v>
      </c>
      <c r="D261" s="22" t="str">
        <f>VLOOKUP(B261,region!$A$1:$B$344,2,FALSE)</f>
        <v>SE</v>
      </c>
      <c r="E261" s="17">
        <f>VLOOKUP(B261,lifesatisfactionALL!$B$8:$N$431,VLOOKUP(frontsheet!$B$11,years!$A$1:$B$12,2,FALSE),FALSE)</f>
        <v>7.38</v>
      </c>
      <c r="F261" s="9"/>
      <c r="G261" s="9"/>
      <c r="H261" s="9"/>
      <c r="I261" s="21"/>
      <c r="M261" t="s">
        <v>273</v>
      </c>
      <c r="N261" t="str">
        <f>VLOOKUP(M261,class!A$1:B$370,2,FALSE)</f>
        <v>Shire district</v>
      </c>
      <c r="O261" s="22" t="str">
        <f>IFERROR(IFERROR(VLOOKUP(M261,classifications!$A$3:$B$340,2,FALSE),VLOOKUP(N261,'higher class'!$A$2:$B$33,2,FALSE)),"")</f>
        <v>Urban with City and Town</v>
      </c>
      <c r="P261" s="7">
        <f t="shared" si="23"/>
        <v>8.0299999999999994</v>
      </c>
      <c r="Q261" s="49">
        <f t="shared" si="22"/>
        <v>4</v>
      </c>
      <c r="R261" s="49">
        <f t="shared" si="24"/>
        <v>4</v>
      </c>
      <c r="Z261" s="7"/>
    </row>
    <row r="262" spans="1:26" ht="14.4" x14ac:dyDescent="0.3">
      <c r="A262" s="22" t="s">
        <v>621</v>
      </c>
      <c r="B262" s="23" t="s">
        <v>211</v>
      </c>
      <c r="C262" s="22" t="str">
        <f>IFERROR(IFERROR(VLOOKUP(B262,classifications!$A$3:$B$330,2,FALSE),VLOOKUP(B262,'higher class'!$A$2:$B$33,2,FALSE)),"")</f>
        <v>Urban with City and Town</v>
      </c>
      <c r="D262" s="22" t="str">
        <f>VLOOKUP(B262,region!$A$1:$B$344,2,FALSE)</f>
        <v>SE</v>
      </c>
      <c r="E262" s="17">
        <f>VLOOKUP(B262,lifesatisfactionALL!$B$8:$N$431,VLOOKUP(frontsheet!$B$11,years!$A$1:$B$12,2,FALSE),FALSE)</f>
        <v>7.43</v>
      </c>
      <c r="F262" s="9"/>
      <c r="G262" s="9"/>
      <c r="H262" s="9"/>
      <c r="I262" s="21"/>
      <c r="M262" t="s">
        <v>274</v>
      </c>
      <c r="N262" t="str">
        <f>VLOOKUP(M262,class!A$1:B$370,2,FALSE)</f>
        <v>London borough</v>
      </c>
      <c r="O262" s="22" t="str">
        <f>IFERROR(IFERROR(VLOOKUP(M262,classifications!$A$3:$B$340,2,FALSE),VLOOKUP(N262,'higher class'!$A$2:$B$33,2,FALSE)),"")</f>
        <v>Urban with Major Conurbation</v>
      </c>
      <c r="P262" s="7">
        <f t="shared" si="23"/>
        <v>7.46</v>
      </c>
      <c r="Q262" s="49">
        <f t="shared" si="22"/>
        <v>29</v>
      </c>
      <c r="R262" s="49">
        <f t="shared" si="24"/>
        <v>29</v>
      </c>
      <c r="Z262" s="7"/>
    </row>
    <row r="263" spans="1:26" ht="14.4" x14ac:dyDescent="0.3">
      <c r="A263" s="22" t="s">
        <v>622</v>
      </c>
      <c r="B263" s="23" t="s">
        <v>239</v>
      </c>
      <c r="C263" s="22" t="str">
        <f>IFERROR(IFERROR(VLOOKUP(B263,classifications!$A$3:$B$330,2,FALSE),VLOOKUP(B263,'higher class'!$A$2:$B$33,2,FALSE)),"")</f>
        <v>Urban with City and Town</v>
      </c>
      <c r="D263" s="22" t="str">
        <f>VLOOKUP(B263,region!$A$1:$B$344,2,FALSE)</f>
        <v>SE</v>
      </c>
      <c r="E263" s="17">
        <f>VLOOKUP(B263,lifesatisfactionALL!$B$8:$N$431,VLOOKUP(frontsheet!$B$11,years!$A$1:$B$12,2,FALSE),FALSE)</f>
        <v>7.25</v>
      </c>
      <c r="F263" s="9"/>
      <c r="G263" s="9"/>
      <c r="H263" s="9"/>
      <c r="I263" s="21"/>
      <c r="M263" t="s">
        <v>275</v>
      </c>
      <c r="N263" t="str">
        <f>VLOOKUP(M263,class!A$1:B$370,2,FALSE)</f>
        <v>Shire district</v>
      </c>
      <c r="O263" s="22" t="str">
        <f>IFERROR(IFERROR(VLOOKUP(M263,classifications!$A$3:$B$340,2,FALSE),VLOOKUP(N263,'higher class'!$A$2:$B$33,2,FALSE)),"")</f>
        <v xml:space="preserve">Largely Rural (rural including hub towns 50-79%) </v>
      </c>
      <c r="P263" s="7">
        <f t="shared" si="23"/>
        <v>7.42</v>
      </c>
      <c r="Q263" s="49">
        <f t="shared" ref="Q263:Q314" si="25">1+SUMPRODUCT((O$7:O$314=O263)*(P$7:P$314&gt;P263))</f>
        <v>32</v>
      </c>
      <c r="R263" s="49">
        <f t="shared" si="24"/>
        <v>32</v>
      </c>
      <c r="Z263" s="7"/>
    </row>
    <row r="264" spans="1:26" ht="14.4" x14ac:dyDescent="0.3">
      <c r="A264" s="22" t="s">
        <v>623</v>
      </c>
      <c r="B264" s="23" t="s">
        <v>256</v>
      </c>
      <c r="C264" s="22" t="str">
        <f>IFERROR(IFERROR(VLOOKUP(B264,classifications!$A$3:$B$330,2,FALSE),VLOOKUP(B264,'higher class'!$A$2:$B$33,2,FALSE)),"")</f>
        <v>Urban with City and Town</v>
      </c>
      <c r="D264" s="22" t="str">
        <f>VLOOKUP(B264,region!$A$1:$B$344,2,FALSE)</f>
        <v>SE</v>
      </c>
      <c r="E264" s="17">
        <f>VLOOKUP(B264,lifesatisfactionALL!$B$8:$N$431,VLOOKUP(frontsheet!$B$11,years!$A$1:$B$12,2,FALSE),FALSE)</f>
        <v>7.23</v>
      </c>
      <c r="F264" s="9"/>
      <c r="G264" s="9"/>
      <c r="H264" s="9"/>
      <c r="I264" s="21"/>
      <c r="M264" t="s">
        <v>276</v>
      </c>
      <c r="N264" t="str">
        <f>VLOOKUP(M264,class!A$1:B$370,2,FALSE)</f>
        <v>Unitary authority</v>
      </c>
      <c r="O264" s="22" t="str">
        <f>IFERROR(IFERROR(VLOOKUP(M264,classifications!$A$3:$B$340,2,FALSE),VLOOKUP(N264,'higher class'!$A$2:$B$33,2,FALSE)),"")</f>
        <v>Urban with City and Town</v>
      </c>
      <c r="P264" s="7">
        <f t="shared" si="23"/>
        <v>7.43</v>
      </c>
      <c r="Q264" s="49">
        <f t="shared" si="25"/>
        <v>46</v>
      </c>
      <c r="R264" s="49">
        <f t="shared" si="24"/>
        <v>46</v>
      </c>
      <c r="Z264" s="7"/>
    </row>
    <row r="265" spans="1:26" ht="14.4" x14ac:dyDescent="0.3">
      <c r="A265" s="22" t="s">
        <v>624</v>
      </c>
      <c r="B265" s="23" t="s">
        <v>309</v>
      </c>
      <c r="C265" s="22" t="str">
        <f>IFERROR(IFERROR(VLOOKUP(B265,classifications!$A$3:$B$330,2,FALSE),VLOOKUP(B265,'higher class'!$A$2:$B$33,2,FALSE)),"")</f>
        <v>Urban with Significant Rural (rural including hub towns 26-49%)</v>
      </c>
      <c r="D265" s="22" t="str">
        <f>VLOOKUP(B265,region!$A$1:$B$344,2,FALSE)</f>
        <v>SE</v>
      </c>
      <c r="E265" s="17">
        <f>VLOOKUP(B265,lifesatisfactionALL!$B$8:$N$431,VLOOKUP(frontsheet!$B$11,years!$A$1:$B$12,2,FALSE),FALSE)</f>
        <v>7.5</v>
      </c>
      <c r="F265" s="9"/>
      <c r="G265" s="9"/>
      <c r="H265" s="9"/>
      <c r="I265" s="21"/>
      <c r="M265" t="s">
        <v>277</v>
      </c>
      <c r="N265" t="str">
        <f>VLOOKUP(M265,class!A$1:B$370,2,FALSE)</f>
        <v>Metropolitan district</v>
      </c>
      <c r="O265" s="22" t="str">
        <f>IFERROR(IFERROR(VLOOKUP(M265,classifications!$A$3:$B$340,2,FALSE),VLOOKUP(N265,'higher class'!$A$2:$B$33,2,FALSE)),"")</f>
        <v>Urban with Major Conurbation</v>
      </c>
      <c r="P265" s="7">
        <f t="shared" si="23"/>
        <v>7.32</v>
      </c>
      <c r="Q265" s="49">
        <f t="shared" si="25"/>
        <v>44</v>
      </c>
      <c r="R265" s="49">
        <f t="shared" si="24"/>
        <v>44</v>
      </c>
      <c r="Z265" s="7"/>
    </row>
    <row r="266" spans="1:26" ht="14.4" x14ac:dyDescent="0.3">
      <c r="A266" s="22" t="s">
        <v>625</v>
      </c>
      <c r="B266" s="23" t="s">
        <v>321</v>
      </c>
      <c r="C266" s="22" t="str">
        <f>IFERROR(IFERROR(VLOOKUP(B266,classifications!$A$3:$B$330,2,FALSE),VLOOKUP(B266,'higher class'!$A$2:$B$33,2,FALSE)),"")</f>
        <v>Urban with City and Town</v>
      </c>
      <c r="D266" s="22" t="str">
        <f>VLOOKUP(B266,region!$A$1:$B$344,2,FALSE)</f>
        <v>SE</v>
      </c>
      <c r="E266" s="17">
        <f>VLOOKUP(B266,lifesatisfactionALL!$B$8:$N$431,VLOOKUP(frontsheet!$B$11,years!$A$1:$B$12,2,FALSE),FALSE)</f>
        <v>7.59</v>
      </c>
      <c r="F266" s="9"/>
      <c r="G266" s="9"/>
      <c r="H266" s="9"/>
      <c r="I266" s="21"/>
      <c r="M266" t="s">
        <v>278</v>
      </c>
      <c r="N266" t="str">
        <f>VLOOKUP(M266,class!A$1:B$370,2,FALSE)</f>
        <v>Shire district</v>
      </c>
      <c r="O266" s="22" t="str">
        <f>IFERROR(IFERROR(VLOOKUP(M266,classifications!$A$3:$B$340,2,FALSE),VLOOKUP(N266,'higher class'!$A$2:$B$33,2,FALSE)),"")</f>
        <v>Urban with City and Town</v>
      </c>
      <c r="P266" s="7">
        <f t="shared" si="23"/>
        <v>7.61</v>
      </c>
      <c r="Q266" s="49">
        <f t="shared" si="25"/>
        <v>17</v>
      </c>
      <c r="R266" s="49">
        <f t="shared" si="24"/>
        <v>17</v>
      </c>
      <c r="Z266" s="7"/>
    </row>
    <row r="267" spans="1:26" ht="14.4" x14ac:dyDescent="0.3">
      <c r="A267" s="22" t="s">
        <v>626</v>
      </c>
      <c r="B267" s="23" t="s">
        <v>324</v>
      </c>
      <c r="C267" s="22" t="str">
        <f>IFERROR(IFERROR(VLOOKUP(B267,classifications!$A$3:$B$330,2,FALSE),VLOOKUP(B267,'higher class'!$A$2:$B$33,2,FALSE)),"")</f>
        <v>Urban with City and Town</v>
      </c>
      <c r="D267" s="22" t="str">
        <f>VLOOKUP(B267,region!$A$1:$B$344,2,FALSE)</f>
        <v>SE</v>
      </c>
      <c r="E267" s="17">
        <f>VLOOKUP(B267,lifesatisfactionALL!$B$8:$N$431,VLOOKUP(frontsheet!$B$11,years!$A$1:$B$12,2,FALSE),FALSE)</f>
        <v>7.57</v>
      </c>
      <c r="F267" s="9"/>
      <c r="G267" s="9"/>
      <c r="H267" s="9"/>
      <c r="I267" s="21"/>
      <c r="M267" t="s">
        <v>279</v>
      </c>
      <c r="N267" t="str">
        <f>VLOOKUP(M267,class!A$1:B$370,2,FALSE)</f>
        <v>Shire district</v>
      </c>
      <c r="O267" s="22" t="str">
        <f>IFERROR(IFERROR(VLOOKUP(M267,classifications!$A$3:$B$340,2,FALSE),VLOOKUP(N267,'higher class'!$A$2:$B$33,2,FALSE)),"")</f>
        <v>Urban with Significant Rural (rural including hub towns 26-49%)</v>
      </c>
      <c r="P267" s="7">
        <f t="shared" si="23"/>
        <v>7.4</v>
      </c>
      <c r="Q267" s="49">
        <f t="shared" si="25"/>
        <v>40</v>
      </c>
      <c r="R267" s="49">
        <f t="shared" si="24"/>
        <v>40</v>
      </c>
      <c r="Z267" s="7"/>
    </row>
    <row r="268" spans="1:26" ht="14.4" x14ac:dyDescent="0.3">
      <c r="A268" s="22" t="s">
        <v>627</v>
      </c>
      <c r="B268" s="23" t="s">
        <v>885</v>
      </c>
      <c r="C268" s="22" t="str">
        <f>IFERROR(IFERROR(VLOOKUP(B268,classifications!$A$3:$B$330,2,FALSE),VLOOKUP(B268,'higher class'!$A$2:$B$33,2,FALSE)),"")</f>
        <v>Urban with Significant Rural (rural including hub towns 26-49%)</v>
      </c>
      <c r="D268" s="22" t="str">
        <f>VLOOKUP(B268,region!$A$1:$B$344,2,FALSE)</f>
        <v>SE</v>
      </c>
      <c r="E268" s="17">
        <f>VLOOKUP(B268,lifesatisfactionALL!$B$8:$N$431,VLOOKUP(frontsheet!$B$11,years!$A$1:$B$12,2,FALSE),FALSE)</f>
        <v>7.63</v>
      </c>
      <c r="F268" s="9"/>
      <c r="G268" s="9"/>
      <c r="H268" s="9"/>
      <c r="I268" s="21"/>
      <c r="M268" t="s">
        <v>281</v>
      </c>
      <c r="N268" t="str">
        <f>VLOOKUP(M268,class!A$1:B$370,2,FALSE)</f>
        <v>Shire district</v>
      </c>
      <c r="O268" s="22" t="str">
        <f>IFERROR(IFERROR(VLOOKUP(M268,classifications!$A$3:$B$340,2,FALSE),VLOOKUP(N268,'higher class'!$A$2:$B$33,2,FALSE)),"")</f>
        <v xml:space="preserve">Largely Rural (rural including hub towns 50-79%) </v>
      </c>
      <c r="P268" s="7">
        <f t="shared" si="23"/>
        <v>7.46</v>
      </c>
      <c r="Q268" s="49">
        <f t="shared" si="25"/>
        <v>28</v>
      </c>
      <c r="R268" s="49">
        <f t="shared" si="24"/>
        <v>28</v>
      </c>
      <c r="Z268" s="7"/>
    </row>
    <row r="269" spans="1:26" ht="14.4" x14ac:dyDescent="0.3">
      <c r="A269" s="22" t="s">
        <v>628</v>
      </c>
      <c r="B269" s="23" t="s">
        <v>337</v>
      </c>
      <c r="C269" s="22" t="str">
        <f>IFERROR(IFERROR(VLOOKUP(B269,classifications!$A$3:$B$330,2,FALSE),VLOOKUP(B269,'higher class'!$A$2:$B$33,2,FALSE)),"")</f>
        <v>Urban with Significant Rural</v>
      </c>
      <c r="D269" s="22" t="str">
        <f>VLOOKUP(B269,region!$A$1:$B$344,2,FALSE)</f>
        <v>SE</v>
      </c>
      <c r="E269" s="17">
        <f>VLOOKUP(B269,lifesatisfactionALL!$B$8:$N$431,VLOOKUP(frontsheet!$B$11,years!$A$1:$B$12,2,FALSE),FALSE)</f>
        <v>7.27</v>
      </c>
      <c r="F269" s="9"/>
      <c r="G269" s="9"/>
      <c r="H269" s="9"/>
      <c r="I269" s="21"/>
      <c r="M269" t="s">
        <v>282</v>
      </c>
      <c r="N269" t="str">
        <f>VLOOKUP(M269,class!A$1:B$370,2,FALSE)</f>
        <v>Unitary authority</v>
      </c>
      <c r="O269" s="22" t="str">
        <f>IFERROR(IFERROR(VLOOKUP(M269,classifications!$A$3:$B$340,2,FALSE),VLOOKUP(N269,'higher class'!$A$2:$B$33,2,FALSE)),"")</f>
        <v>Urban with City and Town</v>
      </c>
      <c r="P269" s="7">
        <f t="shared" si="23"/>
        <v>7.49</v>
      </c>
      <c r="Q269" s="49">
        <f t="shared" si="25"/>
        <v>35</v>
      </c>
      <c r="R269" s="49">
        <f t="shared" si="24"/>
        <v>35</v>
      </c>
      <c r="Z269" s="7"/>
    </row>
    <row r="270" spans="1:26" ht="14.4" x14ac:dyDescent="0.3">
      <c r="A270" s="22" t="s">
        <v>629</v>
      </c>
      <c r="B270" s="23" t="s">
        <v>98</v>
      </c>
      <c r="C270" s="22" t="str">
        <f>IFERROR(IFERROR(VLOOKUP(B270,classifications!$A$3:$B$330,2,FALSE),VLOOKUP(B270,'higher class'!$A$2:$B$33,2,FALSE)),"")</f>
        <v>Urban with City and Town</v>
      </c>
      <c r="D270" s="22" t="str">
        <f>VLOOKUP(B270,region!$A$1:$B$344,2,FALSE)</f>
        <v>SE</v>
      </c>
      <c r="E270" s="17">
        <f>VLOOKUP(B270,lifesatisfactionALL!$B$8:$N$431,VLOOKUP(frontsheet!$B$11,years!$A$1:$B$12,2,FALSE),FALSE)</f>
        <v>6.68</v>
      </c>
      <c r="F270" s="9"/>
      <c r="G270" s="9"/>
      <c r="H270" s="9"/>
      <c r="I270" s="21"/>
      <c r="M270" t="s">
        <v>283</v>
      </c>
      <c r="N270" t="str">
        <f>VLOOKUP(M270,class!A$1:B$370,2,FALSE)</f>
        <v>Shire district</v>
      </c>
      <c r="O270" s="22" t="str">
        <f>IFERROR(IFERROR(VLOOKUP(M270,classifications!$A$3:$B$340,2,FALSE),VLOOKUP(N270,'higher class'!$A$2:$B$33,2,FALSE)),"")</f>
        <v xml:space="preserve">Largely Rural (rural including hub towns 50-79%) </v>
      </c>
      <c r="P270" s="7">
        <f t="shared" si="23"/>
        <v>7.34</v>
      </c>
      <c r="Q270" s="49">
        <f t="shared" si="25"/>
        <v>36</v>
      </c>
      <c r="R270" s="49">
        <f t="shared" si="24"/>
        <v>36</v>
      </c>
      <c r="Z270" s="7"/>
    </row>
    <row r="271" spans="1:26" ht="14.4" x14ac:dyDescent="0.3">
      <c r="A271" s="22" t="s">
        <v>630</v>
      </c>
      <c r="B271" s="23" t="s">
        <v>131</v>
      </c>
      <c r="C271" s="22" t="str">
        <f>IFERROR(IFERROR(VLOOKUP(B271,classifications!$A$3:$B$330,2,FALSE),VLOOKUP(B271,'higher class'!$A$2:$B$33,2,FALSE)),"")</f>
        <v>Urban with City and Town</v>
      </c>
      <c r="D271" s="22" t="str">
        <f>VLOOKUP(B271,region!$A$1:$B$344,2,FALSE)</f>
        <v>SE</v>
      </c>
      <c r="E271" s="17">
        <f>VLOOKUP(B271,lifesatisfactionALL!$B$8:$N$431,VLOOKUP(frontsheet!$B$11,years!$A$1:$B$12,2,FALSE),FALSE)</f>
        <v>6.93</v>
      </c>
      <c r="F271" s="9"/>
      <c r="G271" s="9"/>
      <c r="H271" s="9"/>
      <c r="I271" s="21"/>
      <c r="M271" t="s">
        <v>284</v>
      </c>
      <c r="N271" t="str">
        <f>VLOOKUP(M271,class!A$1:B$370,2,FALSE)</f>
        <v>Shire district</v>
      </c>
      <c r="O271" s="22" t="str">
        <f>IFERROR(IFERROR(VLOOKUP(M271,classifications!$A$3:$B$340,2,FALSE),VLOOKUP(N271,'higher class'!$A$2:$B$33,2,FALSE)),"")</f>
        <v>Urban with Significant Rural (rural including hub towns 26-49%)</v>
      </c>
      <c r="P271" s="7">
        <f t="shared" si="23"/>
        <v>7.9</v>
      </c>
      <c r="Q271" s="49">
        <f t="shared" si="25"/>
        <v>9</v>
      </c>
      <c r="R271" s="49">
        <f t="shared" si="24"/>
        <v>9</v>
      </c>
      <c r="Z271" s="7"/>
    </row>
    <row r="272" spans="1:26" ht="14.4" x14ac:dyDescent="0.3">
      <c r="A272" s="22" t="s">
        <v>631</v>
      </c>
      <c r="B272" s="23" t="s">
        <v>158</v>
      </c>
      <c r="C272" s="22" t="str">
        <f>IFERROR(IFERROR(VLOOKUP(B272,classifications!$A$3:$B$330,2,FALSE),VLOOKUP(B272,'higher class'!$A$2:$B$33,2,FALSE)),"")</f>
        <v>Urban with Significant Rural (rural including hub towns 26-49%)</v>
      </c>
      <c r="D272" s="22" t="str">
        <f>VLOOKUP(B272,region!$A$1:$B$344,2,FALSE)</f>
        <v>SE</v>
      </c>
      <c r="E272" s="17">
        <f>VLOOKUP(B272,lifesatisfactionALL!$B$8:$N$431,VLOOKUP(frontsheet!$B$11,years!$A$1:$B$12,2,FALSE),FALSE)</f>
        <v>7.35</v>
      </c>
      <c r="F272" s="9"/>
      <c r="G272" s="9"/>
      <c r="H272" s="9"/>
      <c r="I272" s="21"/>
      <c r="M272" t="s">
        <v>285</v>
      </c>
      <c r="N272" t="str">
        <f>VLOOKUP(M272,class!A$1:B$370,2,FALSE)</f>
        <v>Shire district</v>
      </c>
      <c r="O272" s="22" t="str">
        <f>IFERROR(IFERROR(VLOOKUP(M272,classifications!$A$3:$B$340,2,FALSE),VLOOKUP(N272,'higher class'!$A$2:$B$33,2,FALSE)),"")</f>
        <v xml:space="preserve">Largely Rural (rural including hub towns 50-79%) </v>
      </c>
      <c r="P272" s="7">
        <f t="shared" si="23"/>
        <v>7.62</v>
      </c>
      <c r="Q272" s="49">
        <f t="shared" si="25"/>
        <v>17</v>
      </c>
      <c r="R272" s="49">
        <f t="shared" si="24"/>
        <v>17</v>
      </c>
      <c r="Z272" s="7"/>
    </row>
    <row r="273" spans="1:26" ht="14.4" x14ac:dyDescent="0.3">
      <c r="A273" s="22" t="s">
        <v>632</v>
      </c>
      <c r="B273" s="23" t="s">
        <v>222</v>
      </c>
      <c r="C273" s="22" t="str">
        <f>IFERROR(IFERROR(VLOOKUP(B273,classifications!$A$3:$B$330,2,FALSE),VLOOKUP(B273,'higher class'!$A$2:$B$33,2,FALSE)),"")</f>
        <v xml:space="preserve">Largely Rural (rural including hub towns 50-79%) </v>
      </c>
      <c r="D273" s="22" t="str">
        <f>VLOOKUP(B273,region!$A$1:$B$344,2,FALSE)</f>
        <v>SE</v>
      </c>
      <c r="E273" s="17">
        <f>VLOOKUP(B273,lifesatisfactionALL!$B$8:$N$431,VLOOKUP(frontsheet!$B$11,years!$A$1:$B$12,2,FALSE),FALSE)</f>
        <v>7.53</v>
      </c>
      <c r="F273" s="9"/>
      <c r="G273" s="9"/>
      <c r="H273" s="9"/>
      <c r="I273" s="21"/>
      <c r="M273" t="s">
        <v>286</v>
      </c>
      <c r="N273" t="str">
        <f>VLOOKUP(M273,class!A$1:B$370,2,FALSE)</f>
        <v>Shire district</v>
      </c>
      <c r="O273" s="22" t="str">
        <f>IFERROR(IFERROR(VLOOKUP(M273,classifications!$A$3:$B$340,2,FALSE),VLOOKUP(N273,'higher class'!$A$2:$B$33,2,FALSE)),"")</f>
        <v>Urban with City and Town</v>
      </c>
      <c r="P273" s="7">
        <f t="shared" si="23"/>
        <v>7.61</v>
      </c>
      <c r="Q273" s="49">
        <f t="shared" si="25"/>
        <v>17</v>
      </c>
      <c r="R273" s="49">
        <f t="shared" si="24"/>
        <v>17</v>
      </c>
      <c r="Z273" s="7"/>
    </row>
    <row r="274" spans="1:26" ht="14.4" x14ac:dyDescent="0.3">
      <c r="A274" s="22" t="s">
        <v>633</v>
      </c>
      <c r="B274" s="23" t="s">
        <v>306</v>
      </c>
      <c r="C274" s="22" t="str">
        <f>IFERROR(IFERROR(VLOOKUP(B274,classifications!$A$3:$B$330,2,FALSE),VLOOKUP(B274,'higher class'!$A$2:$B$33,2,FALSE)),"")</f>
        <v xml:space="preserve">Mainly Rural (rural including hub towns &gt;=80%) </v>
      </c>
      <c r="D274" s="22" t="str">
        <f>VLOOKUP(B274,region!$A$1:$B$344,2,FALSE)</f>
        <v>SE</v>
      </c>
      <c r="E274" s="17">
        <f>VLOOKUP(B274,lifesatisfactionALL!$B$8:$N$431,VLOOKUP(frontsheet!$B$11,years!$A$1:$B$12,2,FALSE),FALSE)</f>
        <v>7.64</v>
      </c>
      <c r="F274" s="9"/>
      <c r="G274" s="9"/>
      <c r="H274" s="9"/>
      <c r="I274" s="21"/>
      <c r="M274" t="s">
        <v>287</v>
      </c>
      <c r="N274" t="str">
        <f>VLOOKUP(M274,class!A$1:B$370,2,FALSE)</f>
        <v>Shire district</v>
      </c>
      <c r="O274" s="22" t="str">
        <f>IFERROR(IFERROR(VLOOKUP(M274,classifications!$A$3:$B$340,2,FALSE),VLOOKUP(N274,'higher class'!$A$2:$B$33,2,FALSE)),"")</f>
        <v>Urban with Major Conurbation</v>
      </c>
      <c r="P274" s="7">
        <f t="shared" si="23"/>
        <v>6.84</v>
      </c>
      <c r="Q274" s="49">
        <f t="shared" si="25"/>
        <v>75</v>
      </c>
      <c r="R274" s="49">
        <f t="shared" si="24"/>
        <v>75</v>
      </c>
      <c r="Z274" s="7"/>
    </row>
    <row r="275" spans="1:26" ht="14.4" x14ac:dyDescent="0.3">
      <c r="A275" s="22" t="s">
        <v>634</v>
      </c>
      <c r="B275" s="23" t="s">
        <v>339</v>
      </c>
      <c r="C275" s="22" t="str">
        <f>IFERROR(IFERROR(VLOOKUP(B275,classifications!$A$3:$B$330,2,FALSE),VLOOKUP(B275,'higher class'!$A$2:$B$33,2,FALSE)),"")</f>
        <v>Urban with Significant Rural</v>
      </c>
      <c r="D275" s="22" t="str">
        <f>VLOOKUP(B275,region!$A$1:$B$344,2,FALSE)</f>
        <v>SE</v>
      </c>
      <c r="E275" s="17">
        <f>VLOOKUP(B275,lifesatisfactionALL!$B$8:$N$431,VLOOKUP(frontsheet!$B$11,years!$A$1:$B$12,2,FALSE),FALSE)</f>
        <v>7.58</v>
      </c>
      <c r="F275" s="9"/>
      <c r="G275" s="9"/>
      <c r="H275" s="9"/>
      <c r="I275" s="21"/>
      <c r="M275" t="s">
        <v>288</v>
      </c>
      <c r="N275" t="str">
        <f>VLOOKUP(M275,class!A$1:B$370,2,FALSE)</f>
        <v>Unitary authority</v>
      </c>
      <c r="O275" s="22" t="str">
        <f>IFERROR(IFERROR(VLOOKUP(M275,classifications!$A$3:$B$340,2,FALSE),VLOOKUP(N275,'higher class'!$A$2:$B$33,2,FALSE)),"")</f>
        <v>Urban with Major Conurbation</v>
      </c>
      <c r="P275" s="7">
        <f t="shared" si="23"/>
        <v>7.64</v>
      </c>
      <c r="Q275" s="49">
        <f t="shared" si="25"/>
        <v>6</v>
      </c>
      <c r="R275" s="49">
        <f t="shared" si="24"/>
        <v>6</v>
      </c>
      <c r="Z275" s="7"/>
    </row>
    <row r="276" spans="1:26" ht="14.4" x14ac:dyDescent="0.3">
      <c r="A276" s="22" t="s">
        <v>635</v>
      </c>
      <c r="B276" s="23" t="s">
        <v>21</v>
      </c>
      <c r="C276" s="22" t="str">
        <f>IFERROR(IFERROR(VLOOKUP(B276,classifications!$A$3:$B$330,2,FALSE),VLOOKUP(B276,'higher class'!$A$2:$B$33,2,FALSE)),"")</f>
        <v>Urban with Significant Rural (rural including hub towns 26-49%)</v>
      </c>
      <c r="D276" s="22" t="str">
        <f>VLOOKUP(B276,region!$A$1:$B$344,2,FALSE)</f>
        <v>SE</v>
      </c>
      <c r="E276" s="17">
        <f>VLOOKUP(B276,lifesatisfactionALL!$B$8:$N$431,VLOOKUP(frontsheet!$B$11,years!$A$1:$B$12,2,FALSE),FALSE)</f>
        <v>7.26</v>
      </c>
      <c r="F276" s="9"/>
      <c r="G276" s="9"/>
      <c r="H276" s="9"/>
      <c r="I276" s="21"/>
      <c r="M276" t="s">
        <v>289</v>
      </c>
      <c r="N276" t="str">
        <f>VLOOKUP(M276,class!A$1:B$370,2,FALSE)</f>
        <v>Shire district</v>
      </c>
      <c r="O276" s="22" t="str">
        <f>IFERROR(IFERROR(VLOOKUP(M276,classifications!$A$3:$B$340,2,FALSE),VLOOKUP(N276,'higher class'!$A$2:$B$33,2,FALSE)),"")</f>
        <v>Urban with Significant Rural (rural including hub towns 26-49%)</v>
      </c>
      <c r="P276" s="7">
        <f t="shared" si="23"/>
        <v>7.5</v>
      </c>
      <c r="Q276" s="49">
        <f t="shared" si="25"/>
        <v>30</v>
      </c>
      <c r="R276" s="49">
        <f t="shared" si="24"/>
        <v>30</v>
      </c>
      <c r="Z276" s="7"/>
    </row>
    <row r="277" spans="1:26" ht="14.4" x14ac:dyDescent="0.3">
      <c r="A277" s="22" t="s">
        <v>636</v>
      </c>
      <c r="B277" s="23" t="s">
        <v>92</v>
      </c>
      <c r="C277" s="22" t="str">
        <f>IFERROR(IFERROR(VLOOKUP(B277,classifications!$A$3:$B$330,2,FALSE),VLOOKUP(B277,'higher class'!$A$2:$B$33,2,FALSE)),"")</f>
        <v xml:space="preserve">Mainly Rural (rural including hub towns &gt;=80%) </v>
      </c>
      <c r="D277" s="22" t="str">
        <f>VLOOKUP(B277,region!$A$1:$B$344,2,FALSE)</f>
        <v>SE</v>
      </c>
      <c r="E277" s="17">
        <f>VLOOKUP(B277,lifesatisfactionALL!$B$8:$N$431,VLOOKUP(frontsheet!$B$11,years!$A$1:$B$12,2,FALSE),FALSE)</f>
        <v>7.58</v>
      </c>
      <c r="F277" s="9"/>
      <c r="G277" s="9"/>
      <c r="H277" s="9"/>
      <c r="I277" s="21"/>
      <c r="M277" t="s">
        <v>290</v>
      </c>
      <c r="N277" t="str">
        <f>VLOOKUP(M277,class!A$1:B$370,2,FALSE)</f>
        <v>Unitary authority</v>
      </c>
      <c r="O277" s="22" t="str">
        <f>IFERROR(IFERROR(VLOOKUP(M277,classifications!$A$3:$B$340,2,FALSE),VLOOKUP(N277,'higher class'!$A$2:$B$33,2,FALSE)),"")</f>
        <v>Urban with City and Town</v>
      </c>
      <c r="P277" s="7">
        <f t="shared" si="23"/>
        <v>7.42</v>
      </c>
      <c r="Q277" s="49">
        <f t="shared" si="25"/>
        <v>48</v>
      </c>
      <c r="R277" s="49">
        <f t="shared" si="24"/>
        <v>48</v>
      </c>
      <c r="Z277" s="7"/>
    </row>
    <row r="278" spans="1:26" ht="14.4" x14ac:dyDescent="0.3">
      <c r="A278" s="22" t="s">
        <v>637</v>
      </c>
      <c r="B278" s="23" t="s">
        <v>99</v>
      </c>
      <c r="C278" s="22" t="str">
        <f>IFERROR(IFERROR(VLOOKUP(B278,classifications!$A$3:$B$330,2,FALSE),VLOOKUP(B278,'higher class'!$A$2:$B$33,2,FALSE)),"")</f>
        <v>Urban with City and Town</v>
      </c>
      <c r="D278" s="22" t="str">
        <f>VLOOKUP(B278,region!$A$1:$B$344,2,FALSE)</f>
        <v>SE</v>
      </c>
      <c r="E278" s="17">
        <f>VLOOKUP(B278,lifesatisfactionALL!$B$8:$N$431,VLOOKUP(frontsheet!$B$11,years!$A$1:$B$12,2,FALSE),FALSE)</f>
        <v>7.82</v>
      </c>
      <c r="F278" s="9"/>
      <c r="G278" s="9"/>
      <c r="H278" s="9"/>
      <c r="I278" s="21"/>
      <c r="M278" t="s">
        <v>291</v>
      </c>
      <c r="N278" t="str">
        <f>VLOOKUP(M278,class!A$1:B$370,2,FALSE)</f>
        <v>Shire district</v>
      </c>
      <c r="O278" s="22" t="str">
        <f>IFERROR(IFERROR(VLOOKUP(M278,classifications!$A$3:$B$340,2,FALSE),VLOOKUP(N278,'higher class'!$A$2:$B$33,2,FALSE)),"")</f>
        <v xml:space="preserve">Mainly Rural (rural including hub towns &gt;=80%) </v>
      </c>
      <c r="P278" s="7">
        <f t="shared" si="23"/>
        <v>7.71</v>
      </c>
      <c r="Q278" s="49">
        <f t="shared" si="25"/>
        <v>16</v>
      </c>
      <c r="R278" s="49">
        <f t="shared" si="24"/>
        <v>16</v>
      </c>
      <c r="Z278" s="7"/>
    </row>
    <row r="279" spans="1:26" ht="14.4" x14ac:dyDescent="0.3">
      <c r="A279" s="22" t="s">
        <v>638</v>
      </c>
      <c r="B279" s="23" t="s">
        <v>107</v>
      </c>
      <c r="C279" s="22" t="str">
        <f>IFERROR(IFERROR(VLOOKUP(B279,classifications!$A$3:$B$330,2,FALSE),VLOOKUP(B279,'higher class'!$A$2:$B$33,2,FALSE)),"")</f>
        <v>Urban with City and Town</v>
      </c>
      <c r="D279" s="22" t="str">
        <f>VLOOKUP(B279,region!$A$1:$B$344,2,FALSE)</f>
        <v>SE</v>
      </c>
      <c r="E279" s="17">
        <f>VLOOKUP(B279,lifesatisfactionALL!$B$8:$N$431,VLOOKUP(frontsheet!$B$11,years!$A$1:$B$12,2,FALSE),FALSE)</f>
        <v>7.73</v>
      </c>
      <c r="F279" s="9"/>
      <c r="G279" s="9"/>
      <c r="H279" s="9"/>
      <c r="I279" s="21"/>
      <c r="M279" t="s">
        <v>292</v>
      </c>
      <c r="N279" t="str">
        <f>VLOOKUP(M279,class!A$1:B$370,2,FALSE)</f>
        <v>London borough</v>
      </c>
      <c r="O279" s="22" t="str">
        <f>IFERROR(IFERROR(VLOOKUP(M279,classifications!$A$3:$B$340,2,FALSE),VLOOKUP(N279,'higher class'!$A$2:$B$33,2,FALSE)),"")</f>
        <v>Urban with Major Conurbation</v>
      </c>
      <c r="P279" s="7">
        <f t="shared" si="23"/>
        <v>7.32</v>
      </c>
      <c r="Q279" s="49">
        <f t="shared" si="25"/>
        <v>44</v>
      </c>
      <c r="R279" s="49">
        <f t="shared" si="24"/>
        <v>44</v>
      </c>
      <c r="Z279" s="7"/>
    </row>
    <row r="280" spans="1:26" ht="14.4" x14ac:dyDescent="0.3">
      <c r="A280" s="22" t="s">
        <v>639</v>
      </c>
      <c r="B280" s="23" t="s">
        <v>115</v>
      </c>
      <c r="C280" s="22" t="str">
        <f>IFERROR(IFERROR(VLOOKUP(B280,classifications!$A$3:$B$330,2,FALSE),VLOOKUP(B280,'higher class'!$A$2:$B$33,2,FALSE)),"")</f>
        <v>Urban with City and Town</v>
      </c>
      <c r="D280" s="22" t="str">
        <f>VLOOKUP(B280,region!$A$1:$B$344,2,FALSE)</f>
        <v>SE</v>
      </c>
      <c r="E280" s="17">
        <f>VLOOKUP(B280,lifesatisfactionALL!$B$8:$N$431,VLOOKUP(frontsheet!$B$11,years!$A$1:$B$12,2,FALSE),FALSE)</f>
        <v>7.68</v>
      </c>
      <c r="F280" s="9"/>
      <c r="G280" s="9"/>
      <c r="H280" s="9"/>
      <c r="I280" s="21"/>
      <c r="M280" t="s">
        <v>293</v>
      </c>
      <c r="N280" t="str">
        <f>VLOOKUP(M280,class!A$1:B$370,2,FALSE)</f>
        <v>Metropolitan district</v>
      </c>
      <c r="O280" s="22" t="str">
        <f>IFERROR(IFERROR(VLOOKUP(M280,classifications!$A$3:$B$340,2,FALSE),VLOOKUP(N280,'higher class'!$A$2:$B$33,2,FALSE)),"")</f>
        <v>Urban with Major Conurbation</v>
      </c>
      <c r="P280" s="7">
        <f t="shared" si="23"/>
        <v>7.46</v>
      </c>
      <c r="Q280" s="49">
        <f t="shared" si="25"/>
        <v>29</v>
      </c>
      <c r="R280" s="49">
        <f t="shared" si="24"/>
        <v>29</v>
      </c>
      <c r="Z280" s="7"/>
    </row>
    <row r="281" spans="1:26" ht="14.4" x14ac:dyDescent="0.3">
      <c r="A281" s="22" t="s">
        <v>640</v>
      </c>
      <c r="B281" s="23" t="s">
        <v>129</v>
      </c>
      <c r="C281" s="22" t="str">
        <f>IFERROR(IFERROR(VLOOKUP(B281,classifications!$A$3:$B$330,2,FALSE),VLOOKUP(B281,'higher class'!$A$2:$B$33,2,FALSE)),"")</f>
        <v>Urban with Significant Rural (rural including hub towns 26-49%)</v>
      </c>
      <c r="D281" s="22" t="str">
        <f>VLOOKUP(B281,region!$A$1:$B$344,2,FALSE)</f>
        <v>SE</v>
      </c>
      <c r="E281" s="17">
        <f>VLOOKUP(B281,lifesatisfactionALL!$B$8:$N$431,VLOOKUP(frontsheet!$B$11,years!$A$1:$B$12,2,FALSE),FALSE)</f>
        <v>7.45</v>
      </c>
      <c r="F281" s="9"/>
      <c r="G281" s="9"/>
      <c r="H281" s="9"/>
      <c r="I281" s="21"/>
      <c r="M281" t="s">
        <v>294</v>
      </c>
      <c r="N281" t="str">
        <f>VLOOKUP(M281,class!A$1:B$370,2,FALSE)</f>
        <v>Shire district</v>
      </c>
      <c r="O281" s="22" t="str">
        <f>IFERROR(IFERROR(VLOOKUP(M281,classifications!$A$3:$B$340,2,FALSE),VLOOKUP(N281,'higher class'!$A$2:$B$33,2,FALSE)),"")</f>
        <v>Urban with Significant Rural (rural including hub towns 26-49%)</v>
      </c>
      <c r="P281" s="7">
        <f t="shared" si="23"/>
        <v>7.74</v>
      </c>
      <c r="Q281" s="49">
        <f t="shared" si="25"/>
        <v>15</v>
      </c>
      <c r="R281" s="49">
        <f t="shared" si="24"/>
        <v>15</v>
      </c>
      <c r="Z281" s="7"/>
    </row>
    <row r="282" spans="1:26" ht="14.4" x14ac:dyDescent="0.3">
      <c r="A282" s="22" t="s">
        <v>641</v>
      </c>
      <c r="B282" s="23" t="s">
        <v>132</v>
      </c>
      <c r="C282" s="22" t="str">
        <f>IFERROR(IFERROR(VLOOKUP(B282,classifications!$A$3:$B$330,2,FALSE),VLOOKUP(B282,'higher class'!$A$2:$B$33,2,FALSE)),"")</f>
        <v>Urban with City and Town</v>
      </c>
      <c r="D282" s="22" t="str">
        <f>VLOOKUP(B282,region!$A$1:$B$344,2,FALSE)</f>
        <v>SE</v>
      </c>
      <c r="E282" s="17">
        <f>VLOOKUP(B282,lifesatisfactionALL!$B$8:$N$431,VLOOKUP(frontsheet!$B$11,years!$A$1:$B$12,2,FALSE),FALSE)</f>
        <v>7.61</v>
      </c>
      <c r="F282" s="9"/>
      <c r="G282" s="9"/>
      <c r="H282" s="9"/>
      <c r="I282" s="21"/>
      <c r="M282" t="s">
        <v>295</v>
      </c>
      <c r="N282" t="str">
        <f>VLOOKUP(M282,class!A$1:B$370,2,FALSE)</f>
        <v>Shire district</v>
      </c>
      <c r="O282" s="22" t="str">
        <f>IFERROR(IFERROR(VLOOKUP(M282,classifications!$A$3:$B$340,2,FALSE),VLOOKUP(N282,'higher class'!$A$2:$B$33,2,FALSE)),"")</f>
        <v xml:space="preserve">Mainly Rural (rural including hub towns &gt;=80%) </v>
      </c>
      <c r="P282" s="7">
        <f t="shared" si="23"/>
        <v>7.14</v>
      </c>
      <c r="Q282" s="49">
        <f t="shared" si="25"/>
        <v>40</v>
      </c>
      <c r="R282" s="49">
        <f t="shared" si="24"/>
        <v>40</v>
      </c>
      <c r="Z282" s="7"/>
    </row>
    <row r="283" spans="1:26" ht="14.4" x14ac:dyDescent="0.3">
      <c r="A283" s="22" t="s">
        <v>642</v>
      </c>
      <c r="B283" s="23" t="s">
        <v>179</v>
      </c>
      <c r="C283" s="22" t="str">
        <f>IFERROR(IFERROR(VLOOKUP(B283,classifications!$A$3:$B$330,2,FALSE),VLOOKUP(B283,'higher class'!$A$2:$B$33,2,FALSE)),"")</f>
        <v>Urban with Significant Rural (rural including hub towns 26-49%)</v>
      </c>
      <c r="D283" s="22" t="str">
        <f>VLOOKUP(B283,region!$A$1:$B$344,2,FALSE)</f>
        <v>SE</v>
      </c>
      <c r="E283" s="17">
        <f>VLOOKUP(B283,lifesatisfactionALL!$B$8:$N$431,VLOOKUP(frontsheet!$B$11,years!$A$1:$B$12,2,FALSE),FALSE)</f>
        <v>7.81</v>
      </c>
      <c r="F283" s="9"/>
      <c r="G283" s="9"/>
      <c r="H283" s="9"/>
      <c r="I283" s="21"/>
      <c r="M283" t="s">
        <v>296</v>
      </c>
      <c r="N283" t="str">
        <f>VLOOKUP(M283,class!A$1:B$370,2,FALSE)</f>
        <v>Shire district</v>
      </c>
      <c r="O283" s="22" t="str">
        <f>IFERROR(IFERROR(VLOOKUP(M283,classifications!$A$3:$B$340,2,FALSE),VLOOKUP(N283,'higher class'!$A$2:$B$33,2,FALSE)),"")</f>
        <v xml:space="preserve">Largely Rural (rural including hub towns 50-79%) </v>
      </c>
      <c r="P283" s="7">
        <f t="shared" si="23"/>
        <v>7.73</v>
      </c>
      <c r="Q283" s="49">
        <f t="shared" si="25"/>
        <v>10</v>
      </c>
      <c r="R283" s="49">
        <f t="shared" si="24"/>
        <v>10</v>
      </c>
      <c r="Z283" s="7"/>
    </row>
    <row r="284" spans="1:26" ht="14.4" x14ac:dyDescent="0.3">
      <c r="A284" s="22" t="s">
        <v>643</v>
      </c>
      <c r="B284" s="23" t="s">
        <v>227</v>
      </c>
      <c r="C284" s="22" t="str">
        <f>IFERROR(IFERROR(VLOOKUP(B284,classifications!$A$3:$B$330,2,FALSE),VLOOKUP(B284,'higher class'!$A$2:$B$33,2,FALSE)),"")</f>
        <v>Urban with City and Town</v>
      </c>
      <c r="D284" s="22" t="str">
        <f>VLOOKUP(B284,region!$A$1:$B$344,2,FALSE)</f>
        <v>SE</v>
      </c>
      <c r="E284" s="17">
        <f>VLOOKUP(B284,lifesatisfactionALL!$B$8:$N$431,VLOOKUP(frontsheet!$B$11,years!$A$1:$B$12,2,FALSE),FALSE)</f>
        <v>6.71</v>
      </c>
      <c r="F284" s="9"/>
      <c r="G284" s="9"/>
      <c r="H284" s="9"/>
      <c r="I284" s="21"/>
      <c r="M284" t="s">
        <v>297</v>
      </c>
      <c r="N284" t="str">
        <f>VLOOKUP(M284,class!A$1:B$370,2,FALSE)</f>
        <v>Metropolitan district</v>
      </c>
      <c r="O284" s="22" t="str">
        <f>IFERROR(IFERROR(VLOOKUP(M284,classifications!$A$3:$B$340,2,FALSE),VLOOKUP(N284,'higher class'!$A$2:$B$33,2,FALSE)),"")</f>
        <v>Urban with City and Town</v>
      </c>
      <c r="P284" s="7">
        <f t="shared" si="23"/>
        <v>7.39</v>
      </c>
      <c r="Q284" s="49">
        <f t="shared" si="25"/>
        <v>54</v>
      </c>
      <c r="R284" s="49">
        <f t="shared" si="24"/>
        <v>54</v>
      </c>
      <c r="Z284" s="7"/>
    </row>
    <row r="285" spans="1:26" ht="14.4" x14ac:dyDescent="0.3">
      <c r="A285" s="22" t="s">
        <v>644</v>
      </c>
      <c r="B285" s="23" t="s">
        <v>284</v>
      </c>
      <c r="C285" s="22" t="str">
        <f>IFERROR(IFERROR(VLOOKUP(B285,classifications!$A$3:$B$330,2,FALSE),VLOOKUP(B285,'higher class'!$A$2:$B$33,2,FALSE)),"")</f>
        <v>Urban with Significant Rural (rural including hub towns 26-49%)</v>
      </c>
      <c r="D285" s="22" t="str">
        <f>VLOOKUP(B285,region!$A$1:$B$344,2,FALSE)</f>
        <v>SE</v>
      </c>
      <c r="E285" s="17">
        <f>VLOOKUP(B285,lifesatisfactionALL!$B$8:$N$431,VLOOKUP(frontsheet!$B$11,years!$A$1:$B$12,2,FALSE),FALSE)</f>
        <v>7.9</v>
      </c>
      <c r="F285" s="9"/>
      <c r="G285" s="9"/>
      <c r="H285" s="9"/>
      <c r="I285" s="21"/>
      <c r="M285" t="s">
        <v>298</v>
      </c>
      <c r="N285" t="str">
        <f>VLOOKUP(M285,class!A$1:B$370,2,FALSE)</f>
        <v>Metropolitan district</v>
      </c>
      <c r="O285" s="22" t="str">
        <f>IFERROR(IFERROR(VLOOKUP(M285,classifications!$A$3:$B$340,2,FALSE),VLOOKUP(N285,'higher class'!$A$2:$B$33,2,FALSE)),"")</f>
        <v>Urban with Major Conurbation</v>
      </c>
      <c r="P285" s="7">
        <f t="shared" si="23"/>
        <v>7.35</v>
      </c>
      <c r="Q285" s="49">
        <f t="shared" si="25"/>
        <v>40</v>
      </c>
      <c r="R285" s="49">
        <f t="shared" si="24"/>
        <v>40</v>
      </c>
      <c r="Z285" s="7"/>
    </row>
    <row r="286" spans="1:26" ht="14.4" x14ac:dyDescent="0.3">
      <c r="A286" s="22" t="s">
        <v>645</v>
      </c>
      <c r="B286" s="23" t="s">
        <v>320</v>
      </c>
      <c r="C286" s="22" t="str">
        <f>IFERROR(IFERROR(VLOOKUP(B286,classifications!$A$3:$B$330,2,FALSE),VLOOKUP(B286,'higher class'!$A$2:$B$33,2,FALSE)),"")</f>
        <v xml:space="preserve">Largely Rural (rural including hub towns 50-79%) </v>
      </c>
      <c r="D286" s="22" t="str">
        <f>VLOOKUP(B286,region!$A$1:$B$344,2,FALSE)</f>
        <v>SE</v>
      </c>
      <c r="E286" s="17">
        <f>VLOOKUP(B286,lifesatisfactionALL!$B$8:$N$431,VLOOKUP(frontsheet!$B$11,years!$A$1:$B$12,2,FALSE),FALSE)</f>
        <v>7.72</v>
      </c>
      <c r="F286" s="9"/>
      <c r="G286" s="9"/>
      <c r="H286" s="9"/>
      <c r="I286" s="21"/>
      <c r="M286" t="s">
        <v>299</v>
      </c>
      <c r="N286" t="str">
        <f>VLOOKUP(M286,class!A$1:B$370,2,FALSE)</f>
        <v>London borough</v>
      </c>
      <c r="O286" s="22" t="str">
        <f>IFERROR(IFERROR(VLOOKUP(M286,classifications!$A$3:$B$340,2,FALSE),VLOOKUP(N286,'higher class'!$A$2:$B$33,2,FALSE)),"")</f>
        <v>Urban with Major Conurbation</v>
      </c>
      <c r="P286" s="7">
        <f t="shared" si="23"/>
        <v>7.16</v>
      </c>
      <c r="Q286" s="49">
        <f t="shared" si="25"/>
        <v>64</v>
      </c>
      <c r="R286" s="49">
        <f t="shared" si="24"/>
        <v>64</v>
      </c>
      <c r="Z286" s="7"/>
    </row>
    <row r="287" spans="1:26" ht="14.4" x14ac:dyDescent="0.3">
      <c r="A287" s="22" t="s">
        <v>646</v>
      </c>
      <c r="B287" s="23" t="s">
        <v>886</v>
      </c>
      <c r="C287" s="22" t="str">
        <f>IFERROR(IFERROR(VLOOKUP(B287,classifications!$A$3:$B$330,2,FALSE),VLOOKUP(B287,'higher class'!$A$2:$B$33,2,FALSE)),"")</f>
        <v>Urban with Significant Rural</v>
      </c>
      <c r="D287" s="22" t="str">
        <f>VLOOKUP(B287,region!$A$1:$B$344,2,FALSE)</f>
        <v>SE</v>
      </c>
      <c r="E287" s="17">
        <f>VLOOKUP(B287,lifesatisfactionALL!$B$8:$N$431,VLOOKUP(frontsheet!$B$11,years!$A$1:$B$12,2,FALSE),FALSE)</f>
        <v>7.59</v>
      </c>
      <c r="F287" s="9"/>
      <c r="G287" s="9"/>
      <c r="H287" s="9"/>
      <c r="I287" s="21"/>
      <c r="M287" t="s">
        <v>300</v>
      </c>
      <c r="N287" t="str">
        <f>VLOOKUP(M287,class!A$1:B$370,2,FALSE)</f>
        <v>London borough</v>
      </c>
      <c r="O287" s="22" t="str">
        <f>IFERROR(IFERROR(VLOOKUP(M287,classifications!$A$3:$B$340,2,FALSE),VLOOKUP(N287,'higher class'!$A$2:$B$33,2,FALSE)),"")</f>
        <v>Urban with Major Conurbation</v>
      </c>
      <c r="P287" s="7">
        <f t="shared" si="23"/>
        <v>7.45</v>
      </c>
      <c r="Q287" s="49">
        <f t="shared" si="25"/>
        <v>34</v>
      </c>
      <c r="R287" s="49">
        <f t="shared" si="24"/>
        <v>34</v>
      </c>
      <c r="Z287" s="7"/>
    </row>
    <row r="288" spans="1:26" ht="14.4" x14ac:dyDescent="0.3">
      <c r="A288" s="22" t="s">
        <v>647</v>
      </c>
      <c r="B288" s="23" t="s">
        <v>10</v>
      </c>
      <c r="C288" s="22" t="str">
        <f>IFERROR(IFERROR(VLOOKUP(B288,classifications!$A$3:$B$330,2,FALSE),VLOOKUP(B288,'higher class'!$A$2:$B$33,2,FALSE)),"")</f>
        <v>Urban with Significant Rural (rural including hub towns 26-49%)</v>
      </c>
      <c r="D288" s="22" t="str">
        <f>VLOOKUP(B288,region!$A$1:$B$344,2,FALSE)</f>
        <v>SE</v>
      </c>
      <c r="E288" s="17">
        <f>VLOOKUP(B288,lifesatisfactionALL!$B$8:$N$431,VLOOKUP(frontsheet!$B$11,years!$A$1:$B$12,2,FALSE),FALSE)</f>
        <v>7.31</v>
      </c>
      <c r="F288" s="9"/>
      <c r="G288" s="9"/>
      <c r="H288" s="9"/>
      <c r="I288" s="21"/>
      <c r="M288" t="s">
        <v>301</v>
      </c>
      <c r="N288" t="str">
        <f>VLOOKUP(M288,class!A$1:B$370,2,FALSE)</f>
        <v>Unitary authority</v>
      </c>
      <c r="O288" s="22" t="str">
        <f>IFERROR(IFERROR(VLOOKUP(M288,classifications!$A$3:$B$340,2,FALSE),VLOOKUP(N288,'higher class'!$A$2:$B$33,2,FALSE)),"")</f>
        <v>Urban with City and Town</v>
      </c>
      <c r="P288" s="7">
        <f t="shared" si="23"/>
        <v>7.45</v>
      </c>
      <c r="Q288" s="49">
        <f t="shared" si="25"/>
        <v>42</v>
      </c>
      <c r="R288" s="49">
        <f t="shared" si="24"/>
        <v>42</v>
      </c>
      <c r="Z288" s="7"/>
    </row>
    <row r="289" spans="1:26" ht="14.4" x14ac:dyDescent="0.3">
      <c r="A289" s="22" t="s">
        <v>648</v>
      </c>
      <c r="B289" s="23" t="s">
        <v>53</v>
      </c>
      <c r="C289" s="22" t="str">
        <f>IFERROR(IFERROR(VLOOKUP(B289,classifications!$A$3:$B$330,2,FALSE),VLOOKUP(B289,'higher class'!$A$2:$B$33,2,FALSE)),"")</f>
        <v>Urban with City and Town</v>
      </c>
      <c r="D289" s="22" t="str">
        <f>VLOOKUP(B289,region!$A$1:$B$344,2,FALSE)</f>
        <v>SE</v>
      </c>
      <c r="E289" s="17">
        <f>VLOOKUP(B289,lifesatisfactionALL!$B$8:$N$431,VLOOKUP(frontsheet!$B$11,years!$A$1:$B$12,2,FALSE),FALSE)</f>
        <v>7.46</v>
      </c>
      <c r="F289" s="9"/>
      <c r="G289" s="9"/>
      <c r="H289" s="9"/>
      <c r="I289" s="21"/>
      <c r="M289" t="s">
        <v>302</v>
      </c>
      <c r="N289" t="str">
        <f>VLOOKUP(M289,class!A$1:B$370,2,FALSE)</f>
        <v>Shire district</v>
      </c>
      <c r="O289" s="22" t="str">
        <f>IFERROR(IFERROR(VLOOKUP(M289,classifications!$A$3:$B$340,2,FALSE),VLOOKUP(N289,'higher class'!$A$2:$B$33,2,FALSE)),"")</f>
        <v>Urban with City and Town</v>
      </c>
      <c r="P289" s="7">
        <f t="shared" si="23"/>
        <v>7.53</v>
      </c>
      <c r="Q289" s="49">
        <f t="shared" si="25"/>
        <v>32</v>
      </c>
      <c r="R289" s="49">
        <f t="shared" si="24"/>
        <v>32</v>
      </c>
      <c r="Z289" s="7"/>
    </row>
    <row r="290" spans="1:26" ht="14.4" x14ac:dyDescent="0.3">
      <c r="A290" s="22" t="s">
        <v>649</v>
      </c>
      <c r="B290" s="23" t="s">
        <v>81</v>
      </c>
      <c r="C290" s="22" t="str">
        <f>IFERROR(IFERROR(VLOOKUP(B290,classifications!$A$3:$B$330,2,FALSE),VLOOKUP(B290,'higher class'!$A$2:$B$33,2,FALSE)),"")</f>
        <v>Urban with Major Conurbation</v>
      </c>
      <c r="D290" s="22" t="str">
        <f>VLOOKUP(B290,region!$A$1:$B$344,2,FALSE)</f>
        <v>SE</v>
      </c>
      <c r="E290" s="17">
        <f>VLOOKUP(B290,lifesatisfactionALL!$B$8:$N$431,VLOOKUP(frontsheet!$B$11,years!$A$1:$B$12,2,FALSE),FALSE)</f>
        <v>7.53</v>
      </c>
      <c r="F290" s="9"/>
      <c r="G290" s="9"/>
      <c r="H290" s="9"/>
      <c r="I290" s="21"/>
      <c r="M290" t="s">
        <v>303</v>
      </c>
      <c r="N290" t="str">
        <f>VLOOKUP(M290,class!A$1:B$370,2,FALSE)</f>
        <v>Shire district</v>
      </c>
      <c r="O290" s="22" t="str">
        <f>IFERROR(IFERROR(VLOOKUP(M290,classifications!$A$3:$B$340,2,FALSE),VLOOKUP(N290,'higher class'!$A$2:$B$33,2,FALSE)),"")</f>
        <v>Urban with Major Conurbation</v>
      </c>
      <c r="P290" s="7">
        <f t="shared" si="23"/>
        <v>7.11</v>
      </c>
      <c r="Q290" s="49">
        <f t="shared" si="25"/>
        <v>67</v>
      </c>
      <c r="R290" s="49">
        <f t="shared" si="24"/>
        <v>67</v>
      </c>
      <c r="Z290" s="7"/>
    </row>
    <row r="291" spans="1:26" ht="14.4" x14ac:dyDescent="0.3">
      <c r="A291" s="22" t="s">
        <v>650</v>
      </c>
      <c r="B291" s="23" t="s">
        <v>86</v>
      </c>
      <c r="C291" s="22" t="str">
        <f>IFERROR(IFERROR(VLOOKUP(B291,classifications!$A$3:$B$330,2,FALSE),VLOOKUP(B291,'higher class'!$A$2:$B$33,2,FALSE)),"")</f>
        <v>Urban with Significant Rural (rural including hub towns 26-49%)</v>
      </c>
      <c r="D291" s="22" t="str">
        <f>VLOOKUP(B291,region!$A$1:$B$344,2,FALSE)</f>
        <v>SE</v>
      </c>
      <c r="E291" s="17">
        <f>VLOOKUP(B291,lifesatisfactionALL!$B$8:$N$431,VLOOKUP(frontsheet!$B$11,years!$A$1:$B$12,2,FALSE),FALSE)</f>
        <v>7.18</v>
      </c>
      <c r="F291" s="9"/>
      <c r="G291" s="9"/>
      <c r="H291" s="9"/>
      <c r="I291" s="21"/>
      <c r="M291" t="s">
        <v>305</v>
      </c>
      <c r="N291" t="str">
        <f>VLOOKUP(M291,class!A$1:B$370,2,FALSE)</f>
        <v>Shire district</v>
      </c>
      <c r="O291" s="22" t="str">
        <f>IFERROR(IFERROR(VLOOKUP(M291,classifications!$A$3:$B$340,2,FALSE),VLOOKUP(N291,'higher class'!$A$2:$B$33,2,FALSE)),"")</f>
        <v xml:space="preserve">Largely Rural (rural including hub towns 50-79%) </v>
      </c>
      <c r="P291" s="7">
        <f t="shared" si="23"/>
        <v>7.88</v>
      </c>
      <c r="Q291" s="49">
        <f t="shared" si="25"/>
        <v>3</v>
      </c>
      <c r="R291" s="49">
        <f t="shared" si="24"/>
        <v>3</v>
      </c>
      <c r="Z291" s="7"/>
    </row>
    <row r="292" spans="1:26" ht="14.4" x14ac:dyDescent="0.3">
      <c r="A292" s="22" t="s">
        <v>651</v>
      </c>
      <c r="B292" s="23" t="s">
        <v>116</v>
      </c>
      <c r="C292" s="22" t="str">
        <f>IFERROR(IFERROR(VLOOKUP(B292,classifications!$A$3:$B$330,2,FALSE),VLOOKUP(B292,'higher class'!$A$2:$B$33,2,FALSE)),"")</f>
        <v>Urban with Major Conurbation</v>
      </c>
      <c r="D292" s="22" t="str">
        <f>VLOOKUP(B292,region!$A$1:$B$344,2,FALSE)</f>
        <v>SE</v>
      </c>
      <c r="E292" s="17">
        <f>VLOOKUP(B292,lifesatisfactionALL!$B$8:$N$431,VLOOKUP(frontsheet!$B$11,years!$A$1:$B$12,2,FALSE),FALSE)</f>
        <v>7.48</v>
      </c>
      <c r="F292" s="9"/>
      <c r="G292" s="9"/>
      <c r="H292" s="9"/>
      <c r="I292" s="21"/>
      <c r="M292" t="s">
        <v>306</v>
      </c>
      <c r="N292" t="str">
        <f>VLOOKUP(M292,class!A$1:B$370,2,FALSE)</f>
        <v>Shire district</v>
      </c>
      <c r="O292" s="22" t="str">
        <f>IFERROR(IFERROR(VLOOKUP(M292,classifications!$A$3:$B$340,2,FALSE),VLOOKUP(N292,'higher class'!$A$2:$B$33,2,FALSE)),"")</f>
        <v xml:space="preserve">Mainly Rural (rural including hub towns &gt;=80%) </v>
      </c>
      <c r="P292" s="7">
        <f t="shared" si="23"/>
        <v>7.64</v>
      </c>
      <c r="Q292" s="49">
        <f t="shared" si="25"/>
        <v>21</v>
      </c>
      <c r="R292" s="49">
        <f t="shared" si="24"/>
        <v>21</v>
      </c>
      <c r="Z292" s="7"/>
    </row>
    <row r="293" spans="1:26" ht="14.4" x14ac:dyDescent="0.3">
      <c r="A293" s="22" t="s">
        <v>652</v>
      </c>
      <c r="B293" s="23" t="s">
        <v>164</v>
      </c>
      <c r="C293" s="22" t="str">
        <f>IFERROR(IFERROR(VLOOKUP(B293,classifications!$A$3:$B$330,2,FALSE),VLOOKUP(B293,'higher class'!$A$2:$B$33,2,FALSE)),"")</f>
        <v>Urban with Significant Rural (rural including hub towns 26-49%)</v>
      </c>
      <c r="D293" s="22" t="str">
        <f>VLOOKUP(B293,region!$A$1:$B$344,2,FALSE)</f>
        <v>SE</v>
      </c>
      <c r="E293" s="17">
        <f>VLOOKUP(B293,lifesatisfactionALL!$B$8:$N$431,VLOOKUP(frontsheet!$B$11,years!$A$1:$B$12,2,FALSE),FALSE)</f>
        <v>7.92</v>
      </c>
      <c r="F293" s="9"/>
      <c r="G293" s="9"/>
      <c r="H293" s="9"/>
      <c r="I293" s="21"/>
      <c r="M293" t="s">
        <v>308</v>
      </c>
      <c r="N293" t="str">
        <f>VLOOKUP(M293,class!A$1:B$370,2,FALSE)</f>
        <v>Shire district</v>
      </c>
      <c r="O293" s="22" t="str">
        <f>IFERROR(IFERROR(VLOOKUP(M293,classifications!$A$3:$B$340,2,FALSE),VLOOKUP(N293,'higher class'!$A$2:$B$33,2,FALSE)),"")</f>
        <v>Urban with City and Town</v>
      </c>
      <c r="P293" s="7">
        <f t="shared" si="23"/>
        <v>7.95</v>
      </c>
      <c r="Q293" s="49">
        <f t="shared" si="25"/>
        <v>6</v>
      </c>
      <c r="R293" s="49">
        <f t="shared" si="24"/>
        <v>6</v>
      </c>
      <c r="Z293" s="7"/>
    </row>
    <row r="294" spans="1:26" ht="14.4" x14ac:dyDescent="0.3">
      <c r="A294" s="22" t="s">
        <v>653</v>
      </c>
      <c r="B294" s="23" t="s">
        <v>236</v>
      </c>
      <c r="C294" s="22" t="str">
        <f>IFERROR(IFERROR(VLOOKUP(B294,classifications!$A$3:$B$330,2,FALSE),VLOOKUP(B294,'higher class'!$A$2:$B$33,2,FALSE)),"")</f>
        <v xml:space="preserve">Largely Rural (rural including hub towns 50-79%) </v>
      </c>
      <c r="D294" s="22" t="str">
        <f>VLOOKUP(B294,region!$A$1:$B$344,2,FALSE)</f>
        <v>SE</v>
      </c>
      <c r="E294" s="17">
        <f>VLOOKUP(B294,lifesatisfactionALL!$B$8:$N$431,VLOOKUP(frontsheet!$B$11,years!$A$1:$B$12,2,FALSE),FALSE)</f>
        <v>7.73</v>
      </c>
      <c r="F294" s="9"/>
      <c r="G294" s="9"/>
      <c r="H294" s="9"/>
      <c r="I294" s="21"/>
      <c r="M294" t="s">
        <v>309</v>
      </c>
      <c r="N294" t="str">
        <f>VLOOKUP(M294,class!A$1:B$370,2,FALSE)</f>
        <v>Unitary authority</v>
      </c>
      <c r="O294" s="22" t="str">
        <f>IFERROR(IFERROR(VLOOKUP(M294,classifications!$A$3:$B$340,2,FALSE),VLOOKUP(N294,'higher class'!$A$2:$B$33,2,FALSE)),"")</f>
        <v>Urban with Significant Rural (rural including hub towns 26-49%)</v>
      </c>
      <c r="P294" s="7">
        <f t="shared" si="23"/>
        <v>7.5</v>
      </c>
      <c r="Q294" s="49">
        <f t="shared" si="25"/>
        <v>30</v>
      </c>
      <c r="R294" s="49">
        <f t="shared" si="24"/>
        <v>30</v>
      </c>
      <c r="Z294" s="7"/>
    </row>
    <row r="295" spans="1:26" ht="14.4" x14ac:dyDescent="0.3">
      <c r="A295" s="22" t="s">
        <v>654</v>
      </c>
      <c r="B295" s="23" t="s">
        <v>1008</v>
      </c>
      <c r="C295" s="22" t="str">
        <f>IFERROR(IFERROR(VLOOKUP(B295,classifications!$A$3:$B$330,2,FALSE),VLOOKUP(B295,'higher class'!$A$2:$B$33,2,FALSE)),"")</f>
        <v>Urban with Significant Rural (rural including hub towns 26-49%)</v>
      </c>
      <c r="D295" s="22" t="str">
        <f>VLOOKUP(B295,region!$A$1:$B$344,2,FALSE)</f>
        <v>SE</v>
      </c>
      <c r="E295" s="17">
        <f>VLOOKUP(B295,lifesatisfactionALL!$B$8:$N$431,VLOOKUP(frontsheet!$B$11,years!$A$1:$B$12,2,FALSE),FALSE)</f>
        <v>8.08</v>
      </c>
      <c r="F295" s="9"/>
      <c r="G295" s="9"/>
      <c r="H295" s="9"/>
      <c r="I295" s="21"/>
      <c r="M295" t="s">
        <v>310</v>
      </c>
      <c r="N295" t="str">
        <f>VLOOKUP(M295,class!A$1:B$370,2,FALSE)</f>
        <v>Shire district</v>
      </c>
      <c r="O295" s="22" t="str">
        <f>IFERROR(IFERROR(VLOOKUP(M295,classifications!$A$3:$B$340,2,FALSE),VLOOKUP(N295,'higher class'!$A$2:$B$33,2,FALSE)),"")</f>
        <v xml:space="preserve">Mainly Rural (rural including hub towns &gt;=80%) </v>
      </c>
      <c r="P295" s="7" t="str">
        <f t="shared" si="23"/>
        <v>x</v>
      </c>
      <c r="Q295" s="49">
        <f t="shared" si="25"/>
        <v>1</v>
      </c>
      <c r="R295" s="49">
        <f t="shared" si="24"/>
        <v>9999</v>
      </c>
      <c r="Z295" s="7"/>
    </row>
    <row r="296" spans="1:26" ht="14.4" x14ac:dyDescent="0.3">
      <c r="A296" s="22" t="s">
        <v>655</v>
      </c>
      <c r="B296" s="23" t="s">
        <v>275</v>
      </c>
      <c r="C296" s="22" t="str">
        <f>IFERROR(IFERROR(VLOOKUP(B296,classifications!$A$3:$B$330,2,FALSE),VLOOKUP(B296,'higher class'!$A$2:$B$33,2,FALSE)),"")</f>
        <v xml:space="preserve">Largely Rural (rural including hub towns 50-79%) </v>
      </c>
      <c r="D296" s="22" t="str">
        <f>VLOOKUP(B296,region!$A$1:$B$344,2,FALSE)</f>
        <v>SE</v>
      </c>
      <c r="E296" s="17">
        <f>VLOOKUP(B296,lifesatisfactionALL!$B$8:$N$431,VLOOKUP(frontsheet!$B$11,years!$A$1:$B$12,2,FALSE),FALSE)</f>
        <v>7.42</v>
      </c>
      <c r="F296" s="9"/>
      <c r="G296" s="9"/>
      <c r="H296" s="9"/>
      <c r="I296" s="21"/>
      <c r="M296" t="s">
        <v>312</v>
      </c>
      <c r="N296" t="str">
        <f>VLOOKUP(M296,class!A$1:B$370,2,FALSE)</f>
        <v>Shire district</v>
      </c>
      <c r="O296" s="22" t="str">
        <f>IFERROR(IFERROR(VLOOKUP(M296,classifications!$A$3:$B$340,2,FALSE),VLOOKUP(N296,'higher class'!$A$2:$B$33,2,FALSE)),"")</f>
        <v>Urban with Significant Rural (rural including hub towns 26-49%)</v>
      </c>
      <c r="P296" s="7">
        <f t="shared" si="23"/>
        <v>7.46</v>
      </c>
      <c r="Q296" s="49">
        <f t="shared" si="25"/>
        <v>33</v>
      </c>
      <c r="R296" s="49">
        <f t="shared" si="24"/>
        <v>33</v>
      </c>
      <c r="Z296" s="7"/>
    </row>
    <row r="297" spans="1:26" ht="14.4" x14ac:dyDescent="0.3">
      <c r="A297" s="22" t="s">
        <v>656</v>
      </c>
      <c r="B297" s="23" t="s">
        <v>286</v>
      </c>
      <c r="C297" s="22" t="str">
        <f>IFERROR(IFERROR(VLOOKUP(B297,classifications!$A$3:$B$330,2,FALSE),VLOOKUP(B297,'higher class'!$A$2:$B$33,2,FALSE)),"")</f>
        <v>Urban with City and Town</v>
      </c>
      <c r="D297" s="22" t="str">
        <f>VLOOKUP(B297,region!$A$1:$B$344,2,FALSE)</f>
        <v>SE</v>
      </c>
      <c r="E297" s="17">
        <f>VLOOKUP(B297,lifesatisfactionALL!$B$8:$N$431,VLOOKUP(frontsheet!$B$11,years!$A$1:$B$12,2,FALSE),FALSE)</f>
        <v>7.61</v>
      </c>
      <c r="F297" s="9"/>
      <c r="G297" s="9"/>
      <c r="H297" s="9"/>
      <c r="I297" s="21"/>
      <c r="M297" t="s">
        <v>313</v>
      </c>
      <c r="N297" t="str">
        <f>VLOOKUP(M297,class!A$1:B$370,2,FALSE)</f>
        <v>Shire district</v>
      </c>
      <c r="O297" s="22" t="str">
        <f>IFERROR(IFERROR(VLOOKUP(M297,classifications!$A$3:$B$340,2,FALSE),VLOOKUP(N297,'higher class'!$A$2:$B$33,2,FALSE)),"")</f>
        <v xml:space="preserve">Mainly Rural (rural including hub towns &gt;=80%) </v>
      </c>
      <c r="P297" s="7">
        <f t="shared" si="23"/>
        <v>7.81</v>
      </c>
      <c r="Q297" s="49">
        <f t="shared" si="25"/>
        <v>10</v>
      </c>
      <c r="R297" s="49">
        <f t="shared" si="24"/>
        <v>10</v>
      </c>
      <c r="Z297" s="7"/>
    </row>
    <row r="298" spans="1:26" ht="14.4" x14ac:dyDescent="0.3">
      <c r="A298" s="22" t="s">
        <v>657</v>
      </c>
      <c r="B298" s="23" t="s">
        <v>289</v>
      </c>
      <c r="C298" s="22" t="str">
        <f>IFERROR(IFERROR(VLOOKUP(B298,classifications!$A$3:$B$330,2,FALSE),VLOOKUP(B298,'higher class'!$A$2:$B$33,2,FALSE)),"")</f>
        <v>Urban with Significant Rural (rural including hub towns 26-49%)</v>
      </c>
      <c r="D298" s="22" t="str">
        <f>VLOOKUP(B298,region!$A$1:$B$344,2,FALSE)</f>
        <v>SE</v>
      </c>
      <c r="E298" s="17">
        <f>VLOOKUP(B298,lifesatisfactionALL!$B$8:$N$431,VLOOKUP(frontsheet!$B$11,years!$A$1:$B$12,2,FALSE),FALSE)</f>
        <v>7.5</v>
      </c>
      <c r="F298" s="9"/>
      <c r="G298" s="9"/>
      <c r="H298" s="9"/>
      <c r="I298" s="21"/>
      <c r="M298" t="s">
        <v>314</v>
      </c>
      <c r="N298" t="str">
        <f>VLOOKUP(M298,class!A$1:B$370,2,FALSE)</f>
        <v>Shire district</v>
      </c>
      <c r="O298" s="22" t="str">
        <f>IFERROR(IFERROR(VLOOKUP(M298,classifications!$A$3:$B$340,2,FALSE),VLOOKUP(N298,'higher class'!$A$2:$B$33,2,FALSE)),"")</f>
        <v xml:space="preserve">Mainly Rural (rural including hub towns &gt;=80%) </v>
      </c>
      <c r="P298" s="7">
        <f t="shared" si="23"/>
        <v>7.94</v>
      </c>
      <c r="Q298" s="49">
        <f t="shared" si="25"/>
        <v>8</v>
      </c>
      <c r="R298" s="49">
        <f t="shared" si="24"/>
        <v>8</v>
      </c>
      <c r="Z298" s="7"/>
    </row>
    <row r="299" spans="1:26" ht="14.4" x14ac:dyDescent="0.3">
      <c r="A299" s="22" t="s">
        <v>658</v>
      </c>
      <c r="B299" s="23" t="s">
        <v>294</v>
      </c>
      <c r="C299" s="22" t="str">
        <f>IFERROR(IFERROR(VLOOKUP(B299,classifications!$A$3:$B$330,2,FALSE),VLOOKUP(B299,'higher class'!$A$2:$B$33,2,FALSE)),"")</f>
        <v>Urban with Significant Rural (rural including hub towns 26-49%)</v>
      </c>
      <c r="D299" s="22" t="str">
        <f>VLOOKUP(B299,region!$A$1:$B$344,2,FALSE)</f>
        <v>SE</v>
      </c>
      <c r="E299" s="17">
        <f>VLOOKUP(B299,lifesatisfactionALL!$B$8:$N$431,VLOOKUP(frontsheet!$B$11,years!$A$1:$B$12,2,FALSE),FALSE)</f>
        <v>7.74</v>
      </c>
      <c r="F299" s="9"/>
      <c r="G299" s="9"/>
      <c r="H299" s="9"/>
      <c r="I299" s="21"/>
      <c r="M299" t="s">
        <v>1032</v>
      </c>
      <c r="N299" t="str">
        <f>VLOOKUP(M299,class!A$1:B$370,2,FALSE)</f>
        <v>Shire district</v>
      </c>
      <c r="O299" s="22" t="str">
        <f>IFERROR(IFERROR(VLOOKUP(M299,classifications!$A$3:$B$340,2,FALSE),VLOOKUP(N299,'higher class'!$A$2:$B$33,2,FALSE)),"")</f>
        <v xml:space="preserve">Largely Rural (rural including hub towns 50-79%) </v>
      </c>
      <c r="P299" s="7">
        <f t="shared" si="23"/>
        <v>7.7</v>
      </c>
      <c r="Q299" s="49">
        <f t="shared" si="25"/>
        <v>13</v>
      </c>
      <c r="R299" s="49">
        <f t="shared" si="24"/>
        <v>13</v>
      </c>
      <c r="Z299" s="7"/>
    </row>
    <row r="300" spans="1:26" ht="14.4" x14ac:dyDescent="0.3">
      <c r="A300" s="22" t="s">
        <v>659</v>
      </c>
      <c r="B300" s="23" t="s">
        <v>346</v>
      </c>
      <c r="C300" s="22" t="str">
        <f>IFERROR(IFERROR(VLOOKUP(B300,classifications!$A$3:$B$330,2,FALSE),VLOOKUP(B300,'higher class'!$A$2:$B$33,2,FALSE)),"")</f>
        <v>Predominantly Rural</v>
      </c>
      <c r="D300" s="22" t="str">
        <f>VLOOKUP(B300,region!$A$1:$B$344,2,FALSE)</f>
        <v>SE</v>
      </c>
      <c r="E300" s="17">
        <f>VLOOKUP(B300,lifesatisfactionALL!$B$8:$N$431,VLOOKUP(frontsheet!$B$11,years!$A$1:$B$12,2,FALSE),FALSE)</f>
        <v>7.77</v>
      </c>
      <c r="F300" s="9"/>
      <c r="G300" s="9"/>
      <c r="H300" s="9"/>
      <c r="I300" s="21"/>
      <c r="M300" t="s">
        <v>316</v>
      </c>
      <c r="N300" t="str">
        <f>VLOOKUP(M300,class!A$1:B$370,2,FALSE)</f>
        <v>London borough</v>
      </c>
      <c r="O300" s="22" t="str">
        <f>IFERROR(IFERROR(VLOOKUP(M300,classifications!$A$3:$B$340,2,FALSE),VLOOKUP(N300,'higher class'!$A$2:$B$33,2,FALSE)),"")</f>
        <v>Urban with Major Conurbation</v>
      </c>
      <c r="P300" s="7">
        <f t="shared" si="23"/>
        <v>7</v>
      </c>
      <c r="Q300" s="49">
        <f t="shared" si="25"/>
        <v>70</v>
      </c>
      <c r="R300" s="49">
        <f t="shared" si="24"/>
        <v>70</v>
      </c>
      <c r="Z300" s="7"/>
    </row>
    <row r="301" spans="1:26" ht="14.4" x14ac:dyDescent="0.3">
      <c r="A301" s="22" t="s">
        <v>660</v>
      </c>
      <c r="B301" s="23" t="s">
        <v>60</v>
      </c>
      <c r="C301" s="22" t="str">
        <f>IFERROR(IFERROR(VLOOKUP(B301,classifications!$A$3:$B$330,2,FALSE),VLOOKUP(B301,'higher class'!$A$2:$B$33,2,FALSE)),"")</f>
        <v>Urban with Significant Rural (rural including hub towns 26-49%)</v>
      </c>
      <c r="D301" s="22" t="str">
        <f>VLOOKUP(B301,region!$A$1:$B$344,2,FALSE)</f>
        <v>SE</v>
      </c>
      <c r="E301" s="17">
        <f>VLOOKUP(B301,lifesatisfactionALL!$B$8:$N$431,VLOOKUP(frontsheet!$B$11,years!$A$1:$B$12,2,FALSE),FALSE)</f>
        <v>7.57</v>
      </c>
      <c r="F301" s="9"/>
      <c r="G301" s="9"/>
      <c r="H301" s="9"/>
      <c r="I301" s="21"/>
      <c r="M301" t="s">
        <v>318</v>
      </c>
      <c r="N301" t="str">
        <f>VLOOKUP(M301,class!A$1:B$370,2,FALSE)</f>
        <v>Metropolitan district</v>
      </c>
      <c r="O301" s="22" t="str">
        <f>IFERROR(IFERROR(VLOOKUP(M301,classifications!$A$3:$B$340,2,FALSE),VLOOKUP(N301,'higher class'!$A$2:$B$33,2,FALSE)),"")</f>
        <v>Urban with Major Conurbation</v>
      </c>
      <c r="P301" s="7">
        <f t="shared" si="23"/>
        <v>7.59</v>
      </c>
      <c r="Q301" s="49">
        <f t="shared" si="25"/>
        <v>10</v>
      </c>
      <c r="R301" s="49">
        <f t="shared" si="24"/>
        <v>10</v>
      </c>
      <c r="Z301" s="7"/>
    </row>
    <row r="302" spans="1:26" ht="14.4" x14ac:dyDescent="0.3">
      <c r="A302" s="22" t="s">
        <v>661</v>
      </c>
      <c r="B302" s="23" t="s">
        <v>203</v>
      </c>
      <c r="C302" s="22" t="str">
        <f>IFERROR(IFERROR(VLOOKUP(B302,classifications!$A$3:$B$330,2,FALSE),VLOOKUP(B302,'higher class'!$A$2:$B$33,2,FALSE)),"")</f>
        <v>Urban with City and Town</v>
      </c>
      <c r="D302" s="22" t="str">
        <f>VLOOKUP(B302,region!$A$1:$B$344,2,FALSE)</f>
        <v>SE</v>
      </c>
      <c r="E302" s="17">
        <f>VLOOKUP(B302,lifesatisfactionALL!$B$8:$N$431,VLOOKUP(frontsheet!$B$11,years!$A$1:$B$12,2,FALSE),FALSE)</f>
        <v>7.8</v>
      </c>
      <c r="F302" s="9"/>
      <c r="G302" s="9"/>
      <c r="H302" s="9"/>
      <c r="I302" s="21"/>
      <c r="M302" t="s">
        <v>319</v>
      </c>
      <c r="N302" t="str">
        <f>VLOOKUP(M302,class!A$1:B$370,2,FALSE)</f>
        <v>Unitary authority</v>
      </c>
      <c r="O302" s="22" t="str">
        <f>IFERROR(IFERROR(VLOOKUP(M302,classifications!$A$3:$B$340,2,FALSE),VLOOKUP(N302,'higher class'!$A$2:$B$33,2,FALSE)),"")</f>
        <v xml:space="preserve">Largely Rural (rural including hub towns 50-79%) </v>
      </c>
      <c r="P302" s="7">
        <f t="shared" si="23"/>
        <v>7.44</v>
      </c>
      <c r="Q302" s="49">
        <f t="shared" si="25"/>
        <v>30</v>
      </c>
      <c r="R302" s="49">
        <f t="shared" si="24"/>
        <v>30</v>
      </c>
      <c r="Z302" s="7"/>
    </row>
    <row r="303" spans="1:26" ht="14.4" x14ac:dyDescent="0.3">
      <c r="A303" s="22" t="s">
        <v>662</v>
      </c>
      <c r="B303" s="23" t="s">
        <v>251</v>
      </c>
      <c r="C303" s="22" t="str">
        <f>IFERROR(IFERROR(VLOOKUP(B303,classifications!$A$3:$B$330,2,FALSE),VLOOKUP(B303,'higher class'!$A$2:$B$33,2,FALSE)),"")</f>
        <v xml:space="preserve">Mainly Rural (rural including hub towns &gt;=80%) </v>
      </c>
      <c r="D303" s="22" t="str">
        <f>VLOOKUP(B303,region!$A$1:$B$344,2,FALSE)</f>
        <v>SE</v>
      </c>
      <c r="E303" s="17">
        <f>VLOOKUP(B303,lifesatisfactionALL!$B$8:$N$431,VLOOKUP(frontsheet!$B$11,years!$A$1:$B$12,2,FALSE),FALSE)</f>
        <v>7.81</v>
      </c>
      <c r="F303" s="9"/>
      <c r="G303" s="9"/>
      <c r="H303" s="9"/>
      <c r="I303" s="21"/>
      <c r="M303" t="s">
        <v>320</v>
      </c>
      <c r="N303" t="str">
        <f>VLOOKUP(M303,class!A$1:B$370,2,FALSE)</f>
        <v>Shire district</v>
      </c>
      <c r="O303" s="22" t="str">
        <f>IFERROR(IFERROR(VLOOKUP(M303,classifications!$A$3:$B$340,2,FALSE),VLOOKUP(N303,'higher class'!$A$2:$B$33,2,FALSE)),"")</f>
        <v xml:space="preserve">Largely Rural (rural including hub towns 50-79%) </v>
      </c>
      <c r="P303" s="7">
        <f t="shared" si="23"/>
        <v>7.72</v>
      </c>
      <c r="Q303" s="49">
        <f t="shared" si="25"/>
        <v>12</v>
      </c>
      <c r="R303" s="49">
        <f t="shared" si="24"/>
        <v>12</v>
      </c>
      <c r="Z303" s="7"/>
    </row>
    <row r="304" spans="1:26" ht="14.4" x14ac:dyDescent="0.3">
      <c r="A304" s="22" t="s">
        <v>663</v>
      </c>
      <c r="B304" s="23" t="s">
        <v>296</v>
      </c>
      <c r="C304" s="22" t="str">
        <f>IFERROR(IFERROR(VLOOKUP(B304,classifications!$A$3:$B$330,2,FALSE),VLOOKUP(B304,'higher class'!$A$2:$B$33,2,FALSE)),"")</f>
        <v xml:space="preserve">Largely Rural (rural including hub towns 50-79%) </v>
      </c>
      <c r="D304" s="22" t="str">
        <f>VLOOKUP(B304,region!$A$1:$B$344,2,FALSE)</f>
        <v>SE</v>
      </c>
      <c r="E304" s="17">
        <f>VLOOKUP(B304,lifesatisfactionALL!$B$8:$N$431,VLOOKUP(frontsheet!$B$11,years!$A$1:$B$12,2,FALSE),FALSE)</f>
        <v>7.73</v>
      </c>
      <c r="F304" s="9"/>
      <c r="G304" s="9"/>
      <c r="H304" s="9"/>
      <c r="I304" s="21"/>
      <c r="M304" t="s">
        <v>321</v>
      </c>
      <c r="N304" t="str">
        <f>VLOOKUP(M304,class!A$1:B$370,2,FALSE)</f>
        <v>Unitary authority</v>
      </c>
      <c r="O304" s="22" t="str">
        <f>IFERROR(IFERROR(VLOOKUP(M304,classifications!$A$3:$B$340,2,FALSE),VLOOKUP(N304,'higher class'!$A$2:$B$33,2,FALSE)),"")</f>
        <v>Urban with City and Town</v>
      </c>
      <c r="P304" s="7">
        <f t="shared" si="23"/>
        <v>7.59</v>
      </c>
      <c r="Q304" s="49">
        <f t="shared" si="25"/>
        <v>20</v>
      </c>
      <c r="R304" s="49">
        <f t="shared" si="24"/>
        <v>20</v>
      </c>
      <c r="Z304" s="7"/>
    </row>
    <row r="305" spans="1:26" ht="14.4" x14ac:dyDescent="0.3">
      <c r="A305" s="22" t="s">
        <v>664</v>
      </c>
      <c r="B305" s="23" t="s">
        <v>314</v>
      </c>
      <c r="C305" s="22" t="str">
        <f>IFERROR(IFERROR(VLOOKUP(B305,classifications!$A$3:$B$330,2,FALSE),VLOOKUP(B305,'higher class'!$A$2:$B$33,2,FALSE)),"")</f>
        <v xml:space="preserve">Mainly Rural (rural including hub towns &gt;=80%) </v>
      </c>
      <c r="D305" s="22" t="str">
        <f>VLOOKUP(B305,region!$A$1:$B$344,2,FALSE)</f>
        <v>SE</v>
      </c>
      <c r="E305" s="17">
        <f>VLOOKUP(B305,lifesatisfactionALL!$B$8:$N$431,VLOOKUP(frontsheet!$B$11,years!$A$1:$B$12,2,FALSE),FALSE)</f>
        <v>7.94</v>
      </c>
      <c r="F305" s="9"/>
      <c r="G305" s="9"/>
      <c r="H305" s="9"/>
      <c r="I305" s="21"/>
      <c r="M305" t="s">
        <v>322</v>
      </c>
      <c r="N305" t="str">
        <f>VLOOKUP(M305,class!A$1:B$370,2,FALSE)</f>
        <v>Metropolitan district</v>
      </c>
      <c r="O305" s="22" t="str">
        <f>IFERROR(IFERROR(VLOOKUP(M305,classifications!$A$3:$B$340,2,FALSE),VLOOKUP(N305,'higher class'!$A$2:$B$33,2,FALSE)),"")</f>
        <v>Urban with Major Conurbation</v>
      </c>
      <c r="P305" s="7">
        <f t="shared" si="23"/>
        <v>7.32</v>
      </c>
      <c r="Q305" s="49">
        <f t="shared" si="25"/>
        <v>44</v>
      </c>
      <c r="R305" s="49">
        <f t="shared" si="24"/>
        <v>44</v>
      </c>
      <c r="Z305" s="7"/>
    </row>
    <row r="306" spans="1:26" ht="14.4" x14ac:dyDescent="0.3">
      <c r="A306" s="22" t="s">
        <v>665</v>
      </c>
      <c r="B306" s="23" t="s">
        <v>887</v>
      </c>
      <c r="C306" s="22" t="str">
        <f>IFERROR(IFERROR(VLOOKUP(B306,classifications!$A$3:$B$330,2,FALSE),VLOOKUP(B306,'higher class'!$A$2:$B$33,2,FALSE)),"")</f>
        <v>Predominantly Urban</v>
      </c>
      <c r="D306" s="22" t="str">
        <f>VLOOKUP(B306,region!$A$1:$B$344,2,FALSE)</f>
        <v>SE</v>
      </c>
      <c r="E306" s="17">
        <f>VLOOKUP(B306,lifesatisfactionALL!$B$8:$N$431,VLOOKUP(frontsheet!$B$11,years!$A$1:$B$12,2,FALSE),FALSE)</f>
        <v>7.62</v>
      </c>
      <c r="F306" s="9"/>
      <c r="G306" s="9"/>
      <c r="H306" s="9"/>
      <c r="I306" s="21"/>
      <c r="M306" t="s">
        <v>323</v>
      </c>
      <c r="N306" t="str">
        <f>VLOOKUP(M306,class!A$1:B$370,2,FALSE)</f>
        <v>Shire district</v>
      </c>
      <c r="O306" s="22" t="str">
        <f>IFERROR(IFERROR(VLOOKUP(M306,classifications!$A$3:$B$340,2,FALSE),VLOOKUP(N306,'higher class'!$A$2:$B$33,2,FALSE)),"")</f>
        <v>Urban with Major Conurbation</v>
      </c>
      <c r="P306" s="7">
        <f t="shared" si="23"/>
        <v>8.2100000000000009</v>
      </c>
      <c r="Q306" s="49">
        <f t="shared" si="25"/>
        <v>4</v>
      </c>
      <c r="R306" s="49">
        <f t="shared" si="24"/>
        <v>4</v>
      </c>
      <c r="Z306" s="7"/>
    </row>
    <row r="307" spans="1:26" ht="14.4" x14ac:dyDescent="0.3">
      <c r="A307" s="22" t="s">
        <v>666</v>
      </c>
      <c r="B307" s="23" t="s">
        <v>101</v>
      </c>
      <c r="C307" s="22" t="str">
        <f>IFERROR(IFERROR(VLOOKUP(B307,classifications!$A$3:$B$330,2,FALSE),VLOOKUP(B307,'higher class'!$A$2:$B$33,2,FALSE)),"")</f>
        <v>Urban with Major Conurbation</v>
      </c>
      <c r="D307" s="22" t="str">
        <f>VLOOKUP(B307,region!$A$1:$B$344,2,FALSE)</f>
        <v>SE</v>
      </c>
      <c r="E307" s="17">
        <f>VLOOKUP(B307,lifesatisfactionALL!$B$8:$N$431,VLOOKUP(frontsheet!$B$11,years!$A$1:$B$12,2,FALSE),FALSE)</f>
        <v>7.59</v>
      </c>
      <c r="F307" s="9"/>
      <c r="G307" s="9"/>
      <c r="H307" s="9"/>
      <c r="I307" s="21"/>
      <c r="M307" t="s">
        <v>324</v>
      </c>
      <c r="N307" t="str">
        <f>VLOOKUP(M307,class!A$1:B$370,2,FALSE)</f>
        <v>Unitary authority</v>
      </c>
      <c r="O307" s="22" t="str">
        <f>IFERROR(IFERROR(VLOOKUP(M307,classifications!$A$3:$B$340,2,FALSE),VLOOKUP(N307,'higher class'!$A$2:$B$33,2,FALSE)),"")</f>
        <v>Urban with City and Town</v>
      </c>
      <c r="P307" s="7">
        <f t="shared" si="23"/>
        <v>7.57</v>
      </c>
      <c r="Q307" s="49">
        <f t="shared" si="25"/>
        <v>23</v>
      </c>
      <c r="R307" s="49">
        <f t="shared" si="24"/>
        <v>23</v>
      </c>
      <c r="Z307" s="7"/>
    </row>
    <row r="308" spans="1:26" ht="14.4" x14ac:dyDescent="0.3">
      <c r="A308" s="22" t="s">
        <v>667</v>
      </c>
      <c r="B308" s="23" t="s">
        <v>104</v>
      </c>
      <c r="C308" s="22" t="str">
        <f>IFERROR(IFERROR(VLOOKUP(B308,classifications!$A$3:$B$330,2,FALSE),VLOOKUP(B308,'higher class'!$A$2:$B$33,2,FALSE)),"")</f>
        <v>Urban with Major Conurbation</v>
      </c>
      <c r="D308" s="22" t="str">
        <f>VLOOKUP(B308,region!$A$1:$B$344,2,FALSE)</f>
        <v>SE</v>
      </c>
      <c r="E308" s="17" t="str">
        <f>VLOOKUP(B308,lifesatisfactionALL!$B$8:$N$431,VLOOKUP(frontsheet!$B$11,years!$A$1:$B$12,2,FALSE),FALSE)</f>
        <v>x</v>
      </c>
      <c r="F308" s="9"/>
      <c r="G308" s="9"/>
      <c r="H308" s="9"/>
      <c r="I308" s="21"/>
      <c r="M308" t="s">
        <v>325</v>
      </c>
      <c r="N308" t="str">
        <f>VLOOKUP(M308,class!A$1:B$370,2,FALSE)</f>
        <v>Metropolitan district</v>
      </c>
      <c r="O308" s="22" t="str">
        <f>IFERROR(IFERROR(VLOOKUP(M308,classifications!$A$3:$B$340,2,FALSE),VLOOKUP(N308,'higher class'!$A$2:$B$33,2,FALSE)),"")</f>
        <v>Urban with Major Conurbation</v>
      </c>
      <c r="P308" s="7">
        <f t="shared" si="23"/>
        <v>7.25</v>
      </c>
      <c r="Q308" s="49">
        <f t="shared" si="25"/>
        <v>55</v>
      </c>
      <c r="R308" s="49">
        <f t="shared" si="24"/>
        <v>55</v>
      </c>
      <c r="Z308" s="7"/>
    </row>
    <row r="309" spans="1:26" ht="14.4" x14ac:dyDescent="0.3">
      <c r="A309" s="22" t="s">
        <v>668</v>
      </c>
      <c r="B309" s="23" t="s">
        <v>119</v>
      </c>
      <c r="C309" s="22" t="str">
        <f>IFERROR(IFERROR(VLOOKUP(B309,classifications!$A$3:$B$330,2,FALSE),VLOOKUP(B309,'higher class'!$A$2:$B$33,2,FALSE)),"")</f>
        <v>Urban with City and Town</v>
      </c>
      <c r="D309" s="22" t="str">
        <f>VLOOKUP(B309,region!$A$1:$B$344,2,FALSE)</f>
        <v>SE</v>
      </c>
      <c r="E309" s="17">
        <f>VLOOKUP(B309,lifesatisfactionALL!$B$8:$N$431,VLOOKUP(frontsheet!$B$11,years!$A$1:$B$12,2,FALSE),FALSE)</f>
        <v>7.57</v>
      </c>
      <c r="F309" s="9"/>
      <c r="G309" s="9"/>
      <c r="H309" s="9"/>
      <c r="I309" s="21"/>
      <c r="M309" t="s">
        <v>326</v>
      </c>
      <c r="N309" t="str">
        <f>VLOOKUP(M309,class!A$1:B$370,2,FALSE)</f>
        <v>Shire district</v>
      </c>
      <c r="O309" s="22" t="str">
        <f>IFERROR(IFERROR(VLOOKUP(M309,classifications!$A$3:$B$340,2,FALSE),VLOOKUP(N309,'higher class'!$A$2:$B$33,2,FALSE)),"")</f>
        <v>Urban with City and Town</v>
      </c>
      <c r="P309" s="7">
        <f t="shared" si="23"/>
        <v>7.5</v>
      </c>
      <c r="Q309" s="49">
        <f t="shared" si="25"/>
        <v>34</v>
      </c>
      <c r="R309" s="49">
        <f t="shared" si="24"/>
        <v>34</v>
      </c>
      <c r="Z309" s="7"/>
    </row>
    <row r="310" spans="1:26" ht="14.4" x14ac:dyDescent="0.3">
      <c r="A310" s="22" t="s">
        <v>669</v>
      </c>
      <c r="B310" s="23" t="s">
        <v>178</v>
      </c>
      <c r="C310" s="22" t="str">
        <f>IFERROR(IFERROR(VLOOKUP(B310,classifications!$A$3:$B$330,2,FALSE),VLOOKUP(B310,'higher class'!$A$2:$B$33,2,FALSE)),"")</f>
        <v>Urban with Significant Rural (rural including hub towns 26-49%)</v>
      </c>
      <c r="D310" s="22" t="str">
        <f>VLOOKUP(B310,region!$A$1:$B$344,2,FALSE)</f>
        <v>SE</v>
      </c>
      <c r="E310" s="17">
        <f>VLOOKUP(B310,lifesatisfactionALL!$B$8:$N$431,VLOOKUP(frontsheet!$B$11,years!$A$1:$B$12,2,FALSE),FALSE)</f>
        <v>8.0500000000000007</v>
      </c>
      <c r="F310" s="9"/>
      <c r="G310" s="9"/>
      <c r="H310" s="9"/>
      <c r="I310" s="21"/>
      <c r="M310" t="s">
        <v>327</v>
      </c>
      <c r="N310" t="str">
        <f>VLOOKUP(M310,class!A$1:B$370,2,FALSE)</f>
        <v>Shire district</v>
      </c>
      <c r="O310" s="22" t="str">
        <f>IFERROR(IFERROR(VLOOKUP(M310,classifications!$A$3:$B$340,2,FALSE),VLOOKUP(N310,'higher class'!$A$2:$B$33,2,FALSE)),"")</f>
        <v>Urban with City and Town</v>
      </c>
      <c r="P310" s="7">
        <f t="shared" si="23"/>
        <v>6.97</v>
      </c>
      <c r="Q310" s="49">
        <f t="shared" si="25"/>
        <v>84</v>
      </c>
      <c r="R310" s="49">
        <f t="shared" si="24"/>
        <v>84</v>
      </c>
      <c r="Z310" s="7"/>
    </row>
    <row r="311" spans="1:26" ht="14.4" x14ac:dyDescent="0.3">
      <c r="A311" s="22" t="s">
        <v>670</v>
      </c>
      <c r="B311" s="23" t="s">
        <v>215</v>
      </c>
      <c r="C311" s="22" t="str">
        <f>IFERROR(IFERROR(VLOOKUP(B311,classifications!$A$3:$B$330,2,FALSE),VLOOKUP(B311,'higher class'!$A$2:$B$33,2,FALSE)),"")</f>
        <v>Urban with City and Town</v>
      </c>
      <c r="D311" s="22" t="str">
        <f>VLOOKUP(B311,region!$A$1:$B$344,2,FALSE)</f>
        <v>SE</v>
      </c>
      <c r="E311" s="17">
        <f>VLOOKUP(B311,lifesatisfactionALL!$B$8:$N$431,VLOOKUP(frontsheet!$B$11,years!$A$1:$B$12,2,FALSE),FALSE)</f>
        <v>7.41</v>
      </c>
      <c r="F311" s="9"/>
      <c r="G311" s="9"/>
      <c r="H311" s="9"/>
      <c r="I311" s="21"/>
      <c r="M311" t="s">
        <v>328</v>
      </c>
      <c r="N311" t="str">
        <f>VLOOKUP(M311,class!A$1:B$370,2,FALSE)</f>
        <v>Shire district</v>
      </c>
      <c r="O311" s="22" t="str">
        <f>IFERROR(IFERROR(VLOOKUP(M311,classifications!$A$3:$B$340,2,FALSE),VLOOKUP(N311,'higher class'!$A$2:$B$33,2,FALSE)),"")</f>
        <v xml:space="preserve">Mainly Rural (rural including hub towns &gt;=80%) </v>
      </c>
      <c r="P311" s="7">
        <f t="shared" si="23"/>
        <v>7.24</v>
      </c>
      <c r="Q311" s="49">
        <f t="shared" si="25"/>
        <v>35</v>
      </c>
      <c r="R311" s="49">
        <f t="shared" si="24"/>
        <v>35</v>
      </c>
      <c r="Z311" s="7"/>
    </row>
    <row r="312" spans="1:26" ht="14.4" x14ac:dyDescent="0.3">
      <c r="A312" s="22" t="s">
        <v>671</v>
      </c>
      <c r="B312" s="23" t="s">
        <v>225</v>
      </c>
      <c r="C312" s="22" t="str">
        <f>IFERROR(IFERROR(VLOOKUP(B312,classifications!$A$3:$B$330,2,FALSE),VLOOKUP(B312,'higher class'!$A$2:$B$33,2,FALSE)),"")</f>
        <v>Urban with Major Conurbation</v>
      </c>
      <c r="D312" s="22" t="str">
        <f>VLOOKUP(B312,region!$A$1:$B$344,2,FALSE)</f>
        <v>SE</v>
      </c>
      <c r="E312" s="17" t="str">
        <f>VLOOKUP(B312,lifesatisfactionALL!$B$8:$N$431,VLOOKUP(frontsheet!$B$11,years!$A$1:$B$12,2,FALSE),FALSE)</f>
        <v>x</v>
      </c>
      <c r="F312" s="9"/>
      <c r="G312" s="9"/>
      <c r="H312" s="9"/>
      <c r="I312" s="21"/>
      <c r="M312" t="s">
        <v>330</v>
      </c>
      <c r="N312" t="str">
        <f>VLOOKUP(M312,class!A$1:B$370,2,FALSE)</f>
        <v>Shire district</v>
      </c>
      <c r="O312" s="22" t="str">
        <f>IFERROR(IFERROR(VLOOKUP(M312,classifications!$A$3:$B$340,2,FALSE),VLOOKUP(N312,'higher class'!$A$2:$B$33,2,FALSE)),"")</f>
        <v xml:space="preserve">Largely Rural (rural including hub towns 50-79%) </v>
      </c>
      <c r="P312" s="7">
        <f t="shared" si="23"/>
        <v>7.78</v>
      </c>
      <c r="Q312" s="49">
        <f t="shared" si="25"/>
        <v>6</v>
      </c>
      <c r="R312" s="49">
        <f t="shared" si="24"/>
        <v>6</v>
      </c>
      <c r="Z312" s="7"/>
    </row>
    <row r="313" spans="1:26" ht="14.4" x14ac:dyDescent="0.3">
      <c r="A313" s="22" t="s">
        <v>672</v>
      </c>
      <c r="B313" s="23" t="s">
        <v>259</v>
      </c>
      <c r="C313" s="22" t="str">
        <f>IFERROR(IFERROR(VLOOKUP(B313,classifications!$A$3:$B$330,2,FALSE),VLOOKUP(B313,'higher class'!$A$2:$B$33,2,FALSE)),"")</f>
        <v>Urban with Major Conurbation</v>
      </c>
      <c r="D313" s="22" t="str">
        <f>VLOOKUP(B313,region!$A$1:$B$344,2,FALSE)</f>
        <v>SE</v>
      </c>
      <c r="E313" s="17">
        <f>VLOOKUP(B313,lifesatisfactionALL!$B$8:$N$431,VLOOKUP(frontsheet!$B$11,years!$A$1:$B$12,2,FALSE),FALSE)</f>
        <v>7.2</v>
      </c>
      <c r="F313" s="9"/>
      <c r="G313" s="9"/>
      <c r="H313" s="9"/>
      <c r="I313" s="21"/>
      <c r="M313" t="s">
        <v>331</v>
      </c>
      <c r="N313" t="str">
        <f>VLOOKUP(M313,class!A$1:B$370,2,FALSE)</f>
        <v>Shire district</v>
      </c>
      <c r="O313" s="22" t="str">
        <f>IFERROR(IFERROR(VLOOKUP(M313,classifications!$A$3:$B$340,2,FALSE),VLOOKUP(N313,'higher class'!$A$2:$B$33,2,FALSE)),"")</f>
        <v>Urban with Significant Rural (rural including hub towns 26-49%)</v>
      </c>
      <c r="P313" s="7">
        <f t="shared" si="23"/>
        <v>7.6</v>
      </c>
      <c r="Q313" s="49">
        <f t="shared" si="25"/>
        <v>24</v>
      </c>
      <c r="R313" s="49">
        <f t="shared" si="24"/>
        <v>24</v>
      </c>
      <c r="Z313" s="7"/>
    </row>
    <row r="314" spans="1:26" ht="14.4" x14ac:dyDescent="0.3">
      <c r="A314" s="22" t="s">
        <v>673</v>
      </c>
      <c r="B314" s="23" t="s">
        <v>273</v>
      </c>
      <c r="C314" s="22" t="str">
        <f>IFERROR(IFERROR(VLOOKUP(B314,classifications!$A$3:$B$330,2,FALSE),VLOOKUP(B314,'higher class'!$A$2:$B$33,2,FALSE)),"")</f>
        <v>Urban with City and Town</v>
      </c>
      <c r="D314" s="22" t="str">
        <f>VLOOKUP(B314,region!$A$1:$B$344,2,FALSE)</f>
        <v>SE</v>
      </c>
      <c r="E314" s="17">
        <f>VLOOKUP(B314,lifesatisfactionALL!$B$8:$N$431,VLOOKUP(frontsheet!$B$11,years!$A$1:$B$12,2,FALSE),FALSE)</f>
        <v>8.0299999999999994</v>
      </c>
      <c r="F314" s="9"/>
      <c r="G314" s="9"/>
      <c r="H314" s="9"/>
      <c r="I314" s="21"/>
      <c r="M314" t="s">
        <v>332</v>
      </c>
      <c r="N314" t="str">
        <f>VLOOKUP(M314,class!A$1:B$370,2,FALSE)</f>
        <v>Unitary authority</v>
      </c>
      <c r="O314" s="22" t="str">
        <f>IFERROR(IFERROR(VLOOKUP(M314,classifications!$A$3:$B$340,2,FALSE),VLOOKUP(N314,'higher class'!$A$2:$B$33,2,FALSE)),"")</f>
        <v>Urban with City and Town</v>
      </c>
      <c r="P314" s="7">
        <f t="shared" si="23"/>
        <v>7.57</v>
      </c>
      <c r="Q314" s="49">
        <f t="shared" si="25"/>
        <v>23</v>
      </c>
      <c r="R314" s="49">
        <f t="shared" si="24"/>
        <v>23</v>
      </c>
      <c r="Z314" s="7"/>
    </row>
    <row r="315" spans="1:26" x14ac:dyDescent="0.25">
      <c r="A315" s="22" t="s">
        <v>674</v>
      </c>
      <c r="B315" s="23" t="s">
        <v>279</v>
      </c>
      <c r="C315" s="22" t="str">
        <f>IFERROR(IFERROR(VLOOKUP(B315,classifications!$A$3:$B$330,2,FALSE),VLOOKUP(B315,'higher class'!$A$2:$B$33,2,FALSE)),"")</f>
        <v>Urban with Significant Rural (rural including hub towns 26-49%)</v>
      </c>
      <c r="D315" s="22" t="str">
        <f>VLOOKUP(B315,region!$A$1:$B$344,2,FALSE)</f>
        <v>SE</v>
      </c>
      <c r="E315" s="17">
        <f>VLOOKUP(B315,lifesatisfactionALL!$B$8:$N$431,VLOOKUP(frontsheet!$B$11,years!$A$1:$B$12,2,FALSE),FALSE)</f>
        <v>7.4</v>
      </c>
      <c r="F315" s="9"/>
      <c r="G315" s="9"/>
      <c r="H315" s="9"/>
      <c r="I315" s="21"/>
      <c r="Z315" s="7"/>
    </row>
    <row r="316" spans="1:26" x14ac:dyDescent="0.25">
      <c r="A316" s="22" t="s">
        <v>675</v>
      </c>
      <c r="B316" s="23" t="s">
        <v>305</v>
      </c>
      <c r="C316" s="22" t="str">
        <f>IFERROR(IFERROR(VLOOKUP(B316,classifications!$A$3:$B$330,2,FALSE),VLOOKUP(B316,'higher class'!$A$2:$B$33,2,FALSE)),"")</f>
        <v xml:space="preserve">Largely Rural (rural including hub towns 50-79%) </v>
      </c>
      <c r="D316" s="22" t="str">
        <f>VLOOKUP(B316,region!$A$1:$B$344,2,FALSE)</f>
        <v>SE</v>
      </c>
      <c r="E316" s="17">
        <f>VLOOKUP(B316,lifesatisfactionALL!$B$8:$N$431,VLOOKUP(frontsheet!$B$11,years!$A$1:$B$12,2,FALSE),FALSE)</f>
        <v>7.88</v>
      </c>
      <c r="F316" s="9"/>
      <c r="G316" s="9"/>
      <c r="H316" s="9"/>
      <c r="I316" s="21"/>
      <c r="Z316" s="7"/>
    </row>
    <row r="317" spans="1:26" x14ac:dyDescent="0.25">
      <c r="A317" s="22" t="s">
        <v>676</v>
      </c>
      <c r="B317" s="23" t="s">
        <v>323</v>
      </c>
      <c r="C317" s="22" t="str">
        <f>IFERROR(IFERROR(VLOOKUP(B317,classifications!$A$3:$B$330,2,FALSE),VLOOKUP(B317,'higher class'!$A$2:$B$33,2,FALSE)),"")</f>
        <v>Urban with Major Conurbation</v>
      </c>
      <c r="D317" s="22" t="str">
        <f>VLOOKUP(B317,region!$A$1:$B$344,2,FALSE)</f>
        <v>SE</v>
      </c>
      <c r="E317" s="17">
        <f>VLOOKUP(B317,lifesatisfactionALL!$B$8:$N$431,VLOOKUP(frontsheet!$B$11,years!$A$1:$B$12,2,FALSE),FALSE)</f>
        <v>8.2100000000000009</v>
      </c>
      <c r="F317" s="9"/>
      <c r="G317" s="9"/>
      <c r="H317" s="9"/>
      <c r="I317" s="21"/>
      <c r="Z317" s="7"/>
    </row>
    <row r="318" spans="1:26" ht="14.4" x14ac:dyDescent="0.3">
      <c r="A318" s="22" t="s">
        <v>677</v>
      </c>
      <c r="B318" s="23" t="s">
        <v>351</v>
      </c>
      <c r="C318" s="22" t="str">
        <f>IFERROR(IFERROR(VLOOKUP(B318,classifications!$A$3:$B$330,2,FALSE),VLOOKUP(B318,'higher class'!$A$2:$B$33,2,FALSE)),"")</f>
        <v>Predominantly Urban</v>
      </c>
      <c r="D318" s="22" t="str">
        <f>VLOOKUP(B318,region!$A$1:$B$344,2,FALSE)</f>
        <v>SE</v>
      </c>
      <c r="E318" s="17">
        <f>VLOOKUP(B318,lifesatisfactionALL!$B$8:$N$431,VLOOKUP(frontsheet!$B$11,years!$A$1:$B$12,2,FALSE),FALSE)</f>
        <v>7.54</v>
      </c>
      <c r="F318" s="9"/>
      <c r="G318" s="9"/>
      <c r="H318" s="9"/>
      <c r="I318" s="21"/>
      <c r="O318" t="s">
        <v>5</v>
      </c>
      <c r="P318" s="7">
        <f t="shared" ref="P318:P323" si="26">AVERAGEIF($O$7:$O$314,$O318,$P$7:$P$314)</f>
        <v>7.5956410256410249</v>
      </c>
      <c r="Z318" s="7"/>
    </row>
    <row r="319" spans="1:26" ht="14.4" x14ac:dyDescent="0.3">
      <c r="A319" s="22" t="s">
        <v>678</v>
      </c>
      <c r="B319" s="23" t="s">
        <v>2</v>
      </c>
      <c r="C319" s="22" t="str">
        <f>IFERROR(IFERROR(VLOOKUP(B319,classifications!$A$3:$B$330,2,FALSE),VLOOKUP(B319,'higher class'!$A$2:$B$33,2,FALSE)),"")</f>
        <v>Urban with City and Town</v>
      </c>
      <c r="D319" s="22" t="str">
        <f>VLOOKUP(B319,region!$A$1:$B$344,2,FALSE)</f>
        <v>SE</v>
      </c>
      <c r="E319" s="17">
        <f>VLOOKUP(B319,lifesatisfactionALL!$B$8:$N$431,VLOOKUP(frontsheet!$B$11,years!$A$1:$B$12,2,FALSE),FALSE)</f>
        <v>7.57</v>
      </c>
      <c r="F319" s="9"/>
      <c r="G319" s="9"/>
      <c r="H319" s="9"/>
      <c r="I319" s="21"/>
      <c r="O319" t="s">
        <v>13</v>
      </c>
      <c r="P319" s="7">
        <f t="shared" si="26"/>
        <v>7.57</v>
      </c>
      <c r="Z319" s="7"/>
    </row>
    <row r="320" spans="1:26" ht="14.4" x14ac:dyDescent="0.3">
      <c r="A320" s="22" t="s">
        <v>679</v>
      </c>
      <c r="B320" s="23" t="s">
        <v>8</v>
      </c>
      <c r="C320" s="22" t="str">
        <f>IFERROR(IFERROR(VLOOKUP(B320,classifications!$A$3:$B$330,2,FALSE),VLOOKUP(B320,'higher class'!$A$2:$B$33,2,FALSE)),"")</f>
        <v>Urban with City and Town</v>
      </c>
      <c r="D320" s="22" t="str">
        <f>VLOOKUP(B320,region!$A$1:$B$344,2,FALSE)</f>
        <v>SE</v>
      </c>
      <c r="E320" s="17">
        <f>VLOOKUP(B320,lifesatisfactionALL!$B$8:$N$431,VLOOKUP(frontsheet!$B$11,years!$A$1:$B$12,2,FALSE),FALSE)</f>
        <v>7.57</v>
      </c>
      <c r="F320" s="9"/>
      <c r="G320" s="9"/>
      <c r="H320" s="9"/>
      <c r="I320" s="21"/>
      <c r="O320" t="s">
        <v>11</v>
      </c>
      <c r="P320" s="7">
        <f t="shared" si="26"/>
        <v>7.6002040816326515</v>
      </c>
      <c r="Z320" s="7"/>
    </row>
    <row r="321" spans="1:26" ht="14.4" x14ac:dyDescent="0.3">
      <c r="A321" s="22" t="s">
        <v>680</v>
      </c>
      <c r="B321" s="23" t="s">
        <v>64</v>
      </c>
      <c r="C321" s="22" t="str">
        <f>IFERROR(IFERROR(VLOOKUP(B321,classifications!$A$3:$B$330,2,FALSE),VLOOKUP(B321,'higher class'!$A$2:$B$33,2,FALSE)),"")</f>
        <v xml:space="preserve">Largely Rural (rural including hub towns 50-79%) </v>
      </c>
      <c r="D321" s="22" t="str">
        <f>VLOOKUP(B321,region!$A$1:$B$344,2,FALSE)</f>
        <v>SE</v>
      </c>
      <c r="E321" s="17">
        <f>VLOOKUP(B321,lifesatisfactionALL!$B$8:$N$431,VLOOKUP(frontsheet!$B$11,years!$A$1:$B$12,2,FALSE),FALSE)</f>
        <v>7.18</v>
      </c>
      <c r="F321" s="9"/>
      <c r="G321" s="9"/>
      <c r="H321" s="9"/>
      <c r="I321" s="21"/>
      <c r="O321" t="s">
        <v>3</v>
      </c>
      <c r="P321" s="7">
        <f t="shared" si="26"/>
        <v>7.420112359550564</v>
      </c>
      <c r="Z321" s="7"/>
    </row>
    <row r="322" spans="1:26" ht="14.4" x14ac:dyDescent="0.3">
      <c r="A322" s="22" t="s">
        <v>681</v>
      </c>
      <c r="B322" s="23" t="s">
        <v>77</v>
      </c>
      <c r="C322" s="22" t="str">
        <f>IFERROR(IFERROR(VLOOKUP(B322,classifications!$A$3:$B$330,2,FALSE),VLOOKUP(B322,'higher class'!$A$2:$B$33,2,FALSE)),"")</f>
        <v>Urban with City and Town</v>
      </c>
      <c r="D322" s="22" t="str">
        <f>VLOOKUP(B322,region!$A$1:$B$344,2,FALSE)</f>
        <v>SE</v>
      </c>
      <c r="E322" s="17">
        <f>VLOOKUP(B322,lifesatisfactionALL!$B$8:$N$431,VLOOKUP(frontsheet!$B$11,years!$A$1:$B$12,2,FALSE),FALSE)</f>
        <v>7.59</v>
      </c>
      <c r="F322" s="9"/>
      <c r="G322" s="9"/>
      <c r="H322" s="9"/>
      <c r="I322" s="21"/>
      <c r="O322" t="s">
        <v>7</v>
      </c>
      <c r="P322" s="7">
        <f t="shared" si="26"/>
        <v>7.3499999999999988</v>
      </c>
      <c r="Z322" s="7"/>
    </row>
    <row r="323" spans="1:26" ht="14.4" x14ac:dyDescent="0.3">
      <c r="A323" s="22" t="s">
        <v>682</v>
      </c>
      <c r="B323" s="23" t="s">
        <v>139</v>
      </c>
      <c r="C323" s="22" t="str">
        <f>IFERROR(IFERROR(VLOOKUP(B323,classifications!$A$3:$B$330,2,FALSE),VLOOKUP(B323,'higher class'!$A$2:$B$33,2,FALSE)),"")</f>
        <v xml:space="preserve">Largely Rural (rural including hub towns 50-79%) </v>
      </c>
      <c r="D323" s="22" t="str">
        <f>VLOOKUP(B323,region!$A$1:$B$344,2,FALSE)</f>
        <v>SE</v>
      </c>
      <c r="E323" s="17">
        <f>VLOOKUP(B323,lifesatisfactionALL!$B$8:$N$431,VLOOKUP(frontsheet!$B$11,years!$A$1:$B$12,2,FALSE),FALSE)</f>
        <v>7.59</v>
      </c>
      <c r="F323" s="9"/>
      <c r="G323" s="9"/>
      <c r="H323" s="9"/>
      <c r="I323" s="21"/>
      <c r="O323" t="s">
        <v>16</v>
      </c>
      <c r="P323" s="7">
        <f t="shared" si="26"/>
        <v>7.3668055555555565</v>
      </c>
      <c r="Z323" s="7"/>
    </row>
    <row r="324" spans="1:26" x14ac:dyDescent="0.25">
      <c r="A324" s="22" t="s">
        <v>683</v>
      </c>
      <c r="B324" s="23" t="s">
        <v>175</v>
      </c>
      <c r="C324" s="22" t="str">
        <f>IFERROR(IFERROR(VLOOKUP(B324,classifications!$A$3:$B$330,2,FALSE),VLOOKUP(B324,'higher class'!$A$2:$B$33,2,FALSE)),"")</f>
        <v>Urban with City and Town</v>
      </c>
      <c r="D324" s="22" t="str">
        <f>VLOOKUP(B324,region!$A$1:$B$344,2,FALSE)</f>
        <v>SE</v>
      </c>
      <c r="E324" s="17">
        <f>VLOOKUP(B324,lifesatisfactionALL!$B$8:$N$431,VLOOKUP(frontsheet!$B$11,years!$A$1:$B$12,2,FALSE),FALSE)</f>
        <v>8.14</v>
      </c>
      <c r="F324" s="9"/>
      <c r="G324" s="9"/>
      <c r="H324" s="9"/>
      <c r="I324" s="21"/>
      <c r="O324" s="7" t="s">
        <v>907</v>
      </c>
      <c r="P324" s="7">
        <f>(SUMIF(O7:O314,O321,P7:P314)+SUMIF(O7:O314,O322,P7:P314)+SUMIF(O7:O314,O323,P7:P314))/(COUNTIF(O7:O314,O321)+COUNTIF(O7:O314,O322)+COUNTIF(O7:O314,O323))</f>
        <v>7.1825714285714302</v>
      </c>
      <c r="Z324" s="7"/>
    </row>
    <row r="325" spans="1:26" x14ac:dyDescent="0.25">
      <c r="A325" s="22" t="s">
        <v>684</v>
      </c>
      <c r="B325" s="23" t="s">
        <v>327</v>
      </c>
      <c r="C325" s="22" t="str">
        <f>IFERROR(IFERROR(VLOOKUP(B325,classifications!$A$3:$B$330,2,FALSE),VLOOKUP(B325,'higher class'!$A$2:$B$33,2,FALSE)),"")</f>
        <v>Urban with City and Town</v>
      </c>
      <c r="D325" s="22" t="str">
        <f>VLOOKUP(B325,region!$A$1:$B$344,2,FALSE)</f>
        <v>SE</v>
      </c>
      <c r="E325" s="17">
        <f>VLOOKUP(B325,lifesatisfactionALL!$B$8:$N$431,VLOOKUP(frontsheet!$B$11,years!$A$1:$B$12,2,FALSE),FALSE)</f>
        <v>6.97</v>
      </c>
      <c r="F325" s="9"/>
      <c r="G325" s="9"/>
      <c r="H325" s="9"/>
      <c r="I325" s="21"/>
      <c r="O325" s="7" t="s">
        <v>906</v>
      </c>
      <c r="P325" s="7">
        <f>(SUMIF(O7:O314,O318,P7:P314)+SUMIF(O7:O314,O319,P7:P314))/(COUNTIF(O7:O314,O318)+COUNTIF(O7:O314,O319))</f>
        <v>7.3084337349397579</v>
      </c>
      <c r="Z325" s="7"/>
    </row>
    <row r="326" spans="1:26" x14ac:dyDescent="0.25">
      <c r="A326" s="22"/>
      <c r="B326" s="23"/>
      <c r="C326" s="22"/>
      <c r="D326" s="22"/>
      <c r="E326" s="9"/>
      <c r="F326" s="9"/>
      <c r="G326" s="9"/>
      <c r="H326" s="9"/>
      <c r="I326" s="21"/>
      <c r="O326" s="7" t="s">
        <v>1006</v>
      </c>
      <c r="P326" s="7">
        <f>P320</f>
        <v>7.6002040816326515</v>
      </c>
      <c r="Z326" s="7"/>
    </row>
    <row r="327" spans="1:26" x14ac:dyDescent="0.25">
      <c r="A327" s="19" t="s">
        <v>685</v>
      </c>
      <c r="B327" s="20" t="s">
        <v>686</v>
      </c>
      <c r="C327" s="45"/>
      <c r="D327" s="45"/>
      <c r="E327" s="17" t="str">
        <f>VLOOKUP(B327,lifesatisfactionALL!$B$8:$N$431,VLOOKUP(frontsheet!$B$11,years!$A$1:$B$12,2,FALSE),FALSE)</f>
        <v>x</v>
      </c>
      <c r="F327" s="9"/>
      <c r="G327" s="9"/>
      <c r="H327" s="9"/>
      <c r="I327" s="21"/>
      <c r="Z327" s="7"/>
    </row>
    <row r="328" spans="1:26" x14ac:dyDescent="0.25">
      <c r="A328" s="22" t="s">
        <v>687</v>
      </c>
      <c r="B328" s="23" t="s">
        <v>23</v>
      </c>
      <c r="C328" s="22" t="str">
        <f>IFERROR(IFERROR(VLOOKUP(B328,classifications!$A$3:$B$330,2,FALSE),VLOOKUP(B328,'higher class'!$A$2:$B$33,2,FALSE)),"")</f>
        <v>Urban with Significant Rural (rural including hub towns 26-49%)</v>
      </c>
      <c r="D328" s="22" t="str">
        <f>VLOOKUP(B328,region!$A$1:$B$344,2,FALSE)</f>
        <v>SW</v>
      </c>
      <c r="E328" s="17">
        <f>VLOOKUP(B328,lifesatisfactionALL!$B$8:$N$431,VLOOKUP(frontsheet!$B$11,years!$A$1:$B$12,2,FALSE),FALSE)</f>
        <v>7.38</v>
      </c>
      <c r="F328" s="9"/>
      <c r="G328" s="9"/>
      <c r="H328" s="9"/>
      <c r="I328" s="21"/>
      <c r="O328" s="7" t="str">
        <f>frontsheet!B7</f>
        <v>Shire district</v>
      </c>
      <c r="P328" s="7">
        <f>AVERAGEIF($N$7:$N$354,$O328,$P$7:$P$354)</f>
        <v>7.5353757225433533</v>
      </c>
      <c r="Z328" s="7"/>
    </row>
    <row r="329" spans="1:26" x14ac:dyDescent="0.25">
      <c r="A329" s="22" t="s">
        <v>688</v>
      </c>
      <c r="B329" s="23" t="s">
        <v>1033</v>
      </c>
      <c r="C329" s="22" t="str">
        <f>IFERROR(IFERROR(VLOOKUP(B329,classifications!$A$3:$B$340,2,FALSE),VLOOKUP(B329,'higher class'!$A$2:$B$33,2,FALSE)),"")</f>
        <v>Urban with City and Town</v>
      </c>
      <c r="D329" s="22" t="e">
        <f>VLOOKUP(B329,region!$A$1:$B$344,2,FALSE)</f>
        <v>#N/A</v>
      </c>
      <c r="E329" s="17">
        <f>VLOOKUP(B329,lifesatisfactionALL!$B$8:$N$431,VLOOKUP(frontsheet!$B$11,years!$A$1:$B$12,2,FALSE),FALSE)</f>
        <v>7.57</v>
      </c>
      <c r="F329" s="9"/>
      <c r="G329" s="9"/>
      <c r="H329" s="9"/>
      <c r="I329" s="21"/>
      <c r="Z329" s="7"/>
    </row>
    <row r="330" spans="1:26" x14ac:dyDescent="0.25">
      <c r="A330" s="22" t="s">
        <v>689</v>
      </c>
      <c r="B330" s="23" t="s">
        <v>41</v>
      </c>
      <c r="C330" s="22" t="str">
        <f>IFERROR(IFERROR(VLOOKUP(B330,classifications!$A$3:$B$330,2,FALSE),VLOOKUP(B330,'higher class'!$A$2:$B$33,2,FALSE)),"")</f>
        <v>Urban with City and Town</v>
      </c>
      <c r="D330" s="22" t="str">
        <f>VLOOKUP(B330,region!$A$1:$B$344,2,FALSE)</f>
        <v>SW</v>
      </c>
      <c r="E330" s="17">
        <f>VLOOKUP(B330,lifesatisfactionALL!$B$8:$N$431,VLOOKUP(frontsheet!$B$11,years!$A$1:$B$12,2,FALSE),FALSE)</f>
        <v>7.31</v>
      </c>
      <c r="F330" s="9"/>
      <c r="G330" s="9"/>
      <c r="H330" s="9"/>
      <c r="I330" s="21"/>
      <c r="Z330" s="7"/>
    </row>
    <row r="331" spans="1:26" ht="14.4" x14ac:dyDescent="0.3">
      <c r="A331" s="22" t="s">
        <v>690</v>
      </c>
      <c r="B331" s="23" t="s">
        <v>72</v>
      </c>
      <c r="C331" s="22" t="str">
        <f>IFERROR(IFERROR(VLOOKUP(B331,classifications!$A$3:$B$330,2,FALSE),VLOOKUP(B331,'higher class'!$A$2:$B$33,2,FALSE)),"")</f>
        <v xml:space="preserve">Mainly Rural (rural including hub towns &gt;=80%) </v>
      </c>
      <c r="D331" s="22" t="str">
        <f>VLOOKUP(B331,region!$A$1:$B$344,2,FALSE)</f>
        <v>SW</v>
      </c>
      <c r="E331" s="17">
        <f>VLOOKUP(B331,lifesatisfactionALL!$B$8:$N$431,VLOOKUP(frontsheet!$B$11,years!$A$1:$B$12,2,FALSE),FALSE)</f>
        <v>7.53</v>
      </c>
      <c r="F331" s="9"/>
      <c r="G331" s="9"/>
      <c r="H331" s="9"/>
      <c r="I331" s="21"/>
      <c r="M331" s="7" t="s">
        <v>883</v>
      </c>
      <c r="N331" t="str">
        <f>VLOOKUP(M331,class!A$1:B$370,2,FALSE)</f>
        <v>Shire county</v>
      </c>
      <c r="P331" s="7">
        <f t="shared" ref="P331:P354" si="27">VLOOKUP($M331,$B$7:$E$430,4,FALSE)</f>
        <v>7.32</v>
      </c>
      <c r="Z331" s="7"/>
    </row>
    <row r="332" spans="1:26" ht="14.4" x14ac:dyDescent="0.3">
      <c r="A332" s="22" t="s">
        <v>691</v>
      </c>
      <c r="B332" s="23" t="s">
        <v>192</v>
      </c>
      <c r="C332" s="22" t="str">
        <f>IFERROR(IFERROR(VLOOKUP(B332,classifications!$A$3:$B$330,2,FALSE),VLOOKUP(B332,'higher class'!$A$2:$B$33,2,FALSE)),"")</f>
        <v>Urban with Significant Rural (rural including hub towns 26-49%)</v>
      </c>
      <c r="D332" s="22" t="str">
        <f>VLOOKUP(B332,region!$A$1:$B$344,2,FALSE)</f>
        <v>SW</v>
      </c>
      <c r="E332" s="17">
        <f>VLOOKUP(B332,lifesatisfactionALL!$B$8:$N$431,VLOOKUP(frontsheet!$B$11,years!$A$1:$B$12,2,FALSE),FALSE)</f>
        <v>7.62</v>
      </c>
      <c r="F332" s="9"/>
      <c r="G332" s="9"/>
      <c r="H332" s="9"/>
      <c r="I332" s="21"/>
      <c r="M332" s="7" t="s">
        <v>333</v>
      </c>
      <c r="N332" t="str">
        <f>VLOOKUP(M332,class!A$1:B$370,2,FALSE)</f>
        <v>Shire county</v>
      </c>
      <c r="P332" s="7">
        <f t="shared" si="27"/>
        <v>7.73</v>
      </c>
      <c r="Z332" s="7"/>
    </row>
    <row r="333" spans="1:26" ht="14.4" x14ac:dyDescent="0.3">
      <c r="A333" s="22" t="s">
        <v>692</v>
      </c>
      <c r="B333" s="23" t="s">
        <v>206</v>
      </c>
      <c r="C333" s="22" t="str">
        <f>IFERROR(IFERROR(VLOOKUP(B333,classifications!$A$3:$B$330,2,FALSE),VLOOKUP(B333,'higher class'!$A$2:$B$33,2,FALSE)),"")</f>
        <v>Urban with City and Town</v>
      </c>
      <c r="D333" s="22" t="str">
        <f>VLOOKUP(B333,region!$A$1:$B$344,2,FALSE)</f>
        <v>SW</v>
      </c>
      <c r="E333" s="17">
        <f>VLOOKUP(B333,lifesatisfactionALL!$B$8:$N$431,VLOOKUP(frontsheet!$B$11,years!$A$1:$B$12,2,FALSE),FALSE)</f>
        <v>7.45</v>
      </c>
      <c r="F333" s="9"/>
      <c r="G333" s="9"/>
      <c r="H333" s="9"/>
      <c r="I333" s="21"/>
      <c r="M333" s="7" t="s">
        <v>334</v>
      </c>
      <c r="N333" t="str">
        <f>VLOOKUP(M333,class!A$1:B$370,2,FALSE)</f>
        <v>Shire county</v>
      </c>
      <c r="P333" s="7">
        <f t="shared" si="27"/>
        <v>7.54</v>
      </c>
      <c r="Z333" s="7"/>
    </row>
    <row r="334" spans="1:26" ht="14.4" x14ac:dyDescent="0.3">
      <c r="A334" s="22" t="s">
        <v>693</v>
      </c>
      <c r="B334" s="23" t="s">
        <v>244</v>
      </c>
      <c r="C334" s="22" t="str">
        <f>IFERROR(IFERROR(VLOOKUP(B334,classifications!$A$3:$B$330,2,FALSE),VLOOKUP(B334,'higher class'!$A$2:$B$33,2,FALSE)),"")</f>
        <v>Urban with City and Town</v>
      </c>
      <c r="D334" s="22" t="str">
        <f>VLOOKUP(B334,region!$A$1:$B$344,2,FALSE)</f>
        <v>SW</v>
      </c>
      <c r="E334" s="17">
        <f>VLOOKUP(B334,lifesatisfactionALL!$B$8:$N$431,VLOOKUP(frontsheet!$B$11,years!$A$1:$B$12,2,FALSE),FALSE)</f>
        <v>7.65</v>
      </c>
      <c r="F334" s="9"/>
      <c r="G334" s="9"/>
      <c r="H334" s="9"/>
      <c r="I334" s="21"/>
      <c r="M334" s="7" t="s">
        <v>335</v>
      </c>
      <c r="N334" t="str">
        <f>VLOOKUP(M334,class!A$1:B$370,2,FALSE)</f>
        <v>Shire county</v>
      </c>
      <c r="P334" s="7">
        <f t="shared" si="27"/>
        <v>7.54</v>
      </c>
      <c r="Z334" s="7"/>
    </row>
    <row r="335" spans="1:26" ht="14.4" x14ac:dyDescent="0.3">
      <c r="A335" s="22" t="s">
        <v>694</v>
      </c>
      <c r="B335" s="23" t="s">
        <v>276</v>
      </c>
      <c r="C335" s="22" t="str">
        <f>IFERROR(IFERROR(VLOOKUP(B335,classifications!$A$3:$B$330,2,FALSE),VLOOKUP(B335,'higher class'!$A$2:$B$33,2,FALSE)),"")</f>
        <v>Urban with City and Town</v>
      </c>
      <c r="D335" s="22" t="str">
        <f>VLOOKUP(B335,region!$A$1:$B$344,2,FALSE)</f>
        <v>SW</v>
      </c>
      <c r="E335" s="17">
        <f>VLOOKUP(B335,lifesatisfactionALL!$B$8:$N$431,VLOOKUP(frontsheet!$B$11,years!$A$1:$B$12,2,FALSE),FALSE)</f>
        <v>7.43</v>
      </c>
      <c r="F335" s="9"/>
      <c r="G335" s="9"/>
      <c r="H335" s="9"/>
      <c r="I335" s="21"/>
      <c r="M335" s="7" t="s">
        <v>337</v>
      </c>
      <c r="N335" t="str">
        <f>VLOOKUP(M335,class!A$1:B$370,2,FALSE)</f>
        <v>Shire county</v>
      </c>
      <c r="P335" s="7">
        <f t="shared" si="27"/>
        <v>7.27</v>
      </c>
      <c r="Z335" s="7"/>
    </row>
    <row r="336" spans="1:26" ht="14.4" x14ac:dyDescent="0.3">
      <c r="A336" s="22" t="s">
        <v>695</v>
      </c>
      <c r="B336" s="23" t="s">
        <v>290</v>
      </c>
      <c r="C336" s="22" t="str">
        <f>IFERROR(IFERROR(VLOOKUP(B336,classifications!$A$3:$B$330,2,FALSE),VLOOKUP(B336,'higher class'!$A$2:$B$33,2,FALSE)),"")</f>
        <v>Urban with City and Town</v>
      </c>
      <c r="D336" s="22" t="str">
        <f>VLOOKUP(B336,region!$A$1:$B$344,2,FALSE)</f>
        <v>SW</v>
      </c>
      <c r="E336" s="17">
        <f>VLOOKUP(B336,lifesatisfactionALL!$B$8:$N$431,VLOOKUP(frontsheet!$B$11,years!$A$1:$B$12,2,FALSE),FALSE)</f>
        <v>7.42</v>
      </c>
      <c r="F336" s="9"/>
      <c r="G336" s="9"/>
      <c r="H336" s="9"/>
      <c r="I336" s="21"/>
      <c r="M336" s="7" t="s">
        <v>338</v>
      </c>
      <c r="N336" t="str">
        <f>VLOOKUP(M336,class!A$1:B$370,2,FALSE)</f>
        <v>Shire county</v>
      </c>
      <c r="P336" s="7">
        <f t="shared" si="27"/>
        <v>7.49</v>
      </c>
      <c r="Z336" s="7"/>
    </row>
    <row r="337" spans="1:26" ht="14.4" x14ac:dyDescent="0.3">
      <c r="A337" s="22" t="s">
        <v>696</v>
      </c>
      <c r="B337" s="23" t="s">
        <v>319</v>
      </c>
      <c r="C337" s="22" t="str">
        <f>IFERROR(IFERROR(VLOOKUP(B337,classifications!$A$3:$B$330,2,FALSE),VLOOKUP(B337,'higher class'!$A$2:$B$33,2,FALSE)),"")</f>
        <v xml:space="preserve">Largely Rural (rural including hub towns 50-79%) </v>
      </c>
      <c r="D337" s="22" t="str">
        <f>VLOOKUP(B337,region!$A$1:$B$344,2,FALSE)</f>
        <v>SW</v>
      </c>
      <c r="E337" s="17">
        <f>VLOOKUP(B337,lifesatisfactionALL!$B$8:$N$431,VLOOKUP(frontsheet!$B$11,years!$A$1:$B$12,2,FALSE),FALSE)</f>
        <v>7.44</v>
      </c>
      <c r="F337" s="9"/>
      <c r="G337" s="9"/>
      <c r="H337" s="9"/>
      <c r="I337" s="21"/>
      <c r="M337" s="7" t="s">
        <v>888</v>
      </c>
      <c r="N337" t="str">
        <f>VLOOKUP(M337,class!A$1:B$370,2,FALSE)</f>
        <v>Shire county</v>
      </c>
      <c r="P337" s="7">
        <f t="shared" si="27"/>
        <v>7.44</v>
      </c>
      <c r="Z337" s="7"/>
    </row>
    <row r="338" spans="1:26" ht="14.4" x14ac:dyDescent="0.3">
      <c r="A338" s="22" t="s">
        <v>697</v>
      </c>
      <c r="B338" s="23" t="s">
        <v>335</v>
      </c>
      <c r="C338" s="22" t="str">
        <f>IFERROR(IFERROR(VLOOKUP(B338,classifications!$A$3:$B$330,2,FALSE),VLOOKUP(B338,'higher class'!$A$2:$B$33,2,FALSE)),"")</f>
        <v>Predominantly Rural</v>
      </c>
      <c r="D338" s="22" t="str">
        <f>VLOOKUP(B338,region!$A$1:$B$344,2,FALSE)</f>
        <v>SW</v>
      </c>
      <c r="E338" s="17">
        <f>VLOOKUP(B338,lifesatisfactionALL!$B$8:$N$431,VLOOKUP(frontsheet!$B$11,years!$A$1:$B$12,2,FALSE),FALSE)</f>
        <v>7.54</v>
      </c>
      <c r="F338" s="9"/>
      <c r="G338" s="9"/>
      <c r="H338" s="9"/>
      <c r="I338" s="21"/>
      <c r="M338" s="7" t="s">
        <v>339</v>
      </c>
      <c r="N338" t="str">
        <f>VLOOKUP(M338,class!A$1:B$370,2,FALSE)</f>
        <v>Shire county</v>
      </c>
      <c r="P338" s="7">
        <f t="shared" si="27"/>
        <v>7.58</v>
      </c>
      <c r="Z338" s="7"/>
    </row>
    <row r="339" spans="1:26" ht="14.4" x14ac:dyDescent="0.3">
      <c r="A339" s="22" t="s">
        <v>698</v>
      </c>
      <c r="B339" s="23" t="s">
        <v>90</v>
      </c>
      <c r="C339" s="22" t="str">
        <f>IFERROR(IFERROR(VLOOKUP(B339,classifications!$A$3:$B$330,2,FALSE),VLOOKUP(B339,'higher class'!$A$2:$B$33,2,FALSE)),"")</f>
        <v xml:space="preserve">Largely Rural (rural including hub towns 50-79%) </v>
      </c>
      <c r="D339" s="22" t="str">
        <f>VLOOKUP(B339,region!$A$1:$B$344,2,FALSE)</f>
        <v>SW</v>
      </c>
      <c r="E339" s="17">
        <f>VLOOKUP(B339,lifesatisfactionALL!$B$8:$N$431,VLOOKUP(frontsheet!$B$11,years!$A$1:$B$12,2,FALSE),FALSE)</f>
        <v>7.79</v>
      </c>
      <c r="F339" s="9"/>
      <c r="G339" s="9"/>
      <c r="H339" s="9"/>
      <c r="I339" s="21"/>
      <c r="M339" s="7" t="s">
        <v>884</v>
      </c>
      <c r="N339" t="str">
        <f>VLOOKUP(M339,class!A$1:B$370,2,FALSE)</f>
        <v>Shire county</v>
      </c>
      <c r="P339" s="7">
        <f t="shared" si="27"/>
        <v>7.53</v>
      </c>
      <c r="Z339" s="7"/>
    </row>
    <row r="340" spans="1:26" ht="14.4" x14ac:dyDescent="0.3">
      <c r="A340" s="22" t="s">
        <v>699</v>
      </c>
      <c r="B340" s="23" t="s">
        <v>106</v>
      </c>
      <c r="C340" s="22" t="str">
        <f>IFERROR(IFERROR(VLOOKUP(B340,classifications!$A$3:$B$330,2,FALSE),VLOOKUP(B340,'higher class'!$A$2:$B$33,2,FALSE)),"")</f>
        <v>Urban with City and Town</v>
      </c>
      <c r="D340" s="22" t="str">
        <f>VLOOKUP(B340,region!$A$1:$B$344,2,FALSE)</f>
        <v>SW</v>
      </c>
      <c r="E340" s="17">
        <f>VLOOKUP(B340,lifesatisfactionALL!$B$8:$N$431,VLOOKUP(frontsheet!$B$11,years!$A$1:$B$12,2,FALSE),FALSE)</f>
        <v>7.36</v>
      </c>
      <c r="F340" s="9"/>
      <c r="G340" s="9"/>
      <c r="H340" s="9"/>
      <c r="I340" s="21"/>
      <c r="M340" s="7" t="s">
        <v>886</v>
      </c>
      <c r="N340" t="str">
        <f>VLOOKUP(M340,class!A$1:B$370,2,FALSE)</f>
        <v>Shire county</v>
      </c>
      <c r="P340" s="7">
        <f t="shared" si="27"/>
        <v>7.59</v>
      </c>
      <c r="Z340" s="7"/>
    </row>
    <row r="341" spans="1:26" ht="14.4" x14ac:dyDescent="0.3">
      <c r="A341" s="22" t="s">
        <v>700</v>
      </c>
      <c r="B341" s="23" t="s">
        <v>173</v>
      </c>
      <c r="C341" s="22" t="str">
        <f>IFERROR(IFERROR(VLOOKUP(B341,classifications!$A$3:$B$330,2,FALSE),VLOOKUP(B341,'higher class'!$A$2:$B$33,2,FALSE)),"")</f>
        <v xml:space="preserve">Mainly Rural (rural including hub towns &gt;=80%) </v>
      </c>
      <c r="D341" s="22" t="str">
        <f>VLOOKUP(B341,region!$A$1:$B$344,2,FALSE)</f>
        <v>SW</v>
      </c>
      <c r="E341" s="17">
        <f>VLOOKUP(B341,lifesatisfactionALL!$B$8:$N$431,VLOOKUP(frontsheet!$B$11,years!$A$1:$B$12,2,FALSE),FALSE)</f>
        <v>7.54</v>
      </c>
      <c r="F341" s="9"/>
      <c r="G341" s="9"/>
      <c r="H341" s="9"/>
      <c r="I341" s="21"/>
      <c r="M341" s="7" t="s">
        <v>340</v>
      </c>
      <c r="N341" t="str">
        <f>VLOOKUP(M341,class!A$1:B$370,2,FALSE)</f>
        <v>Shire county</v>
      </c>
      <c r="P341" s="7">
        <f t="shared" si="27"/>
        <v>7.52</v>
      </c>
      <c r="Z341" s="7"/>
    </row>
    <row r="342" spans="1:26" ht="14.4" x14ac:dyDescent="0.3">
      <c r="A342" s="22" t="s">
        <v>701</v>
      </c>
      <c r="B342" s="23" t="s">
        <v>184</v>
      </c>
      <c r="C342" s="22" t="str">
        <f>IFERROR(IFERROR(VLOOKUP(B342,classifications!$A$3:$B$330,2,FALSE),VLOOKUP(B342,'higher class'!$A$2:$B$33,2,FALSE)),"")</f>
        <v xml:space="preserve">Largely Rural (rural including hub towns 50-79%) </v>
      </c>
      <c r="D342" s="22" t="str">
        <f>VLOOKUP(B342,region!$A$1:$B$344,2,FALSE)</f>
        <v>SW</v>
      </c>
      <c r="E342" s="17">
        <f>VLOOKUP(B342,lifesatisfactionALL!$B$8:$N$431,VLOOKUP(frontsheet!$B$11,years!$A$1:$B$12,2,FALSE),FALSE)</f>
        <v>7.44</v>
      </c>
      <c r="F342" s="9"/>
      <c r="G342" s="9"/>
      <c r="H342" s="9"/>
      <c r="I342" s="21"/>
      <c r="M342" s="7" t="s">
        <v>341</v>
      </c>
      <c r="N342" t="str">
        <f>VLOOKUP(M342,class!A$1:B$370,2,FALSE)</f>
        <v>Shire county</v>
      </c>
      <c r="P342" s="7">
        <f t="shared" si="27"/>
        <v>7.38</v>
      </c>
      <c r="Z342" s="7"/>
    </row>
    <row r="343" spans="1:26" ht="14.4" x14ac:dyDescent="0.3">
      <c r="A343" s="22" t="s">
        <v>702</v>
      </c>
      <c r="B343" s="23" t="s">
        <v>245</v>
      </c>
      <c r="C343" s="22" t="str">
        <f>IFERROR(IFERROR(VLOOKUP(B343,classifications!$A$3:$B$330,2,FALSE),VLOOKUP(B343,'higher class'!$A$2:$B$33,2,FALSE)),"")</f>
        <v xml:space="preserve">Mainly Rural (rural including hub towns &gt;=80%) </v>
      </c>
      <c r="D343" s="22" t="str">
        <f>VLOOKUP(B343,region!$A$1:$B$344,2,FALSE)</f>
        <v>SW</v>
      </c>
      <c r="E343" s="17">
        <f>VLOOKUP(B343,lifesatisfactionALL!$B$8:$N$431,VLOOKUP(frontsheet!$B$11,years!$A$1:$B$12,2,FALSE),FALSE)</f>
        <v>7.11</v>
      </c>
      <c r="F343" s="9"/>
      <c r="G343" s="9"/>
      <c r="H343" s="9"/>
      <c r="I343" s="21"/>
      <c r="M343" s="7" t="s">
        <v>342</v>
      </c>
      <c r="N343" t="str">
        <f>VLOOKUP(M343,class!A$1:B$370,2,FALSE)</f>
        <v>Shire county</v>
      </c>
      <c r="P343" s="7">
        <f t="shared" si="27"/>
        <v>7.53</v>
      </c>
      <c r="Z343" s="7"/>
    </row>
    <row r="344" spans="1:26" ht="14.4" x14ac:dyDescent="0.3">
      <c r="A344" s="22" t="s">
        <v>703</v>
      </c>
      <c r="B344" s="23" t="s">
        <v>281</v>
      </c>
      <c r="C344" s="22" t="str">
        <f>IFERROR(IFERROR(VLOOKUP(B344,classifications!$A$3:$B$330,2,FALSE),VLOOKUP(B344,'higher class'!$A$2:$B$33,2,FALSE)),"")</f>
        <v xml:space="preserve">Largely Rural (rural including hub towns 50-79%) </v>
      </c>
      <c r="D344" s="22" t="str">
        <f>VLOOKUP(B344,region!$A$1:$B$344,2,FALSE)</f>
        <v>SW</v>
      </c>
      <c r="E344" s="17">
        <f>VLOOKUP(B344,lifesatisfactionALL!$B$8:$N$431,VLOOKUP(frontsheet!$B$11,years!$A$1:$B$12,2,FALSE),FALSE)</f>
        <v>7.46</v>
      </c>
      <c r="F344" s="9"/>
      <c r="G344" s="9"/>
      <c r="H344" s="9"/>
      <c r="I344" s="21"/>
      <c r="M344" s="7" t="s">
        <v>343</v>
      </c>
      <c r="N344" t="str">
        <f>VLOOKUP(M344,class!A$1:B$370,2,FALSE)</f>
        <v>Shire county</v>
      </c>
      <c r="P344" s="7">
        <f t="shared" si="27"/>
        <v>7.59</v>
      </c>
      <c r="Z344" s="7"/>
    </row>
    <row r="345" spans="1:26" ht="14.4" x14ac:dyDescent="0.3">
      <c r="A345" s="22" t="s">
        <v>704</v>
      </c>
      <c r="B345" s="23" t="s">
        <v>291</v>
      </c>
      <c r="C345" s="22" t="str">
        <f>IFERROR(IFERROR(VLOOKUP(B345,classifications!$A$3:$B$330,2,FALSE),VLOOKUP(B345,'higher class'!$A$2:$B$33,2,FALSE)),"")</f>
        <v xml:space="preserve">Mainly Rural (rural including hub towns &gt;=80%) </v>
      </c>
      <c r="D345" s="22" t="str">
        <f>VLOOKUP(B345,region!$A$1:$B$344,2,FALSE)</f>
        <v>SW</v>
      </c>
      <c r="E345" s="17">
        <f>VLOOKUP(B345,lifesatisfactionALL!$B$8:$N$431,VLOOKUP(frontsheet!$B$11,years!$A$1:$B$12,2,FALSE),FALSE)</f>
        <v>7.71</v>
      </c>
      <c r="F345" s="9"/>
      <c r="G345" s="9"/>
      <c r="H345" s="9"/>
      <c r="I345" s="21"/>
      <c r="M345" s="7" t="s">
        <v>344</v>
      </c>
      <c r="N345" t="str">
        <f>VLOOKUP(M345,class!A$1:B$370,2,FALSE)</f>
        <v>Shire county</v>
      </c>
      <c r="P345" s="7">
        <f t="shared" si="27"/>
        <v>7.62</v>
      </c>
      <c r="Z345" s="7"/>
    </row>
    <row r="346" spans="1:26" ht="14.4" x14ac:dyDescent="0.3">
      <c r="A346" s="22" t="s">
        <v>705</v>
      </c>
      <c r="B346" s="23" t="s">
        <v>310</v>
      </c>
      <c r="C346" s="22" t="str">
        <f>IFERROR(IFERROR(VLOOKUP(B346,classifications!$A$3:$B$330,2,FALSE),VLOOKUP(B346,'higher class'!$A$2:$B$33,2,FALSE)),"")</f>
        <v xml:space="preserve">Mainly Rural (rural including hub towns &gt;=80%) </v>
      </c>
      <c r="D346" s="22" t="str">
        <f>VLOOKUP(B346,region!$A$1:$B$344,2,FALSE)</f>
        <v>SW</v>
      </c>
      <c r="E346" s="17" t="str">
        <f>VLOOKUP(B346,lifesatisfactionALL!$B$8:$N$431,VLOOKUP(frontsheet!$B$11,years!$A$1:$B$12,2,FALSE),FALSE)</f>
        <v>x</v>
      </c>
      <c r="F346" s="9"/>
      <c r="G346" s="9"/>
      <c r="H346" s="9"/>
      <c r="I346" s="21"/>
      <c r="M346" s="7" t="s">
        <v>345</v>
      </c>
      <c r="N346" t="str">
        <f>VLOOKUP(M346,class!A$1:B$370,2,FALSE)</f>
        <v>Shire county</v>
      </c>
      <c r="P346" s="7">
        <f t="shared" si="27"/>
        <v>7.35</v>
      </c>
      <c r="Z346" s="7"/>
    </row>
    <row r="347" spans="1:26" ht="14.4" x14ac:dyDescent="0.3">
      <c r="A347" s="22" t="s">
        <v>706</v>
      </c>
      <c r="B347" s="23" t="s">
        <v>336</v>
      </c>
      <c r="C347" s="22" t="str">
        <f>IFERROR(IFERROR(VLOOKUP(B347,classifications!$A$3:$B$340,2,FALSE),VLOOKUP(B347,'higher class'!$A$2:$B$33,2,FALSE)),"")</f>
        <v xml:space="preserve">Largely Rural (rural including hub towns 50-79%) </v>
      </c>
      <c r="D347" s="22" t="str">
        <f>VLOOKUP(B347,region!$A$1:$B$344,2,FALSE)</f>
        <v>SW</v>
      </c>
      <c r="E347" s="17">
        <f>VLOOKUP(B347,lifesatisfactionALL!$B$8:$N$431,VLOOKUP(frontsheet!$B$11,years!$A$1:$B$12,2,FALSE),FALSE)</f>
        <v>7.61</v>
      </c>
      <c r="F347" s="9"/>
      <c r="G347" s="9"/>
      <c r="H347" s="9"/>
      <c r="I347" s="21"/>
      <c r="M347" s="7" t="s">
        <v>346</v>
      </c>
      <c r="N347" t="str">
        <f>VLOOKUP(M347,class!A$1:B$370,2,FALSE)</f>
        <v>Shire county</v>
      </c>
      <c r="P347" s="7">
        <f t="shared" si="27"/>
        <v>7.77</v>
      </c>
      <c r="Z347" s="7"/>
    </row>
    <row r="348" spans="1:26" ht="14.4" x14ac:dyDescent="0.3">
      <c r="A348" s="22" t="s">
        <v>707</v>
      </c>
      <c r="B348" s="23" t="s">
        <v>888</v>
      </c>
      <c r="C348" s="22" t="str">
        <f>IFERROR(IFERROR(VLOOKUP(B348,classifications!$A$3:$B$330,2,FALSE),VLOOKUP(B348,'higher class'!$A$2:$B$33,2,FALSE)),"")</f>
        <v>Urban with Significant Rural</v>
      </c>
      <c r="D348" s="22" t="str">
        <f>VLOOKUP(B348,region!$A$1:$B$344,2,FALSE)</f>
        <v>SW</v>
      </c>
      <c r="E348" s="17">
        <f>VLOOKUP(B348,lifesatisfactionALL!$B$8:$N$431,VLOOKUP(frontsheet!$B$11,years!$A$1:$B$12,2,FALSE),FALSE)</f>
        <v>7.44</v>
      </c>
      <c r="F348" s="9"/>
      <c r="G348" s="9"/>
      <c r="H348" s="9"/>
      <c r="I348" s="21"/>
      <c r="M348" s="7" t="s">
        <v>347</v>
      </c>
      <c r="N348" t="str">
        <f>VLOOKUP(M348,class!A$1:B$370,2,FALSE)</f>
        <v>Shire county</v>
      </c>
      <c r="P348" s="7">
        <f t="shared" si="27"/>
        <v>7.51</v>
      </c>
      <c r="Z348" s="7"/>
    </row>
    <row r="349" spans="1:26" ht="14.4" x14ac:dyDescent="0.3">
      <c r="A349" s="22" t="s">
        <v>708</v>
      </c>
      <c r="B349" s="23" t="s">
        <v>59</v>
      </c>
      <c r="C349" s="22" t="str">
        <f>IFERROR(IFERROR(VLOOKUP(B349,classifications!$A$3:$B$330,2,FALSE),VLOOKUP(B349,'higher class'!$A$2:$B$33,2,FALSE)),"")</f>
        <v>Urban with City and Town</v>
      </c>
      <c r="D349" s="22" t="str">
        <f>VLOOKUP(B349,region!$A$1:$B$344,2,FALSE)</f>
        <v>SW</v>
      </c>
      <c r="E349" s="17">
        <f>VLOOKUP(B349,lifesatisfactionALL!$B$8:$N$431,VLOOKUP(frontsheet!$B$11,years!$A$1:$B$12,2,FALSE),FALSE)</f>
        <v>7.41</v>
      </c>
      <c r="F349" s="9"/>
      <c r="G349" s="9"/>
      <c r="H349" s="9"/>
      <c r="I349" s="21"/>
      <c r="M349" s="7" t="s">
        <v>348</v>
      </c>
      <c r="N349" t="str">
        <f>VLOOKUP(M349,class!A$1:B$370,2,FALSE)</f>
        <v>Shire county</v>
      </c>
      <c r="P349" s="7">
        <f t="shared" si="27"/>
        <v>7.61</v>
      </c>
      <c r="Z349" s="7"/>
    </row>
    <row r="350" spans="1:26" ht="14.4" x14ac:dyDescent="0.3">
      <c r="A350" s="22" t="s">
        <v>709</v>
      </c>
      <c r="B350" s="23" t="s">
        <v>73</v>
      </c>
      <c r="C350" s="22" t="str">
        <f>IFERROR(IFERROR(VLOOKUP(B350,classifications!$A$3:$B$330,2,FALSE),VLOOKUP(B350,'higher class'!$A$2:$B$33,2,FALSE)),"")</f>
        <v xml:space="preserve">Mainly Rural (rural including hub towns &gt;=80%) </v>
      </c>
      <c r="D350" s="22" t="str">
        <f>VLOOKUP(B350,region!$A$1:$B$344,2,FALSE)</f>
        <v>SW</v>
      </c>
      <c r="E350" s="17">
        <f>VLOOKUP(B350,lifesatisfactionALL!$B$8:$N$431,VLOOKUP(frontsheet!$B$11,years!$A$1:$B$12,2,FALSE),FALSE)</f>
        <v>7.53</v>
      </c>
      <c r="F350" s="9"/>
      <c r="G350" s="9"/>
      <c r="H350" s="9"/>
      <c r="I350" s="21"/>
      <c r="M350" s="7" t="s">
        <v>349</v>
      </c>
      <c r="N350" t="str">
        <f>VLOOKUP(M350,class!A$1:B$370,2,FALSE)</f>
        <v>Shire county</v>
      </c>
      <c r="P350" s="7">
        <f t="shared" si="27"/>
        <v>7.71</v>
      </c>
      <c r="Z350" s="7"/>
    </row>
    <row r="351" spans="1:26" ht="14.4" x14ac:dyDescent="0.3">
      <c r="A351" s="22" t="s">
        <v>710</v>
      </c>
      <c r="B351" s="23" t="s">
        <v>110</v>
      </c>
      <c r="C351" s="22" t="str">
        <f>IFERROR(IFERROR(VLOOKUP(B351,classifications!$A$3:$B$330,2,FALSE),VLOOKUP(B351,'higher class'!$A$2:$B$33,2,FALSE)),"")</f>
        <v xml:space="preserve">Mainly Rural (rural including hub towns &gt;=80%) </v>
      </c>
      <c r="D351" s="22" t="str">
        <f>VLOOKUP(B351,region!$A$1:$B$344,2,FALSE)</f>
        <v>SW</v>
      </c>
      <c r="E351" s="17">
        <f>VLOOKUP(B351,lifesatisfactionALL!$B$8:$N$431,VLOOKUP(frontsheet!$B$11,years!$A$1:$B$12,2,FALSE),FALSE)</f>
        <v>7.16</v>
      </c>
      <c r="F351" s="9"/>
      <c r="G351" s="9"/>
      <c r="H351" s="9"/>
      <c r="I351" s="21"/>
      <c r="M351" s="7" t="s">
        <v>887</v>
      </c>
      <c r="N351" t="str">
        <f>VLOOKUP(M351,class!A$1:B$370,2,FALSE)</f>
        <v>Shire county</v>
      </c>
      <c r="P351" s="7">
        <f t="shared" si="27"/>
        <v>7.62</v>
      </c>
      <c r="Z351" s="7"/>
    </row>
    <row r="352" spans="1:26" ht="14.4" x14ac:dyDescent="0.3">
      <c r="A352" s="22" t="s">
        <v>711</v>
      </c>
      <c r="B352" s="23" t="s">
        <v>114</v>
      </c>
      <c r="C352" s="22" t="str">
        <f>IFERROR(IFERROR(VLOOKUP(B352,classifications!$A$3:$B$330,2,FALSE),VLOOKUP(B352,'higher class'!$A$2:$B$33,2,FALSE)),"")</f>
        <v>Urban with City and Town</v>
      </c>
      <c r="D352" s="22" t="str">
        <f>VLOOKUP(B352,region!$A$1:$B$344,2,FALSE)</f>
        <v>SW</v>
      </c>
      <c r="E352" s="17">
        <f>VLOOKUP(B352,lifesatisfactionALL!$B$8:$N$431,VLOOKUP(frontsheet!$B$11,years!$A$1:$B$12,2,FALSE),FALSE)</f>
        <v>7.44</v>
      </c>
      <c r="F352" s="9"/>
      <c r="G352" s="9"/>
      <c r="H352" s="9"/>
      <c r="I352" s="21"/>
      <c r="M352" s="7" t="s">
        <v>350</v>
      </c>
      <c r="N352" t="str">
        <f>VLOOKUP(M352,class!A$1:B$370,2,FALSE)</f>
        <v>Shire county</v>
      </c>
      <c r="P352" s="7">
        <f t="shared" si="27"/>
        <v>7.4</v>
      </c>
      <c r="Z352" s="7"/>
    </row>
    <row r="353" spans="1:26" ht="14.4" x14ac:dyDescent="0.3">
      <c r="A353" s="22" t="s">
        <v>712</v>
      </c>
      <c r="B353" s="23" t="s">
        <v>270</v>
      </c>
      <c r="C353" s="22" t="str">
        <f>IFERROR(IFERROR(VLOOKUP(B353,classifications!$A$3:$B$330,2,FALSE),VLOOKUP(B353,'higher class'!$A$2:$B$33,2,FALSE)),"")</f>
        <v>Urban with Significant Rural (rural including hub towns 26-49%)</v>
      </c>
      <c r="D353" s="22" t="str">
        <f>VLOOKUP(B353,region!$A$1:$B$344,2,FALSE)</f>
        <v>SW</v>
      </c>
      <c r="E353" s="17">
        <f>VLOOKUP(B353,lifesatisfactionALL!$B$8:$N$431,VLOOKUP(frontsheet!$B$11,years!$A$1:$B$12,2,FALSE),FALSE)</f>
        <v>7.46</v>
      </c>
      <c r="F353" s="9"/>
      <c r="G353" s="9"/>
      <c r="H353" s="9"/>
      <c r="I353" s="21"/>
      <c r="M353" s="7" t="s">
        <v>351</v>
      </c>
      <c r="N353" t="str">
        <f>VLOOKUP(M353,class!A$1:B$370,2,FALSE)</f>
        <v>Shire county</v>
      </c>
      <c r="P353" s="7">
        <f t="shared" si="27"/>
        <v>7.54</v>
      </c>
      <c r="Z353" s="7"/>
    </row>
    <row r="354" spans="1:26" ht="14.4" x14ac:dyDescent="0.3">
      <c r="A354" s="22" t="s">
        <v>713</v>
      </c>
      <c r="B354" s="23" t="s">
        <v>285</v>
      </c>
      <c r="C354" s="22" t="str">
        <f>IFERROR(IFERROR(VLOOKUP(B354,classifications!$A$3:$B$330,2,FALSE),VLOOKUP(B354,'higher class'!$A$2:$B$33,2,FALSE)),"")</f>
        <v xml:space="preserve">Largely Rural (rural including hub towns 50-79%) </v>
      </c>
      <c r="D354" s="22" t="str">
        <f>VLOOKUP(B354,region!$A$1:$B$344,2,FALSE)</f>
        <v>SW</v>
      </c>
      <c r="E354" s="17">
        <f>VLOOKUP(B354,lifesatisfactionALL!$B$8:$N$431,VLOOKUP(frontsheet!$B$11,years!$A$1:$B$12,2,FALSE),FALSE)</f>
        <v>7.62</v>
      </c>
      <c r="F354" s="9"/>
      <c r="G354" s="9"/>
      <c r="H354" s="9"/>
      <c r="I354" s="21"/>
      <c r="M354" s="7" t="s">
        <v>352</v>
      </c>
      <c r="N354" t="str">
        <f>VLOOKUP(M354,class!A$1:B$370,2,FALSE)</f>
        <v>Shire county</v>
      </c>
      <c r="P354" s="7">
        <f t="shared" si="27"/>
        <v>7.49</v>
      </c>
      <c r="Z354" s="7"/>
    </row>
    <row r="355" spans="1:26" x14ac:dyDescent="0.25">
      <c r="A355" s="22" t="s">
        <v>714</v>
      </c>
      <c r="B355" s="23" t="s">
        <v>347</v>
      </c>
      <c r="C355" s="22" t="str">
        <f>IFERROR(IFERROR(VLOOKUP(B355,classifications!$A$3:$B$330,2,FALSE),VLOOKUP(B355,'higher class'!$A$2:$B$33,2,FALSE)),"")</f>
        <v>Predominantly Rural</v>
      </c>
      <c r="D355" s="22" t="str">
        <f>VLOOKUP(B355,region!$A$1:$B$344,2,FALSE)</f>
        <v>SW</v>
      </c>
      <c r="E355" s="17">
        <f>VLOOKUP(B355,lifesatisfactionALL!$B$8:$N$431,VLOOKUP(frontsheet!$B$11,years!$A$1:$B$12,2,FALSE),FALSE)</f>
        <v>7.51</v>
      </c>
      <c r="F355" s="9"/>
      <c r="G355" s="9"/>
      <c r="H355" s="9"/>
      <c r="I355" s="21"/>
      <c r="Z355" s="7"/>
    </row>
    <row r="356" spans="1:26" x14ac:dyDescent="0.25">
      <c r="A356" s="22" t="s">
        <v>715</v>
      </c>
      <c r="B356" s="23" t="s">
        <v>171</v>
      </c>
      <c r="C356" s="22" t="str">
        <f>IFERROR(IFERROR(VLOOKUP(B356,classifications!$A$3:$B$330,2,FALSE),VLOOKUP(B356,'higher class'!$A$2:$B$33,2,FALSE)),"")</f>
        <v xml:space="preserve">Mainly Rural (rural including hub towns &gt;=80%) </v>
      </c>
      <c r="D356" s="22" t="str">
        <f>VLOOKUP(B356,region!$A$1:$B$344,2,FALSE)</f>
        <v>SW</v>
      </c>
      <c r="E356" s="17">
        <f>VLOOKUP(B356,lifesatisfactionALL!$B$8:$N$431,VLOOKUP(frontsheet!$B$11,years!$A$1:$B$12,2,FALSE),FALSE)</f>
        <v>7.16</v>
      </c>
      <c r="F356" s="9"/>
      <c r="G356" s="9"/>
      <c r="H356" s="9"/>
      <c r="I356" s="21"/>
      <c r="Z356" s="7"/>
    </row>
    <row r="357" spans="1:26" x14ac:dyDescent="0.25">
      <c r="A357" s="22" t="s">
        <v>716</v>
      </c>
      <c r="B357" s="23" t="s">
        <v>233</v>
      </c>
      <c r="C357" s="22" t="str">
        <f>IFERROR(IFERROR(VLOOKUP(B357,classifications!$A$3:$B$330,2,FALSE),VLOOKUP(B357,'higher class'!$A$2:$B$33,2,FALSE)),"")</f>
        <v xml:space="preserve">Largely Rural (rural including hub towns 50-79%) </v>
      </c>
      <c r="D357" s="22" t="str">
        <f>VLOOKUP(B357,region!$A$1:$B$344,2,FALSE)</f>
        <v>SW</v>
      </c>
      <c r="E357" s="17">
        <f>VLOOKUP(B357,lifesatisfactionALL!$B$8:$N$431,VLOOKUP(frontsheet!$B$11,years!$A$1:$B$12,2,FALSE),FALSE)</f>
        <v>7.49</v>
      </c>
      <c r="F357" s="9"/>
      <c r="G357" s="9"/>
      <c r="H357" s="9"/>
      <c r="I357" s="21"/>
      <c r="Z357" s="7"/>
    </row>
    <row r="358" spans="1:26" x14ac:dyDescent="0.25">
      <c r="A358" s="22" t="s">
        <v>717</v>
      </c>
      <c r="B358" s="23" t="s">
        <v>253</v>
      </c>
      <c r="C358" s="22" t="str">
        <f>IFERROR(IFERROR(VLOOKUP(B358,classifications!$A$3:$B$330,2,FALSE),VLOOKUP(B358,'higher class'!$A$2:$B$33,2,FALSE)),"")</f>
        <v xml:space="preserve">Largely Rural (rural including hub towns 50-79%) </v>
      </c>
      <c r="D358" s="22" t="str">
        <f>VLOOKUP(B358,region!$A$1:$B$344,2,FALSE)</f>
        <v>SW</v>
      </c>
      <c r="E358" s="17">
        <f>VLOOKUP(B358,lifesatisfactionALL!$B$8:$N$431,VLOOKUP(frontsheet!$B$11,years!$A$1:$B$12,2,FALSE),FALSE)</f>
        <v>7.58</v>
      </c>
      <c r="F358" s="9"/>
      <c r="G358" s="9"/>
      <c r="H358" s="9"/>
      <c r="I358" s="21"/>
      <c r="Z358" s="7"/>
    </row>
    <row r="359" spans="1:26" x14ac:dyDescent="0.25">
      <c r="A359" s="22" t="s">
        <v>718</v>
      </c>
      <c r="B359" s="23" t="s">
        <v>1032</v>
      </c>
      <c r="C359" s="22" t="str">
        <f>IFERROR(IFERROR(VLOOKUP(B359,classifications!$A$3:$B$340,2,FALSE),VLOOKUP(B359,'higher class'!$A$2:$B$33,2,FALSE)),"")</f>
        <v xml:space="preserve">Largely Rural (rural including hub towns 50-79%) </v>
      </c>
      <c r="D359" s="22" t="e">
        <f>VLOOKUP(B359,region!$A$1:$B$344,2,FALSE)</f>
        <v>#N/A</v>
      </c>
      <c r="E359" s="17">
        <f>VLOOKUP(B359,lifesatisfactionALL!$B$8:$N$431,VLOOKUP(frontsheet!$B$11,years!$A$1:$B$12,2,FALSE),FALSE)</f>
        <v>7.7</v>
      </c>
      <c r="F359" s="9"/>
      <c r="G359" s="9"/>
      <c r="H359" s="9"/>
      <c r="I359" s="21"/>
      <c r="Z359" s="7"/>
    </row>
    <row r="360" spans="1:26" x14ac:dyDescent="0.25">
      <c r="A360" s="22"/>
      <c r="B360" s="23"/>
      <c r="C360" s="22"/>
      <c r="D360" s="22"/>
      <c r="E360" s="9"/>
      <c r="F360" s="9"/>
      <c r="G360" s="9"/>
      <c r="H360" s="9"/>
      <c r="I360" s="21"/>
      <c r="Z360" s="7"/>
    </row>
    <row r="361" spans="1:26" x14ac:dyDescent="0.25">
      <c r="A361" s="19" t="s">
        <v>720</v>
      </c>
      <c r="B361" s="25" t="s">
        <v>721</v>
      </c>
      <c r="C361" s="46"/>
      <c r="D361" s="46"/>
      <c r="E361" s="17" t="e">
        <f>VLOOKUP(B361,lifesatisfactionALL!$B$8:$H$431,VLOOKUP(frontsheet!$B$11,years!$A$1:$B$6,2,FALSE),FALSE)</f>
        <v>#N/A</v>
      </c>
      <c r="F361" s="9"/>
      <c r="G361" s="9"/>
      <c r="H361" s="9"/>
      <c r="I361" s="21"/>
      <c r="Z361" s="7"/>
    </row>
    <row r="362" spans="1:26" x14ac:dyDescent="0.25">
      <c r="A362" s="22" t="s">
        <v>722</v>
      </c>
      <c r="B362" s="23" t="s">
        <v>723</v>
      </c>
      <c r="C362" s="22"/>
      <c r="D362" s="22"/>
      <c r="E362" s="17" t="e">
        <f>VLOOKUP(B362,lifesatisfactionALL!$B$8:$H$431,VLOOKUP(frontsheet!$B$11,years!$A$1:$B$6,2,FALSE),FALSE)</f>
        <v>#N/A</v>
      </c>
      <c r="F362" s="9"/>
      <c r="G362" s="9"/>
      <c r="H362" s="9"/>
      <c r="I362" s="21"/>
      <c r="Q362" s="24"/>
      <c r="R362" s="24"/>
      <c r="Z362" s="7"/>
    </row>
    <row r="363" spans="1:26" x14ac:dyDescent="0.25">
      <c r="A363" s="22" t="s">
        <v>724</v>
      </c>
      <c r="B363" s="23" t="s">
        <v>725</v>
      </c>
      <c r="C363" s="22"/>
      <c r="D363" s="22"/>
      <c r="E363" s="17" t="e">
        <f>VLOOKUP(B363,lifesatisfactionALL!$B$8:$H$431,VLOOKUP(frontsheet!$B$11,years!$A$1:$B$6,2,FALSE),FALSE)</f>
        <v>#N/A</v>
      </c>
      <c r="F363" s="9"/>
      <c r="G363" s="9"/>
      <c r="H363" s="9"/>
      <c r="I363" s="21"/>
      <c r="Z363" s="7"/>
    </row>
    <row r="364" spans="1:26" x14ac:dyDescent="0.25">
      <c r="A364" s="22" t="s">
        <v>726</v>
      </c>
      <c r="B364" s="23" t="s">
        <v>727</v>
      </c>
      <c r="C364" s="22"/>
      <c r="D364" s="22"/>
      <c r="E364" s="17" t="e">
        <f>VLOOKUP(B364,lifesatisfactionALL!$B$8:$H$431,VLOOKUP(frontsheet!$B$11,years!$A$1:$B$6,2,FALSE),FALSE)</f>
        <v>#N/A</v>
      </c>
      <c r="F364" s="9"/>
      <c r="G364" s="9"/>
      <c r="H364" s="9"/>
      <c r="I364" s="21"/>
      <c r="Z364" s="7"/>
    </row>
    <row r="365" spans="1:26" x14ac:dyDescent="0.25">
      <c r="A365" s="22" t="s">
        <v>728</v>
      </c>
      <c r="B365" s="23" t="s">
        <v>729</v>
      </c>
      <c r="C365" s="22"/>
      <c r="D365" s="22"/>
      <c r="E365" s="17" t="e">
        <f>VLOOKUP(B365,lifesatisfactionALL!$B$8:$H$431,VLOOKUP(frontsheet!$B$11,years!$A$1:$B$6,2,FALSE),FALSE)</f>
        <v>#N/A</v>
      </c>
      <c r="F365" s="9"/>
      <c r="G365" s="9"/>
      <c r="H365" s="9"/>
      <c r="I365" s="21"/>
      <c r="Z365" s="7"/>
    </row>
    <row r="366" spans="1:26" x14ac:dyDescent="0.25">
      <c r="A366" s="22" t="s">
        <v>730</v>
      </c>
      <c r="B366" s="23" t="s">
        <v>731</v>
      </c>
      <c r="C366" s="22"/>
      <c r="D366" s="22"/>
      <c r="E366" s="17" t="e">
        <f>VLOOKUP(B366,lifesatisfactionALL!$B$8:$H$431,VLOOKUP(frontsheet!$B$11,years!$A$1:$B$6,2,FALSE),FALSE)</f>
        <v>#N/A</v>
      </c>
      <c r="F366" s="9"/>
      <c r="G366" s="9"/>
      <c r="H366" s="9"/>
      <c r="I366" s="21"/>
      <c r="Z366" s="7"/>
    </row>
    <row r="367" spans="1:26" x14ac:dyDescent="0.25">
      <c r="A367" s="22" t="s">
        <v>732</v>
      </c>
      <c r="B367" s="23" t="s">
        <v>733</v>
      </c>
      <c r="C367" s="22"/>
      <c r="D367" s="22"/>
      <c r="E367" s="17" t="e">
        <f>VLOOKUP(B367,lifesatisfactionALL!$B$8:$H$431,VLOOKUP(frontsheet!$B$11,years!$A$1:$B$6,2,FALSE),FALSE)</f>
        <v>#N/A</v>
      </c>
      <c r="F367" s="9"/>
      <c r="G367" s="9"/>
      <c r="H367" s="9"/>
      <c r="I367" s="21"/>
      <c r="Z367" s="7"/>
    </row>
    <row r="368" spans="1:26" x14ac:dyDescent="0.25">
      <c r="A368" s="22" t="s">
        <v>734</v>
      </c>
      <c r="B368" s="23" t="s">
        <v>735</v>
      </c>
      <c r="C368" s="22"/>
      <c r="D368" s="22"/>
      <c r="E368" s="17" t="e">
        <f>VLOOKUP(B368,lifesatisfactionALL!$B$8:$H$431,VLOOKUP(frontsheet!$B$11,years!$A$1:$B$6,2,FALSE),FALSE)</f>
        <v>#N/A</v>
      </c>
      <c r="F368" s="9"/>
      <c r="G368" s="9"/>
      <c r="H368" s="9"/>
      <c r="I368" s="21"/>
      <c r="Z368" s="7"/>
    </row>
    <row r="369" spans="1:26" x14ac:dyDescent="0.25">
      <c r="A369" s="22" t="s">
        <v>736</v>
      </c>
      <c r="B369" s="23" t="s">
        <v>737</v>
      </c>
      <c r="C369" s="22"/>
      <c r="D369" s="22"/>
      <c r="E369" s="17" t="e">
        <f>VLOOKUP(B369,lifesatisfactionALL!$B$8:$H$431,VLOOKUP(frontsheet!$B$11,years!$A$1:$B$6,2,FALSE),FALSE)</f>
        <v>#N/A</v>
      </c>
      <c r="F369" s="9"/>
      <c r="G369" s="9"/>
      <c r="H369" s="9"/>
      <c r="I369" s="21"/>
      <c r="Z369" s="7"/>
    </row>
    <row r="370" spans="1:26" x14ac:dyDescent="0.25">
      <c r="A370" s="22" t="s">
        <v>738</v>
      </c>
      <c r="B370" s="23" t="s">
        <v>739</v>
      </c>
      <c r="C370" s="22"/>
      <c r="D370" s="22"/>
      <c r="E370" s="17" t="e">
        <f>VLOOKUP(B370,lifesatisfactionALL!$B$8:$H$431,VLOOKUP(frontsheet!$B$11,years!$A$1:$B$6,2,FALSE),FALSE)</f>
        <v>#N/A</v>
      </c>
      <c r="F370" s="9"/>
      <c r="G370" s="9"/>
      <c r="H370" s="9"/>
      <c r="I370" s="21"/>
      <c r="Z370" s="7"/>
    </row>
    <row r="371" spans="1:26" x14ac:dyDescent="0.25">
      <c r="A371" s="22" t="s">
        <v>740</v>
      </c>
      <c r="B371" s="23" t="s">
        <v>741</v>
      </c>
      <c r="C371" s="22"/>
      <c r="D371" s="22"/>
      <c r="E371" s="17" t="e">
        <f>VLOOKUP(B371,lifesatisfactionALL!$B$8:$H$431,VLOOKUP(frontsheet!$B$11,years!$A$1:$B$6,2,FALSE),FALSE)</f>
        <v>#N/A</v>
      </c>
      <c r="F371" s="9"/>
      <c r="G371" s="9"/>
      <c r="H371" s="9"/>
      <c r="I371" s="21"/>
      <c r="Z371" s="7"/>
    </row>
    <row r="372" spans="1:26" x14ac:dyDescent="0.25">
      <c r="A372" s="22" t="s">
        <v>742</v>
      </c>
      <c r="B372" s="23" t="s">
        <v>743</v>
      </c>
      <c r="C372" s="22"/>
      <c r="D372" s="22"/>
      <c r="E372" s="17" t="e">
        <f>VLOOKUP(B372,lifesatisfactionALL!$B$8:$H$431,VLOOKUP(frontsheet!$B$11,years!$A$1:$B$6,2,FALSE),FALSE)</f>
        <v>#N/A</v>
      </c>
      <c r="F372" s="9"/>
      <c r="G372" s="9"/>
      <c r="H372" s="9"/>
      <c r="I372" s="21"/>
      <c r="Z372" s="7"/>
    </row>
    <row r="373" spans="1:26" x14ac:dyDescent="0.25">
      <c r="A373" s="22" t="s">
        <v>744</v>
      </c>
      <c r="B373" s="23" t="s">
        <v>745</v>
      </c>
      <c r="C373" s="22"/>
      <c r="D373" s="22"/>
      <c r="E373" s="17" t="e">
        <f>VLOOKUP(B373,lifesatisfactionALL!$B$8:$H$431,VLOOKUP(frontsheet!$B$11,years!$A$1:$B$6,2,FALSE),FALSE)</f>
        <v>#N/A</v>
      </c>
      <c r="F373" s="9"/>
      <c r="G373" s="9"/>
      <c r="H373" s="9"/>
      <c r="I373" s="21"/>
      <c r="Z373" s="7"/>
    </row>
    <row r="374" spans="1:26" x14ac:dyDescent="0.25">
      <c r="A374" s="22" t="s">
        <v>746</v>
      </c>
      <c r="B374" s="23" t="s">
        <v>747</v>
      </c>
      <c r="C374" s="22"/>
      <c r="D374" s="22"/>
      <c r="E374" s="17" t="e">
        <f>VLOOKUP(B374,lifesatisfactionALL!$B$8:$H$431,VLOOKUP(frontsheet!$B$11,years!$A$1:$B$6,2,FALSE),FALSE)</f>
        <v>#N/A</v>
      </c>
      <c r="F374" s="9"/>
      <c r="G374" s="9"/>
      <c r="H374" s="9"/>
      <c r="I374" s="21"/>
      <c r="Z374" s="7"/>
    </row>
    <row r="375" spans="1:26" x14ac:dyDescent="0.25">
      <c r="A375" s="22" t="s">
        <v>748</v>
      </c>
      <c r="B375" s="23" t="s">
        <v>749</v>
      </c>
      <c r="C375" s="22"/>
      <c r="D375" s="22"/>
      <c r="E375" s="17" t="e">
        <f>VLOOKUP(B375,lifesatisfactionALL!$B$8:$H$431,VLOOKUP(frontsheet!$B$11,years!$A$1:$B$6,2,FALSE),FALSE)</f>
        <v>#N/A</v>
      </c>
      <c r="F375" s="9"/>
      <c r="G375" s="9"/>
      <c r="H375" s="9"/>
      <c r="I375" s="21"/>
      <c r="Z375" s="7"/>
    </row>
    <row r="376" spans="1:26" x14ac:dyDescent="0.25">
      <c r="A376" s="22" t="s">
        <v>750</v>
      </c>
      <c r="B376" s="23" t="s">
        <v>751</v>
      </c>
      <c r="C376" s="22"/>
      <c r="D376" s="22"/>
      <c r="E376" s="17" t="e">
        <f>VLOOKUP(B376,lifesatisfactionALL!$B$8:$H$431,VLOOKUP(frontsheet!$B$11,years!$A$1:$B$6,2,FALSE),FALSE)</f>
        <v>#N/A</v>
      </c>
      <c r="F376" s="9"/>
      <c r="G376" s="9"/>
      <c r="H376" s="9"/>
      <c r="I376" s="21"/>
      <c r="Z376" s="7"/>
    </row>
    <row r="377" spans="1:26" x14ac:dyDescent="0.25">
      <c r="A377" s="22" t="s">
        <v>752</v>
      </c>
      <c r="B377" s="23" t="s">
        <v>753</v>
      </c>
      <c r="C377" s="22"/>
      <c r="D377" s="22"/>
      <c r="E377" s="17" t="e">
        <f>VLOOKUP(B377,lifesatisfactionALL!$B$8:$H$431,VLOOKUP(frontsheet!$B$11,years!$A$1:$B$6,2,FALSE),FALSE)</f>
        <v>#N/A</v>
      </c>
      <c r="F377" s="9"/>
      <c r="G377" s="9"/>
      <c r="H377" s="9"/>
      <c r="I377" s="21"/>
      <c r="Z377" s="7"/>
    </row>
    <row r="378" spans="1:26" x14ac:dyDescent="0.25">
      <c r="A378" s="22" t="s">
        <v>754</v>
      </c>
      <c r="B378" s="23" t="s">
        <v>755</v>
      </c>
      <c r="C378" s="22"/>
      <c r="D378" s="22"/>
      <c r="E378" s="17" t="e">
        <f>VLOOKUP(B378,lifesatisfactionALL!$B$8:$H$431,VLOOKUP(frontsheet!$B$11,years!$A$1:$B$6,2,FALSE),FALSE)</f>
        <v>#N/A</v>
      </c>
      <c r="F378" s="9"/>
      <c r="G378" s="9"/>
      <c r="H378" s="9"/>
      <c r="I378" s="21"/>
      <c r="Z378" s="7"/>
    </row>
    <row r="379" spans="1:26" x14ac:dyDescent="0.25">
      <c r="A379" s="22" t="s">
        <v>756</v>
      </c>
      <c r="B379" s="23" t="s">
        <v>757</v>
      </c>
      <c r="C379" s="22"/>
      <c r="D379" s="22"/>
      <c r="E379" s="17" t="e">
        <f>VLOOKUP(B379,lifesatisfactionALL!$B$8:$H$431,VLOOKUP(frontsheet!$B$11,years!$A$1:$B$6,2,FALSE),FALSE)</f>
        <v>#N/A</v>
      </c>
      <c r="F379" s="9"/>
      <c r="G379" s="9"/>
      <c r="H379" s="9"/>
      <c r="I379" s="21"/>
      <c r="Z379" s="7"/>
    </row>
    <row r="380" spans="1:26" x14ac:dyDescent="0.25">
      <c r="A380" s="22" t="s">
        <v>758</v>
      </c>
      <c r="B380" s="23" t="s">
        <v>759</v>
      </c>
      <c r="C380" s="22"/>
      <c r="D380" s="22"/>
      <c r="E380" s="17" t="e">
        <f>VLOOKUP(B380,lifesatisfactionALL!$B$8:$H$431,VLOOKUP(frontsheet!$B$11,years!$A$1:$B$6,2,FALSE),FALSE)</f>
        <v>#N/A</v>
      </c>
      <c r="F380" s="9"/>
      <c r="G380" s="9"/>
      <c r="H380" s="9"/>
      <c r="I380" s="21"/>
      <c r="Z380" s="7"/>
    </row>
    <row r="381" spans="1:26" x14ac:dyDescent="0.25">
      <c r="A381" s="22" t="s">
        <v>760</v>
      </c>
      <c r="B381" s="23" t="s">
        <v>761</v>
      </c>
      <c r="C381" s="22"/>
      <c r="D381" s="22"/>
      <c r="E381" s="17" t="e">
        <f>VLOOKUP(B381,lifesatisfactionALL!$B$8:$H$431,VLOOKUP(frontsheet!$B$11,years!$A$1:$B$6,2,FALSE),FALSE)</f>
        <v>#N/A</v>
      </c>
      <c r="F381" s="9"/>
      <c r="G381" s="9"/>
      <c r="H381" s="9"/>
      <c r="I381" s="21"/>
      <c r="Z381" s="7"/>
    </row>
    <row r="382" spans="1:26" x14ac:dyDescent="0.25">
      <c r="A382" s="22" t="s">
        <v>762</v>
      </c>
      <c r="B382" s="23" t="s">
        <v>763</v>
      </c>
      <c r="C382" s="22"/>
      <c r="D382" s="22"/>
      <c r="E382" s="17" t="e">
        <f>VLOOKUP(B382,lifesatisfactionALL!$B$8:$H$431,VLOOKUP(frontsheet!$B$11,years!$A$1:$B$6,2,FALSE),FALSE)</f>
        <v>#N/A</v>
      </c>
      <c r="F382" s="9"/>
      <c r="G382" s="9"/>
      <c r="H382" s="9"/>
      <c r="I382" s="21"/>
      <c r="Z382" s="7"/>
    </row>
    <row r="383" spans="1:26" x14ac:dyDescent="0.25">
      <c r="A383" s="22" t="s">
        <v>764</v>
      </c>
      <c r="B383" s="23" t="s">
        <v>765</v>
      </c>
      <c r="C383" s="22"/>
      <c r="D383" s="22"/>
      <c r="E383" s="17" t="e">
        <f>VLOOKUP(B383,lifesatisfactionALL!$B$8:$H$431,VLOOKUP(frontsheet!$B$11,years!$A$1:$B$6,2,FALSE),FALSE)</f>
        <v>#N/A</v>
      </c>
      <c r="F383" s="9"/>
      <c r="G383" s="9"/>
      <c r="H383" s="9"/>
      <c r="I383" s="21"/>
      <c r="Z383" s="7"/>
    </row>
    <row r="384" spans="1:26" x14ac:dyDescent="0.25">
      <c r="A384" s="22"/>
      <c r="B384" s="23"/>
      <c r="C384" s="22"/>
      <c r="D384" s="22"/>
      <c r="E384" s="9"/>
      <c r="F384" s="9"/>
      <c r="G384" s="9"/>
      <c r="H384" s="9"/>
      <c r="I384" s="21"/>
      <c r="Z384" s="7"/>
    </row>
    <row r="385" spans="1:26" x14ac:dyDescent="0.25">
      <c r="A385" s="19" t="s">
        <v>766</v>
      </c>
      <c r="B385" s="25" t="s">
        <v>767</v>
      </c>
      <c r="C385" s="46"/>
      <c r="D385" s="46"/>
      <c r="E385" s="17" t="e">
        <f>VLOOKUP(B385,lifesatisfactionALL!$B$8:$H$431,VLOOKUP(frontsheet!$B$11,years!$A$1:$B$6,2,FALSE),FALSE)</f>
        <v>#N/A</v>
      </c>
      <c r="F385" s="9"/>
      <c r="G385" s="9"/>
      <c r="H385" s="9"/>
      <c r="I385" s="21"/>
      <c r="Z385" s="7"/>
    </row>
    <row r="386" spans="1:26" x14ac:dyDescent="0.25">
      <c r="A386" s="22" t="s">
        <v>768</v>
      </c>
      <c r="B386" s="23" t="s">
        <v>769</v>
      </c>
      <c r="C386" s="22"/>
      <c r="D386" s="22"/>
      <c r="E386" s="17" t="e">
        <f>VLOOKUP(B386,lifesatisfactionALL!$B$8:$H$431,VLOOKUP(frontsheet!$B$11,years!$A$1:$B$6,2,FALSE),FALSE)</f>
        <v>#N/A</v>
      </c>
      <c r="F386" s="9"/>
      <c r="G386" s="9"/>
      <c r="H386" s="9"/>
      <c r="I386" s="21"/>
      <c r="Z386" s="7"/>
    </row>
    <row r="387" spans="1:26" x14ac:dyDescent="0.25">
      <c r="A387" s="22" t="s">
        <v>770</v>
      </c>
      <c r="B387" s="23" t="s">
        <v>771</v>
      </c>
      <c r="C387" s="22"/>
      <c r="D387" s="22"/>
      <c r="E387" s="17" t="e">
        <f>VLOOKUP(B387,lifesatisfactionALL!$B$8:$H$431,VLOOKUP(frontsheet!$B$11,years!$A$1:$B$6,2,FALSE),FALSE)</f>
        <v>#N/A</v>
      </c>
      <c r="F387" s="9"/>
      <c r="G387" s="9"/>
      <c r="H387" s="9"/>
      <c r="I387" s="21"/>
      <c r="Z387" s="7"/>
    </row>
    <row r="388" spans="1:26" x14ac:dyDescent="0.25">
      <c r="A388" s="22" t="s">
        <v>772</v>
      </c>
      <c r="B388" s="23" t="s">
        <v>773</v>
      </c>
      <c r="C388" s="22"/>
      <c r="D388" s="22"/>
      <c r="E388" s="17" t="e">
        <f>VLOOKUP(B388,lifesatisfactionALL!$B$8:$H$431,VLOOKUP(frontsheet!$B$11,years!$A$1:$B$6,2,FALSE),FALSE)</f>
        <v>#N/A</v>
      </c>
      <c r="F388" s="9"/>
      <c r="G388" s="9"/>
      <c r="H388" s="9"/>
      <c r="I388" s="21"/>
      <c r="Z388" s="7"/>
    </row>
    <row r="389" spans="1:26" x14ac:dyDescent="0.25">
      <c r="A389" s="22" t="s">
        <v>774</v>
      </c>
      <c r="B389" s="23" t="s">
        <v>775</v>
      </c>
      <c r="C389" s="22"/>
      <c r="D389" s="22"/>
      <c r="E389" s="17" t="e">
        <f>VLOOKUP(B389,lifesatisfactionALL!$B$8:$H$431,VLOOKUP(frontsheet!$B$11,years!$A$1:$B$6,2,FALSE),FALSE)</f>
        <v>#N/A</v>
      </c>
      <c r="F389" s="9"/>
      <c r="G389" s="9"/>
      <c r="H389" s="9"/>
      <c r="I389" s="21"/>
      <c r="Z389" s="7"/>
    </row>
    <row r="390" spans="1:26" x14ac:dyDescent="0.25">
      <c r="A390" s="22" t="s">
        <v>776</v>
      </c>
      <c r="B390" s="23" t="s">
        <v>777</v>
      </c>
      <c r="C390" s="22"/>
      <c r="D390" s="22"/>
      <c r="E390" s="17" t="e">
        <f>VLOOKUP(B390,lifesatisfactionALL!$B$8:$H$431,VLOOKUP(frontsheet!$B$11,years!$A$1:$B$6,2,FALSE),FALSE)</f>
        <v>#N/A</v>
      </c>
      <c r="F390" s="9"/>
      <c r="G390" s="9"/>
      <c r="H390" s="9"/>
      <c r="I390" s="21"/>
      <c r="Z390" s="7"/>
    </row>
    <row r="391" spans="1:26" x14ac:dyDescent="0.25">
      <c r="A391" s="22" t="s">
        <v>778</v>
      </c>
      <c r="B391" s="23" t="s">
        <v>779</v>
      </c>
      <c r="C391" s="22"/>
      <c r="D391" s="22"/>
      <c r="E391" s="17" t="e">
        <f>VLOOKUP(B391,lifesatisfactionALL!$B$8:$H$431,VLOOKUP(frontsheet!$B$11,years!$A$1:$B$6,2,FALSE),FALSE)</f>
        <v>#N/A</v>
      </c>
      <c r="F391" s="9"/>
      <c r="G391" s="9"/>
      <c r="H391" s="9"/>
      <c r="I391" s="21"/>
      <c r="Z391" s="7"/>
    </row>
    <row r="392" spans="1:26" x14ac:dyDescent="0.25">
      <c r="A392" s="22" t="s">
        <v>780</v>
      </c>
      <c r="B392" s="23" t="s">
        <v>781</v>
      </c>
      <c r="C392" s="22"/>
      <c r="D392" s="22"/>
      <c r="E392" s="17" t="e">
        <f>VLOOKUP(B392,lifesatisfactionALL!$B$8:$H$431,VLOOKUP(frontsheet!$B$11,years!$A$1:$B$6,2,FALSE),FALSE)</f>
        <v>#N/A</v>
      </c>
      <c r="F392" s="9"/>
      <c r="G392" s="9"/>
      <c r="H392" s="9"/>
      <c r="I392" s="21"/>
      <c r="Z392" s="7"/>
    </row>
    <row r="393" spans="1:26" x14ac:dyDescent="0.25">
      <c r="A393" s="22" t="s">
        <v>782</v>
      </c>
      <c r="B393" s="23" t="s">
        <v>783</v>
      </c>
      <c r="C393" s="22"/>
      <c r="D393" s="22"/>
      <c r="E393" s="17" t="e">
        <f>VLOOKUP(B393,lifesatisfactionALL!$B$8:$H$431,VLOOKUP(frontsheet!$B$11,years!$A$1:$B$6,2,FALSE),FALSE)</f>
        <v>#N/A</v>
      </c>
      <c r="F393" s="9"/>
      <c r="G393" s="9"/>
      <c r="H393" s="9"/>
      <c r="I393" s="21"/>
      <c r="Z393" s="7"/>
    </row>
    <row r="394" spans="1:26" x14ac:dyDescent="0.25">
      <c r="A394" s="22" t="s">
        <v>784</v>
      </c>
      <c r="B394" s="23" t="s">
        <v>785</v>
      </c>
      <c r="C394" s="22"/>
      <c r="D394" s="22"/>
      <c r="E394" s="17" t="e">
        <f>VLOOKUP(B394,lifesatisfactionALL!$B$8:$H$431,VLOOKUP(frontsheet!$B$11,years!$A$1:$B$6,2,FALSE),FALSE)</f>
        <v>#N/A</v>
      </c>
      <c r="F394" s="9"/>
      <c r="G394" s="9"/>
      <c r="H394" s="9"/>
      <c r="I394" s="21"/>
      <c r="Z394" s="7"/>
    </row>
    <row r="395" spans="1:26" x14ac:dyDescent="0.25">
      <c r="A395" s="22" t="s">
        <v>786</v>
      </c>
      <c r="B395" s="23" t="s">
        <v>787</v>
      </c>
      <c r="C395" s="22"/>
      <c r="D395" s="22"/>
      <c r="E395" s="17" t="e">
        <f>VLOOKUP(B395,lifesatisfactionALL!$B$8:$H$431,VLOOKUP(frontsheet!$B$11,years!$A$1:$B$6,2,FALSE),FALSE)</f>
        <v>#N/A</v>
      </c>
      <c r="F395" s="9"/>
      <c r="G395" s="9"/>
      <c r="H395" s="9"/>
      <c r="I395" s="21"/>
      <c r="Z395" s="7"/>
    </row>
    <row r="396" spans="1:26" x14ac:dyDescent="0.25">
      <c r="A396" s="22" t="s">
        <v>788</v>
      </c>
      <c r="B396" s="23" t="s">
        <v>789</v>
      </c>
      <c r="C396" s="22"/>
      <c r="D396" s="22"/>
      <c r="E396" s="17" t="e">
        <f>VLOOKUP(B396,lifesatisfactionALL!$B$8:$H$431,VLOOKUP(frontsheet!$B$11,years!$A$1:$B$6,2,FALSE),FALSE)</f>
        <v>#N/A</v>
      </c>
      <c r="F396" s="9"/>
      <c r="G396" s="9"/>
      <c r="H396" s="9"/>
      <c r="I396" s="21"/>
      <c r="Z396" s="7"/>
    </row>
    <row r="397" spans="1:26" x14ac:dyDescent="0.25">
      <c r="A397" s="22" t="s">
        <v>790</v>
      </c>
      <c r="B397" s="23" t="s">
        <v>791</v>
      </c>
      <c r="C397" s="22"/>
      <c r="D397" s="22"/>
      <c r="E397" s="17" t="e">
        <f>VLOOKUP(B397,lifesatisfactionALL!$B$8:$H$431,VLOOKUP(frontsheet!$B$11,years!$A$1:$B$6,2,FALSE),FALSE)</f>
        <v>#N/A</v>
      </c>
      <c r="F397" s="9"/>
      <c r="G397" s="9"/>
      <c r="H397" s="9"/>
      <c r="I397" s="21"/>
      <c r="Z397" s="7"/>
    </row>
    <row r="398" spans="1:26" x14ac:dyDescent="0.25">
      <c r="A398" s="22" t="s">
        <v>792</v>
      </c>
      <c r="B398" s="23" t="s">
        <v>793</v>
      </c>
      <c r="C398" s="22"/>
      <c r="D398" s="22"/>
      <c r="E398" s="17" t="e">
        <f>VLOOKUP(B398,lifesatisfactionALL!$B$8:$H$431,VLOOKUP(frontsheet!$B$11,years!$A$1:$B$6,2,FALSE),FALSE)</f>
        <v>#N/A</v>
      </c>
      <c r="F398" s="9"/>
      <c r="G398" s="9"/>
      <c r="H398" s="9"/>
      <c r="I398" s="21"/>
      <c r="Z398" s="7"/>
    </row>
    <row r="399" spans="1:26" x14ac:dyDescent="0.25">
      <c r="A399" s="22" t="s">
        <v>794</v>
      </c>
      <c r="B399" s="23" t="s">
        <v>795</v>
      </c>
      <c r="C399" s="22"/>
      <c r="D399" s="22"/>
      <c r="E399" s="17" t="e">
        <f>VLOOKUP(B399,lifesatisfactionALL!$B$8:$H$431,VLOOKUP(frontsheet!$B$11,years!$A$1:$B$6,2,FALSE),FALSE)</f>
        <v>#N/A</v>
      </c>
      <c r="F399" s="9"/>
      <c r="G399" s="9"/>
      <c r="H399" s="9"/>
      <c r="I399" s="21"/>
      <c r="Z399" s="7"/>
    </row>
    <row r="400" spans="1:26" x14ac:dyDescent="0.25">
      <c r="A400" s="22" t="s">
        <v>796</v>
      </c>
      <c r="B400" s="23" t="s">
        <v>797</v>
      </c>
      <c r="C400" s="22"/>
      <c r="D400" s="22"/>
      <c r="E400" s="17" t="e">
        <f>VLOOKUP(B400,lifesatisfactionALL!$B$8:$H$431,VLOOKUP(frontsheet!$B$11,years!$A$1:$B$6,2,FALSE),FALSE)</f>
        <v>#N/A</v>
      </c>
      <c r="F400" s="9"/>
      <c r="G400" s="9"/>
      <c r="H400" s="9"/>
      <c r="I400" s="21"/>
      <c r="Z400" s="7"/>
    </row>
    <row r="401" spans="1:26" x14ac:dyDescent="0.25">
      <c r="A401" s="22" t="s">
        <v>798</v>
      </c>
      <c r="B401" s="23" t="s">
        <v>799</v>
      </c>
      <c r="C401" s="22"/>
      <c r="D401" s="22"/>
      <c r="E401" s="17" t="e">
        <f>VLOOKUP(B401,lifesatisfactionALL!$B$8:$H$431,VLOOKUP(frontsheet!$B$11,years!$A$1:$B$6,2,FALSE),FALSE)</f>
        <v>#N/A</v>
      </c>
      <c r="F401" s="9"/>
      <c r="G401" s="9"/>
      <c r="H401" s="9"/>
      <c r="I401" s="21"/>
      <c r="Z401" s="7"/>
    </row>
    <row r="402" spans="1:26" x14ac:dyDescent="0.25">
      <c r="A402" s="22" t="s">
        <v>800</v>
      </c>
      <c r="B402" s="23" t="s">
        <v>801</v>
      </c>
      <c r="C402" s="22"/>
      <c r="D402" s="22"/>
      <c r="E402" s="17" t="e">
        <f>VLOOKUP(B402,lifesatisfactionALL!$B$8:$H$431,VLOOKUP(frontsheet!$B$11,years!$A$1:$B$6,2,FALSE),FALSE)</f>
        <v>#N/A</v>
      </c>
      <c r="F402" s="9"/>
      <c r="G402" s="9"/>
      <c r="H402" s="9"/>
      <c r="I402" s="21"/>
      <c r="Z402" s="7"/>
    </row>
    <row r="403" spans="1:26" x14ac:dyDescent="0.25">
      <c r="A403" s="22" t="s">
        <v>802</v>
      </c>
      <c r="B403" s="23" t="s">
        <v>803</v>
      </c>
      <c r="C403" s="22"/>
      <c r="D403" s="22"/>
      <c r="E403" s="17" t="e">
        <f>VLOOKUP(B403,lifesatisfactionALL!$B$8:$H$431,VLOOKUP(frontsheet!$B$11,years!$A$1:$B$6,2,FALSE),FALSE)</f>
        <v>#N/A</v>
      </c>
      <c r="F403" s="9"/>
      <c r="G403" s="9"/>
      <c r="H403" s="9"/>
      <c r="I403" s="21"/>
      <c r="Z403" s="7"/>
    </row>
    <row r="404" spans="1:26" x14ac:dyDescent="0.25">
      <c r="A404" s="22" t="s">
        <v>804</v>
      </c>
      <c r="B404" s="23" t="s">
        <v>805</v>
      </c>
      <c r="C404" s="22"/>
      <c r="D404" s="22"/>
      <c r="E404" s="17" t="e">
        <f>VLOOKUP(B404,lifesatisfactionALL!$B$8:$H$431,VLOOKUP(frontsheet!$B$11,years!$A$1:$B$6,2,FALSE),FALSE)</f>
        <v>#N/A</v>
      </c>
      <c r="F404" s="9"/>
      <c r="G404" s="9"/>
      <c r="H404" s="9"/>
      <c r="I404" s="21"/>
      <c r="Z404" s="7"/>
    </row>
    <row r="405" spans="1:26" x14ac:dyDescent="0.25">
      <c r="A405" s="22" t="s">
        <v>806</v>
      </c>
      <c r="B405" s="23" t="s">
        <v>807</v>
      </c>
      <c r="C405" s="22"/>
      <c r="D405" s="22"/>
      <c r="E405" s="17" t="e">
        <f>VLOOKUP(B405,lifesatisfactionALL!$B$8:$H$431,VLOOKUP(frontsheet!$B$11,years!$A$1:$B$6,2,FALSE),FALSE)</f>
        <v>#N/A</v>
      </c>
      <c r="F405" s="9"/>
      <c r="G405" s="9"/>
      <c r="H405" s="9"/>
      <c r="I405" s="21"/>
      <c r="Z405" s="7"/>
    </row>
    <row r="406" spans="1:26" x14ac:dyDescent="0.25">
      <c r="A406" s="22" t="s">
        <v>808</v>
      </c>
      <c r="B406" s="23" t="s">
        <v>809</v>
      </c>
      <c r="C406" s="22"/>
      <c r="D406" s="22"/>
      <c r="E406" s="17" t="e">
        <f>VLOOKUP(B406,lifesatisfactionALL!$B$8:$H$431,VLOOKUP(frontsheet!$B$11,years!$A$1:$B$6,2,FALSE),FALSE)</f>
        <v>#N/A</v>
      </c>
      <c r="F406" s="9"/>
      <c r="G406" s="9"/>
      <c r="H406" s="9"/>
      <c r="I406" s="21"/>
      <c r="Z406" s="7"/>
    </row>
    <row r="407" spans="1:26" x14ac:dyDescent="0.25">
      <c r="A407" s="22" t="s">
        <v>810</v>
      </c>
      <c r="B407" s="23" t="s">
        <v>811</v>
      </c>
      <c r="C407" s="22"/>
      <c r="D407" s="22"/>
      <c r="E407" s="17" t="e">
        <f>VLOOKUP(B407,lifesatisfactionALL!$B$8:$H$431,VLOOKUP(frontsheet!$B$11,years!$A$1:$B$6,2,FALSE),FALSE)</f>
        <v>#N/A</v>
      </c>
      <c r="F407" s="9"/>
      <c r="G407" s="9"/>
      <c r="H407" s="9"/>
      <c r="I407" s="21"/>
      <c r="Z407" s="7"/>
    </row>
    <row r="408" spans="1:26" x14ac:dyDescent="0.25">
      <c r="A408" s="22" t="s">
        <v>812</v>
      </c>
      <c r="B408" s="23" t="s">
        <v>813</v>
      </c>
      <c r="C408" s="22"/>
      <c r="D408" s="22"/>
      <c r="E408" s="17" t="e">
        <f>VLOOKUP(B408,lifesatisfactionALL!$B$8:$H$431,VLOOKUP(frontsheet!$B$11,years!$A$1:$B$6,2,FALSE),FALSE)</f>
        <v>#N/A</v>
      </c>
      <c r="F408" s="9"/>
      <c r="G408" s="9"/>
      <c r="H408" s="9"/>
      <c r="I408" s="21"/>
      <c r="Z408" s="7"/>
    </row>
    <row r="409" spans="1:26" x14ac:dyDescent="0.25">
      <c r="A409" s="22" t="s">
        <v>814</v>
      </c>
      <c r="B409" s="23" t="s">
        <v>815</v>
      </c>
      <c r="C409" s="22"/>
      <c r="D409" s="22"/>
      <c r="E409" s="17" t="e">
        <f>VLOOKUP(B409,lifesatisfactionALL!$B$8:$H$431,VLOOKUP(frontsheet!$B$11,years!$A$1:$B$6,2,FALSE),FALSE)</f>
        <v>#N/A</v>
      </c>
      <c r="F409" s="9"/>
      <c r="G409" s="9"/>
      <c r="H409" s="9"/>
      <c r="I409" s="21"/>
      <c r="Z409" s="7"/>
    </row>
    <row r="410" spans="1:26" x14ac:dyDescent="0.25">
      <c r="A410" s="22" t="s">
        <v>816</v>
      </c>
      <c r="B410" s="23" t="s">
        <v>817</v>
      </c>
      <c r="C410" s="22"/>
      <c r="D410" s="22"/>
      <c r="E410" s="17" t="e">
        <f>VLOOKUP(B410,lifesatisfactionALL!$B$8:$H$431,VLOOKUP(frontsheet!$B$11,years!$A$1:$B$6,2,FALSE),FALSE)</f>
        <v>#N/A</v>
      </c>
      <c r="F410" s="9"/>
      <c r="G410" s="9"/>
      <c r="H410" s="9"/>
      <c r="I410" s="21"/>
      <c r="Z410" s="7"/>
    </row>
    <row r="411" spans="1:26" x14ac:dyDescent="0.25">
      <c r="A411" s="22" t="s">
        <v>818</v>
      </c>
      <c r="B411" s="23" t="s">
        <v>819</v>
      </c>
      <c r="C411" s="22"/>
      <c r="D411" s="22"/>
      <c r="E411" s="17" t="e">
        <f>VLOOKUP(B411,lifesatisfactionALL!$B$8:$H$431,VLOOKUP(frontsheet!$B$11,years!$A$1:$B$6,2,FALSE),FALSE)</f>
        <v>#N/A</v>
      </c>
      <c r="F411" s="9"/>
      <c r="G411" s="9"/>
      <c r="H411" s="9"/>
      <c r="I411" s="21"/>
      <c r="Z411" s="7"/>
    </row>
    <row r="412" spans="1:26" x14ac:dyDescent="0.25">
      <c r="A412" s="22" t="s">
        <v>820</v>
      </c>
      <c r="B412" s="23" t="s">
        <v>821</v>
      </c>
      <c r="C412" s="22"/>
      <c r="D412" s="22"/>
      <c r="E412" s="17" t="e">
        <f>VLOOKUP(B412,lifesatisfactionALL!$B$8:$H$431,VLOOKUP(frontsheet!$B$11,years!$A$1:$B$6,2,FALSE),FALSE)</f>
        <v>#N/A</v>
      </c>
      <c r="F412" s="9"/>
      <c r="G412" s="9"/>
      <c r="H412" s="9"/>
      <c r="I412" s="21"/>
      <c r="Z412" s="7"/>
    </row>
    <row r="413" spans="1:26" x14ac:dyDescent="0.25">
      <c r="A413" s="22" t="s">
        <v>822</v>
      </c>
      <c r="B413" s="23" t="s">
        <v>823</v>
      </c>
      <c r="C413" s="22"/>
      <c r="D413" s="22"/>
      <c r="E413" s="17" t="e">
        <f>VLOOKUP(B413,lifesatisfactionALL!$B$8:$H$431,VLOOKUP(frontsheet!$B$11,years!$A$1:$B$6,2,FALSE),FALSE)</f>
        <v>#N/A</v>
      </c>
      <c r="F413" s="9"/>
      <c r="G413" s="9"/>
      <c r="H413" s="9"/>
      <c r="I413" s="21"/>
      <c r="Z413" s="7"/>
    </row>
    <row r="414" spans="1:26" x14ac:dyDescent="0.25">
      <c r="A414" s="22" t="s">
        <v>824</v>
      </c>
      <c r="B414" s="23" t="s">
        <v>825</v>
      </c>
      <c r="C414" s="22"/>
      <c r="D414" s="22"/>
      <c r="E414" s="17" t="e">
        <f>VLOOKUP(B414,lifesatisfactionALL!$B$8:$H$431,VLOOKUP(frontsheet!$B$11,years!$A$1:$B$6,2,FALSE),FALSE)</f>
        <v>#N/A</v>
      </c>
      <c r="F414" s="9"/>
      <c r="G414" s="9"/>
      <c r="H414" s="9"/>
      <c r="I414" s="21"/>
      <c r="Z414" s="7"/>
    </row>
    <row r="415" spans="1:26" x14ac:dyDescent="0.25">
      <c r="A415" s="22" t="s">
        <v>826</v>
      </c>
      <c r="B415" s="23" t="s">
        <v>827</v>
      </c>
      <c r="C415" s="22"/>
      <c r="D415" s="22"/>
      <c r="E415" s="17" t="e">
        <f>VLOOKUP(B415,lifesatisfactionALL!$B$8:$H$431,VLOOKUP(frontsheet!$B$11,years!$A$1:$B$6,2,FALSE),FALSE)</f>
        <v>#N/A</v>
      </c>
      <c r="F415" s="9"/>
      <c r="G415" s="9"/>
      <c r="H415" s="9"/>
      <c r="I415" s="21"/>
      <c r="Z415" s="7"/>
    </row>
    <row r="416" spans="1:26" x14ac:dyDescent="0.25">
      <c r="A416" s="22" t="s">
        <v>828</v>
      </c>
      <c r="B416" s="23" t="s">
        <v>829</v>
      </c>
      <c r="C416" s="22"/>
      <c r="D416" s="22"/>
      <c r="E416" s="17" t="e">
        <f>VLOOKUP(B416,lifesatisfactionALL!$B$8:$H$431,VLOOKUP(frontsheet!$B$11,years!$A$1:$B$6,2,FALSE),FALSE)</f>
        <v>#N/A</v>
      </c>
      <c r="F416" s="9"/>
      <c r="G416" s="9"/>
      <c r="H416" s="9"/>
      <c r="I416" s="21"/>
      <c r="Z416" s="7"/>
    </row>
    <row r="417" spans="1:26" x14ac:dyDescent="0.25">
      <c r="A417" s="22" t="s">
        <v>830</v>
      </c>
      <c r="B417" s="23" t="s">
        <v>831</v>
      </c>
      <c r="C417" s="22"/>
      <c r="D417" s="22"/>
      <c r="E417" s="17" t="e">
        <f>VLOOKUP(B417,lifesatisfactionALL!$B$8:$H$431,VLOOKUP(frontsheet!$B$11,years!$A$1:$B$6,2,FALSE),FALSE)</f>
        <v>#N/A</v>
      </c>
      <c r="F417" s="9"/>
      <c r="G417" s="9"/>
      <c r="H417" s="9"/>
      <c r="I417" s="21"/>
      <c r="Z417" s="7"/>
    </row>
    <row r="418" spans="1:26" x14ac:dyDescent="0.25">
      <c r="A418" s="22"/>
      <c r="B418" s="23"/>
      <c r="C418" s="22"/>
      <c r="D418" s="22"/>
      <c r="E418" s="9"/>
      <c r="F418" s="9"/>
      <c r="G418" s="9"/>
      <c r="H418" s="9"/>
      <c r="I418" s="21"/>
      <c r="Z418" s="7"/>
    </row>
    <row r="419" spans="1:26" ht="15.6" x14ac:dyDescent="0.25">
      <c r="A419" s="19" t="s">
        <v>832</v>
      </c>
      <c r="B419" s="20" t="s">
        <v>833</v>
      </c>
      <c r="C419" s="45"/>
      <c r="D419" s="45"/>
      <c r="E419" s="17" t="e">
        <f>VLOOKUP(B419,lifesatisfactionALL!$B$8:$H$431,VLOOKUP(frontsheet!$B$11,years!$A$1:$B$6,2,FALSE),FALSE)</f>
        <v>#N/A</v>
      </c>
      <c r="F419" s="9"/>
      <c r="G419" s="9"/>
      <c r="H419" s="9"/>
      <c r="I419" s="21"/>
      <c r="Z419" s="7"/>
    </row>
    <row r="420" spans="1:26" x14ac:dyDescent="0.25">
      <c r="A420" s="22" t="s">
        <v>834</v>
      </c>
      <c r="B420" s="23" t="s">
        <v>835</v>
      </c>
      <c r="C420" s="22"/>
      <c r="D420" s="22"/>
      <c r="E420" s="17" t="e">
        <f>VLOOKUP(B420,lifesatisfactionALL!$B$8:$H$431,VLOOKUP(frontsheet!$B$11,years!$A$1:$B$6,2,FALSE),FALSE)</f>
        <v>#N/A</v>
      </c>
      <c r="F420" s="9"/>
      <c r="G420" s="9"/>
      <c r="H420" s="9"/>
      <c r="I420" s="21"/>
      <c r="Z420" s="7"/>
    </row>
    <row r="421" spans="1:26" x14ac:dyDescent="0.25">
      <c r="A421" s="22" t="s">
        <v>836</v>
      </c>
      <c r="B421" s="23" t="s">
        <v>837</v>
      </c>
      <c r="C421" s="22"/>
      <c r="D421" s="22"/>
      <c r="E421" s="17" t="e">
        <f>VLOOKUP(B421,lifesatisfactionALL!$B$8:$H$431,VLOOKUP(frontsheet!$B$11,years!$A$1:$B$6,2,FALSE),FALSE)</f>
        <v>#N/A</v>
      </c>
      <c r="F421" s="9"/>
      <c r="G421" s="9"/>
      <c r="H421" s="9"/>
      <c r="I421" s="21"/>
      <c r="Z421" s="7"/>
    </row>
    <row r="422" spans="1:26" x14ac:dyDescent="0.25">
      <c r="A422" s="22" t="s">
        <v>838</v>
      </c>
      <c r="B422" s="23" t="s">
        <v>839</v>
      </c>
      <c r="C422" s="22"/>
      <c r="D422" s="22"/>
      <c r="E422" s="17" t="e">
        <f>VLOOKUP(B422,lifesatisfactionALL!$B$8:$H$431,VLOOKUP(frontsheet!$B$11,years!$A$1:$B$6,2,FALSE),FALSE)</f>
        <v>#N/A</v>
      </c>
      <c r="F422" s="9"/>
      <c r="G422" s="9"/>
      <c r="H422" s="9"/>
      <c r="I422" s="21"/>
      <c r="Z422" s="7"/>
    </row>
    <row r="423" spans="1:26" x14ac:dyDescent="0.25">
      <c r="A423" s="22" t="s">
        <v>840</v>
      </c>
      <c r="B423" s="23" t="s">
        <v>841</v>
      </c>
      <c r="C423" s="22"/>
      <c r="D423" s="22"/>
      <c r="E423" s="17" t="e">
        <f>VLOOKUP(B423,lifesatisfactionALL!$B$8:$H$431,VLOOKUP(frontsheet!$B$11,years!$A$1:$B$6,2,FALSE),FALSE)</f>
        <v>#N/A</v>
      </c>
      <c r="F423" s="9"/>
      <c r="G423" s="9"/>
      <c r="H423" s="9"/>
      <c r="I423" s="21"/>
      <c r="Z423" s="7"/>
    </row>
    <row r="424" spans="1:26" x14ac:dyDescent="0.25">
      <c r="A424" s="22" t="s">
        <v>842</v>
      </c>
      <c r="B424" s="23" t="s">
        <v>843</v>
      </c>
      <c r="C424" s="22"/>
      <c r="D424" s="22"/>
      <c r="E424" s="17" t="e">
        <f>VLOOKUP(B424,lifesatisfactionALL!$B$8:$H$431,VLOOKUP(frontsheet!$B$11,years!$A$1:$B$6,2,FALSE),FALSE)</f>
        <v>#N/A</v>
      </c>
      <c r="F424" s="9"/>
      <c r="G424" s="9"/>
      <c r="H424" s="9"/>
      <c r="I424" s="21"/>
      <c r="Z424" s="7"/>
    </row>
    <row r="425" spans="1:26" x14ac:dyDescent="0.25">
      <c r="A425" s="22" t="s">
        <v>844</v>
      </c>
      <c r="B425" s="23" t="s">
        <v>845</v>
      </c>
      <c r="C425" s="22"/>
      <c r="D425" s="22"/>
      <c r="E425" s="17" t="e">
        <f>VLOOKUP(B425,lifesatisfactionALL!$B$8:$H$431,VLOOKUP(frontsheet!$B$11,years!$A$1:$B$6,2,FALSE),FALSE)</f>
        <v>#N/A</v>
      </c>
      <c r="F425" s="9"/>
      <c r="G425" s="9"/>
      <c r="H425" s="9"/>
      <c r="I425" s="21"/>
      <c r="Z425" s="7"/>
    </row>
    <row r="426" spans="1:26" x14ac:dyDescent="0.25">
      <c r="A426" s="22" t="s">
        <v>846</v>
      </c>
      <c r="B426" s="23" t="s">
        <v>847</v>
      </c>
      <c r="C426" s="22"/>
      <c r="D426" s="22"/>
      <c r="E426" s="17" t="e">
        <f>VLOOKUP(B426,lifesatisfactionALL!$B$8:$H$431,VLOOKUP(frontsheet!$B$11,years!$A$1:$B$6,2,FALSE),FALSE)</f>
        <v>#N/A</v>
      </c>
      <c r="F426" s="9"/>
      <c r="G426" s="9"/>
      <c r="H426" s="9"/>
      <c r="I426" s="21"/>
      <c r="Z426" s="7"/>
    </row>
    <row r="427" spans="1:26" x14ac:dyDescent="0.25">
      <c r="A427" s="22" t="s">
        <v>848</v>
      </c>
      <c r="B427" s="23" t="s">
        <v>849</v>
      </c>
      <c r="C427" s="22"/>
      <c r="D427" s="22"/>
      <c r="E427" s="17" t="e">
        <f>VLOOKUP(B427,lifesatisfactionALL!$B$8:$H$431,VLOOKUP(frontsheet!$B$11,years!$A$1:$B$6,2,FALSE),FALSE)</f>
        <v>#N/A</v>
      </c>
      <c r="F427" s="9"/>
      <c r="G427" s="9"/>
      <c r="H427" s="9"/>
      <c r="I427" s="21"/>
      <c r="Z427" s="7"/>
    </row>
    <row r="428" spans="1:26" x14ac:dyDescent="0.25">
      <c r="A428" s="22" t="s">
        <v>850</v>
      </c>
      <c r="B428" s="23" t="s">
        <v>851</v>
      </c>
      <c r="C428" s="22"/>
      <c r="D428" s="22"/>
      <c r="E428" s="17" t="e">
        <f>VLOOKUP(B428,lifesatisfactionALL!$B$8:$H$431,VLOOKUP(frontsheet!$B$11,years!$A$1:$B$6,2,FALSE),FALSE)</f>
        <v>#N/A</v>
      </c>
      <c r="F428" s="9"/>
      <c r="G428" s="9"/>
      <c r="H428" s="9"/>
      <c r="I428" s="21"/>
      <c r="Z428" s="7"/>
    </row>
    <row r="429" spans="1:26" x14ac:dyDescent="0.25">
      <c r="A429" s="22" t="s">
        <v>852</v>
      </c>
      <c r="B429" s="23" t="s">
        <v>853</v>
      </c>
      <c r="C429" s="22"/>
      <c r="D429" s="22"/>
      <c r="E429" s="17" t="e">
        <f>VLOOKUP(B429,lifesatisfactionALL!$B$8:$H$431,VLOOKUP(frontsheet!$B$11,years!$A$1:$B$6,2,FALSE),FALSE)</f>
        <v>#N/A</v>
      </c>
      <c r="F429" s="9"/>
      <c r="G429" s="9"/>
      <c r="H429" s="9"/>
      <c r="I429" s="21"/>
      <c r="Z429" s="7"/>
    </row>
    <row r="430" spans="1:26" x14ac:dyDescent="0.25">
      <c r="A430" s="26" t="s">
        <v>854</v>
      </c>
      <c r="B430" s="27" t="s">
        <v>855</v>
      </c>
      <c r="C430" s="26"/>
      <c r="D430" s="26"/>
      <c r="E430" s="17" t="e">
        <f>VLOOKUP(B430,lifesatisfactionALL!$B$8:$H$431,VLOOKUP(frontsheet!$B$11,years!$A$1:$B$6,2,FALSE),FALSE)</f>
        <v>#N/A</v>
      </c>
      <c r="F430" s="28"/>
      <c r="G430" s="9"/>
      <c r="H430" s="9"/>
      <c r="I430" s="21"/>
      <c r="Z430" s="7"/>
    </row>
    <row r="431" spans="1:26" x14ac:dyDescent="0.25">
      <c r="G431" s="9"/>
      <c r="H431" s="9"/>
      <c r="I431" s="21"/>
      <c r="Z431" s="7"/>
    </row>
    <row r="432" spans="1:26" ht="158.4" x14ac:dyDescent="0.25">
      <c r="A432" s="13" t="s">
        <v>856</v>
      </c>
      <c r="B432" s="13"/>
      <c r="C432" s="13"/>
      <c r="D432" s="13"/>
      <c r="E432" s="13"/>
      <c r="F432" s="13"/>
      <c r="G432" s="9"/>
      <c r="H432" s="9"/>
      <c r="I432" s="21"/>
      <c r="Z432" s="7"/>
    </row>
    <row r="433" spans="1:46" x14ac:dyDescent="0.25">
      <c r="A433" s="22" t="s">
        <v>857</v>
      </c>
      <c r="B433" s="22"/>
      <c r="C433" s="22"/>
      <c r="D433" s="22"/>
      <c r="E433" s="22"/>
      <c r="F433" s="22"/>
      <c r="G433" s="9"/>
      <c r="H433" s="9"/>
      <c r="I433" s="21"/>
      <c r="Z433" s="7"/>
    </row>
    <row r="434" spans="1:46" x14ac:dyDescent="0.25">
      <c r="A434" s="31" t="s">
        <v>858</v>
      </c>
      <c r="B434" s="3"/>
      <c r="C434" s="3"/>
      <c r="D434" s="3"/>
      <c r="E434" s="3"/>
      <c r="F434" s="3"/>
      <c r="G434" s="9"/>
      <c r="H434" s="9"/>
      <c r="I434" s="21"/>
      <c r="Z434" s="7"/>
    </row>
    <row r="435" spans="1:46" ht="277.2" x14ac:dyDescent="0.25">
      <c r="A435" s="97" t="s">
        <v>859</v>
      </c>
      <c r="B435" s="97"/>
      <c r="C435" s="97"/>
      <c r="D435" s="97"/>
      <c r="E435" s="97"/>
      <c r="F435" s="97"/>
      <c r="G435" s="9"/>
      <c r="H435" s="9"/>
      <c r="I435" s="21"/>
      <c r="N435" s="30"/>
      <c r="Z435" s="7"/>
    </row>
    <row r="436" spans="1:46" ht="277.2" x14ac:dyDescent="0.25">
      <c r="A436" s="98" t="s">
        <v>860</v>
      </c>
      <c r="B436" s="22"/>
      <c r="C436" s="22"/>
      <c r="D436" s="22"/>
      <c r="E436" s="22"/>
      <c r="F436" s="22"/>
      <c r="G436" s="9"/>
      <c r="H436" s="9"/>
      <c r="I436" s="21"/>
      <c r="M436" s="30"/>
      <c r="N436" s="3"/>
      <c r="Z436" s="7"/>
    </row>
    <row r="437" spans="1:46" x14ac:dyDescent="0.25">
      <c r="A437" s="7" t="s">
        <v>861</v>
      </c>
      <c r="E437" s="9"/>
      <c r="F437" s="9"/>
      <c r="G437" s="9"/>
      <c r="H437" s="9"/>
      <c r="I437" s="21"/>
      <c r="M437" s="3"/>
      <c r="N437" s="30"/>
      <c r="O437" s="2"/>
      <c r="P437" s="2"/>
      <c r="Q437" s="22"/>
      <c r="R437" s="22"/>
      <c r="Z437" s="7"/>
    </row>
    <row r="438" spans="1:46" x14ac:dyDescent="0.25">
      <c r="A438" s="7" t="s">
        <v>862</v>
      </c>
      <c r="E438" s="9"/>
      <c r="F438" s="9"/>
      <c r="G438" s="9"/>
      <c r="H438" s="9"/>
      <c r="I438" s="21"/>
      <c r="M438" s="30"/>
      <c r="N438" s="30"/>
      <c r="O438" s="2"/>
      <c r="P438" s="2"/>
      <c r="Q438" s="22"/>
      <c r="R438" s="22"/>
      <c r="Z438" s="7"/>
    </row>
    <row r="439" spans="1:46" x14ac:dyDescent="0.25">
      <c r="E439" s="9"/>
      <c r="F439" s="9"/>
      <c r="G439" s="9"/>
      <c r="H439" s="9"/>
      <c r="I439" s="21"/>
      <c r="M439" s="30"/>
      <c r="O439" s="32"/>
      <c r="P439" s="32"/>
      <c r="Q439" s="32"/>
      <c r="R439" s="32"/>
      <c r="Z439" s="7"/>
    </row>
    <row r="440" spans="1:46" ht="184.8" x14ac:dyDescent="0.25">
      <c r="A440" s="99" t="s">
        <v>863</v>
      </c>
      <c r="B440" s="99"/>
      <c r="C440" s="99"/>
      <c r="D440" s="99"/>
      <c r="E440" s="99"/>
      <c r="F440" s="99"/>
      <c r="G440" s="9"/>
      <c r="H440" s="9"/>
      <c r="I440" s="21"/>
      <c r="O440" s="2"/>
      <c r="P440" s="2"/>
      <c r="Q440" s="22"/>
      <c r="R440" s="22"/>
      <c r="Z440" s="7"/>
    </row>
    <row r="441" spans="1:46" x14ac:dyDescent="0.25">
      <c r="A441" s="99"/>
      <c r="B441" s="99"/>
      <c r="C441" s="99"/>
      <c r="D441" s="99"/>
      <c r="E441" s="99"/>
      <c r="F441" s="99"/>
      <c r="G441" s="9"/>
      <c r="H441" s="9"/>
      <c r="I441" s="21"/>
      <c r="Z441" s="7"/>
    </row>
    <row r="442" spans="1:46" x14ac:dyDescent="0.25">
      <c r="A442" s="34"/>
      <c r="B442" s="34"/>
      <c r="C442" s="34"/>
      <c r="D442" s="34"/>
      <c r="E442" s="34"/>
      <c r="F442" s="34"/>
      <c r="G442" s="9"/>
      <c r="H442" s="9"/>
      <c r="I442" s="21"/>
      <c r="N442" s="11"/>
      <c r="Z442" s="7"/>
    </row>
    <row r="443" spans="1:46" ht="250.8" x14ac:dyDescent="0.25">
      <c r="A443" s="96" t="s">
        <v>869</v>
      </c>
      <c r="B443" s="96"/>
      <c r="C443" s="96"/>
      <c r="D443" s="96"/>
      <c r="E443" s="96"/>
      <c r="F443" s="96"/>
      <c r="G443" s="9"/>
      <c r="H443" s="9"/>
      <c r="I443" s="21"/>
      <c r="M443" s="43"/>
      <c r="N443" s="56"/>
      <c r="Z443" s="7"/>
    </row>
    <row r="444" spans="1:46" x14ac:dyDescent="0.25">
      <c r="A444" s="96"/>
      <c r="B444" s="96"/>
      <c r="C444" s="96"/>
      <c r="D444" s="96"/>
      <c r="E444" s="96"/>
      <c r="F444" s="96"/>
      <c r="G444" s="9"/>
      <c r="H444" s="9"/>
      <c r="I444" s="21"/>
      <c r="M444" s="56" t="s">
        <v>866</v>
      </c>
      <c r="N444" s="57"/>
      <c r="O444" s="43"/>
      <c r="P444" s="43"/>
      <c r="Z444" s="7"/>
    </row>
    <row r="445" spans="1:46" x14ac:dyDescent="0.25">
      <c r="A445" s="44" t="s">
        <v>874</v>
      </c>
      <c r="B445" s="44"/>
      <c r="C445" s="44"/>
      <c r="D445" s="44"/>
      <c r="E445" s="44"/>
      <c r="F445" s="44"/>
      <c r="G445" s="9"/>
      <c r="H445" s="9"/>
      <c r="I445" s="21"/>
      <c r="M445" s="56" t="s">
        <v>868</v>
      </c>
      <c r="N445" s="57"/>
      <c r="O445" s="57"/>
      <c r="P445" s="58"/>
      <c r="Z445" s="7"/>
    </row>
    <row r="446" spans="1:46" x14ac:dyDescent="0.25">
      <c r="G446" s="9"/>
      <c r="H446" s="9"/>
      <c r="I446" s="21"/>
      <c r="M446" s="56" t="s">
        <v>871</v>
      </c>
      <c r="N446" s="57"/>
      <c r="O446" s="57"/>
      <c r="P446" s="58"/>
      <c r="V446" s="22"/>
      <c r="W446" s="22"/>
      <c r="Z446" s="7"/>
    </row>
    <row r="447" spans="1:46" x14ac:dyDescent="0.25">
      <c r="A447" s="106" t="s">
        <v>875</v>
      </c>
      <c r="B447" s="106"/>
      <c r="C447" s="47"/>
      <c r="D447" s="47"/>
      <c r="E447" s="9"/>
      <c r="F447" s="9"/>
      <c r="G447" s="9"/>
      <c r="H447" s="9"/>
      <c r="I447" s="21"/>
      <c r="M447" s="56" t="s">
        <v>873</v>
      </c>
      <c r="N447" s="44"/>
      <c r="O447" s="57"/>
      <c r="P447" s="58"/>
      <c r="V447" s="22"/>
      <c r="W447" s="22"/>
      <c r="X447" s="22"/>
      <c r="Y447" s="22"/>
      <c r="Z447" s="7"/>
    </row>
    <row r="448" spans="1:46" x14ac:dyDescent="0.25">
      <c r="G448" s="9"/>
      <c r="H448" s="9"/>
      <c r="I448" s="21"/>
      <c r="M448" s="44"/>
      <c r="O448" s="57"/>
      <c r="P448" s="58"/>
      <c r="V448" s="32"/>
      <c r="W448" s="32"/>
      <c r="X448" s="22"/>
      <c r="Y448" s="22"/>
      <c r="Z448" s="7"/>
      <c r="AQ448" s="22"/>
      <c r="AR448" s="22"/>
      <c r="AS448" s="22"/>
      <c r="AT448" s="22"/>
    </row>
    <row r="449" spans="1:46" x14ac:dyDescent="0.25">
      <c r="G449" s="9"/>
      <c r="H449" s="9"/>
      <c r="I449" s="21"/>
      <c r="V449" s="22"/>
      <c r="W449" s="22"/>
      <c r="X449" s="32"/>
      <c r="Y449" s="32"/>
      <c r="Z449" s="7"/>
      <c r="AQ449" s="22"/>
      <c r="AR449" s="22"/>
      <c r="AS449" s="22"/>
      <c r="AT449" s="22"/>
    </row>
    <row r="450" spans="1:46" x14ac:dyDescent="0.25">
      <c r="G450" s="28"/>
      <c r="H450" s="28"/>
      <c r="I450" s="29"/>
      <c r="X450" s="22"/>
      <c r="Y450" s="22"/>
      <c r="Z450" s="7"/>
      <c r="AJ450" s="22"/>
      <c r="AK450" s="22"/>
      <c r="AL450" s="22"/>
      <c r="AM450" s="22"/>
      <c r="AQ450" s="32"/>
      <c r="AR450" s="32"/>
      <c r="AS450" s="32"/>
      <c r="AT450" s="32"/>
    </row>
    <row r="451" spans="1:46" x14ac:dyDescent="0.25">
      <c r="Z451" s="7"/>
      <c r="AJ451" s="22"/>
      <c r="AK451" s="22"/>
      <c r="AL451" s="22"/>
      <c r="AM451" s="22"/>
      <c r="AQ451" s="22"/>
      <c r="AR451" s="22"/>
      <c r="AS451" s="22"/>
      <c r="AT451" s="22"/>
    </row>
    <row r="452" spans="1:46" ht="13.2" customHeight="1" x14ac:dyDescent="0.25">
      <c r="G452" s="13"/>
      <c r="H452" s="13"/>
      <c r="I452" s="13"/>
      <c r="J452" s="13"/>
      <c r="K452" s="13"/>
      <c r="AJ452" s="32"/>
      <c r="AK452" s="32"/>
      <c r="AL452" s="32"/>
      <c r="AM452" s="32"/>
    </row>
    <row r="453" spans="1:46" x14ac:dyDescent="0.25">
      <c r="G453" s="22"/>
      <c r="H453" s="22"/>
      <c r="I453" s="22"/>
      <c r="J453" s="22"/>
      <c r="K453" s="22"/>
      <c r="L453" s="22"/>
      <c r="AJ453" s="22"/>
      <c r="AK453" s="22"/>
      <c r="AL453" s="22"/>
      <c r="AM453" s="22"/>
    </row>
    <row r="454" spans="1:46" s="22" customFormat="1" x14ac:dyDescent="0.25">
      <c r="A454" s="7"/>
      <c r="B454" s="7"/>
      <c r="C454" s="7"/>
      <c r="D454" s="7"/>
      <c r="E454" s="7"/>
      <c r="F454" s="7"/>
      <c r="J454" s="3"/>
      <c r="K454" s="3"/>
      <c r="L454" s="3"/>
      <c r="M454" s="7"/>
      <c r="N454" s="7"/>
      <c r="O454" s="7"/>
      <c r="P454" s="7"/>
      <c r="Q454" s="7"/>
      <c r="R454" s="7"/>
      <c r="V454" s="7"/>
      <c r="W454" s="7"/>
      <c r="X454" s="10"/>
      <c r="Y454" s="7"/>
      <c r="Z454" s="10"/>
      <c r="AJ454" s="7"/>
      <c r="AK454" s="7"/>
      <c r="AL454" s="7"/>
      <c r="AM454" s="7"/>
      <c r="AQ454" s="7"/>
      <c r="AR454" s="7"/>
      <c r="AS454" s="7"/>
      <c r="AT454" s="7"/>
    </row>
    <row r="455" spans="1:46" s="22" customFormat="1" ht="13.2" customHeight="1" x14ac:dyDescent="0.25">
      <c r="A455" s="7"/>
      <c r="B455" s="7"/>
      <c r="C455" s="7"/>
      <c r="D455" s="7"/>
      <c r="E455" s="7"/>
      <c r="F455" s="7"/>
      <c r="G455" s="97"/>
      <c r="H455" s="97"/>
      <c r="I455" s="97"/>
      <c r="J455" s="97"/>
      <c r="K455" s="97"/>
      <c r="L455" s="97"/>
      <c r="M455" s="7"/>
      <c r="N455" s="7"/>
      <c r="O455" s="7"/>
      <c r="P455" s="7"/>
      <c r="Q455" s="7"/>
      <c r="R455" s="7"/>
      <c r="V455" s="7"/>
      <c r="W455" s="7"/>
      <c r="X455" s="10"/>
      <c r="Y455" s="7"/>
      <c r="Z455" s="10"/>
      <c r="AJ455" s="7"/>
      <c r="AK455" s="7"/>
      <c r="AL455" s="7"/>
      <c r="AM455" s="7"/>
      <c r="AQ455" s="7"/>
      <c r="AR455" s="7"/>
      <c r="AS455" s="7"/>
      <c r="AT455" s="7"/>
    </row>
    <row r="456" spans="1:46" s="32" customFormat="1" ht="27.75" customHeight="1" x14ac:dyDescent="0.25">
      <c r="A456" s="7"/>
      <c r="B456" s="7"/>
      <c r="C456" s="7"/>
      <c r="D456" s="7"/>
      <c r="E456" s="7"/>
      <c r="F456" s="7"/>
      <c r="G456" s="22"/>
      <c r="H456" s="22"/>
      <c r="I456" s="22"/>
      <c r="J456" s="22"/>
      <c r="K456" s="22"/>
      <c r="L456" s="22"/>
      <c r="M456" s="7"/>
      <c r="N456" s="7"/>
      <c r="O456" s="7"/>
      <c r="P456" s="7"/>
      <c r="Q456" s="7"/>
      <c r="R456" s="7"/>
      <c r="V456" s="7"/>
      <c r="W456" s="7"/>
      <c r="X456" s="10"/>
      <c r="Y456" s="7"/>
      <c r="Z456" s="33"/>
      <c r="AJ456" s="7"/>
      <c r="AK456" s="7"/>
      <c r="AL456" s="7"/>
      <c r="AM456" s="7"/>
      <c r="AQ456" s="7"/>
      <c r="AR456" s="7"/>
      <c r="AS456" s="7"/>
      <c r="AT456" s="7"/>
    </row>
    <row r="457" spans="1:46" s="22" customFormat="1" ht="27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V457" s="7"/>
      <c r="W457" s="7"/>
      <c r="X457" s="7"/>
      <c r="Y457" s="7"/>
      <c r="Z457" s="10"/>
      <c r="AJ457" s="7"/>
      <c r="AK457" s="7"/>
      <c r="AL457" s="7"/>
      <c r="AM457" s="7"/>
      <c r="AQ457" s="7"/>
      <c r="AR457" s="7"/>
      <c r="AS457" s="7"/>
      <c r="AT457" s="7"/>
    </row>
    <row r="460" spans="1:46" ht="13.2" customHeight="1" x14ac:dyDescent="0.25">
      <c r="G460" s="99"/>
      <c r="H460" s="99"/>
      <c r="I460" s="99"/>
      <c r="J460" s="43" t="s">
        <v>864</v>
      </c>
      <c r="K460" s="43"/>
      <c r="L460" s="43"/>
    </row>
    <row r="461" spans="1:46" ht="13.5" customHeight="1" x14ac:dyDescent="0.25">
      <c r="G461" s="99"/>
      <c r="H461" s="99"/>
      <c r="I461" s="99"/>
      <c r="J461" s="53" t="s">
        <v>865</v>
      </c>
      <c r="K461" s="54"/>
      <c r="L461" s="55"/>
    </row>
    <row r="462" spans="1:46" ht="12.75" customHeight="1" x14ac:dyDescent="0.25">
      <c r="G462" s="35"/>
      <c r="H462" s="35"/>
      <c r="I462" s="35"/>
      <c r="J462" s="59" t="s">
        <v>867</v>
      </c>
      <c r="K462" s="60"/>
      <c r="L462" s="61"/>
    </row>
    <row r="463" spans="1:46" ht="13.2" customHeight="1" x14ac:dyDescent="0.25">
      <c r="G463" s="96"/>
      <c r="H463" s="96"/>
      <c r="I463" s="96"/>
      <c r="J463" s="62" t="s">
        <v>870</v>
      </c>
      <c r="K463" s="63"/>
      <c r="L463" s="64"/>
    </row>
    <row r="464" spans="1:46" ht="12.75" customHeight="1" x14ac:dyDescent="0.25">
      <c r="G464" s="96"/>
      <c r="H464" s="96"/>
      <c r="I464" s="96"/>
      <c r="J464" s="65" t="s">
        <v>872</v>
      </c>
      <c r="K464" s="66"/>
      <c r="L464" s="67"/>
    </row>
    <row r="465" spans="7:12" x14ac:dyDescent="0.25">
      <c r="G465" s="44"/>
      <c r="H465" s="44"/>
      <c r="I465" s="44"/>
      <c r="J465" s="44"/>
      <c r="K465" s="44"/>
      <c r="L465" s="44"/>
    </row>
    <row r="467" spans="7:12" x14ac:dyDescent="0.25">
      <c r="G467" s="9"/>
      <c r="H467" s="9"/>
      <c r="I467" s="9"/>
    </row>
  </sheetData>
  <mergeCells count="3">
    <mergeCell ref="A447:B447"/>
    <mergeCell ref="F3:I3"/>
    <mergeCell ref="F4:H5"/>
  </mergeCells>
  <conditionalFormatting sqref="E7:E122">
    <cfRule type="expression" dxfId="136" priority="2305" stopIfTrue="1">
      <formula>IF(AND(F7&gt;5,F7&lt;=10),TRUE,FALSE)=TRUE</formula>
    </cfRule>
    <cfRule type="expression" dxfId="135" priority="2304" stopIfTrue="1">
      <formula>IF(AND(F7&gt;10,F7&lt;=20),TRUE,FALSE)=TRUE</formula>
    </cfRule>
    <cfRule type="expression" dxfId="134" priority="2303" stopIfTrue="1">
      <formula>IF((F7&gt;20),TRUE,FALSE)=TRUE</formula>
    </cfRule>
    <cfRule type="expression" priority="2302" stopIfTrue="1">
      <formula>IF((W65091&lt;=5),TRUE,FALSE)=TRUE</formula>
    </cfRule>
  </conditionalFormatting>
  <conditionalFormatting sqref="E123">
    <cfRule type="expression" dxfId="133" priority="2309" stopIfTrue="1">
      <formula>IF(AND(F123&gt;5,F123&lt;=10),TRUE,FALSE)=TRUE</formula>
    </cfRule>
    <cfRule type="expression" dxfId="132" priority="2308" stopIfTrue="1">
      <formula>IF(AND(F123&gt;10,F123&lt;=20),TRUE,FALSE)=TRUE</formula>
    </cfRule>
    <cfRule type="expression" dxfId="131" priority="2307" stopIfTrue="1">
      <formula>IF((F123&gt;20),TRUE,FALSE)=TRUE</formula>
    </cfRule>
    <cfRule type="expression" priority="2306" stopIfTrue="1">
      <formula>IF((W65209&lt;=5),TRUE,FALSE)=TRUE</formula>
    </cfRule>
  </conditionalFormatting>
  <conditionalFormatting sqref="E124:E214">
    <cfRule type="expression" dxfId="130" priority="2313" stopIfTrue="1">
      <formula>IF(AND(F124&gt;5,F124&lt;=10),TRUE,FALSE)=TRUE</formula>
    </cfRule>
    <cfRule type="expression" dxfId="129" priority="2312" stopIfTrue="1">
      <formula>IF(AND(F124&gt;10,F124&lt;=20),TRUE,FALSE)=TRUE</formula>
    </cfRule>
    <cfRule type="expression" dxfId="128" priority="2311" stopIfTrue="1">
      <formula>IF((F124&gt;20),TRUE,FALSE)=TRUE</formula>
    </cfRule>
    <cfRule type="expression" priority="2310" stopIfTrue="1">
      <formula>IF((W65214&lt;=5),TRUE,FALSE)=TRUE</formula>
    </cfRule>
  </conditionalFormatting>
  <conditionalFormatting sqref="E215:E216">
    <cfRule type="expression" dxfId="127" priority="2251" stopIfTrue="1">
      <formula>IF(AND(F215&gt;5,F215&lt;=10),TRUE,FALSE)=TRUE</formula>
    </cfRule>
    <cfRule type="expression" priority="2248" stopIfTrue="1">
      <formula>IF((W65306&lt;=5),TRUE,FALSE)=TRUE</formula>
    </cfRule>
    <cfRule type="expression" dxfId="126" priority="2249" stopIfTrue="1">
      <formula>IF((F215&gt;20),TRUE,FALSE)=TRUE</formula>
    </cfRule>
    <cfRule type="expression" dxfId="125" priority="2250" stopIfTrue="1">
      <formula>IF(AND(F215&gt;10,F215&lt;=20),TRUE,FALSE)=TRUE</formula>
    </cfRule>
  </conditionalFormatting>
  <conditionalFormatting sqref="E217:E268">
    <cfRule type="expression" priority="2186" stopIfTrue="1">
      <formula>IF((W65309&lt;=5),TRUE,FALSE)=TRUE</formula>
    </cfRule>
    <cfRule type="expression" dxfId="124" priority="2187" stopIfTrue="1">
      <formula>IF((F217&gt;20),TRUE,FALSE)=TRUE</formula>
    </cfRule>
    <cfRule type="expression" dxfId="123" priority="2188" stopIfTrue="1">
      <formula>IF(AND(F217&gt;10,F217&lt;=20),TRUE,FALSE)=TRUE</formula>
    </cfRule>
    <cfRule type="expression" dxfId="122" priority="2189" stopIfTrue="1">
      <formula>IF(AND(F217&gt;5,F217&lt;=10),TRUE,FALSE)=TRUE</formula>
    </cfRule>
  </conditionalFormatting>
  <conditionalFormatting sqref="E269:E333">
    <cfRule type="expression" dxfId="121" priority="2316" stopIfTrue="1">
      <formula>IF(AND(F269&gt;10,F269&lt;=20),TRUE,FALSE)=TRUE</formula>
    </cfRule>
    <cfRule type="expression" dxfId="120" priority="2315" stopIfTrue="1">
      <formula>IF((F269&gt;20),TRUE,FALSE)=TRUE</formula>
    </cfRule>
    <cfRule type="expression" priority="2314" stopIfTrue="1">
      <formula>IF((W65365&lt;=5),TRUE,FALSE)=TRUE</formula>
    </cfRule>
    <cfRule type="expression" dxfId="119" priority="2317" stopIfTrue="1">
      <formula>IF(AND(F269&gt;5,F269&lt;=10),TRUE,FALSE)=TRUE</formula>
    </cfRule>
  </conditionalFormatting>
  <conditionalFormatting sqref="E332:E347">
    <cfRule type="expression" dxfId="118" priority="2255" stopIfTrue="1">
      <formula>IF(AND(F332&gt;5,F332&lt;=10),TRUE,FALSE)=TRUE</formula>
    </cfRule>
    <cfRule type="expression" dxfId="117" priority="2254" stopIfTrue="1">
      <formula>IF(AND(F332&gt;10,F332&lt;=20),TRUE,FALSE)=TRUE</formula>
    </cfRule>
    <cfRule type="expression" dxfId="116" priority="2253" stopIfTrue="1">
      <formula>IF((F332&gt;20),TRUE,FALSE)=TRUE</formula>
    </cfRule>
    <cfRule type="expression" priority="2252" stopIfTrue="1">
      <formula>IF((W65429&lt;=5),TRUE,FALSE)=TRUE</formula>
    </cfRule>
  </conditionalFormatting>
  <conditionalFormatting sqref="E334:E347">
    <cfRule type="expression" dxfId="115" priority="2191" stopIfTrue="1">
      <formula>IF((F334&gt;20),TRUE,FALSE)=TRUE</formula>
    </cfRule>
    <cfRule type="expression" dxfId="114" priority="2192" stopIfTrue="1">
      <formula>IF(AND(F334&gt;10,F334&lt;=20),TRUE,FALSE)=TRUE</formula>
    </cfRule>
    <cfRule type="expression" dxfId="113" priority="2193" stopIfTrue="1">
      <formula>IF(AND(F334&gt;5,F334&lt;=10),TRUE,FALSE)=TRUE</formula>
    </cfRule>
    <cfRule type="expression" priority="2190" stopIfTrue="1">
      <formula>IF((W65432&lt;=5),TRUE,FALSE)=TRUE</formula>
    </cfRule>
  </conditionalFormatting>
  <conditionalFormatting sqref="E348:E359 E361:E383 E385:E417 E419:E430">
    <cfRule type="expression" dxfId="112" priority="2257" stopIfTrue="1">
      <formula>IF((F348&gt;20),TRUE,FALSE)=TRUE</formula>
    </cfRule>
    <cfRule type="expression" dxfId="111" priority="2258" stopIfTrue="1">
      <formula>IF(AND(F348&gt;10,F348&lt;=20),TRUE,FALSE)=TRUE</formula>
    </cfRule>
    <cfRule type="expression" dxfId="110" priority="2259" stopIfTrue="1">
      <formula>IF(AND(F348&gt;5,F348&lt;=10),TRUE,FALSE)=TRUE</formula>
    </cfRule>
  </conditionalFormatting>
  <conditionalFormatting sqref="E348:E359">
    <cfRule type="expression" priority="2318" stopIfTrue="1">
      <formula>IF((W65451&lt;=5),TRUE,FALSE)=TRUE</formula>
    </cfRule>
    <cfRule type="expression" dxfId="109" priority="2319" stopIfTrue="1">
      <formula>IF((F348&gt;20),TRUE,FALSE)=TRUE</formula>
    </cfRule>
    <cfRule type="expression" dxfId="108" priority="2320" stopIfTrue="1">
      <formula>IF(AND(F348&gt;10,F348&lt;=20),TRUE,FALSE)=TRUE</formula>
    </cfRule>
    <cfRule type="expression" dxfId="107" priority="2321" stopIfTrue="1">
      <formula>IF(AND(F348&gt;5,F348&lt;=10),TRUE,FALSE)=TRUE</formula>
    </cfRule>
  </conditionalFormatting>
  <conditionalFormatting sqref="E360:E430">
    <cfRule type="expression" dxfId="106" priority="2196" stopIfTrue="1">
      <formula>IF(AND(F360&gt;10,F360&lt;=20),TRUE,FALSE)=TRUE</formula>
    </cfRule>
    <cfRule type="expression" dxfId="105" priority="2195" stopIfTrue="1">
      <formula>IF((F360&gt;20),TRUE,FALSE)=TRUE</formula>
    </cfRule>
    <cfRule type="expression" priority="2194" stopIfTrue="1">
      <formula>IF((W65465&lt;=5),TRUE,FALSE)=TRUE</formula>
    </cfRule>
    <cfRule type="expression" dxfId="104" priority="2197" stopIfTrue="1">
      <formula>IF(AND(F360&gt;5,F360&lt;=10),TRUE,FALSE)=TRUE</formula>
    </cfRule>
  </conditionalFormatting>
  <conditionalFormatting sqref="E361:E383 E385:E417 E419:E430 E348:E359">
    <cfRule type="expression" priority="2256" stopIfTrue="1">
      <formula>IF((W65452&lt;=5),TRUE,FALSE)=TRUE</formula>
    </cfRule>
  </conditionalFormatting>
  <conditionalFormatting sqref="E440:F441 A440:A441 N443:N446 M444:M447 O445:P448 G460:I461 J460:J464 K461:L464">
    <cfRule type="cellIs" dxfId="103" priority="25" stopIfTrue="1" operator="equal">
      <formula>"#"</formula>
    </cfRule>
  </conditionalFormatting>
  <conditionalFormatting sqref="F7:F430">
    <cfRule type="cellIs" dxfId="102" priority="31" stopIfTrue="1" operator="greaterThan">
      <formula>20</formula>
    </cfRule>
    <cfRule type="expression" dxfId="101" priority="27" stopIfTrue="1">
      <formula>IF(AND(F7&gt;5,F7&lt;=10),TRUE,FALSE)=TRUE</formula>
    </cfRule>
    <cfRule type="expression" dxfId="100" priority="26" stopIfTrue="1">
      <formula>IF(AND(F7&gt;10,F7&lt;=20),TRUE,FALSE)=TRUE</formula>
    </cfRule>
    <cfRule type="cellIs" priority="30" stopIfTrue="1" operator="lessThanOrEqual">
      <formula>5</formula>
    </cfRule>
  </conditionalFormatting>
  <conditionalFormatting sqref="F440:F441">
    <cfRule type="cellIs" dxfId="99" priority="23" stopIfTrue="1" operator="lessThanOrEqual">
      <formula>5</formula>
    </cfRule>
    <cfRule type="cellIs" dxfId="98" priority="21" stopIfTrue="1" operator="between">
      <formula>10</formula>
      <formula>20</formula>
    </cfRule>
    <cfRule type="cellIs" dxfId="97" priority="20" stopIfTrue="1" operator="greaterThan">
      <formula>20</formula>
    </cfRule>
    <cfRule type="cellIs" dxfId="96" priority="22" stopIfTrue="1" operator="between">
      <formula>5</formula>
      <formula>10</formula>
    </cfRule>
  </conditionalFormatting>
  <conditionalFormatting sqref="F7:M12 F13:L122 F123:F430 A1:A65515 G123:L464 O315:R65519 M331:M447 N355:N446 E431:F444 E1:AB1 AG1:IY1 D1:D11 AC1:AF44 B1:C444 E2:Y2 AV2:IY2 AH2:AJ15 AO2:AQ20 AG2:AG41 W2:AB42 AK2:AN50 AR2:AU91 F3:U3 AV3:IU3 E3:E430 F4:R6 AV4:II91 V4:W65528 S4:U65536 O7:P314 M13:M314 AH16:AI41 AJ16:AJ50 AO21:AP50 AQ21:AQ91 D24:D25 X42:Y44 AG42:AI65536 Z43:AB44 X47:Y65529 Z47:AF65536 AN51:AP65536 D67:D68 D91:D92 AU92:II451 D132:D133 D167:D168 D219:D220 D254:D255 M315:N330 D326:D327 D360:D444 B446:D446 E446:F65515 B448:D65515 N448:N65517 M449:M65518 AU452:IY65536 G466:L65535">
    <cfRule type="cellIs" priority="28" stopIfTrue="1" operator="equal">
      <formula>"#"</formula>
    </cfRule>
  </conditionalFormatting>
  <conditionalFormatting sqref="G7:H450 E222 I230">
    <cfRule type="cellIs" dxfId="95" priority="29" stopIfTrue="1" operator="equal">
      <formula>"x"</formula>
    </cfRule>
  </conditionalFormatting>
  <conditionalFormatting sqref="X45:AF46">
    <cfRule type="cellIs" priority="3" stopIfTrue="1" operator="equal">
      <formula>"#"</formula>
    </cfRule>
  </conditionalFormatting>
  <conditionalFormatting sqref="AJ51:AM65532">
    <cfRule type="cellIs" priority="2" stopIfTrue="1" operator="equal">
      <formula>"#"</formula>
    </cfRule>
  </conditionalFormatting>
  <conditionalFormatting sqref="AQ92:AT65530">
    <cfRule type="cellIs" priority="1" stopIfTrue="1" operator="equal">
      <formula>"#"</formula>
    </cfRule>
  </conditionalFormatting>
  <hyperlinks>
    <hyperlink ref="A447" location="Contents!A1" display="Main table contents" xr:uid="{00000000-0004-0000-0500-000000000000}"/>
    <hyperlink ref="A455:L455" r:id="rId1" display="3 Northern Ireland reformed its local government boundaries in April 2015. Estimates have been provided by the 11 newly created boundaries. For more information see http://www.doeni.gov.uk/local_government_reform" xr:uid="{00000000-0004-0000-0500-000001000000}"/>
    <hyperlink ref="A445" r:id="rId2" xr:uid="{00000000-0004-0000-0500-000002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U466"/>
  <sheetViews>
    <sheetView topLeftCell="AC1" workbookViewId="0">
      <selection activeCell="AR1" sqref="AR1:AR91"/>
    </sheetView>
  </sheetViews>
  <sheetFormatPr defaultRowHeight="13.2" x14ac:dyDescent="0.25"/>
  <cols>
    <col min="1" max="1" width="10.88671875" style="7" customWidth="1"/>
    <col min="2" max="2" width="29.6640625" style="7" bestFit="1" customWidth="1"/>
    <col min="3" max="4" width="29.6640625" style="7" customWidth="1"/>
    <col min="5" max="8" width="9.6640625" style="7" customWidth="1"/>
    <col min="9" max="9" width="11.33203125" style="7" bestFit="1" customWidth="1"/>
    <col min="10" max="12" width="9.6640625" style="7" customWidth="1"/>
    <col min="13" max="13" width="27.6640625" style="7" bestFit="1" customWidth="1"/>
    <col min="14" max="14" width="27.6640625" style="7" customWidth="1"/>
    <col min="15" max="15" width="58" style="7" bestFit="1" customWidth="1"/>
    <col min="16" max="16" width="13.33203125" style="7" bestFit="1" customWidth="1"/>
    <col min="17" max="25" width="9.6640625" style="7" customWidth="1"/>
    <col min="26" max="26" width="9.6640625" style="10" customWidth="1"/>
    <col min="27" max="259" width="9.109375" style="7"/>
    <col min="260" max="260" width="10.88671875" style="7" customWidth="1"/>
    <col min="261" max="261" width="29.6640625" style="7" bestFit="1" customWidth="1"/>
    <col min="262" max="282" width="9.6640625" style="7" customWidth="1"/>
    <col min="283" max="515" width="9.109375" style="7"/>
    <col min="516" max="516" width="10.88671875" style="7" customWidth="1"/>
    <col min="517" max="517" width="29.6640625" style="7" bestFit="1" customWidth="1"/>
    <col min="518" max="538" width="9.6640625" style="7" customWidth="1"/>
    <col min="539" max="771" width="9.109375" style="7"/>
    <col min="772" max="772" width="10.88671875" style="7" customWidth="1"/>
    <col min="773" max="773" width="29.6640625" style="7" bestFit="1" customWidth="1"/>
    <col min="774" max="794" width="9.6640625" style="7" customWidth="1"/>
    <col min="795" max="1027" width="9.109375" style="7"/>
    <col min="1028" max="1028" width="10.88671875" style="7" customWidth="1"/>
    <col min="1029" max="1029" width="29.6640625" style="7" bestFit="1" customWidth="1"/>
    <col min="1030" max="1050" width="9.6640625" style="7" customWidth="1"/>
    <col min="1051" max="1283" width="9.109375" style="7"/>
    <col min="1284" max="1284" width="10.88671875" style="7" customWidth="1"/>
    <col min="1285" max="1285" width="29.6640625" style="7" bestFit="1" customWidth="1"/>
    <col min="1286" max="1306" width="9.6640625" style="7" customWidth="1"/>
    <col min="1307" max="1539" width="9.109375" style="7"/>
    <col min="1540" max="1540" width="10.88671875" style="7" customWidth="1"/>
    <col min="1541" max="1541" width="29.6640625" style="7" bestFit="1" customWidth="1"/>
    <col min="1542" max="1562" width="9.6640625" style="7" customWidth="1"/>
    <col min="1563" max="1795" width="9.109375" style="7"/>
    <col min="1796" max="1796" width="10.88671875" style="7" customWidth="1"/>
    <col min="1797" max="1797" width="29.6640625" style="7" bestFit="1" customWidth="1"/>
    <col min="1798" max="1818" width="9.6640625" style="7" customWidth="1"/>
    <col min="1819" max="2051" width="9.109375" style="7"/>
    <col min="2052" max="2052" width="10.88671875" style="7" customWidth="1"/>
    <col min="2053" max="2053" width="29.6640625" style="7" bestFit="1" customWidth="1"/>
    <col min="2054" max="2074" width="9.6640625" style="7" customWidth="1"/>
    <col min="2075" max="2307" width="9.109375" style="7"/>
    <col min="2308" max="2308" width="10.88671875" style="7" customWidth="1"/>
    <col min="2309" max="2309" width="29.6640625" style="7" bestFit="1" customWidth="1"/>
    <col min="2310" max="2330" width="9.6640625" style="7" customWidth="1"/>
    <col min="2331" max="2563" width="9.109375" style="7"/>
    <col min="2564" max="2564" width="10.88671875" style="7" customWidth="1"/>
    <col min="2565" max="2565" width="29.6640625" style="7" bestFit="1" customWidth="1"/>
    <col min="2566" max="2586" width="9.6640625" style="7" customWidth="1"/>
    <col min="2587" max="2819" width="9.109375" style="7"/>
    <col min="2820" max="2820" width="10.88671875" style="7" customWidth="1"/>
    <col min="2821" max="2821" width="29.6640625" style="7" bestFit="1" customWidth="1"/>
    <col min="2822" max="2842" width="9.6640625" style="7" customWidth="1"/>
    <col min="2843" max="3075" width="9.109375" style="7"/>
    <col min="3076" max="3076" width="10.88671875" style="7" customWidth="1"/>
    <col min="3077" max="3077" width="29.6640625" style="7" bestFit="1" customWidth="1"/>
    <col min="3078" max="3098" width="9.6640625" style="7" customWidth="1"/>
    <col min="3099" max="3331" width="9.109375" style="7"/>
    <col min="3332" max="3332" width="10.88671875" style="7" customWidth="1"/>
    <col min="3333" max="3333" width="29.6640625" style="7" bestFit="1" customWidth="1"/>
    <col min="3334" max="3354" width="9.6640625" style="7" customWidth="1"/>
    <col min="3355" max="3587" width="9.109375" style="7"/>
    <col min="3588" max="3588" width="10.88671875" style="7" customWidth="1"/>
    <col min="3589" max="3589" width="29.6640625" style="7" bestFit="1" customWidth="1"/>
    <col min="3590" max="3610" width="9.6640625" style="7" customWidth="1"/>
    <col min="3611" max="3843" width="9.109375" style="7"/>
    <col min="3844" max="3844" width="10.88671875" style="7" customWidth="1"/>
    <col min="3845" max="3845" width="29.6640625" style="7" bestFit="1" customWidth="1"/>
    <col min="3846" max="3866" width="9.6640625" style="7" customWidth="1"/>
    <col min="3867" max="4099" width="9.109375" style="7"/>
    <col min="4100" max="4100" width="10.88671875" style="7" customWidth="1"/>
    <col min="4101" max="4101" width="29.6640625" style="7" bestFit="1" customWidth="1"/>
    <col min="4102" max="4122" width="9.6640625" style="7" customWidth="1"/>
    <col min="4123" max="4355" width="9.109375" style="7"/>
    <col min="4356" max="4356" width="10.88671875" style="7" customWidth="1"/>
    <col min="4357" max="4357" width="29.6640625" style="7" bestFit="1" customWidth="1"/>
    <col min="4358" max="4378" width="9.6640625" style="7" customWidth="1"/>
    <col min="4379" max="4611" width="9.109375" style="7"/>
    <col min="4612" max="4612" width="10.88671875" style="7" customWidth="1"/>
    <col min="4613" max="4613" width="29.6640625" style="7" bestFit="1" customWidth="1"/>
    <col min="4614" max="4634" width="9.6640625" style="7" customWidth="1"/>
    <col min="4635" max="4867" width="9.109375" style="7"/>
    <col min="4868" max="4868" width="10.88671875" style="7" customWidth="1"/>
    <col min="4869" max="4869" width="29.6640625" style="7" bestFit="1" customWidth="1"/>
    <col min="4870" max="4890" width="9.6640625" style="7" customWidth="1"/>
    <col min="4891" max="5123" width="9.109375" style="7"/>
    <col min="5124" max="5124" width="10.88671875" style="7" customWidth="1"/>
    <col min="5125" max="5125" width="29.6640625" style="7" bestFit="1" customWidth="1"/>
    <col min="5126" max="5146" width="9.6640625" style="7" customWidth="1"/>
    <col min="5147" max="5379" width="9.109375" style="7"/>
    <col min="5380" max="5380" width="10.88671875" style="7" customWidth="1"/>
    <col min="5381" max="5381" width="29.6640625" style="7" bestFit="1" customWidth="1"/>
    <col min="5382" max="5402" width="9.6640625" style="7" customWidth="1"/>
    <col min="5403" max="5635" width="9.109375" style="7"/>
    <col min="5636" max="5636" width="10.88671875" style="7" customWidth="1"/>
    <col min="5637" max="5637" width="29.6640625" style="7" bestFit="1" customWidth="1"/>
    <col min="5638" max="5658" width="9.6640625" style="7" customWidth="1"/>
    <col min="5659" max="5891" width="9.109375" style="7"/>
    <col min="5892" max="5892" width="10.88671875" style="7" customWidth="1"/>
    <col min="5893" max="5893" width="29.6640625" style="7" bestFit="1" customWidth="1"/>
    <col min="5894" max="5914" width="9.6640625" style="7" customWidth="1"/>
    <col min="5915" max="6147" width="9.109375" style="7"/>
    <col min="6148" max="6148" width="10.88671875" style="7" customWidth="1"/>
    <col min="6149" max="6149" width="29.6640625" style="7" bestFit="1" customWidth="1"/>
    <col min="6150" max="6170" width="9.6640625" style="7" customWidth="1"/>
    <col min="6171" max="6403" width="9.109375" style="7"/>
    <col min="6404" max="6404" width="10.88671875" style="7" customWidth="1"/>
    <col min="6405" max="6405" width="29.6640625" style="7" bestFit="1" customWidth="1"/>
    <col min="6406" max="6426" width="9.6640625" style="7" customWidth="1"/>
    <col min="6427" max="6659" width="9.109375" style="7"/>
    <col min="6660" max="6660" width="10.88671875" style="7" customWidth="1"/>
    <col min="6661" max="6661" width="29.6640625" style="7" bestFit="1" customWidth="1"/>
    <col min="6662" max="6682" width="9.6640625" style="7" customWidth="1"/>
    <col min="6683" max="6915" width="9.109375" style="7"/>
    <col min="6916" max="6916" width="10.88671875" style="7" customWidth="1"/>
    <col min="6917" max="6917" width="29.6640625" style="7" bestFit="1" customWidth="1"/>
    <col min="6918" max="6938" width="9.6640625" style="7" customWidth="1"/>
    <col min="6939" max="7171" width="9.109375" style="7"/>
    <col min="7172" max="7172" width="10.88671875" style="7" customWidth="1"/>
    <col min="7173" max="7173" width="29.6640625" style="7" bestFit="1" customWidth="1"/>
    <col min="7174" max="7194" width="9.6640625" style="7" customWidth="1"/>
    <col min="7195" max="7427" width="9.109375" style="7"/>
    <col min="7428" max="7428" width="10.88671875" style="7" customWidth="1"/>
    <col min="7429" max="7429" width="29.6640625" style="7" bestFit="1" customWidth="1"/>
    <col min="7430" max="7450" width="9.6640625" style="7" customWidth="1"/>
    <col min="7451" max="7683" width="9.109375" style="7"/>
    <col min="7684" max="7684" width="10.88671875" style="7" customWidth="1"/>
    <col min="7685" max="7685" width="29.6640625" style="7" bestFit="1" customWidth="1"/>
    <col min="7686" max="7706" width="9.6640625" style="7" customWidth="1"/>
    <col min="7707" max="7939" width="9.109375" style="7"/>
    <col min="7940" max="7940" width="10.88671875" style="7" customWidth="1"/>
    <col min="7941" max="7941" width="29.6640625" style="7" bestFit="1" customWidth="1"/>
    <col min="7942" max="7962" width="9.6640625" style="7" customWidth="1"/>
    <col min="7963" max="8195" width="9.109375" style="7"/>
    <col min="8196" max="8196" width="10.88671875" style="7" customWidth="1"/>
    <col min="8197" max="8197" width="29.6640625" style="7" bestFit="1" customWidth="1"/>
    <col min="8198" max="8218" width="9.6640625" style="7" customWidth="1"/>
    <col min="8219" max="8451" width="9.109375" style="7"/>
    <col min="8452" max="8452" width="10.88671875" style="7" customWidth="1"/>
    <col min="8453" max="8453" width="29.6640625" style="7" bestFit="1" customWidth="1"/>
    <col min="8454" max="8474" width="9.6640625" style="7" customWidth="1"/>
    <col min="8475" max="8707" width="9.109375" style="7"/>
    <col min="8708" max="8708" width="10.88671875" style="7" customWidth="1"/>
    <col min="8709" max="8709" width="29.6640625" style="7" bestFit="1" customWidth="1"/>
    <col min="8710" max="8730" width="9.6640625" style="7" customWidth="1"/>
    <col min="8731" max="8963" width="9.109375" style="7"/>
    <col min="8964" max="8964" width="10.88671875" style="7" customWidth="1"/>
    <col min="8965" max="8965" width="29.6640625" style="7" bestFit="1" customWidth="1"/>
    <col min="8966" max="8986" width="9.6640625" style="7" customWidth="1"/>
    <col min="8987" max="9219" width="9.109375" style="7"/>
    <col min="9220" max="9220" width="10.88671875" style="7" customWidth="1"/>
    <col min="9221" max="9221" width="29.6640625" style="7" bestFit="1" customWidth="1"/>
    <col min="9222" max="9242" width="9.6640625" style="7" customWidth="1"/>
    <col min="9243" max="9475" width="9.109375" style="7"/>
    <col min="9476" max="9476" width="10.88671875" style="7" customWidth="1"/>
    <col min="9477" max="9477" width="29.6640625" style="7" bestFit="1" customWidth="1"/>
    <col min="9478" max="9498" width="9.6640625" style="7" customWidth="1"/>
    <col min="9499" max="9731" width="9.109375" style="7"/>
    <col min="9732" max="9732" width="10.88671875" style="7" customWidth="1"/>
    <col min="9733" max="9733" width="29.6640625" style="7" bestFit="1" customWidth="1"/>
    <col min="9734" max="9754" width="9.6640625" style="7" customWidth="1"/>
    <col min="9755" max="9987" width="9.109375" style="7"/>
    <col min="9988" max="9988" width="10.88671875" style="7" customWidth="1"/>
    <col min="9989" max="9989" width="29.6640625" style="7" bestFit="1" customWidth="1"/>
    <col min="9990" max="10010" width="9.6640625" style="7" customWidth="1"/>
    <col min="10011" max="10243" width="9.109375" style="7"/>
    <col min="10244" max="10244" width="10.88671875" style="7" customWidth="1"/>
    <col min="10245" max="10245" width="29.6640625" style="7" bestFit="1" customWidth="1"/>
    <col min="10246" max="10266" width="9.6640625" style="7" customWidth="1"/>
    <col min="10267" max="10499" width="9.109375" style="7"/>
    <col min="10500" max="10500" width="10.88671875" style="7" customWidth="1"/>
    <col min="10501" max="10501" width="29.6640625" style="7" bestFit="1" customWidth="1"/>
    <col min="10502" max="10522" width="9.6640625" style="7" customWidth="1"/>
    <col min="10523" max="10755" width="9.109375" style="7"/>
    <col min="10756" max="10756" width="10.88671875" style="7" customWidth="1"/>
    <col min="10757" max="10757" width="29.6640625" style="7" bestFit="1" customWidth="1"/>
    <col min="10758" max="10778" width="9.6640625" style="7" customWidth="1"/>
    <col min="10779" max="11011" width="9.109375" style="7"/>
    <col min="11012" max="11012" width="10.88671875" style="7" customWidth="1"/>
    <col min="11013" max="11013" width="29.6640625" style="7" bestFit="1" customWidth="1"/>
    <col min="11014" max="11034" width="9.6640625" style="7" customWidth="1"/>
    <col min="11035" max="11267" width="9.109375" style="7"/>
    <col min="11268" max="11268" width="10.88671875" style="7" customWidth="1"/>
    <col min="11269" max="11269" width="29.6640625" style="7" bestFit="1" customWidth="1"/>
    <col min="11270" max="11290" width="9.6640625" style="7" customWidth="1"/>
    <col min="11291" max="11523" width="9.109375" style="7"/>
    <col min="11524" max="11524" width="10.88671875" style="7" customWidth="1"/>
    <col min="11525" max="11525" width="29.6640625" style="7" bestFit="1" customWidth="1"/>
    <col min="11526" max="11546" width="9.6640625" style="7" customWidth="1"/>
    <col min="11547" max="11779" width="9.109375" style="7"/>
    <col min="11780" max="11780" width="10.88671875" style="7" customWidth="1"/>
    <col min="11781" max="11781" width="29.6640625" style="7" bestFit="1" customWidth="1"/>
    <col min="11782" max="11802" width="9.6640625" style="7" customWidth="1"/>
    <col min="11803" max="12035" width="9.109375" style="7"/>
    <col min="12036" max="12036" width="10.88671875" style="7" customWidth="1"/>
    <col min="12037" max="12037" width="29.6640625" style="7" bestFit="1" customWidth="1"/>
    <col min="12038" max="12058" width="9.6640625" style="7" customWidth="1"/>
    <col min="12059" max="12291" width="9.109375" style="7"/>
    <col min="12292" max="12292" width="10.88671875" style="7" customWidth="1"/>
    <col min="12293" max="12293" width="29.6640625" style="7" bestFit="1" customWidth="1"/>
    <col min="12294" max="12314" width="9.6640625" style="7" customWidth="1"/>
    <col min="12315" max="12547" width="9.109375" style="7"/>
    <col min="12548" max="12548" width="10.88671875" style="7" customWidth="1"/>
    <col min="12549" max="12549" width="29.6640625" style="7" bestFit="1" customWidth="1"/>
    <col min="12550" max="12570" width="9.6640625" style="7" customWidth="1"/>
    <col min="12571" max="12803" width="9.109375" style="7"/>
    <col min="12804" max="12804" width="10.88671875" style="7" customWidth="1"/>
    <col min="12805" max="12805" width="29.6640625" style="7" bestFit="1" customWidth="1"/>
    <col min="12806" max="12826" width="9.6640625" style="7" customWidth="1"/>
    <col min="12827" max="13059" width="9.109375" style="7"/>
    <col min="13060" max="13060" width="10.88671875" style="7" customWidth="1"/>
    <col min="13061" max="13061" width="29.6640625" style="7" bestFit="1" customWidth="1"/>
    <col min="13062" max="13082" width="9.6640625" style="7" customWidth="1"/>
    <col min="13083" max="13315" width="9.109375" style="7"/>
    <col min="13316" max="13316" width="10.88671875" style="7" customWidth="1"/>
    <col min="13317" max="13317" width="29.6640625" style="7" bestFit="1" customWidth="1"/>
    <col min="13318" max="13338" width="9.6640625" style="7" customWidth="1"/>
    <col min="13339" max="13571" width="9.109375" style="7"/>
    <col min="13572" max="13572" width="10.88671875" style="7" customWidth="1"/>
    <col min="13573" max="13573" width="29.6640625" style="7" bestFit="1" customWidth="1"/>
    <col min="13574" max="13594" width="9.6640625" style="7" customWidth="1"/>
    <col min="13595" max="13827" width="9.109375" style="7"/>
    <col min="13828" max="13828" width="10.88671875" style="7" customWidth="1"/>
    <col min="13829" max="13829" width="29.6640625" style="7" bestFit="1" customWidth="1"/>
    <col min="13830" max="13850" width="9.6640625" style="7" customWidth="1"/>
    <col min="13851" max="14083" width="9.109375" style="7"/>
    <col min="14084" max="14084" width="10.88671875" style="7" customWidth="1"/>
    <col min="14085" max="14085" width="29.6640625" style="7" bestFit="1" customWidth="1"/>
    <col min="14086" max="14106" width="9.6640625" style="7" customWidth="1"/>
    <col min="14107" max="14339" width="9.109375" style="7"/>
    <col min="14340" max="14340" width="10.88671875" style="7" customWidth="1"/>
    <col min="14341" max="14341" width="29.6640625" style="7" bestFit="1" customWidth="1"/>
    <col min="14342" max="14362" width="9.6640625" style="7" customWidth="1"/>
    <col min="14363" max="14595" width="9.109375" style="7"/>
    <col min="14596" max="14596" width="10.88671875" style="7" customWidth="1"/>
    <col min="14597" max="14597" width="29.6640625" style="7" bestFit="1" customWidth="1"/>
    <col min="14598" max="14618" width="9.6640625" style="7" customWidth="1"/>
    <col min="14619" max="14851" width="9.109375" style="7"/>
    <col min="14852" max="14852" width="10.88671875" style="7" customWidth="1"/>
    <col min="14853" max="14853" width="29.6640625" style="7" bestFit="1" customWidth="1"/>
    <col min="14854" max="14874" width="9.6640625" style="7" customWidth="1"/>
    <col min="14875" max="15107" width="9.109375" style="7"/>
    <col min="15108" max="15108" width="10.88671875" style="7" customWidth="1"/>
    <col min="15109" max="15109" width="29.6640625" style="7" bestFit="1" customWidth="1"/>
    <col min="15110" max="15130" width="9.6640625" style="7" customWidth="1"/>
    <col min="15131" max="15363" width="9.109375" style="7"/>
    <col min="15364" max="15364" width="10.88671875" style="7" customWidth="1"/>
    <col min="15365" max="15365" width="29.6640625" style="7" bestFit="1" customWidth="1"/>
    <col min="15366" max="15386" width="9.6640625" style="7" customWidth="1"/>
    <col min="15387" max="15619" width="9.109375" style="7"/>
    <col min="15620" max="15620" width="10.88671875" style="7" customWidth="1"/>
    <col min="15621" max="15621" width="29.6640625" style="7" bestFit="1" customWidth="1"/>
    <col min="15622" max="15642" width="9.6640625" style="7" customWidth="1"/>
    <col min="15643" max="15875" width="9.109375" style="7"/>
    <col min="15876" max="15876" width="10.88671875" style="7" customWidth="1"/>
    <col min="15877" max="15877" width="29.6640625" style="7" bestFit="1" customWidth="1"/>
    <col min="15878" max="15898" width="9.6640625" style="7" customWidth="1"/>
    <col min="15899" max="16131" width="9.109375" style="7"/>
    <col min="16132" max="16132" width="10.88671875" style="7" customWidth="1"/>
    <col min="16133" max="16133" width="29.6640625" style="7" bestFit="1" customWidth="1"/>
    <col min="16134" max="16154" width="9.6640625" style="7" customWidth="1"/>
    <col min="16155" max="16384" width="9.109375" style="7"/>
  </cols>
  <sheetData>
    <row r="1" spans="1:47" s="2" customFormat="1" ht="16.2" x14ac:dyDescent="0.3">
      <c r="A1" s="1" t="s">
        <v>876</v>
      </c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t="s">
        <v>5</v>
      </c>
      <c r="V1" t="s">
        <v>4</v>
      </c>
      <c r="W1" s="3">
        <f>VLOOKUP(V1,M$7:R$314,6,FALSE)</f>
        <v>41</v>
      </c>
      <c r="X1" s="5">
        <f t="array" ref="X1">INDEX($W$1:$W$42,MATCH(SMALL(COUNTIF($W$1:$W$42,"&lt;"&amp;$W$1:$W$42),ROW($W1:$X1)),COUNTIF($W$1:$W$42,"&lt;"&amp;$W$1:$W$42),0))</f>
        <v>4</v>
      </c>
      <c r="Y1" s="50" t="str">
        <f t="array" ref="Y1">INDEX($V$1:$V$42,SMALL(IF($W$1:$W$42=$X1,ROW($W$1:$W$42)),COUNTIF($X$1:$X1,$X1)),1)</f>
        <v>North Kesteven</v>
      </c>
      <c r="Z1" s="6">
        <f>X1-X$46</f>
        <v>1</v>
      </c>
      <c r="AB1" t="s">
        <v>13</v>
      </c>
      <c r="AC1" t="s">
        <v>22</v>
      </c>
      <c r="AD1" s="2">
        <f>VLOOKUP(AC1,M$7:R$314,6,FALSE)</f>
        <v>28</v>
      </c>
      <c r="AE1" s="5">
        <f t="array" ref="AE1">INDEX($AD$1:$AD$41,MATCH(SMALL(COUNTIF($AD$1:$AD$41,"&lt;"&amp;$AD$1:$AD$41),ROW($AD1:$AE1)),COUNTIF($AD$1:$AD$41,"&lt;"&amp;$AD$1:$AD$41),0))</f>
        <v>1</v>
      </c>
      <c r="AF1" s="50" t="str">
        <f t="array" ref="AF1">INDEX($AC$1:$AC$41,SMALL(IF($AD$1:$AD$41=$AE1,ROW($AD$1:$AD$41)),COUNTIF($AE$1:$AE1,$AE1)),1)</f>
        <v>Malvern Hills</v>
      </c>
      <c r="AG1" s="7">
        <f>AE1-AE$45</f>
        <v>1</v>
      </c>
      <c r="AI1" t="s">
        <v>11</v>
      </c>
      <c r="AJ1" t="s">
        <v>10</v>
      </c>
      <c r="AK1" s="2">
        <f>VLOOKUP(AJ1,M$7:R$314,6,FALSE)</f>
        <v>21</v>
      </c>
      <c r="AL1" s="5">
        <f t="array" ref="AL1">INDEX($AK$1:$AK$50,MATCH(SMALL(COUNTIF($AK$1:$AK$50,"&lt;"&amp;$AK$1:$AK$50),ROW($AK1:$AL1)),COUNTIF($AK$1:$AK$50,"&lt;"&amp;$AK$1:$AK$50),0))</f>
        <v>2</v>
      </c>
      <c r="AM1" s="50" t="str">
        <f t="array" ref="AM1">INDEX($AJ$1:$AJ$50,SMALL(IF($AK$1:$AK$50=$AL1,ROW($AK$1:$AK$50)),COUNTIF($AL$1:$AL1,$AL1)),1)</f>
        <v>Cannock Chase</v>
      </c>
      <c r="AN1" s="105">
        <f>AL1-AL54</f>
        <v>1</v>
      </c>
      <c r="AP1" t="s">
        <v>3</v>
      </c>
      <c r="AQ1" t="s">
        <v>2</v>
      </c>
      <c r="AR1" s="2">
        <f>VLOOKUP(AQ1,M$7:R$314,6,FALSE)</f>
        <v>91</v>
      </c>
      <c r="AS1" s="5">
        <f t="array" ref="AS1">INDEX($AR$1:$AR$91,MATCH(SMALL(COUNTIF($AR$1:$AR$91,"&lt;"&amp;$AR$1:$AR$91),ROW($AR1:$AS1)),COUNTIF($AR$1:$AR$91,"&lt;"&amp;$AR$1:$AR$91),0))</f>
        <v>3</v>
      </c>
      <c r="AT1" s="50" t="str">
        <f t="array" ref="AT1">INDEX($AQ$1:$AQ$91,SMALL(IF($AR$1:$AR$91=$AS1,ROW($AR$1:$AR$91)),COUNTIF($AS$1:$AS1,$AS1)),1)</f>
        <v>Pendle</v>
      </c>
      <c r="AU1" s="105">
        <f>AS1-AS95</f>
        <v>1</v>
      </c>
    </row>
    <row r="2" spans="1:47" ht="14.4" x14ac:dyDescent="0.3">
      <c r="E2" s="8"/>
      <c r="F2" s="9"/>
      <c r="G2" s="9"/>
      <c r="H2" s="9"/>
      <c r="I2" s="9"/>
      <c r="V2" t="s">
        <v>14</v>
      </c>
      <c r="W2" s="3">
        <f t="shared" ref="W2:W42" si="0">VLOOKUP(V2,M$7:R$314,6,FALSE)</f>
        <v>8</v>
      </c>
      <c r="X2" s="5">
        <f t="array" ref="X2">INDEX($W$1:$W$42,MATCH(SMALL(COUNTIF($W$1:$W$42,"&lt;"&amp;$W$1:$W$42),ROW($W2:$X2)),COUNTIF($W$1:$W$42,"&lt;"&amp;$W$1:$W$42),0))</f>
        <v>5</v>
      </c>
      <c r="Y2" s="50" t="str">
        <f t="array" ref="Y2">INDEX($V$1:$V$42,SMALL(IF($W$1:$W$42=$X2,ROW($W$1:$W$42)),COUNTIF($X$1:$X2,$X2)),1)</f>
        <v>Torridge</v>
      </c>
      <c r="Z2" s="6">
        <f t="shared" ref="Z2:Z42" si="1">X2-X$46</f>
        <v>2</v>
      </c>
      <c r="AC2" t="s">
        <v>36</v>
      </c>
      <c r="AD2" s="2">
        <f t="shared" ref="AD2:AD41" si="2">VLOOKUP(AC2,M$7:R$314,6,FALSE)</f>
        <v>15</v>
      </c>
      <c r="AE2" s="5">
        <f t="array" ref="AE2">INDEX($AD$1:$AD$41,MATCH(SMALL(COUNTIF($AD$1:$AD$41,"&lt;"&amp;$AD$1:$AD$41),ROW($AD2:$AE2)),COUNTIF($AD$1:$AD$41,"&lt;"&amp;$AD$1:$AD$41),0))</f>
        <v>2</v>
      </c>
      <c r="AF2" s="50" t="str">
        <f t="array" ref="AF2">INDEX($AC$1:$AC$41,SMALL(IF($AD$1:$AD$41=$AE2,ROW($AD$1:$AD$41)),COUNTIF($AE$1:$AE2,$AE2)),1)</f>
        <v>Sevenoaks</v>
      </c>
      <c r="AG2" s="7">
        <f t="shared" ref="AG2:AG41" si="3">AE2-AE$45</f>
        <v>2</v>
      </c>
      <c r="AJ2" t="s">
        <v>19</v>
      </c>
      <c r="AK2" s="2">
        <f t="shared" ref="AK2:AK50" si="4">VLOOKUP(AJ2,M$7:R$314,6,FALSE)</f>
        <v>42</v>
      </c>
      <c r="AL2" s="5">
        <f t="array" ref="AL2">INDEX($AK$1:$AK$50,MATCH(SMALL(COUNTIF($AK$1:$AK$50,"&lt;"&amp;$AK$1:$AK$50),ROW($AK2:$AL2)),COUNTIF($AK$1:$AK$50,"&lt;"&amp;$AK$1:$AK$50),0))</f>
        <v>3</v>
      </c>
      <c r="AM2" s="50" t="str">
        <f t="array" ref="AM2">INDEX($AJ$1:$AJ$50,SMALL(IF($AK$1:$AK$50=$AL2,ROW($AK$1:$AK$50)),COUNTIF($AL$1:$AL2,$AL2)),1)</f>
        <v>Carlisle</v>
      </c>
      <c r="AN2" s="105">
        <f t="shared" ref="AN2:AN50" si="5">AL2-AL55</f>
        <v>3</v>
      </c>
      <c r="AQ2" t="s">
        <v>8</v>
      </c>
      <c r="AR2" s="2">
        <f t="shared" ref="AR2:AR65" si="6">VLOOKUP(AQ2,M$7:R$314,6,FALSE)</f>
        <v>20</v>
      </c>
      <c r="AS2" s="5">
        <f t="array" ref="AS2">INDEX($AR$1:$AR$91,MATCH(SMALL(COUNTIF($AR$1:$AR$91,"&lt;"&amp;$AR$1:$AR$91),ROW($AR2:$AS2)),COUNTIF($AR$1:$AR$91,"&lt;"&amp;$AR$1:$AR$91),0))</f>
        <v>4</v>
      </c>
      <c r="AT2" s="50" t="str">
        <f t="array" ref="AT2">INDEX($AQ$1:$AQ$91,SMALL(IF($AR$1:$AR$91=$AS2,ROW($AR$1:$AR$91)),COUNTIF($AS$1:$AS2,$AS2)),1)</f>
        <v>Mid Sussex</v>
      </c>
      <c r="AU2" s="105">
        <f t="shared" ref="AU2:AU65" si="7">AS2-AS96</f>
        <v>4</v>
      </c>
    </row>
    <row r="3" spans="1:47" ht="27.75" customHeight="1" x14ac:dyDescent="0.3">
      <c r="A3" s="11"/>
      <c r="B3" s="11"/>
      <c r="C3" s="11"/>
      <c r="D3" s="11"/>
      <c r="E3" s="37" t="s">
        <v>354</v>
      </c>
      <c r="F3" s="107" t="s">
        <v>355</v>
      </c>
      <c r="G3" s="107"/>
      <c r="H3" s="107"/>
      <c r="I3" s="10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t="s">
        <v>37</v>
      </c>
      <c r="W3" s="3">
        <f t="shared" si="0"/>
        <v>38</v>
      </c>
      <c r="X3" s="5">
        <f t="array" ref="X3">INDEX($W$1:$W$42,MATCH(SMALL(COUNTIF($W$1:$W$42,"&lt;"&amp;$W$1:$W$42),ROW($W3:$X3)),COUNTIF($W$1:$W$42,"&lt;"&amp;$W$1:$W$42),0))</f>
        <v>6</v>
      </c>
      <c r="Y3" s="50" t="str">
        <f t="array" ref="Y3">INDEX($V$1:$V$42,SMALL(IF($W$1:$W$42=$X3,ROW($W$1:$W$42)),COUNTIF($X$1:$X3,$X3)),1)</f>
        <v>Ryedale</v>
      </c>
      <c r="Z3" s="6">
        <f t="shared" si="1"/>
        <v>3</v>
      </c>
      <c r="AC3" t="s">
        <v>56</v>
      </c>
      <c r="AD3" s="2">
        <f t="shared" si="2"/>
        <v>35</v>
      </c>
      <c r="AE3" s="5">
        <f t="array" ref="AE3">INDEX($AD$1:$AD$41,MATCH(SMALL(COUNTIF($AD$1:$AD$41,"&lt;"&amp;$AD$1:$AD$41),ROW($AD3:$AE3)),COUNTIF($AD$1:$AD$41,"&lt;"&amp;$AD$1:$AD$41),0))</f>
        <v>3</v>
      </c>
      <c r="AF3" s="50" t="str">
        <f t="array" ref="AF3">INDEX($AC$1:$AC$41,SMALL(IF($AD$1:$AD$41=$AE3,ROW($AD$1:$AD$41)),COUNTIF($AE$1:$AE3,$AE3)),1)</f>
        <v>East Suffolk</v>
      </c>
      <c r="AG3" s="7">
        <f t="shared" si="3"/>
        <v>3</v>
      </c>
      <c r="AJ3" t="s">
        <v>21</v>
      </c>
      <c r="AK3" s="2">
        <f t="shared" si="4"/>
        <v>40</v>
      </c>
      <c r="AL3" s="5">
        <f t="array" ref="AL3">INDEX($AK$1:$AK$50,MATCH(SMALL(COUNTIF($AK$1:$AK$50,"&lt;"&amp;$AK$1:$AK$50),ROW($AK3:$AL3)),COUNTIF($AK$1:$AK$50,"&lt;"&amp;$AK$1:$AK$50),0))</f>
        <v>4</v>
      </c>
      <c r="AM3" s="50" t="str">
        <f t="array" ref="AM3">INDEX($AJ$1:$AJ$50,SMALL(IF($AK$1:$AK$50=$AL3,ROW($AK$1:$AK$50)),COUNTIF($AL$1:$AL3,$AL3)),1)</f>
        <v>Folkestone and Hythe</v>
      </c>
      <c r="AN3" s="105">
        <f t="shared" si="5"/>
        <v>4</v>
      </c>
      <c r="AQ3" t="s">
        <v>9</v>
      </c>
      <c r="AR3" s="2">
        <f t="shared" si="6"/>
        <v>87</v>
      </c>
      <c r="AS3" s="5">
        <f t="array" ref="AS3">INDEX($AR$1:$AR$91,MATCH(SMALL(COUNTIF($AR$1:$AR$91,"&lt;"&amp;$AR$1:$AR$91),ROW($AR3:$AS3)),COUNTIF($AR$1:$AR$91,"&lt;"&amp;$AR$1:$AR$91),0))</f>
        <v>5</v>
      </c>
      <c r="AT3" s="50" t="str">
        <f t="array" ref="AT3">INDEX($AQ$1:$AQ$91,SMALL(IF($AR$1:$AR$91=$AS3,ROW($AR$1:$AR$91)),COUNTIF($AS$1:$AS3,$AS3)),1)</f>
        <v>Surrey Heath</v>
      </c>
      <c r="AU3" s="105">
        <f t="shared" si="7"/>
        <v>5</v>
      </c>
    </row>
    <row r="4" spans="1:47" ht="15.75" customHeight="1" x14ac:dyDescent="0.3">
      <c r="A4" s="11"/>
      <c r="B4" s="11"/>
      <c r="C4" s="11"/>
      <c r="D4" s="11"/>
      <c r="E4" s="37"/>
      <c r="F4" s="108" t="s">
        <v>354</v>
      </c>
      <c r="G4" s="108"/>
      <c r="H4" s="108"/>
      <c r="I4" s="36" t="s">
        <v>356</v>
      </c>
      <c r="V4" t="s">
        <v>70</v>
      </c>
      <c r="W4" s="3">
        <f t="shared" si="0"/>
        <v>14</v>
      </c>
      <c r="X4" s="5">
        <f t="array" ref="X4">INDEX($W$1:$W$42,MATCH(SMALL(COUNTIF($W$1:$W$42,"&lt;"&amp;$W$1:$W$42),ROW($W4:$X4)),COUNTIF($W$1:$W$42,"&lt;"&amp;$W$1:$W$42),0))</f>
        <v>7</v>
      </c>
      <c r="Y4" s="50" t="str">
        <f t="array" ref="Y4">INDEX($V$1:$V$42,SMALL(IF($W$1:$W$42=$X4,ROW($W$1:$W$42)),COUNTIF($X$1:$X4,$X4)),1)</f>
        <v>West Oxfordshire</v>
      </c>
      <c r="Z4" s="6">
        <f t="shared" si="1"/>
        <v>4</v>
      </c>
      <c r="AC4" t="s">
        <v>64</v>
      </c>
      <c r="AD4" s="2">
        <f t="shared" si="2"/>
        <v>12</v>
      </c>
      <c r="AE4" s="5">
        <f t="array" ref="AE4">INDEX($AD$1:$AD$41,MATCH(SMALL(COUNTIF($AD$1:$AD$41,"&lt;"&amp;$AD$1:$AD$41),ROW($AD4:$AE4)),COUNTIF($AD$1:$AD$41,"&lt;"&amp;$AD$1:$AD$41),0))</f>
        <v>4</v>
      </c>
      <c r="AF4" s="50" t="str">
        <f t="array" ref="AF4">INDEX($AC$1:$AC$41,SMALL(IF($AD$1:$AD$41=$AE4,ROW($AD$1:$AD$41)),COUNTIF($AE$1:$AE4,$AE4)),1)</f>
        <v>Swale</v>
      </c>
      <c r="AG4" s="7">
        <f t="shared" si="3"/>
        <v>4</v>
      </c>
      <c r="AJ4" t="s">
        <v>23</v>
      </c>
      <c r="AK4" s="2">
        <f t="shared" si="4"/>
        <v>45</v>
      </c>
      <c r="AL4" s="5">
        <f t="array" ref="AL4">INDEX($AK$1:$AK$50,MATCH(SMALL(COUNTIF($AK$1:$AK$50,"&lt;"&amp;$AK$1:$AK$50),ROW($AK4:$AL4)),COUNTIF($AK$1:$AK$50,"&lt;"&amp;$AK$1:$AK$50),0))</f>
        <v>5</v>
      </c>
      <c r="AM4" s="50" t="str">
        <f t="array" ref="AM4">INDEX($AJ$1:$AJ$50,SMALL(IF($AK$1:$AK$50=$AL4,ROW($AK$1:$AK$50)),COUNTIF($AL$1:$AL4,$AL4)),1)</f>
        <v>Brentwood</v>
      </c>
      <c r="AN4" s="105">
        <f t="shared" si="5"/>
        <v>5</v>
      </c>
      <c r="AQ4" t="s">
        <v>20</v>
      </c>
      <c r="AR4" s="2">
        <f t="shared" si="6"/>
        <v>36</v>
      </c>
      <c r="AS4" s="5">
        <f t="array" ref="AS4">INDEX($AR$1:$AR$91,MATCH(SMALL(COUNTIF($AR$1:$AR$91,"&lt;"&amp;$AR$1:$AR$91),ROW($AR4:$AS4)),COUNTIF($AR$1:$AR$91,"&lt;"&amp;$AR$1:$AR$91),0))</f>
        <v>6</v>
      </c>
      <c r="AT4" s="50" t="str">
        <f t="array" ref="AT4">INDEX($AQ$1:$AQ$91,SMALL(IF($AR$1:$AR$91=$AS4,ROW($AR$1:$AR$91)),COUNTIF($AS$1:$AS4,$AS4)),1)</f>
        <v>Welwyn Hatfield</v>
      </c>
      <c r="AU4" s="105">
        <f t="shared" si="7"/>
        <v>6</v>
      </c>
    </row>
    <row r="5" spans="1:47" ht="12.75" customHeight="1" x14ac:dyDescent="0.3">
      <c r="A5" s="12"/>
      <c r="B5" s="12"/>
      <c r="C5" s="12"/>
      <c r="D5" s="12"/>
      <c r="E5" s="37"/>
      <c r="F5" s="108"/>
      <c r="G5" s="108"/>
      <c r="H5" s="108"/>
      <c r="I5" s="36"/>
      <c r="V5" t="s">
        <v>72</v>
      </c>
      <c r="W5" s="3">
        <f t="shared" si="0"/>
        <v>25</v>
      </c>
      <c r="X5" s="5">
        <f t="array" ref="X5">INDEX($W$1:$W$42,MATCH(SMALL(COUNTIF($W$1:$W$42,"&lt;"&amp;$W$1:$W$42),ROW($W5:$X5)),COUNTIF($W$1:$W$42,"&lt;"&amp;$W$1:$W$42),0))</f>
        <v>8</v>
      </c>
      <c r="Y5" s="50" t="str">
        <f t="array" ref="Y5">INDEX($V$1:$V$42,SMALL(IF($W$1:$W$42=$X5,ROW($W$1:$W$42)),COUNTIF($X$1:$X5,$X5)),1)</f>
        <v>Babergh</v>
      </c>
      <c r="Z5" s="6">
        <f t="shared" si="1"/>
        <v>5</v>
      </c>
      <c r="AC5" t="s">
        <v>336</v>
      </c>
      <c r="AD5" s="2">
        <f t="shared" si="2"/>
        <v>8</v>
      </c>
      <c r="AE5" s="5">
        <f t="array" ref="AE5">INDEX($AD$1:$AD$41,MATCH(SMALL(COUNTIF($AD$1:$AD$41,"&lt;"&amp;$AD$1:$AD$41),ROW($AD5:$AE5)),COUNTIF($AD$1:$AD$41,"&lt;"&amp;$AD$1:$AD$41),0))</f>
        <v>5</v>
      </c>
      <c r="AF5" s="50" t="str">
        <f t="array" ref="AF5">INDEX($AC$1:$AC$41,SMALL(IF($AD$1:$AD$41=$AE5,ROW($AD$1:$AD$41)),COUNTIF($AE$1:$AE5,$AE5)),1)</f>
        <v>East Devon</v>
      </c>
      <c r="AG5" s="7">
        <f t="shared" si="3"/>
        <v>5</v>
      </c>
      <c r="AJ5" t="s">
        <v>24</v>
      </c>
      <c r="AK5" s="2">
        <f t="shared" si="4"/>
        <v>17</v>
      </c>
      <c r="AL5" s="5">
        <f t="array" ref="AL5">INDEX($AK$1:$AK$50,MATCH(SMALL(COUNTIF($AK$1:$AK$50,"&lt;"&amp;$AK$1:$AK$50),ROW($AK5:$AL5)),COUNTIF($AK$1:$AK$50,"&lt;"&amp;$AK$1:$AK$50),0))</f>
        <v>5</v>
      </c>
      <c r="AM5" s="50" t="str">
        <f t="array" ref="AM5">INDEX($AJ$1:$AJ$50,SMALL(IF($AK$1:$AK$50=$AL5,ROW($AK$1:$AK$50)),COUNTIF($AL$1:$AL5,$AL5)),1)</f>
        <v>Lancaster</v>
      </c>
      <c r="AN5" s="105">
        <f t="shared" si="5"/>
        <v>5</v>
      </c>
      <c r="AQ5" t="s">
        <v>27</v>
      </c>
      <c r="AR5" s="2">
        <f t="shared" si="6"/>
        <v>36</v>
      </c>
      <c r="AS5" s="5">
        <f t="array" ref="AS5">INDEX($AR$1:$AR$91,MATCH(SMALL(COUNTIF($AR$1:$AR$91,"&lt;"&amp;$AR$1:$AR$91),ROW($AR5:$AS5)),COUNTIF($AR$1:$AR$91,"&lt;"&amp;$AR$1:$AR$91),0))</f>
        <v>7</v>
      </c>
      <c r="AT5" s="50" t="str">
        <f t="array" ref="AT5">INDEX($AQ$1:$AQ$91,SMALL(IF($AR$1:$AR$91=$AS5,ROW($AR$1:$AR$91)),COUNTIF($AS$1:$AS5,$AS5)),1)</f>
        <v>North East Lincolnshire</v>
      </c>
      <c r="AU5" s="105">
        <f t="shared" si="7"/>
        <v>7</v>
      </c>
    </row>
    <row r="6" spans="1:47" ht="28.5" customHeight="1" x14ac:dyDescent="0.3">
      <c r="A6" s="13" t="s">
        <v>357</v>
      </c>
      <c r="B6" s="14" t="s">
        <v>358</v>
      </c>
      <c r="C6" s="14"/>
      <c r="D6" s="14"/>
      <c r="E6" s="40" t="s">
        <v>880</v>
      </c>
      <c r="F6" s="9" t="s">
        <v>359</v>
      </c>
      <c r="G6" s="9" t="s">
        <v>360</v>
      </c>
      <c r="H6" s="9" t="s">
        <v>361</v>
      </c>
      <c r="I6" s="36"/>
      <c r="P6" s="11" t="s">
        <v>354</v>
      </c>
      <c r="V6" t="s">
        <v>73</v>
      </c>
      <c r="W6" s="3">
        <f t="shared" si="0"/>
        <v>27</v>
      </c>
      <c r="X6" s="5">
        <f t="array" ref="X6">INDEX($W$1:$W$42,MATCH(SMALL(COUNTIF($W$1:$W$42,"&lt;"&amp;$W$1:$W$42),ROW($W6:$X6)),COUNTIF($W$1:$W$42,"&lt;"&amp;$W$1:$W$42),0))</f>
        <v>9</v>
      </c>
      <c r="Y6" s="50" t="str">
        <f t="array" ref="Y6">INDEX($V$1:$V$42,SMALL(IF($W$1:$W$42=$X6,ROW($W$1:$W$42)),COUNTIF($X$1:$X6,$X6)),1)</f>
        <v>East Cambridgeshire</v>
      </c>
      <c r="Z6" s="6">
        <f t="shared" si="1"/>
        <v>6</v>
      </c>
      <c r="AC6" t="s">
        <v>74</v>
      </c>
      <c r="AD6" s="2">
        <f t="shared" si="2"/>
        <v>29</v>
      </c>
      <c r="AE6" s="5">
        <f t="array" ref="AE6">INDEX($AD$1:$AD$41,MATCH(SMALL(COUNTIF($AD$1:$AD$41,"&lt;"&amp;$AD$1:$AD$41),ROW($AD6:$AE6)),COUNTIF($AD$1:$AD$41,"&lt;"&amp;$AD$1:$AD$41),0))</f>
        <v>6</v>
      </c>
      <c r="AF6" s="50" t="str">
        <f t="array" ref="AF6">INDEX($AC$1:$AC$41,SMALL(IF($AD$1:$AD$41=$AE6,ROW($AD$1:$AD$41)),COUNTIF($AE$1:$AE6,$AE6)),1)</f>
        <v>Shropshire</v>
      </c>
      <c r="AG6" s="7">
        <f t="shared" si="3"/>
        <v>6</v>
      </c>
      <c r="AJ6" t="s">
        <v>30</v>
      </c>
      <c r="AK6" s="2">
        <f t="shared" si="4"/>
        <v>50</v>
      </c>
      <c r="AL6" s="5">
        <f t="array" ref="AL6">INDEX($AK$1:$AK$50,MATCH(SMALL(COUNTIF($AK$1:$AK$50,"&lt;"&amp;$AK$1:$AK$50),ROW($AK6:$AL6)),COUNTIF($AK$1:$AK$50,"&lt;"&amp;$AK$1:$AK$50),0))</f>
        <v>7</v>
      </c>
      <c r="AM6" s="50" t="str">
        <f t="array" ref="AM6">INDEX($AJ$1:$AJ$50,SMALL(IF($AK$1:$AK$50=$AL6,ROW($AK$1:$AK$50)),COUNTIF($AL$1:$AL6,$AL6)),1)</f>
        <v>Mole Valley</v>
      </c>
      <c r="AN6" s="105">
        <f t="shared" si="5"/>
        <v>7</v>
      </c>
      <c r="AQ6" t="s">
        <v>28</v>
      </c>
      <c r="AR6" s="2">
        <f t="shared" si="6"/>
        <v>36</v>
      </c>
      <c r="AS6" s="5">
        <f t="array" ref="AS6">INDEX($AR$1:$AR$91,MATCH(SMALL(COUNTIF($AR$1:$AR$91,"&lt;"&amp;$AR$1:$AR$91),ROW($AR6:$AS6)),COUNTIF($AR$1:$AR$91,"&lt;"&amp;$AR$1:$AR$91),0))</f>
        <v>8</v>
      </c>
      <c r="AT6" s="50" t="str">
        <f t="array" ref="AT6">INDEX($AQ$1:$AQ$91,SMALL(IF($AR$1:$AR$91=$AS6,ROW($AR$1:$AR$91)),COUNTIF($AS$1:$AS6,$AS6)),1)</f>
        <v>Chelmsford</v>
      </c>
      <c r="AU6" s="105">
        <f t="shared" si="7"/>
        <v>8</v>
      </c>
    </row>
    <row r="7" spans="1:47" ht="14.4" x14ac:dyDescent="0.3">
      <c r="A7" s="15" t="s">
        <v>362</v>
      </c>
      <c r="B7" s="16" t="s">
        <v>363</v>
      </c>
      <c r="C7" s="42"/>
      <c r="D7" s="42"/>
      <c r="E7" s="17"/>
      <c r="F7" s="17"/>
      <c r="G7" s="17"/>
      <c r="H7" s="17"/>
      <c r="I7" s="18"/>
      <c r="M7" t="s">
        <v>2</v>
      </c>
      <c r="N7" t="str">
        <f>VLOOKUP(M7,class!A$1:B$370,2,FALSE)</f>
        <v>Shire district</v>
      </c>
      <c r="O7" s="22" t="str">
        <f>IFERROR(IFERROR(VLOOKUP(M7,classifications!$A$3:$B$340,2,FALSE),VLOOKUP(N7,'higher class'!$A$2:$B$33,2,FALSE)),"")</f>
        <v>Urban with City and Town</v>
      </c>
      <c r="P7" s="7">
        <f>VLOOKUP($M7,$B$7:$E$430,4,FALSE)</f>
        <v>6.16</v>
      </c>
      <c r="Q7" s="49">
        <f t="shared" ref="Q7:Q70" si="8">1+SUMPRODUCT((O$7:O$314=O7)*(P$7:P$314&gt;P7))</f>
        <v>91</v>
      </c>
      <c r="R7" s="49">
        <f>IF(P7="x",9999,Q7)</f>
        <v>91</v>
      </c>
      <c r="V7" t="s">
        <v>76</v>
      </c>
      <c r="W7" s="3">
        <f t="shared" si="0"/>
        <v>36</v>
      </c>
      <c r="X7" s="5">
        <f t="array" ref="X7">INDEX($W$1:$W$42,MATCH(SMALL(COUNTIF($W$1:$W$42,"&lt;"&amp;$W$1:$W$42),ROW($W7:$X7)),COUNTIF($W$1:$W$42,"&lt;"&amp;$W$1:$W$42),0))</f>
        <v>10</v>
      </c>
      <c r="Y7" s="50" t="str">
        <f t="array" ref="Y7">INDEX($V$1:$V$42,SMALL(IF($W$1:$W$42=$X7,ROW($W$1:$W$42)),COUNTIF($X$1:$X7,$X7)),1)</f>
        <v>Eden</v>
      </c>
      <c r="Z7" s="6">
        <f t="shared" si="1"/>
        <v>7</v>
      </c>
      <c r="AC7" t="s">
        <v>90</v>
      </c>
      <c r="AD7" s="2">
        <f t="shared" si="2"/>
        <v>5</v>
      </c>
      <c r="AE7" s="5">
        <f t="array" ref="AE7">INDEX($AD$1:$AD$41,MATCH(SMALL(COUNTIF($AD$1:$AD$41,"&lt;"&amp;$AD$1:$AD$41),ROW($AD7:$AE7)),COUNTIF($AD$1:$AD$41,"&lt;"&amp;$AD$1:$AD$41),0))</f>
        <v>7</v>
      </c>
      <c r="AF7" s="50" t="str">
        <f t="array" ref="AF7">INDEX($AC$1:$AC$41,SMALL(IF($AD$1:$AD$41=$AE7,ROW($AD$1:$AD$41)),COUNTIF($AE$1:$AE7,$AE7)),1)</f>
        <v>Herefordshire, County of</v>
      </c>
      <c r="AG7" s="7">
        <f t="shared" si="3"/>
        <v>7</v>
      </c>
      <c r="AJ7" t="s">
        <v>32</v>
      </c>
      <c r="AK7" s="2">
        <f t="shared" si="4"/>
        <v>9999</v>
      </c>
      <c r="AL7" s="5">
        <f t="array" ref="AL7">INDEX($AK$1:$AK$50,MATCH(SMALL(COUNTIF($AK$1:$AK$50,"&lt;"&amp;$AK$1:$AK$50),ROW($AK7:$AL7)),COUNTIF($AK$1:$AK$50,"&lt;"&amp;$AK$1:$AK$50),0))</f>
        <v>8</v>
      </c>
      <c r="AM7" s="50" t="str">
        <f t="array" ref="AM7">INDEX($AJ$1:$AJ$50,SMALL(IF($AK$1:$AK$50=$AL7,ROW($AK$1:$AK$50)),COUNTIF($AL$1:$AL7,$AL7)),1)</f>
        <v>East Staffordshire</v>
      </c>
      <c r="AN7" s="105">
        <f t="shared" si="5"/>
        <v>8</v>
      </c>
      <c r="AQ7" t="s">
        <v>29</v>
      </c>
      <c r="AR7" s="2">
        <f t="shared" si="6"/>
        <v>57</v>
      </c>
      <c r="AS7" s="5">
        <f t="array" ref="AS7">INDEX($AR$1:$AR$91,MATCH(SMALL(COUNTIF($AR$1:$AR$91,"&lt;"&amp;$AR$1:$AR$91),ROW($AR7:$AS7)),COUNTIF($AR$1:$AR$91,"&lt;"&amp;$AR$1:$AR$91),0))</f>
        <v>8</v>
      </c>
      <c r="AT7" s="50" t="str">
        <f t="array" ref="AT7">INDEX($AQ$1:$AQ$91,SMALL(IF($AR$1:$AR$91=$AS7,ROW($AR$1:$AR$91)),COUNTIF($AS$1:$AS7,$AS7)),1)</f>
        <v>Preston</v>
      </c>
      <c r="AU7" s="105">
        <f t="shared" si="7"/>
        <v>8</v>
      </c>
    </row>
    <row r="8" spans="1:47" ht="14.4" x14ac:dyDescent="0.3">
      <c r="A8" s="19"/>
      <c r="B8" s="20"/>
      <c r="C8" s="45"/>
      <c r="D8" s="45"/>
      <c r="E8" s="9"/>
      <c r="F8" s="9"/>
      <c r="G8" s="9"/>
      <c r="H8" s="9"/>
      <c r="I8" s="21"/>
      <c r="M8" t="s">
        <v>4</v>
      </c>
      <c r="N8" t="str">
        <f>VLOOKUP(M8,class!A$1:B$370,2,FALSE)</f>
        <v>Shire district</v>
      </c>
      <c r="O8" s="22" t="str">
        <f>IFERROR(IFERROR(VLOOKUP(M8,classifications!$A$3:$B$340,2,FALSE),VLOOKUP(N8,'higher class'!$A$2:$B$33,2,FALSE)),"")</f>
        <v xml:space="preserve">Mainly Rural (rural including hub towns &gt;=80%) </v>
      </c>
      <c r="P8" s="7">
        <f t="shared" ref="P8:P71" si="9">VLOOKUP($M8,$B$7:$E$430,4,FALSE)</f>
        <v>6.95</v>
      </c>
      <c r="Q8" s="49">
        <f t="shared" si="8"/>
        <v>41</v>
      </c>
      <c r="R8" s="49">
        <f t="shared" ref="R8:R45" si="10">IF(P8="x",9999,Q8)</f>
        <v>41</v>
      </c>
      <c r="V8" t="s">
        <v>84</v>
      </c>
      <c r="W8" s="3">
        <f t="shared" si="0"/>
        <v>31</v>
      </c>
      <c r="X8" s="5">
        <f t="array" ref="X8">INDEX($W$1:$W$42,MATCH(SMALL(COUNTIF($W$1:$W$42,"&lt;"&amp;$W$1:$W$42),ROW($W8:$X8)),COUNTIF($W$1:$W$42,"&lt;"&amp;$W$1:$W$42),0))</f>
        <v>11</v>
      </c>
      <c r="Y8" s="50" t="str">
        <f t="array" ref="Y8">INDEX($V$1:$V$42,SMALL(IF($W$1:$W$42=$X8,ROW($W$1:$W$42)),COUNTIF($X$1:$X8,$X8)),1)</f>
        <v>Mid Suffolk</v>
      </c>
      <c r="Z8" s="6">
        <f t="shared" si="1"/>
        <v>8</v>
      </c>
      <c r="AC8" t="s">
        <v>96</v>
      </c>
      <c r="AD8" s="2">
        <f t="shared" si="2"/>
        <v>32</v>
      </c>
      <c r="AE8" s="5">
        <f t="array" ref="AE8">INDEX($AD$1:$AD$41,MATCH(SMALL(COUNTIF($AD$1:$AD$41,"&lt;"&amp;$AD$1:$AD$41),ROW($AD8:$AE8)),COUNTIF($AD$1:$AD$41,"&lt;"&amp;$AD$1:$AD$41),0))</f>
        <v>8</v>
      </c>
      <c r="AF8" s="50" t="str">
        <f t="array" ref="AF8">INDEX($AC$1:$AC$41,SMALL(IF($AD$1:$AD$41=$AE8,ROW($AD$1:$AD$41)),COUNTIF($AE$1:$AE8,$AE8)),1)</f>
        <v>Dorset</v>
      </c>
      <c r="AG8" s="7">
        <f t="shared" si="3"/>
        <v>8</v>
      </c>
      <c r="AJ8" t="s">
        <v>39</v>
      </c>
      <c r="AK8" s="2">
        <f t="shared" si="4"/>
        <v>5</v>
      </c>
      <c r="AL8" s="5">
        <f t="array" ref="AL8">INDEX($AK$1:$AK$50,MATCH(SMALL(COUNTIF($AK$1:$AK$50,"&lt;"&amp;$AK$1:$AK$50),ROW($AK8:$AL8)),COUNTIF($AK$1:$AK$50,"&lt;"&amp;$AK$1:$AK$50),0))</f>
        <v>9</v>
      </c>
      <c r="AM8" s="50" t="str">
        <f t="array" ref="AM8">INDEX($AJ$1:$AJ$50,SMALL(IF($AK$1:$AK$50=$AL8,ROW($AK$1:$AK$50)),COUNTIF($AL$1:$AL8,$AL8)),1)</f>
        <v>Broadland</v>
      </c>
      <c r="AN8" s="105">
        <f t="shared" si="5"/>
        <v>9</v>
      </c>
      <c r="AQ8" t="s">
        <v>1033</v>
      </c>
      <c r="AR8" s="2">
        <f t="shared" si="6"/>
        <v>48</v>
      </c>
      <c r="AS8" s="5">
        <f t="array" ref="AS8">INDEX($AR$1:$AR$91,MATCH(SMALL(COUNTIF($AR$1:$AR$91,"&lt;"&amp;$AR$1:$AR$91),ROW($AR8:$AS8)),COUNTIF($AR$1:$AR$91,"&lt;"&amp;$AR$1:$AR$91),0))</f>
        <v>10</v>
      </c>
      <c r="AT8" s="50" t="str">
        <f t="array" ref="AT8">INDEX($AQ$1:$AQ$91,SMALL(IF($AR$1:$AR$91=$AS8,ROW($AR$1:$AR$91)),COUNTIF($AS$1:$AS8,$AS8)),1)</f>
        <v>Havant</v>
      </c>
      <c r="AU8" s="105">
        <f t="shared" si="7"/>
        <v>10</v>
      </c>
    </row>
    <row r="9" spans="1:47" ht="14.4" x14ac:dyDescent="0.3">
      <c r="A9" s="19" t="s">
        <v>364</v>
      </c>
      <c r="B9" s="20" t="s">
        <v>365</v>
      </c>
      <c r="C9" s="45"/>
      <c r="D9" s="45"/>
      <c r="E9" s="17"/>
      <c r="F9" s="9"/>
      <c r="G9" s="9"/>
      <c r="H9" s="9"/>
      <c r="I9" s="21"/>
      <c r="M9" t="s">
        <v>6</v>
      </c>
      <c r="N9" t="str">
        <f>VLOOKUP(M9,class!A$1:B$370,2,FALSE)</f>
        <v>Shire district</v>
      </c>
      <c r="O9" s="22" t="str">
        <f>IFERROR(IFERROR(VLOOKUP(M9,classifications!$A$3:$B$340,2,FALSE),VLOOKUP(N9,'higher class'!$A$2:$B$33,2,FALSE)),"")</f>
        <v>Urban with Minor Conurbation</v>
      </c>
      <c r="P9" s="7">
        <f t="shared" si="9"/>
        <v>7.58</v>
      </c>
      <c r="Q9" s="49">
        <f t="shared" si="8"/>
        <v>2</v>
      </c>
      <c r="R9" s="49">
        <f t="shared" si="10"/>
        <v>2</v>
      </c>
      <c r="V9" t="s">
        <v>89</v>
      </c>
      <c r="W9" s="3">
        <f t="shared" si="0"/>
        <v>9</v>
      </c>
      <c r="X9" s="5">
        <f t="array" ref="X9">INDEX($W$1:$W$42,MATCH(SMALL(COUNTIF($W$1:$W$42,"&lt;"&amp;$W$1:$W$42),ROW($W9:$X9)),COUNTIF($W$1:$W$42,"&lt;"&amp;$W$1:$W$42),0))</f>
        <v>12</v>
      </c>
      <c r="Y9" s="50" t="str">
        <f t="array" ref="Y9">INDEX($V$1:$V$42,SMALL(IF($W$1:$W$42=$X9,ROW($W$1:$W$42)),COUNTIF($X$1:$X9,$X9)),1)</f>
        <v>Rutland</v>
      </c>
      <c r="Z9" s="6">
        <f t="shared" si="1"/>
        <v>9</v>
      </c>
      <c r="AC9" t="s">
        <v>1035</v>
      </c>
      <c r="AD9" s="2">
        <f t="shared" si="2"/>
        <v>3</v>
      </c>
      <c r="AE9" s="5">
        <f t="array" ref="AE9">INDEX($AD$1:$AD$41,MATCH(SMALL(COUNTIF($AD$1:$AD$41,"&lt;"&amp;$AD$1:$AD$41),ROW($AD9:$AE9)),COUNTIF($AD$1:$AD$41,"&lt;"&amp;$AD$1:$AD$41),0))</f>
        <v>8</v>
      </c>
      <c r="AF9" s="50" t="str">
        <f t="array" ref="AF9">INDEX($AC$1:$AC$41,SMALL(IF($AD$1:$AD$41=$AE9,ROW($AD$1:$AD$41)),COUNTIF($AE$1:$AE9,$AE9)),1)</f>
        <v>Waverley</v>
      </c>
      <c r="AG9" s="7">
        <f t="shared" si="3"/>
        <v>8</v>
      </c>
      <c r="AJ9" t="s">
        <v>42</v>
      </c>
      <c r="AK9" s="2">
        <f t="shared" si="4"/>
        <v>9</v>
      </c>
      <c r="AL9" s="5">
        <f t="array" ref="AL9">INDEX($AK$1:$AK$50,MATCH(SMALL(COUNTIF($AK$1:$AK$50,"&lt;"&amp;$AK$1:$AK$50),ROW($AK9:$AL9)),COUNTIF($AK$1:$AK$50,"&lt;"&amp;$AK$1:$AK$50),0))</f>
        <v>9</v>
      </c>
      <c r="AM9" s="50" t="str">
        <f t="array" ref="AM9">INDEX($AJ$1:$AJ$50,SMALL(IF($AK$1:$AK$50=$AL9,ROW($AK$1:$AK$50)),COUNTIF($AL$1:$AL9,$AL9)),1)</f>
        <v>Dacorum</v>
      </c>
      <c r="AN9" s="105">
        <f t="shared" si="5"/>
        <v>9</v>
      </c>
      <c r="AQ9" t="s">
        <v>34</v>
      </c>
      <c r="AR9" s="2">
        <f t="shared" si="6"/>
        <v>15</v>
      </c>
      <c r="AS9" s="5">
        <f t="array" ref="AS9">INDEX($AR$1:$AR$91,MATCH(SMALL(COUNTIF($AR$1:$AR$91,"&lt;"&amp;$AR$1:$AR$91),ROW($AR9:$AS9)),COUNTIF($AR$1:$AR$91,"&lt;"&amp;$AR$1:$AR$91),0))</f>
        <v>10</v>
      </c>
      <c r="AT9" s="50" t="str">
        <f t="array" ref="AT9">INDEX($AQ$1:$AQ$91,SMALL(IF($AR$1:$AR$91=$AS9,ROW($AR$1:$AR$91)),COUNTIF($AS$1:$AS9,$AS9)),1)</f>
        <v>Tamworth</v>
      </c>
      <c r="AU9" s="105">
        <f t="shared" si="7"/>
        <v>10</v>
      </c>
    </row>
    <row r="10" spans="1:47" ht="14.4" x14ac:dyDescent="0.3">
      <c r="A10" s="19"/>
      <c r="B10" s="20"/>
      <c r="C10" s="45"/>
      <c r="D10" s="45"/>
      <c r="E10" s="9"/>
      <c r="F10" s="9"/>
      <c r="G10" s="9"/>
      <c r="H10" s="9"/>
      <c r="I10" s="21"/>
      <c r="M10" t="s">
        <v>8</v>
      </c>
      <c r="N10" t="str">
        <f>VLOOKUP(M10,class!A$1:B$370,2,FALSE)</f>
        <v>Shire district</v>
      </c>
      <c r="O10" s="22" t="str">
        <f>IFERROR(IFERROR(VLOOKUP(M10,classifications!$A$3:$B$340,2,FALSE),VLOOKUP(N10,'higher class'!$A$2:$B$33,2,FALSE)),"")</f>
        <v>Urban with City and Town</v>
      </c>
      <c r="P10" s="7">
        <f t="shared" si="9"/>
        <v>7.63</v>
      </c>
      <c r="Q10" s="49">
        <f t="shared" si="8"/>
        <v>20</v>
      </c>
      <c r="R10" s="49">
        <f t="shared" si="10"/>
        <v>20</v>
      </c>
      <c r="V10" t="s">
        <v>92</v>
      </c>
      <c r="W10" s="3">
        <f t="shared" si="0"/>
        <v>30</v>
      </c>
      <c r="X10" s="5">
        <f t="array" ref="X10">INDEX($W$1:$W$42,MATCH(SMALL(COUNTIF($W$1:$W$42,"&lt;"&amp;$W$1:$W$42),ROW($W10:$X10)),COUNTIF($W$1:$W$42,"&lt;"&amp;$W$1:$W$42),0))</f>
        <v>13</v>
      </c>
      <c r="Y10" s="50" t="str">
        <f t="array" ref="Y10">INDEX($V$1:$V$42,SMALL(IF($W$1:$W$42=$X10,ROW($W$1:$W$42)),COUNTIF($X$1:$X10,$X10)),1)</f>
        <v>East Lindsey</v>
      </c>
      <c r="Z10" s="6">
        <f t="shared" si="1"/>
        <v>10</v>
      </c>
      <c r="AC10" t="s">
        <v>108</v>
      </c>
      <c r="AD10" s="2">
        <f t="shared" si="2"/>
        <v>15</v>
      </c>
      <c r="AE10" s="5">
        <f t="array" ref="AE10">INDEX($AD$1:$AD$41,MATCH(SMALL(COUNTIF($AD$1:$AD$41,"&lt;"&amp;$AD$1:$AD$41),ROW($AD10:$AE10)),COUNTIF($AD$1:$AD$41,"&lt;"&amp;$AD$1:$AD$41),0))</f>
        <v>10</v>
      </c>
      <c r="AF10" s="50" t="str">
        <f t="array" ref="AF10">INDEX($AC$1:$AC$41,SMALL(IF($AD$1:$AD$41=$AE10,ROW($AD$1:$AD$41)),COUNTIF($AE$1:$AE10,$AE10)),1)</f>
        <v>South Holland</v>
      </c>
      <c r="AG10" s="7">
        <f t="shared" si="3"/>
        <v>10</v>
      </c>
      <c r="AJ10" t="s">
        <v>885</v>
      </c>
      <c r="AK10" s="2">
        <f t="shared" si="4"/>
        <v>31</v>
      </c>
      <c r="AL10" s="5">
        <f t="array" ref="AL10">INDEX($AK$1:$AK$50,MATCH(SMALL(COUNTIF($AK$1:$AK$50,"&lt;"&amp;$AK$1:$AK$50),ROW($AK10:$AL10)),COUNTIF($AK$1:$AK$50,"&lt;"&amp;$AK$1:$AK$50),0))</f>
        <v>9</v>
      </c>
      <c r="AM10" s="50" t="str">
        <f t="array" ref="AM10">INDEX($AJ$1:$AJ$50,SMALL(IF($AK$1:$AK$50=$AL10,ROW($AK$1:$AK$50)),COUNTIF($AL$1:$AL10,$AL10)),1)</f>
        <v>Great Yarmouth</v>
      </c>
      <c r="AN10" s="105">
        <f t="shared" si="5"/>
        <v>9</v>
      </c>
      <c r="AQ10" t="s">
        <v>40</v>
      </c>
      <c r="AR10" s="2">
        <f t="shared" si="6"/>
        <v>81</v>
      </c>
      <c r="AS10" s="5">
        <f t="array" ref="AS10">INDEX($AR$1:$AR$91,MATCH(SMALL(COUNTIF($AR$1:$AR$91,"&lt;"&amp;$AR$1:$AR$91),ROW($AR10:$AS10)),COUNTIF($AR$1:$AR$91,"&lt;"&amp;$AR$1:$AR$91),0))</f>
        <v>12</v>
      </c>
      <c r="AT10" s="50" t="str">
        <f t="array" ref="AT10">INDEX($AQ$1:$AQ$91,SMALL(IF($AR$1:$AR$91=$AS10,ROW($AR$1:$AR$91)),COUNTIF($AS$1:$AS10,$AS10)),1)</f>
        <v>Cheltenham</v>
      </c>
      <c r="AU10" s="105">
        <f t="shared" si="7"/>
        <v>12</v>
      </c>
    </row>
    <row r="11" spans="1:47" ht="14.4" x14ac:dyDescent="0.3">
      <c r="A11" s="19" t="s">
        <v>366</v>
      </c>
      <c r="B11" s="20" t="s">
        <v>367</v>
      </c>
      <c r="C11" s="45"/>
      <c r="D11" s="45"/>
      <c r="E11" s="17"/>
      <c r="F11" s="9"/>
      <c r="G11" s="9"/>
      <c r="H11" s="9"/>
      <c r="I11" s="21"/>
      <c r="M11" t="s">
        <v>9</v>
      </c>
      <c r="N11" t="str">
        <f>VLOOKUP(M11,class!A$1:B$370,2,FALSE)</f>
        <v>Shire district</v>
      </c>
      <c r="O11" s="22" t="str">
        <f>IFERROR(IFERROR(VLOOKUP(M11,classifications!$A$3:$B$340,2,FALSE),VLOOKUP(N11,'higher class'!$A$2:$B$33,2,FALSE)),"")</f>
        <v>Urban with City and Town</v>
      </c>
      <c r="P11" s="7">
        <f t="shared" si="9"/>
        <v>6.82</v>
      </c>
      <c r="Q11" s="49">
        <f t="shared" si="8"/>
        <v>87</v>
      </c>
      <c r="R11" s="49">
        <f t="shared" si="10"/>
        <v>87</v>
      </c>
      <c r="V11" t="s">
        <v>94</v>
      </c>
      <c r="W11" s="3">
        <f t="shared" si="0"/>
        <v>13</v>
      </c>
      <c r="X11" s="5">
        <f t="array" ref="X11">INDEX($W$1:$W$42,MATCH(SMALL(COUNTIF($W$1:$W$42,"&lt;"&amp;$W$1:$W$42),ROW($W11:$X11)),COUNTIF($W$1:$W$42,"&lt;"&amp;$W$1:$W$42),0))</f>
        <v>14</v>
      </c>
      <c r="Y11" s="50" t="str">
        <f t="array" ref="Y11">INDEX($V$1:$V$42,SMALL(IF($W$1:$W$42=$X11,ROW($W$1:$W$42)),COUNTIF($X$1:$X11,$X11)),1)</f>
        <v>Copeland</v>
      </c>
      <c r="Z11" s="6">
        <f t="shared" si="1"/>
        <v>11</v>
      </c>
      <c r="AC11" t="s">
        <v>134</v>
      </c>
      <c r="AD11" s="2">
        <f t="shared" si="2"/>
        <v>7</v>
      </c>
      <c r="AE11" s="5">
        <f t="array" ref="AE11">INDEX($AD$1:$AD$41,MATCH(SMALL(COUNTIF($AD$1:$AD$41,"&lt;"&amp;$AD$1:$AD$41),ROW($AD11:$AE11)),COUNTIF($AD$1:$AD$41,"&lt;"&amp;$AD$1:$AD$41),0))</f>
        <v>11</v>
      </c>
      <c r="AF11" s="50" t="str">
        <f t="array" ref="AF11">INDEX($AC$1:$AC$41,SMALL(IF($AD$1:$AD$41=$AE11,ROW($AD$1:$AD$41)),COUNTIF($AE$1:$AE11,$AE11)),1)</f>
        <v>South Kesteven</v>
      </c>
      <c r="AG11" s="7">
        <f t="shared" si="3"/>
        <v>11</v>
      </c>
      <c r="AJ11" t="s">
        <v>52</v>
      </c>
      <c r="AK11" s="2">
        <f t="shared" si="4"/>
        <v>2</v>
      </c>
      <c r="AL11" s="5">
        <f t="array" ref="AL11">INDEX($AK$1:$AK$50,MATCH(SMALL(COUNTIF($AK$1:$AK$50,"&lt;"&amp;$AK$1:$AK$50),ROW($AK11:$AL11)),COUNTIF($AK$1:$AK$50,"&lt;"&amp;$AK$1:$AK$50),0))</f>
        <v>9</v>
      </c>
      <c r="AM11" s="50" t="str">
        <f t="array" ref="AM11">INDEX($AJ$1:$AJ$50,SMALL(IF($AK$1:$AK$50=$AL11,ROW($AK$1:$AK$50)),COUNTIF($AL$1:$AL11,$AL11)),1)</f>
        <v>Wyre Forest</v>
      </c>
      <c r="AN11" s="105">
        <f t="shared" si="5"/>
        <v>9</v>
      </c>
      <c r="AQ11" t="s">
        <v>41</v>
      </c>
      <c r="AR11" s="2">
        <f t="shared" si="6"/>
        <v>70</v>
      </c>
      <c r="AS11" s="5">
        <f t="array" ref="AS11">INDEX($AR$1:$AR$91,MATCH(SMALL(COUNTIF($AR$1:$AR$91,"&lt;"&amp;$AR$1:$AR$91),ROW($AR11:$AS11)),COUNTIF($AR$1:$AR$91,"&lt;"&amp;$AR$1:$AR$91),0))</f>
        <v>13</v>
      </c>
      <c r="AT11" s="50" t="str">
        <f t="array" ref="AT11">INDEX($AQ$1:$AQ$91,SMALL(IF($AR$1:$AR$91=$AS11,ROW($AR$1:$AR$91)),COUNTIF($AS$1:$AS11,$AS11)),1)</f>
        <v>Plymouth</v>
      </c>
      <c r="AU11" s="105">
        <f t="shared" si="7"/>
        <v>13</v>
      </c>
    </row>
    <row r="12" spans="1:47" ht="14.4" x14ac:dyDescent="0.3">
      <c r="A12" s="22" t="s">
        <v>368</v>
      </c>
      <c r="B12" s="23" t="s">
        <v>74</v>
      </c>
      <c r="C12" s="22" t="str">
        <f>IFERROR(IFERROR(VLOOKUP(B12,classifications!$A$3:$B$330,2,FALSE),VLOOKUP(B12,'higher class'!$A$2:$B$33,2,FALSE)),"")</f>
        <v xml:space="preserve">Largely Rural (rural including hub towns 50-79%) </v>
      </c>
      <c r="D12" s="22" t="str">
        <f>VLOOKUP(B12,region!$A$1:$B$344,2,FALSE)</f>
        <v>NE</v>
      </c>
      <c r="E12" s="17">
        <f>VLOOKUP(B12,happinessALL!$B$8:$N$431,VLOOKUP(frontsheet!$B$11,years!$A$1:$B$12,2,FALSE),FALSE)</f>
        <v>7.37</v>
      </c>
      <c r="F12" s="9"/>
      <c r="G12" s="9"/>
      <c r="H12" s="9"/>
      <c r="I12" s="21"/>
      <c r="M12" t="s">
        <v>10</v>
      </c>
      <c r="N12" t="str">
        <f>VLOOKUP(M12,class!A$1:B$370,2,FALSE)</f>
        <v>Shire district</v>
      </c>
      <c r="O12" s="22" t="str">
        <f>IFERROR(IFERROR(VLOOKUP(M12,classifications!$A$3:$B$340,2,FALSE),VLOOKUP(N12,'higher class'!$A$2:$B$33,2,FALSE)),"")</f>
        <v>Urban with Significant Rural (rural including hub towns 26-49%)</v>
      </c>
      <c r="P12" s="7">
        <f t="shared" si="9"/>
        <v>7.57</v>
      </c>
      <c r="Q12" s="49">
        <f t="shared" si="8"/>
        <v>21</v>
      </c>
      <c r="R12" s="49">
        <f t="shared" si="10"/>
        <v>21</v>
      </c>
      <c r="V12" t="s">
        <v>100</v>
      </c>
      <c r="W12" s="3">
        <f t="shared" si="0"/>
        <v>10</v>
      </c>
      <c r="X12" s="5">
        <f t="array" ref="X12">INDEX($W$1:$W$42,MATCH(SMALL(COUNTIF($W$1:$W$42,"&lt;"&amp;$W$1:$W$42),ROW($W12:$X12)),COUNTIF($W$1:$W$42,"&lt;"&amp;$W$1:$W$42),0))</f>
        <v>14</v>
      </c>
      <c r="Y12" s="50" t="str">
        <f t="array" ref="Y12">INDEX($V$1:$V$42,SMALL(IF($W$1:$W$42=$X12,ROW($W$1:$W$42)),COUNTIF($X$1:$X12,$X12)),1)</f>
        <v>Melton</v>
      </c>
      <c r="Z12" s="6">
        <f t="shared" si="1"/>
        <v>11</v>
      </c>
      <c r="AC12" t="s">
        <v>136</v>
      </c>
      <c r="AD12" s="2">
        <f t="shared" si="2"/>
        <v>13</v>
      </c>
      <c r="AE12" s="5">
        <f t="array" ref="AE12">INDEX($AD$1:$AD$41,MATCH(SMALL(COUNTIF($AD$1:$AD$41,"&lt;"&amp;$AD$1:$AD$41),ROW($AD12:$AE12)),COUNTIF($AD$1:$AD$41,"&lt;"&amp;$AD$1:$AD$41),0))</f>
        <v>12</v>
      </c>
      <c r="AF12" s="50" t="str">
        <f t="array" ref="AF12">INDEX($AC$1:$AC$41,SMALL(IF($AD$1:$AD$41=$AE12,ROW($AD$1:$AD$41)),COUNTIF($AE$1:$AE12,$AE12)),1)</f>
        <v>Chichester</v>
      </c>
      <c r="AG12" s="7">
        <f t="shared" si="3"/>
        <v>12</v>
      </c>
      <c r="AJ12" t="s">
        <v>54</v>
      </c>
      <c r="AK12" s="2">
        <f t="shared" si="4"/>
        <v>3</v>
      </c>
      <c r="AL12" s="5">
        <f t="array" ref="AL12">INDEX($AK$1:$AK$50,MATCH(SMALL(COUNTIF($AK$1:$AK$50,"&lt;"&amp;$AK$1:$AK$50),ROW($AK12:$AL12)),COUNTIF($AK$1:$AK$50,"&lt;"&amp;$AK$1:$AK$50),0))</f>
        <v>13</v>
      </c>
      <c r="AM12" s="50" t="str">
        <f t="array" ref="AM12">INDEX($AJ$1:$AJ$50,SMALL(IF($AK$1:$AK$50=$AL12,ROW($AK$1:$AK$50)),COUNTIF($AL$1:$AL12,$AL12)),1)</f>
        <v>Scarborough</v>
      </c>
      <c r="AN12" s="105">
        <f t="shared" si="5"/>
        <v>13</v>
      </c>
      <c r="AQ12" t="s">
        <v>44</v>
      </c>
      <c r="AR12" s="2">
        <f t="shared" si="6"/>
        <v>17</v>
      </c>
      <c r="AS12" s="5">
        <f t="array" ref="AS12">INDEX($AR$1:$AR$91,MATCH(SMALL(COUNTIF($AR$1:$AR$91,"&lt;"&amp;$AR$1:$AR$91),ROW($AR12:$AS12)),COUNTIF($AR$1:$AR$91,"&lt;"&amp;$AR$1:$AR$91),0))</f>
        <v>14</v>
      </c>
      <c r="AT12" s="50" t="str">
        <f t="array" ref="AT12">INDEX($AQ$1:$AQ$91,SMALL(IF($AR$1:$AR$91=$AS12,ROW($AR$1:$AR$91)),COUNTIF($AS$1:$AS12,$AS12)),1)</f>
        <v>Thanet</v>
      </c>
      <c r="AU12" s="105">
        <f t="shared" si="7"/>
        <v>14</v>
      </c>
    </row>
    <row r="13" spans="1:47" ht="14.4" x14ac:dyDescent="0.3">
      <c r="A13" s="22" t="s">
        <v>369</v>
      </c>
      <c r="B13" s="23" t="s">
        <v>80</v>
      </c>
      <c r="C13" s="22" t="str">
        <f>IFERROR(IFERROR(VLOOKUP(B13,classifications!$A$3:$B$330,2,FALSE),VLOOKUP(B13,'higher class'!$A$2:$B$33,2,FALSE)),"")</f>
        <v>Urban with City and Town</v>
      </c>
      <c r="D13" s="22" t="str">
        <f>VLOOKUP(B13,region!$A$1:$B$344,2,FALSE)</f>
        <v>NE</v>
      </c>
      <c r="E13" s="17">
        <f>VLOOKUP(B13,happinessALL!$B$8:$N$431,VLOOKUP(frontsheet!$B$11,years!$A$1:$B$12,2,FALSE),FALSE)</f>
        <v>7.17</v>
      </c>
      <c r="F13" s="9"/>
      <c r="G13" s="9"/>
      <c r="H13" s="9"/>
      <c r="I13" s="21"/>
      <c r="M13" t="s">
        <v>14</v>
      </c>
      <c r="N13" t="str">
        <f>VLOOKUP(M13,class!A$1:B$370,2,FALSE)</f>
        <v>Shire district</v>
      </c>
      <c r="O13" s="22" t="str">
        <f>IFERROR(IFERROR(VLOOKUP(M13,classifications!$A$3:$B$340,2,FALSE),VLOOKUP(N13,'higher class'!$A$2:$B$33,2,FALSE)),"")</f>
        <v xml:space="preserve">Mainly Rural (rural including hub towns &gt;=80%) </v>
      </c>
      <c r="P13" s="7">
        <f t="shared" si="9"/>
        <v>7.81</v>
      </c>
      <c r="Q13" s="49">
        <f t="shared" si="8"/>
        <v>8</v>
      </c>
      <c r="R13" s="49">
        <f t="shared" si="10"/>
        <v>8</v>
      </c>
      <c r="V13" t="s">
        <v>110</v>
      </c>
      <c r="W13" s="3">
        <f t="shared" si="0"/>
        <v>40</v>
      </c>
      <c r="X13" s="5">
        <f t="array" ref="X13">INDEX($W$1:$W$42,MATCH(SMALL(COUNTIF($W$1:$W$42,"&lt;"&amp;$W$1:$W$42),ROW($W13:$X13)),COUNTIF($W$1:$W$42,"&lt;"&amp;$W$1:$W$42),0))</f>
        <v>14</v>
      </c>
      <c r="Y13" s="50" t="str">
        <f t="array" ref="Y13">INDEX($V$1:$V$42,SMALL(IF($W$1:$W$42=$X13,ROW($W$1:$W$42)),COUNTIF($X$1:$X13,$X13)),1)</f>
        <v>South Norfolk</v>
      </c>
      <c r="Z13" s="6">
        <f t="shared" si="1"/>
        <v>11</v>
      </c>
      <c r="AC13" t="s">
        <v>138</v>
      </c>
      <c r="AD13" s="2">
        <f t="shared" si="2"/>
        <v>24</v>
      </c>
      <c r="AE13" s="5">
        <f t="array" ref="AE13">INDEX($AD$1:$AD$41,MATCH(SMALL(COUNTIF($AD$1:$AD$41,"&lt;"&amp;$AD$1:$AD$41),ROW($AD13:$AE13)),COUNTIF($AD$1:$AD$41,"&lt;"&amp;$AD$1:$AD$41),0))</f>
        <v>13</v>
      </c>
      <c r="AF13" s="50" t="str">
        <f t="array" ref="AF13">INDEX($AC$1:$AC$41,SMALL(IF($AD$1:$AD$41=$AE13,ROW($AD$1:$AD$41)),COUNTIF($AE$1:$AE13,$AE13)),1)</f>
        <v>High Peak</v>
      </c>
      <c r="AG13" s="7">
        <f t="shared" si="3"/>
        <v>13</v>
      </c>
      <c r="AJ13" t="s">
        <v>60</v>
      </c>
      <c r="AK13" s="2">
        <f t="shared" si="4"/>
        <v>27</v>
      </c>
      <c r="AL13" s="5">
        <f t="array" ref="AL13">INDEX($AK$1:$AK$50,MATCH(SMALL(COUNTIF($AK$1:$AK$50,"&lt;"&amp;$AK$1:$AK$50),ROW($AK13:$AL13)),COUNTIF($AK$1:$AK$50,"&lt;"&amp;$AK$1:$AK$50),0))</f>
        <v>14</v>
      </c>
      <c r="AM13" s="50" t="str">
        <f t="array" ref="AM13">INDEX($AJ$1:$AJ$50,SMALL(IF($AK$1:$AK$50=$AL13,ROW($AK$1:$AK$50)),COUNTIF($AL$1:$AL13,$AL13)),1)</f>
        <v>South Derbyshire</v>
      </c>
      <c r="AN13" s="105">
        <f t="shared" si="5"/>
        <v>14</v>
      </c>
      <c r="AQ13" t="s">
        <v>47</v>
      </c>
      <c r="AR13" s="2">
        <f t="shared" si="6"/>
        <v>9999</v>
      </c>
      <c r="AS13" s="5">
        <f t="array" ref="AS13">INDEX($AR$1:$AR$91,MATCH(SMALL(COUNTIF($AR$1:$AR$91,"&lt;"&amp;$AR$1:$AR$91),ROW($AR13:$AS13)),COUNTIF($AR$1:$AR$91,"&lt;"&amp;$AR$1:$AR$91),0))</f>
        <v>15</v>
      </c>
      <c r="AT13" s="50" t="str">
        <f t="array" ref="AT13">INDEX($AQ$1:$AQ$91,SMALL(IF($AR$1:$AR$91=$AS13,ROW($AR$1:$AR$91)),COUNTIF($AS$1:$AS13,$AS13)),1)</f>
        <v>Bracknell Forest</v>
      </c>
      <c r="AU13" s="105">
        <f t="shared" si="7"/>
        <v>15</v>
      </c>
    </row>
    <row r="14" spans="1:47" ht="14.4" x14ac:dyDescent="0.3">
      <c r="A14" s="22" t="s">
        <v>370</v>
      </c>
      <c r="B14" s="23" t="s">
        <v>130</v>
      </c>
      <c r="C14" s="22" t="str">
        <f>IFERROR(IFERROR(VLOOKUP(B14,classifications!$A$3:$B$330,2,FALSE),VLOOKUP(B14,'higher class'!$A$2:$B$33,2,FALSE)),"")</f>
        <v>Urban with City and Town</v>
      </c>
      <c r="D14" s="22" t="str">
        <f>VLOOKUP(B14,region!$A$1:$B$344,2,FALSE)</f>
        <v>NE</v>
      </c>
      <c r="E14" s="17">
        <f>VLOOKUP(B14,happinessALL!$B$8:$N$431,VLOOKUP(frontsheet!$B$11,years!$A$1:$B$12,2,FALSE),FALSE)</f>
        <v>7.57</v>
      </c>
      <c r="F14" s="9"/>
      <c r="G14" s="9"/>
      <c r="H14" s="9"/>
      <c r="I14" s="21"/>
      <c r="M14" t="s">
        <v>15</v>
      </c>
      <c r="N14" t="str">
        <f>VLOOKUP(M14,class!A$1:B$370,2,FALSE)</f>
        <v>London borough</v>
      </c>
      <c r="O14" s="22" t="str">
        <f>IFERROR(IFERROR(VLOOKUP(M14,classifications!$A$3:$B$340,2,FALSE),VLOOKUP(N14,'higher class'!$A$2:$B$33,2,FALSE)),"")</f>
        <v>Urban with Major Conurbation</v>
      </c>
      <c r="P14" s="7">
        <f t="shared" si="9"/>
        <v>7.48</v>
      </c>
      <c r="Q14" s="49">
        <f t="shared" si="8"/>
        <v>21</v>
      </c>
      <c r="R14" s="49">
        <f t="shared" si="10"/>
        <v>21</v>
      </c>
      <c r="V14" t="s">
        <v>122</v>
      </c>
      <c r="W14" s="3">
        <f t="shared" si="0"/>
        <v>39</v>
      </c>
      <c r="X14" s="5">
        <f t="array" ref="X14">INDEX($W$1:$W$42,MATCH(SMALL(COUNTIF($W$1:$W$42,"&lt;"&amp;$W$1:$W$42),ROW($W14:$X14)),COUNTIF($W$1:$W$42,"&lt;"&amp;$W$1:$W$42),0))</f>
        <v>17</v>
      </c>
      <c r="Y14" s="50" t="str">
        <f t="array" ref="Y14">INDEX($V$1:$V$42,SMALL(IF($W$1:$W$42=$X14,ROW($W$1:$W$42)),COUNTIF($X$1:$X14,$X14)),1)</f>
        <v>South Lakeland</v>
      </c>
      <c r="Z14" s="6">
        <f t="shared" si="1"/>
        <v>14</v>
      </c>
      <c r="AC14" t="s">
        <v>139</v>
      </c>
      <c r="AD14" s="2">
        <f t="shared" si="2"/>
        <v>25</v>
      </c>
      <c r="AE14" s="5">
        <f t="array" ref="AE14">INDEX($AD$1:$AD$41,MATCH(SMALL(COUNTIF($AD$1:$AD$41,"&lt;"&amp;$AD$1:$AD$41),ROW($AD14:$AE14)),COUNTIF($AD$1:$AD$41,"&lt;"&amp;$AD$1:$AD$41),0))</f>
        <v>13</v>
      </c>
      <c r="AF14" s="50" t="str">
        <f t="array" ref="AF14">INDEX($AC$1:$AC$41,SMALL(IF($AD$1:$AD$41=$AE14,ROW($AD$1:$AD$41)),COUNTIF($AE$1:$AE14,$AE14)),1)</f>
        <v>Vale of White Horse</v>
      </c>
      <c r="AG14" s="7">
        <f t="shared" si="3"/>
        <v>13</v>
      </c>
      <c r="AJ14" t="s">
        <v>61</v>
      </c>
      <c r="AK14" s="2">
        <f t="shared" si="4"/>
        <v>24</v>
      </c>
      <c r="AL14" s="5">
        <f t="array" ref="AL14">INDEX($AK$1:$AK$50,MATCH(SMALL(COUNTIF($AK$1:$AK$50,"&lt;"&amp;$AK$1:$AK$50),ROW($AK14:$AL14)),COUNTIF($AK$1:$AK$50,"&lt;"&amp;$AK$1:$AK$50),0))</f>
        <v>15</v>
      </c>
      <c r="AM14" s="50" t="str">
        <f t="array" ref="AM14">INDEX($AJ$1:$AJ$50,SMALL(IF($AK$1:$AK$50=$AL14,ROW($AK$1:$AK$50)),COUNTIF($AL$1:$AL14,$AL14)),1)</f>
        <v>South Staffordshire</v>
      </c>
      <c r="AN14" s="105">
        <f t="shared" si="5"/>
        <v>15</v>
      </c>
      <c r="AQ14" t="s">
        <v>50</v>
      </c>
      <c r="AR14" s="2">
        <f t="shared" si="6"/>
        <v>82</v>
      </c>
      <c r="AS14" s="5">
        <f t="array" ref="AS14">INDEX($AR$1:$AR$91,MATCH(SMALL(COUNTIF($AR$1:$AR$91,"&lt;"&amp;$AR$1:$AR$91),ROW($AR14:$AS14)),COUNTIF($AR$1:$AR$91,"&lt;"&amp;$AR$1:$AR$91),0))</f>
        <v>15</v>
      </c>
      <c r="AT14" s="50" t="str">
        <f t="array" ref="AT14">INDEX($AQ$1:$AQ$91,SMALL(IF($AR$1:$AR$91=$AS14,ROW($AR$1:$AR$91)),COUNTIF($AS$1:$AS14,$AS14)),1)</f>
        <v>Gosport</v>
      </c>
      <c r="AU14" s="105">
        <f t="shared" si="7"/>
        <v>15</v>
      </c>
    </row>
    <row r="15" spans="1:47" ht="14.4" x14ac:dyDescent="0.3">
      <c r="A15" s="22" t="s">
        <v>371</v>
      </c>
      <c r="B15" s="23" t="s">
        <v>176</v>
      </c>
      <c r="C15" s="22" t="str">
        <f>IFERROR(IFERROR(VLOOKUP(B15,classifications!$A$3:$B$330,2,FALSE),VLOOKUP(B15,'higher class'!$A$2:$B$33,2,FALSE)),"")</f>
        <v>Urban with City and Town</v>
      </c>
      <c r="D15" s="22" t="str">
        <f>VLOOKUP(B15,region!$A$1:$B$344,2,FALSE)</f>
        <v>NE</v>
      </c>
      <c r="E15" s="17">
        <f>VLOOKUP(B15,happinessALL!$B$8:$N$431,VLOOKUP(frontsheet!$B$11,years!$A$1:$B$12,2,FALSE),FALSE)</f>
        <v>7.05</v>
      </c>
      <c r="F15" s="9"/>
      <c r="G15" s="9"/>
      <c r="H15" s="9"/>
      <c r="I15" s="21"/>
      <c r="M15" t="s">
        <v>17</v>
      </c>
      <c r="N15" t="str">
        <f>VLOOKUP(M15,class!A$1:B$370,2,FALSE)</f>
        <v>London borough</v>
      </c>
      <c r="O15" s="22" t="str">
        <f>IFERROR(IFERROR(VLOOKUP(M15,classifications!$A$3:$B$340,2,FALSE),VLOOKUP(N15,'higher class'!$A$2:$B$33,2,FALSE)),"")</f>
        <v>Urban with Major Conurbation</v>
      </c>
      <c r="P15" s="7">
        <f t="shared" si="9"/>
        <v>6.95</v>
      </c>
      <c r="Q15" s="49">
        <f t="shared" si="8"/>
        <v>70</v>
      </c>
      <c r="R15" s="49">
        <f t="shared" si="10"/>
        <v>70</v>
      </c>
      <c r="V15" t="s">
        <v>124</v>
      </c>
      <c r="W15" s="3">
        <f t="shared" si="0"/>
        <v>28</v>
      </c>
      <c r="X15" s="5">
        <f t="array" ref="X15">INDEX($W$1:$W$42,MATCH(SMALL(COUNTIF($W$1:$W$42,"&lt;"&amp;$W$1:$W$42),ROW($W15:$X15)),COUNTIF($W$1:$W$42,"&lt;"&amp;$W$1:$W$42),0))</f>
        <v>17</v>
      </c>
      <c r="Y15" s="50" t="str">
        <f t="array" ref="Y15">INDEX($V$1:$V$42,SMALL(IF($W$1:$W$42=$X15,ROW($W$1:$W$42)),COUNTIF($X$1:$X15,$X15)),1)</f>
        <v>Wealden</v>
      </c>
      <c r="Z15" s="6">
        <f t="shared" si="1"/>
        <v>14</v>
      </c>
      <c r="AC15" t="s">
        <v>149</v>
      </c>
      <c r="AD15" s="2">
        <f t="shared" si="2"/>
        <v>23</v>
      </c>
      <c r="AE15" s="5">
        <f t="array" ref="AE15">INDEX($AD$1:$AD$41,MATCH(SMALL(COUNTIF($AD$1:$AD$41,"&lt;"&amp;$AD$1:$AD$41),ROW($AD15:$AE15)),COUNTIF($AD$1:$AD$41,"&lt;"&amp;$AD$1:$AD$41),0))</f>
        <v>15</v>
      </c>
      <c r="AF15" s="50" t="str">
        <f t="array" ref="AF15">INDEX($AC$1:$AC$41,SMALL(IF($AD$1:$AD$41=$AE15,ROW($AD$1:$AD$41)),COUNTIF($AE$1:$AE15,$AE15)),1)</f>
        <v>Braintree</v>
      </c>
      <c r="AG15" s="7">
        <f t="shared" si="3"/>
        <v>15</v>
      </c>
      <c r="AJ15" t="s">
        <v>62</v>
      </c>
      <c r="AK15" s="2">
        <f t="shared" si="4"/>
        <v>41</v>
      </c>
      <c r="AL15" s="5">
        <f t="array" ref="AL15">INDEX($AK$1:$AK$50,MATCH(SMALL(COUNTIF($AK$1:$AK$50,"&lt;"&amp;$AK$1:$AK$50),ROW($AK15:$AL15)),COUNTIF($AK$1:$AK$50,"&lt;"&amp;$AK$1:$AK$50),0))</f>
        <v>16</v>
      </c>
      <c r="AM15" s="50" t="str">
        <f t="array" ref="AM15">INDEX($AJ$1:$AJ$50,SMALL(IF($AK$1:$AK$50=$AL15,ROW($AK$1:$AK$50)),COUNTIF($AL$1:$AL15,$AL15)),1)</f>
        <v>North Somerset</v>
      </c>
      <c r="AN15" s="105">
        <f t="shared" si="5"/>
        <v>16</v>
      </c>
      <c r="AQ15" t="s">
        <v>53</v>
      </c>
      <c r="AR15" s="2">
        <f t="shared" si="6"/>
        <v>48</v>
      </c>
      <c r="AS15" s="5">
        <f t="array" ref="AS15">INDEX($AR$1:$AR$91,MATCH(SMALL(COUNTIF($AR$1:$AR$91,"&lt;"&amp;$AR$1:$AR$91),ROW($AR15:$AS15)),COUNTIF($AR$1:$AR$91,"&lt;"&amp;$AR$1:$AR$91),0))</f>
        <v>17</v>
      </c>
      <c r="AT15" s="50" t="str">
        <f t="array" ref="AT15">INDEX($AQ$1:$AQ$91,SMALL(IF($AR$1:$AR$91=$AS15,ROW($AR$1:$AR$91)),COUNTIF($AS$1:$AS15,$AS15)),1)</f>
        <v>Bromsgrove</v>
      </c>
      <c r="AU15" s="105">
        <f t="shared" si="7"/>
        <v>17</v>
      </c>
    </row>
    <row r="16" spans="1:47" ht="14.4" x14ac:dyDescent="0.3">
      <c r="A16" s="22" t="s">
        <v>372</v>
      </c>
      <c r="B16" s="23" t="s">
        <v>197</v>
      </c>
      <c r="C16" s="22" t="str">
        <f>IFERROR(IFERROR(VLOOKUP(B16,classifications!$A$3:$B$330,2,FALSE),VLOOKUP(B16,'higher class'!$A$2:$B$33,2,FALSE)),"")</f>
        <v xml:space="preserve">Largely Rural (rural including hub towns 50-79%) </v>
      </c>
      <c r="D16" s="22" t="str">
        <f>VLOOKUP(B16,region!$A$1:$B$344,2,FALSE)</f>
        <v>NE</v>
      </c>
      <c r="E16" s="17">
        <f>VLOOKUP(B16,happinessALL!$B$8:$N$431,VLOOKUP(frontsheet!$B$11,years!$A$1:$B$12,2,FALSE),FALSE)</f>
        <v>7.56</v>
      </c>
      <c r="F16" s="9"/>
      <c r="G16" s="9"/>
      <c r="H16" s="9"/>
      <c r="I16" s="21"/>
      <c r="M16" t="s">
        <v>18</v>
      </c>
      <c r="N16" t="str">
        <f>VLOOKUP(M16,class!A$1:B$370,2,FALSE)</f>
        <v>Metropolitan district</v>
      </c>
      <c r="O16" s="22" t="str">
        <f>IFERROR(IFERROR(VLOOKUP(M16,classifications!$A$3:$B$340,2,FALSE),VLOOKUP(N16,'higher class'!$A$2:$B$33,2,FALSE)),"")</f>
        <v>Urban with Minor Conurbation</v>
      </c>
      <c r="P16" s="7">
        <f t="shared" si="9"/>
        <v>7.29</v>
      </c>
      <c r="Q16" s="49">
        <f t="shared" si="8"/>
        <v>6</v>
      </c>
      <c r="R16" s="49">
        <f t="shared" si="10"/>
        <v>6</v>
      </c>
      <c r="V16" t="s">
        <v>141</v>
      </c>
      <c r="W16" s="3">
        <f t="shared" si="0"/>
        <v>32</v>
      </c>
      <c r="X16" s="5">
        <f t="array" ref="X16">INDEX($W$1:$W$42,MATCH(SMALL(COUNTIF($W$1:$W$42,"&lt;"&amp;$W$1:$W$42),ROW($W16:$X16)),COUNTIF($W$1:$W$42,"&lt;"&amp;$W$1:$W$42),0))</f>
        <v>19</v>
      </c>
      <c r="Y16" s="50" t="str">
        <f t="array" ref="Y16">INDEX($V$1:$V$42,SMALL(IF($W$1:$W$42=$X16,ROW($W$1:$W$42)),COUNTIF($X$1:$X16,$X16)),1)</f>
        <v>North Warwickshire</v>
      </c>
      <c r="Z16" s="6">
        <f t="shared" si="1"/>
        <v>16</v>
      </c>
      <c r="AC16" t="s">
        <v>166</v>
      </c>
      <c r="AD16" s="2">
        <f t="shared" si="2"/>
        <v>1</v>
      </c>
      <c r="AE16" s="5">
        <f t="array" ref="AE16">INDEX($AD$1:$AD$41,MATCH(SMALL(COUNTIF($AD$1:$AD$41,"&lt;"&amp;$AD$1:$AD$41),ROW($AD16:$AE16)),COUNTIF($AD$1:$AD$41,"&lt;"&amp;$AD$1:$AD$41),0))</f>
        <v>15</v>
      </c>
      <c r="AF16" s="50" t="str">
        <f t="array" ref="AF16">INDEX($AC$1:$AC$41,SMALL(IF($AD$1:$AD$41=$AE16,ROW($AD$1:$AD$41)),COUNTIF($AE$1:$AE16,$AE16)),1)</f>
        <v>Fenland</v>
      </c>
      <c r="AG16" s="7">
        <f t="shared" si="3"/>
        <v>15</v>
      </c>
      <c r="AJ16" t="s">
        <v>66</v>
      </c>
      <c r="AK16" s="2">
        <f t="shared" si="4"/>
        <v>46</v>
      </c>
      <c r="AL16" s="5">
        <f t="array" ref="AL16">INDEX($AK$1:$AK$50,MATCH(SMALL(COUNTIF($AK$1:$AK$50,"&lt;"&amp;$AK$1:$AK$50),ROW($AK16:$AL16)),COUNTIF($AK$1:$AK$50,"&lt;"&amp;$AK$1:$AK$50),0))</f>
        <v>17</v>
      </c>
      <c r="AM16" s="50" t="str">
        <f t="array" ref="AM16">INDEX($AJ$1:$AJ$50,SMALL(IF($AK$1:$AK$50=$AL16,ROW($AK$1:$AK$50)),COUNTIF($AL$1:$AL16,$AL16)),1)</f>
        <v>Bedford</v>
      </c>
      <c r="AN16" s="105">
        <f t="shared" si="5"/>
        <v>17</v>
      </c>
      <c r="AQ16" t="s">
        <v>55</v>
      </c>
      <c r="AR16" s="2">
        <f t="shared" si="6"/>
        <v>24</v>
      </c>
      <c r="AS16" s="5">
        <f t="array" ref="AS16">INDEX($AR$1:$AR$91,MATCH(SMALL(COUNTIF($AR$1:$AR$91,"&lt;"&amp;$AR$1:$AR$91),ROW($AR16:$AS16)),COUNTIF($AR$1:$AR$91,"&lt;"&amp;$AR$1:$AR$91),0))</f>
        <v>18</v>
      </c>
      <c r="AT16" s="50" t="str">
        <f t="array" ref="AT16">INDEX($AQ$1:$AQ$91,SMALL(IF($AR$1:$AR$91=$AS16,ROW($AR$1:$AR$91)),COUNTIF($AS$1:$AS16,$AS16)),1)</f>
        <v>Fareham</v>
      </c>
      <c r="AU16" s="105">
        <f t="shared" si="7"/>
        <v>18</v>
      </c>
    </row>
    <row r="17" spans="1:47" ht="14.4" x14ac:dyDescent="0.3">
      <c r="A17" s="22" t="s">
        <v>373</v>
      </c>
      <c r="B17" s="23" t="s">
        <v>213</v>
      </c>
      <c r="C17" s="22" t="str">
        <f>IFERROR(IFERROR(VLOOKUP(B17,classifications!$A$3:$B$330,2,FALSE),VLOOKUP(B17,'higher class'!$A$2:$B$33,2,FALSE)),"")</f>
        <v>Urban with Significant Rural (rural including hub towns 26-49%)</v>
      </c>
      <c r="D17" s="22" t="str">
        <f>VLOOKUP(B17,region!$A$1:$B$344,2,FALSE)</f>
        <v>NE</v>
      </c>
      <c r="E17" s="17">
        <f>VLOOKUP(B17,happinessALL!$B$8:$N$431,VLOOKUP(frontsheet!$B$11,years!$A$1:$B$12,2,FALSE),FALSE)</f>
        <v>7.49</v>
      </c>
      <c r="F17" s="9"/>
      <c r="G17" s="9"/>
      <c r="H17" s="9"/>
      <c r="I17" s="21"/>
      <c r="M17" t="s">
        <v>19</v>
      </c>
      <c r="N17" t="str">
        <f>VLOOKUP(M17,class!A$1:B$370,2,FALSE)</f>
        <v>Shire district</v>
      </c>
      <c r="O17" s="22" t="str">
        <f>IFERROR(IFERROR(VLOOKUP(M17,classifications!$A$3:$B$340,2,FALSE),VLOOKUP(N17,'higher class'!$A$2:$B$33,2,FALSE)),"")</f>
        <v>Urban with Significant Rural (rural including hub towns 26-49%)</v>
      </c>
      <c r="P17" s="7">
        <f t="shared" si="9"/>
        <v>7.24</v>
      </c>
      <c r="Q17" s="49">
        <f t="shared" si="8"/>
        <v>42</v>
      </c>
      <c r="R17" s="49">
        <f t="shared" si="10"/>
        <v>42</v>
      </c>
      <c r="V17" t="s">
        <v>144</v>
      </c>
      <c r="W17" s="3">
        <f t="shared" si="0"/>
        <v>24</v>
      </c>
      <c r="X17" s="5">
        <f t="array" ref="X17">INDEX($W$1:$W$42,MATCH(SMALL(COUNTIF($W$1:$W$42,"&lt;"&amp;$W$1:$W$42),ROW($W17:$X17)),COUNTIF($W$1:$W$42,"&lt;"&amp;$W$1:$W$42),0))</f>
        <v>19</v>
      </c>
      <c r="Y17" s="50" t="str">
        <f t="array" ref="Y17">INDEX($V$1:$V$42,SMALL(IF($W$1:$W$42=$X17,ROW($W$1:$W$42)),COUNTIF($X$1:$X17,$X17)),1)</f>
        <v>Selby</v>
      </c>
      <c r="Z17" s="6">
        <f t="shared" si="1"/>
        <v>16</v>
      </c>
      <c r="AC17" t="s">
        <v>180</v>
      </c>
      <c r="AD17" s="2">
        <f t="shared" si="2"/>
        <v>19</v>
      </c>
      <c r="AE17" s="5">
        <f t="array" ref="AE17">INDEX($AD$1:$AD$41,MATCH(SMALL(COUNTIF($AD$1:$AD$41,"&lt;"&amp;$AD$1:$AD$41),ROW($AD17:$AE17)),COUNTIF($AD$1:$AD$41,"&lt;"&amp;$AD$1:$AD$41),0))</f>
        <v>17</v>
      </c>
      <c r="AF17" s="50" t="str">
        <f t="array" ref="AF17">INDEX($AC$1:$AC$41,SMALL(IF($AD$1:$AD$41=$AE17,ROW($AD$1:$AD$41)),COUNTIF($AE$1:$AE17,$AE17)),1)</f>
        <v>North Devon</v>
      </c>
      <c r="AG17" s="7">
        <f t="shared" si="3"/>
        <v>17</v>
      </c>
      <c r="AJ17" t="s">
        <v>69</v>
      </c>
      <c r="AK17" s="2">
        <f t="shared" si="4"/>
        <v>24</v>
      </c>
      <c r="AL17" s="5">
        <f t="array" ref="AL17">INDEX($AK$1:$AK$50,MATCH(SMALL(COUNTIF($AK$1:$AK$50,"&lt;"&amp;$AK$1:$AK$50),ROW($AK17:$AL17)),COUNTIF($AK$1:$AK$50,"&lt;"&amp;$AK$1:$AK$50),0))</f>
        <v>17</v>
      </c>
      <c r="AM17" s="50" t="str">
        <f t="array" ref="AM17">INDEX($AJ$1:$AJ$50,SMALL(IF($AK$1:$AK$50=$AL17,ROW($AK$1:$AK$50)),COUNTIF($AL$1:$AL17,$AL17)),1)</f>
        <v>Harrogate</v>
      </c>
      <c r="AN17" s="105">
        <f t="shared" si="5"/>
        <v>17</v>
      </c>
      <c r="AQ17" t="s">
        <v>57</v>
      </c>
      <c r="AR17" s="2">
        <f t="shared" si="6"/>
        <v>86</v>
      </c>
      <c r="AS17" s="5">
        <f t="array" ref="AS17">INDEX($AR$1:$AR$91,MATCH(SMALL(COUNTIF($AR$1:$AR$91,"&lt;"&amp;$AR$1:$AR$91),ROW($AR17:$AS17)),COUNTIF($AR$1:$AR$91,"&lt;"&amp;$AR$1:$AR$91),0))</f>
        <v>18</v>
      </c>
      <c r="AT17" s="50" t="str">
        <f t="array" ref="AT17">INDEX($AQ$1:$AQ$91,SMALL(IF($AR$1:$AR$91=$AS17,ROW($AR$1:$AR$91)),COUNTIF($AS$1:$AS17,$AS17)),1)</f>
        <v>Luton</v>
      </c>
      <c r="AU17" s="105">
        <f t="shared" si="7"/>
        <v>18</v>
      </c>
    </row>
    <row r="18" spans="1:47" ht="14.4" x14ac:dyDescent="0.3">
      <c r="A18" s="22" t="s">
        <v>374</v>
      </c>
      <c r="B18" s="23" t="s">
        <v>267</v>
      </c>
      <c r="C18" s="22" t="str">
        <f>IFERROR(IFERROR(VLOOKUP(B18,classifications!$A$3:$B$330,2,FALSE),VLOOKUP(B18,'higher class'!$A$2:$B$33,2,FALSE)),"")</f>
        <v>Urban with City and Town</v>
      </c>
      <c r="D18" s="22" t="str">
        <f>VLOOKUP(B18,region!$A$1:$B$344,2,FALSE)</f>
        <v>NE</v>
      </c>
      <c r="E18" s="17">
        <f>VLOOKUP(B18,happinessALL!$B$8:$N$431,VLOOKUP(frontsheet!$B$11,years!$A$1:$B$12,2,FALSE),FALSE)</f>
        <v>7.29</v>
      </c>
      <c r="F18" s="9"/>
      <c r="G18" s="9"/>
      <c r="H18" s="9"/>
      <c r="I18" s="21"/>
      <c r="M18" t="s">
        <v>20</v>
      </c>
      <c r="N18" t="str">
        <f>VLOOKUP(M18,class!A$1:B$370,2,FALSE)</f>
        <v>Shire district</v>
      </c>
      <c r="O18" s="22" t="str">
        <f>IFERROR(IFERROR(VLOOKUP(M18,classifications!$A$3:$B$340,2,FALSE),VLOOKUP(N18,'higher class'!$A$2:$B$33,2,FALSE)),"")</f>
        <v>Urban with City and Town</v>
      </c>
      <c r="P18" s="7">
        <f t="shared" si="9"/>
        <v>7.43</v>
      </c>
      <c r="Q18" s="49">
        <f t="shared" si="8"/>
        <v>36</v>
      </c>
      <c r="R18" s="49">
        <f t="shared" si="10"/>
        <v>36</v>
      </c>
      <c r="V18" t="s">
        <v>165</v>
      </c>
      <c r="W18" s="3">
        <f t="shared" si="0"/>
        <v>9999</v>
      </c>
      <c r="X18" s="5">
        <f t="array" ref="X18">INDEX($W$1:$W$42,MATCH(SMALL(COUNTIF($W$1:$W$42,"&lt;"&amp;$W$1:$W$42),ROW($W18:$X18)),COUNTIF($W$1:$W$42,"&lt;"&amp;$W$1:$W$42),0))</f>
        <v>19</v>
      </c>
      <c r="Y18" s="50" t="str">
        <f t="array" ref="Y18">INDEX($V$1:$V$42,SMALL(IF($W$1:$W$42=$X18,ROW($W$1:$W$42)),COUNTIF($X$1:$X18,$X18)),1)</f>
        <v>Stratford-on-Avon</v>
      </c>
      <c r="Z18" s="6">
        <f t="shared" si="1"/>
        <v>16</v>
      </c>
      <c r="AC18" t="s">
        <v>184</v>
      </c>
      <c r="AD18" s="2">
        <f t="shared" si="2"/>
        <v>17</v>
      </c>
      <c r="AE18" s="5">
        <f t="array" ref="AE18">INDEX($AD$1:$AD$41,MATCH(SMALL(COUNTIF($AD$1:$AD$41,"&lt;"&amp;$AD$1:$AD$41),ROW($AD18:$AE18)),COUNTIF($AD$1:$AD$41,"&lt;"&amp;$AD$1:$AD$41),0))</f>
        <v>17</v>
      </c>
      <c r="AF18" s="50" t="str">
        <f t="array" ref="AF18">INDEX($AC$1:$AC$41,SMALL(IF($AD$1:$AD$41=$AE18,ROW($AD$1:$AD$41)),COUNTIF($AE$1:$AE18,$AE18)),1)</f>
        <v>Northumberland</v>
      </c>
      <c r="AG18" s="7">
        <f t="shared" si="3"/>
        <v>17</v>
      </c>
      <c r="AJ18" t="s">
        <v>79</v>
      </c>
      <c r="AK18" s="2">
        <f t="shared" si="4"/>
        <v>9</v>
      </c>
      <c r="AL18" s="5">
        <f t="array" ref="AL18">INDEX($AK$1:$AK$50,MATCH(SMALL(COUNTIF($AK$1:$AK$50,"&lt;"&amp;$AK$1:$AK$50),ROW($AK18:$AL18)),COUNTIF($AK$1:$AK$50,"&lt;"&amp;$AK$1:$AK$50),0))</f>
        <v>17</v>
      </c>
      <c r="AM18" s="50" t="str">
        <f t="array" ref="AM18">INDEX($AJ$1:$AJ$50,SMALL(IF($AK$1:$AK$50=$AL18,ROW($AK$1:$AK$50)),COUNTIF($AL$1:$AL18,$AL18)),1)</f>
        <v>North Hertfordshire</v>
      </c>
      <c r="AN18" s="105">
        <f t="shared" si="5"/>
        <v>17</v>
      </c>
      <c r="AQ18" t="s">
        <v>58</v>
      </c>
      <c r="AR18" s="2">
        <f t="shared" si="6"/>
        <v>8</v>
      </c>
      <c r="AS18" s="5">
        <f t="array" ref="AS18">INDEX($AR$1:$AR$91,MATCH(SMALL(COUNTIF($AR$1:$AR$91,"&lt;"&amp;$AR$1:$AR$91),ROW($AR18:$AS18)),COUNTIF($AR$1:$AR$91,"&lt;"&amp;$AR$1:$AR$91),0))</f>
        <v>20</v>
      </c>
      <c r="AT18" s="50" t="str">
        <f t="array" ref="AT18">INDEX($AQ$1:$AQ$91,SMALL(IF($AR$1:$AR$91=$AS18,ROW($AR$1:$AR$91)),COUNTIF($AS$1:$AS18,$AS18)),1)</f>
        <v>Arun</v>
      </c>
      <c r="AU18" s="105">
        <f t="shared" si="7"/>
        <v>20</v>
      </c>
    </row>
    <row r="19" spans="1:47" ht="14.4" x14ac:dyDescent="0.3">
      <c r="A19" s="22" t="s">
        <v>375</v>
      </c>
      <c r="B19" s="23" t="s">
        <v>112</v>
      </c>
      <c r="C19" s="22" t="str">
        <f>IFERROR(IFERROR(VLOOKUP(B19,classifications!$A$3:$B$330,2,FALSE),VLOOKUP(B19,'higher class'!$A$2:$B$33,2,FALSE)),"")</f>
        <v>Urban with Major Conurbation</v>
      </c>
      <c r="D19" s="22" t="str">
        <f>VLOOKUP(B19,region!$A$1:$B$344,2,FALSE)</f>
        <v>NE</v>
      </c>
      <c r="E19" s="17">
        <f>VLOOKUP(B19,happinessALL!$B$8:$N$431,VLOOKUP(frontsheet!$B$11,years!$A$1:$B$12,2,FALSE),FALSE)</f>
        <v>7.36</v>
      </c>
      <c r="F19" s="9"/>
      <c r="G19" s="9"/>
      <c r="H19" s="9"/>
      <c r="I19" s="21"/>
      <c r="M19" t="s">
        <v>21</v>
      </c>
      <c r="N19" t="str">
        <f>VLOOKUP(M19,class!A$1:B$370,2,FALSE)</f>
        <v>Shire district</v>
      </c>
      <c r="O19" s="22" t="str">
        <f>IFERROR(IFERROR(VLOOKUP(M19,classifications!$A$3:$B$340,2,FALSE),VLOOKUP(N19,'higher class'!$A$2:$B$33,2,FALSE)),"")</f>
        <v>Urban with Significant Rural (rural including hub towns 26-49%)</v>
      </c>
      <c r="P19" s="7">
        <f t="shared" si="9"/>
        <v>7.32</v>
      </c>
      <c r="Q19" s="49">
        <f t="shared" si="8"/>
        <v>40</v>
      </c>
      <c r="R19" s="49">
        <f t="shared" si="10"/>
        <v>40</v>
      </c>
      <c r="V19" t="s">
        <v>170</v>
      </c>
      <c r="W19" s="3">
        <f t="shared" si="0"/>
        <v>14</v>
      </c>
      <c r="X19" s="5">
        <f t="array" ref="X19">INDEX($W$1:$W$42,MATCH(SMALL(COUNTIF($W$1:$W$42,"&lt;"&amp;$W$1:$W$42),ROW($W19:$X19)),COUNTIF($W$1:$W$42,"&lt;"&amp;$W$1:$W$42),0))</f>
        <v>22</v>
      </c>
      <c r="Y19" s="50" t="str">
        <f t="array" ref="Y19">INDEX($V$1:$V$42,SMALL(IF($W$1:$W$42=$X19,ROW($W$1:$W$42)),COUNTIF($X$1:$X19,$X19)),1)</f>
        <v>Mendip</v>
      </c>
      <c r="Z19" s="6">
        <f t="shared" si="1"/>
        <v>19</v>
      </c>
      <c r="AC19" t="s">
        <v>195</v>
      </c>
      <c r="AD19" s="2">
        <f t="shared" si="2"/>
        <v>41</v>
      </c>
      <c r="AE19" s="5">
        <f t="array" ref="AE19">INDEX($AD$1:$AD$41,MATCH(SMALL(COUNTIF($AD$1:$AD$41,"&lt;"&amp;$AD$1:$AD$41),ROW($AD19:$AE19)),COUNTIF($AD$1:$AD$41,"&lt;"&amp;$AD$1:$AD$41),0))</f>
        <v>19</v>
      </c>
      <c r="AF19" s="50" t="str">
        <f t="array" ref="AF19">INDEX($AC$1:$AC$41,SMALL(IF($AD$1:$AD$41=$AE19,ROW($AD$1:$AD$41)),COUNTIF($AE$1:$AE19,$AE19)),1)</f>
        <v>Newark and Sherwood</v>
      </c>
      <c r="AG19" s="7">
        <f t="shared" si="3"/>
        <v>19</v>
      </c>
      <c r="AJ19" t="s">
        <v>86</v>
      </c>
      <c r="AK19" s="2">
        <f t="shared" si="4"/>
        <v>39</v>
      </c>
      <c r="AL19" s="5">
        <f t="array" ref="AL19">INDEX($AK$1:$AK$50,MATCH(SMALL(COUNTIF($AK$1:$AK$50,"&lt;"&amp;$AK$1:$AK$50),ROW($AK19:$AL19)),COUNTIF($AK$1:$AK$50,"&lt;"&amp;$AK$1:$AK$50),0))</f>
        <v>20</v>
      </c>
      <c r="AM19" s="50" t="str">
        <f t="array" ref="AM19">INDEX($AJ$1:$AJ$50,SMALL(IF($AK$1:$AK$50=$AL19,ROW($AK$1:$AK$50)),COUNTIF($AL$1:$AL19,$AL19)),1)</f>
        <v>Epping Forest</v>
      </c>
      <c r="AN19" s="105">
        <f t="shared" si="5"/>
        <v>20</v>
      </c>
      <c r="AQ19" t="s">
        <v>59</v>
      </c>
      <c r="AR19" s="2">
        <f t="shared" si="6"/>
        <v>12</v>
      </c>
      <c r="AS19" s="5">
        <f t="array" ref="AS19">INDEX($AR$1:$AR$91,MATCH(SMALL(COUNTIF($AR$1:$AR$91,"&lt;"&amp;$AR$1:$AR$91),ROW($AR19:$AS19)),COUNTIF($AR$1:$AR$91,"&lt;"&amp;$AR$1:$AR$91),0))</f>
        <v>21</v>
      </c>
      <c r="AT19" s="50" t="str">
        <f t="array" ref="AT19">INDEX($AQ$1:$AQ$91,SMALL(IF($AR$1:$AR$91=$AS19,ROW($AR$1:$AR$91)),COUNTIF($AS$1:$AS19,$AS19)),1)</f>
        <v>Fylde</v>
      </c>
      <c r="AU19" s="105">
        <f t="shared" si="7"/>
        <v>21</v>
      </c>
    </row>
    <row r="20" spans="1:47" ht="14.4" x14ac:dyDescent="0.3">
      <c r="A20" s="22" t="s">
        <v>376</v>
      </c>
      <c r="B20" s="23" t="s">
        <v>181</v>
      </c>
      <c r="C20" s="22" t="str">
        <f>IFERROR(IFERROR(VLOOKUP(B20,classifications!$A$3:$B$330,2,FALSE),VLOOKUP(B20,'higher class'!$A$2:$B$33,2,FALSE)),"")</f>
        <v>Urban with Major Conurbation</v>
      </c>
      <c r="D20" s="22" t="str">
        <f>VLOOKUP(B20,region!$A$1:$B$344,2,FALSE)</f>
        <v>NE</v>
      </c>
      <c r="E20" s="17">
        <f>VLOOKUP(B20,happinessALL!$B$8:$N$431,VLOOKUP(frontsheet!$B$11,years!$A$1:$B$12,2,FALSE),FALSE)</f>
        <v>7.28</v>
      </c>
      <c r="F20" s="9"/>
      <c r="G20" s="9"/>
      <c r="H20" s="9"/>
      <c r="I20" s="21"/>
      <c r="M20" t="s">
        <v>22</v>
      </c>
      <c r="N20" t="str">
        <f>VLOOKUP(M20,class!A$1:B$370,2,FALSE)</f>
        <v>Shire district</v>
      </c>
      <c r="O20" s="22" t="str">
        <f>IFERROR(IFERROR(VLOOKUP(M20,classifications!$A$3:$B$340,2,FALSE),VLOOKUP(N20,'higher class'!$A$2:$B$33,2,FALSE)),"")</f>
        <v xml:space="preserve">Largely Rural (rural including hub towns 50-79%) </v>
      </c>
      <c r="P20" s="7">
        <f t="shared" si="9"/>
        <v>7.38</v>
      </c>
      <c r="Q20" s="49">
        <f t="shared" si="8"/>
        <v>28</v>
      </c>
      <c r="R20" s="49">
        <f t="shared" si="10"/>
        <v>28</v>
      </c>
      <c r="V20" t="s">
        <v>171</v>
      </c>
      <c r="W20" s="3">
        <f t="shared" si="0"/>
        <v>22</v>
      </c>
      <c r="X20" s="5">
        <f t="array" ref="X20">INDEX($W$1:$W$42,MATCH(SMALL(COUNTIF($W$1:$W$42,"&lt;"&amp;$W$1:$W$42),ROW($W20:$X20)),COUNTIF($W$1:$W$42,"&lt;"&amp;$W$1:$W$42),0))</f>
        <v>22</v>
      </c>
      <c r="Y20" s="50" t="str">
        <f t="array" ref="Y20">INDEX($V$1:$V$42,SMALL(IF($W$1:$W$42=$X20,ROW($W$1:$W$42)),COUNTIF($X$1:$X20,$X20)),1)</f>
        <v>Ribble Valley</v>
      </c>
      <c r="Z20" s="6">
        <f t="shared" si="1"/>
        <v>19</v>
      </c>
      <c r="AC20" t="s">
        <v>197</v>
      </c>
      <c r="AD20" s="2">
        <f t="shared" si="2"/>
        <v>17</v>
      </c>
      <c r="AE20" s="5">
        <f t="array" ref="AE20">INDEX($AD$1:$AD$41,MATCH(SMALL(COUNTIF($AD$1:$AD$41,"&lt;"&amp;$AD$1:$AD$41),ROW($AD20:$AE20)),COUNTIF($AD$1:$AD$41,"&lt;"&amp;$AD$1:$AD$41),0))</f>
        <v>20</v>
      </c>
      <c r="AF20" s="50" t="str">
        <f t="array" ref="AF20">INDEX($AC$1:$AC$41,SMALL(IF($AD$1:$AD$41=$AE20,ROW($AD$1:$AD$41)),COUNTIF($AE$1:$AE20,$AE20)),1)</f>
        <v>Somerset West and Taunton</v>
      </c>
      <c r="AG20" s="7">
        <f t="shared" si="3"/>
        <v>20</v>
      </c>
      <c r="AJ20" t="s">
        <v>93</v>
      </c>
      <c r="AK20" s="2">
        <f t="shared" si="4"/>
        <v>44</v>
      </c>
      <c r="AL20" s="5">
        <f t="array" ref="AL20">INDEX($AK$1:$AK$50,MATCH(SMALL(COUNTIF($AK$1:$AK$50,"&lt;"&amp;$AK$1:$AK$50),ROW($AK20:$AL20)),COUNTIF($AK$1:$AK$50,"&lt;"&amp;$AK$1:$AK$50),0))</f>
        <v>21</v>
      </c>
      <c r="AM20" s="50" t="str">
        <f t="array" ref="AM20">INDEX($AJ$1:$AJ$50,SMALL(IF($AK$1:$AK$50=$AL20,ROW($AK$1:$AK$50)),COUNTIF($AL$1:$AL20,$AL20)),1)</f>
        <v>Ashford</v>
      </c>
      <c r="AN20" s="105">
        <f t="shared" si="5"/>
        <v>21</v>
      </c>
      <c r="AQ20" t="s">
        <v>63</v>
      </c>
      <c r="AR20" s="2">
        <f t="shared" si="6"/>
        <v>59</v>
      </c>
      <c r="AS20" s="5">
        <f t="array" ref="AS20">INDEX($AR$1:$AR$91,MATCH(SMALL(COUNTIF($AR$1:$AR$91,"&lt;"&amp;$AR$1:$AR$91),ROW($AR20:$AS20)),COUNTIF($AR$1:$AR$91,"&lt;"&amp;$AR$1:$AR$91),0))</f>
        <v>21</v>
      </c>
      <c r="AT20" s="50" t="str">
        <f t="array" ref="AT20">INDEX($AQ$1:$AQ$91,SMALL(IF($AR$1:$AR$91=$AS20,ROW($AR$1:$AR$91)),COUNTIF($AS$1:$AS20,$AS20)),1)</f>
        <v>North East Derbyshire</v>
      </c>
      <c r="AU20" s="105">
        <f t="shared" si="7"/>
        <v>21</v>
      </c>
    </row>
    <row r="21" spans="1:47" ht="14.4" x14ac:dyDescent="0.3">
      <c r="A21" s="22" t="s">
        <v>377</v>
      </c>
      <c r="B21" s="23" t="s">
        <v>193</v>
      </c>
      <c r="C21" s="22" t="str">
        <f>IFERROR(IFERROR(VLOOKUP(B21,classifications!$A$3:$B$330,2,FALSE),VLOOKUP(B21,'higher class'!$A$2:$B$33,2,FALSE)),"")</f>
        <v>Urban with Major Conurbation</v>
      </c>
      <c r="D21" s="22" t="str">
        <f>VLOOKUP(B21,region!$A$1:$B$344,2,FALSE)</f>
        <v>NE</v>
      </c>
      <c r="E21" s="17">
        <f>VLOOKUP(B21,happinessALL!$B$8:$N$431,VLOOKUP(frontsheet!$B$11,years!$A$1:$B$12,2,FALSE),FALSE)</f>
        <v>7.47</v>
      </c>
      <c r="F21" s="9"/>
      <c r="G21" s="9"/>
      <c r="H21" s="9"/>
      <c r="I21" s="21"/>
      <c r="M21" t="s">
        <v>23</v>
      </c>
      <c r="N21" t="str">
        <f>VLOOKUP(M21,class!A$1:B$370,2,FALSE)</f>
        <v>Unitary authority</v>
      </c>
      <c r="O21" s="22" t="str">
        <f>IFERROR(IFERROR(VLOOKUP(M21,classifications!$A$3:$B$340,2,FALSE),VLOOKUP(N21,'higher class'!$A$2:$B$33,2,FALSE)),"")</f>
        <v>Urban with Significant Rural (rural including hub towns 26-49%)</v>
      </c>
      <c r="P21" s="7">
        <f t="shared" si="9"/>
        <v>7.2</v>
      </c>
      <c r="Q21" s="49">
        <f t="shared" si="8"/>
        <v>45</v>
      </c>
      <c r="R21" s="49">
        <f t="shared" si="10"/>
        <v>45</v>
      </c>
      <c r="V21" t="s">
        <v>173</v>
      </c>
      <c r="W21" s="3">
        <f t="shared" si="0"/>
        <v>34</v>
      </c>
      <c r="X21" s="5">
        <f t="array" ref="X21">INDEX($W$1:$W$42,MATCH(SMALL(COUNTIF($W$1:$W$42,"&lt;"&amp;$W$1:$W$42),ROW($W21:$X21)),COUNTIF($W$1:$W$42,"&lt;"&amp;$W$1:$W$42),0))</f>
        <v>24</v>
      </c>
      <c r="Y21" s="50" t="str">
        <f t="array" ref="Y21">INDEX($V$1:$V$42,SMALL(IF($W$1:$W$42=$X21,ROW($W$1:$W$42)),COUNTIF($X$1:$X21,$X21)),1)</f>
        <v>Isle of Wight</v>
      </c>
      <c r="Z21" s="6">
        <f t="shared" si="1"/>
        <v>21</v>
      </c>
      <c r="AC21" t="s">
        <v>222</v>
      </c>
      <c r="AD21" s="2">
        <f t="shared" si="2"/>
        <v>34</v>
      </c>
      <c r="AE21" s="5">
        <f t="array" ref="AE21">INDEX($AD$1:$AD$41,MATCH(SMALL(COUNTIF($AD$1:$AD$41,"&lt;"&amp;$AD$1:$AD$41),ROW($AD21:$AE21)),COUNTIF($AD$1:$AD$41,"&lt;"&amp;$AD$1:$AD$41),0))</f>
        <v>20</v>
      </c>
      <c r="AF21" s="50" t="str">
        <f t="array" ref="AF21">INDEX($AC$1:$AC$41,SMALL(IF($AD$1:$AD$41=$AE21,ROW($AD$1:$AD$41)),COUNTIF($AE$1:$AE21,$AE21)),1)</f>
        <v>South Somerset</v>
      </c>
      <c r="AG21" s="7">
        <f t="shared" si="3"/>
        <v>20</v>
      </c>
      <c r="AJ21" t="s">
        <v>97</v>
      </c>
      <c r="AK21" s="2">
        <f t="shared" si="4"/>
        <v>8</v>
      </c>
      <c r="AL21" s="5">
        <f t="array" ref="AL21">INDEX($AK$1:$AK$50,MATCH(SMALL(COUNTIF($AK$1:$AK$50,"&lt;"&amp;$AK$1:$AK$50),ROW($AK21:$AL21)),COUNTIF($AK$1:$AK$50,"&lt;"&amp;$AK$1:$AK$50),0))</f>
        <v>21</v>
      </c>
      <c r="AM21" s="50" t="str">
        <f t="array" ref="AM21">INDEX($AJ$1:$AJ$50,SMALL(IF($AK$1:$AK$50=$AL21,ROW($AK$1:$AK$50)),COUNTIF($AL$1:$AL21,$AL21)),1)</f>
        <v>Maidstone</v>
      </c>
      <c r="AN21" s="105">
        <f t="shared" si="5"/>
        <v>21</v>
      </c>
      <c r="AQ21" t="s">
        <v>75</v>
      </c>
      <c r="AR21" s="2">
        <f t="shared" si="6"/>
        <v>33</v>
      </c>
      <c r="AS21" s="5">
        <f t="array" ref="AS21">INDEX($AR$1:$AR$91,MATCH(SMALL(COUNTIF($AR$1:$AR$91,"&lt;"&amp;$AR$1:$AR$91),ROW($AR21:$AS21)),COUNTIF($AR$1:$AR$91,"&lt;"&amp;$AR$1:$AR$91),0))</f>
        <v>23</v>
      </c>
      <c r="AT21" s="50" t="str">
        <f t="array" ref="AT21">INDEX($AQ$1:$AQ$91,SMALL(IF($AR$1:$AR$91=$AS21,ROW($AR$1:$AR$91)),COUNTIF($AS$1:$AS21,$AS21)),1)</f>
        <v>St Albans</v>
      </c>
      <c r="AU21" s="105">
        <f t="shared" si="7"/>
        <v>23</v>
      </c>
    </row>
    <row r="22" spans="1:47" ht="14.4" x14ac:dyDescent="0.3">
      <c r="A22" s="22" t="s">
        <v>378</v>
      </c>
      <c r="B22" s="23" t="s">
        <v>255</v>
      </c>
      <c r="C22" s="22" t="str">
        <f>IFERROR(IFERROR(VLOOKUP(B22,classifications!$A$3:$B$330,2,FALSE),VLOOKUP(B22,'higher class'!$A$2:$B$33,2,FALSE)),"")</f>
        <v>Urban with Major Conurbation</v>
      </c>
      <c r="D22" s="22" t="str">
        <f>VLOOKUP(B22,region!$A$1:$B$344,2,FALSE)</f>
        <v>NE</v>
      </c>
      <c r="E22" s="17">
        <f>VLOOKUP(B22,happinessALL!$B$8:$N$431,VLOOKUP(frontsheet!$B$11,years!$A$1:$B$12,2,FALSE),FALSE)</f>
        <v>7.29</v>
      </c>
      <c r="F22" s="9"/>
      <c r="G22" s="9"/>
      <c r="H22" s="9"/>
      <c r="I22" s="21"/>
      <c r="M22" t="s">
        <v>24</v>
      </c>
      <c r="N22" t="str">
        <f>VLOOKUP(M22,class!A$1:B$370,2,FALSE)</f>
        <v>Unitary authority</v>
      </c>
      <c r="O22" s="22" t="str">
        <f>IFERROR(IFERROR(VLOOKUP(M22,classifications!$A$3:$B$340,2,FALSE),VLOOKUP(N22,'higher class'!$A$2:$B$33,2,FALSE)),"")</f>
        <v>Urban with Significant Rural (rural including hub towns 26-49%)</v>
      </c>
      <c r="P22" s="7">
        <f t="shared" si="9"/>
        <v>7.59</v>
      </c>
      <c r="Q22" s="49">
        <f t="shared" si="8"/>
        <v>17</v>
      </c>
      <c r="R22" s="49">
        <f t="shared" si="10"/>
        <v>17</v>
      </c>
      <c r="V22" t="s">
        <v>174</v>
      </c>
      <c r="W22" s="3">
        <f t="shared" si="0"/>
        <v>11</v>
      </c>
      <c r="X22" s="5">
        <f t="array" ref="X22">INDEX($W$1:$W$42,MATCH(SMALL(COUNTIF($W$1:$W$42,"&lt;"&amp;$W$1:$W$42),ROW($W22:$X22)),COUNTIF($W$1:$W$42,"&lt;"&amp;$W$1:$W$42),0))</f>
        <v>25</v>
      </c>
      <c r="Y22" s="50" t="str">
        <f t="array" ref="Y22">INDEX($V$1:$V$42,SMALL(IF($W$1:$W$42=$X22,ROW($W$1:$W$42)),COUNTIF($X$1:$X22,$X22)),1)</f>
        <v>Cornwall</v>
      </c>
      <c r="Z22" s="6">
        <f t="shared" si="1"/>
        <v>22</v>
      </c>
      <c r="AC22" t="s">
        <v>226</v>
      </c>
      <c r="AD22" s="2">
        <f t="shared" si="2"/>
        <v>27</v>
      </c>
      <c r="AE22" s="5">
        <f t="array" ref="AE22">INDEX($AD$1:$AD$41,MATCH(SMALL(COUNTIF($AD$1:$AD$41,"&lt;"&amp;$AD$1:$AD$41),ROW($AD22:$AE22)),COUNTIF($AD$1:$AD$41,"&lt;"&amp;$AD$1:$AD$41),0))</f>
        <v>22</v>
      </c>
      <c r="AF22" s="50" t="str">
        <f t="array" ref="AF22">INDEX($AC$1:$AC$41,SMALL(IF($AD$1:$AD$41=$AE22,ROW($AD$1:$AD$41)),COUNTIF($AE$1:$AE22,$AE22)),1)</f>
        <v>Wyre</v>
      </c>
      <c r="AG22" s="7">
        <f t="shared" si="3"/>
        <v>22</v>
      </c>
      <c r="AJ22" t="s">
        <v>103</v>
      </c>
      <c r="AK22" s="2">
        <f t="shared" si="4"/>
        <v>20</v>
      </c>
      <c r="AL22" s="5">
        <f t="array" ref="AL22">INDEX($AK$1:$AK$50,MATCH(SMALL(COUNTIF($AK$1:$AK$50,"&lt;"&amp;$AK$1:$AK$50),ROW($AK22:$AL22)),COUNTIF($AK$1:$AK$50,"&lt;"&amp;$AK$1:$AK$50),0))</f>
        <v>21</v>
      </c>
      <c r="AM22" s="50" t="str">
        <f t="array" ref="AM22">INDEX($AJ$1:$AJ$50,SMALL(IF($AK$1:$AK$50=$AL22,ROW($AK$1:$AK$50)),COUNTIF($AL$1:$AL22,$AL22)),1)</f>
        <v>Tonbridge and Malling</v>
      </c>
      <c r="AN22" s="105">
        <f t="shared" si="5"/>
        <v>21</v>
      </c>
      <c r="AQ22" t="s">
        <v>77</v>
      </c>
      <c r="AR22" s="2">
        <f t="shared" si="6"/>
        <v>80</v>
      </c>
      <c r="AS22" s="5">
        <f t="array" ref="AS22">INDEX($AR$1:$AR$91,MATCH(SMALL(COUNTIF($AR$1:$AR$91,"&lt;"&amp;$AR$1:$AR$91),ROW($AR22:$AS22)),COUNTIF($AR$1:$AR$91,"&lt;"&amp;$AR$1:$AR$91),0))</f>
        <v>24</v>
      </c>
      <c r="AT22" s="50" t="str">
        <f t="array" ref="AT22">INDEX($AQ$1:$AQ$91,SMALL(IF($AR$1:$AR$91=$AS22,ROW($AR$1:$AR$91)),COUNTIF($AS$1:$AS22,$AS22)),1)</f>
        <v>Castle Point</v>
      </c>
      <c r="AU22" s="105">
        <f t="shared" si="7"/>
        <v>24</v>
      </c>
    </row>
    <row r="23" spans="1:47" ht="14.4" x14ac:dyDescent="0.3">
      <c r="A23" s="22" t="s">
        <v>379</v>
      </c>
      <c r="B23" s="23" t="s">
        <v>272</v>
      </c>
      <c r="C23" s="22" t="str">
        <f>IFERROR(IFERROR(VLOOKUP(B23,classifications!$A$3:$B$330,2,FALSE),VLOOKUP(B23,'higher class'!$A$2:$B$33,2,FALSE)),"")</f>
        <v>Urban with Major Conurbation</v>
      </c>
      <c r="D23" s="22" t="str">
        <f>VLOOKUP(B23,region!$A$1:$B$344,2,FALSE)</f>
        <v>NE</v>
      </c>
      <c r="E23" s="17">
        <f>VLOOKUP(B23,happinessALL!$B$8:$N$431,VLOOKUP(frontsheet!$B$11,years!$A$1:$B$12,2,FALSE),FALSE)</f>
        <v>7.33</v>
      </c>
      <c r="F23" s="9"/>
      <c r="G23" s="9"/>
      <c r="H23" s="9"/>
      <c r="I23" s="21"/>
      <c r="M23" t="s">
        <v>25</v>
      </c>
      <c r="N23" t="str">
        <f>VLOOKUP(M23,class!A$1:B$370,2,FALSE)</f>
        <v>London borough</v>
      </c>
      <c r="O23" s="22" t="str">
        <f>IFERROR(IFERROR(VLOOKUP(M23,classifications!$A$3:$B$340,2,FALSE),VLOOKUP(N23,'higher class'!$A$2:$B$33,2,FALSE)),"")</f>
        <v>Urban with Major Conurbation</v>
      </c>
      <c r="P23" s="7">
        <f t="shared" si="9"/>
        <v>7.39</v>
      </c>
      <c r="Q23" s="49">
        <f t="shared" si="8"/>
        <v>29</v>
      </c>
      <c r="R23" s="49">
        <f t="shared" si="10"/>
        <v>29</v>
      </c>
      <c r="V23" t="s">
        <v>189</v>
      </c>
      <c r="W23" s="3">
        <f t="shared" si="0"/>
        <v>4</v>
      </c>
      <c r="X23" s="5">
        <f t="array" ref="X23">INDEX($W$1:$W$42,MATCH(SMALL(COUNTIF($W$1:$W$42,"&lt;"&amp;$W$1:$W$42),ROW($W23:$X23)),COUNTIF($W$1:$W$42,"&lt;"&amp;$W$1:$W$42),0))</f>
        <v>25</v>
      </c>
      <c r="Y23" s="50" t="str">
        <f t="array" ref="Y23">INDEX($V$1:$V$42,SMALL(IF($W$1:$W$42=$X23,ROW($W$1:$W$42)),COUNTIF($X$1:$X23,$X23)),1)</f>
        <v>West Lindsey</v>
      </c>
      <c r="Z23" s="6">
        <f t="shared" si="1"/>
        <v>22</v>
      </c>
      <c r="AC23" t="s">
        <v>233</v>
      </c>
      <c r="AD23" s="2">
        <f t="shared" si="2"/>
        <v>32</v>
      </c>
      <c r="AE23" s="5">
        <f t="array" ref="AE23">INDEX($AD$1:$AD$41,MATCH(SMALL(COUNTIF($AD$1:$AD$41,"&lt;"&amp;$AD$1:$AD$41),ROW($AD23:$AE23)),COUNTIF($AD$1:$AD$41,"&lt;"&amp;$AD$1:$AD$41),0))</f>
        <v>23</v>
      </c>
      <c r="AF23" s="50" t="str">
        <f t="array" ref="AF23">INDEX($AC$1:$AC$41,SMALL(IF($AD$1:$AD$41=$AE23,ROW($AD$1:$AD$41)),COUNTIF($AE$1:$AE23,$AE23)),1)</f>
        <v>King's Lynn and West Norfolk</v>
      </c>
      <c r="AG23" s="7">
        <f t="shared" si="3"/>
        <v>23</v>
      </c>
      <c r="AJ23" t="s">
        <v>117</v>
      </c>
      <c r="AK23" s="2">
        <f t="shared" si="4"/>
        <v>9</v>
      </c>
      <c r="AL23" s="5">
        <f t="array" ref="AL23">INDEX($AK$1:$AK$50,MATCH(SMALL(COUNTIF($AK$1:$AK$50,"&lt;"&amp;$AK$1:$AK$50),ROW($AK23:$AL23)),COUNTIF($AK$1:$AK$50,"&lt;"&amp;$AK$1:$AK$50),0))</f>
        <v>24</v>
      </c>
      <c r="AM23" s="50" t="str">
        <f t="array" ref="AM23">INDEX($AJ$1:$AJ$50,SMALL(IF($AK$1:$AK$50=$AL23,ROW($AK$1:$AK$50)),COUNTIF($AL$1:$AL23,$AL23)),1)</f>
        <v>Cheshire East</v>
      </c>
      <c r="AN23" s="105">
        <f t="shared" si="5"/>
        <v>24</v>
      </c>
      <c r="AQ23" t="s">
        <v>80</v>
      </c>
      <c r="AR23" s="2">
        <f t="shared" si="6"/>
        <v>71</v>
      </c>
      <c r="AS23" s="5">
        <f t="array" ref="AS23">INDEX($AR$1:$AR$91,MATCH(SMALL(COUNTIF($AR$1:$AR$91,"&lt;"&amp;$AR$1:$AR$91),ROW($AR23:$AS23)),COUNTIF($AR$1:$AR$91,"&lt;"&amp;$AR$1:$AR$91),0))</f>
        <v>25</v>
      </c>
      <c r="AT23" s="50" t="str">
        <f t="array" ref="AT23">INDEX($AQ$1:$AQ$91,SMALL(IF($AR$1:$AR$91=$AS23,ROW($AR$1:$AR$91)),COUNTIF($AS$1:$AS23,$AS23)),1)</f>
        <v>Hartlepool</v>
      </c>
      <c r="AU23" s="105">
        <f t="shared" si="7"/>
        <v>25</v>
      </c>
    </row>
    <row r="24" spans="1:47" ht="14.4" x14ac:dyDescent="0.3">
      <c r="A24" s="22"/>
      <c r="B24" s="23"/>
      <c r="C24" s="22"/>
      <c r="D24" s="22"/>
      <c r="E24" s="9"/>
      <c r="F24" s="9"/>
      <c r="G24" s="9"/>
      <c r="H24" s="9"/>
      <c r="I24" s="21"/>
      <c r="M24" t="s">
        <v>26</v>
      </c>
      <c r="N24" t="str">
        <f>VLOOKUP(M24,class!A$1:B$370,2,FALSE)</f>
        <v>Metropolitan district</v>
      </c>
      <c r="O24" s="22" t="str">
        <f>IFERROR(IFERROR(VLOOKUP(M24,classifications!$A$3:$B$340,2,FALSE),VLOOKUP(N24,'higher class'!$A$2:$B$33,2,FALSE)),"")</f>
        <v>Urban with Major Conurbation</v>
      </c>
      <c r="P24" s="7">
        <f t="shared" si="9"/>
        <v>7.18</v>
      </c>
      <c r="Q24" s="49">
        <f t="shared" si="8"/>
        <v>61</v>
      </c>
      <c r="R24" s="49">
        <f t="shared" si="10"/>
        <v>61</v>
      </c>
      <c r="V24" t="s">
        <v>191</v>
      </c>
      <c r="W24" s="3">
        <f t="shared" si="0"/>
        <v>37</v>
      </c>
      <c r="X24" s="5">
        <f t="array" ref="X24">INDEX($W$1:$W$42,MATCH(SMALL(COUNTIF($W$1:$W$42,"&lt;"&amp;$W$1:$W$42),ROW($W24:$X24)),COUNTIF($W$1:$W$42,"&lt;"&amp;$W$1:$W$42),0))</f>
        <v>27</v>
      </c>
      <c r="Y24" s="50" t="str">
        <f t="array" ref="Y24">INDEX($V$1:$V$42,SMALL(IF($W$1:$W$42=$X24,ROW($W$1:$W$42)),COUNTIF($X$1:$X24,$X24)),1)</f>
        <v>Cotswold</v>
      </c>
      <c r="Z24" s="6">
        <f t="shared" si="1"/>
        <v>24</v>
      </c>
      <c r="AC24" t="s">
        <v>236</v>
      </c>
      <c r="AD24" s="2">
        <f t="shared" si="2"/>
        <v>2</v>
      </c>
      <c r="AE24" s="5">
        <f t="array" ref="AE24">INDEX($AD$1:$AD$41,MATCH(SMALL(COUNTIF($AD$1:$AD$41,"&lt;"&amp;$AD$1:$AD$41),ROW($AD24:$AE24)),COUNTIF($AD$1:$AD$41,"&lt;"&amp;$AD$1:$AD$41),0))</f>
        <v>24</v>
      </c>
      <c r="AF24" s="50" t="str">
        <f t="array" ref="AF24">INDEX($AC$1:$AC$41,SMALL(IF($AD$1:$AD$41=$AE24,ROW($AD$1:$AD$41)),COUNTIF($AE$1:$AE24,$AE24)),1)</f>
        <v>Hinckley and Bosworth</v>
      </c>
      <c r="AG24" s="7">
        <f t="shared" si="3"/>
        <v>24</v>
      </c>
      <c r="AJ24" t="s">
        <v>127</v>
      </c>
      <c r="AK24" s="2">
        <f t="shared" si="4"/>
        <v>17</v>
      </c>
      <c r="AL24" s="5">
        <f t="array" ref="AL24">INDEX($AK$1:$AK$50,MATCH(SMALL(COUNTIF($AK$1:$AK$50,"&lt;"&amp;$AK$1:$AK$50),ROW($AK24:$AL24)),COUNTIF($AK$1:$AK$50,"&lt;"&amp;$AK$1:$AK$50),0))</f>
        <v>24</v>
      </c>
      <c r="AM24" s="50" t="str">
        <f t="array" ref="AM24">INDEX($AJ$1:$AJ$50,SMALL(IF($AK$1:$AK$50=$AL24,ROW($AK$1:$AK$50)),COUNTIF($AL$1:$AL24,$AL24)),1)</f>
        <v>Colchester</v>
      </c>
      <c r="AN24" s="105">
        <f t="shared" si="5"/>
        <v>24</v>
      </c>
      <c r="AQ24" t="s">
        <v>83</v>
      </c>
      <c r="AR24" s="2">
        <f t="shared" si="6"/>
        <v>63</v>
      </c>
      <c r="AS24" s="5">
        <f t="array" ref="AS24">INDEX($AR$1:$AR$91,MATCH(SMALL(COUNTIF($AR$1:$AR$91,"&lt;"&amp;$AR$1:$AR$91),ROW($AR24:$AS24)),COUNTIF($AR$1:$AR$91,"&lt;"&amp;$AR$1:$AR$91),0))</f>
        <v>26</v>
      </c>
      <c r="AT24" s="50" t="str">
        <f t="array" ref="AT24">INDEX($AQ$1:$AQ$91,SMALL(IF($AR$1:$AR$91=$AS24,ROW($AR$1:$AR$91)),COUNTIF($AS$1:$AS24,$AS24)),1)</f>
        <v>Oxford</v>
      </c>
      <c r="AU24" s="105">
        <f t="shared" si="7"/>
        <v>26</v>
      </c>
    </row>
    <row r="25" spans="1:47" ht="14.4" x14ac:dyDescent="0.3">
      <c r="A25" s="19" t="s">
        <v>380</v>
      </c>
      <c r="B25" s="20" t="s">
        <v>381</v>
      </c>
      <c r="C25" s="45"/>
      <c r="D25" s="45"/>
      <c r="E25" s="17"/>
      <c r="F25" s="9"/>
      <c r="G25" s="9"/>
      <c r="H25" s="9"/>
      <c r="I25" s="21"/>
      <c r="M25" t="s">
        <v>27</v>
      </c>
      <c r="N25" t="str">
        <f>VLOOKUP(M25,class!A$1:B$370,2,FALSE)</f>
        <v>Shire district</v>
      </c>
      <c r="O25" s="22" t="str">
        <f>IFERROR(IFERROR(VLOOKUP(M25,classifications!$A$3:$B$340,2,FALSE),VLOOKUP(N25,'higher class'!$A$2:$B$33,2,FALSE)),"")</f>
        <v>Urban with City and Town</v>
      </c>
      <c r="P25" s="7">
        <f t="shared" si="9"/>
        <v>7.43</v>
      </c>
      <c r="Q25" s="49">
        <f t="shared" si="8"/>
        <v>36</v>
      </c>
      <c r="R25" s="49">
        <f t="shared" si="10"/>
        <v>36</v>
      </c>
      <c r="V25" t="s">
        <v>194</v>
      </c>
      <c r="W25" s="3">
        <f t="shared" si="0"/>
        <v>19</v>
      </c>
      <c r="X25" s="5">
        <f t="array" ref="X25">INDEX($W$1:$W$42,MATCH(SMALL(COUNTIF($W$1:$W$42,"&lt;"&amp;$W$1:$W$42),ROW($W25:$X25)),COUNTIF($W$1:$W$42,"&lt;"&amp;$W$1:$W$42),0))</f>
        <v>28</v>
      </c>
      <c r="Y25" s="50" t="str">
        <f t="array" ref="Y25">INDEX($V$1:$V$42,SMALL(IF($W$1:$W$42=$X25,ROW($W$1:$W$42)),COUNTIF($X$1:$X25,$X25)),1)</f>
        <v>Harborough</v>
      </c>
      <c r="Z25" s="6">
        <f t="shared" si="1"/>
        <v>25</v>
      </c>
      <c r="AC25" t="s">
        <v>238</v>
      </c>
      <c r="AD25" s="2">
        <f t="shared" si="2"/>
        <v>6</v>
      </c>
      <c r="AE25" s="5">
        <f t="array" ref="AE25">INDEX($AD$1:$AD$41,MATCH(SMALL(COUNTIF($AD$1:$AD$41,"&lt;"&amp;$AD$1:$AD$41),ROW($AD25:$AE25)),COUNTIF($AD$1:$AD$41,"&lt;"&amp;$AD$1:$AD$41),0))</f>
        <v>25</v>
      </c>
      <c r="AF25" s="50" t="str">
        <f t="array" ref="AF25">INDEX($AC$1:$AC$41,SMALL(IF($AD$1:$AD$41=$AE25,ROW($AD$1:$AD$41)),COUNTIF($AE$1:$AE25,$AE25)),1)</f>
        <v>Horsham</v>
      </c>
      <c r="AG25" s="7">
        <f t="shared" si="3"/>
        <v>25</v>
      </c>
      <c r="AJ25" t="s">
        <v>129</v>
      </c>
      <c r="AK25" s="2">
        <f t="shared" si="4"/>
        <v>34</v>
      </c>
      <c r="AL25" s="5">
        <f t="array" ref="AL25">INDEX($AK$1:$AK$50,MATCH(SMALL(COUNTIF($AK$1:$AK$50,"&lt;"&amp;$AK$1:$AK$50),ROW($AK25:$AL25)),COUNTIF($AK$1:$AK$50,"&lt;"&amp;$AK$1:$AK$50),0))</f>
        <v>26</v>
      </c>
      <c r="AM25" s="50" t="str">
        <f t="array" ref="AM25">INDEX($AJ$1:$AJ$50,SMALL(IF($AK$1:$AK$50=$AL25,ROW($AK$1:$AK$50)),COUNTIF($AL$1:$AL25,$AL25)),1)</f>
        <v>North Lincolnshire</v>
      </c>
      <c r="AN25" s="105">
        <f t="shared" si="5"/>
        <v>26</v>
      </c>
      <c r="AQ25" t="s">
        <v>98</v>
      </c>
      <c r="AR25" s="2">
        <f t="shared" si="6"/>
        <v>88</v>
      </c>
      <c r="AS25" s="5">
        <f t="array" ref="AS25">INDEX($AR$1:$AR$91,MATCH(SMALL(COUNTIF($AR$1:$AR$91,"&lt;"&amp;$AR$1:$AR$91),ROW($AR25:$AS25)),COUNTIF($AR$1:$AR$91,"&lt;"&amp;$AR$1:$AR$91),0))</f>
        <v>27</v>
      </c>
      <c r="AT25" s="50" t="str">
        <f t="array" ref="AT25">INDEX($AQ$1:$AQ$91,SMALL(IF($AR$1:$AR$91=$AS25,ROW($AR$1:$AR$91)),COUNTIF($AS$1:$AS25,$AS25)),1)</f>
        <v>Redditch</v>
      </c>
      <c r="AU25" s="105">
        <f t="shared" si="7"/>
        <v>27</v>
      </c>
    </row>
    <row r="26" spans="1:47" ht="14.4" x14ac:dyDescent="0.3">
      <c r="A26" s="22" t="s">
        <v>382</v>
      </c>
      <c r="B26" s="23" t="s">
        <v>28</v>
      </c>
      <c r="C26" s="22" t="str">
        <f>IFERROR(IFERROR(VLOOKUP(B26,classifications!$A$3:$B$330,2,FALSE),VLOOKUP(B26,'higher class'!$A$2:$B$33,2,FALSE)),"")</f>
        <v>Urban with City and Town</v>
      </c>
      <c r="D26" s="22" t="str">
        <f>VLOOKUP(B26,region!$A$1:$B$344,2,FALSE)</f>
        <v>NW</v>
      </c>
      <c r="E26" s="17">
        <f>VLOOKUP(B26,happinessALL!$B$8:$N$431,VLOOKUP(frontsheet!$B$11,years!$A$1:$B$12,2,FALSE),FALSE)</f>
        <v>7.43</v>
      </c>
      <c r="F26" s="9"/>
      <c r="G26" s="9"/>
      <c r="H26" s="9"/>
      <c r="I26" s="21"/>
      <c r="M26" t="s">
        <v>28</v>
      </c>
      <c r="N26" t="str">
        <f>VLOOKUP(M26,class!A$1:B$370,2,FALSE)</f>
        <v>Unitary authority</v>
      </c>
      <c r="O26" s="22" t="str">
        <f>IFERROR(IFERROR(VLOOKUP(M26,classifications!$A$3:$B$340,2,FALSE),VLOOKUP(N26,'higher class'!$A$2:$B$33,2,FALSE)),"")</f>
        <v>Urban with City and Town</v>
      </c>
      <c r="P26" s="7">
        <f t="shared" si="9"/>
        <v>7.43</v>
      </c>
      <c r="Q26" s="49">
        <f t="shared" si="8"/>
        <v>36</v>
      </c>
      <c r="R26" s="49">
        <f t="shared" si="10"/>
        <v>36</v>
      </c>
      <c r="V26" t="s">
        <v>216</v>
      </c>
      <c r="W26" s="3">
        <f t="shared" si="0"/>
        <v>22</v>
      </c>
      <c r="X26" s="5">
        <f t="array" ref="X26">INDEX($W$1:$W$42,MATCH(SMALL(COUNTIF($W$1:$W$42,"&lt;"&amp;$W$1:$W$42),ROW($W26:$X26)),COUNTIF($W$1:$W$42,"&lt;"&amp;$W$1:$W$42),0))</f>
        <v>28</v>
      </c>
      <c r="Y26" s="50" t="str">
        <f t="array" ref="Y26">INDEX($V$1:$V$42,SMALL(IF($W$1:$W$42=$X26,ROW($W$1:$W$42)),COUNTIF($X$1:$X26,$X26)),1)</f>
        <v>South Oxfordshire</v>
      </c>
      <c r="Z26" s="6">
        <f t="shared" si="1"/>
        <v>25</v>
      </c>
      <c r="AC26" t="s">
        <v>1032</v>
      </c>
      <c r="AD26" s="2">
        <f t="shared" si="2"/>
        <v>20</v>
      </c>
      <c r="AE26" s="5">
        <f t="array" ref="AE26">INDEX($AD$1:$AD$41,MATCH(SMALL(COUNTIF($AD$1:$AD$41,"&lt;"&amp;$AD$1:$AD$41),ROW($AD26:$AE26)),COUNTIF($AD$1:$AD$41,"&lt;"&amp;$AD$1:$AD$41),0))</f>
        <v>25</v>
      </c>
      <c r="AF26" s="50" t="str">
        <f t="array" ref="AF26">INDEX($AC$1:$AC$41,SMALL(IF($AD$1:$AD$41=$AE26,ROW($AD$1:$AD$41)),COUNTIF($AE$1:$AE26,$AE26)),1)</f>
        <v>West Suffolk</v>
      </c>
      <c r="AG26" s="7">
        <f t="shared" si="3"/>
        <v>25</v>
      </c>
      <c r="AJ26" t="s">
        <v>155</v>
      </c>
      <c r="AK26" s="2">
        <f t="shared" si="4"/>
        <v>5</v>
      </c>
      <c r="AL26" s="5">
        <f t="array" ref="AL26">INDEX($AK$1:$AK$50,MATCH(SMALL(COUNTIF($AK$1:$AK$50,"&lt;"&amp;$AK$1:$AK$50),ROW($AK26:$AL26)),COUNTIF($AK$1:$AK$50,"&lt;"&amp;$AK$1:$AK$50),0))</f>
        <v>27</v>
      </c>
      <c r="AM26" s="50" t="str">
        <f t="array" ref="AM26">INDEX($AJ$1:$AJ$50,SMALL(IF($AK$1:$AK$50=$AL26,ROW($AK$1:$AK$50)),COUNTIF($AL$1:$AL26,$AL26)),1)</f>
        <v>Cherwell</v>
      </c>
      <c r="AN26" s="105">
        <f t="shared" si="5"/>
        <v>27</v>
      </c>
      <c r="AQ26" t="s">
        <v>99</v>
      </c>
      <c r="AR26" s="2">
        <f t="shared" si="6"/>
        <v>59</v>
      </c>
      <c r="AS26" s="5">
        <f t="array" ref="AS26">INDEX($AR$1:$AR$91,MATCH(SMALL(COUNTIF($AR$1:$AR$91,"&lt;"&amp;$AR$1:$AR$91),ROW($AR26:$AS26)),COUNTIF($AR$1:$AR$91,"&lt;"&amp;$AR$1:$AR$91),0))</f>
        <v>28</v>
      </c>
      <c r="AT26" s="50" t="str">
        <f t="array" ref="AT26">INDEX($AQ$1:$AQ$91,SMALL(IF($AR$1:$AR$91=$AS26,ROW($AR$1:$AR$91)),COUNTIF($AS$1:$AS26,$AS26)),1)</f>
        <v>Oadby and Wigston</v>
      </c>
      <c r="AU26" s="105">
        <f t="shared" si="7"/>
        <v>28</v>
      </c>
    </row>
    <row r="27" spans="1:47" ht="14.4" x14ac:dyDescent="0.3">
      <c r="A27" s="22" t="s">
        <v>383</v>
      </c>
      <c r="B27" s="23" t="s">
        <v>29</v>
      </c>
      <c r="C27" s="22" t="str">
        <f>IFERROR(IFERROR(VLOOKUP(B27,classifications!$A$3:$B$330,2,FALSE),VLOOKUP(B27,'higher class'!$A$2:$B$33,2,FALSE)),"")</f>
        <v>Urban with City and Town</v>
      </c>
      <c r="D27" s="22" t="str">
        <f>VLOOKUP(B27,region!$A$1:$B$344,2,FALSE)</f>
        <v>NW</v>
      </c>
      <c r="E27" s="17">
        <f>VLOOKUP(B27,happinessALL!$B$8:$N$431,VLOOKUP(frontsheet!$B$11,years!$A$1:$B$12,2,FALSE),FALSE)</f>
        <v>7.31</v>
      </c>
      <c r="F27" s="9"/>
      <c r="G27" s="9"/>
      <c r="H27" s="9"/>
      <c r="I27" s="21"/>
      <c r="M27" t="s">
        <v>29</v>
      </c>
      <c r="N27" t="str">
        <f>VLOOKUP(M27,class!A$1:B$370,2,FALSE)</f>
        <v>Unitary authority</v>
      </c>
      <c r="O27" s="22" t="str">
        <f>IFERROR(IFERROR(VLOOKUP(M27,classifications!$A$3:$B$340,2,FALSE),VLOOKUP(N27,'higher class'!$A$2:$B$33,2,FALSE)),"")</f>
        <v>Urban with City and Town</v>
      </c>
      <c r="P27" s="7">
        <f t="shared" si="9"/>
        <v>7.31</v>
      </c>
      <c r="Q27" s="49">
        <f t="shared" si="8"/>
        <v>57</v>
      </c>
      <c r="R27" s="49">
        <f t="shared" si="10"/>
        <v>57</v>
      </c>
      <c r="V27" t="s">
        <v>218</v>
      </c>
      <c r="W27" s="3">
        <f t="shared" si="0"/>
        <v>9999</v>
      </c>
      <c r="X27" s="5">
        <f t="array" ref="X27">INDEX($W$1:$W$42,MATCH(SMALL(COUNTIF($W$1:$W$42,"&lt;"&amp;$W$1:$W$42),ROW($W27:$X27)),COUNTIF($W$1:$W$42,"&lt;"&amp;$W$1:$W$42),0))</f>
        <v>30</v>
      </c>
      <c r="Y27" s="50" t="str">
        <f t="array" ref="Y27">INDEX($V$1:$V$42,SMALL(IF($W$1:$W$42=$X27,ROW($W$1:$W$42)),COUNTIF($X$1:$X27,$X27)),1)</f>
        <v>East Hampshire</v>
      </c>
      <c r="Z27" s="6">
        <f t="shared" si="1"/>
        <v>27</v>
      </c>
      <c r="AC27" t="s">
        <v>242</v>
      </c>
      <c r="AD27" s="2">
        <f t="shared" si="2"/>
        <v>39</v>
      </c>
      <c r="AE27" s="5">
        <f t="array" ref="AE27">INDEX($AD$1:$AD$41,MATCH(SMALL(COUNTIF($AD$1:$AD$41,"&lt;"&amp;$AD$1:$AD$41),ROW($AD27:$AE27)),COUNTIF($AD$1:$AD$41,"&lt;"&amp;$AD$1:$AD$41),0))</f>
        <v>27</v>
      </c>
      <c r="AF27" s="50" t="str">
        <f t="array" ref="AF27">INDEX($AC$1:$AC$41,SMALL(IF($AD$1:$AD$41=$AE27,ROW($AD$1:$AD$41)),COUNTIF($AE$1:$AE27,$AE27)),1)</f>
        <v>Rushcliffe</v>
      </c>
      <c r="AG27" s="7">
        <f t="shared" si="3"/>
        <v>27</v>
      </c>
      <c r="AJ27" t="s">
        <v>158</v>
      </c>
      <c r="AK27" s="2">
        <f t="shared" si="4"/>
        <v>31</v>
      </c>
      <c r="AL27" s="5">
        <f t="array" ref="AL27">INDEX($AK$1:$AK$50,MATCH(SMALL(COUNTIF($AK$1:$AK$50,"&lt;"&amp;$AK$1:$AK$50),ROW($AK27:$AL27)),COUNTIF($AK$1:$AK$50,"&lt;"&amp;$AK$1:$AK$50),0))</f>
        <v>28</v>
      </c>
      <c r="AM27" s="50" t="str">
        <f t="array" ref="AM27">INDEX($AJ$1:$AJ$50,SMALL(IF($AK$1:$AK$50=$AL27,ROW($AK$1:$AK$50)),COUNTIF($AL$1:$AL27,$AL27)),1)</f>
        <v>West Lancashire</v>
      </c>
      <c r="AN27" s="105">
        <f t="shared" si="5"/>
        <v>28</v>
      </c>
      <c r="AQ27" t="s">
        <v>106</v>
      </c>
      <c r="AR27" s="2">
        <f t="shared" si="6"/>
        <v>52</v>
      </c>
      <c r="AS27" s="5">
        <f t="array" ref="AS27">INDEX($AR$1:$AR$91,MATCH(SMALL(COUNTIF($AR$1:$AR$91,"&lt;"&amp;$AR$1:$AR$91),ROW($AR27:$AS27)),COUNTIF($AR$1:$AR$91,"&lt;"&amp;$AR$1:$AR$91),0))</f>
        <v>29</v>
      </c>
      <c r="AT27" s="50" t="str">
        <f t="array" ref="AT27">INDEX($AQ$1:$AQ$91,SMALL(IF($AR$1:$AR$91=$AS27,ROW($AR$1:$AR$91)),COUNTIF($AS$1:$AS27,$AS27)),1)</f>
        <v>Telford and Wrekin</v>
      </c>
      <c r="AU27" s="105">
        <f t="shared" si="7"/>
        <v>29</v>
      </c>
    </row>
    <row r="28" spans="1:47" ht="14.4" x14ac:dyDescent="0.3">
      <c r="A28" s="22" t="s">
        <v>384</v>
      </c>
      <c r="B28" s="23" t="s">
        <v>61</v>
      </c>
      <c r="C28" s="22" t="str">
        <f>IFERROR(IFERROR(VLOOKUP(B28,classifications!$A$3:$B$330,2,FALSE),VLOOKUP(B28,'higher class'!$A$2:$B$33,2,FALSE)),"")</f>
        <v>Urban with Significant Rural (rural including hub towns 26-49%)</v>
      </c>
      <c r="D28" s="22" t="str">
        <f>VLOOKUP(B28,region!$A$1:$B$344,2,FALSE)</f>
        <v>NW</v>
      </c>
      <c r="E28" s="17">
        <f>VLOOKUP(B28,happinessALL!$B$8:$N$431,VLOOKUP(frontsheet!$B$11,years!$A$1:$B$12,2,FALSE),FALSE)</f>
        <v>7.56</v>
      </c>
      <c r="F28" s="9"/>
      <c r="G28" s="9"/>
      <c r="H28" s="9"/>
      <c r="I28" s="21"/>
      <c r="M28" t="s">
        <v>30</v>
      </c>
      <c r="N28" t="str">
        <f>VLOOKUP(M28,class!A$1:B$370,2,FALSE)</f>
        <v>Shire district</v>
      </c>
      <c r="O28" s="22" t="str">
        <f>IFERROR(IFERROR(VLOOKUP(M28,classifications!$A$3:$B$340,2,FALSE),VLOOKUP(N28,'higher class'!$A$2:$B$33,2,FALSE)),"")</f>
        <v>Urban with Significant Rural (rural including hub towns 26-49%)</v>
      </c>
      <c r="P28" s="7">
        <f t="shared" si="9"/>
        <v>7.05</v>
      </c>
      <c r="Q28" s="49">
        <f t="shared" si="8"/>
        <v>50</v>
      </c>
      <c r="R28" s="49">
        <f t="shared" si="10"/>
        <v>50</v>
      </c>
      <c r="V28" t="s">
        <v>228</v>
      </c>
      <c r="W28" s="3">
        <f t="shared" si="0"/>
        <v>12</v>
      </c>
      <c r="X28" s="5">
        <f t="array" ref="X28">INDEX($W$1:$W$42,MATCH(SMALL(COUNTIF($W$1:$W$42,"&lt;"&amp;$W$1:$W$42),ROW($W28:$X28)),COUNTIF($W$1:$W$42,"&lt;"&amp;$W$1:$W$42),0))</f>
        <v>31</v>
      </c>
      <c r="Y28" s="50" t="str">
        <f t="array" ref="Y28">INDEX($V$1:$V$42,SMALL(IF($W$1:$W$42=$X28,ROW($W$1:$W$42)),COUNTIF($X$1:$X28,$X28)),1)</f>
        <v>Derbyshire Dales</v>
      </c>
      <c r="Z28" s="6">
        <f t="shared" si="1"/>
        <v>28</v>
      </c>
      <c r="AC28" t="s">
        <v>246</v>
      </c>
      <c r="AD28" s="2">
        <f t="shared" si="2"/>
        <v>10</v>
      </c>
      <c r="AE28" s="5">
        <f t="array" ref="AE28">INDEX($AD$1:$AD$41,MATCH(SMALL(COUNTIF($AD$1:$AD$41,"&lt;"&amp;$AD$1:$AD$41),ROW($AD28:$AE28)),COUNTIF($AD$1:$AD$41,"&lt;"&amp;$AD$1:$AD$41),0))</f>
        <v>28</v>
      </c>
      <c r="AF28" s="50" t="str">
        <f t="array" ref="AF28">INDEX($AC$1:$AC$41,SMALL(IF($AD$1:$AD$41=$AE28,ROW($AD$1:$AD$41)),COUNTIF($AE$1:$AE28,$AE28)),1)</f>
        <v>Bassetlaw</v>
      </c>
      <c r="AG28" s="7">
        <f t="shared" si="3"/>
        <v>28</v>
      </c>
      <c r="AJ28" t="s">
        <v>160</v>
      </c>
      <c r="AK28" s="2">
        <f t="shared" si="4"/>
        <v>35</v>
      </c>
      <c r="AL28" s="5">
        <f t="array" ref="AL28">INDEX($AK$1:$AK$50,MATCH(SMALL(COUNTIF($AK$1:$AK$50,"&lt;"&amp;$AK$1:$AK$50),ROW($AK28:$AL28)),COUNTIF($AK$1:$AK$50,"&lt;"&amp;$AK$1:$AK$50),0))</f>
        <v>29</v>
      </c>
      <c r="AM28" s="50" t="str">
        <f t="array" ref="AM28">INDEX($AJ$1:$AJ$50,SMALL(IF($AK$1:$AK$50=$AL28,ROW($AK$1:$AK$50)),COUNTIF($AL$1:$AL28,$AL28)),1)</f>
        <v>New Forest</v>
      </c>
      <c r="AN28" s="105">
        <f t="shared" si="5"/>
        <v>29</v>
      </c>
      <c r="AQ28" t="s">
        <v>107</v>
      </c>
      <c r="AR28" s="2">
        <f t="shared" si="6"/>
        <v>18</v>
      </c>
      <c r="AS28" s="5">
        <f t="array" ref="AS28">INDEX($AR$1:$AR$91,MATCH(SMALL(COUNTIF($AR$1:$AR$91,"&lt;"&amp;$AR$1:$AR$91),ROW($AR28:$AS28)),COUNTIF($AR$1:$AR$91,"&lt;"&amp;$AR$1:$AR$91),0))</f>
        <v>30</v>
      </c>
      <c r="AT28" s="50" t="str">
        <f t="array" ref="AT28">INDEX($AQ$1:$AQ$91,SMALL(IF($AR$1:$AR$91=$AS28,ROW($AR$1:$AR$91)),COUNTIF($AS$1:$AS28,$AS28)),1)</f>
        <v>South Ribble</v>
      </c>
      <c r="AU28" s="105">
        <f t="shared" si="7"/>
        <v>30</v>
      </c>
    </row>
    <row r="29" spans="1:47" ht="14.4" x14ac:dyDescent="0.3">
      <c r="A29" s="22" t="s">
        <v>385</v>
      </c>
      <c r="B29" s="23" t="s">
        <v>62</v>
      </c>
      <c r="C29" s="22" t="str">
        <f>IFERROR(IFERROR(VLOOKUP(B29,classifications!$A$3:$B$330,2,FALSE),VLOOKUP(B29,'higher class'!$A$2:$B$33,2,FALSE)),"")</f>
        <v>Urban with Significant Rural (rural including hub towns 26-49%)</v>
      </c>
      <c r="D29" s="22" t="str">
        <f>VLOOKUP(B29,region!$A$1:$B$344,2,FALSE)</f>
        <v>NW</v>
      </c>
      <c r="E29" s="17">
        <f>VLOOKUP(B29,happinessALL!$B$8:$N$431,VLOOKUP(frontsheet!$B$11,years!$A$1:$B$12,2,FALSE),FALSE)</f>
        <v>7.29</v>
      </c>
      <c r="F29" s="9"/>
      <c r="G29" s="9"/>
      <c r="H29" s="9"/>
      <c r="I29" s="21"/>
      <c r="M29" t="s">
        <v>31</v>
      </c>
      <c r="N29" t="str">
        <f>VLOOKUP(M29,class!A$1:B$370,2,FALSE)</f>
        <v>Metropolitan district</v>
      </c>
      <c r="O29" s="22" t="str">
        <f>IFERROR(IFERROR(VLOOKUP(M29,classifications!$A$3:$B$340,2,FALSE),VLOOKUP(N29,'higher class'!$A$2:$B$33,2,FALSE)),"")</f>
        <v>Urban with Major Conurbation</v>
      </c>
      <c r="P29" s="7">
        <f t="shared" si="9"/>
        <v>7.61</v>
      </c>
      <c r="Q29" s="49">
        <f t="shared" si="8"/>
        <v>10</v>
      </c>
      <c r="R29" s="49">
        <f t="shared" si="10"/>
        <v>10</v>
      </c>
      <c r="V29" t="s">
        <v>229</v>
      </c>
      <c r="W29" s="3">
        <f t="shared" si="0"/>
        <v>6</v>
      </c>
      <c r="X29" s="5">
        <f t="array" ref="X29">INDEX($W$1:$W$42,MATCH(SMALL(COUNTIF($W$1:$W$42,"&lt;"&amp;$W$1:$W$42),ROW($W29:$X29)),COUNTIF($W$1:$W$42,"&lt;"&amp;$W$1:$W$42),0))</f>
        <v>32</v>
      </c>
      <c r="Y29" s="50" t="str">
        <f t="array" ref="Y29">INDEX($V$1:$V$42,SMALL(IF($W$1:$W$42=$X29,ROW($W$1:$W$42)),COUNTIF($X$1:$X29,$X29)),1)</f>
        <v>Huntingdonshire</v>
      </c>
      <c r="Z29" s="6">
        <f t="shared" si="1"/>
        <v>29</v>
      </c>
      <c r="AC29" t="s">
        <v>247</v>
      </c>
      <c r="AD29" s="2">
        <f t="shared" si="2"/>
        <v>11</v>
      </c>
      <c r="AE29" s="5">
        <f t="array" ref="AE29">INDEX($AD$1:$AD$41,MATCH(SMALL(COUNTIF($AD$1:$AD$41,"&lt;"&amp;$AD$1:$AD$41),ROW($AD29:$AE29)),COUNTIF($AD$1:$AD$41,"&lt;"&amp;$AD$1:$AD$41),0))</f>
        <v>29</v>
      </c>
      <c r="AF29" s="50" t="str">
        <f t="array" ref="AF29">INDEX($AC$1:$AC$41,SMALL(IF($AD$1:$AD$41=$AE29,ROW($AD$1:$AD$41)),COUNTIF($AE$1:$AE29,$AE29)),1)</f>
        <v>Durham</v>
      </c>
      <c r="AG29" s="7">
        <f t="shared" si="3"/>
        <v>29</v>
      </c>
      <c r="AJ29" t="s">
        <v>164</v>
      </c>
      <c r="AK29" s="2">
        <f t="shared" si="4"/>
        <v>21</v>
      </c>
      <c r="AL29" s="5">
        <f t="array" ref="AL29">INDEX($AK$1:$AK$50,MATCH(SMALL(COUNTIF($AK$1:$AK$50,"&lt;"&amp;$AK$1:$AK$50),ROW($AK29:$AL29)),COUNTIF($AK$1:$AK$50,"&lt;"&amp;$AK$1:$AK$50),0))</f>
        <v>29</v>
      </c>
      <c r="AM29" s="50" t="str">
        <f t="array" ref="AM29">INDEX($AJ$1:$AJ$50,SMALL(IF($AK$1:$AK$50=$AL29,ROW($AK$1:$AK$50)),COUNTIF($AL$1:$AL29,$AL29)),1)</f>
        <v>Redcar and Cleveland</v>
      </c>
      <c r="AN29" s="105">
        <f t="shared" si="5"/>
        <v>29</v>
      </c>
      <c r="AQ29" t="s">
        <v>111</v>
      </c>
      <c r="AR29" s="2">
        <f t="shared" si="6"/>
        <v>21</v>
      </c>
      <c r="AS29" s="5">
        <f t="array" ref="AS29">INDEX($AR$1:$AR$91,MATCH(SMALL(COUNTIF($AR$1:$AR$91,"&lt;"&amp;$AR$1:$AR$91),ROW($AR29:$AS29)),COUNTIF($AR$1:$AR$91,"&lt;"&amp;$AR$1:$AR$91),0))</f>
        <v>31</v>
      </c>
      <c r="AT29" s="50" t="str">
        <f t="array" ref="AT29">INDEX($AQ$1:$AQ$91,SMALL(IF($AR$1:$AR$91=$AS29,ROW($AR$1:$AR$91)),COUNTIF($AS$1:$AS29,$AS29)),1)</f>
        <v>Worcester</v>
      </c>
      <c r="AU29" s="105">
        <f t="shared" si="7"/>
        <v>31</v>
      </c>
    </row>
    <row r="30" spans="1:47" ht="14.4" x14ac:dyDescent="0.3">
      <c r="A30" s="22" t="s">
        <v>386</v>
      </c>
      <c r="B30" s="23" t="s">
        <v>121</v>
      </c>
      <c r="C30" s="22" t="str">
        <f>IFERROR(IFERROR(VLOOKUP(B30,classifications!$A$3:$B$330,2,FALSE),VLOOKUP(B30,'higher class'!$A$2:$B$33,2,FALSE)),"")</f>
        <v>Urban with City and Town</v>
      </c>
      <c r="D30" s="22" t="str">
        <f>VLOOKUP(B30,region!$A$1:$B$344,2,FALSE)</f>
        <v>NW</v>
      </c>
      <c r="E30" s="17">
        <f>VLOOKUP(B30,happinessALL!$B$8:$N$431,VLOOKUP(frontsheet!$B$11,years!$A$1:$B$12,2,FALSE),FALSE)</f>
        <v>7.45</v>
      </c>
      <c r="F30" s="9"/>
      <c r="G30" s="9"/>
      <c r="H30" s="9"/>
      <c r="I30" s="21"/>
      <c r="M30" t="s">
        <v>32</v>
      </c>
      <c r="N30" t="str">
        <f>VLOOKUP(M30,class!A$1:B$370,2,FALSE)</f>
        <v>Shire district</v>
      </c>
      <c r="O30" s="22" t="str">
        <f>IFERROR(IFERROR(VLOOKUP(M30,classifications!$A$3:$B$340,2,FALSE),VLOOKUP(N30,'higher class'!$A$2:$B$33,2,FALSE)),"")</f>
        <v>Urban with Significant Rural (rural including hub towns 26-49%)</v>
      </c>
      <c r="P30" s="7" t="str">
        <f t="shared" si="9"/>
        <v>x</v>
      </c>
      <c r="Q30" s="49">
        <f t="shared" si="8"/>
        <v>1</v>
      </c>
      <c r="R30" s="49">
        <f t="shared" si="10"/>
        <v>9999</v>
      </c>
      <c r="V30" t="s">
        <v>235</v>
      </c>
      <c r="W30" s="3">
        <f t="shared" si="0"/>
        <v>19</v>
      </c>
      <c r="X30" s="5">
        <f t="array" ref="X30">INDEX($W$1:$W$42,MATCH(SMALL(COUNTIF($W$1:$W$42,"&lt;"&amp;$W$1:$W$42),ROW($W30:$X30)),COUNTIF($W$1:$W$42,"&lt;"&amp;$W$1:$W$42),0))</f>
        <v>33</v>
      </c>
      <c r="Y30" s="50" t="str">
        <f t="array" ref="Y30">INDEX($V$1:$V$42,SMALL(IF($W$1:$W$42=$X30,ROW($W$1:$W$42)),COUNTIF($X$1:$X30,$X30)),1)</f>
        <v>Uttlesford</v>
      </c>
      <c r="Z30" s="6">
        <f t="shared" si="1"/>
        <v>30</v>
      </c>
      <c r="AC30" t="s">
        <v>253</v>
      </c>
      <c r="AD30" s="2">
        <f t="shared" si="2"/>
        <v>20</v>
      </c>
      <c r="AE30" s="5">
        <f t="array" ref="AE30">INDEX($AD$1:$AD$41,MATCH(SMALL(COUNTIF($AD$1:$AD$41,"&lt;"&amp;$AD$1:$AD$41),ROW($AD30:$AE30)),COUNTIF($AD$1:$AD$41,"&lt;"&amp;$AD$1:$AD$41),0))</f>
        <v>29</v>
      </c>
      <c r="AF30" s="50" t="str">
        <f t="array" ref="AF30">INDEX($AC$1:$AC$41,SMALL(IF($AD$1:$AD$41=$AE30,ROW($AD$1:$AD$41)),COUNTIF($AE$1:$AE30,$AE30)),1)</f>
        <v>Tewkesbury</v>
      </c>
      <c r="AG30" s="7">
        <f t="shared" si="3"/>
        <v>29</v>
      </c>
      <c r="AJ30" t="s">
        <v>178</v>
      </c>
      <c r="AK30" s="2">
        <f t="shared" si="4"/>
        <v>7</v>
      </c>
      <c r="AL30" s="5">
        <f t="array" ref="AL30">INDEX($AK$1:$AK$50,MATCH(SMALL(COUNTIF($AK$1:$AK$50,"&lt;"&amp;$AK$1:$AK$50),ROW($AK30:$AL30)),COUNTIF($AK$1:$AK$50,"&lt;"&amp;$AK$1:$AK$50),0))</f>
        <v>31</v>
      </c>
      <c r="AM30" s="50" t="str">
        <f t="array" ref="AM30">INDEX($AJ$1:$AJ$50,SMALL(IF($AK$1:$AK$50=$AL30,ROW($AK$1:$AK$50)),COUNTIF($AL$1:$AL30,$AL30)),1)</f>
        <v>Buckinghamshire</v>
      </c>
      <c r="AN30" s="105">
        <f t="shared" si="5"/>
        <v>31</v>
      </c>
      <c r="AQ30" t="s">
        <v>114</v>
      </c>
      <c r="AR30" s="2">
        <f t="shared" si="6"/>
        <v>47</v>
      </c>
      <c r="AS30" s="5">
        <f t="array" ref="AS30">INDEX($AR$1:$AR$91,MATCH(SMALL(COUNTIF($AR$1:$AR$91,"&lt;"&amp;$AR$1:$AR$91),ROW($AR30:$AS30)),COUNTIF($AR$1:$AR$91,"&lt;"&amp;$AR$1:$AR$91),0))</f>
        <v>32</v>
      </c>
      <c r="AT30" s="50" t="str">
        <f t="array" ref="AT30">INDEX($AQ$1:$AQ$91,SMALL(IF($AR$1:$AR$91=$AS30,ROW($AR$1:$AR$91)),COUNTIF($AS$1:$AS30,$AS30)),1)</f>
        <v>Windsor and Maidenhead</v>
      </c>
      <c r="AU30" s="105">
        <f t="shared" si="7"/>
        <v>32</v>
      </c>
    </row>
    <row r="31" spans="1:47" ht="14.4" x14ac:dyDescent="0.3">
      <c r="A31" s="22" t="s">
        <v>387</v>
      </c>
      <c r="B31" s="23" t="s">
        <v>301</v>
      </c>
      <c r="C31" s="22" t="str">
        <f>IFERROR(IFERROR(VLOOKUP(B31,classifications!$A$3:$B$330,2,FALSE),VLOOKUP(B31,'higher class'!$A$2:$B$33,2,FALSE)),"")</f>
        <v>Urban with City and Town</v>
      </c>
      <c r="D31" s="22" t="str">
        <f>VLOOKUP(B31,region!$A$1:$B$344,2,FALSE)</f>
        <v>NW</v>
      </c>
      <c r="E31" s="17">
        <f>VLOOKUP(B31,happinessALL!$B$8:$N$431,VLOOKUP(frontsheet!$B$11,years!$A$1:$B$12,2,FALSE),FALSE)</f>
        <v>7.32</v>
      </c>
      <c r="F31" s="9"/>
      <c r="G31" s="9"/>
      <c r="H31" s="9"/>
      <c r="I31" s="21"/>
      <c r="M31" t="s">
        <v>1033</v>
      </c>
      <c r="N31" t="str">
        <f>VLOOKUP(M31,class!A$1:B$370,2,FALSE)</f>
        <v>Unitary authority</v>
      </c>
      <c r="O31" s="22" t="str">
        <f>IFERROR(IFERROR(VLOOKUP(M31,classifications!$A$3:$B$340,2,FALSE),VLOOKUP(N31,'higher class'!$A$2:$B$33,2,FALSE)),"")</f>
        <v>Urban with City and Town</v>
      </c>
      <c r="P31" s="7">
        <f t="shared" si="9"/>
        <v>7.37</v>
      </c>
      <c r="Q31" s="49">
        <f t="shared" si="8"/>
        <v>48</v>
      </c>
      <c r="R31" s="49">
        <f t="shared" si="10"/>
        <v>48</v>
      </c>
      <c r="V31" t="s">
        <v>245</v>
      </c>
      <c r="W31" s="3">
        <f t="shared" si="0"/>
        <v>42</v>
      </c>
      <c r="X31" s="5">
        <f t="array" ref="X31">INDEX($W$1:$W$42,MATCH(SMALL(COUNTIF($W$1:$W$42,"&lt;"&amp;$W$1:$W$42),ROW($W31:$X31)),COUNTIF($W$1:$W$42,"&lt;"&amp;$W$1:$W$42),0))</f>
        <v>34</v>
      </c>
      <c r="Y31" s="50" t="str">
        <f t="array" ref="Y31">INDEX($V$1:$V$42,SMALL(IF($W$1:$W$42=$X31,ROW($W$1:$W$42)),COUNTIF($X$1:$X31,$X31)),1)</f>
        <v>Mid Devon</v>
      </c>
      <c r="Z31" s="6">
        <f t="shared" si="1"/>
        <v>31</v>
      </c>
      <c r="AC31" t="s">
        <v>264</v>
      </c>
      <c r="AD31" s="2">
        <f t="shared" si="2"/>
        <v>35</v>
      </c>
      <c r="AE31" s="5">
        <f t="array" ref="AE31">INDEX($AD$1:$AD$41,MATCH(SMALL(COUNTIF($AD$1:$AD$41,"&lt;"&amp;$AD$1:$AD$41),ROW($AD31:$AE31)),COUNTIF($AD$1:$AD$41,"&lt;"&amp;$AD$1:$AD$41),0))</f>
        <v>31</v>
      </c>
      <c r="AF31" s="50" t="str">
        <f t="array" ref="AF31">INDEX($AC$1:$AC$41,SMALL(IF($AD$1:$AD$41=$AE31,ROW($AD$1:$AD$41)),COUNTIF($AE$1:$AE31,$AE31)),1)</f>
        <v>Wiltshire</v>
      </c>
      <c r="AG31" s="7">
        <f t="shared" si="3"/>
        <v>31</v>
      </c>
      <c r="AJ31" t="s">
        <v>179</v>
      </c>
      <c r="AK31" s="2">
        <f t="shared" si="4"/>
        <v>29</v>
      </c>
      <c r="AL31" s="5">
        <f t="array" ref="AL31">INDEX($AK$1:$AK$50,MATCH(SMALL(COUNTIF($AK$1:$AK$50,"&lt;"&amp;$AK$1:$AK$50),ROW($AK31:$AL31)),COUNTIF($AK$1:$AK$50,"&lt;"&amp;$AK$1:$AK$50),0))</f>
        <v>31</v>
      </c>
      <c r="AM31" s="50" t="str">
        <f t="array" ref="AM31">INDEX($AJ$1:$AJ$50,SMALL(IF($AK$1:$AK$50=$AL31,ROW($AK$1:$AK$50)),COUNTIF($AL$1:$AL31,$AL31)),1)</f>
        <v>Lewes</v>
      </c>
      <c r="AN31" s="105">
        <f t="shared" si="5"/>
        <v>31</v>
      </c>
      <c r="AQ31" t="s">
        <v>115</v>
      </c>
      <c r="AR31" s="2">
        <f t="shared" si="6"/>
        <v>15</v>
      </c>
      <c r="AS31" s="5">
        <f t="array" ref="AS31">INDEX($AR$1:$AR$91,MATCH(SMALL(COUNTIF($AR$1:$AR$91,"&lt;"&amp;$AR$1:$AR$91),ROW($AR31:$AS31)),COUNTIF($AR$1:$AR$91,"&lt;"&amp;$AR$1:$AR$91),0))</f>
        <v>33</v>
      </c>
      <c r="AT31" s="50" t="str">
        <f t="array" ref="AT31">INDEX($AQ$1:$AQ$91,SMALL(IF($AR$1:$AR$91=$AS31,ROW($AR$1:$AR$91)),COUNTIF($AS$1:$AS31,$AS31)),1)</f>
        <v>Coventry</v>
      </c>
      <c r="AU31" s="105">
        <f t="shared" si="7"/>
        <v>33</v>
      </c>
    </row>
    <row r="32" spans="1:47" ht="14.4" x14ac:dyDescent="0.3">
      <c r="A32" s="22" t="s">
        <v>388</v>
      </c>
      <c r="B32" s="23" t="s">
        <v>333</v>
      </c>
      <c r="C32" s="22" t="str">
        <f>IFERROR(IFERROR(VLOOKUP(B32,classifications!$A$3:$B$330,2,FALSE),VLOOKUP(B32,'higher class'!$A$2:$B$33,2,FALSE)),"")</f>
        <v>Predominantly Rural</v>
      </c>
      <c r="D32" s="22" t="str">
        <f>VLOOKUP(B32,region!$A$1:$B$344,2,FALSE)</f>
        <v>NW</v>
      </c>
      <c r="E32" s="17">
        <f>VLOOKUP(B32,happinessALL!$B$8:$N$431,VLOOKUP(frontsheet!$B$11,years!$A$1:$B$12,2,FALSE),FALSE)</f>
        <v>7.52</v>
      </c>
      <c r="F32" s="9"/>
      <c r="G32" s="9"/>
      <c r="H32" s="9"/>
      <c r="I32" s="21"/>
      <c r="M32" t="s">
        <v>34</v>
      </c>
      <c r="N32" t="str">
        <f>VLOOKUP(M32,class!A$1:B$370,2,FALSE)</f>
        <v>Unitary authority</v>
      </c>
      <c r="O32" s="22" t="str">
        <f>IFERROR(IFERROR(VLOOKUP(M32,classifications!$A$3:$B$340,2,FALSE),VLOOKUP(N32,'higher class'!$A$2:$B$33,2,FALSE)),"")</f>
        <v>Urban with City and Town</v>
      </c>
      <c r="P32" s="7">
        <f t="shared" si="9"/>
        <v>7.67</v>
      </c>
      <c r="Q32" s="49">
        <f t="shared" si="8"/>
        <v>15</v>
      </c>
      <c r="R32" s="49">
        <f t="shared" si="10"/>
        <v>15</v>
      </c>
      <c r="V32" t="s">
        <v>248</v>
      </c>
      <c r="W32" s="3">
        <f t="shared" si="0"/>
        <v>17</v>
      </c>
      <c r="X32" s="5">
        <f t="array" ref="X32">INDEX($W$1:$W$42,MATCH(SMALL(COUNTIF($W$1:$W$42,"&lt;"&amp;$W$1:$W$42),ROW($W32:$X32)),COUNTIF($W$1:$W$42,"&lt;"&amp;$W$1:$W$42),0))</f>
        <v>35</v>
      </c>
      <c r="Y32" s="50" t="str">
        <f t="array" ref="Y32">INDEX($V$1:$V$42,SMALL(IF($W$1:$W$42=$X32,ROW($W$1:$W$42)),COUNTIF($X$1:$X32,$X32)),1)</f>
        <v>Wychavon</v>
      </c>
      <c r="Z32" s="6">
        <f t="shared" si="1"/>
        <v>32</v>
      </c>
      <c r="AC32" t="s">
        <v>275</v>
      </c>
      <c r="AD32" s="2">
        <f t="shared" si="2"/>
        <v>4</v>
      </c>
      <c r="AE32" s="5">
        <f t="array" ref="AE32">INDEX($AD$1:$AD$41,MATCH(SMALL(COUNTIF($AD$1:$AD$41,"&lt;"&amp;$AD$1:$AD$41),ROW($AD32:$AE32)),COUNTIF($AD$1:$AD$41,"&lt;"&amp;$AD$1:$AD$41),0))</f>
        <v>32</v>
      </c>
      <c r="AF32" s="50" t="str">
        <f t="array" ref="AF32">INDEX($AC$1:$AC$41,SMALL(IF($AD$1:$AD$41=$AE32,ROW($AD$1:$AD$41)),COUNTIF($AE$1:$AE32,$AE32)),1)</f>
        <v>East Riding of Yorkshire</v>
      </c>
      <c r="AG32" s="7">
        <f t="shared" si="3"/>
        <v>32</v>
      </c>
      <c r="AJ32" t="s">
        <v>188</v>
      </c>
      <c r="AK32" s="2">
        <f t="shared" si="4"/>
        <v>17</v>
      </c>
      <c r="AL32" s="5">
        <f t="array" ref="AL32">INDEX($AK$1:$AK$50,MATCH(SMALL(COUNTIF($AK$1:$AK$50,"&lt;"&amp;$AK$1:$AK$50),ROW($AK32:$AL32)),COUNTIF($AK$1:$AK$50,"&lt;"&amp;$AK$1:$AK$50),0))</f>
        <v>31</v>
      </c>
      <c r="AM32" s="50" t="str">
        <f t="array" ref="AM32">INDEX($AJ$1:$AJ$50,SMALL(IF($AK$1:$AK$50=$AL32,ROW($AK$1:$AK$50)),COUNTIF($AL$1:$AL32,$AL32)),1)</f>
        <v>Test Valley</v>
      </c>
      <c r="AN32" s="105">
        <f t="shared" si="5"/>
        <v>31</v>
      </c>
      <c r="AQ32" t="s">
        <v>119</v>
      </c>
      <c r="AR32" s="2">
        <f t="shared" si="6"/>
        <v>40</v>
      </c>
      <c r="AS32" s="5">
        <f t="array" ref="AS32">INDEX($AR$1:$AR$91,MATCH(SMALL(COUNTIF($AR$1:$AR$91,"&lt;"&amp;$AR$1:$AR$91),ROW($AR32:$AS32)),COUNTIF($AR$1:$AR$91,"&lt;"&amp;$AR$1:$AR$91),0))</f>
        <v>33</v>
      </c>
      <c r="AT32" s="50" t="str">
        <f t="array" ref="AT32">INDEX($AQ$1:$AQ$91,SMALL(IF($AR$1:$AR$91=$AS32,ROW($AR$1:$AR$91)),COUNTIF($AS$1:$AS32,$AS32)),1)</f>
        <v>Halton</v>
      </c>
      <c r="AU32" s="105">
        <f t="shared" si="7"/>
        <v>33</v>
      </c>
    </row>
    <row r="33" spans="1:47" ht="14.4" x14ac:dyDescent="0.3">
      <c r="A33" s="22" t="s">
        <v>389</v>
      </c>
      <c r="B33" s="23" t="s">
        <v>4</v>
      </c>
      <c r="C33" s="22" t="str">
        <f>IFERROR(IFERROR(VLOOKUP(B33,classifications!$A$3:$B$330,2,FALSE),VLOOKUP(B33,'higher class'!$A$2:$B$33,2,FALSE)),"")</f>
        <v xml:space="preserve">Mainly Rural (rural including hub towns &gt;=80%) </v>
      </c>
      <c r="D33" s="22" t="str">
        <f>VLOOKUP(B33,region!$A$1:$B$344,2,FALSE)</f>
        <v>NW</v>
      </c>
      <c r="E33" s="17">
        <f>VLOOKUP(B33,happinessALL!$B$8:$N$431,VLOOKUP(frontsheet!$B$11,years!$A$1:$B$12,2,FALSE),FALSE)</f>
        <v>6.95</v>
      </c>
      <c r="F33" s="9"/>
      <c r="G33" s="9"/>
      <c r="H33" s="9"/>
      <c r="I33" s="21"/>
      <c r="M33" t="s">
        <v>35</v>
      </c>
      <c r="N33" t="str">
        <f>VLOOKUP(M33,class!A$1:B$370,2,FALSE)</f>
        <v>Metropolitan district</v>
      </c>
      <c r="O33" s="22" t="str">
        <f>IFERROR(IFERROR(VLOOKUP(M33,classifications!$A$3:$B$340,2,FALSE),VLOOKUP(N33,'higher class'!$A$2:$B$33,2,FALSE)),"")</f>
        <v>Urban with Major Conurbation</v>
      </c>
      <c r="P33" s="7">
        <f t="shared" si="9"/>
        <v>7.24</v>
      </c>
      <c r="Q33" s="49">
        <f t="shared" si="8"/>
        <v>53</v>
      </c>
      <c r="R33" s="49">
        <f t="shared" si="10"/>
        <v>53</v>
      </c>
      <c r="V33" t="s">
        <v>249</v>
      </c>
      <c r="W33" s="3">
        <f t="shared" si="0"/>
        <v>14</v>
      </c>
      <c r="X33" s="5">
        <f t="array" ref="X33">INDEX($W$1:$W$42,MATCH(SMALL(COUNTIF($W$1:$W$42,"&lt;"&amp;$W$1:$W$42),ROW($W33:$X33)),COUNTIF($W$1:$W$42,"&lt;"&amp;$W$1:$W$42),0))</f>
        <v>36</v>
      </c>
      <c r="Y33" s="50" t="str">
        <f t="array" ref="Y33">INDEX($V$1:$V$42,SMALL(IF($W$1:$W$42=$X33,ROW($W$1:$W$42)),COUNTIF($X$1:$X33,$X33)),1)</f>
        <v>Craven</v>
      </c>
      <c r="Z33" s="6">
        <f t="shared" si="1"/>
        <v>33</v>
      </c>
      <c r="AC33" t="s">
        <v>281</v>
      </c>
      <c r="AD33" s="2">
        <f t="shared" si="2"/>
        <v>38</v>
      </c>
      <c r="AE33" s="5">
        <f t="array" ref="AE33">INDEX($AD$1:$AD$41,MATCH(SMALL(COUNTIF($AD$1:$AD$41,"&lt;"&amp;$AD$1:$AD$41),ROW($AD33:$AE33)),COUNTIF($AD$1:$AD$41,"&lt;"&amp;$AD$1:$AD$41),0))</f>
        <v>32</v>
      </c>
      <c r="AF33" s="50" t="str">
        <f t="array" ref="AF33">INDEX($AC$1:$AC$41,SMALL(IF($AD$1:$AD$41=$AE33,ROW($AD$1:$AD$41)),COUNTIF($AE$1:$AE33,$AE33)),1)</f>
        <v>Sedgemoor</v>
      </c>
      <c r="AG33" s="7">
        <f t="shared" si="3"/>
        <v>32</v>
      </c>
      <c r="AJ33" t="s">
        <v>190</v>
      </c>
      <c r="AK33" s="2">
        <f t="shared" si="4"/>
        <v>26</v>
      </c>
      <c r="AL33" s="5">
        <f t="array" ref="AL33">INDEX($AK$1:$AK$50,MATCH(SMALL(COUNTIF($AK$1:$AK$50,"&lt;"&amp;$AK$1:$AK$50),ROW($AK33:$AL33)),COUNTIF($AK$1:$AK$50,"&lt;"&amp;$AK$1:$AK$50),0))</f>
        <v>34</v>
      </c>
      <c r="AM33" s="50" t="str">
        <f t="array" ref="AM33">INDEX($AJ$1:$AJ$50,SMALL(IF($AK$1:$AK$50=$AL33,ROW($AK$1:$AK$50)),COUNTIF($AL$1:$AL33,$AL33)),1)</f>
        <v>Hart</v>
      </c>
      <c r="AN33" s="105">
        <f t="shared" si="5"/>
        <v>34</v>
      </c>
      <c r="AQ33" t="s">
        <v>121</v>
      </c>
      <c r="AR33" s="2">
        <f t="shared" si="6"/>
        <v>33</v>
      </c>
      <c r="AS33" s="5">
        <f t="array" ref="AS33">INDEX($AR$1:$AR$91,MATCH(SMALL(COUNTIF($AR$1:$AR$91,"&lt;"&amp;$AR$1:$AR$91),ROW($AR33:$AS33)),COUNTIF($AR$1:$AR$91,"&lt;"&amp;$AR$1:$AR$91),0))</f>
        <v>33</v>
      </c>
      <c r="AT33" s="50" t="str">
        <f t="array" ref="AT33">INDEX($AQ$1:$AQ$91,SMALL(IF($AR$1:$AR$91=$AS33,ROW($AR$1:$AR$91)),COUNTIF($AS$1:$AS33,$AS33)),1)</f>
        <v>York</v>
      </c>
      <c r="AU33" s="105">
        <f t="shared" si="7"/>
        <v>33</v>
      </c>
    </row>
    <row r="34" spans="1:47" ht="14.4" x14ac:dyDescent="0.3">
      <c r="A34" s="22" t="s">
        <v>391</v>
      </c>
      <c r="B34" s="23" t="s">
        <v>19</v>
      </c>
      <c r="C34" s="22" t="str">
        <f>IFERROR(IFERROR(VLOOKUP(B34,classifications!$A$3:$B$330,2,FALSE),VLOOKUP(B34,'higher class'!$A$2:$B$33,2,FALSE)),"")</f>
        <v>Urban with Significant Rural (rural including hub towns 26-49%)</v>
      </c>
      <c r="D34" s="22" t="str">
        <f>VLOOKUP(B34,region!$A$1:$B$344,2,FALSE)</f>
        <v>NW</v>
      </c>
      <c r="E34" s="17">
        <f>VLOOKUP(B34,happinessALL!$B$8:$N$431,VLOOKUP(frontsheet!$B$11,years!$A$1:$B$12,2,FALSE),FALSE)</f>
        <v>7.24</v>
      </c>
      <c r="F34" s="9"/>
      <c r="G34" s="9"/>
      <c r="H34" s="9"/>
      <c r="I34" s="21"/>
      <c r="M34" t="s">
        <v>36</v>
      </c>
      <c r="N34" t="str">
        <f>VLOOKUP(M34,class!A$1:B$370,2,FALSE)</f>
        <v>Shire district</v>
      </c>
      <c r="O34" s="22" t="str">
        <f>IFERROR(IFERROR(VLOOKUP(M34,classifications!$A$3:$B$340,2,FALSE),VLOOKUP(N34,'higher class'!$A$2:$B$33,2,FALSE)),"")</f>
        <v xml:space="preserve">Largely Rural (rural including hub towns 50-79%) </v>
      </c>
      <c r="P34" s="7">
        <f t="shared" si="9"/>
        <v>7.57</v>
      </c>
      <c r="Q34" s="49">
        <f t="shared" si="8"/>
        <v>15</v>
      </c>
      <c r="R34" s="49">
        <f t="shared" si="10"/>
        <v>15</v>
      </c>
      <c r="V34" t="s">
        <v>251</v>
      </c>
      <c r="W34" s="3">
        <f t="shared" si="0"/>
        <v>28</v>
      </c>
      <c r="X34" s="5">
        <f t="array" ref="X34">INDEX($W$1:$W$42,MATCH(SMALL(COUNTIF($W$1:$W$42,"&lt;"&amp;$W$1:$W$42),ROW($W34:$X34)),COUNTIF($W$1:$W$42,"&lt;"&amp;$W$1:$W$42),0))</f>
        <v>37</v>
      </c>
      <c r="Y34" s="50" t="str">
        <f t="array" ref="Y34">INDEX($V$1:$V$42,SMALL(IF($W$1:$W$42=$X34,ROW($W$1:$W$42)),COUNTIF($X$1:$X34,$X34)),1)</f>
        <v>North Norfolk</v>
      </c>
      <c r="Z34" s="6">
        <f t="shared" si="1"/>
        <v>34</v>
      </c>
      <c r="AC34" t="s">
        <v>283</v>
      </c>
      <c r="AD34" s="2">
        <f t="shared" si="2"/>
        <v>40</v>
      </c>
      <c r="AE34" s="5">
        <f t="array" ref="AE34">INDEX($AD$1:$AD$41,MATCH(SMALL(COUNTIF($AD$1:$AD$41,"&lt;"&amp;$AD$1:$AD$41),ROW($AD34:$AE34)),COUNTIF($AD$1:$AD$41,"&lt;"&amp;$AD$1:$AD$41),0))</f>
        <v>34</v>
      </c>
      <c r="AF34" s="50" t="str">
        <f t="array" ref="AF34">INDEX($AC$1:$AC$41,SMALL(IF($AD$1:$AD$41=$AE34,ROW($AD$1:$AD$41)),COUNTIF($AE$1:$AE34,$AE34)),1)</f>
        <v>Rother</v>
      </c>
      <c r="AG34" s="7">
        <f t="shared" si="3"/>
        <v>34</v>
      </c>
      <c r="AJ34" t="s">
        <v>1031</v>
      </c>
      <c r="AK34" s="2">
        <f t="shared" si="4"/>
        <v>47</v>
      </c>
      <c r="AL34" s="5">
        <f t="array" ref="AL34">INDEX($AK$1:$AK$50,MATCH(SMALL(COUNTIF($AK$1:$AK$50,"&lt;"&amp;$AK$1:$AK$50),ROW($AK34:$AL34)),COUNTIF($AK$1:$AK$50,"&lt;"&amp;$AK$1:$AK$50),0))</f>
        <v>35</v>
      </c>
      <c r="AM34" s="50" t="str">
        <f t="array" ref="AM34">INDEX($AJ$1:$AJ$50,SMALL(IF($AK$1:$AK$50=$AL34,ROW($AK$1:$AK$50)),COUNTIF($AL$1:$AL34,$AL34)),1)</f>
        <v>Lichfield</v>
      </c>
      <c r="AN34" s="105">
        <f t="shared" si="5"/>
        <v>35</v>
      </c>
      <c r="AQ34" t="s">
        <v>126</v>
      </c>
      <c r="AR34" s="2">
        <f t="shared" si="6"/>
        <v>9999</v>
      </c>
      <c r="AS34" s="5">
        <f t="array" ref="AS34">INDEX($AR$1:$AR$91,MATCH(SMALL(COUNTIF($AR$1:$AR$91,"&lt;"&amp;$AR$1:$AR$91),ROW($AR34:$AS34)),COUNTIF($AR$1:$AR$91,"&lt;"&amp;$AR$1:$AR$91),0))</f>
        <v>36</v>
      </c>
      <c r="AT34" s="50" t="str">
        <f t="array" ref="AT34">INDEX($AQ$1:$AQ$91,SMALL(IF($AR$1:$AR$91=$AS34,ROW($AR$1:$AR$91)),COUNTIF($AS$1:$AS34,$AS34)),1)</f>
        <v>Basildon</v>
      </c>
      <c r="AU34" s="105">
        <f t="shared" si="7"/>
        <v>36</v>
      </c>
    </row>
    <row r="35" spans="1:47" ht="14.4" x14ac:dyDescent="0.3">
      <c r="A35" s="22" t="s">
        <v>392</v>
      </c>
      <c r="B35" s="23" t="s">
        <v>54</v>
      </c>
      <c r="C35" s="22" t="str">
        <f>IFERROR(IFERROR(VLOOKUP(B35,classifications!$A$3:$B$330,2,FALSE),VLOOKUP(B35,'higher class'!$A$2:$B$33,2,FALSE)),"")</f>
        <v>Urban with Significant Rural (rural including hub towns 26-49%)</v>
      </c>
      <c r="D35" s="22" t="str">
        <f>VLOOKUP(B35,region!$A$1:$B$344,2,FALSE)</f>
        <v>NW</v>
      </c>
      <c r="E35" s="17">
        <f>VLOOKUP(B35,happinessALL!$B$8:$N$431,VLOOKUP(frontsheet!$B$11,years!$A$1:$B$12,2,FALSE),FALSE)</f>
        <v>7.9</v>
      </c>
      <c r="F35" s="9"/>
      <c r="G35" s="9"/>
      <c r="H35" s="9"/>
      <c r="I35" s="21"/>
      <c r="M35" t="s">
        <v>37</v>
      </c>
      <c r="N35" t="str">
        <f>VLOOKUP(M35,class!A$1:B$370,2,FALSE)</f>
        <v>Shire district</v>
      </c>
      <c r="O35" s="22" t="str">
        <f>IFERROR(IFERROR(VLOOKUP(M35,classifications!$A$3:$B$340,2,FALSE),VLOOKUP(N35,'higher class'!$A$2:$B$33,2,FALSE)),"")</f>
        <v xml:space="preserve">Mainly Rural (rural including hub towns &gt;=80%) </v>
      </c>
      <c r="P35" s="7">
        <f t="shared" si="9"/>
        <v>7.19</v>
      </c>
      <c r="Q35" s="49">
        <f t="shared" si="8"/>
        <v>38</v>
      </c>
      <c r="R35" s="49">
        <f t="shared" si="10"/>
        <v>38</v>
      </c>
      <c r="V35" t="s">
        <v>269</v>
      </c>
      <c r="W35" s="3">
        <f t="shared" si="0"/>
        <v>19</v>
      </c>
      <c r="X35" s="5">
        <f t="array" ref="X35">INDEX($W$1:$W$42,MATCH(SMALL(COUNTIF($W$1:$W$42,"&lt;"&amp;$W$1:$W$42),ROW($W35:$X35)),COUNTIF($W$1:$W$42,"&lt;"&amp;$W$1:$W$42),0))</f>
        <v>38</v>
      </c>
      <c r="Y35" s="50" t="str">
        <f t="array" ref="Y35">INDEX($V$1:$V$42,SMALL(IF($W$1:$W$42=$X35,ROW($W$1:$W$42)),COUNTIF($X$1:$X35,$X35)),1)</f>
        <v>Breckland</v>
      </c>
      <c r="Z35" s="6">
        <f t="shared" si="1"/>
        <v>35</v>
      </c>
      <c r="AC35" t="s">
        <v>285</v>
      </c>
      <c r="AD35" s="2">
        <f t="shared" si="2"/>
        <v>29</v>
      </c>
      <c r="AE35" s="5">
        <f t="array" ref="AE35">INDEX($AD$1:$AD$41,MATCH(SMALL(COUNTIF($AD$1:$AD$41,"&lt;"&amp;$AD$1:$AD$41),ROW($AD35:$AE35)),COUNTIF($AD$1:$AD$41,"&lt;"&amp;$AD$1:$AD$41),0))</f>
        <v>35</v>
      </c>
      <c r="AF35" s="50" t="str">
        <f t="array" ref="AF35">INDEX($AC$1:$AC$41,SMALL(IF($AD$1:$AD$41=$AE35,ROW($AD$1:$AD$41)),COUNTIF($AE$1:$AE35,$AE35)),1)</f>
        <v>Central Bedfordshire</v>
      </c>
      <c r="AG35" s="7">
        <f t="shared" si="3"/>
        <v>35</v>
      </c>
      <c r="AJ35" t="s">
        <v>192</v>
      </c>
      <c r="AK35" s="2">
        <f t="shared" si="4"/>
        <v>16</v>
      </c>
      <c r="AL35" s="5">
        <f t="array" ref="AL35">INDEX($AK$1:$AK$50,MATCH(SMALL(COUNTIF($AK$1:$AK$50,"&lt;"&amp;$AK$1:$AK$50),ROW($AK35:$AL35)),COUNTIF($AK$1:$AK$50,"&lt;"&amp;$AK$1:$AK$50),0))</f>
        <v>35</v>
      </c>
      <c r="AM35" s="50" t="str">
        <f t="array" ref="AM35">INDEX($AJ$1:$AJ$50,SMALL(IF($AK$1:$AK$50=$AL35,ROW($AK$1:$AK$50)),COUNTIF($AL$1:$AL35,$AL35)),1)</f>
        <v>West Berkshire</v>
      </c>
      <c r="AN35" s="105">
        <f t="shared" si="5"/>
        <v>35</v>
      </c>
      <c r="AQ35" t="s">
        <v>130</v>
      </c>
      <c r="AR35" s="2">
        <f t="shared" si="6"/>
        <v>25</v>
      </c>
      <c r="AS35" s="5">
        <f t="array" ref="AS35">INDEX($AR$1:$AR$91,MATCH(SMALL(COUNTIF($AR$1:$AR$91,"&lt;"&amp;$AR$1:$AR$91),ROW($AR35:$AS35)),COUNTIF($AR$1:$AR$91,"&lt;"&amp;$AR$1:$AR$91),0))</f>
        <v>36</v>
      </c>
      <c r="AT35" s="50" t="str">
        <f t="array" ref="AT35">INDEX($AQ$1:$AQ$91,SMALL(IF($AR$1:$AR$91=$AS35,ROW($AR$1:$AR$91)),COUNTIF($AS$1:$AS35,$AS35)),1)</f>
        <v>Blaby</v>
      </c>
      <c r="AU35" s="105">
        <f t="shared" si="7"/>
        <v>36</v>
      </c>
    </row>
    <row r="36" spans="1:47" ht="14.4" x14ac:dyDescent="0.3">
      <c r="A36" s="22" t="s">
        <v>393</v>
      </c>
      <c r="B36" s="23" t="s">
        <v>70</v>
      </c>
      <c r="C36" s="22" t="str">
        <f>IFERROR(IFERROR(VLOOKUP(B36,classifications!$A$3:$B$330,2,FALSE),VLOOKUP(B36,'higher class'!$A$2:$B$33,2,FALSE)),"")</f>
        <v xml:space="preserve">Mainly Rural (rural including hub towns &gt;=80%) </v>
      </c>
      <c r="D36" s="22" t="str">
        <f>VLOOKUP(B36,region!$A$1:$B$344,2,FALSE)</f>
        <v>NW</v>
      </c>
      <c r="E36" s="17">
        <f>VLOOKUP(B36,happinessALL!$B$8:$N$431,VLOOKUP(frontsheet!$B$11,years!$A$1:$B$12,2,FALSE),FALSE)</f>
        <v>7.65</v>
      </c>
      <c r="F36" s="9"/>
      <c r="G36" s="9"/>
      <c r="H36" s="9"/>
      <c r="I36" s="21"/>
      <c r="M36" t="s">
        <v>38</v>
      </c>
      <c r="N36" t="str">
        <f>VLOOKUP(M36,class!A$1:B$370,2,FALSE)</f>
        <v>London borough</v>
      </c>
      <c r="O36" s="22" t="str">
        <f>IFERROR(IFERROR(VLOOKUP(M36,classifications!$A$3:$B$340,2,FALSE),VLOOKUP(N36,'higher class'!$A$2:$B$33,2,FALSE)),"")</f>
        <v>Urban with Major Conurbation</v>
      </c>
      <c r="P36" s="7">
        <f t="shared" si="9"/>
        <v>7.27</v>
      </c>
      <c r="Q36" s="49">
        <f t="shared" si="8"/>
        <v>46</v>
      </c>
      <c r="R36" s="49">
        <f t="shared" si="10"/>
        <v>46</v>
      </c>
      <c r="V36" t="s">
        <v>291</v>
      </c>
      <c r="W36" s="3">
        <f t="shared" si="0"/>
        <v>5</v>
      </c>
      <c r="X36" s="5">
        <f t="array" ref="X36">INDEX($W$1:$W$42,MATCH(SMALL(COUNTIF($W$1:$W$42,"&lt;"&amp;$W$1:$W$42),ROW($W36:$X36)),COUNTIF($W$1:$W$42,"&lt;"&amp;$W$1:$W$42),0))</f>
        <v>39</v>
      </c>
      <c r="Y36" s="50" t="str">
        <f t="array" ref="Y36">INDEX($V$1:$V$42,SMALL(IF($W$1:$W$42=$X36,ROW($W$1:$W$42)),COUNTIF($X$1:$X36,$X36)),1)</f>
        <v>Hambleton</v>
      </c>
      <c r="Z36" s="6">
        <f t="shared" si="1"/>
        <v>36</v>
      </c>
      <c r="AC36" t="s">
        <v>296</v>
      </c>
      <c r="AD36" s="2">
        <f t="shared" si="2"/>
        <v>13</v>
      </c>
      <c r="AE36" s="5">
        <f t="array" ref="AE36">INDEX($AD$1:$AD$41,MATCH(SMALL(COUNTIF($AD$1:$AD$41,"&lt;"&amp;$AD$1:$AD$41),ROW($AD36:$AE36)),COUNTIF($AD$1:$AD$41,"&lt;"&amp;$AD$1:$AD$41),0))</f>
        <v>35</v>
      </c>
      <c r="AF36" s="50" t="str">
        <f t="array" ref="AF36">INDEX($AC$1:$AC$41,SMALL(IF($AD$1:$AD$41=$AE36,ROW($AD$1:$AD$41)),COUNTIF($AE$1:$AE36,$AE36)),1)</f>
        <v>Staffordshire Moorlands</v>
      </c>
      <c r="AG36" s="7">
        <f t="shared" si="3"/>
        <v>35</v>
      </c>
      <c r="AJ36" t="s">
        <v>213</v>
      </c>
      <c r="AK36" s="2">
        <f t="shared" si="4"/>
        <v>29</v>
      </c>
      <c r="AL36" s="5">
        <f t="array" ref="AL36">INDEX($AK$1:$AK$50,MATCH(SMALL(COUNTIF($AK$1:$AK$50,"&lt;"&amp;$AK$1:$AK$50),ROW($AK36:$AL36)),COUNTIF($AK$1:$AK$50,"&lt;"&amp;$AK$1:$AK$50),0))</f>
        <v>35</v>
      </c>
      <c r="AM36" s="50" t="str">
        <f t="array" ref="AM36">INDEX($AJ$1:$AJ$50,SMALL(IF($AK$1:$AK$50=$AL36,ROW($AK$1:$AK$50)),COUNTIF($AL$1:$AL36,$AL36)),1)</f>
        <v>West Northamptonshire</v>
      </c>
      <c r="AN36" s="105">
        <f t="shared" si="5"/>
        <v>35</v>
      </c>
      <c r="AQ36" t="s">
        <v>131</v>
      </c>
      <c r="AR36" s="2">
        <f t="shared" si="6"/>
        <v>90</v>
      </c>
      <c r="AS36" s="5">
        <f t="array" ref="AS36">INDEX($AR$1:$AR$91,MATCH(SMALL(COUNTIF($AR$1:$AR$91,"&lt;"&amp;$AR$1:$AR$91),ROW($AR36:$AS36)),COUNTIF($AR$1:$AR$91,"&lt;"&amp;$AR$1:$AR$91),0))</f>
        <v>36</v>
      </c>
      <c r="AT36" s="50" t="str">
        <f t="array" ref="AT36">INDEX($AQ$1:$AQ$91,SMALL(IF($AR$1:$AR$91=$AS36,ROW($AR$1:$AR$91)),COUNTIF($AS$1:$AS36,$AS36)),1)</f>
        <v>Blackburn with Darwen</v>
      </c>
      <c r="AU36" s="105">
        <f t="shared" si="7"/>
        <v>36</v>
      </c>
    </row>
    <row r="37" spans="1:47" ht="14.4" x14ac:dyDescent="0.3">
      <c r="A37" s="22" t="s">
        <v>394</v>
      </c>
      <c r="B37" s="23" t="s">
        <v>100</v>
      </c>
      <c r="C37" s="22" t="str">
        <f>IFERROR(IFERROR(VLOOKUP(B37,classifications!$A$3:$B$330,2,FALSE),VLOOKUP(B37,'higher class'!$A$2:$B$33,2,FALSE)),"")</f>
        <v xml:space="preserve">Mainly Rural (rural including hub towns &gt;=80%) </v>
      </c>
      <c r="D37" s="22" t="str">
        <f>VLOOKUP(B37,region!$A$1:$B$344,2,FALSE)</f>
        <v>NW</v>
      </c>
      <c r="E37" s="17">
        <f>VLOOKUP(B37,happinessALL!$B$8:$N$431,VLOOKUP(frontsheet!$B$11,years!$A$1:$B$12,2,FALSE),FALSE)</f>
        <v>7.74</v>
      </c>
      <c r="F37" s="9"/>
      <c r="G37" s="9"/>
      <c r="H37" s="9"/>
      <c r="I37" s="21"/>
      <c r="M37" t="s">
        <v>39</v>
      </c>
      <c r="N37" t="str">
        <f>VLOOKUP(M37,class!A$1:B$370,2,FALSE)</f>
        <v>Shire district</v>
      </c>
      <c r="O37" s="22" t="str">
        <f>IFERROR(IFERROR(VLOOKUP(M37,classifications!$A$3:$B$340,2,FALSE),VLOOKUP(N37,'higher class'!$A$2:$B$33,2,FALSE)),"")</f>
        <v>Urban with Significant Rural (rural including hub towns 26-49%)</v>
      </c>
      <c r="P37" s="7">
        <f t="shared" si="9"/>
        <v>7.78</v>
      </c>
      <c r="Q37" s="49">
        <f t="shared" si="8"/>
        <v>5</v>
      </c>
      <c r="R37" s="49">
        <f t="shared" si="10"/>
        <v>5</v>
      </c>
      <c r="V37" t="s">
        <v>295</v>
      </c>
      <c r="W37" s="3">
        <f t="shared" si="0"/>
        <v>33</v>
      </c>
      <c r="X37" s="5">
        <f t="array" ref="X37">INDEX($W$1:$W$42,MATCH(SMALL(COUNTIF($W$1:$W$42,"&lt;"&amp;$W$1:$W$42),ROW($W37:$X37)),COUNTIF($W$1:$W$42,"&lt;"&amp;$W$1:$W$42),0))</f>
        <v>40</v>
      </c>
      <c r="Y37" s="50" t="str">
        <f t="array" ref="Y37">INDEX($V$1:$V$42,SMALL(IF($W$1:$W$42=$X37,ROW($W$1:$W$42)),COUNTIF($X$1:$X37,$X37)),1)</f>
        <v>Forest of Dean</v>
      </c>
      <c r="Z37" s="6">
        <f t="shared" si="1"/>
        <v>37</v>
      </c>
      <c r="AC37" t="s">
        <v>305</v>
      </c>
      <c r="AD37" s="2">
        <f t="shared" si="2"/>
        <v>8</v>
      </c>
      <c r="AE37" s="5">
        <f t="array" ref="AE37">INDEX($AD$1:$AD$41,MATCH(SMALL(COUNTIF($AD$1:$AD$41,"&lt;"&amp;$AD$1:$AD$41),ROW($AD37:$AE37)),COUNTIF($AD$1:$AD$41,"&lt;"&amp;$AD$1:$AD$41),0))</f>
        <v>37</v>
      </c>
      <c r="AF37" s="50" t="str">
        <f t="array" ref="AF37">INDEX($AC$1:$AC$41,SMALL(IF($AD$1:$AD$41=$AE37,ROW($AD$1:$AD$41)),COUNTIF($AE$1:$AE37,$AE37)),1)</f>
        <v>Winchester</v>
      </c>
      <c r="AG37" s="7">
        <f t="shared" si="3"/>
        <v>37</v>
      </c>
      <c r="AJ37" t="s">
        <v>232</v>
      </c>
      <c r="AK37" s="2">
        <f t="shared" si="4"/>
        <v>13</v>
      </c>
      <c r="AL37" s="5">
        <f t="array" ref="AL37">INDEX($AK$1:$AK$50,MATCH(SMALL(COUNTIF($AK$1:$AK$50,"&lt;"&amp;$AK$1:$AK$50),ROW($AK37:$AL37)),COUNTIF($AK$1:$AK$50,"&lt;"&amp;$AK$1:$AK$50),0))</f>
        <v>38</v>
      </c>
      <c r="AM37" s="50" t="str">
        <f t="array" ref="AM37">INDEX($AJ$1:$AJ$50,SMALL(IF($AK$1:$AK$50=$AL37,ROW($AK$1:$AK$50)),COUNTIF($AL$1:$AL37,$AL37)),1)</f>
        <v>Tunbridge Wells</v>
      </c>
      <c r="AN37" s="105">
        <f t="shared" si="5"/>
        <v>38</v>
      </c>
      <c r="AQ37" t="s">
        <v>132</v>
      </c>
      <c r="AR37" s="2">
        <f t="shared" si="6"/>
        <v>10</v>
      </c>
      <c r="AS37" s="5">
        <f t="array" ref="AS37">INDEX($AR$1:$AR$91,MATCH(SMALL(COUNTIF($AR$1:$AR$91,"&lt;"&amp;$AR$1:$AR$91),ROW($AR37:$AS37)),COUNTIF($AR$1:$AR$91,"&lt;"&amp;$AR$1:$AR$91),0))</f>
        <v>36</v>
      </c>
      <c r="AT37" s="50" t="str">
        <f t="array" ref="AT37">INDEX($AQ$1:$AQ$91,SMALL(IF($AR$1:$AR$91=$AS37,ROW($AR$1:$AR$91)),COUNTIF($AS$1:$AS37,$AS37)),1)</f>
        <v>Swindon</v>
      </c>
      <c r="AU37" s="105">
        <f t="shared" si="7"/>
        <v>36</v>
      </c>
    </row>
    <row r="38" spans="1:47" ht="12.75" customHeight="1" x14ac:dyDescent="0.3">
      <c r="A38" s="22" t="s">
        <v>395</v>
      </c>
      <c r="B38" s="23" t="s">
        <v>248</v>
      </c>
      <c r="C38" s="22" t="str">
        <f>IFERROR(IFERROR(VLOOKUP(B38,classifications!$A$3:$B$330,2,FALSE),VLOOKUP(B38,'higher class'!$A$2:$B$33,2,FALSE)),"")</f>
        <v xml:space="preserve">Mainly Rural (rural including hub towns &gt;=80%) </v>
      </c>
      <c r="D38" s="22" t="str">
        <f>VLOOKUP(B38,region!$A$1:$B$344,2,FALSE)</f>
        <v>NW</v>
      </c>
      <c r="E38" s="17">
        <f>VLOOKUP(B38,happinessALL!$B$8:$N$431,VLOOKUP(frontsheet!$B$11,years!$A$1:$B$12,2,FALSE),FALSE)</f>
        <v>7.63</v>
      </c>
      <c r="F38" s="9"/>
      <c r="G38" s="9"/>
      <c r="H38" s="9"/>
      <c r="I38" s="21"/>
      <c r="M38" t="s">
        <v>40</v>
      </c>
      <c r="N38" t="str">
        <f>VLOOKUP(M38,class!A$1:B$370,2,FALSE)</f>
        <v>Unitary authority</v>
      </c>
      <c r="O38" s="22" t="str">
        <f>IFERROR(IFERROR(VLOOKUP(M38,classifications!$A$3:$B$340,2,FALSE),VLOOKUP(N38,'higher class'!$A$2:$B$33,2,FALSE)),"")</f>
        <v>Urban with City and Town</v>
      </c>
      <c r="P38" s="7">
        <f t="shared" si="9"/>
        <v>7.03</v>
      </c>
      <c r="Q38" s="49">
        <f t="shared" si="8"/>
        <v>81</v>
      </c>
      <c r="R38" s="49">
        <f t="shared" si="10"/>
        <v>81</v>
      </c>
      <c r="V38" t="s">
        <v>306</v>
      </c>
      <c r="W38" s="3">
        <f t="shared" si="0"/>
        <v>17</v>
      </c>
      <c r="X38" s="5">
        <f t="array" ref="X38">INDEX($W$1:$W$42,MATCH(SMALL(COUNTIF($W$1:$W$42,"&lt;"&amp;$W$1:$W$42),ROW($W38:$X38)),COUNTIF($W$1:$W$42,"&lt;"&amp;$W$1:$W$42),0))</f>
        <v>41</v>
      </c>
      <c r="Y38" s="50" t="str">
        <f t="array" ref="Y38">INDEX($V$1:$V$42,SMALL(IF($W$1:$W$42=$X38,ROW($W$1:$W$42)),COUNTIF($X$1:$X38,$X38)),1)</f>
        <v>Allerdale</v>
      </c>
      <c r="Z38" s="6">
        <f t="shared" si="1"/>
        <v>38</v>
      </c>
      <c r="AC38" t="s">
        <v>1034</v>
      </c>
      <c r="AD38" s="2">
        <f t="shared" si="2"/>
        <v>25</v>
      </c>
      <c r="AE38" s="5">
        <f t="array" ref="AE38">INDEX($AD$1:$AD$41,MATCH(SMALL(COUNTIF($AD$1:$AD$41,"&lt;"&amp;$AD$1:$AD$41),ROW($AD38:$AE38)),COUNTIF($AD$1:$AD$41,"&lt;"&amp;$AD$1:$AD$41),0))</f>
        <v>38</v>
      </c>
      <c r="AF38" s="50" t="str">
        <f t="array" ref="AF38">INDEX($AC$1:$AC$41,SMALL(IF($AD$1:$AD$41=$AE38,ROW($AD$1:$AD$41)),COUNTIF($AE$1:$AE38,$AE38)),1)</f>
        <v>Teignbridge</v>
      </c>
      <c r="AG38" s="7">
        <f t="shared" si="3"/>
        <v>38</v>
      </c>
      <c r="AJ38" t="s">
        <v>1008</v>
      </c>
      <c r="AK38" s="2">
        <f t="shared" si="4"/>
        <v>4</v>
      </c>
      <c r="AL38" s="5">
        <f t="array" ref="AL38">INDEX($AK$1:$AK$50,MATCH(SMALL(COUNTIF($AK$1:$AK$50,"&lt;"&amp;$AK$1:$AK$50),ROW($AK38:$AL38)),COUNTIF($AK$1:$AK$50,"&lt;"&amp;$AK$1:$AK$50),0))</f>
        <v>39</v>
      </c>
      <c r="AM38" s="50" t="str">
        <f t="array" ref="AM38">INDEX($AJ$1:$AJ$50,SMALL(IF($AK$1:$AK$50=$AL38,ROW($AK$1:$AK$50)),COUNTIF($AL$1:$AL38,$AL38)),1)</f>
        <v>Dover</v>
      </c>
      <c r="AN38" s="105">
        <f t="shared" si="5"/>
        <v>39</v>
      </c>
      <c r="AQ38" t="s">
        <v>142</v>
      </c>
      <c r="AR38" s="2">
        <f t="shared" si="6"/>
        <v>53</v>
      </c>
      <c r="AS38" s="5">
        <f t="array" ref="AS38">INDEX($AR$1:$AR$91,MATCH(SMALL(COUNTIF($AR$1:$AR$91,"&lt;"&amp;$AR$1:$AR$91),ROW($AR38:$AS38)),COUNTIF($AR$1:$AR$91,"&lt;"&amp;$AR$1:$AR$91),0))</f>
        <v>40</v>
      </c>
      <c r="AT38" s="50" t="str">
        <f t="array" ref="AT38">INDEX($AQ$1:$AQ$91,SMALL(IF($AR$1:$AR$91=$AS38,ROW($AR$1:$AR$91)),COUNTIF($AS$1:$AS38,$AS38)),1)</f>
        <v>Guildford</v>
      </c>
      <c r="AU38" s="105">
        <f t="shared" si="7"/>
        <v>40</v>
      </c>
    </row>
    <row r="39" spans="1:47" ht="14.4" x14ac:dyDescent="0.3">
      <c r="A39" s="22" t="s">
        <v>396</v>
      </c>
      <c r="B39" s="23" t="s">
        <v>31</v>
      </c>
      <c r="C39" s="22" t="str">
        <f>IFERROR(IFERROR(VLOOKUP(B39,classifications!$A$3:$B$330,2,FALSE),VLOOKUP(B39,'higher class'!$A$2:$B$33,2,FALSE)),"")</f>
        <v>Urban with Major Conurbation</v>
      </c>
      <c r="D39" s="22" t="str">
        <f>VLOOKUP(B39,region!$A$1:$B$344,2,FALSE)</f>
        <v>NW</v>
      </c>
      <c r="E39" s="17">
        <f>VLOOKUP(B39,happinessALL!$B$8:$N$431,VLOOKUP(frontsheet!$B$11,years!$A$1:$B$12,2,FALSE),FALSE)</f>
        <v>7.61</v>
      </c>
      <c r="F39" s="9"/>
      <c r="G39" s="9"/>
      <c r="H39" s="9"/>
      <c r="I39" s="21"/>
      <c r="M39" t="s">
        <v>41</v>
      </c>
      <c r="N39" t="str">
        <f>VLOOKUP(M39,class!A$1:B$370,2,FALSE)</f>
        <v>Unitary authority</v>
      </c>
      <c r="O39" s="22" t="str">
        <f>IFERROR(IFERROR(VLOOKUP(M39,classifications!$A$3:$B$340,2,FALSE),VLOOKUP(N39,'higher class'!$A$2:$B$33,2,FALSE)),"")</f>
        <v>Urban with City and Town</v>
      </c>
      <c r="P39" s="7">
        <f t="shared" si="9"/>
        <v>7.2</v>
      </c>
      <c r="Q39" s="49">
        <f t="shared" si="8"/>
        <v>70</v>
      </c>
      <c r="R39" s="49">
        <f t="shared" si="10"/>
        <v>70</v>
      </c>
      <c r="V39" t="s">
        <v>310</v>
      </c>
      <c r="W39" s="3">
        <f t="shared" si="0"/>
        <v>9999</v>
      </c>
      <c r="X39" s="5">
        <f t="array" ref="X39">INDEX($W$1:$W$42,MATCH(SMALL(COUNTIF($W$1:$W$42,"&lt;"&amp;$W$1:$W$42),ROW($W39:$X39)),COUNTIF($W$1:$W$42,"&lt;"&amp;$W$1:$W$42),0))</f>
        <v>42</v>
      </c>
      <c r="Y39" s="50" t="str">
        <f t="array" ref="Y39">INDEX($V$1:$V$42,SMALL(IF($W$1:$W$42=$X39,ROW($W$1:$W$42)),COUNTIF($X$1:$X39,$X39)),1)</f>
        <v>South Hams</v>
      </c>
      <c r="Z39" s="6">
        <f t="shared" si="1"/>
        <v>39</v>
      </c>
      <c r="AC39" t="s">
        <v>319</v>
      </c>
      <c r="AD39" s="2">
        <f t="shared" si="2"/>
        <v>31</v>
      </c>
      <c r="AE39" s="5">
        <f t="array" ref="AE39">INDEX($AD$1:$AD$41,MATCH(SMALL(COUNTIF($AD$1:$AD$41,"&lt;"&amp;$AD$1:$AD$41),ROW($AD39:$AE39)),COUNTIF($AD$1:$AD$41,"&lt;"&amp;$AD$1:$AD$41),0))</f>
        <v>39</v>
      </c>
      <c r="AF39" s="50" t="str">
        <f t="array" ref="AF39">INDEX($AC$1:$AC$41,SMALL(IF($AD$1:$AD$41=$AE39,ROW($AD$1:$AD$41)),COUNTIF($AE$1:$AE39,$AE39)),1)</f>
        <v>South Cambridgeshire</v>
      </c>
      <c r="AG39" s="7">
        <f t="shared" si="3"/>
        <v>39</v>
      </c>
      <c r="AJ39" t="s">
        <v>243</v>
      </c>
      <c r="AK39" s="2">
        <f t="shared" si="4"/>
        <v>14</v>
      </c>
      <c r="AL39" s="5">
        <f t="array" ref="AL39">INDEX($AK$1:$AK$50,MATCH(SMALL(COUNTIF($AK$1:$AK$50,"&lt;"&amp;$AK$1:$AK$50),ROW($AK39:$AL39)),COUNTIF($AK$1:$AK$50,"&lt;"&amp;$AK$1:$AK$50),0))</f>
        <v>40</v>
      </c>
      <c r="AM39" s="50" t="str">
        <f t="array" ref="AM39">INDEX($AJ$1:$AJ$50,SMALL(IF($AK$1:$AK$50=$AL39,ROW($AK$1:$AK$50)),COUNTIF($AL$1:$AL39,$AL39)),1)</f>
        <v>Basingstoke and Deane</v>
      </c>
      <c r="AN39" s="105">
        <f t="shared" si="5"/>
        <v>40</v>
      </c>
      <c r="AQ39" t="s">
        <v>143</v>
      </c>
      <c r="AR39" s="2">
        <f t="shared" si="6"/>
        <v>68</v>
      </c>
      <c r="AS39" s="5">
        <f t="array" ref="AS39">INDEX($AR$1:$AR$91,MATCH(SMALL(COUNTIF($AR$1:$AR$91,"&lt;"&amp;$AR$1:$AR$91),ROW($AR39:$AS39)),COUNTIF($AR$1:$AR$91,"&lt;"&amp;$AR$1:$AR$91),0))</f>
        <v>40</v>
      </c>
      <c r="AT39" s="50" t="str">
        <f t="array" ref="AT39">INDEX($AQ$1:$AQ$91,SMALL(IF($AR$1:$AR$91=$AS39,ROW($AR$1:$AR$91)),COUNTIF($AS$1:$AS39,$AS39)),1)</f>
        <v>Reading</v>
      </c>
      <c r="AU39" s="105">
        <f t="shared" si="7"/>
        <v>40</v>
      </c>
    </row>
    <row r="40" spans="1:47" ht="14.4" x14ac:dyDescent="0.3">
      <c r="A40" s="22" t="s">
        <v>397</v>
      </c>
      <c r="B40" s="23" t="s">
        <v>48</v>
      </c>
      <c r="C40" s="22" t="str">
        <f>IFERROR(IFERROR(VLOOKUP(B40,classifications!$A$3:$B$330,2,FALSE),VLOOKUP(B40,'higher class'!$A$2:$B$33,2,FALSE)),"")</f>
        <v>Urban with Major Conurbation</v>
      </c>
      <c r="D40" s="22" t="str">
        <f>VLOOKUP(B40,region!$A$1:$B$344,2,FALSE)</f>
        <v>NW</v>
      </c>
      <c r="E40" s="17">
        <f>VLOOKUP(B40,happinessALL!$B$8:$N$431,VLOOKUP(frontsheet!$B$11,years!$A$1:$B$12,2,FALSE),FALSE)</f>
        <v>7.5</v>
      </c>
      <c r="F40" s="9"/>
      <c r="G40" s="9"/>
      <c r="H40" s="9"/>
      <c r="I40" s="21"/>
      <c r="M40" t="s">
        <v>42</v>
      </c>
      <c r="N40" t="str">
        <f>VLOOKUP(M40,class!A$1:B$370,2,FALSE)</f>
        <v>Shire district</v>
      </c>
      <c r="O40" s="22" t="str">
        <f>IFERROR(IFERROR(VLOOKUP(M40,classifications!$A$3:$B$340,2,FALSE),VLOOKUP(N40,'higher class'!$A$2:$B$33,2,FALSE)),"")</f>
        <v>Urban with Significant Rural (rural including hub towns 26-49%)</v>
      </c>
      <c r="P40" s="7">
        <f t="shared" si="9"/>
        <v>7.71</v>
      </c>
      <c r="Q40" s="49">
        <f t="shared" si="8"/>
        <v>9</v>
      </c>
      <c r="R40" s="49">
        <f t="shared" si="10"/>
        <v>9</v>
      </c>
      <c r="V40" t="s">
        <v>313</v>
      </c>
      <c r="W40" s="3">
        <f t="shared" si="0"/>
        <v>25</v>
      </c>
      <c r="X40" s="5">
        <f t="array" ref="X40">INDEX($W$1:$W$42,MATCH(SMALL(COUNTIF($W$1:$W$42,"&lt;"&amp;$W$1:$W$42),ROW($W40:$X40)),COUNTIF($W$1:$W$42,"&lt;"&amp;$W$1:$W$42),0))</f>
        <v>9999</v>
      </c>
      <c r="Y40" s="50" t="str">
        <f t="array" ref="Y40">INDEX($V$1:$V$42,SMALL(IF($W$1:$W$42=$X40,ROW($W$1:$W$42)),COUNTIF($X$1:$X40,$X40)),1)</f>
        <v>Maldon</v>
      </c>
      <c r="Z40" s="6">
        <f t="shared" si="1"/>
        <v>9996</v>
      </c>
      <c r="AC40" t="s">
        <v>320</v>
      </c>
      <c r="AD40" s="2">
        <f t="shared" si="2"/>
        <v>37</v>
      </c>
      <c r="AE40" s="5">
        <f t="array" ref="AE40">INDEX($AD$1:$AD$41,MATCH(SMALL(COUNTIF($AD$1:$AD$41,"&lt;"&amp;$AD$1:$AD$41),ROW($AD40:$AE40)),COUNTIF($AD$1:$AD$41,"&lt;"&amp;$AD$1:$AD$41),0))</f>
        <v>40</v>
      </c>
      <c r="AF40" s="50" t="str">
        <f t="array" ref="AF40">INDEX($AC$1:$AC$41,SMALL(IF($AD$1:$AD$41=$AE40,ROW($AD$1:$AD$41)),COUNTIF($AE$1:$AE40,$AE40)),1)</f>
        <v>Tendring</v>
      </c>
      <c r="AG40" s="7">
        <f t="shared" si="3"/>
        <v>40</v>
      </c>
      <c r="AJ40" t="s">
        <v>254</v>
      </c>
      <c r="AK40" s="2">
        <f t="shared" si="4"/>
        <v>15</v>
      </c>
      <c r="AL40" s="5">
        <f t="array" ref="AL40">INDEX($AK$1:$AK$50,MATCH(SMALL(COUNTIF($AK$1:$AK$50,"&lt;"&amp;$AK$1:$AK$50),ROW($AK40:$AL40)),COUNTIF($AK$1:$AK$50,"&lt;"&amp;$AK$1:$AK$50),0))</f>
        <v>41</v>
      </c>
      <c r="AM40" s="50" t="str">
        <f t="array" ref="AM40">INDEX($AJ$1:$AJ$50,SMALL(IF($AK$1:$AK$50=$AL40,ROW($AK$1:$AK$50)),COUNTIF($AL$1:$AL40,$AL40)),1)</f>
        <v>Cheshire West and Chester</v>
      </c>
      <c r="AN40" s="105">
        <f t="shared" si="5"/>
        <v>41</v>
      </c>
      <c r="AQ40" t="s">
        <v>150</v>
      </c>
      <c r="AR40" s="2">
        <f t="shared" si="6"/>
        <v>54</v>
      </c>
      <c r="AS40" s="5">
        <f t="array" ref="AS40">INDEX($AR$1:$AR$91,MATCH(SMALL(COUNTIF($AR$1:$AR$91,"&lt;"&amp;$AR$1:$AR$91),ROW($AR40:$AS40)),COUNTIF($AR$1:$AR$91,"&lt;"&amp;$AR$1:$AR$91),0))</f>
        <v>40</v>
      </c>
      <c r="AT40" s="50" t="str">
        <f t="array" ref="AT40">INDEX($AQ$1:$AQ$91,SMALL(IF($AR$1:$AR$91=$AS40,ROW($AR$1:$AR$91)),COUNTIF($AS$1:$AS40,$AS40)),1)</f>
        <v>Wokingham</v>
      </c>
      <c r="AU40" s="105">
        <f t="shared" si="7"/>
        <v>40</v>
      </c>
    </row>
    <row r="41" spans="1:47" ht="14.4" x14ac:dyDescent="0.3">
      <c r="A41" s="22" t="s">
        <v>398</v>
      </c>
      <c r="B41" s="23" t="s">
        <v>167</v>
      </c>
      <c r="C41" s="22" t="str">
        <f>IFERROR(IFERROR(VLOOKUP(B41,classifications!$A$3:$B$330,2,FALSE),VLOOKUP(B41,'higher class'!$A$2:$B$33,2,FALSE)),"")</f>
        <v>Urban with Major Conurbation</v>
      </c>
      <c r="D41" s="22" t="str">
        <f>VLOOKUP(B41,region!$A$1:$B$344,2,FALSE)</f>
        <v>NW</v>
      </c>
      <c r="E41" s="17">
        <f>VLOOKUP(B41,happinessALL!$B$8:$N$431,VLOOKUP(frontsheet!$B$11,years!$A$1:$B$12,2,FALSE),FALSE)</f>
        <v>6.85</v>
      </c>
      <c r="F41" s="9"/>
      <c r="G41" s="9"/>
      <c r="H41" s="9"/>
      <c r="I41" s="21"/>
      <c r="M41" t="s">
        <v>43</v>
      </c>
      <c r="N41" t="str">
        <f>VLOOKUP(M41,class!A$1:B$370,2,FALSE)</f>
        <v>London borough</v>
      </c>
      <c r="O41" s="22" t="str">
        <f>IFERROR(IFERROR(VLOOKUP(M41,classifications!$A$3:$B$340,2,FALSE),VLOOKUP(N41,'higher class'!$A$2:$B$33,2,FALSE)),"")</f>
        <v>Urban with Major Conurbation</v>
      </c>
      <c r="P41" s="7">
        <f t="shared" si="9"/>
        <v>7.35</v>
      </c>
      <c r="Q41" s="49">
        <f t="shared" si="8"/>
        <v>34</v>
      </c>
      <c r="R41" s="49">
        <f t="shared" si="10"/>
        <v>34</v>
      </c>
      <c r="V41" t="s">
        <v>314</v>
      </c>
      <c r="W41" s="3">
        <f t="shared" si="0"/>
        <v>7</v>
      </c>
      <c r="X41" s="5">
        <f t="array" ref="X41">INDEX($W$1:$W$42,MATCH(SMALL(COUNTIF($W$1:$W$42,"&lt;"&amp;$W$1:$W$42),ROW($W41:$X41)),COUNTIF($W$1:$W$42,"&lt;"&amp;$W$1:$W$42),0))</f>
        <v>9999</v>
      </c>
      <c r="Y41" s="50" t="str">
        <f t="array" ref="Y41">INDEX($V$1:$V$42,SMALL(IF($W$1:$W$42=$X41,ROW($W$1:$W$42)),COUNTIF($X$1:$X41,$X41)),1)</f>
        <v>Richmondshire</v>
      </c>
      <c r="Z41" s="6">
        <f t="shared" si="1"/>
        <v>9996</v>
      </c>
      <c r="AC41" t="s">
        <v>330</v>
      </c>
      <c r="AD41" s="2">
        <f t="shared" si="2"/>
        <v>22</v>
      </c>
      <c r="AE41" s="5">
        <f t="array" ref="AE41">INDEX($AD$1:$AD$41,MATCH(SMALL(COUNTIF($AD$1:$AD$41,"&lt;"&amp;$AD$1:$AD$41),ROW($AD41:$AE41)),COUNTIF($AD$1:$AD$41,"&lt;"&amp;$AD$1:$AD$41),0))</f>
        <v>41</v>
      </c>
      <c r="AF41" s="50" t="str">
        <f t="array" ref="AF41">INDEX($AC$1:$AC$41,SMALL(IF($AD$1:$AD$41=$AE41,ROW($AD$1:$AD$41)),COUNTIF($AE$1:$AE41,$AE41)),1)</f>
        <v>North West Leicestershire</v>
      </c>
      <c r="AG41" s="7">
        <f t="shared" si="3"/>
        <v>41</v>
      </c>
      <c r="AJ41" t="s">
        <v>263</v>
      </c>
      <c r="AK41" s="2">
        <f t="shared" si="4"/>
        <v>49</v>
      </c>
      <c r="AL41" s="5">
        <f t="array" ref="AL41">INDEX($AK$1:$AK$50,MATCH(SMALL(COUNTIF($AK$1:$AK$50,"&lt;"&amp;$AK$1:$AK$50),ROW($AK41:$AL41)),COUNTIF($AK$1:$AK$50,"&lt;"&amp;$AK$1:$AK$50),0))</f>
        <v>42</v>
      </c>
      <c r="AM41" s="50" t="str">
        <f t="array" ref="AM41">INDEX($AJ$1:$AJ$50,SMALL(IF($AK$1:$AK$50=$AL41,ROW($AK$1:$AK$50)),COUNTIF($AL$1:$AL41,$AL41)),1)</f>
        <v>Barrow-in-Furness</v>
      </c>
      <c r="AN41" s="105">
        <f t="shared" si="5"/>
        <v>42</v>
      </c>
      <c r="AQ41" t="s">
        <v>157</v>
      </c>
      <c r="AR41" s="2">
        <f t="shared" si="6"/>
        <v>67</v>
      </c>
      <c r="AS41" s="5">
        <f t="array" ref="AS41">INDEX($AR$1:$AR$91,MATCH(SMALL(COUNTIF($AR$1:$AR$91,"&lt;"&amp;$AR$1:$AR$91),ROW($AR41:$AS41)),COUNTIF($AR$1:$AR$91,"&lt;"&amp;$AR$1:$AR$91),0))</f>
        <v>43</v>
      </c>
      <c r="AT41" s="50" t="str">
        <f t="array" ref="AT41">INDEX($AQ$1:$AQ$91,SMALL(IF($AR$1:$AR$91=$AS41,ROW($AR$1:$AR$91)),COUNTIF($AS$1:$AS41,$AS41)),1)</f>
        <v>Mansfield</v>
      </c>
      <c r="AU41" s="105">
        <f t="shared" si="7"/>
        <v>43</v>
      </c>
    </row>
    <row r="42" spans="1:47" ht="14.4" x14ac:dyDescent="0.3">
      <c r="A42" s="22" t="s">
        <v>399</v>
      </c>
      <c r="B42" s="23" t="s">
        <v>202</v>
      </c>
      <c r="C42" s="22" t="str">
        <f>IFERROR(IFERROR(VLOOKUP(B42,classifications!$A$3:$B$330,2,FALSE),VLOOKUP(B42,'higher class'!$A$2:$B$33,2,FALSE)),"")</f>
        <v>Urban with Major Conurbation</v>
      </c>
      <c r="D42" s="22" t="str">
        <f>VLOOKUP(B42,region!$A$1:$B$344,2,FALSE)</f>
        <v>NW</v>
      </c>
      <c r="E42" s="17">
        <f>VLOOKUP(B42,happinessALL!$B$8:$N$431,VLOOKUP(frontsheet!$B$11,years!$A$1:$B$12,2,FALSE),FALSE)</f>
        <v>7.31</v>
      </c>
      <c r="F42" s="9"/>
      <c r="G42" s="9"/>
      <c r="H42" s="9"/>
      <c r="I42" s="21"/>
      <c r="M42" t="s">
        <v>44</v>
      </c>
      <c r="N42" t="str">
        <f>VLOOKUP(M42,class!A$1:B$370,2,FALSE)</f>
        <v>Shire district</v>
      </c>
      <c r="O42" s="22" t="str">
        <f>IFERROR(IFERROR(VLOOKUP(M42,classifications!$A$3:$B$340,2,FALSE),VLOOKUP(N42,'higher class'!$A$2:$B$33,2,FALSE)),"")</f>
        <v>Urban with City and Town</v>
      </c>
      <c r="P42" s="7">
        <f t="shared" si="9"/>
        <v>7.65</v>
      </c>
      <c r="Q42" s="49">
        <f t="shared" si="8"/>
        <v>17</v>
      </c>
      <c r="R42" s="49">
        <f t="shared" si="10"/>
        <v>17</v>
      </c>
      <c r="V42" t="s">
        <v>328</v>
      </c>
      <c r="W42" s="3">
        <f t="shared" si="0"/>
        <v>35</v>
      </c>
      <c r="X42" s="5">
        <f t="array" ref="X42">INDEX($W$1:$W$42,MATCH(SMALL(COUNTIF($W$1:$W$42,"&lt;"&amp;$W$1:$W$42),ROW($W42:$X42)),COUNTIF($W$1:$W$42,"&lt;"&amp;$W$1:$W$42),0))</f>
        <v>9999</v>
      </c>
      <c r="Y42" s="50" t="str">
        <f t="array" ref="Y42">INDEX($V$1:$V$42,SMALL(IF($W$1:$W$42=$X42,ROW($W$1:$W$42)),COUNTIF($X$1:$X42,$X42)),1)</f>
        <v>West Devon</v>
      </c>
      <c r="Z42" s="6">
        <f t="shared" si="1"/>
        <v>9996</v>
      </c>
      <c r="AJ42" t="s">
        <v>270</v>
      </c>
      <c r="AK42" s="2">
        <f t="shared" si="4"/>
        <v>47</v>
      </c>
      <c r="AL42" s="5">
        <f t="array" ref="AL42">INDEX($AK$1:$AK$50,MATCH(SMALL(COUNTIF($AK$1:$AK$50,"&lt;"&amp;$AK$1:$AK$50),ROW($AK42:$AL42)),COUNTIF($AK$1:$AK$50,"&lt;"&amp;$AK$1:$AK$50),0))</f>
        <v>42</v>
      </c>
      <c r="AM42" s="50" t="str">
        <f t="array" ref="AM42">INDEX($AJ$1:$AJ$50,SMALL(IF($AK$1:$AK$50=$AL42,ROW($AK$1:$AK$50)),COUNTIF($AL$1:$AL42,$AL42)),1)</f>
        <v>Tandridge</v>
      </c>
      <c r="AN42" s="105">
        <f t="shared" si="5"/>
        <v>42</v>
      </c>
      <c r="AQ42" t="s">
        <v>161</v>
      </c>
      <c r="AR42" s="2">
        <f t="shared" si="6"/>
        <v>88</v>
      </c>
      <c r="AS42" s="5">
        <f t="array" ref="AS42">INDEX($AR$1:$AR$91,MATCH(SMALL(COUNTIF($AR$1:$AR$91,"&lt;"&amp;$AR$1:$AR$91),ROW($AR42:$AS42)),COUNTIF($AR$1:$AR$91,"&lt;"&amp;$AR$1:$AR$91),0))</f>
        <v>43</v>
      </c>
      <c r="AT42" s="50" t="str">
        <f t="array" ref="AT42">INDEX($AQ$1:$AQ$91,SMALL(IF($AR$1:$AR$91=$AS42,ROW($AR$1:$AR$91)),COUNTIF($AS$1:$AS42,$AS42)),1)</f>
        <v>Milton Keynes</v>
      </c>
      <c r="AU42" s="105">
        <f t="shared" si="7"/>
        <v>43</v>
      </c>
    </row>
    <row r="43" spans="1:47" ht="14.4" x14ac:dyDescent="0.3">
      <c r="A43" s="22" t="s">
        <v>400</v>
      </c>
      <c r="B43" s="23" t="s">
        <v>219</v>
      </c>
      <c r="C43" s="22" t="str">
        <f>IFERROR(IFERROR(VLOOKUP(B43,classifications!$A$3:$B$330,2,FALSE),VLOOKUP(B43,'higher class'!$A$2:$B$33,2,FALSE)),"")</f>
        <v>Urban with Major Conurbation</v>
      </c>
      <c r="D43" s="22" t="str">
        <f>VLOOKUP(B43,region!$A$1:$B$344,2,FALSE)</f>
        <v>NW</v>
      </c>
      <c r="E43" s="17">
        <f>VLOOKUP(B43,happinessALL!$B$8:$N$431,VLOOKUP(frontsheet!$B$11,years!$A$1:$B$12,2,FALSE),FALSE)</f>
        <v>7.45</v>
      </c>
      <c r="F43" s="9"/>
      <c r="G43" s="9"/>
      <c r="H43" s="9"/>
      <c r="I43" s="21"/>
      <c r="M43" t="s">
        <v>45</v>
      </c>
      <c r="N43" t="str">
        <f>VLOOKUP(M43,class!A$1:B$370,2,FALSE)</f>
        <v>Shire district</v>
      </c>
      <c r="O43" s="22" t="str">
        <f>IFERROR(IFERROR(VLOOKUP(M43,classifications!$A$3:$B$340,2,FALSE),VLOOKUP(N43,'higher class'!$A$2:$B$33,2,FALSE)),"")</f>
        <v>Urban with Major Conurbation</v>
      </c>
      <c r="P43" s="7">
        <f t="shared" si="9"/>
        <v>7.21</v>
      </c>
      <c r="Q43" s="49">
        <f t="shared" si="8"/>
        <v>58</v>
      </c>
      <c r="R43" s="49">
        <f t="shared" si="10"/>
        <v>58</v>
      </c>
      <c r="Z43" s="7"/>
      <c r="AJ43" t="s">
        <v>279</v>
      </c>
      <c r="AK43" s="2">
        <f t="shared" si="4"/>
        <v>42</v>
      </c>
      <c r="AL43" s="5">
        <f t="array" ref="AL43">INDEX($AK$1:$AK$50,MATCH(SMALL(COUNTIF($AK$1:$AK$50,"&lt;"&amp;$AK$1:$AK$50),ROW($AK43:$AL43)),COUNTIF($AK$1:$AK$50,"&lt;"&amp;$AK$1:$AK$50),0))</f>
        <v>44</v>
      </c>
      <c r="AM43" s="50" t="str">
        <f t="array" ref="AM43">INDEX($AJ$1:$AJ$50,SMALL(IF($AK$1:$AK$50=$AL43,ROW($AK$1:$AK$50)),COUNTIF($AL$1:$AL43,$AL43)),1)</f>
        <v>East Hertfordshire</v>
      </c>
      <c r="AN43" s="105">
        <f t="shared" si="5"/>
        <v>44</v>
      </c>
      <c r="AQ43" t="s">
        <v>163</v>
      </c>
      <c r="AR43" s="2">
        <f t="shared" si="6"/>
        <v>18</v>
      </c>
      <c r="AS43" s="5">
        <f t="array" ref="AS43">INDEX($AR$1:$AR$91,MATCH(SMALL(COUNTIF($AR$1:$AR$91,"&lt;"&amp;$AR$1:$AR$91),ROW($AR43:$AS43)),COUNTIF($AR$1:$AR$91,"&lt;"&amp;$AR$1:$AR$91),0))</f>
        <v>43</v>
      </c>
      <c r="AT43" s="50" t="str">
        <f t="array" ref="AT43">INDEX($AQ$1:$AQ$91,SMALL(IF($AR$1:$AR$91=$AS43,ROW($AR$1:$AR$91)),COUNTIF($AS$1:$AS43,$AS43)),1)</f>
        <v>Slough</v>
      </c>
      <c r="AU43" s="105">
        <f t="shared" si="7"/>
        <v>43</v>
      </c>
    </row>
    <row r="44" spans="1:47" ht="14.4" x14ac:dyDescent="0.3">
      <c r="A44" s="22" t="s">
        <v>401</v>
      </c>
      <c r="B44" s="23" t="s">
        <v>230</v>
      </c>
      <c r="C44" s="22" t="str">
        <f>IFERROR(IFERROR(VLOOKUP(B44,classifications!$A$3:$B$330,2,FALSE),VLOOKUP(B44,'higher class'!$A$2:$B$33,2,FALSE)),"")</f>
        <v>Urban with Major Conurbation</v>
      </c>
      <c r="D44" s="22" t="str">
        <f>VLOOKUP(B44,region!$A$1:$B$344,2,FALSE)</f>
        <v>NW</v>
      </c>
      <c r="E44" s="17">
        <f>VLOOKUP(B44,happinessALL!$B$8:$N$431,VLOOKUP(frontsheet!$B$11,years!$A$1:$B$12,2,FALSE),FALSE)</f>
        <v>7.22</v>
      </c>
      <c r="F44" s="9"/>
      <c r="G44" s="9"/>
      <c r="H44" s="9"/>
      <c r="I44" s="21"/>
      <c r="M44" t="s">
        <v>46</v>
      </c>
      <c r="N44" t="str">
        <f>VLOOKUP(M44,class!A$1:B$370,2,FALSE)</f>
        <v>Shire district</v>
      </c>
      <c r="O44" s="22" t="str">
        <f>IFERROR(IFERROR(VLOOKUP(M44,classifications!$A$3:$B$340,2,FALSE),VLOOKUP(N44,'higher class'!$A$2:$B$33,2,FALSE)),"")</f>
        <v>Urban with Minor Conurbation</v>
      </c>
      <c r="P44" s="7">
        <f t="shared" si="9"/>
        <v>7.34</v>
      </c>
      <c r="Q44" s="49">
        <f t="shared" si="8"/>
        <v>4</v>
      </c>
      <c r="R44" s="49">
        <f t="shared" si="10"/>
        <v>4</v>
      </c>
      <c r="Z44" s="7"/>
      <c r="AJ44" t="s">
        <v>284</v>
      </c>
      <c r="AK44" s="2">
        <f t="shared" si="4"/>
        <v>31</v>
      </c>
      <c r="AL44" s="5">
        <f t="array" ref="AL44">INDEX($AK$1:$AK$50,MATCH(SMALL(COUNTIF($AK$1:$AK$50,"&lt;"&amp;$AK$1:$AK$50),ROW($AK44:$AL44)),COUNTIF($AK$1:$AK$50,"&lt;"&amp;$AK$1:$AK$50),0))</f>
        <v>45</v>
      </c>
      <c r="AM44" s="50" t="str">
        <f t="array" ref="AM44">INDEX($AJ$1:$AJ$50,SMALL(IF($AK$1:$AK$50=$AL44,ROW($AK$1:$AK$50)),COUNTIF($AL$1:$AL44,$AL44)),1)</f>
        <v>Bath and North East Somerset</v>
      </c>
      <c r="AN44" s="105">
        <f t="shared" si="5"/>
        <v>45</v>
      </c>
      <c r="AQ44" t="s">
        <v>168</v>
      </c>
      <c r="AR44" s="2">
        <f t="shared" si="6"/>
        <v>43</v>
      </c>
      <c r="AS44" s="5">
        <f t="array" ref="AS44">INDEX($AR$1:$AR$91,MATCH(SMALL(COUNTIF($AR$1:$AR$91,"&lt;"&amp;$AR$1:$AR$91),ROW($AR44:$AS44)),COUNTIF($AR$1:$AR$91,"&lt;"&amp;$AR$1:$AR$91),0))</f>
        <v>46</v>
      </c>
      <c r="AT44" s="50" t="str">
        <f t="array" ref="AT44">INDEX($AQ$1:$AQ$91,SMALL(IF($AR$1:$AR$91=$AS44,ROW($AR$1:$AR$91)),COUNTIF($AS$1:$AS44,$AS44)),1)</f>
        <v>Torbay</v>
      </c>
      <c r="AU44" s="105">
        <f t="shared" si="7"/>
        <v>46</v>
      </c>
    </row>
    <row r="45" spans="1:47" ht="14.4" x14ac:dyDescent="0.3">
      <c r="A45" s="22" t="s">
        <v>402</v>
      </c>
      <c r="B45" s="23" t="s">
        <v>266</v>
      </c>
      <c r="C45" s="22" t="str">
        <f>IFERROR(IFERROR(VLOOKUP(B45,classifications!$A$3:$B$330,2,FALSE),VLOOKUP(B45,'higher class'!$A$2:$B$33,2,FALSE)),"")</f>
        <v>Urban with Major Conurbation</v>
      </c>
      <c r="D45" s="22" t="str">
        <f>VLOOKUP(B45,region!$A$1:$B$344,2,FALSE)</f>
        <v>NW</v>
      </c>
      <c r="E45" s="17">
        <f>VLOOKUP(B45,happinessALL!$B$8:$N$431,VLOOKUP(frontsheet!$B$11,years!$A$1:$B$12,2,FALSE),FALSE)</f>
        <v>7.27</v>
      </c>
      <c r="F45" s="9"/>
      <c r="G45" s="9"/>
      <c r="H45" s="9"/>
      <c r="I45" s="21"/>
      <c r="M45" t="s">
        <v>885</v>
      </c>
      <c r="N45" t="str">
        <f>VLOOKUP(M45,class!A$1:B$370,2,FALSE)</f>
        <v>Unitary authority</v>
      </c>
      <c r="O45" s="22" t="str">
        <f>IFERROR(IFERROR(VLOOKUP(M45,classifications!$A$3:$B$340,2,FALSE),VLOOKUP(N45,'higher class'!$A$2:$B$33,2,FALSE)),"")</f>
        <v>Urban with Significant Rural (rural including hub towns 26-49%)</v>
      </c>
      <c r="P45" s="7">
        <f t="shared" si="9"/>
        <v>7.47</v>
      </c>
      <c r="Q45" s="49">
        <f t="shared" si="8"/>
        <v>31</v>
      </c>
      <c r="R45" s="49">
        <f t="shared" si="10"/>
        <v>31</v>
      </c>
      <c r="Z45" s="7"/>
      <c r="AE45" s="7">
        <f>COUNTIF(AE1:AE41,"9999")</f>
        <v>0</v>
      </c>
      <c r="AJ45" t="s">
        <v>289</v>
      </c>
      <c r="AK45" s="2">
        <f t="shared" si="4"/>
        <v>21</v>
      </c>
      <c r="AL45" s="5">
        <f t="array" ref="AL45">INDEX($AK$1:$AK$50,MATCH(SMALL(COUNTIF($AK$1:$AK$50,"&lt;"&amp;$AK$1:$AK$50),ROW($AK45:$AL45)),COUNTIF($AK$1:$AK$50,"&lt;"&amp;$AK$1:$AK$50),0))</f>
        <v>46</v>
      </c>
      <c r="AM45" s="50" t="str">
        <f t="array" ref="AM45">INDEX($AJ$1:$AJ$50,SMALL(IF($AK$1:$AK$50=$AL45,ROW($AK$1:$AK$50)),COUNTIF($AL$1:$AL45,$AL45)),1)</f>
        <v>Chorley</v>
      </c>
      <c r="AN45" s="105">
        <f t="shared" si="5"/>
        <v>46</v>
      </c>
      <c r="AQ45" t="s">
        <v>169</v>
      </c>
      <c r="AR45" s="2">
        <f t="shared" si="6"/>
        <v>59</v>
      </c>
      <c r="AS45" s="5">
        <f t="array" ref="AS45">INDEX($AR$1:$AR$91,MATCH(SMALL(COUNTIF($AR$1:$AR$91,"&lt;"&amp;$AR$1:$AR$91),ROW($AR45:$AS45)),COUNTIF($AR$1:$AR$91,"&lt;"&amp;$AR$1:$AR$91),0))</f>
        <v>47</v>
      </c>
      <c r="AT45" s="50" t="str">
        <f t="array" ref="AT45">INDEX($AQ$1:$AQ$91,SMALL(IF($AR$1:$AR$91=$AS45,ROW($AR$1:$AR$91)),COUNTIF($AS$1:$AS45,$AS45)),1)</f>
        <v>Gloucester</v>
      </c>
      <c r="AU45" s="105">
        <f t="shared" si="7"/>
        <v>47</v>
      </c>
    </row>
    <row r="46" spans="1:47" ht="14.4" x14ac:dyDescent="0.3">
      <c r="A46" s="22" t="s">
        <v>403</v>
      </c>
      <c r="B46" s="23" t="s">
        <v>277</v>
      </c>
      <c r="C46" s="22" t="str">
        <f>IFERROR(IFERROR(VLOOKUP(B46,classifications!$A$3:$B$330,2,FALSE),VLOOKUP(B46,'higher class'!$A$2:$B$33,2,FALSE)),"")</f>
        <v>Urban with Major Conurbation</v>
      </c>
      <c r="D46" s="22" t="str">
        <f>VLOOKUP(B46,region!$A$1:$B$344,2,FALSE)</f>
        <v>NW</v>
      </c>
      <c r="E46" s="17">
        <f>VLOOKUP(B46,happinessALL!$B$8:$N$431,VLOOKUP(frontsheet!$B$11,years!$A$1:$B$12,2,FALSE),FALSE)</f>
        <v>7.36</v>
      </c>
      <c r="F46" s="9"/>
      <c r="G46" s="9"/>
      <c r="H46" s="9"/>
      <c r="I46" s="21"/>
      <c r="M46" t="s">
        <v>47</v>
      </c>
      <c r="N46" t="str">
        <f>VLOOKUP(M46,class!A$1:B$370,2,FALSE)</f>
        <v>Shire district</v>
      </c>
      <c r="O46" s="22" t="str">
        <f>IFERROR(IFERROR(VLOOKUP(M46,classifications!$A$3:$B$340,2,FALSE),VLOOKUP(N46,'higher class'!$A$2:$B$33,2,FALSE)),"")</f>
        <v>Urban with City and Town</v>
      </c>
      <c r="P46" s="7" t="str">
        <f t="shared" si="9"/>
        <v>x</v>
      </c>
      <c r="Q46" s="49">
        <f t="shared" si="8"/>
        <v>1</v>
      </c>
      <c r="R46" s="49">
        <f t="shared" ref="R46:R108" si="11">IF(P46="x",9999,Q46)</f>
        <v>9999</v>
      </c>
      <c r="X46" s="7">
        <f>COUNTIF(X1:X42,"9999")</f>
        <v>3</v>
      </c>
      <c r="Z46" s="7"/>
      <c r="AJ46" t="s">
        <v>294</v>
      </c>
      <c r="AK46" s="2">
        <f t="shared" si="4"/>
        <v>38</v>
      </c>
      <c r="AL46" s="5">
        <f t="array" ref="AL46">INDEX($AK$1:$AK$50,MATCH(SMALL(COUNTIF($AK$1:$AK$50,"&lt;"&amp;$AK$1:$AK$50),ROW($AK46:$AL46)),COUNTIF($AK$1:$AK$50,"&lt;"&amp;$AK$1:$AK$50),0))</f>
        <v>47</v>
      </c>
      <c r="AM46" s="50" t="str">
        <f t="array" ref="AM46">INDEX($AJ$1:$AJ$50,SMALL(IF($AK$1:$AK$50=$AL46,ROW($AK$1:$AK$50)),COUNTIF($AL$1:$AL46,$AL46)),1)</f>
        <v>North Northamptonshire</v>
      </c>
      <c r="AN46" s="105">
        <f t="shared" si="5"/>
        <v>47</v>
      </c>
      <c r="AQ46" t="s">
        <v>175</v>
      </c>
      <c r="AR46" s="2">
        <f t="shared" si="6"/>
        <v>4</v>
      </c>
      <c r="AS46" s="5">
        <f t="array" ref="AS46">INDEX($AR$1:$AR$91,MATCH(SMALL(COUNTIF($AR$1:$AR$91,"&lt;"&amp;$AR$1:$AR$91),ROW($AR46:$AS46)),COUNTIF($AR$1:$AR$91,"&lt;"&amp;$AR$1:$AR$91),0))</f>
        <v>48</v>
      </c>
      <c r="AT46" s="50" t="str">
        <f t="array" ref="AT46">INDEX($AQ$1:$AQ$91,SMALL(IF($AR$1:$AR$91=$AS46,ROW($AR$1:$AR$91)),COUNTIF($AS$1:$AS46,$AS46)),1)</f>
        <v>Bournemouth, Christchurch and Poole</v>
      </c>
      <c r="AU46" s="105">
        <f t="shared" si="7"/>
        <v>48</v>
      </c>
    </row>
    <row r="47" spans="1:47" ht="14.4" x14ac:dyDescent="0.3">
      <c r="A47" s="22" t="s">
        <v>404</v>
      </c>
      <c r="B47" s="23" t="s">
        <v>293</v>
      </c>
      <c r="C47" s="22" t="str">
        <f>IFERROR(IFERROR(VLOOKUP(B47,classifications!$A$3:$B$330,2,FALSE),VLOOKUP(B47,'higher class'!$A$2:$B$33,2,FALSE)),"")</f>
        <v>Urban with Major Conurbation</v>
      </c>
      <c r="D47" s="22" t="str">
        <f>VLOOKUP(B47,region!$A$1:$B$344,2,FALSE)</f>
        <v>NW</v>
      </c>
      <c r="E47" s="17">
        <f>VLOOKUP(B47,happinessALL!$B$8:$N$431,VLOOKUP(frontsheet!$B$11,years!$A$1:$B$12,2,FALSE),FALSE)</f>
        <v>7.28</v>
      </c>
      <c r="F47" s="9"/>
      <c r="G47" s="9"/>
      <c r="H47" s="9"/>
      <c r="I47" s="21"/>
      <c r="M47" t="s">
        <v>48</v>
      </c>
      <c r="N47" t="str">
        <f>VLOOKUP(M47,class!A$1:B$370,2,FALSE)</f>
        <v>Metropolitan district</v>
      </c>
      <c r="O47" s="22" t="str">
        <f>IFERROR(IFERROR(VLOOKUP(M47,classifications!$A$3:$B$340,2,FALSE),VLOOKUP(N47,'higher class'!$A$2:$B$33,2,FALSE)),"")</f>
        <v>Urban with Major Conurbation</v>
      </c>
      <c r="P47" s="7">
        <f t="shared" si="9"/>
        <v>7.5</v>
      </c>
      <c r="Q47" s="49">
        <f t="shared" si="8"/>
        <v>16</v>
      </c>
      <c r="R47" s="49">
        <f t="shared" si="11"/>
        <v>16</v>
      </c>
      <c r="Z47" s="7"/>
      <c r="AJ47" t="s">
        <v>309</v>
      </c>
      <c r="AK47" s="2">
        <f t="shared" si="4"/>
        <v>35</v>
      </c>
      <c r="AL47" s="5">
        <f t="array" ref="AL47">INDEX($AK$1:$AK$50,MATCH(SMALL(COUNTIF($AK$1:$AK$50,"&lt;"&amp;$AK$1:$AK$50),ROW($AK47:$AL47)),COUNTIF($AK$1:$AK$50,"&lt;"&amp;$AK$1:$AK$50),0))</f>
        <v>47</v>
      </c>
      <c r="AM47" s="50" t="str">
        <f t="array" ref="AM47">INDEX($AJ$1:$AJ$50,SMALL(IF($AK$1:$AK$50=$AL47,ROW($AK$1:$AK$50)),COUNTIF($AL$1:$AL47,$AL47)),1)</f>
        <v>Stroud</v>
      </c>
      <c r="AN47" s="105">
        <f t="shared" si="5"/>
        <v>47</v>
      </c>
      <c r="AQ47" t="s">
        <v>176</v>
      </c>
      <c r="AR47" s="2">
        <f t="shared" si="6"/>
        <v>79</v>
      </c>
      <c r="AS47" s="5">
        <f t="array" ref="AS47">INDEX($AR$1:$AR$91,MATCH(SMALL(COUNTIF($AR$1:$AR$91,"&lt;"&amp;$AR$1:$AR$91),ROW($AR47:$AS47)),COUNTIF($AR$1:$AR$91,"&lt;"&amp;$AR$1:$AR$91),0))</f>
        <v>48</v>
      </c>
      <c r="AT47" s="50" t="str">
        <f t="array" ref="AT47">INDEX($AQ$1:$AQ$91,SMALL(IF($AR$1:$AR$91=$AS47,ROW($AR$1:$AR$91)),COUNTIF($AS$1:$AS47,$AS47)),1)</f>
        <v>Canterbury</v>
      </c>
      <c r="AU47" s="105">
        <f t="shared" si="7"/>
        <v>48</v>
      </c>
    </row>
    <row r="48" spans="1:47" ht="14.4" x14ac:dyDescent="0.3">
      <c r="A48" s="22" t="s">
        <v>405</v>
      </c>
      <c r="B48" s="23" t="s">
        <v>318</v>
      </c>
      <c r="C48" s="22" t="str">
        <f>IFERROR(IFERROR(VLOOKUP(B48,classifications!$A$3:$B$330,2,FALSE),VLOOKUP(B48,'higher class'!$A$2:$B$33,2,FALSE)),"")</f>
        <v>Urban with Major Conurbation</v>
      </c>
      <c r="D48" s="22" t="str">
        <f>VLOOKUP(B48,region!$A$1:$B$344,2,FALSE)</f>
        <v>NW</v>
      </c>
      <c r="E48" s="17">
        <f>VLOOKUP(B48,happinessALL!$B$8:$N$431,VLOOKUP(frontsheet!$B$11,years!$A$1:$B$12,2,FALSE),FALSE)</f>
        <v>7.3</v>
      </c>
      <c r="F48" s="9"/>
      <c r="G48" s="9"/>
      <c r="H48" s="9"/>
      <c r="I48" s="21"/>
      <c r="M48" t="s">
        <v>49</v>
      </c>
      <c r="N48" t="str">
        <f>VLOOKUP(M48,class!A$1:B$370,2,FALSE)</f>
        <v>Metropolitan district</v>
      </c>
      <c r="O48" s="22" t="str">
        <f>IFERROR(IFERROR(VLOOKUP(M48,classifications!$A$3:$B$340,2,FALSE),VLOOKUP(N48,'higher class'!$A$2:$B$33,2,FALSE)),"")</f>
        <v>Urban with Major Conurbation</v>
      </c>
      <c r="P48" s="7">
        <f t="shared" si="9"/>
        <v>7.11</v>
      </c>
      <c r="Q48" s="49">
        <f t="shared" si="8"/>
        <v>64</v>
      </c>
      <c r="R48" s="49">
        <f t="shared" si="11"/>
        <v>64</v>
      </c>
      <c r="Z48" s="7"/>
      <c r="AJ48" t="s">
        <v>312</v>
      </c>
      <c r="AK48" s="2">
        <f t="shared" si="4"/>
        <v>28</v>
      </c>
      <c r="AL48" s="5">
        <f t="array" ref="AL48">INDEX($AK$1:$AK$50,MATCH(SMALL(COUNTIF($AK$1:$AK$50,"&lt;"&amp;$AK$1:$AK$50),ROW($AK48:$AL48)),COUNTIF($AK$1:$AK$50,"&lt;"&amp;$AK$1:$AK$50),0))</f>
        <v>49</v>
      </c>
      <c r="AM48" s="50" t="str">
        <f t="array" ref="AM48">INDEX($AJ$1:$AJ$50,SMALL(IF($AK$1:$AK$50=$AL48,ROW($AK$1:$AK$50)),COUNTIF($AL$1:$AL48,$AL48)),1)</f>
        <v>Stafford</v>
      </c>
      <c r="AN48" s="105">
        <f t="shared" si="5"/>
        <v>49</v>
      </c>
      <c r="AQ48" t="s">
        <v>177</v>
      </c>
      <c r="AR48" s="2">
        <f t="shared" si="6"/>
        <v>43</v>
      </c>
      <c r="AS48" s="5">
        <f t="array" ref="AS48">INDEX($AR$1:$AR$91,MATCH(SMALL(COUNTIF($AR$1:$AR$91,"&lt;"&amp;$AR$1:$AR$91),ROW($AR48:$AS48)),COUNTIF($AR$1:$AR$91,"&lt;"&amp;$AR$1:$AR$91),0))</f>
        <v>48</v>
      </c>
      <c r="AT48" s="50" t="str">
        <f t="array" ref="AT48">INDEX($AQ$1:$AQ$91,SMALL(IF($AR$1:$AR$91=$AS48,ROW($AR$1:$AR$91)),COUNTIF($AS$1:$AS48,$AS48)),1)</f>
        <v>Portsmouth</v>
      </c>
      <c r="AU48" s="105">
        <f t="shared" si="7"/>
        <v>48</v>
      </c>
    </row>
    <row r="49" spans="1:47" ht="14.4" x14ac:dyDescent="0.3">
      <c r="A49" s="22" t="s">
        <v>406</v>
      </c>
      <c r="B49" s="23" t="s">
        <v>340</v>
      </c>
      <c r="C49" s="22" t="str">
        <f>IFERROR(IFERROR(VLOOKUP(B49,classifications!$A$3:$B$330,2,FALSE),VLOOKUP(B49,'higher class'!$A$2:$B$33,2,FALSE)),"")</f>
        <v>Predominantly Urban</v>
      </c>
      <c r="D49" s="22" t="str">
        <f>VLOOKUP(B49,region!$A$1:$B$344,2,FALSE)</f>
        <v>NW</v>
      </c>
      <c r="E49" s="17">
        <f>VLOOKUP(B49,happinessALL!$B$8:$N$431,VLOOKUP(frontsheet!$B$11,years!$A$1:$B$12,2,FALSE),FALSE)</f>
        <v>7.5</v>
      </c>
      <c r="F49" s="9"/>
      <c r="G49" s="9"/>
      <c r="H49" s="9"/>
      <c r="I49" s="21"/>
      <c r="M49" t="s">
        <v>50</v>
      </c>
      <c r="N49" t="str">
        <f>VLOOKUP(M49,class!A$1:B$370,2,FALSE)</f>
        <v>Shire district</v>
      </c>
      <c r="O49" s="22" t="str">
        <f>IFERROR(IFERROR(VLOOKUP(M49,classifications!$A$3:$B$340,2,FALSE),VLOOKUP(N49,'higher class'!$A$2:$B$33,2,FALSE)),"")</f>
        <v>Urban with City and Town</v>
      </c>
      <c r="P49" s="7">
        <f t="shared" si="9"/>
        <v>7.02</v>
      </c>
      <c r="Q49" s="49">
        <f t="shared" si="8"/>
        <v>82</v>
      </c>
      <c r="R49" s="49">
        <f t="shared" si="11"/>
        <v>82</v>
      </c>
      <c r="Z49" s="7"/>
      <c r="AJ49" t="s">
        <v>1030</v>
      </c>
      <c r="AK49" s="2">
        <f t="shared" si="4"/>
        <v>35</v>
      </c>
      <c r="AL49" s="5">
        <f t="array" ref="AL49">INDEX($AK$1:$AK$50,MATCH(SMALL(COUNTIF($AK$1:$AK$50,"&lt;"&amp;$AK$1:$AK$50),ROW($AK49:$AL49)),COUNTIF($AK$1:$AK$50,"&lt;"&amp;$AK$1:$AK$50),0))</f>
        <v>50</v>
      </c>
      <c r="AM49" s="50" t="str">
        <f t="array" ref="AM49">INDEX($AJ$1:$AJ$50,SMALL(IF($AK$1:$AK$50=$AL49,ROW($AK$1:$AK$50)),COUNTIF($AL$1:$AL49,$AL49)),1)</f>
        <v>Bolsover</v>
      </c>
      <c r="AN49" s="105">
        <f t="shared" si="5"/>
        <v>50</v>
      </c>
      <c r="AQ49" t="s">
        <v>182</v>
      </c>
      <c r="AR49" s="2">
        <f t="shared" si="6"/>
        <v>66</v>
      </c>
      <c r="AS49" s="5">
        <f t="array" ref="AS49">INDEX($AR$1:$AR$91,MATCH(SMALL(COUNTIF($AR$1:$AR$91,"&lt;"&amp;$AR$1:$AR$91),ROW($AR49:$AS49)),COUNTIF($AR$1:$AR$91,"&lt;"&amp;$AR$1:$AR$91),0))</f>
        <v>51</v>
      </c>
      <c r="AT49" s="50" t="str">
        <f t="array" ref="AT49">INDEX($AQ$1:$AQ$91,SMALL(IF($AR$1:$AR$91=$AS49,ROW($AR$1:$AR$91)),COUNTIF($AS$1:$AS49,$AS49)),1)</f>
        <v>South Gloucestershire</v>
      </c>
      <c r="AU49" s="105">
        <f t="shared" si="7"/>
        <v>51</v>
      </c>
    </row>
    <row r="50" spans="1:47" ht="14.4" x14ac:dyDescent="0.3">
      <c r="A50" s="22" t="s">
        <v>407</v>
      </c>
      <c r="B50" s="23" t="s">
        <v>47</v>
      </c>
      <c r="C50" s="22" t="str">
        <f>IFERROR(IFERROR(VLOOKUP(B50,classifications!$A$3:$B$330,2,FALSE),VLOOKUP(B50,'higher class'!$A$2:$B$33,2,FALSE)),"")</f>
        <v>Urban with City and Town</v>
      </c>
      <c r="D50" s="22" t="str">
        <f>VLOOKUP(B50,region!$A$1:$B$344,2,FALSE)</f>
        <v>NW</v>
      </c>
      <c r="E50" s="17" t="str">
        <f>VLOOKUP(B50,happinessALL!$B$8:$N$431,VLOOKUP(frontsheet!$B$11,years!$A$1:$B$12,2,FALSE),FALSE)</f>
        <v>x</v>
      </c>
      <c r="F50" s="9"/>
      <c r="G50" s="9"/>
      <c r="H50" s="9"/>
      <c r="I50" s="21"/>
      <c r="M50" t="s">
        <v>51</v>
      </c>
      <c r="N50" t="str">
        <f>VLOOKUP(M50,class!A$1:B$370,2,FALSE)</f>
        <v>London borough</v>
      </c>
      <c r="O50" s="22" t="str">
        <f>IFERROR(IFERROR(VLOOKUP(M50,classifications!$A$3:$B$340,2,FALSE),VLOOKUP(N50,'higher class'!$A$2:$B$33,2,FALSE)),"")</f>
        <v>Urban with Major Conurbation</v>
      </c>
      <c r="P50" s="7">
        <f t="shared" si="9"/>
        <v>7.28</v>
      </c>
      <c r="Q50" s="49">
        <f t="shared" si="8"/>
        <v>42</v>
      </c>
      <c r="R50" s="49">
        <f t="shared" si="11"/>
        <v>42</v>
      </c>
      <c r="Z50" s="7"/>
      <c r="AJ50" t="s">
        <v>331</v>
      </c>
      <c r="AK50" s="2">
        <f t="shared" si="4"/>
        <v>9</v>
      </c>
      <c r="AL50" s="5">
        <f t="array" ref="AL50">INDEX($AK$1:$AK$50,MATCH(SMALL(COUNTIF($AK$1:$AK$50,"&lt;"&amp;$AK$1:$AK$50),ROW($AK50:$AL50)),COUNTIF($AK$1:$AK$50,"&lt;"&amp;$AK$1:$AK$50),0))</f>
        <v>9999</v>
      </c>
      <c r="AM50" s="50" t="str">
        <f t="array" ref="AM50">INDEX($AJ$1:$AJ$50,SMALL(IF($AK$1:$AK$50=$AL50,ROW($AK$1:$AK$50)),COUNTIF($AL$1:$AL50,$AL50)),1)</f>
        <v>Boston</v>
      </c>
      <c r="AN50" s="105">
        <f t="shared" si="5"/>
        <v>9999</v>
      </c>
      <c r="AQ50" t="s">
        <v>186</v>
      </c>
      <c r="AR50" s="2">
        <f t="shared" si="6"/>
        <v>21</v>
      </c>
      <c r="AS50" s="5">
        <f t="array" ref="AS50">INDEX($AR$1:$AR$91,MATCH(SMALL(COUNTIF($AR$1:$AR$91,"&lt;"&amp;$AR$1:$AR$91),ROW($AR50:$AS50)),COUNTIF($AR$1:$AR$91,"&lt;"&amp;$AR$1:$AR$91),0))</f>
        <v>52</v>
      </c>
      <c r="AT50" s="50" t="str">
        <f t="array" ref="AT50">INDEX($AQ$1:$AQ$91,SMALL(IF($AR$1:$AR$91=$AS50,ROW($AR$1:$AR$91)),COUNTIF($AS$1:$AS50,$AS50)),1)</f>
        <v>Exeter</v>
      </c>
      <c r="AU50" s="105">
        <f t="shared" si="7"/>
        <v>52</v>
      </c>
    </row>
    <row r="51" spans="1:47" ht="14.4" x14ac:dyDescent="0.3">
      <c r="A51" s="22" t="s">
        <v>408</v>
      </c>
      <c r="B51" s="23" t="s">
        <v>66</v>
      </c>
      <c r="C51" s="22" t="str">
        <f>IFERROR(IFERROR(VLOOKUP(B51,classifications!$A$3:$B$330,2,FALSE),VLOOKUP(B51,'higher class'!$A$2:$B$33,2,FALSE)),"")</f>
        <v>Urban with Significant Rural (rural including hub towns 26-49%)</v>
      </c>
      <c r="D51" s="22" t="str">
        <f>VLOOKUP(B51,region!$A$1:$B$344,2,FALSE)</f>
        <v>NW</v>
      </c>
      <c r="E51" s="17">
        <f>VLOOKUP(B51,happinessALL!$B$8:$N$431,VLOOKUP(frontsheet!$B$11,years!$A$1:$B$12,2,FALSE),FALSE)</f>
        <v>7.17</v>
      </c>
      <c r="F51" s="9"/>
      <c r="G51" s="9"/>
      <c r="H51" s="9"/>
      <c r="I51" s="21"/>
      <c r="M51" t="s">
        <v>52</v>
      </c>
      <c r="N51" t="str">
        <f>VLOOKUP(M51,class!A$1:B$370,2,FALSE)</f>
        <v>Shire district</v>
      </c>
      <c r="O51" s="22" t="str">
        <f>IFERROR(IFERROR(VLOOKUP(M51,classifications!$A$3:$B$340,2,FALSE),VLOOKUP(N51,'higher class'!$A$2:$B$33,2,FALSE)),"")</f>
        <v>Urban with Significant Rural (rural including hub towns 26-49%)</v>
      </c>
      <c r="P51" s="7">
        <f t="shared" si="9"/>
        <v>8.0399999999999991</v>
      </c>
      <c r="Q51" s="49">
        <f t="shared" si="8"/>
        <v>2</v>
      </c>
      <c r="R51" s="49">
        <f t="shared" si="11"/>
        <v>2</v>
      </c>
      <c r="Z51" s="7"/>
      <c r="AQ51" t="s">
        <v>187</v>
      </c>
      <c r="AR51" s="2">
        <f t="shared" si="6"/>
        <v>7</v>
      </c>
      <c r="AS51" s="5">
        <f t="array" ref="AS51">INDEX($AR$1:$AR$91,MATCH(SMALL(COUNTIF($AR$1:$AR$91,"&lt;"&amp;$AR$1:$AR$91),ROW($AR51:$AS51)),COUNTIF($AR$1:$AR$91,"&lt;"&amp;$AR$1:$AR$91),0))</f>
        <v>53</v>
      </c>
      <c r="AT51" s="50" t="str">
        <f t="array" ref="AT51">INDEX($AQ$1:$AQ$91,SMALL(IF($AR$1:$AR$91=$AS51,ROW($AR$1:$AR$91)),COUNTIF($AS$1:$AS51,$AS51)),1)</f>
        <v>Hyndburn</v>
      </c>
      <c r="AU51" s="105">
        <f t="shared" si="7"/>
        <v>53</v>
      </c>
    </row>
    <row r="52" spans="1:47" ht="14.4" x14ac:dyDescent="0.3">
      <c r="A52" s="22" t="s">
        <v>409</v>
      </c>
      <c r="B52" s="23" t="s">
        <v>111</v>
      </c>
      <c r="C52" s="22" t="str">
        <f>IFERROR(IFERROR(VLOOKUP(B52,classifications!$A$3:$B$330,2,FALSE),VLOOKUP(B52,'higher class'!$A$2:$B$33,2,FALSE)),"")</f>
        <v>Urban with City and Town</v>
      </c>
      <c r="D52" s="22" t="str">
        <f>VLOOKUP(B52,region!$A$1:$B$344,2,FALSE)</f>
        <v>NW</v>
      </c>
      <c r="E52" s="17">
        <f>VLOOKUP(B52,happinessALL!$B$8:$N$431,VLOOKUP(frontsheet!$B$11,years!$A$1:$B$12,2,FALSE),FALSE)</f>
        <v>7.61</v>
      </c>
      <c r="F52" s="9"/>
      <c r="G52" s="9"/>
      <c r="H52" s="9"/>
      <c r="I52" s="21"/>
      <c r="M52" t="s">
        <v>53</v>
      </c>
      <c r="N52" t="str">
        <f>VLOOKUP(M52,class!A$1:B$370,2,FALSE)</f>
        <v>Shire district</v>
      </c>
      <c r="O52" s="22" t="str">
        <f>IFERROR(IFERROR(VLOOKUP(M52,classifications!$A$3:$B$340,2,FALSE),VLOOKUP(N52,'higher class'!$A$2:$B$33,2,FALSE)),"")</f>
        <v>Urban with City and Town</v>
      </c>
      <c r="P52" s="7">
        <f t="shared" si="9"/>
        <v>7.37</v>
      </c>
      <c r="Q52" s="49">
        <f t="shared" si="8"/>
        <v>48</v>
      </c>
      <c r="R52" s="49">
        <f t="shared" si="11"/>
        <v>48</v>
      </c>
      <c r="Z52" s="7"/>
      <c r="AQ52" t="s">
        <v>198</v>
      </c>
      <c r="AR52" s="2">
        <f t="shared" si="6"/>
        <v>76</v>
      </c>
      <c r="AS52" s="5">
        <f t="array" ref="AS52">INDEX($AR$1:$AR$91,MATCH(SMALL(COUNTIF($AR$1:$AR$91,"&lt;"&amp;$AR$1:$AR$91),ROW($AR52:$AS52)),COUNTIF($AR$1:$AR$91,"&lt;"&amp;$AR$1:$AR$91),0))</f>
        <v>54</v>
      </c>
      <c r="AT52" s="50" t="str">
        <f t="array" ref="AT52">INDEX($AQ$1:$AQ$91,SMALL(IF($AR$1:$AR$91=$AS52,ROW($AR$1:$AR$91)),COUNTIF($AS$1:$AS52,$AS52)),1)</f>
        <v>Kingston upon Hull, City of</v>
      </c>
      <c r="AU52" s="105">
        <f t="shared" si="7"/>
        <v>54</v>
      </c>
    </row>
    <row r="53" spans="1:47" ht="14.4" x14ac:dyDescent="0.3">
      <c r="A53" s="22" t="s">
        <v>410</v>
      </c>
      <c r="B53" s="23" t="s">
        <v>142</v>
      </c>
      <c r="C53" s="22" t="str">
        <f>IFERROR(IFERROR(VLOOKUP(B53,classifications!$A$3:$B$330,2,FALSE),VLOOKUP(B53,'higher class'!$A$2:$B$33,2,FALSE)),"")</f>
        <v>Urban with City and Town</v>
      </c>
      <c r="D53" s="22" t="str">
        <f>VLOOKUP(B53,region!$A$1:$B$344,2,FALSE)</f>
        <v>NW</v>
      </c>
      <c r="E53" s="17">
        <f>VLOOKUP(B53,happinessALL!$B$8:$N$431,VLOOKUP(frontsheet!$B$11,years!$A$1:$B$12,2,FALSE),FALSE)</f>
        <v>7.33</v>
      </c>
      <c r="F53" s="9"/>
      <c r="G53" s="9"/>
      <c r="H53" s="9"/>
      <c r="I53" s="21"/>
      <c r="M53" t="s">
        <v>54</v>
      </c>
      <c r="N53" t="str">
        <f>VLOOKUP(M53,class!A$1:B$370,2,FALSE)</f>
        <v>Shire district</v>
      </c>
      <c r="O53" s="22" t="str">
        <f>IFERROR(IFERROR(VLOOKUP(M53,classifications!$A$3:$B$340,2,FALSE),VLOOKUP(N53,'higher class'!$A$2:$B$33,2,FALSE)),"")</f>
        <v>Urban with Significant Rural (rural including hub towns 26-49%)</v>
      </c>
      <c r="P53" s="7">
        <f t="shared" si="9"/>
        <v>7.9</v>
      </c>
      <c r="Q53" s="49">
        <f t="shared" si="8"/>
        <v>3</v>
      </c>
      <c r="R53" s="49">
        <f t="shared" si="11"/>
        <v>3</v>
      </c>
      <c r="Z53" s="7"/>
      <c r="AQ53" t="s">
        <v>200</v>
      </c>
      <c r="AR53" s="2">
        <f t="shared" si="6"/>
        <v>84</v>
      </c>
      <c r="AS53" s="5">
        <f t="array" ref="AS53">INDEX($AR$1:$AR$91,MATCH(SMALL(COUNTIF($AR$1:$AR$91,"&lt;"&amp;$AR$1:$AR$91),ROW($AR53:$AS53)),COUNTIF($AR$1:$AR$91,"&lt;"&amp;$AR$1:$AR$91),0))</f>
        <v>54</v>
      </c>
      <c r="AT53" s="50" t="str">
        <f t="array" ref="AT53">INDEX($AQ$1:$AQ$91,SMALL(IF($AR$1:$AR$91=$AS53,ROW($AR$1:$AR$91)),COUNTIF($AS$1:$AS53,$AS53)),1)</f>
        <v>Stoke-on-Trent</v>
      </c>
      <c r="AU53" s="105">
        <f t="shared" si="7"/>
        <v>54</v>
      </c>
    </row>
    <row r="54" spans="1:47" ht="14.4" x14ac:dyDescent="0.3">
      <c r="A54" s="22" t="s">
        <v>411</v>
      </c>
      <c r="B54" s="23" t="s">
        <v>155</v>
      </c>
      <c r="C54" s="22" t="str">
        <f>IFERROR(IFERROR(VLOOKUP(B54,classifications!$A$3:$B$330,2,FALSE),VLOOKUP(B54,'higher class'!$A$2:$B$33,2,FALSE)),"")</f>
        <v>Urban with Significant Rural (rural including hub towns 26-49%)</v>
      </c>
      <c r="D54" s="22" t="str">
        <f>VLOOKUP(B54,region!$A$1:$B$344,2,FALSE)</f>
        <v>NW</v>
      </c>
      <c r="E54" s="17">
        <f>VLOOKUP(B54,happinessALL!$B$8:$N$431,VLOOKUP(frontsheet!$B$11,years!$A$1:$B$12,2,FALSE),FALSE)</f>
        <v>7.78</v>
      </c>
      <c r="F54" s="9"/>
      <c r="G54" s="9"/>
      <c r="H54" s="9"/>
      <c r="I54" s="21"/>
      <c r="M54" t="s">
        <v>55</v>
      </c>
      <c r="N54" t="str">
        <f>VLOOKUP(M54,class!A$1:B$370,2,FALSE)</f>
        <v>Shire district</v>
      </c>
      <c r="O54" s="22" t="str">
        <f>IFERROR(IFERROR(VLOOKUP(M54,classifications!$A$3:$B$340,2,FALSE),VLOOKUP(N54,'higher class'!$A$2:$B$33,2,FALSE)),"")</f>
        <v>Urban with City and Town</v>
      </c>
      <c r="P54" s="7">
        <f t="shared" si="9"/>
        <v>7.58</v>
      </c>
      <c r="Q54" s="49">
        <f t="shared" si="8"/>
        <v>24</v>
      </c>
      <c r="R54" s="49">
        <f t="shared" si="11"/>
        <v>24</v>
      </c>
      <c r="Z54" s="7"/>
      <c r="AL54" s="7">
        <f>COUNTIF(AL1:AL50,"9999")</f>
        <v>1</v>
      </c>
      <c r="AQ54" t="s">
        <v>201</v>
      </c>
      <c r="AR54" s="2">
        <f t="shared" si="6"/>
        <v>28</v>
      </c>
      <c r="AS54" s="5">
        <f t="array" ref="AS54">INDEX($AR$1:$AR$91,MATCH(SMALL(COUNTIF($AR$1:$AR$91,"&lt;"&amp;$AR$1:$AR$91),ROW($AR54:$AS54)),COUNTIF($AR$1:$AR$91,"&lt;"&amp;$AR$1:$AR$91),0))</f>
        <v>54</v>
      </c>
      <c r="AT54" s="50" t="str">
        <f t="array" ref="AT54">INDEX($AQ$1:$AQ$91,SMALL(IF($AR$1:$AR$91=$AS54,ROW($AR$1:$AR$91)),COUNTIF($AS$1:$AS54,$AS54)),1)</f>
        <v>Warrington</v>
      </c>
      <c r="AU54" s="105">
        <f t="shared" si="7"/>
        <v>54</v>
      </c>
    </row>
    <row r="55" spans="1:47" ht="14.4" x14ac:dyDescent="0.3">
      <c r="A55" s="22" t="s">
        <v>412</v>
      </c>
      <c r="B55" s="23" t="s">
        <v>204</v>
      </c>
      <c r="C55" s="22" t="str">
        <f>IFERROR(IFERROR(VLOOKUP(B55,classifications!$A$3:$B$330,2,FALSE),VLOOKUP(B55,'higher class'!$A$2:$B$33,2,FALSE)),"")</f>
        <v>Urban with City and Town</v>
      </c>
      <c r="D55" s="22" t="str">
        <f>VLOOKUP(B55,region!$A$1:$B$344,2,FALSE)</f>
        <v>NW</v>
      </c>
      <c r="E55" s="17">
        <f>VLOOKUP(B55,happinessALL!$B$8:$N$431,VLOOKUP(frontsheet!$B$11,years!$A$1:$B$12,2,FALSE),FALSE)</f>
        <v>8.06</v>
      </c>
      <c r="F55" s="9"/>
      <c r="G55" s="9"/>
      <c r="H55" s="9"/>
      <c r="I55" s="21"/>
      <c r="M55" t="s">
        <v>56</v>
      </c>
      <c r="N55" t="str">
        <f>VLOOKUP(M55,class!A$1:B$370,2,FALSE)</f>
        <v>Unitary authority</v>
      </c>
      <c r="O55" s="22" t="str">
        <f>IFERROR(IFERROR(VLOOKUP(M55,classifications!$A$3:$B$340,2,FALSE),VLOOKUP(N55,'higher class'!$A$2:$B$33,2,FALSE)),"")</f>
        <v xml:space="preserve">Largely Rural (rural including hub towns 50-79%) </v>
      </c>
      <c r="P55" s="7">
        <f t="shared" si="9"/>
        <v>7.28</v>
      </c>
      <c r="Q55" s="49">
        <f t="shared" si="8"/>
        <v>35</v>
      </c>
      <c r="R55" s="49">
        <f t="shared" si="11"/>
        <v>35</v>
      </c>
      <c r="Z55" s="7"/>
      <c r="AQ55" t="s">
        <v>203</v>
      </c>
      <c r="AR55" s="2">
        <f t="shared" si="6"/>
        <v>26</v>
      </c>
      <c r="AS55" s="5">
        <f t="array" ref="AS55">INDEX($AR$1:$AR$91,MATCH(SMALL(COUNTIF($AR$1:$AR$91,"&lt;"&amp;$AR$1:$AR$91),ROW($AR55:$AS55)),COUNTIF($AR$1:$AR$91,"&lt;"&amp;$AR$1:$AR$91),0))</f>
        <v>57</v>
      </c>
      <c r="AT55" s="50" t="str">
        <f t="array" ref="AT55">INDEX($AQ$1:$AQ$91,SMALL(IF($AR$1:$AR$91=$AS55,ROW($AR$1:$AR$91)),COUNTIF($AS$1:$AS55,$AS55)),1)</f>
        <v>Blackpool</v>
      </c>
      <c r="AU55" s="105">
        <f t="shared" si="7"/>
        <v>57</v>
      </c>
    </row>
    <row r="56" spans="1:47" ht="14.4" x14ac:dyDescent="0.3">
      <c r="A56" s="22" t="s">
        <v>413</v>
      </c>
      <c r="B56" s="23" t="s">
        <v>209</v>
      </c>
      <c r="C56" s="22" t="str">
        <f>IFERROR(IFERROR(VLOOKUP(B56,classifications!$A$3:$B$330,2,FALSE),VLOOKUP(B56,'higher class'!$A$2:$B$33,2,FALSE)),"")</f>
        <v>Urban with City and Town</v>
      </c>
      <c r="D56" s="22" t="str">
        <f>VLOOKUP(B56,region!$A$1:$B$344,2,FALSE)</f>
        <v>NW</v>
      </c>
      <c r="E56" s="17">
        <f>VLOOKUP(B56,happinessALL!$B$8:$N$431,VLOOKUP(frontsheet!$B$11,years!$A$1:$B$12,2,FALSE),FALSE)</f>
        <v>7.79</v>
      </c>
      <c r="F56" s="9"/>
      <c r="G56" s="9"/>
      <c r="H56" s="9"/>
      <c r="I56" s="21"/>
      <c r="M56" t="s">
        <v>57</v>
      </c>
      <c r="N56" t="str">
        <f>VLOOKUP(M56,class!A$1:B$370,2,FALSE)</f>
        <v>Shire district</v>
      </c>
      <c r="O56" s="22" t="str">
        <f>IFERROR(IFERROR(VLOOKUP(M56,classifications!$A$3:$B$340,2,FALSE),VLOOKUP(N56,'higher class'!$A$2:$B$33,2,FALSE)),"")</f>
        <v>Urban with City and Town</v>
      </c>
      <c r="P56" s="7">
        <f t="shared" si="9"/>
        <v>6.97</v>
      </c>
      <c r="Q56" s="49">
        <f t="shared" si="8"/>
        <v>86</v>
      </c>
      <c r="R56" s="49">
        <f t="shared" si="11"/>
        <v>86</v>
      </c>
      <c r="Z56" s="7"/>
      <c r="AQ56" t="s">
        <v>204</v>
      </c>
      <c r="AR56" s="2">
        <f t="shared" si="6"/>
        <v>3</v>
      </c>
      <c r="AS56" s="5">
        <f t="array" ref="AS56">INDEX($AR$1:$AR$91,MATCH(SMALL(COUNTIF($AR$1:$AR$91,"&lt;"&amp;$AR$1:$AR$91),ROW($AR56:$AS56)),COUNTIF($AR$1:$AR$91,"&lt;"&amp;$AR$1:$AR$91),0))</f>
        <v>57</v>
      </c>
      <c r="AT56" s="50" t="str">
        <f t="array" ref="AT56">INDEX($AQ$1:$AQ$91,SMALL(IF($AR$1:$AR$91=$AS56,ROW($AR$1:$AR$91)),COUNTIF($AS$1:$AS56,$AS56)),1)</f>
        <v>Southend-on-Sea</v>
      </c>
      <c r="AU56" s="105">
        <f t="shared" si="7"/>
        <v>57</v>
      </c>
    </row>
    <row r="57" spans="1:47" ht="14.4" x14ac:dyDescent="0.3">
      <c r="A57" s="22" t="s">
        <v>414</v>
      </c>
      <c r="B57" s="23" t="s">
        <v>216</v>
      </c>
      <c r="C57" s="22" t="str">
        <f>IFERROR(IFERROR(VLOOKUP(B57,classifications!$A$3:$B$330,2,FALSE),VLOOKUP(B57,'higher class'!$A$2:$B$33,2,FALSE)),"")</f>
        <v xml:space="preserve">Mainly Rural (rural including hub towns &gt;=80%) </v>
      </c>
      <c r="D57" s="22" t="str">
        <f>VLOOKUP(B57,region!$A$1:$B$344,2,FALSE)</f>
        <v>NW</v>
      </c>
      <c r="E57" s="17">
        <f>VLOOKUP(B57,happinessALL!$B$8:$N$431,VLOOKUP(frontsheet!$B$11,years!$A$1:$B$12,2,FALSE),FALSE)</f>
        <v>7.59</v>
      </c>
      <c r="F57" s="9"/>
      <c r="G57" s="9"/>
      <c r="H57" s="9"/>
      <c r="I57" s="21"/>
      <c r="M57" t="s">
        <v>58</v>
      </c>
      <c r="N57" t="str">
        <f>VLOOKUP(M57,class!A$1:B$370,2,FALSE)</f>
        <v>Shire district</v>
      </c>
      <c r="O57" s="22" t="str">
        <f>IFERROR(IFERROR(VLOOKUP(M57,classifications!$A$3:$B$340,2,FALSE),VLOOKUP(N57,'higher class'!$A$2:$B$33,2,FALSE)),"")</f>
        <v>Urban with City and Town</v>
      </c>
      <c r="P57" s="7">
        <f t="shared" si="9"/>
        <v>7.79</v>
      </c>
      <c r="Q57" s="49">
        <f t="shared" si="8"/>
        <v>8</v>
      </c>
      <c r="R57" s="49">
        <f t="shared" si="11"/>
        <v>8</v>
      </c>
      <c r="Z57" s="7"/>
      <c r="AQ57" t="s">
        <v>205</v>
      </c>
      <c r="AR57" s="2">
        <f t="shared" si="6"/>
        <v>74</v>
      </c>
      <c r="AS57" s="5">
        <f t="array" ref="AS57">INDEX($AR$1:$AR$91,MATCH(SMALL(COUNTIF($AR$1:$AR$91,"&lt;"&amp;$AR$1:$AR$91),ROW($AR57:$AS57)),COUNTIF($AR$1:$AR$91,"&lt;"&amp;$AR$1:$AR$91),0))</f>
        <v>59</v>
      </c>
      <c r="AT57" s="50" t="str">
        <f t="array" ref="AT57">INDEX($AQ$1:$AQ$91,SMALL(IF($AR$1:$AR$91=$AS57,ROW($AR$1:$AR$91)),COUNTIF($AS$1:$AS57,$AS57)),1)</f>
        <v>Chesterfield</v>
      </c>
      <c r="AU57" s="105">
        <f t="shared" si="7"/>
        <v>59</v>
      </c>
    </row>
    <row r="58" spans="1:47" ht="14.4" x14ac:dyDescent="0.3">
      <c r="A58" s="22" t="s">
        <v>415</v>
      </c>
      <c r="B58" s="23" t="s">
        <v>221</v>
      </c>
      <c r="C58" s="22" t="str">
        <f>IFERROR(IFERROR(VLOOKUP(B58,classifications!$A$3:$B$330,2,FALSE),VLOOKUP(B58,'higher class'!$A$2:$B$33,2,FALSE)),"")</f>
        <v>Urban with City and Town</v>
      </c>
      <c r="D58" s="22" t="str">
        <f>VLOOKUP(B58,region!$A$1:$B$344,2,FALSE)</f>
        <v>NW</v>
      </c>
      <c r="E58" s="17">
        <f>VLOOKUP(B58,happinessALL!$B$8:$N$431,VLOOKUP(frontsheet!$B$11,years!$A$1:$B$12,2,FALSE),FALSE)</f>
        <v>7.09</v>
      </c>
      <c r="F58" s="9"/>
      <c r="G58" s="9"/>
      <c r="H58" s="9"/>
      <c r="I58" s="21"/>
      <c r="M58" t="s">
        <v>59</v>
      </c>
      <c r="N58" t="str">
        <f>VLOOKUP(M58,class!A$1:B$370,2,FALSE)</f>
        <v>Shire district</v>
      </c>
      <c r="O58" s="22" t="str">
        <f>IFERROR(IFERROR(VLOOKUP(M58,classifications!$A$3:$B$340,2,FALSE),VLOOKUP(N58,'higher class'!$A$2:$B$33,2,FALSE)),"")</f>
        <v>Urban with City and Town</v>
      </c>
      <c r="P58" s="7">
        <f t="shared" si="9"/>
        <v>7.73</v>
      </c>
      <c r="Q58" s="49">
        <f t="shared" si="8"/>
        <v>12</v>
      </c>
      <c r="R58" s="49">
        <f t="shared" si="11"/>
        <v>12</v>
      </c>
      <c r="Z58" s="7"/>
      <c r="AQ58" t="s">
        <v>206</v>
      </c>
      <c r="AR58" s="2">
        <f t="shared" si="6"/>
        <v>13</v>
      </c>
      <c r="AS58" s="5">
        <f t="array" ref="AS58">INDEX($AR$1:$AR$91,MATCH(SMALL(COUNTIF($AR$1:$AR$91,"&lt;"&amp;$AR$1:$AR$91),ROW($AR58:$AS58)),COUNTIF($AR$1:$AR$91,"&lt;"&amp;$AR$1:$AR$91),0))</f>
        <v>59</v>
      </c>
      <c r="AT58" s="50" t="str">
        <f t="array" ref="AT58">INDEX($AQ$1:$AQ$91,SMALL(IF($AR$1:$AR$91=$AS58,ROW($AR$1:$AR$91)),COUNTIF($AS$1:$AS58,$AS58)),1)</f>
        <v>Eastleigh</v>
      </c>
      <c r="AU58" s="105">
        <f t="shared" si="7"/>
        <v>59</v>
      </c>
    </row>
    <row r="59" spans="1:47" ht="14.4" x14ac:dyDescent="0.3">
      <c r="A59" s="22" t="s">
        <v>416</v>
      </c>
      <c r="B59" s="23" t="s">
        <v>252</v>
      </c>
      <c r="C59" s="22" t="str">
        <f>IFERROR(IFERROR(VLOOKUP(B59,classifications!$A$3:$B$330,2,FALSE),VLOOKUP(B59,'higher class'!$A$2:$B$33,2,FALSE)),"")</f>
        <v>Urban with City and Town</v>
      </c>
      <c r="D59" s="22" t="str">
        <f>VLOOKUP(B59,region!$A$1:$B$344,2,FALSE)</f>
        <v>NW</v>
      </c>
      <c r="E59" s="17">
        <f>VLOOKUP(B59,happinessALL!$B$8:$N$431,VLOOKUP(frontsheet!$B$11,years!$A$1:$B$12,2,FALSE),FALSE)</f>
        <v>7.51</v>
      </c>
      <c r="F59" s="9"/>
      <c r="G59" s="9"/>
      <c r="H59" s="9"/>
      <c r="I59" s="21"/>
      <c r="M59" t="s">
        <v>60</v>
      </c>
      <c r="N59" t="str">
        <f>VLOOKUP(M59,class!A$1:B$370,2,FALSE)</f>
        <v>Shire district</v>
      </c>
      <c r="O59" s="22" t="str">
        <f>IFERROR(IFERROR(VLOOKUP(M59,classifications!$A$3:$B$340,2,FALSE),VLOOKUP(N59,'higher class'!$A$2:$B$33,2,FALSE)),"")</f>
        <v>Urban with Significant Rural (rural including hub towns 26-49%)</v>
      </c>
      <c r="P59" s="7">
        <f t="shared" si="9"/>
        <v>7.54</v>
      </c>
      <c r="Q59" s="49">
        <f t="shared" si="8"/>
        <v>27</v>
      </c>
      <c r="R59" s="49">
        <f t="shared" si="11"/>
        <v>27</v>
      </c>
      <c r="Z59" s="7"/>
      <c r="AQ59" t="s">
        <v>208</v>
      </c>
      <c r="AR59" s="2">
        <f t="shared" si="6"/>
        <v>48</v>
      </c>
      <c r="AS59" s="5">
        <f t="array" ref="AS59">INDEX($AR$1:$AR$91,MATCH(SMALL(COUNTIF($AR$1:$AR$91,"&lt;"&amp;$AR$1:$AR$91),ROW($AR59:$AS59)),COUNTIF($AR$1:$AR$91,"&lt;"&amp;$AR$1:$AR$91),0))</f>
        <v>59</v>
      </c>
      <c r="AT59" s="50" t="str">
        <f t="array" ref="AT59">INDEX($AQ$1:$AQ$91,SMALL(IF($AR$1:$AR$91=$AS59,ROW($AR$1:$AR$91)),COUNTIF($AS$1:$AS59,$AS59)),1)</f>
        <v>Medway</v>
      </c>
      <c r="AU59" s="105">
        <f t="shared" si="7"/>
        <v>59</v>
      </c>
    </row>
    <row r="60" spans="1:47" ht="14.4" x14ac:dyDescent="0.3">
      <c r="A60" s="22" t="s">
        <v>417</v>
      </c>
      <c r="B60" s="23" t="s">
        <v>312</v>
      </c>
      <c r="C60" s="22" t="str">
        <f>IFERROR(IFERROR(VLOOKUP(B60,classifications!$A$3:$B$330,2,FALSE),VLOOKUP(B60,'higher class'!$A$2:$B$33,2,FALSE)),"")</f>
        <v>Urban with Significant Rural (rural including hub towns 26-49%)</v>
      </c>
      <c r="D60" s="22" t="str">
        <f>VLOOKUP(B60,region!$A$1:$B$344,2,FALSE)</f>
        <v>NW</v>
      </c>
      <c r="E60" s="17">
        <f>VLOOKUP(B60,happinessALL!$B$8:$N$431,VLOOKUP(frontsheet!$B$11,years!$A$1:$B$12,2,FALSE),FALSE)</f>
        <v>7.5</v>
      </c>
      <c r="F60" s="9"/>
      <c r="G60" s="9"/>
      <c r="H60" s="9"/>
      <c r="I60" s="21"/>
      <c r="M60" t="s">
        <v>61</v>
      </c>
      <c r="N60" t="str">
        <f>VLOOKUP(M60,class!A$1:B$370,2,FALSE)</f>
        <v>Unitary authority</v>
      </c>
      <c r="O60" s="22" t="str">
        <f>IFERROR(IFERROR(VLOOKUP(M60,classifications!$A$3:$B$340,2,FALSE),VLOOKUP(N60,'higher class'!$A$2:$B$33,2,FALSE)),"")</f>
        <v>Urban with Significant Rural (rural including hub towns 26-49%)</v>
      </c>
      <c r="P60" s="7">
        <f t="shared" si="9"/>
        <v>7.56</v>
      </c>
      <c r="Q60" s="49">
        <f t="shared" si="8"/>
        <v>24</v>
      </c>
      <c r="R60" s="49">
        <f t="shared" si="11"/>
        <v>24</v>
      </c>
      <c r="Z60" s="7"/>
      <c r="AQ60" t="s">
        <v>209</v>
      </c>
      <c r="AR60" s="2">
        <f t="shared" si="6"/>
        <v>8</v>
      </c>
      <c r="AS60" s="5">
        <f t="array" ref="AS60">INDEX($AR$1:$AR$91,MATCH(SMALL(COUNTIF($AR$1:$AR$91,"&lt;"&amp;$AR$1:$AR$91),ROW($AR60:$AS60)),COUNTIF($AR$1:$AR$91,"&lt;"&amp;$AR$1:$AR$91),0))</f>
        <v>59</v>
      </c>
      <c r="AT60" s="50" t="str">
        <f t="array" ref="AT60">INDEX($AQ$1:$AQ$91,SMALL(IF($AR$1:$AR$91=$AS60,ROW($AR$1:$AR$91)),COUNTIF($AS$1:$AS60,$AS60)),1)</f>
        <v>Stockton-on-Tees</v>
      </c>
      <c r="AU60" s="105">
        <f t="shared" si="7"/>
        <v>59</v>
      </c>
    </row>
    <row r="61" spans="1:47" ht="14.4" x14ac:dyDescent="0.3">
      <c r="A61" s="22" t="s">
        <v>418</v>
      </c>
      <c r="B61" s="23" t="s">
        <v>330</v>
      </c>
      <c r="C61" s="22" t="str">
        <f>IFERROR(IFERROR(VLOOKUP(B61,classifications!$A$3:$B$330,2,FALSE),VLOOKUP(B61,'higher class'!$A$2:$B$33,2,FALSE)),"")</f>
        <v xml:space="preserve">Largely Rural (rural including hub towns 50-79%) </v>
      </c>
      <c r="D61" s="22" t="str">
        <f>VLOOKUP(B61,region!$A$1:$B$344,2,FALSE)</f>
        <v>NW</v>
      </c>
      <c r="E61" s="17">
        <f>VLOOKUP(B61,happinessALL!$B$8:$N$431,VLOOKUP(frontsheet!$B$11,years!$A$1:$B$12,2,FALSE),FALSE)</f>
        <v>7.49</v>
      </c>
      <c r="F61" s="9"/>
      <c r="G61" s="9"/>
      <c r="H61" s="9"/>
      <c r="I61" s="21"/>
      <c r="M61" t="s">
        <v>62</v>
      </c>
      <c r="N61" t="str">
        <f>VLOOKUP(M61,class!A$1:B$370,2,FALSE)</f>
        <v>Unitary authority</v>
      </c>
      <c r="O61" s="22" t="str">
        <f>IFERROR(IFERROR(VLOOKUP(M61,classifications!$A$3:$B$340,2,FALSE),VLOOKUP(N61,'higher class'!$A$2:$B$33,2,FALSE)),"")</f>
        <v>Urban with Significant Rural (rural including hub towns 26-49%)</v>
      </c>
      <c r="P61" s="7">
        <f t="shared" si="9"/>
        <v>7.29</v>
      </c>
      <c r="Q61" s="49">
        <f t="shared" si="8"/>
        <v>41</v>
      </c>
      <c r="R61" s="49">
        <f t="shared" si="11"/>
        <v>41</v>
      </c>
      <c r="Z61" s="7"/>
      <c r="AQ61" t="s">
        <v>211</v>
      </c>
      <c r="AR61" s="2">
        <f t="shared" si="6"/>
        <v>40</v>
      </c>
      <c r="AS61" s="5">
        <f t="array" ref="AS61">INDEX($AR$1:$AR$91,MATCH(SMALL(COUNTIF($AR$1:$AR$91,"&lt;"&amp;$AR$1:$AR$91),ROW($AR61:$AS61)),COUNTIF($AR$1:$AR$91,"&lt;"&amp;$AR$1:$AR$91),0))</f>
        <v>63</v>
      </c>
      <c r="AT61" s="50" t="str">
        <f t="array" ref="AT61">INDEX($AQ$1:$AQ$91,SMALL(IF($AR$1:$AR$91=$AS61,ROW($AR$1:$AR$91)),COUNTIF($AS$1:$AS61,$AS61)),1)</f>
        <v>Derby</v>
      </c>
      <c r="AU61" s="105">
        <f t="shared" si="7"/>
        <v>63</v>
      </c>
    </row>
    <row r="62" spans="1:47" ht="14.4" x14ac:dyDescent="0.3">
      <c r="A62" s="22" t="s">
        <v>419</v>
      </c>
      <c r="B62" s="23" t="s">
        <v>153</v>
      </c>
      <c r="C62" s="22" t="str">
        <f>IFERROR(IFERROR(VLOOKUP(B62,classifications!$A$3:$B$330,2,FALSE),VLOOKUP(B62,'higher class'!$A$2:$B$33,2,FALSE)),"")</f>
        <v>Urban with Major Conurbation</v>
      </c>
      <c r="D62" s="22" t="str">
        <f>VLOOKUP(B62,region!$A$1:$B$344,2,FALSE)</f>
        <v>NW</v>
      </c>
      <c r="E62" s="17">
        <f>VLOOKUP(B62,happinessALL!$B$8:$N$431,VLOOKUP(frontsheet!$B$11,years!$A$1:$B$12,2,FALSE),FALSE)</f>
        <v>7.24</v>
      </c>
      <c r="F62" s="9"/>
      <c r="G62" s="9"/>
      <c r="H62" s="9"/>
      <c r="I62" s="21"/>
      <c r="M62" t="s">
        <v>63</v>
      </c>
      <c r="N62" t="str">
        <f>VLOOKUP(M62,class!A$1:B$370,2,FALSE)</f>
        <v>Shire district</v>
      </c>
      <c r="O62" s="22" t="str">
        <f>IFERROR(IFERROR(VLOOKUP(M62,classifications!$A$3:$B$340,2,FALSE),VLOOKUP(N62,'higher class'!$A$2:$B$33,2,FALSE)),"")</f>
        <v>Urban with City and Town</v>
      </c>
      <c r="P62" s="7">
        <f t="shared" si="9"/>
        <v>7.29</v>
      </c>
      <c r="Q62" s="49">
        <f t="shared" si="8"/>
        <v>59</v>
      </c>
      <c r="R62" s="49">
        <f t="shared" si="11"/>
        <v>59</v>
      </c>
      <c r="Z62" s="7"/>
      <c r="AQ62" t="s">
        <v>214</v>
      </c>
      <c r="AR62" s="2">
        <f t="shared" si="6"/>
        <v>27</v>
      </c>
      <c r="AS62" s="5">
        <f t="array" ref="AS62">INDEX($AR$1:$AR$91,MATCH(SMALL(COUNTIF($AR$1:$AR$91,"&lt;"&amp;$AR$1:$AR$91),ROW($AR62:$AS62)),COUNTIF($AR$1:$AR$91,"&lt;"&amp;$AR$1:$AR$91),0))</f>
        <v>63</v>
      </c>
      <c r="AT62" s="50" t="str">
        <f t="array" ref="AT62">INDEX($AQ$1:$AQ$91,SMALL(IF($AR$1:$AR$91=$AS62,ROW($AR$1:$AR$91)),COUNTIF($AS$1:$AS62,$AS62)),1)</f>
        <v>Rochford</v>
      </c>
      <c r="AU62" s="105">
        <f t="shared" si="7"/>
        <v>63</v>
      </c>
    </row>
    <row r="63" spans="1:47" ht="14.4" x14ac:dyDescent="0.3">
      <c r="A63" s="22" t="s">
        <v>420</v>
      </c>
      <c r="B63" s="23" t="s">
        <v>162</v>
      </c>
      <c r="C63" s="22" t="str">
        <f>IFERROR(IFERROR(VLOOKUP(B63,classifications!$A$3:$B$330,2,FALSE),VLOOKUP(B63,'higher class'!$A$2:$B$33,2,FALSE)),"")</f>
        <v>Urban with Major Conurbation</v>
      </c>
      <c r="D63" s="22" t="str">
        <f>VLOOKUP(B63,region!$A$1:$B$344,2,FALSE)</f>
        <v>NW</v>
      </c>
      <c r="E63" s="17">
        <f>VLOOKUP(B63,happinessALL!$B$8:$N$431,VLOOKUP(frontsheet!$B$11,years!$A$1:$B$12,2,FALSE),FALSE)</f>
        <v>7.34</v>
      </c>
      <c r="F63" s="9"/>
      <c r="G63" s="9"/>
      <c r="H63" s="9"/>
      <c r="I63" s="21"/>
      <c r="M63" t="s">
        <v>64</v>
      </c>
      <c r="N63" t="str">
        <f>VLOOKUP(M63,class!A$1:B$370,2,FALSE)</f>
        <v>Shire district</v>
      </c>
      <c r="O63" s="22" t="str">
        <f>IFERROR(IFERROR(VLOOKUP(M63,classifications!$A$3:$B$340,2,FALSE),VLOOKUP(N63,'higher class'!$A$2:$B$33,2,FALSE)),"")</f>
        <v xml:space="preserve">Largely Rural (rural including hub towns 50-79%) </v>
      </c>
      <c r="P63" s="7">
        <f t="shared" si="9"/>
        <v>7.59</v>
      </c>
      <c r="Q63" s="49">
        <f t="shared" si="8"/>
        <v>12</v>
      </c>
      <c r="R63" s="49">
        <f t="shared" si="11"/>
        <v>12</v>
      </c>
      <c r="Z63" s="7"/>
      <c r="AQ63" t="s">
        <v>215</v>
      </c>
      <c r="AR63" s="2">
        <f t="shared" si="6"/>
        <v>76</v>
      </c>
      <c r="AS63" s="5">
        <f t="array" ref="AS63">INDEX($AR$1:$AR$91,MATCH(SMALL(COUNTIF($AR$1:$AR$91,"&lt;"&amp;$AR$1:$AR$91),ROW($AR63:$AS63)),COUNTIF($AR$1:$AR$91,"&lt;"&amp;$AR$1:$AR$91),0))</f>
        <v>63</v>
      </c>
      <c r="AT63" s="50" t="str">
        <f t="array" ref="AT63">INDEX($AQ$1:$AQ$91,SMALL(IF($AR$1:$AR$91=$AS63,ROW($AR$1:$AR$91)),COUNTIF($AS$1:$AS63,$AS63)),1)</f>
        <v>Rugby</v>
      </c>
      <c r="AU63" s="105">
        <f t="shared" si="7"/>
        <v>63</v>
      </c>
    </row>
    <row r="64" spans="1:47" ht="14.4" x14ac:dyDescent="0.3">
      <c r="A64" s="22" t="s">
        <v>421</v>
      </c>
      <c r="B64" s="23" t="s">
        <v>234</v>
      </c>
      <c r="C64" s="22" t="str">
        <f>IFERROR(IFERROR(VLOOKUP(B64,classifications!$A$3:$B$330,2,FALSE),VLOOKUP(B64,'higher class'!$A$2:$B$33,2,FALSE)),"")</f>
        <v>Urban with Major Conurbation</v>
      </c>
      <c r="D64" s="22" t="str">
        <f>VLOOKUP(B64,region!$A$1:$B$344,2,FALSE)</f>
        <v>NW</v>
      </c>
      <c r="E64" s="17">
        <f>VLOOKUP(B64,happinessALL!$B$8:$N$431,VLOOKUP(frontsheet!$B$11,years!$A$1:$B$12,2,FALSE),FALSE)</f>
        <v>7.42</v>
      </c>
      <c r="F64" s="9"/>
      <c r="G64" s="9"/>
      <c r="H64" s="9"/>
      <c r="I64" s="21"/>
      <c r="M64" t="s">
        <v>66</v>
      </c>
      <c r="N64" t="str">
        <f>VLOOKUP(M64,class!A$1:B$370,2,FALSE)</f>
        <v>Shire district</v>
      </c>
      <c r="O64" s="22" t="str">
        <f>IFERROR(IFERROR(VLOOKUP(M64,classifications!$A$3:$B$340,2,FALSE),VLOOKUP(N64,'higher class'!$A$2:$B$33,2,FALSE)),"")</f>
        <v>Urban with Significant Rural (rural including hub towns 26-49%)</v>
      </c>
      <c r="P64" s="7">
        <f t="shared" si="9"/>
        <v>7.17</v>
      </c>
      <c r="Q64" s="49">
        <f t="shared" si="8"/>
        <v>46</v>
      </c>
      <c r="R64" s="49">
        <f t="shared" si="11"/>
        <v>46</v>
      </c>
      <c r="Z64" s="7"/>
      <c r="AQ64" t="s">
        <v>220</v>
      </c>
      <c r="AR64" s="2">
        <f t="shared" si="6"/>
        <v>63</v>
      </c>
      <c r="AS64" s="5">
        <f t="array" ref="AS64">INDEX($AR$1:$AR$91,MATCH(SMALL(COUNTIF($AR$1:$AR$91,"&lt;"&amp;$AR$1:$AR$91),ROW($AR64:$AS64)),COUNTIF($AR$1:$AR$91,"&lt;"&amp;$AR$1:$AR$91),0))</f>
        <v>66</v>
      </c>
      <c r="AT64" s="50" t="str">
        <f t="array" ref="AT64">INDEX($AQ$1:$AQ$91,SMALL(IF($AR$1:$AR$91=$AS64,ROW($AR$1:$AR$91)),COUNTIF($AS$1:$AS64,$AS64)),1)</f>
        <v>Newcastle-under-Lyme</v>
      </c>
      <c r="AU64" s="105">
        <f t="shared" si="7"/>
        <v>66</v>
      </c>
    </row>
    <row r="65" spans="1:47" ht="14.4" x14ac:dyDescent="0.3">
      <c r="A65" s="22" t="s">
        <v>422</v>
      </c>
      <c r="B65" s="23" t="s">
        <v>262</v>
      </c>
      <c r="C65" s="22" t="str">
        <f>IFERROR(IFERROR(VLOOKUP(B65,classifications!$A$3:$B$330,2,FALSE),VLOOKUP(B65,'higher class'!$A$2:$B$33,2,FALSE)),"")</f>
        <v>Urban with Major Conurbation</v>
      </c>
      <c r="D65" s="22" t="str">
        <f>VLOOKUP(B65,region!$A$1:$B$344,2,FALSE)</f>
        <v>NW</v>
      </c>
      <c r="E65" s="17">
        <f>VLOOKUP(B65,happinessALL!$B$8:$N$431,VLOOKUP(frontsheet!$B$11,years!$A$1:$B$12,2,FALSE),FALSE)</f>
        <v>7.07</v>
      </c>
      <c r="F65" s="9"/>
      <c r="G65" s="9"/>
      <c r="H65" s="9"/>
      <c r="I65" s="21"/>
      <c r="M65" t="s">
        <v>68</v>
      </c>
      <c r="N65" t="str">
        <f>VLOOKUP(M65,class!A$1:B$370,2,FALSE)</f>
        <v>London borough</v>
      </c>
      <c r="O65" s="22" t="str">
        <f>IFERROR(IFERROR(VLOOKUP(M65,classifications!$A$3:$B$340,2,FALSE),VLOOKUP(N65,'higher class'!$A$2:$B$33,2,FALSE)),"")</f>
        <v>Urban with Major Conurbation</v>
      </c>
      <c r="P65" s="7" t="str">
        <f t="shared" si="9"/>
        <v>x</v>
      </c>
      <c r="Q65" s="49">
        <f t="shared" si="8"/>
        <v>1</v>
      </c>
      <c r="R65" s="49">
        <f t="shared" si="11"/>
        <v>9999</v>
      </c>
      <c r="Z65" s="7"/>
      <c r="AQ65" t="s">
        <v>221</v>
      </c>
      <c r="AR65" s="2">
        <f t="shared" si="6"/>
        <v>75</v>
      </c>
      <c r="AS65" s="5">
        <f t="array" ref="AS65">INDEX($AR$1:$AR$91,MATCH(SMALL(COUNTIF($AR$1:$AR$91,"&lt;"&amp;$AR$1:$AR$91),ROW($AR65:$AS65)),COUNTIF($AR$1:$AR$91,"&lt;"&amp;$AR$1:$AR$91),0))</f>
        <v>67</v>
      </c>
      <c r="AT65" s="50" t="str">
        <f t="array" ref="AT65">INDEX($AQ$1:$AQ$91,SMALL(IF($AR$1:$AR$91=$AS65,ROW($AR$1:$AR$91)),COUNTIF($AS$1:$AS65,$AS65)),1)</f>
        <v>Leicester</v>
      </c>
      <c r="AU65" s="105">
        <f t="shared" si="7"/>
        <v>67</v>
      </c>
    </row>
    <row r="66" spans="1:47" ht="14.4" x14ac:dyDescent="0.3">
      <c r="A66" s="22" t="s">
        <v>423</v>
      </c>
      <c r="B66" s="23" t="s">
        <v>322</v>
      </c>
      <c r="C66" s="22" t="str">
        <f>IFERROR(IFERROR(VLOOKUP(B66,classifications!$A$3:$B$330,2,FALSE),VLOOKUP(B66,'higher class'!$A$2:$B$33,2,FALSE)),"")</f>
        <v>Urban with Major Conurbation</v>
      </c>
      <c r="D66" s="22" t="str">
        <f>VLOOKUP(B66,region!$A$1:$B$344,2,FALSE)</f>
        <v>NW</v>
      </c>
      <c r="E66" s="17">
        <f>VLOOKUP(B66,happinessALL!$B$8:$N$431,VLOOKUP(frontsheet!$B$11,years!$A$1:$B$12,2,FALSE),FALSE)</f>
        <v>7.25</v>
      </c>
      <c r="F66" s="9"/>
      <c r="G66" s="9"/>
      <c r="H66" s="9"/>
      <c r="I66" s="21"/>
      <c r="M66" t="s">
        <v>69</v>
      </c>
      <c r="N66" t="str">
        <f>VLOOKUP(M66,class!A$1:B$370,2,FALSE)</f>
        <v>Shire district</v>
      </c>
      <c r="O66" s="22" t="str">
        <f>IFERROR(IFERROR(VLOOKUP(M66,classifications!$A$3:$B$340,2,FALSE),VLOOKUP(N66,'higher class'!$A$2:$B$33,2,FALSE)),"")</f>
        <v>Urban with Significant Rural (rural including hub towns 26-49%)</v>
      </c>
      <c r="P66" s="7">
        <f t="shared" si="9"/>
        <v>7.56</v>
      </c>
      <c r="Q66" s="49">
        <f t="shared" si="8"/>
        <v>24</v>
      </c>
      <c r="R66" s="49">
        <f t="shared" si="11"/>
        <v>24</v>
      </c>
      <c r="Z66" s="7"/>
      <c r="AQ66" t="s">
        <v>224</v>
      </c>
      <c r="AR66" s="2">
        <f t="shared" ref="AR66:AR91" si="12">VLOOKUP(AQ66,M$7:R$314,6,FALSE)</f>
        <v>63</v>
      </c>
      <c r="AS66" s="5">
        <f t="array" ref="AS66">INDEX($AR$1:$AR$91,MATCH(SMALL(COUNTIF($AR$1:$AR$91,"&lt;"&amp;$AR$1:$AR$91),ROW($AR66:$AS66)),COUNTIF($AR$1:$AR$91,"&lt;"&amp;$AR$1:$AR$91),0))</f>
        <v>68</v>
      </c>
      <c r="AT66" s="50" t="str">
        <f t="array" ref="AT66">INDEX($AQ$1:$AQ$91,SMALL(IF($AR$1:$AR$91=$AS66,ROW($AR$1:$AR$91)),COUNTIF($AS$1:$AS66,$AS66)),1)</f>
        <v>Ipswich</v>
      </c>
      <c r="AU66" s="105">
        <f t="shared" ref="AU66:AU91" si="13">AS66-AS160</f>
        <v>68</v>
      </c>
    </row>
    <row r="67" spans="1:47" ht="14.4" x14ac:dyDescent="0.3">
      <c r="A67" s="22"/>
      <c r="B67" s="23"/>
      <c r="C67" s="22"/>
      <c r="D67" s="22"/>
      <c r="E67" s="9"/>
      <c r="F67" s="9"/>
      <c r="G67" s="9"/>
      <c r="H67" s="9"/>
      <c r="I67" s="21"/>
      <c r="M67" t="s">
        <v>70</v>
      </c>
      <c r="N67" t="str">
        <f>VLOOKUP(M67,class!A$1:B$370,2,FALSE)</f>
        <v>Shire district</v>
      </c>
      <c r="O67" s="22" t="str">
        <f>IFERROR(IFERROR(VLOOKUP(M67,classifications!$A$3:$B$340,2,FALSE),VLOOKUP(N67,'higher class'!$A$2:$B$33,2,FALSE)),"")</f>
        <v xml:space="preserve">Mainly Rural (rural including hub towns &gt;=80%) </v>
      </c>
      <c r="P67" s="7">
        <f t="shared" si="9"/>
        <v>7.65</v>
      </c>
      <c r="Q67" s="49">
        <f t="shared" si="8"/>
        <v>14</v>
      </c>
      <c r="R67" s="49">
        <f t="shared" si="11"/>
        <v>14</v>
      </c>
      <c r="Z67" s="7"/>
      <c r="AQ67" t="s">
        <v>227</v>
      </c>
      <c r="AR67" s="2">
        <f t="shared" si="12"/>
        <v>85</v>
      </c>
      <c r="AS67" s="5">
        <f t="array" ref="AS67">INDEX($AR$1:$AR$91,MATCH(SMALL(COUNTIF($AR$1:$AR$91,"&lt;"&amp;$AR$1:$AR$91),ROW($AR67:$AS67)),COUNTIF($AR$1:$AR$91,"&lt;"&amp;$AR$1:$AR$91),0))</f>
        <v>68</v>
      </c>
      <c r="AT67" s="50" t="str">
        <f t="array" ref="AT67">INDEX($AQ$1:$AQ$91,SMALL(IF($AR$1:$AR$91=$AS67,ROW($AR$1:$AR$91)),COUNTIF($AS$1:$AS67,$AS67)),1)</f>
        <v>Stevenage</v>
      </c>
      <c r="AU67" s="105">
        <f t="shared" si="13"/>
        <v>68</v>
      </c>
    </row>
    <row r="68" spans="1:47" ht="14.4" x14ac:dyDescent="0.3">
      <c r="A68" s="19" t="s">
        <v>424</v>
      </c>
      <c r="B68" s="20" t="s">
        <v>425</v>
      </c>
      <c r="C68" s="45"/>
      <c r="D68" s="45"/>
      <c r="E68" s="17"/>
      <c r="F68" s="9"/>
      <c r="G68" s="9"/>
      <c r="H68" s="9"/>
      <c r="I68" s="21"/>
      <c r="M68" t="s">
        <v>72</v>
      </c>
      <c r="N68" t="str">
        <f>VLOOKUP(M68,class!A$1:B$370,2,FALSE)</f>
        <v>Unitary authority</v>
      </c>
      <c r="O68" s="22" t="str">
        <f>IFERROR(IFERROR(VLOOKUP(M68,classifications!$A$3:$B$340,2,FALSE),VLOOKUP(N68,'higher class'!$A$2:$B$33,2,FALSE)),"")</f>
        <v xml:space="preserve">Mainly Rural (rural including hub towns &gt;=80%) </v>
      </c>
      <c r="P68" s="7">
        <f t="shared" si="9"/>
        <v>7.51</v>
      </c>
      <c r="Q68" s="49">
        <f t="shared" si="8"/>
        <v>25</v>
      </c>
      <c r="R68" s="49">
        <f t="shared" si="11"/>
        <v>25</v>
      </c>
      <c r="Z68" s="7"/>
      <c r="AQ68" t="s">
        <v>239</v>
      </c>
      <c r="AR68" s="2">
        <f t="shared" si="12"/>
        <v>43</v>
      </c>
      <c r="AS68" s="5">
        <f t="array" ref="AS68">INDEX($AR$1:$AR$91,MATCH(SMALL(COUNTIF($AR$1:$AR$91,"&lt;"&amp;$AR$1:$AR$91),ROW($AR68:$AS68)),COUNTIF($AR$1:$AR$91,"&lt;"&amp;$AR$1:$AR$91),0))</f>
        <v>70</v>
      </c>
      <c r="AT68" s="50" t="str">
        <f t="array" ref="AT68">INDEX($AQ$1:$AQ$91,SMALL(IF($AR$1:$AR$91=$AS68,ROW($AR$1:$AR$91)),COUNTIF($AS$1:$AS68,$AS68)),1)</f>
        <v>Bristol, City of</v>
      </c>
      <c r="AU68" s="105">
        <f t="shared" si="13"/>
        <v>70</v>
      </c>
    </row>
    <row r="69" spans="1:47" ht="14.4" x14ac:dyDescent="0.3">
      <c r="A69" s="22" t="s">
        <v>426</v>
      </c>
      <c r="B69" s="23" t="s">
        <v>96</v>
      </c>
      <c r="C69" s="22" t="str">
        <f>IFERROR(IFERROR(VLOOKUP(B69,classifications!$A$3:$B$330,2,FALSE),VLOOKUP(B69,'higher class'!$A$2:$B$33,2,FALSE)),"")</f>
        <v xml:space="preserve">Largely Rural (rural including hub towns 50-79%) </v>
      </c>
      <c r="D69" s="22" t="str">
        <f>VLOOKUP(B69,region!$A$1:$B$344,2,FALSE)</f>
        <v>YH</v>
      </c>
      <c r="E69" s="17">
        <f>VLOOKUP(B69,happinessALL!$B$8:$N$431,VLOOKUP(frontsheet!$B$11,years!$A$1:$B$12,2,FALSE),FALSE)</f>
        <v>7.3</v>
      </c>
      <c r="F69" s="9"/>
      <c r="G69" s="9"/>
      <c r="H69" s="9"/>
      <c r="I69" s="21"/>
      <c r="M69" t="s">
        <v>73</v>
      </c>
      <c r="N69" t="str">
        <f>VLOOKUP(M69,class!A$1:B$370,2,FALSE)</f>
        <v>Shire district</v>
      </c>
      <c r="O69" s="22" t="str">
        <f>IFERROR(IFERROR(VLOOKUP(M69,classifications!$A$3:$B$340,2,FALSE),VLOOKUP(N69,'higher class'!$A$2:$B$33,2,FALSE)),"")</f>
        <v xml:space="preserve">Mainly Rural (rural including hub towns &gt;=80%) </v>
      </c>
      <c r="P69" s="7">
        <f t="shared" si="9"/>
        <v>7.49</v>
      </c>
      <c r="Q69" s="49">
        <f t="shared" si="8"/>
        <v>27</v>
      </c>
      <c r="R69" s="49">
        <f t="shared" si="11"/>
        <v>27</v>
      </c>
      <c r="Z69" s="7"/>
      <c r="AQ69" t="s">
        <v>244</v>
      </c>
      <c r="AR69" s="2">
        <f t="shared" si="12"/>
        <v>51</v>
      </c>
      <c r="AS69" s="5">
        <f t="array" ref="AS69">INDEX($AR$1:$AR$91,MATCH(SMALL(COUNTIF($AR$1:$AR$91,"&lt;"&amp;$AR$1:$AR$91),ROW($AR69:$AS69)),COUNTIF($AR$1:$AR$91,"&lt;"&amp;$AR$1:$AR$91),0))</f>
        <v>71</v>
      </c>
      <c r="AT69" s="50" t="str">
        <f t="array" ref="AT69">INDEX($AQ$1:$AQ$91,SMALL(IF($AR$1:$AR$91=$AS69,ROW($AR$1:$AR$91)),COUNTIF($AS$1:$AS69,$AS69)),1)</f>
        <v>Darlington</v>
      </c>
      <c r="AU69" s="105">
        <f t="shared" si="13"/>
        <v>71</v>
      </c>
    </row>
    <row r="70" spans="1:47" ht="14.4" x14ac:dyDescent="0.3">
      <c r="A70" s="22" t="s">
        <v>427</v>
      </c>
      <c r="B70" s="23" t="s">
        <v>150</v>
      </c>
      <c r="C70" s="22" t="str">
        <f>IFERROR(IFERROR(VLOOKUP(B70,classifications!$A$3:$B$330,2,FALSE),VLOOKUP(B70,'higher class'!$A$2:$B$33,2,FALSE)),"")</f>
        <v>Urban with City and Town</v>
      </c>
      <c r="D70" s="22" t="str">
        <f>VLOOKUP(B70,region!$A$1:$B$344,2,FALSE)</f>
        <v>YH</v>
      </c>
      <c r="E70" s="17">
        <f>VLOOKUP(B70,happinessALL!$B$8:$N$431,VLOOKUP(frontsheet!$B$11,years!$A$1:$B$12,2,FALSE),FALSE)</f>
        <v>7.32</v>
      </c>
      <c r="F70" s="9"/>
      <c r="G70" s="9"/>
      <c r="H70" s="9"/>
      <c r="I70" s="21"/>
      <c r="M70" t="s">
        <v>74</v>
      </c>
      <c r="N70" t="str">
        <f>VLOOKUP(M70,class!A$1:B$370,2,FALSE)</f>
        <v>Unitary authority</v>
      </c>
      <c r="O70" s="22" t="str">
        <f>IFERROR(IFERROR(VLOOKUP(M70,classifications!$A$3:$B$340,2,FALSE),VLOOKUP(N70,'higher class'!$A$2:$B$33,2,FALSE)),"")</f>
        <v xml:space="preserve">Largely Rural (rural including hub towns 50-79%) </v>
      </c>
      <c r="P70" s="7">
        <f t="shared" si="9"/>
        <v>7.37</v>
      </c>
      <c r="Q70" s="49">
        <f t="shared" si="8"/>
        <v>29</v>
      </c>
      <c r="R70" s="49">
        <f t="shared" si="11"/>
        <v>29</v>
      </c>
      <c r="Z70" s="7"/>
      <c r="AQ70" t="s">
        <v>252</v>
      </c>
      <c r="AR70" s="2">
        <f t="shared" si="12"/>
        <v>30</v>
      </c>
      <c r="AS70" s="5">
        <f t="array" ref="AS70">INDEX($AR$1:$AR$91,MATCH(SMALL(COUNTIF($AR$1:$AR$91,"&lt;"&amp;$AR$1:$AR$91),ROW($AR70:$AS70)),COUNTIF($AR$1:$AR$91,"&lt;"&amp;$AR$1:$AR$91),0))</f>
        <v>71</v>
      </c>
      <c r="AT70" s="50" t="str">
        <f t="array" ref="AT70">INDEX($AQ$1:$AQ$91,SMALL(IF($AR$1:$AR$91=$AS70,ROW($AR$1:$AR$91)),COUNTIF($AS$1:$AS70,$AS70)),1)</f>
        <v>Wakefield</v>
      </c>
      <c r="AU70" s="105">
        <f t="shared" si="13"/>
        <v>71</v>
      </c>
    </row>
    <row r="71" spans="1:47" ht="14.4" x14ac:dyDescent="0.3">
      <c r="A71" s="22" t="s">
        <v>428</v>
      </c>
      <c r="B71" s="23" t="s">
        <v>187</v>
      </c>
      <c r="C71" s="22" t="str">
        <f>IFERROR(IFERROR(VLOOKUP(B71,classifications!$A$3:$B$330,2,FALSE),VLOOKUP(B71,'higher class'!$A$2:$B$33,2,FALSE)),"")</f>
        <v>Urban with City and Town</v>
      </c>
      <c r="D71" s="22" t="str">
        <f>VLOOKUP(B71,region!$A$1:$B$344,2,FALSE)</f>
        <v>YH</v>
      </c>
      <c r="E71" s="17">
        <f>VLOOKUP(B71,happinessALL!$B$8:$N$431,VLOOKUP(frontsheet!$B$11,years!$A$1:$B$12,2,FALSE),FALSE)</f>
        <v>7.82</v>
      </c>
      <c r="F71" s="9"/>
      <c r="G71" s="9"/>
      <c r="H71" s="9"/>
      <c r="I71" s="21"/>
      <c r="M71" t="s">
        <v>75</v>
      </c>
      <c r="N71" t="str">
        <f>VLOOKUP(M71,class!A$1:B$370,2,FALSE)</f>
        <v>Metropolitan district</v>
      </c>
      <c r="O71" s="22" t="str">
        <f>IFERROR(IFERROR(VLOOKUP(M71,classifications!$A$3:$B$340,2,FALSE),VLOOKUP(N71,'higher class'!$A$2:$B$33,2,FALSE)),"")</f>
        <v>Urban with City and Town</v>
      </c>
      <c r="P71" s="7">
        <f t="shared" si="9"/>
        <v>7.45</v>
      </c>
      <c r="Q71" s="49">
        <f t="shared" ref="Q71:Q134" si="14">1+SUMPRODUCT((O$7:O$314=O71)*(P$7:P$314&gt;P71))</f>
        <v>33</v>
      </c>
      <c r="R71" s="49">
        <f t="shared" si="11"/>
        <v>33</v>
      </c>
      <c r="Z71" s="7"/>
      <c r="AQ71" t="s">
        <v>256</v>
      </c>
      <c r="AR71" s="2">
        <f t="shared" si="12"/>
        <v>76</v>
      </c>
      <c r="AS71" s="5">
        <f t="array" ref="AS71">INDEX($AR$1:$AR$91,MATCH(SMALL(COUNTIF($AR$1:$AR$91,"&lt;"&amp;$AR$1:$AR$91),ROW($AR71:$AS71)),COUNTIF($AR$1:$AR$91,"&lt;"&amp;$AR$1:$AR$91),0))</f>
        <v>73</v>
      </c>
      <c r="AT71" s="50" t="str">
        <f t="array" ref="AT71">INDEX($AQ$1:$AQ$91,SMALL(IF($AR$1:$AR$91=$AS71,ROW($AR$1:$AR$91)),COUNTIF($AS$1:$AS71,$AS71)),1)</f>
        <v>Warwick</v>
      </c>
      <c r="AU71" s="105">
        <f t="shared" si="13"/>
        <v>73</v>
      </c>
    </row>
    <row r="72" spans="1:47" ht="14.4" x14ac:dyDescent="0.3">
      <c r="A72" s="22" t="s">
        <v>429</v>
      </c>
      <c r="B72" s="23" t="s">
        <v>190</v>
      </c>
      <c r="C72" s="22" t="str">
        <f>IFERROR(IFERROR(VLOOKUP(B72,classifications!$A$3:$B$330,2,FALSE),VLOOKUP(B72,'higher class'!$A$2:$B$33,2,FALSE)),"")</f>
        <v>Urban with Significant Rural (rural including hub towns 26-49%)</v>
      </c>
      <c r="D72" s="22" t="str">
        <f>VLOOKUP(B72,region!$A$1:$B$344,2,FALSE)</f>
        <v>YH</v>
      </c>
      <c r="E72" s="17">
        <f>VLOOKUP(B72,happinessALL!$B$8:$N$431,VLOOKUP(frontsheet!$B$11,years!$A$1:$B$12,2,FALSE),FALSE)</f>
        <v>7.55</v>
      </c>
      <c r="F72" s="9"/>
      <c r="G72" s="9"/>
      <c r="H72" s="9"/>
      <c r="I72" s="21"/>
      <c r="M72" t="s">
        <v>76</v>
      </c>
      <c r="N72" t="str">
        <f>VLOOKUP(M72,class!A$1:B$370,2,FALSE)</f>
        <v>Shire district</v>
      </c>
      <c r="O72" s="22" t="str">
        <f>IFERROR(IFERROR(VLOOKUP(M72,classifications!$A$3:$B$340,2,FALSE),VLOOKUP(N72,'higher class'!$A$2:$B$33,2,FALSE)),"")</f>
        <v xml:space="preserve">Mainly Rural (rural including hub towns &gt;=80%) </v>
      </c>
      <c r="P72" s="7">
        <f t="shared" ref="P72:P134" si="15">VLOOKUP($M72,$B$7:$E$430,4,FALSE)</f>
        <v>7.22</v>
      </c>
      <c r="Q72" s="49">
        <f t="shared" si="14"/>
        <v>36</v>
      </c>
      <c r="R72" s="49">
        <f t="shared" si="11"/>
        <v>36</v>
      </c>
      <c r="Z72" s="7"/>
      <c r="AQ72" t="s">
        <v>257</v>
      </c>
      <c r="AR72" s="2">
        <f t="shared" si="12"/>
        <v>57</v>
      </c>
      <c r="AS72" s="5">
        <f t="array" ref="AS72">INDEX($AR$1:$AR$91,MATCH(SMALL(COUNTIF($AR$1:$AR$91,"&lt;"&amp;$AR$1:$AR$91),ROW($AR72:$AS72)),COUNTIF($AR$1:$AR$91,"&lt;"&amp;$AR$1:$AR$91),0))</f>
        <v>74</v>
      </c>
      <c r="AT72" s="50" t="str">
        <f t="array" ref="AT72">INDEX($AQ$1:$AQ$91,SMALL(IF($AR$1:$AR$91=$AS72,ROW($AR$1:$AR$91)),COUNTIF($AS$1:$AS72,$AS72)),1)</f>
        <v>Peterborough</v>
      </c>
      <c r="AU72" s="105">
        <f t="shared" si="13"/>
        <v>74</v>
      </c>
    </row>
    <row r="73" spans="1:47" ht="14.4" x14ac:dyDescent="0.3">
      <c r="A73" s="22" t="s">
        <v>430</v>
      </c>
      <c r="B73" s="23" t="s">
        <v>332</v>
      </c>
      <c r="C73" s="22" t="str">
        <f>IFERROR(IFERROR(VLOOKUP(B73,classifications!$A$3:$B$330,2,FALSE),VLOOKUP(B73,'higher class'!$A$2:$B$33,2,FALSE)),"")</f>
        <v>Urban with City and Town</v>
      </c>
      <c r="D73" s="22" t="str">
        <f>VLOOKUP(B73,region!$A$1:$B$344,2,FALSE)</f>
        <v>YH</v>
      </c>
      <c r="E73" s="17">
        <f>VLOOKUP(B73,happinessALL!$B$8:$N$431,VLOOKUP(frontsheet!$B$11,years!$A$1:$B$12,2,FALSE),FALSE)</f>
        <v>7.45</v>
      </c>
      <c r="F73" s="9"/>
      <c r="G73" s="9"/>
      <c r="H73" s="9"/>
      <c r="I73" s="21"/>
      <c r="M73" t="s">
        <v>77</v>
      </c>
      <c r="N73" t="str">
        <f>VLOOKUP(M73,class!A$1:B$370,2,FALSE)</f>
        <v>Shire district</v>
      </c>
      <c r="O73" s="22" t="str">
        <f>IFERROR(IFERROR(VLOOKUP(M73,classifications!$A$3:$B$340,2,FALSE),VLOOKUP(N73,'higher class'!$A$2:$B$33,2,FALSE)),"")</f>
        <v>Urban with City and Town</v>
      </c>
      <c r="P73" s="7">
        <f t="shared" si="15"/>
        <v>7.04</v>
      </c>
      <c r="Q73" s="49">
        <f t="shared" si="14"/>
        <v>80</v>
      </c>
      <c r="R73" s="49">
        <f t="shared" si="11"/>
        <v>80</v>
      </c>
      <c r="Z73" s="7"/>
      <c r="AQ73" t="s">
        <v>260</v>
      </c>
      <c r="AR73" s="2">
        <f t="shared" si="12"/>
        <v>23</v>
      </c>
      <c r="AS73" s="5">
        <f t="array" ref="AS73">INDEX($AR$1:$AR$91,MATCH(SMALL(COUNTIF($AR$1:$AR$91,"&lt;"&amp;$AR$1:$AR$91),ROW($AR73:$AS73)),COUNTIF($AR$1:$AR$91,"&lt;"&amp;$AR$1:$AR$91),0))</f>
        <v>75</v>
      </c>
      <c r="AT73" s="50" t="str">
        <f t="array" ref="AT73">INDEX($AQ$1:$AQ$91,SMALL(IF($AR$1:$AR$91=$AS73,ROW($AR$1:$AR$91)),COUNTIF($AS$1:$AS73,$AS73)),1)</f>
        <v>Rossendale</v>
      </c>
      <c r="AU73" s="105">
        <f t="shared" si="13"/>
        <v>75</v>
      </c>
    </row>
    <row r="74" spans="1:47" ht="14.4" x14ac:dyDescent="0.3">
      <c r="A74" s="22" t="s">
        <v>431</v>
      </c>
      <c r="B74" s="23" t="s">
        <v>344</v>
      </c>
      <c r="C74" s="22" t="str">
        <f>IFERROR(IFERROR(VLOOKUP(B74,classifications!$A$3:$B$330,2,FALSE),VLOOKUP(B74,'higher class'!$A$2:$B$33,2,FALSE)),"")</f>
        <v>Predominantly Rural</v>
      </c>
      <c r="D74" s="22" t="str">
        <f>VLOOKUP(B74,region!$A$1:$B$344,2,FALSE)</f>
        <v>YH</v>
      </c>
      <c r="E74" s="17">
        <f>VLOOKUP(B74,happinessALL!$B$8:$N$431,VLOOKUP(frontsheet!$B$11,years!$A$1:$B$12,2,FALSE),FALSE)</f>
        <v>7.57</v>
      </c>
      <c r="F74" s="9"/>
      <c r="G74" s="9"/>
      <c r="H74" s="9"/>
      <c r="I74" s="21"/>
      <c r="M74" t="s">
        <v>78</v>
      </c>
      <c r="N74" t="str">
        <f>VLOOKUP(M74,class!A$1:B$370,2,FALSE)</f>
        <v>London borough</v>
      </c>
      <c r="O74" s="22" t="str">
        <f>IFERROR(IFERROR(VLOOKUP(M74,classifications!$A$3:$B$340,2,FALSE),VLOOKUP(N74,'higher class'!$A$2:$B$33,2,FALSE)),"")</f>
        <v>Urban with Major Conurbation</v>
      </c>
      <c r="P74" s="7">
        <f t="shared" si="15"/>
        <v>7.11</v>
      </c>
      <c r="Q74" s="49">
        <f t="shared" si="14"/>
        <v>64</v>
      </c>
      <c r="R74" s="49">
        <f t="shared" si="11"/>
        <v>64</v>
      </c>
      <c r="Z74" s="7"/>
      <c r="AQ74" t="s">
        <v>265</v>
      </c>
      <c r="AR74" s="2">
        <f t="shared" si="12"/>
        <v>68</v>
      </c>
      <c r="AS74" s="5">
        <f t="array" ref="AS74">INDEX($AR$1:$AR$91,MATCH(SMALL(COUNTIF($AR$1:$AR$91,"&lt;"&amp;$AR$1:$AR$91),ROW($AR74:$AS74)),COUNTIF($AR$1:$AR$91,"&lt;"&amp;$AR$1:$AR$91),0))</f>
        <v>76</v>
      </c>
      <c r="AT74" s="50" t="str">
        <f t="array" ref="AT74">INDEX($AQ$1:$AQ$91,SMALL(IF($AR$1:$AR$91=$AS74,ROW($AR$1:$AR$91)),COUNTIF($AS$1:$AS74,$AS74)),1)</f>
        <v>Norwich</v>
      </c>
      <c r="AU74" s="105">
        <f t="shared" si="13"/>
        <v>76</v>
      </c>
    </row>
    <row r="75" spans="1:47" ht="14.4" x14ac:dyDescent="0.3">
      <c r="A75" s="22" t="s">
        <v>432</v>
      </c>
      <c r="B75" s="23" t="s">
        <v>76</v>
      </c>
      <c r="C75" s="22" t="str">
        <f>IFERROR(IFERROR(VLOOKUP(B75,classifications!$A$3:$B$330,2,FALSE),VLOOKUP(B75,'higher class'!$A$2:$B$33,2,FALSE)),"")</f>
        <v xml:space="preserve">Mainly Rural (rural including hub towns &gt;=80%) </v>
      </c>
      <c r="D75" s="22" t="str">
        <f>VLOOKUP(B75,region!$A$1:$B$344,2,FALSE)</f>
        <v>YH</v>
      </c>
      <c r="E75" s="17">
        <f>VLOOKUP(B75,happinessALL!$B$8:$N$431,VLOOKUP(frontsheet!$B$11,years!$A$1:$B$12,2,FALSE),FALSE)</f>
        <v>7.22</v>
      </c>
      <c r="F75" s="9"/>
      <c r="G75" s="9"/>
      <c r="H75" s="9"/>
      <c r="I75" s="21"/>
      <c r="M75" t="s">
        <v>79</v>
      </c>
      <c r="N75" t="str">
        <f>VLOOKUP(M75,class!A$1:B$370,2,FALSE)</f>
        <v>Shire district</v>
      </c>
      <c r="O75" s="22" t="str">
        <f>IFERROR(IFERROR(VLOOKUP(M75,classifications!$A$3:$B$340,2,FALSE),VLOOKUP(N75,'higher class'!$A$2:$B$33,2,FALSE)),"")</f>
        <v>Urban with Significant Rural (rural including hub towns 26-49%)</v>
      </c>
      <c r="P75" s="7">
        <f t="shared" si="15"/>
        <v>7.71</v>
      </c>
      <c r="Q75" s="49">
        <f t="shared" si="14"/>
        <v>9</v>
      </c>
      <c r="R75" s="49">
        <f t="shared" si="11"/>
        <v>9</v>
      </c>
      <c r="Z75" s="7"/>
      <c r="AQ75" t="s">
        <v>267</v>
      </c>
      <c r="AR75" s="2">
        <f t="shared" si="12"/>
        <v>59</v>
      </c>
      <c r="AS75" s="5">
        <f t="array" ref="AS75">INDEX($AR$1:$AR$91,MATCH(SMALL(COUNTIF($AR$1:$AR$91,"&lt;"&amp;$AR$1:$AR$91),ROW($AR75:$AS75)),COUNTIF($AR$1:$AR$91,"&lt;"&amp;$AR$1:$AR$91),0))</f>
        <v>76</v>
      </c>
      <c r="AT75" s="50" t="str">
        <f t="array" ref="AT75">INDEX($AQ$1:$AQ$91,SMALL(IF($AR$1:$AR$91=$AS75,ROW($AR$1:$AR$91)),COUNTIF($AS$1:$AS75,$AS75)),1)</f>
        <v>Reigate and Banstead</v>
      </c>
      <c r="AU75" s="105">
        <f t="shared" si="13"/>
        <v>76</v>
      </c>
    </row>
    <row r="76" spans="1:47" ht="14.4" x14ac:dyDescent="0.3">
      <c r="A76" s="22" t="s">
        <v>433</v>
      </c>
      <c r="B76" s="23" t="s">
        <v>122</v>
      </c>
      <c r="C76" s="22" t="str">
        <f>IFERROR(IFERROR(VLOOKUP(B76,classifications!$A$3:$B$330,2,FALSE),VLOOKUP(B76,'higher class'!$A$2:$B$33,2,FALSE)),"")</f>
        <v xml:space="preserve">Mainly Rural (rural including hub towns &gt;=80%) </v>
      </c>
      <c r="D76" s="22" t="str">
        <f>VLOOKUP(B76,region!$A$1:$B$344,2,FALSE)</f>
        <v>YH</v>
      </c>
      <c r="E76" s="17">
        <f>VLOOKUP(B76,happinessALL!$B$8:$N$431,VLOOKUP(frontsheet!$B$11,years!$A$1:$B$12,2,FALSE),FALSE)</f>
        <v>7.03</v>
      </c>
      <c r="F76" s="9"/>
      <c r="G76" s="9"/>
      <c r="H76" s="9"/>
      <c r="I76" s="21"/>
      <c r="M76" t="s">
        <v>80</v>
      </c>
      <c r="N76" t="str">
        <f>VLOOKUP(M76,class!A$1:B$370,2,FALSE)</f>
        <v>Unitary authority</v>
      </c>
      <c r="O76" s="22" t="str">
        <f>IFERROR(IFERROR(VLOOKUP(M76,classifications!$A$3:$B$340,2,FALSE),VLOOKUP(N76,'higher class'!$A$2:$B$33,2,FALSE)),"")</f>
        <v>Urban with City and Town</v>
      </c>
      <c r="P76" s="7">
        <f t="shared" si="15"/>
        <v>7.17</v>
      </c>
      <c r="Q76" s="49">
        <f t="shared" si="14"/>
        <v>71</v>
      </c>
      <c r="R76" s="49">
        <f t="shared" si="11"/>
        <v>71</v>
      </c>
      <c r="Z76" s="7"/>
      <c r="AQ76" t="s">
        <v>268</v>
      </c>
      <c r="AR76" s="2">
        <f t="shared" si="12"/>
        <v>54</v>
      </c>
      <c r="AS76" s="5">
        <f t="array" ref="AS76">INDEX($AR$1:$AR$91,MATCH(SMALL(COUNTIF($AR$1:$AR$91,"&lt;"&amp;$AR$1:$AR$91),ROW($AR76:$AS76)),COUNTIF($AR$1:$AR$91,"&lt;"&amp;$AR$1:$AR$91),0))</f>
        <v>76</v>
      </c>
      <c r="AT76" s="50" t="str">
        <f t="array" ref="AT76">INDEX($AQ$1:$AQ$91,SMALL(IF($AR$1:$AR$91=$AS76,ROW($AR$1:$AR$91)),COUNTIF($AS$1:$AS76,$AS76)),1)</f>
        <v>Southampton</v>
      </c>
      <c r="AU76" s="105">
        <f t="shared" si="13"/>
        <v>76</v>
      </c>
    </row>
    <row r="77" spans="1:47" ht="14.4" x14ac:dyDescent="0.3">
      <c r="A77" s="22" t="s">
        <v>434</v>
      </c>
      <c r="B77" s="23" t="s">
        <v>127</v>
      </c>
      <c r="C77" s="22" t="str">
        <f>IFERROR(IFERROR(VLOOKUP(B77,classifications!$A$3:$B$330,2,FALSE),VLOOKUP(B77,'higher class'!$A$2:$B$33,2,FALSE)),"")</f>
        <v>Urban with Significant Rural (rural including hub towns 26-49%)</v>
      </c>
      <c r="D77" s="22" t="str">
        <f>VLOOKUP(B77,region!$A$1:$B$344,2,FALSE)</f>
        <v>YH</v>
      </c>
      <c r="E77" s="17">
        <f>VLOOKUP(B77,happinessALL!$B$8:$N$431,VLOOKUP(frontsheet!$B$11,years!$A$1:$B$12,2,FALSE),FALSE)</f>
        <v>7.59</v>
      </c>
      <c r="F77" s="9"/>
      <c r="G77" s="9"/>
      <c r="H77" s="9"/>
      <c r="I77" s="21"/>
      <c r="M77" t="s">
        <v>81</v>
      </c>
      <c r="N77" t="str">
        <f>VLOOKUP(M77,class!A$1:B$370,2,FALSE)</f>
        <v>Shire district</v>
      </c>
      <c r="O77" s="22" t="str">
        <f>IFERROR(IFERROR(VLOOKUP(M77,classifications!$A$3:$B$340,2,FALSE),VLOOKUP(N77,'higher class'!$A$2:$B$33,2,FALSE)),"")</f>
        <v>Urban with Major Conurbation</v>
      </c>
      <c r="P77" s="7">
        <f t="shared" si="15"/>
        <v>7.64</v>
      </c>
      <c r="Q77" s="49">
        <f t="shared" si="14"/>
        <v>8</v>
      </c>
      <c r="R77" s="49">
        <f t="shared" si="11"/>
        <v>8</v>
      </c>
      <c r="Z77" s="7"/>
      <c r="AQ77" t="s">
        <v>273</v>
      </c>
      <c r="AR77" s="2">
        <f t="shared" si="12"/>
        <v>5</v>
      </c>
      <c r="AS77" s="5">
        <f t="array" ref="AS77">INDEX($AR$1:$AR$91,MATCH(SMALL(COUNTIF($AR$1:$AR$91,"&lt;"&amp;$AR$1:$AR$91),ROW($AR77:$AS77)),COUNTIF($AR$1:$AR$91,"&lt;"&amp;$AR$1:$AR$91),0))</f>
        <v>79</v>
      </c>
      <c r="AT77" s="50" t="str">
        <f t="array" ref="AT77">INDEX($AQ$1:$AQ$91,SMALL(IF($AR$1:$AR$91=$AS77,ROW($AR$1:$AR$91)),COUNTIF($AS$1:$AS77,$AS77)),1)</f>
        <v>Middlesbrough</v>
      </c>
      <c r="AU77" s="105">
        <f t="shared" si="13"/>
        <v>79</v>
      </c>
    </row>
    <row r="78" spans="1:47" ht="14.4" x14ac:dyDescent="0.3">
      <c r="A78" s="22" t="s">
        <v>435</v>
      </c>
      <c r="B78" s="23" t="s">
        <v>218</v>
      </c>
      <c r="C78" s="22" t="str">
        <f>IFERROR(IFERROR(VLOOKUP(B78,classifications!$A$3:$B$330,2,FALSE),VLOOKUP(B78,'higher class'!$A$2:$B$33,2,FALSE)),"")</f>
        <v xml:space="preserve">Mainly Rural (rural including hub towns &gt;=80%) </v>
      </c>
      <c r="D78" s="22" t="str">
        <f>VLOOKUP(B78,region!$A$1:$B$344,2,FALSE)</f>
        <v>YH</v>
      </c>
      <c r="E78" s="17" t="str">
        <f>VLOOKUP(B78,happinessALL!$B$8:$N$431,VLOOKUP(frontsheet!$B$11,years!$A$1:$B$12,2,FALSE),FALSE)</f>
        <v>x</v>
      </c>
      <c r="F78" s="9"/>
      <c r="G78" s="9"/>
      <c r="H78" s="9"/>
      <c r="I78" s="21"/>
      <c r="M78" t="s">
        <v>83</v>
      </c>
      <c r="N78" t="str">
        <f>VLOOKUP(M78,class!A$1:B$370,2,FALSE)</f>
        <v>Unitary authority</v>
      </c>
      <c r="O78" s="22" t="str">
        <f>IFERROR(IFERROR(VLOOKUP(M78,classifications!$A$3:$B$340,2,FALSE),VLOOKUP(N78,'higher class'!$A$2:$B$33,2,FALSE)),"")</f>
        <v>Urban with City and Town</v>
      </c>
      <c r="P78" s="7">
        <f t="shared" si="15"/>
        <v>7.28</v>
      </c>
      <c r="Q78" s="49">
        <f t="shared" si="14"/>
        <v>63</v>
      </c>
      <c r="R78" s="49">
        <f t="shared" si="11"/>
        <v>63</v>
      </c>
      <c r="Z78" s="7"/>
      <c r="AQ78" t="s">
        <v>276</v>
      </c>
      <c r="AR78" s="2">
        <f t="shared" si="12"/>
        <v>36</v>
      </c>
      <c r="AS78" s="5">
        <f t="array" ref="AS78">INDEX($AR$1:$AR$91,MATCH(SMALL(COUNTIF($AR$1:$AR$91,"&lt;"&amp;$AR$1:$AR$91),ROW($AR78:$AS78)),COUNTIF($AR$1:$AR$91,"&lt;"&amp;$AR$1:$AR$91),0))</f>
        <v>80</v>
      </c>
      <c r="AT78" s="50" t="str">
        <f t="array" ref="AT78">INDEX($AQ$1:$AQ$91,SMALL(IF($AR$1:$AR$91=$AS78,ROW($AR$1:$AR$91)),COUNTIF($AS$1:$AS78,$AS78)),1)</f>
        <v>Crawley</v>
      </c>
      <c r="AU78" s="105">
        <f t="shared" si="13"/>
        <v>80</v>
      </c>
    </row>
    <row r="79" spans="1:47" ht="14.4" x14ac:dyDescent="0.3">
      <c r="A79" s="22" t="s">
        <v>436</v>
      </c>
      <c r="B79" s="23" t="s">
        <v>229</v>
      </c>
      <c r="C79" s="22" t="str">
        <f>IFERROR(IFERROR(VLOOKUP(B79,classifications!$A$3:$B$330,2,FALSE),VLOOKUP(B79,'higher class'!$A$2:$B$33,2,FALSE)),"")</f>
        <v xml:space="preserve">Mainly Rural (rural including hub towns &gt;=80%) </v>
      </c>
      <c r="D79" s="22" t="str">
        <f>VLOOKUP(B79,region!$A$1:$B$344,2,FALSE)</f>
        <v>YH</v>
      </c>
      <c r="E79" s="17">
        <f>VLOOKUP(B79,happinessALL!$B$8:$N$431,VLOOKUP(frontsheet!$B$11,years!$A$1:$B$12,2,FALSE),FALSE)</f>
        <v>7.89</v>
      </c>
      <c r="F79" s="9"/>
      <c r="G79" s="9"/>
      <c r="H79" s="9"/>
      <c r="I79" s="21"/>
      <c r="M79" t="s">
        <v>84</v>
      </c>
      <c r="N79" t="str">
        <f>VLOOKUP(M79,class!A$1:B$370,2,FALSE)</f>
        <v>Shire district</v>
      </c>
      <c r="O79" s="22" t="str">
        <f>IFERROR(IFERROR(VLOOKUP(M79,classifications!$A$3:$B$340,2,FALSE),VLOOKUP(N79,'higher class'!$A$2:$B$33,2,FALSE)),"")</f>
        <v xml:space="preserve">Mainly Rural (rural including hub towns &gt;=80%) </v>
      </c>
      <c r="P79" s="7">
        <f t="shared" si="15"/>
        <v>7.39</v>
      </c>
      <c r="Q79" s="49">
        <f t="shared" si="14"/>
        <v>31</v>
      </c>
      <c r="R79" s="49">
        <f t="shared" si="11"/>
        <v>31</v>
      </c>
      <c r="Z79" s="7"/>
      <c r="AQ79" t="s">
        <v>278</v>
      </c>
      <c r="AR79" s="2">
        <f t="shared" si="12"/>
        <v>10</v>
      </c>
      <c r="AS79" s="5">
        <f t="array" ref="AS79">INDEX($AR$1:$AR$91,MATCH(SMALL(COUNTIF($AR$1:$AR$91,"&lt;"&amp;$AR$1:$AR$91),ROW($AR79:$AS79)),COUNTIF($AR$1:$AR$91,"&lt;"&amp;$AR$1:$AR$91),0))</f>
        <v>81</v>
      </c>
      <c r="AT79" s="50" t="str">
        <f t="array" ref="AT79">INDEX($AQ$1:$AQ$91,SMALL(IF($AR$1:$AR$91=$AS79,ROW($AR$1:$AR$91)),COUNTIF($AS$1:$AS79,$AS79)),1)</f>
        <v>Brighton and Hove</v>
      </c>
      <c r="AU79" s="105">
        <f t="shared" si="13"/>
        <v>81</v>
      </c>
    </row>
    <row r="80" spans="1:47" ht="14.4" x14ac:dyDescent="0.3">
      <c r="A80" s="22" t="s">
        <v>437</v>
      </c>
      <c r="B80" s="23" t="s">
        <v>232</v>
      </c>
      <c r="C80" s="22" t="str">
        <f>IFERROR(IFERROR(VLOOKUP(B80,classifications!$A$3:$B$330,2,FALSE),VLOOKUP(B80,'higher class'!$A$2:$B$33,2,FALSE)),"")</f>
        <v>Urban with Significant Rural (rural including hub towns 26-49%)</v>
      </c>
      <c r="D80" s="22" t="str">
        <f>VLOOKUP(B80,region!$A$1:$B$344,2,FALSE)</f>
        <v>YH</v>
      </c>
      <c r="E80" s="17">
        <f>VLOOKUP(B80,happinessALL!$B$8:$N$431,VLOOKUP(frontsheet!$B$11,years!$A$1:$B$12,2,FALSE),FALSE)</f>
        <v>7.7</v>
      </c>
      <c r="F80" s="9"/>
      <c r="G80" s="9"/>
      <c r="H80" s="9"/>
      <c r="I80" s="21"/>
      <c r="M80" t="s">
        <v>85</v>
      </c>
      <c r="N80" t="str">
        <f>VLOOKUP(M80,class!A$1:B$370,2,FALSE)</f>
        <v>Metropolitan district</v>
      </c>
      <c r="O80" s="22" t="str">
        <f>IFERROR(IFERROR(VLOOKUP(M80,classifications!$A$3:$B$340,2,FALSE),VLOOKUP(N80,'higher class'!$A$2:$B$33,2,FALSE)),"")</f>
        <v>Urban with Minor Conurbation</v>
      </c>
      <c r="P80" s="7">
        <f t="shared" si="15"/>
        <v>7.59</v>
      </c>
      <c r="Q80" s="49">
        <f t="shared" si="14"/>
        <v>1</v>
      </c>
      <c r="R80" s="49">
        <f t="shared" si="11"/>
        <v>1</v>
      </c>
      <c r="Z80" s="7"/>
      <c r="AQ80" t="s">
        <v>282</v>
      </c>
      <c r="AR80" s="2">
        <f t="shared" si="12"/>
        <v>29</v>
      </c>
      <c r="AS80" s="5">
        <f t="array" ref="AS80">INDEX($AR$1:$AR$91,MATCH(SMALL(COUNTIF($AR$1:$AR$91,"&lt;"&amp;$AR$1:$AR$91),ROW($AR80:$AS80)),COUNTIF($AR$1:$AR$91,"&lt;"&amp;$AR$1:$AR$91),0))</f>
        <v>82</v>
      </c>
      <c r="AT80" s="50" t="str">
        <f t="array" ref="AT80">INDEX($AQ$1:$AQ$91,SMALL(IF($AR$1:$AR$91=$AS80,ROW($AR$1:$AR$91)),COUNTIF($AS$1:$AS80,$AS80)),1)</f>
        <v>Cambridge</v>
      </c>
      <c r="AU80" s="105">
        <f t="shared" si="13"/>
        <v>82</v>
      </c>
    </row>
    <row r="81" spans="1:47" ht="14.4" x14ac:dyDescent="0.3">
      <c r="A81" s="22" t="s">
        <v>438</v>
      </c>
      <c r="B81" s="23" t="s">
        <v>235</v>
      </c>
      <c r="C81" s="22" t="str">
        <f>IFERROR(IFERROR(VLOOKUP(B81,classifications!$A$3:$B$330,2,FALSE),VLOOKUP(B81,'higher class'!$A$2:$B$33,2,FALSE)),"")</f>
        <v xml:space="preserve">Mainly Rural (rural including hub towns &gt;=80%) </v>
      </c>
      <c r="D81" s="22" t="str">
        <f>VLOOKUP(B81,region!$A$1:$B$344,2,FALSE)</f>
        <v>YH</v>
      </c>
      <c r="E81" s="17">
        <f>VLOOKUP(B81,happinessALL!$B$8:$N$431,VLOOKUP(frontsheet!$B$11,years!$A$1:$B$12,2,FALSE),FALSE)</f>
        <v>7.62</v>
      </c>
      <c r="F81" s="9"/>
      <c r="G81" s="9"/>
      <c r="H81" s="9"/>
      <c r="I81" s="21"/>
      <c r="M81" t="s">
        <v>86</v>
      </c>
      <c r="N81" t="str">
        <f>VLOOKUP(M81,class!A$1:B$370,2,FALSE)</f>
        <v>Shire district</v>
      </c>
      <c r="O81" s="22" t="str">
        <f>IFERROR(IFERROR(VLOOKUP(M81,classifications!$A$3:$B$340,2,FALSE),VLOOKUP(N81,'higher class'!$A$2:$B$33,2,FALSE)),"")</f>
        <v>Urban with Significant Rural (rural including hub towns 26-49%)</v>
      </c>
      <c r="P81" s="7">
        <f t="shared" si="15"/>
        <v>7.34</v>
      </c>
      <c r="Q81" s="49">
        <f t="shared" si="14"/>
        <v>39</v>
      </c>
      <c r="R81" s="49">
        <f t="shared" si="11"/>
        <v>39</v>
      </c>
      <c r="Z81" s="7"/>
      <c r="AQ81" t="s">
        <v>286</v>
      </c>
      <c r="AR81" s="2">
        <f t="shared" si="12"/>
        <v>14</v>
      </c>
      <c r="AS81" s="5">
        <f t="array" ref="AS81">INDEX($AR$1:$AR$91,MATCH(SMALL(COUNTIF($AR$1:$AR$91,"&lt;"&amp;$AR$1:$AR$91),ROW($AR81:$AS81)),COUNTIF($AR$1:$AR$91,"&lt;"&amp;$AR$1:$AR$91),0))</f>
        <v>82</v>
      </c>
      <c r="AT81" s="50" t="str">
        <f t="array" ref="AT81">INDEX($AQ$1:$AQ$91,SMALL(IF($AR$1:$AR$91=$AS81,ROW($AR$1:$AR$91)),COUNTIF($AS$1:$AS81,$AS81)),1)</f>
        <v>Worthing</v>
      </c>
      <c r="AU81" s="105">
        <f t="shared" si="13"/>
        <v>82</v>
      </c>
    </row>
    <row r="82" spans="1:47" ht="14.4" x14ac:dyDescent="0.3">
      <c r="A82" s="22" t="s">
        <v>439</v>
      </c>
      <c r="B82" s="23" t="s">
        <v>18</v>
      </c>
      <c r="C82" s="22" t="str">
        <f>IFERROR(IFERROR(VLOOKUP(B82,classifications!$A$3:$B$330,2,FALSE),VLOOKUP(B82,'higher class'!$A$2:$B$33,2,FALSE)),"")</f>
        <v>Urban with Minor Conurbation</v>
      </c>
      <c r="D82" s="22" t="str">
        <f>VLOOKUP(B82,region!$A$1:$B$344,2,FALSE)</f>
        <v>YH</v>
      </c>
      <c r="E82" s="17">
        <f>VLOOKUP(B82,happinessALL!$B$8:$N$431,VLOOKUP(frontsheet!$B$11,years!$A$1:$B$12,2,FALSE),FALSE)</f>
        <v>7.29</v>
      </c>
      <c r="F82" s="9"/>
      <c r="G82" s="9"/>
      <c r="H82" s="9"/>
      <c r="I82" s="21"/>
      <c r="M82" t="s">
        <v>336</v>
      </c>
      <c r="N82" t="str">
        <f>VLOOKUP(M82,class!A$1:B$370,2,FALSE)</f>
        <v>Unitary authority</v>
      </c>
      <c r="O82" s="22" t="str">
        <f>IFERROR(IFERROR(VLOOKUP(M82,classifications!$A$3:$B$340,2,FALSE),VLOOKUP(N82,'higher class'!$A$2:$B$33,2,FALSE)),"")</f>
        <v xml:space="preserve">Largely Rural (rural including hub towns 50-79%) </v>
      </c>
      <c r="P82" s="7">
        <f t="shared" si="15"/>
        <v>7.63</v>
      </c>
      <c r="Q82" s="49">
        <f t="shared" si="14"/>
        <v>8</v>
      </c>
      <c r="R82" s="49">
        <f t="shared" si="11"/>
        <v>8</v>
      </c>
      <c r="Z82" s="7"/>
      <c r="AQ82" t="s">
        <v>290</v>
      </c>
      <c r="AR82" s="2">
        <f t="shared" si="12"/>
        <v>46</v>
      </c>
      <c r="AS82" s="5">
        <f t="array" ref="AS82">INDEX($AR$1:$AR$91,MATCH(SMALL(COUNTIF($AR$1:$AR$91,"&lt;"&amp;$AR$1:$AR$91),ROW($AR82:$AS82)),COUNTIF($AR$1:$AR$91,"&lt;"&amp;$AR$1:$AR$91),0))</f>
        <v>84</v>
      </c>
      <c r="AT82" s="50" t="str">
        <f t="array" ref="AT82">INDEX($AQ$1:$AQ$91,SMALL(IF($AR$1:$AR$91=$AS82,ROW($AR$1:$AR$91)),COUNTIF($AS$1:$AS82,$AS82)),1)</f>
        <v>Nuneaton and Bedworth</v>
      </c>
      <c r="AU82" s="105">
        <f t="shared" si="13"/>
        <v>84</v>
      </c>
    </row>
    <row r="83" spans="1:47" ht="14.4" x14ac:dyDescent="0.3">
      <c r="A83" s="22" t="s">
        <v>440</v>
      </c>
      <c r="B83" s="23" t="s">
        <v>85</v>
      </c>
      <c r="C83" s="22" t="str">
        <f>IFERROR(IFERROR(VLOOKUP(B83,classifications!$A$3:$B$330,2,FALSE),VLOOKUP(B83,'higher class'!$A$2:$B$33,2,FALSE)),"")</f>
        <v>Urban with Minor Conurbation</v>
      </c>
      <c r="D83" s="22" t="str">
        <f>VLOOKUP(B83,region!$A$1:$B$344,2,FALSE)</f>
        <v>YH</v>
      </c>
      <c r="E83" s="17">
        <f>VLOOKUP(B83,happinessALL!$B$8:$N$431,VLOOKUP(frontsheet!$B$11,years!$A$1:$B$12,2,FALSE),FALSE)</f>
        <v>7.59</v>
      </c>
      <c r="F83" s="9"/>
      <c r="G83" s="9"/>
      <c r="H83" s="9"/>
      <c r="I83" s="21"/>
      <c r="M83" t="s">
        <v>87</v>
      </c>
      <c r="N83" t="str">
        <f>VLOOKUP(M83,class!A$1:B$370,2,FALSE)</f>
        <v>Metropolitan district</v>
      </c>
      <c r="O83" s="22" t="str">
        <f>IFERROR(IFERROR(VLOOKUP(M83,classifications!$A$3:$B$340,2,FALSE),VLOOKUP(N83,'higher class'!$A$2:$B$33,2,FALSE)),"")</f>
        <v>Urban with Major Conurbation</v>
      </c>
      <c r="P83" s="7">
        <f t="shared" si="15"/>
        <v>7.49</v>
      </c>
      <c r="Q83" s="49">
        <f t="shared" si="14"/>
        <v>18</v>
      </c>
      <c r="R83" s="49">
        <f t="shared" si="11"/>
        <v>18</v>
      </c>
      <c r="Z83" s="7"/>
      <c r="AQ83" t="s">
        <v>297</v>
      </c>
      <c r="AR83" s="2">
        <f t="shared" si="12"/>
        <v>71</v>
      </c>
      <c r="AS83" s="5">
        <f t="array" ref="AS83">INDEX($AR$1:$AR$91,MATCH(SMALL(COUNTIF($AR$1:$AR$91,"&lt;"&amp;$AR$1:$AR$91),ROW($AR83:$AS83)),COUNTIF($AR$1:$AR$91,"&lt;"&amp;$AR$1:$AR$91),0))</f>
        <v>85</v>
      </c>
      <c r="AT83" s="50" t="str">
        <f t="array" ref="AT83">INDEX($AQ$1:$AQ$91,SMALL(IF($AR$1:$AR$91=$AS83,ROW($AR$1:$AR$91)),COUNTIF($AS$1:$AS83,$AS83)),1)</f>
        <v>Rushmoor</v>
      </c>
      <c r="AU83" s="105">
        <f t="shared" si="13"/>
        <v>85</v>
      </c>
    </row>
    <row r="84" spans="1:47" ht="14.4" x14ac:dyDescent="0.3">
      <c r="A84" s="22" t="s">
        <v>441</v>
      </c>
      <c r="B84" s="23" t="s">
        <v>223</v>
      </c>
      <c r="C84" s="22" t="str">
        <f>IFERROR(IFERROR(VLOOKUP(B84,classifications!$A$3:$B$330,2,FALSE),VLOOKUP(B84,'higher class'!$A$2:$B$33,2,FALSE)),"")</f>
        <v>Urban with Minor Conurbation</v>
      </c>
      <c r="D84" s="22" t="str">
        <f>VLOOKUP(B84,region!$A$1:$B$344,2,FALSE)</f>
        <v>YH</v>
      </c>
      <c r="E84" s="17">
        <f>VLOOKUP(B84,happinessALL!$B$8:$N$431,VLOOKUP(frontsheet!$B$11,years!$A$1:$B$12,2,FALSE),FALSE)</f>
        <v>7.26</v>
      </c>
      <c r="F84" s="9"/>
      <c r="G84" s="9"/>
      <c r="H84" s="9"/>
      <c r="I84" s="21"/>
      <c r="M84" t="s">
        <v>88</v>
      </c>
      <c r="N84" t="str">
        <f>VLOOKUP(M84,class!A$1:B$370,2,FALSE)</f>
        <v>London borough</v>
      </c>
      <c r="O84" s="22" t="str">
        <f>IFERROR(IFERROR(VLOOKUP(M84,classifications!$A$3:$B$340,2,FALSE),VLOOKUP(N84,'higher class'!$A$2:$B$33,2,FALSE)),"")</f>
        <v>Urban with Major Conurbation</v>
      </c>
      <c r="P84" s="7">
        <f t="shared" si="15"/>
        <v>7.25</v>
      </c>
      <c r="Q84" s="49">
        <f t="shared" si="14"/>
        <v>49</v>
      </c>
      <c r="R84" s="49">
        <f t="shared" si="11"/>
        <v>49</v>
      </c>
      <c r="Z84" s="7"/>
      <c r="AQ84" t="s">
        <v>301</v>
      </c>
      <c r="AR84" s="2">
        <f t="shared" si="12"/>
        <v>54</v>
      </c>
      <c r="AS84" s="5">
        <f t="array" ref="AS84">INDEX($AR$1:$AR$91,MATCH(SMALL(COUNTIF($AR$1:$AR$91,"&lt;"&amp;$AR$1:$AR$91),ROW($AR84:$AS84)),COUNTIF($AR$1:$AR$91,"&lt;"&amp;$AR$1:$AR$91),0))</f>
        <v>86</v>
      </c>
      <c r="AT84" s="50" t="str">
        <f t="array" ref="AT84">INDEX($AQ$1:$AQ$91,SMALL(IF($AR$1:$AR$91=$AS84,ROW($AR$1:$AR$91)),COUNTIF($AS$1:$AS84,$AS84)),1)</f>
        <v>Charnwood</v>
      </c>
      <c r="AU84" s="105">
        <f t="shared" si="13"/>
        <v>86</v>
      </c>
    </row>
    <row r="85" spans="1:47" ht="14.4" x14ac:dyDescent="0.3">
      <c r="A85" s="22" t="s">
        <v>442</v>
      </c>
      <c r="B85" s="23" t="s">
        <v>237</v>
      </c>
      <c r="C85" s="22" t="str">
        <f>IFERROR(IFERROR(VLOOKUP(B85,classifications!$A$3:$B$330,2,FALSE),VLOOKUP(B85,'higher class'!$A$2:$B$33,2,FALSE)),"")</f>
        <v>Urban with Minor Conurbation</v>
      </c>
      <c r="D85" s="22" t="str">
        <f>VLOOKUP(B85,region!$A$1:$B$344,2,FALSE)</f>
        <v>YH</v>
      </c>
      <c r="E85" s="17">
        <f>VLOOKUP(B85,happinessALL!$B$8:$N$431,VLOOKUP(frontsheet!$B$11,years!$A$1:$B$12,2,FALSE),FALSE)</f>
        <v>7.33</v>
      </c>
      <c r="F85" s="9"/>
      <c r="G85" s="9"/>
      <c r="H85" s="9"/>
      <c r="I85" s="21"/>
      <c r="M85" t="s">
        <v>89</v>
      </c>
      <c r="N85" t="str">
        <f>VLOOKUP(M85,class!A$1:B$370,2,FALSE)</f>
        <v>Shire district</v>
      </c>
      <c r="O85" s="22" t="str">
        <f>IFERROR(IFERROR(VLOOKUP(M85,classifications!$A$3:$B$340,2,FALSE),VLOOKUP(N85,'higher class'!$A$2:$B$33,2,FALSE)),"")</f>
        <v xml:space="preserve">Mainly Rural (rural including hub towns &gt;=80%) </v>
      </c>
      <c r="P85" s="7">
        <f t="shared" si="15"/>
        <v>7.77</v>
      </c>
      <c r="Q85" s="49">
        <f t="shared" si="14"/>
        <v>9</v>
      </c>
      <c r="R85" s="49">
        <f t="shared" si="11"/>
        <v>9</v>
      </c>
      <c r="Z85" s="7"/>
      <c r="AQ85" t="s">
        <v>302</v>
      </c>
      <c r="AR85" s="2">
        <f t="shared" si="12"/>
        <v>73</v>
      </c>
      <c r="AS85" s="5">
        <f t="array" ref="AS85">INDEX($AR$1:$AR$91,MATCH(SMALL(COUNTIF($AR$1:$AR$91,"&lt;"&amp;$AR$1:$AR$91),ROW($AR85:$AS85)),COUNTIF($AR$1:$AR$91,"&lt;"&amp;$AR$1:$AR$91),0))</f>
        <v>87</v>
      </c>
      <c r="AT85" s="50" t="str">
        <f t="array" ref="AT85">INDEX($AQ$1:$AQ$91,SMALL(IF($AR$1:$AR$91=$AS85,ROW($AR$1:$AR$91)),COUNTIF($AS$1:$AS85,$AS85)),1)</f>
        <v>Ashfield</v>
      </c>
      <c r="AU85" s="105">
        <f t="shared" si="13"/>
        <v>87</v>
      </c>
    </row>
    <row r="86" spans="1:47" ht="14.4" x14ac:dyDescent="0.3">
      <c r="A86" s="22" t="s">
        <v>443</v>
      </c>
      <c r="B86" s="23" t="s">
        <v>35</v>
      </c>
      <c r="C86" s="22" t="str">
        <f>IFERROR(IFERROR(VLOOKUP(B86,classifications!$A$3:$B$330,2,FALSE),VLOOKUP(B86,'higher class'!$A$2:$B$33,2,FALSE)),"")</f>
        <v>Urban with Major Conurbation</v>
      </c>
      <c r="D86" s="22" t="str">
        <f>VLOOKUP(B86,region!$A$1:$B$344,2,FALSE)</f>
        <v>YH</v>
      </c>
      <c r="E86" s="17">
        <f>VLOOKUP(B86,happinessALL!$B$8:$N$431,VLOOKUP(frontsheet!$B$11,years!$A$1:$B$12,2,FALSE),FALSE)</f>
        <v>7.24</v>
      </c>
      <c r="F86" s="9"/>
      <c r="G86" s="9"/>
      <c r="H86" s="9"/>
      <c r="I86" s="21"/>
      <c r="M86" t="s">
        <v>90</v>
      </c>
      <c r="N86" t="str">
        <f>VLOOKUP(M86,class!A$1:B$370,2,FALSE)</f>
        <v>Shire district</v>
      </c>
      <c r="O86" s="22" t="str">
        <f>IFERROR(IFERROR(VLOOKUP(M86,classifications!$A$3:$B$340,2,FALSE),VLOOKUP(N86,'higher class'!$A$2:$B$33,2,FALSE)),"")</f>
        <v xml:space="preserve">Largely Rural (rural including hub towns 50-79%) </v>
      </c>
      <c r="P86" s="7">
        <f t="shared" si="15"/>
        <v>7.73</v>
      </c>
      <c r="Q86" s="49">
        <f t="shared" si="14"/>
        <v>5</v>
      </c>
      <c r="R86" s="49">
        <f t="shared" si="11"/>
        <v>5</v>
      </c>
      <c r="Z86" s="7"/>
      <c r="AQ86" t="s">
        <v>308</v>
      </c>
      <c r="AR86" s="2">
        <f t="shared" si="12"/>
        <v>6</v>
      </c>
      <c r="AS86" s="5">
        <f t="array" ref="AS86">INDEX($AR$1:$AR$91,MATCH(SMALL(COUNTIF($AR$1:$AR$91,"&lt;"&amp;$AR$1:$AR$91),ROW($AR86:$AS86)),COUNTIF($AR$1:$AR$91,"&lt;"&amp;$AR$1:$AR$91),0))</f>
        <v>88</v>
      </c>
      <c r="AT86" s="50" t="str">
        <f t="array" ref="AT86">INDEX($AQ$1:$AQ$91,SMALL(IF($AR$1:$AR$91=$AS86,ROW($AR$1:$AR$91)),COUNTIF($AS$1:$AS86,$AS86)),1)</f>
        <v>Eastbourne</v>
      </c>
      <c r="AU86" s="105">
        <f t="shared" si="13"/>
        <v>88</v>
      </c>
    </row>
    <row r="87" spans="1:47" ht="14.4" x14ac:dyDescent="0.3">
      <c r="A87" s="22" t="s">
        <v>444</v>
      </c>
      <c r="B87" s="23" t="s">
        <v>49</v>
      </c>
      <c r="C87" s="22" t="str">
        <f>IFERROR(IFERROR(VLOOKUP(B87,classifications!$A$3:$B$330,2,FALSE),VLOOKUP(B87,'higher class'!$A$2:$B$33,2,FALSE)),"")</f>
        <v>Urban with Major Conurbation</v>
      </c>
      <c r="D87" s="22" t="str">
        <f>VLOOKUP(B87,region!$A$1:$B$344,2,FALSE)</f>
        <v>YH</v>
      </c>
      <c r="E87" s="17">
        <f>VLOOKUP(B87,happinessALL!$B$8:$N$431,VLOOKUP(frontsheet!$B$11,years!$A$1:$B$12,2,FALSE),FALSE)</f>
        <v>7.11</v>
      </c>
      <c r="F87" s="9"/>
      <c r="G87" s="9"/>
      <c r="H87" s="9"/>
      <c r="I87" s="21"/>
      <c r="M87" t="s">
        <v>92</v>
      </c>
      <c r="N87" t="str">
        <f>VLOOKUP(M87,class!A$1:B$370,2,FALSE)</f>
        <v>Shire district</v>
      </c>
      <c r="O87" s="22" t="str">
        <f>IFERROR(IFERROR(VLOOKUP(M87,classifications!$A$3:$B$340,2,FALSE),VLOOKUP(N87,'higher class'!$A$2:$B$33,2,FALSE)),"")</f>
        <v xml:space="preserve">Mainly Rural (rural including hub towns &gt;=80%) </v>
      </c>
      <c r="P87" s="7">
        <f t="shared" si="15"/>
        <v>7.41</v>
      </c>
      <c r="Q87" s="49">
        <f t="shared" si="14"/>
        <v>30</v>
      </c>
      <c r="R87" s="49">
        <f t="shared" si="11"/>
        <v>30</v>
      </c>
      <c r="Z87" s="7"/>
      <c r="AQ87" t="s">
        <v>321</v>
      </c>
      <c r="AR87" s="2">
        <f t="shared" si="12"/>
        <v>32</v>
      </c>
      <c r="AS87" s="5">
        <f t="array" ref="AS87">INDEX($AR$1:$AR$91,MATCH(SMALL(COUNTIF($AR$1:$AR$91,"&lt;"&amp;$AR$1:$AR$91),ROW($AR87:$AS87)),COUNTIF($AR$1:$AR$91,"&lt;"&amp;$AR$1:$AR$91),0))</f>
        <v>88</v>
      </c>
      <c r="AT87" s="50" t="str">
        <f t="array" ref="AT87">INDEX($AQ$1:$AQ$91,SMALL(IF($AR$1:$AR$91=$AS87,ROW($AR$1:$AR$91)),COUNTIF($AS$1:$AS87,$AS87)),1)</f>
        <v>Lincoln</v>
      </c>
      <c r="AU87" s="105">
        <f t="shared" si="13"/>
        <v>88</v>
      </c>
    </row>
    <row r="88" spans="1:47" ht="14.4" x14ac:dyDescent="0.3">
      <c r="A88" s="22" t="s">
        <v>445</v>
      </c>
      <c r="B88" s="23" t="s">
        <v>152</v>
      </c>
      <c r="C88" s="22" t="str">
        <f>IFERROR(IFERROR(VLOOKUP(B88,classifications!$A$3:$B$330,2,FALSE),VLOOKUP(B88,'higher class'!$A$2:$B$33,2,FALSE)),"")</f>
        <v>Urban with Major Conurbation</v>
      </c>
      <c r="D88" s="22" t="str">
        <f>VLOOKUP(B88,region!$A$1:$B$344,2,FALSE)</f>
        <v>YH</v>
      </c>
      <c r="E88" s="17">
        <f>VLOOKUP(B88,happinessALL!$B$8:$N$431,VLOOKUP(frontsheet!$B$11,years!$A$1:$B$12,2,FALSE),FALSE)</f>
        <v>7.22</v>
      </c>
      <c r="F88" s="9"/>
      <c r="G88" s="9"/>
      <c r="H88" s="9"/>
      <c r="I88" s="21"/>
      <c r="M88" t="s">
        <v>93</v>
      </c>
      <c r="N88" t="str">
        <f>VLOOKUP(M88,class!A$1:B$370,2,FALSE)</f>
        <v>Shire district</v>
      </c>
      <c r="O88" s="22" t="str">
        <f>IFERROR(IFERROR(VLOOKUP(M88,classifications!$A$3:$B$340,2,FALSE),VLOOKUP(N88,'higher class'!$A$2:$B$33,2,FALSE)),"")</f>
        <v>Urban with Significant Rural (rural including hub towns 26-49%)</v>
      </c>
      <c r="P88" s="7">
        <f t="shared" si="15"/>
        <v>7.23</v>
      </c>
      <c r="Q88" s="49">
        <f t="shared" si="14"/>
        <v>44</v>
      </c>
      <c r="R88" s="49">
        <f t="shared" si="11"/>
        <v>44</v>
      </c>
      <c r="Z88" s="7"/>
      <c r="AQ88" t="s">
        <v>324</v>
      </c>
      <c r="AR88" s="2">
        <f t="shared" si="12"/>
        <v>40</v>
      </c>
      <c r="AS88" s="5">
        <f t="array" ref="AS88">INDEX($AR$1:$AR$91,MATCH(SMALL(COUNTIF($AR$1:$AR$91,"&lt;"&amp;$AR$1:$AR$91),ROW($AR88:$AS88)),COUNTIF($AR$1:$AR$91,"&lt;"&amp;$AR$1:$AR$91),0))</f>
        <v>90</v>
      </c>
      <c r="AT88" s="50" t="str">
        <f t="array" ref="AT88">INDEX($AQ$1:$AQ$91,SMALL(IF($AR$1:$AR$91=$AS88,ROW($AR$1:$AR$91)),COUNTIF($AS$1:$AS88,$AS88)),1)</f>
        <v>Hastings</v>
      </c>
      <c r="AU88" s="105">
        <f t="shared" si="13"/>
        <v>90</v>
      </c>
    </row>
    <row r="89" spans="1:47" ht="14.4" x14ac:dyDescent="0.3">
      <c r="A89" s="22" t="s">
        <v>446</v>
      </c>
      <c r="B89" s="23" t="s">
        <v>156</v>
      </c>
      <c r="C89" s="22" t="str">
        <f>IFERROR(IFERROR(VLOOKUP(B89,classifications!$A$3:$B$330,2,FALSE),VLOOKUP(B89,'higher class'!$A$2:$B$33,2,FALSE)),"")</f>
        <v>Urban with Major Conurbation</v>
      </c>
      <c r="D89" s="22" t="str">
        <f>VLOOKUP(B89,region!$A$1:$B$344,2,FALSE)</f>
        <v>YH</v>
      </c>
      <c r="E89" s="17">
        <f>VLOOKUP(B89,happinessALL!$B$8:$N$431,VLOOKUP(frontsheet!$B$11,years!$A$1:$B$12,2,FALSE),FALSE)</f>
        <v>7.28</v>
      </c>
      <c r="F89" s="9"/>
      <c r="G89" s="9"/>
      <c r="H89" s="9"/>
      <c r="I89" s="21"/>
      <c r="M89" t="s">
        <v>94</v>
      </c>
      <c r="N89" t="str">
        <f>VLOOKUP(M89,class!A$1:B$370,2,FALSE)</f>
        <v>Shire district</v>
      </c>
      <c r="O89" s="22" t="str">
        <f>IFERROR(IFERROR(VLOOKUP(M89,classifications!$A$3:$B$340,2,FALSE),VLOOKUP(N89,'higher class'!$A$2:$B$33,2,FALSE)),"")</f>
        <v xml:space="preserve">Mainly Rural (rural including hub towns &gt;=80%) </v>
      </c>
      <c r="P89" s="7">
        <f t="shared" si="15"/>
        <v>7.66</v>
      </c>
      <c r="Q89" s="49">
        <f t="shared" si="14"/>
        <v>13</v>
      </c>
      <c r="R89" s="49">
        <f t="shared" si="11"/>
        <v>13</v>
      </c>
      <c r="Z89" s="7"/>
      <c r="AQ89" t="s">
        <v>326</v>
      </c>
      <c r="AR89" s="2">
        <f t="shared" si="12"/>
        <v>31</v>
      </c>
      <c r="AS89" s="5">
        <f t="array" ref="AS89">INDEX($AR$1:$AR$91,MATCH(SMALL(COUNTIF($AR$1:$AR$91,"&lt;"&amp;$AR$1:$AR$91),ROW($AR89:$AS89)),COUNTIF($AR$1:$AR$91,"&lt;"&amp;$AR$1:$AR$91),0))</f>
        <v>91</v>
      </c>
      <c r="AT89" s="50" t="str">
        <f t="array" ref="AT89">INDEX($AQ$1:$AQ$91,SMALL(IF($AR$1:$AR$91=$AS89,ROW($AR$1:$AR$91)),COUNTIF($AS$1:$AS89,$AS89)),1)</f>
        <v>Adur</v>
      </c>
      <c r="AU89" s="105">
        <f t="shared" si="13"/>
        <v>91</v>
      </c>
    </row>
    <row r="90" spans="1:47" ht="14.4" x14ac:dyDescent="0.3">
      <c r="A90" s="22" t="s">
        <v>447</v>
      </c>
      <c r="B90" s="23" t="s">
        <v>297</v>
      </c>
      <c r="C90" s="22" t="str">
        <f>IFERROR(IFERROR(VLOOKUP(B90,classifications!$A$3:$B$330,2,FALSE),VLOOKUP(B90,'higher class'!$A$2:$B$33,2,FALSE)),"")</f>
        <v>Urban with City and Town</v>
      </c>
      <c r="D90" s="22" t="str">
        <f>VLOOKUP(B90,region!$A$1:$B$344,2,FALSE)</f>
        <v>YH</v>
      </c>
      <c r="E90" s="17">
        <f>VLOOKUP(B90,happinessALL!$B$8:$N$431,VLOOKUP(frontsheet!$B$11,years!$A$1:$B$12,2,FALSE),FALSE)</f>
        <v>7.17</v>
      </c>
      <c r="F90" s="9"/>
      <c r="G90" s="9"/>
      <c r="H90" s="9"/>
      <c r="I90" s="21"/>
      <c r="M90" t="s">
        <v>96</v>
      </c>
      <c r="N90" t="str">
        <f>VLOOKUP(M90,class!A$1:B$370,2,FALSE)</f>
        <v>Unitary authority</v>
      </c>
      <c r="O90" s="22" t="str">
        <f>IFERROR(IFERROR(VLOOKUP(M90,classifications!$A$3:$B$340,2,FALSE),VLOOKUP(N90,'higher class'!$A$2:$B$33,2,FALSE)),"")</f>
        <v xml:space="preserve">Largely Rural (rural including hub towns 50-79%) </v>
      </c>
      <c r="P90" s="7">
        <f t="shared" si="15"/>
        <v>7.3</v>
      </c>
      <c r="Q90" s="49">
        <f t="shared" si="14"/>
        <v>32</v>
      </c>
      <c r="R90" s="49">
        <f t="shared" si="11"/>
        <v>32</v>
      </c>
      <c r="Z90" s="7"/>
      <c r="AQ90" t="s">
        <v>327</v>
      </c>
      <c r="AR90" s="2">
        <f t="shared" si="12"/>
        <v>82</v>
      </c>
      <c r="AS90" s="5">
        <f t="array" ref="AS90">INDEX($AR$1:$AR$91,MATCH(SMALL(COUNTIF($AR$1:$AR$91,"&lt;"&amp;$AR$1:$AR$91),ROW($AR90:$AS90)),COUNTIF($AR$1:$AR$91,"&lt;"&amp;$AR$1:$AR$91),0))</f>
        <v>9999</v>
      </c>
      <c r="AT90" s="50" t="str">
        <f t="array" ref="AT90">INDEX($AQ$1:$AQ$91,SMALL(IF($AR$1:$AR$91=$AS90,ROW($AR$1:$AR$91)),COUNTIF($AS$1:$AS90,$AS90)),1)</f>
        <v>Burnley</v>
      </c>
      <c r="AU90" s="105">
        <f t="shared" si="13"/>
        <v>9999</v>
      </c>
    </row>
    <row r="91" spans="1:47" ht="14.4" x14ac:dyDescent="0.3">
      <c r="A91" s="22"/>
      <c r="B91" s="23"/>
      <c r="C91" s="22"/>
      <c r="D91" s="22"/>
      <c r="E91" s="9"/>
      <c r="F91" s="9"/>
      <c r="G91" s="9"/>
      <c r="H91" s="9"/>
      <c r="I91" s="21"/>
      <c r="M91" t="s">
        <v>97</v>
      </c>
      <c r="N91" t="str">
        <f>VLOOKUP(M91,class!A$1:B$370,2,FALSE)</f>
        <v>Shire district</v>
      </c>
      <c r="O91" s="22" t="str">
        <f>IFERROR(IFERROR(VLOOKUP(M91,classifications!$A$3:$B$340,2,FALSE),VLOOKUP(N91,'higher class'!$A$2:$B$33,2,FALSE)),"")</f>
        <v>Urban with Significant Rural (rural including hub towns 26-49%)</v>
      </c>
      <c r="P91" s="7">
        <f t="shared" si="15"/>
        <v>7.73</v>
      </c>
      <c r="Q91" s="49">
        <f t="shared" si="14"/>
        <v>8</v>
      </c>
      <c r="R91" s="49">
        <f t="shared" si="11"/>
        <v>8</v>
      </c>
      <c r="Z91" s="7"/>
      <c r="AQ91" t="s">
        <v>332</v>
      </c>
      <c r="AR91" s="2">
        <f t="shared" si="12"/>
        <v>33</v>
      </c>
      <c r="AS91" s="5">
        <f t="array" ref="AS91">INDEX($AR$1:$AR$91,MATCH(SMALL(COUNTIF($AR$1:$AR$91,"&lt;"&amp;$AR$1:$AR$91),ROW($AR91:$AS91)),COUNTIF($AR$1:$AR$91,"&lt;"&amp;$AR$1:$AR$91),0))</f>
        <v>9999</v>
      </c>
      <c r="AT91" s="50" t="str">
        <f t="array" ref="AT91">INDEX($AQ$1:$AQ$91,SMALL(IF($AR$1:$AR$91=$AS91,ROW($AR$1:$AR$91)),COUNTIF($AS$1:$AS91,$AS91)),1)</f>
        <v>Harlow</v>
      </c>
      <c r="AU91" s="105">
        <f t="shared" si="13"/>
        <v>9999</v>
      </c>
    </row>
    <row r="92" spans="1:47" ht="14.4" x14ac:dyDescent="0.3">
      <c r="A92" s="19" t="s">
        <v>448</v>
      </c>
      <c r="B92" s="20" t="s">
        <v>449</v>
      </c>
      <c r="C92" s="45"/>
      <c r="D92" s="45"/>
      <c r="E92" s="17" t="str">
        <f>VLOOKUP(B92,happinessALL!$B$8:$N$431,VLOOKUP(frontsheet!$B$11,years!$A$1:$B$12,2,FALSE),FALSE)</f>
        <v>x</v>
      </c>
      <c r="F92" s="9"/>
      <c r="G92" s="9"/>
      <c r="H92" s="9"/>
      <c r="I92" s="21"/>
      <c r="M92" t="s">
        <v>1035</v>
      </c>
      <c r="N92" t="str">
        <f>VLOOKUP(M92,class!A$1:B$370,2,FALSE)</f>
        <v>Shire district</v>
      </c>
      <c r="O92" s="22" t="str">
        <f>IFERROR(IFERROR(VLOOKUP(M92,classifications!$A$3:$B$340,2,FALSE),VLOOKUP(N92,'higher class'!$A$2:$B$33,2,FALSE)),"")</f>
        <v xml:space="preserve">Largely Rural (rural including hub towns 50-79%) </v>
      </c>
      <c r="P92" s="7">
        <f t="shared" si="15"/>
        <v>7.86</v>
      </c>
      <c r="Q92" s="49">
        <f t="shared" si="14"/>
        <v>3</v>
      </c>
      <c r="R92" s="49">
        <f t="shared" si="11"/>
        <v>3</v>
      </c>
      <c r="Z92" s="7"/>
    </row>
    <row r="93" spans="1:47" ht="14.4" x14ac:dyDescent="0.3">
      <c r="A93" s="22" t="s">
        <v>450</v>
      </c>
      <c r="B93" s="23" t="s">
        <v>83</v>
      </c>
      <c r="C93" s="22" t="str">
        <f>IFERROR(IFERROR(VLOOKUP(B93,classifications!$A$3:$B$330,2,FALSE),VLOOKUP(B93,'higher class'!$A$2:$B$33,2,FALSE)),"")</f>
        <v>Urban with City and Town</v>
      </c>
      <c r="D93" s="22" t="str">
        <f>VLOOKUP(B93,region!$A$1:$B$344,2,FALSE)</f>
        <v>EM</v>
      </c>
      <c r="E93" s="17">
        <f>VLOOKUP(B93,happinessALL!$B$8:$N$431,VLOOKUP(frontsheet!$B$11,years!$A$1:$B$12,2,FALSE),FALSE)</f>
        <v>7.28</v>
      </c>
      <c r="F93" s="9"/>
      <c r="G93" s="9"/>
      <c r="H93" s="9"/>
      <c r="I93" s="21"/>
      <c r="M93" t="s">
        <v>98</v>
      </c>
      <c r="N93" t="str">
        <f>VLOOKUP(M93,class!A$1:B$370,2,FALSE)</f>
        <v>Shire district</v>
      </c>
      <c r="O93" s="22" t="str">
        <f>IFERROR(IFERROR(VLOOKUP(M93,classifications!$A$3:$B$340,2,FALSE),VLOOKUP(N93,'higher class'!$A$2:$B$33,2,FALSE)),"")</f>
        <v>Urban with City and Town</v>
      </c>
      <c r="P93" s="7">
        <f t="shared" si="15"/>
        <v>6.57</v>
      </c>
      <c r="Q93" s="49">
        <f t="shared" si="14"/>
        <v>88</v>
      </c>
      <c r="R93" s="49">
        <f t="shared" si="11"/>
        <v>88</v>
      </c>
      <c r="Z93" s="7"/>
    </row>
    <row r="94" spans="1:47" ht="14.4" x14ac:dyDescent="0.3">
      <c r="A94" s="22" t="s">
        <v>451</v>
      </c>
      <c r="B94" s="23" t="s">
        <v>157</v>
      </c>
      <c r="C94" s="22" t="str">
        <f>IFERROR(IFERROR(VLOOKUP(B94,classifications!$A$3:$B$330,2,FALSE),VLOOKUP(B94,'higher class'!$A$2:$B$33,2,FALSE)),"")</f>
        <v>Urban with City and Town</v>
      </c>
      <c r="D94" s="22" t="str">
        <f>VLOOKUP(B94,region!$A$1:$B$344,2,FALSE)</f>
        <v>EM</v>
      </c>
      <c r="E94" s="17">
        <f>VLOOKUP(B94,happinessALL!$B$8:$N$431,VLOOKUP(frontsheet!$B$11,years!$A$1:$B$12,2,FALSE),FALSE)</f>
        <v>7.24</v>
      </c>
      <c r="F94" s="9"/>
      <c r="G94" s="9"/>
      <c r="H94" s="9"/>
      <c r="I94" s="21"/>
      <c r="M94" t="s">
        <v>99</v>
      </c>
      <c r="N94" t="str">
        <f>VLOOKUP(M94,class!A$1:B$370,2,FALSE)</f>
        <v>Shire district</v>
      </c>
      <c r="O94" s="22" t="str">
        <f>IFERROR(IFERROR(VLOOKUP(M94,classifications!$A$3:$B$340,2,FALSE),VLOOKUP(N94,'higher class'!$A$2:$B$33,2,FALSE)),"")</f>
        <v>Urban with City and Town</v>
      </c>
      <c r="P94" s="7">
        <f t="shared" si="15"/>
        <v>7.29</v>
      </c>
      <c r="Q94" s="49">
        <f t="shared" si="14"/>
        <v>59</v>
      </c>
      <c r="R94" s="49">
        <f t="shared" si="11"/>
        <v>59</v>
      </c>
      <c r="Z94" s="7"/>
    </row>
    <row r="95" spans="1:47" ht="14.4" x14ac:dyDescent="0.3">
      <c r="A95" s="22" t="s">
        <v>452</v>
      </c>
      <c r="B95" s="23" t="s">
        <v>199</v>
      </c>
      <c r="C95" s="22" t="str">
        <f>IFERROR(IFERROR(VLOOKUP(B95,classifications!$A$3:$B$330,2,FALSE),VLOOKUP(B95,'higher class'!$A$2:$B$33,2,FALSE)),"")</f>
        <v>Urban with Minor Conurbation</v>
      </c>
      <c r="D95" s="22" t="str">
        <f>VLOOKUP(B95,region!$A$1:$B$344,2,FALSE)</f>
        <v>EM</v>
      </c>
      <c r="E95" s="17">
        <f>VLOOKUP(B95,happinessALL!$B$8:$N$431,VLOOKUP(frontsheet!$B$11,years!$A$1:$B$12,2,FALSE),FALSE)</f>
        <v>7.24</v>
      </c>
      <c r="F95" s="9"/>
      <c r="G95" s="9"/>
      <c r="H95" s="9"/>
      <c r="I95" s="21"/>
      <c r="M95" t="s">
        <v>100</v>
      </c>
      <c r="N95" t="str">
        <f>VLOOKUP(M95,class!A$1:B$370,2,FALSE)</f>
        <v>Shire district</v>
      </c>
      <c r="O95" s="22" t="str">
        <f>IFERROR(IFERROR(VLOOKUP(M95,classifications!$A$3:$B$340,2,FALSE),VLOOKUP(N95,'higher class'!$A$2:$B$33,2,FALSE)),"")</f>
        <v xml:space="preserve">Mainly Rural (rural including hub towns &gt;=80%) </v>
      </c>
      <c r="P95" s="7">
        <f t="shared" si="15"/>
        <v>7.74</v>
      </c>
      <c r="Q95" s="49">
        <f t="shared" si="14"/>
        <v>10</v>
      </c>
      <c r="R95" s="49">
        <f t="shared" si="11"/>
        <v>10</v>
      </c>
      <c r="Z95" s="7"/>
      <c r="AS95" s="7">
        <f>COUNTIF(AS1:AS91,"9999")</f>
        <v>2</v>
      </c>
    </row>
    <row r="96" spans="1:47" ht="14.4" x14ac:dyDescent="0.3">
      <c r="A96" s="22" t="s">
        <v>453</v>
      </c>
      <c r="B96" s="23" t="s">
        <v>228</v>
      </c>
      <c r="C96" s="22" t="str">
        <f>IFERROR(IFERROR(VLOOKUP(B96,classifications!$A$3:$B$330,2,FALSE),VLOOKUP(B96,'higher class'!$A$2:$B$33,2,FALSE)),"")</f>
        <v xml:space="preserve">Mainly Rural (rural including hub towns &gt;=80%) </v>
      </c>
      <c r="D96" s="22" t="str">
        <f>VLOOKUP(B96,region!$A$1:$B$344,2,FALSE)</f>
        <v>EM</v>
      </c>
      <c r="E96" s="17">
        <f>VLOOKUP(B96,happinessALL!$B$8:$N$431,VLOOKUP(frontsheet!$B$11,years!$A$1:$B$12,2,FALSE),FALSE)</f>
        <v>7.7</v>
      </c>
      <c r="F96" s="9"/>
      <c r="G96" s="9"/>
      <c r="H96" s="9"/>
      <c r="I96" s="21"/>
      <c r="M96" t="s">
        <v>101</v>
      </c>
      <c r="N96" t="str">
        <f>VLOOKUP(M96,class!A$1:B$370,2,FALSE)</f>
        <v>Shire district</v>
      </c>
      <c r="O96" s="22" t="str">
        <f>IFERROR(IFERROR(VLOOKUP(M96,classifications!$A$3:$B$340,2,FALSE),VLOOKUP(N96,'higher class'!$A$2:$B$33,2,FALSE)),"")</f>
        <v>Urban with Major Conurbation</v>
      </c>
      <c r="P96" s="7">
        <f t="shared" si="15"/>
        <v>7.25</v>
      </c>
      <c r="Q96" s="49">
        <f t="shared" si="14"/>
        <v>49</v>
      </c>
      <c r="R96" s="49">
        <f t="shared" si="11"/>
        <v>49</v>
      </c>
      <c r="Z96" s="7"/>
    </row>
    <row r="97" spans="1:26" ht="14.4" x14ac:dyDescent="0.3">
      <c r="A97" s="22" t="s">
        <v>454</v>
      </c>
      <c r="B97" s="23" t="s">
        <v>334</v>
      </c>
      <c r="C97" s="22" t="str">
        <f>IFERROR(IFERROR(VLOOKUP(B97,classifications!$A$3:$B$330,2,FALSE),VLOOKUP(B97,'higher class'!$A$2:$B$33,2,FALSE)),"")</f>
        <v>Urban with Significant Rural</v>
      </c>
      <c r="D97" s="22" t="str">
        <f>VLOOKUP(B97,region!$A$1:$B$344,2,FALSE)</f>
        <v>EM</v>
      </c>
      <c r="E97" s="17">
        <f>VLOOKUP(B97,happinessALL!$B$8:$N$431,VLOOKUP(frontsheet!$B$11,years!$A$1:$B$12,2,FALSE),FALSE)</f>
        <v>7.47</v>
      </c>
      <c r="F97" s="9"/>
      <c r="G97" s="9"/>
      <c r="H97" s="9"/>
      <c r="I97" s="21"/>
      <c r="M97" t="s">
        <v>102</v>
      </c>
      <c r="N97" t="str">
        <f>VLOOKUP(M97,class!A$1:B$370,2,FALSE)</f>
        <v>London borough</v>
      </c>
      <c r="O97" s="22" t="str">
        <f>IFERROR(IFERROR(VLOOKUP(M97,classifications!$A$3:$B$340,2,FALSE),VLOOKUP(N97,'higher class'!$A$2:$B$33,2,FALSE)),"")</f>
        <v>Urban with Major Conurbation</v>
      </c>
      <c r="P97" s="7">
        <f t="shared" si="15"/>
        <v>7.41</v>
      </c>
      <c r="Q97" s="49">
        <f t="shared" si="14"/>
        <v>26</v>
      </c>
      <c r="R97" s="49">
        <f t="shared" si="11"/>
        <v>26</v>
      </c>
      <c r="Z97" s="7"/>
    </row>
    <row r="98" spans="1:26" ht="14.4" x14ac:dyDescent="0.3">
      <c r="A98" s="22" t="s">
        <v>455</v>
      </c>
      <c r="B98" s="23" t="s">
        <v>6</v>
      </c>
      <c r="C98" s="22" t="str">
        <f>IFERROR(IFERROR(VLOOKUP(B98,classifications!$A$3:$B$330,2,FALSE),VLOOKUP(B98,'higher class'!$A$2:$B$33,2,FALSE)),"")</f>
        <v>Urban with Minor Conurbation</v>
      </c>
      <c r="D98" s="22" t="str">
        <f>VLOOKUP(B98,region!$A$1:$B$344,2,FALSE)</f>
        <v>EM</v>
      </c>
      <c r="E98" s="17">
        <f>VLOOKUP(B98,happinessALL!$B$8:$N$431,VLOOKUP(frontsheet!$B$11,years!$A$1:$B$12,2,FALSE),FALSE)</f>
        <v>7.58</v>
      </c>
      <c r="F98" s="9"/>
      <c r="G98" s="9"/>
      <c r="H98" s="9"/>
      <c r="I98" s="21"/>
      <c r="M98" t="s">
        <v>103</v>
      </c>
      <c r="N98" t="str">
        <f>VLOOKUP(M98,class!A$1:B$370,2,FALSE)</f>
        <v>Shire district</v>
      </c>
      <c r="O98" s="22" t="str">
        <f>IFERROR(IFERROR(VLOOKUP(M98,classifications!$A$3:$B$340,2,FALSE),VLOOKUP(N98,'higher class'!$A$2:$B$33,2,FALSE)),"")</f>
        <v>Urban with Significant Rural (rural including hub towns 26-49%)</v>
      </c>
      <c r="P98" s="7">
        <f t="shared" si="15"/>
        <v>7.58</v>
      </c>
      <c r="Q98" s="49">
        <f t="shared" si="14"/>
        <v>20</v>
      </c>
      <c r="R98" s="49">
        <f t="shared" si="11"/>
        <v>20</v>
      </c>
      <c r="Z98" s="7"/>
    </row>
    <row r="99" spans="1:26" ht="14.4" x14ac:dyDescent="0.3">
      <c r="A99" s="22" t="s">
        <v>456</v>
      </c>
      <c r="B99" s="23" t="s">
        <v>30</v>
      </c>
      <c r="C99" s="22" t="str">
        <f>IFERROR(IFERROR(VLOOKUP(B99,classifications!$A$3:$B$330,2,FALSE),VLOOKUP(B99,'higher class'!$A$2:$B$33,2,FALSE)),"")</f>
        <v>Urban with Significant Rural (rural including hub towns 26-49%)</v>
      </c>
      <c r="D99" s="22" t="str">
        <f>VLOOKUP(B99,region!$A$1:$B$344,2,FALSE)</f>
        <v>EM</v>
      </c>
      <c r="E99" s="17">
        <f>VLOOKUP(B99,happinessALL!$B$8:$N$431,VLOOKUP(frontsheet!$B$11,years!$A$1:$B$12,2,FALSE),FALSE)</f>
        <v>7.05</v>
      </c>
      <c r="F99" s="9"/>
      <c r="G99" s="9"/>
      <c r="H99" s="9"/>
      <c r="I99" s="21"/>
      <c r="M99" t="s">
        <v>104</v>
      </c>
      <c r="N99" t="str">
        <f>VLOOKUP(M99,class!A$1:B$370,2,FALSE)</f>
        <v>Shire district</v>
      </c>
      <c r="O99" s="22" t="str">
        <f>IFERROR(IFERROR(VLOOKUP(M99,classifications!$A$3:$B$340,2,FALSE),VLOOKUP(N99,'higher class'!$A$2:$B$33,2,FALSE)),"")</f>
        <v>Urban with Major Conurbation</v>
      </c>
      <c r="P99" s="7" t="str">
        <f t="shared" si="15"/>
        <v>x</v>
      </c>
      <c r="Q99" s="49">
        <f t="shared" si="14"/>
        <v>1</v>
      </c>
      <c r="R99" s="49">
        <f t="shared" si="11"/>
        <v>9999</v>
      </c>
      <c r="Z99" s="7"/>
    </row>
    <row r="100" spans="1:26" ht="14.4" x14ac:dyDescent="0.3">
      <c r="A100" s="22" t="s">
        <v>457</v>
      </c>
      <c r="B100" s="23" t="s">
        <v>63</v>
      </c>
      <c r="C100" s="22" t="str">
        <f>IFERROR(IFERROR(VLOOKUP(B100,classifications!$A$3:$B$330,2,FALSE),VLOOKUP(B100,'higher class'!$A$2:$B$33,2,FALSE)),"")</f>
        <v>Urban with City and Town</v>
      </c>
      <c r="D100" s="22" t="str">
        <f>VLOOKUP(B100,region!$A$1:$B$344,2,FALSE)</f>
        <v>EM</v>
      </c>
      <c r="E100" s="17">
        <f>VLOOKUP(B100,happinessALL!$B$8:$N$431,VLOOKUP(frontsheet!$B$11,years!$A$1:$B$12,2,FALSE),FALSE)</f>
        <v>7.29</v>
      </c>
      <c r="F100" s="9"/>
      <c r="G100" s="9"/>
      <c r="H100" s="9"/>
      <c r="I100" s="21"/>
      <c r="M100" t="s">
        <v>105</v>
      </c>
      <c r="N100" t="str">
        <f>VLOOKUP(M100,class!A$1:B$370,2,FALSE)</f>
        <v>Shire district</v>
      </c>
      <c r="O100" s="22" t="str">
        <f>IFERROR(IFERROR(VLOOKUP(M100,classifications!$A$3:$B$340,2,FALSE),VLOOKUP(N100,'higher class'!$A$2:$B$33,2,FALSE)),"")</f>
        <v>Urban with Minor Conurbation</v>
      </c>
      <c r="P100" s="7">
        <f t="shared" si="15"/>
        <v>7.52</v>
      </c>
      <c r="Q100" s="49">
        <f t="shared" si="14"/>
        <v>3</v>
      </c>
      <c r="R100" s="49">
        <f t="shared" si="11"/>
        <v>3</v>
      </c>
      <c r="Z100" s="7"/>
    </row>
    <row r="101" spans="1:26" ht="14.4" x14ac:dyDescent="0.3">
      <c r="A101" s="22" t="s">
        <v>458</v>
      </c>
      <c r="B101" s="23" t="s">
        <v>84</v>
      </c>
      <c r="C101" s="22" t="str">
        <f>IFERROR(IFERROR(VLOOKUP(B101,classifications!$A$3:$B$330,2,FALSE),VLOOKUP(B101,'higher class'!$A$2:$B$33,2,FALSE)),"")</f>
        <v xml:space="preserve">Mainly Rural (rural including hub towns &gt;=80%) </v>
      </c>
      <c r="D101" s="22" t="str">
        <f>VLOOKUP(B101,region!$A$1:$B$344,2,FALSE)</f>
        <v>EM</v>
      </c>
      <c r="E101" s="17">
        <f>VLOOKUP(B101,happinessALL!$B$8:$N$431,VLOOKUP(frontsheet!$B$11,years!$A$1:$B$12,2,FALSE),FALSE)</f>
        <v>7.39</v>
      </c>
      <c r="F101" s="9"/>
      <c r="G101" s="9"/>
      <c r="H101" s="9"/>
      <c r="I101" s="21"/>
      <c r="M101" t="s">
        <v>106</v>
      </c>
      <c r="N101" t="str">
        <f>VLOOKUP(M101,class!A$1:B$370,2,FALSE)</f>
        <v>Shire district</v>
      </c>
      <c r="O101" s="22" t="str">
        <f>IFERROR(IFERROR(VLOOKUP(M101,classifications!$A$3:$B$340,2,FALSE),VLOOKUP(N101,'higher class'!$A$2:$B$33,2,FALSE)),"")</f>
        <v>Urban with City and Town</v>
      </c>
      <c r="P101" s="7">
        <f t="shared" si="15"/>
        <v>7.34</v>
      </c>
      <c r="Q101" s="49">
        <f t="shared" si="14"/>
        <v>52</v>
      </c>
      <c r="R101" s="49">
        <f t="shared" si="11"/>
        <v>52</v>
      </c>
      <c r="Z101" s="7"/>
    </row>
    <row r="102" spans="1:26" ht="14.4" x14ac:dyDescent="0.3">
      <c r="A102" s="22" t="s">
        <v>459</v>
      </c>
      <c r="B102" s="23" t="s">
        <v>105</v>
      </c>
      <c r="C102" s="22" t="str">
        <f>IFERROR(IFERROR(VLOOKUP(B102,classifications!$A$3:$B$330,2,FALSE),VLOOKUP(B102,'higher class'!$A$2:$B$33,2,FALSE)),"")</f>
        <v>Urban with Minor Conurbation</v>
      </c>
      <c r="D102" s="22" t="str">
        <f>VLOOKUP(B102,region!$A$1:$B$344,2,FALSE)</f>
        <v>EM</v>
      </c>
      <c r="E102" s="17">
        <f>VLOOKUP(B102,happinessALL!$B$8:$N$431,VLOOKUP(frontsheet!$B$11,years!$A$1:$B$12,2,FALSE),FALSE)</f>
        <v>7.52</v>
      </c>
      <c r="F102" s="9"/>
      <c r="G102" s="9"/>
      <c r="H102" s="9"/>
      <c r="I102" s="21"/>
      <c r="M102" t="s">
        <v>107</v>
      </c>
      <c r="N102" t="str">
        <f>VLOOKUP(M102,class!A$1:B$370,2,FALSE)</f>
        <v>Shire district</v>
      </c>
      <c r="O102" s="22" t="str">
        <f>IFERROR(IFERROR(VLOOKUP(M102,classifications!$A$3:$B$340,2,FALSE),VLOOKUP(N102,'higher class'!$A$2:$B$33,2,FALSE)),"")</f>
        <v>Urban with City and Town</v>
      </c>
      <c r="P102" s="7">
        <f t="shared" si="15"/>
        <v>7.64</v>
      </c>
      <c r="Q102" s="49">
        <f t="shared" si="14"/>
        <v>18</v>
      </c>
      <c r="R102" s="49">
        <f t="shared" si="11"/>
        <v>18</v>
      </c>
      <c r="Z102" s="7"/>
    </row>
    <row r="103" spans="1:26" ht="14.4" x14ac:dyDescent="0.3">
      <c r="A103" s="22" t="s">
        <v>460</v>
      </c>
      <c r="B103" s="23" t="s">
        <v>136</v>
      </c>
      <c r="C103" s="22" t="str">
        <f>IFERROR(IFERROR(VLOOKUP(B103,classifications!$A$3:$B$330,2,FALSE),VLOOKUP(B103,'higher class'!$A$2:$B$33,2,FALSE)),"")</f>
        <v xml:space="preserve">Largely Rural (rural including hub towns 50-79%) </v>
      </c>
      <c r="D103" s="22" t="str">
        <f>VLOOKUP(B103,region!$A$1:$B$344,2,FALSE)</f>
        <v>EM</v>
      </c>
      <c r="E103" s="17">
        <f>VLOOKUP(B103,happinessALL!$B$8:$N$431,VLOOKUP(frontsheet!$B$11,years!$A$1:$B$12,2,FALSE),FALSE)</f>
        <v>7.58</v>
      </c>
      <c r="F103" s="9"/>
      <c r="G103" s="9"/>
      <c r="H103" s="9"/>
      <c r="I103" s="21"/>
      <c r="M103" t="s">
        <v>108</v>
      </c>
      <c r="N103" t="str">
        <f>VLOOKUP(M103,class!A$1:B$370,2,FALSE)</f>
        <v>Shire district</v>
      </c>
      <c r="O103" s="22" t="str">
        <f>IFERROR(IFERROR(VLOOKUP(M103,classifications!$A$3:$B$340,2,FALSE),VLOOKUP(N103,'higher class'!$A$2:$B$33,2,FALSE)),"")</f>
        <v xml:space="preserve">Largely Rural (rural including hub towns 50-79%) </v>
      </c>
      <c r="P103" s="7">
        <f t="shared" si="15"/>
        <v>7.57</v>
      </c>
      <c r="Q103" s="49">
        <f t="shared" si="14"/>
        <v>15</v>
      </c>
      <c r="R103" s="49">
        <f t="shared" si="11"/>
        <v>15</v>
      </c>
      <c r="Z103" s="7"/>
    </row>
    <row r="104" spans="1:26" ht="14.4" x14ac:dyDescent="0.3">
      <c r="A104" s="22" t="s">
        <v>461</v>
      </c>
      <c r="B104" s="23" t="s">
        <v>186</v>
      </c>
      <c r="C104" s="22" t="str">
        <f>IFERROR(IFERROR(VLOOKUP(B104,classifications!$A$3:$B$330,2,FALSE),VLOOKUP(B104,'higher class'!$A$2:$B$33,2,FALSE)),"")</f>
        <v>Urban with City and Town</v>
      </c>
      <c r="D104" s="22" t="str">
        <f>VLOOKUP(B104,region!$A$1:$B$344,2,FALSE)</f>
        <v>EM</v>
      </c>
      <c r="E104" s="17">
        <f>VLOOKUP(B104,happinessALL!$B$8:$N$431,VLOOKUP(frontsheet!$B$11,years!$A$1:$B$12,2,FALSE),FALSE)</f>
        <v>7.61</v>
      </c>
      <c r="F104" s="9"/>
      <c r="G104" s="9"/>
      <c r="H104" s="9"/>
      <c r="I104" s="21"/>
      <c r="M104" t="s">
        <v>110</v>
      </c>
      <c r="N104" t="str">
        <f>VLOOKUP(M104,class!A$1:B$370,2,FALSE)</f>
        <v>Shire district</v>
      </c>
      <c r="O104" s="22" t="str">
        <f>IFERROR(IFERROR(VLOOKUP(M104,classifications!$A$3:$B$340,2,FALSE),VLOOKUP(N104,'higher class'!$A$2:$B$33,2,FALSE)),"")</f>
        <v xml:space="preserve">Mainly Rural (rural including hub towns &gt;=80%) </v>
      </c>
      <c r="P104" s="7">
        <f t="shared" si="15"/>
        <v>7.02</v>
      </c>
      <c r="Q104" s="49">
        <f t="shared" si="14"/>
        <v>40</v>
      </c>
      <c r="R104" s="49">
        <f t="shared" si="11"/>
        <v>40</v>
      </c>
      <c r="Z104" s="7"/>
    </row>
    <row r="105" spans="1:26" ht="14.4" x14ac:dyDescent="0.3">
      <c r="A105" s="22" t="s">
        <v>462</v>
      </c>
      <c r="B105" s="23" t="s">
        <v>243</v>
      </c>
      <c r="C105" s="22" t="str">
        <f>IFERROR(IFERROR(VLOOKUP(B105,classifications!$A$3:$B$330,2,FALSE),VLOOKUP(B105,'higher class'!$A$2:$B$33,2,FALSE)),"")</f>
        <v>Urban with Significant Rural (rural including hub towns 26-49%)</v>
      </c>
      <c r="D105" s="22" t="str">
        <f>VLOOKUP(B105,region!$A$1:$B$344,2,FALSE)</f>
        <v>EM</v>
      </c>
      <c r="E105" s="17">
        <f>VLOOKUP(B105,happinessALL!$B$8:$N$431,VLOOKUP(frontsheet!$B$11,years!$A$1:$B$12,2,FALSE),FALSE)</f>
        <v>7.67</v>
      </c>
      <c r="F105" s="9"/>
      <c r="G105" s="9"/>
      <c r="H105" s="9"/>
      <c r="I105" s="21"/>
      <c r="M105" t="s">
        <v>111</v>
      </c>
      <c r="N105" t="str">
        <f>VLOOKUP(M105,class!A$1:B$370,2,FALSE)</f>
        <v>Shire district</v>
      </c>
      <c r="O105" s="22" t="str">
        <f>IFERROR(IFERROR(VLOOKUP(M105,classifications!$A$3:$B$340,2,FALSE),VLOOKUP(N105,'higher class'!$A$2:$B$33,2,FALSE)),"")</f>
        <v>Urban with City and Town</v>
      </c>
      <c r="P105" s="7">
        <f t="shared" si="15"/>
        <v>7.61</v>
      </c>
      <c r="Q105" s="49">
        <f t="shared" si="14"/>
        <v>21</v>
      </c>
      <c r="R105" s="49">
        <f t="shared" si="11"/>
        <v>21</v>
      </c>
      <c r="Z105" s="7"/>
    </row>
    <row r="106" spans="1:26" ht="14.4" x14ac:dyDescent="0.3">
      <c r="A106" s="22" t="s">
        <v>463</v>
      </c>
      <c r="B106" s="23" t="s">
        <v>341</v>
      </c>
      <c r="C106" s="22" t="str">
        <f>IFERROR(IFERROR(VLOOKUP(B106,classifications!$A$3:$B$330,2,FALSE),VLOOKUP(B106,'higher class'!$A$2:$B$33,2,FALSE)),"")</f>
        <v>Urban with Significant Rural</v>
      </c>
      <c r="D106" s="22" t="str">
        <f>VLOOKUP(B106,region!$A$1:$B$344,2,FALSE)</f>
        <v>EM</v>
      </c>
      <c r="E106" s="17">
        <f>VLOOKUP(B106,happinessALL!$B$8:$N$431,VLOOKUP(frontsheet!$B$11,years!$A$1:$B$12,2,FALSE),FALSE)</f>
        <v>7.26</v>
      </c>
      <c r="F106" s="9"/>
      <c r="G106" s="9"/>
      <c r="H106" s="9"/>
      <c r="I106" s="21"/>
      <c r="M106" t="s">
        <v>112</v>
      </c>
      <c r="N106" t="str">
        <f>VLOOKUP(M106,class!A$1:B$370,2,FALSE)</f>
        <v>Metropolitan district</v>
      </c>
      <c r="O106" s="22" t="str">
        <f>IFERROR(IFERROR(VLOOKUP(M106,classifications!$A$3:$B$340,2,FALSE),VLOOKUP(N106,'higher class'!$A$2:$B$33,2,FALSE)),"")</f>
        <v>Urban with Major Conurbation</v>
      </c>
      <c r="P106" s="7">
        <f t="shared" si="15"/>
        <v>7.36</v>
      </c>
      <c r="Q106" s="49">
        <f t="shared" si="14"/>
        <v>31</v>
      </c>
      <c r="R106" s="49">
        <f t="shared" si="11"/>
        <v>31</v>
      </c>
      <c r="Z106" s="7"/>
    </row>
    <row r="107" spans="1:26" ht="14.4" x14ac:dyDescent="0.3">
      <c r="A107" s="22" t="s">
        <v>464</v>
      </c>
      <c r="B107" s="23" t="s">
        <v>27</v>
      </c>
      <c r="C107" s="22" t="str">
        <f>IFERROR(IFERROR(VLOOKUP(B107,classifications!$A$3:$B$330,2,FALSE),VLOOKUP(B107,'higher class'!$A$2:$B$33,2,FALSE)),"")</f>
        <v>Urban with City and Town</v>
      </c>
      <c r="D107" s="22" t="str">
        <f>VLOOKUP(B107,region!$A$1:$B$344,2,FALSE)</f>
        <v>EM</v>
      </c>
      <c r="E107" s="17">
        <f>VLOOKUP(B107,happinessALL!$B$8:$N$431,VLOOKUP(frontsheet!$B$11,years!$A$1:$B$12,2,FALSE),FALSE)</f>
        <v>7.43</v>
      </c>
      <c r="F107" s="9"/>
      <c r="G107" s="9"/>
      <c r="H107" s="9"/>
      <c r="I107" s="21"/>
      <c r="M107" t="s">
        <v>113</v>
      </c>
      <c r="N107" t="str">
        <f>VLOOKUP(M107,class!A$1:B$370,2,FALSE)</f>
        <v>Shire district</v>
      </c>
      <c r="O107" s="22" t="str">
        <f>IFERROR(IFERROR(VLOOKUP(M107,classifications!$A$3:$B$340,2,FALSE),VLOOKUP(N107,'higher class'!$A$2:$B$33,2,FALSE)),"")</f>
        <v>Urban with Minor Conurbation</v>
      </c>
      <c r="P107" s="7">
        <f t="shared" si="15"/>
        <v>6.88</v>
      </c>
      <c r="Q107" s="49">
        <f t="shared" si="14"/>
        <v>9</v>
      </c>
      <c r="R107" s="49">
        <f t="shared" si="11"/>
        <v>9</v>
      </c>
      <c r="Z107" s="7"/>
    </row>
    <row r="108" spans="1:26" ht="14.4" x14ac:dyDescent="0.3">
      <c r="A108" s="22" t="s">
        <v>465</v>
      </c>
      <c r="B108" s="23" t="s">
        <v>57</v>
      </c>
      <c r="C108" s="22" t="str">
        <f>IFERROR(IFERROR(VLOOKUP(B108,classifications!$A$3:$B$330,2,FALSE),VLOOKUP(B108,'higher class'!$A$2:$B$33,2,FALSE)),"")</f>
        <v>Urban with City and Town</v>
      </c>
      <c r="D108" s="22" t="str">
        <f>VLOOKUP(B108,region!$A$1:$B$344,2,FALSE)</f>
        <v>EM</v>
      </c>
      <c r="E108" s="17">
        <f>VLOOKUP(B108,happinessALL!$B$8:$N$431,VLOOKUP(frontsheet!$B$11,years!$A$1:$B$12,2,FALSE),FALSE)</f>
        <v>6.97</v>
      </c>
      <c r="F108" s="9"/>
      <c r="G108" s="9"/>
      <c r="H108" s="9"/>
      <c r="I108" s="21"/>
      <c r="M108" t="s">
        <v>114</v>
      </c>
      <c r="N108" t="str">
        <f>VLOOKUP(M108,class!A$1:B$370,2,FALSE)</f>
        <v>Shire district</v>
      </c>
      <c r="O108" s="22" t="str">
        <f>IFERROR(IFERROR(VLOOKUP(M108,classifications!$A$3:$B$340,2,FALSE),VLOOKUP(N108,'higher class'!$A$2:$B$33,2,FALSE)),"")</f>
        <v>Urban with City and Town</v>
      </c>
      <c r="P108" s="7">
        <f t="shared" si="15"/>
        <v>7.38</v>
      </c>
      <c r="Q108" s="49">
        <f t="shared" si="14"/>
        <v>47</v>
      </c>
      <c r="R108" s="49">
        <f t="shared" si="11"/>
        <v>47</v>
      </c>
      <c r="Z108" s="7"/>
    </row>
    <row r="109" spans="1:26" ht="14.4" x14ac:dyDescent="0.3">
      <c r="A109" s="22" t="s">
        <v>466</v>
      </c>
      <c r="B109" s="23" t="s">
        <v>124</v>
      </c>
      <c r="C109" s="22" t="str">
        <f>IFERROR(IFERROR(VLOOKUP(B109,classifications!$A$3:$B$330,2,FALSE),VLOOKUP(B109,'higher class'!$A$2:$B$33,2,FALSE)),"")</f>
        <v xml:space="preserve">Mainly Rural (rural including hub towns &gt;=80%) </v>
      </c>
      <c r="D109" s="22" t="str">
        <f>VLOOKUP(B109,region!$A$1:$B$344,2,FALSE)</f>
        <v>EM</v>
      </c>
      <c r="E109" s="17">
        <f>VLOOKUP(B109,happinessALL!$B$8:$N$431,VLOOKUP(frontsheet!$B$11,years!$A$1:$B$12,2,FALSE),FALSE)</f>
        <v>7.43</v>
      </c>
      <c r="F109" s="9"/>
      <c r="G109" s="9"/>
      <c r="H109" s="9"/>
      <c r="I109" s="21"/>
      <c r="M109" t="s">
        <v>115</v>
      </c>
      <c r="N109" t="str">
        <f>VLOOKUP(M109,class!A$1:B$370,2,FALSE)</f>
        <v>Shire district</v>
      </c>
      <c r="O109" s="22" t="str">
        <f>IFERROR(IFERROR(VLOOKUP(M109,classifications!$A$3:$B$340,2,FALSE),VLOOKUP(N109,'higher class'!$A$2:$B$33,2,FALSE)),"")</f>
        <v>Urban with City and Town</v>
      </c>
      <c r="P109" s="7">
        <f t="shared" si="15"/>
        <v>7.67</v>
      </c>
      <c r="Q109" s="49">
        <f t="shared" si="14"/>
        <v>15</v>
      </c>
      <c r="R109" s="49">
        <f t="shared" ref="R109:R172" si="16">IF(P109="x",9999,Q109)</f>
        <v>15</v>
      </c>
      <c r="Z109" s="7"/>
    </row>
    <row r="110" spans="1:26" ht="14.4" x14ac:dyDescent="0.3">
      <c r="A110" s="22" t="s">
        <v>467</v>
      </c>
      <c r="B110" s="23" t="s">
        <v>138</v>
      </c>
      <c r="C110" s="22" t="str">
        <f>IFERROR(IFERROR(VLOOKUP(B110,classifications!$A$3:$B$330,2,FALSE),VLOOKUP(B110,'higher class'!$A$2:$B$33,2,FALSE)),"")</f>
        <v xml:space="preserve">Largely Rural (rural including hub towns 50-79%) </v>
      </c>
      <c r="D110" s="22" t="str">
        <f>VLOOKUP(B110,region!$A$1:$B$344,2,FALSE)</f>
        <v>EM</v>
      </c>
      <c r="E110" s="17">
        <f>VLOOKUP(B110,happinessALL!$B$8:$N$431,VLOOKUP(frontsheet!$B$11,years!$A$1:$B$12,2,FALSE),FALSE)</f>
        <v>7.42</v>
      </c>
      <c r="F110" s="9"/>
      <c r="G110" s="9"/>
      <c r="H110" s="9"/>
      <c r="I110" s="21"/>
      <c r="M110" t="s">
        <v>116</v>
      </c>
      <c r="N110" t="str">
        <f>VLOOKUP(M110,class!A$1:B$370,2,FALSE)</f>
        <v>Shire district</v>
      </c>
      <c r="O110" s="22" t="str">
        <f>IFERROR(IFERROR(VLOOKUP(M110,classifications!$A$3:$B$340,2,FALSE),VLOOKUP(N110,'higher class'!$A$2:$B$33,2,FALSE)),"")</f>
        <v>Urban with Major Conurbation</v>
      </c>
      <c r="P110" s="7">
        <f t="shared" si="15"/>
        <v>7.41</v>
      </c>
      <c r="Q110" s="49">
        <f t="shared" si="14"/>
        <v>26</v>
      </c>
      <c r="R110" s="49">
        <f t="shared" si="16"/>
        <v>26</v>
      </c>
      <c r="Z110" s="7"/>
    </row>
    <row r="111" spans="1:26" ht="14.4" x14ac:dyDescent="0.3">
      <c r="A111" s="22" t="s">
        <v>468</v>
      </c>
      <c r="B111" s="23" t="s">
        <v>170</v>
      </c>
      <c r="C111" s="22" t="str">
        <f>IFERROR(IFERROR(VLOOKUP(B111,classifications!$A$3:$B$330,2,FALSE),VLOOKUP(B111,'higher class'!$A$2:$B$33,2,FALSE)),"")</f>
        <v xml:space="preserve">Mainly Rural (rural including hub towns &gt;=80%) </v>
      </c>
      <c r="D111" s="22" t="str">
        <f>VLOOKUP(B111,region!$A$1:$B$344,2,FALSE)</f>
        <v>EM</v>
      </c>
      <c r="E111" s="17">
        <f>VLOOKUP(B111,happinessALL!$B$8:$N$431,VLOOKUP(frontsheet!$B$11,years!$A$1:$B$12,2,FALSE),FALSE)</f>
        <v>7.65</v>
      </c>
      <c r="F111" s="9"/>
      <c r="G111" s="9"/>
      <c r="H111" s="9"/>
      <c r="I111" s="21"/>
      <c r="M111" t="s">
        <v>117</v>
      </c>
      <c r="N111" t="str">
        <f>VLOOKUP(M111,class!A$1:B$370,2,FALSE)</f>
        <v>Shire district</v>
      </c>
      <c r="O111" s="22" t="str">
        <f>IFERROR(IFERROR(VLOOKUP(M111,classifications!$A$3:$B$340,2,FALSE),VLOOKUP(N111,'higher class'!$A$2:$B$33,2,FALSE)),"")</f>
        <v>Urban with Significant Rural (rural including hub towns 26-49%)</v>
      </c>
      <c r="P111" s="7">
        <f t="shared" si="15"/>
        <v>7.71</v>
      </c>
      <c r="Q111" s="49">
        <f t="shared" si="14"/>
        <v>9</v>
      </c>
      <c r="R111" s="49">
        <f t="shared" si="16"/>
        <v>9</v>
      </c>
      <c r="Z111" s="7"/>
    </row>
    <row r="112" spans="1:26" ht="14.4" x14ac:dyDescent="0.3">
      <c r="A112" s="22" t="s">
        <v>469</v>
      </c>
      <c r="B112" s="23" t="s">
        <v>195</v>
      </c>
      <c r="C112" s="22" t="str">
        <f>IFERROR(IFERROR(VLOOKUP(B112,classifications!$A$3:$B$330,2,FALSE),VLOOKUP(B112,'higher class'!$A$2:$B$33,2,FALSE)),"")</f>
        <v xml:space="preserve">Largely Rural (rural including hub towns 50-79%) </v>
      </c>
      <c r="D112" s="22" t="str">
        <f>VLOOKUP(B112,region!$A$1:$B$344,2,FALSE)</f>
        <v>EM</v>
      </c>
      <c r="E112" s="17">
        <f>VLOOKUP(B112,happinessALL!$B$8:$N$431,VLOOKUP(frontsheet!$B$11,years!$A$1:$B$12,2,FALSE),FALSE)</f>
        <v>6.98</v>
      </c>
      <c r="F112" s="9"/>
      <c r="G112" s="9"/>
      <c r="H112" s="9"/>
      <c r="I112" s="21"/>
      <c r="M112" t="s">
        <v>118</v>
      </c>
      <c r="N112" t="str">
        <f>VLOOKUP(M112,class!A$1:B$370,2,FALSE)</f>
        <v>London borough</v>
      </c>
      <c r="O112" s="22" t="str">
        <f>IFERROR(IFERROR(VLOOKUP(M112,classifications!$A$3:$B$340,2,FALSE),VLOOKUP(N112,'higher class'!$A$2:$B$33,2,FALSE)),"")</f>
        <v>Urban with Major Conurbation</v>
      </c>
      <c r="P112" s="7">
        <f t="shared" si="15"/>
        <v>7.42</v>
      </c>
      <c r="Q112" s="49">
        <f t="shared" si="14"/>
        <v>24</v>
      </c>
      <c r="R112" s="49">
        <f t="shared" si="16"/>
        <v>24</v>
      </c>
      <c r="Z112" s="7"/>
    </row>
    <row r="113" spans="1:26" ht="14.4" x14ac:dyDescent="0.3">
      <c r="A113" s="22" t="s">
        <v>470</v>
      </c>
      <c r="B113" s="23" t="s">
        <v>201</v>
      </c>
      <c r="C113" s="22" t="str">
        <f>IFERROR(IFERROR(VLOOKUP(B113,classifications!$A$3:$B$330,2,FALSE),VLOOKUP(B113,'higher class'!$A$2:$B$33,2,FALSE)),"")</f>
        <v>Urban with City and Town</v>
      </c>
      <c r="D113" s="22" t="str">
        <f>VLOOKUP(B113,region!$A$1:$B$344,2,FALSE)</f>
        <v>EM</v>
      </c>
      <c r="E113" s="17">
        <f>VLOOKUP(B113,happinessALL!$B$8:$N$431,VLOOKUP(frontsheet!$B$11,years!$A$1:$B$12,2,FALSE),FALSE)</f>
        <v>7.54</v>
      </c>
      <c r="F113" s="9"/>
      <c r="G113" s="9"/>
      <c r="H113" s="9"/>
      <c r="I113" s="21"/>
      <c r="M113" t="s">
        <v>119</v>
      </c>
      <c r="N113" t="str">
        <f>VLOOKUP(M113,class!A$1:B$370,2,FALSE)</f>
        <v>Shire district</v>
      </c>
      <c r="O113" s="22" t="str">
        <f>IFERROR(IFERROR(VLOOKUP(M113,classifications!$A$3:$B$340,2,FALSE),VLOOKUP(N113,'higher class'!$A$2:$B$33,2,FALSE)),"")</f>
        <v>Urban with City and Town</v>
      </c>
      <c r="P113" s="7">
        <f t="shared" si="15"/>
        <v>7.42</v>
      </c>
      <c r="Q113" s="49">
        <f t="shared" si="14"/>
        <v>40</v>
      </c>
      <c r="R113" s="49">
        <f t="shared" si="16"/>
        <v>40</v>
      </c>
      <c r="Z113" s="7"/>
    </row>
    <row r="114" spans="1:26" ht="14.4" x14ac:dyDescent="0.3">
      <c r="A114" s="22" t="s">
        <v>471</v>
      </c>
      <c r="B114" s="23" t="s">
        <v>342</v>
      </c>
      <c r="C114" s="22" t="str">
        <f>IFERROR(IFERROR(VLOOKUP(B114,classifications!$A$3:$B$330,2,FALSE),VLOOKUP(B114,'higher class'!$A$2:$B$33,2,FALSE)),"")</f>
        <v>Predominantly Rural</v>
      </c>
      <c r="D114" s="22" t="str">
        <f>VLOOKUP(B114,region!$A$1:$B$344,2,FALSE)</f>
        <v>EM</v>
      </c>
      <c r="E114" s="17">
        <f>VLOOKUP(B114,happinessALL!$B$8:$N$431,VLOOKUP(frontsheet!$B$11,years!$A$1:$B$12,2,FALSE),FALSE)</f>
        <v>7.53</v>
      </c>
      <c r="F114" s="9"/>
      <c r="G114" s="9"/>
      <c r="H114" s="9"/>
      <c r="I114" s="21"/>
      <c r="M114" t="s">
        <v>120</v>
      </c>
      <c r="N114" t="str">
        <f>VLOOKUP(M114,class!A$1:B$370,2,FALSE)</f>
        <v>London borough</v>
      </c>
      <c r="O114" s="22" t="str">
        <f>IFERROR(IFERROR(VLOOKUP(M114,classifications!$A$3:$B$340,2,FALSE),VLOOKUP(N114,'higher class'!$A$2:$B$33,2,FALSE)),"")</f>
        <v>Urban with Major Conurbation</v>
      </c>
      <c r="P114" s="7">
        <f t="shared" si="15"/>
        <v>7.05</v>
      </c>
      <c r="Q114" s="49">
        <f t="shared" si="14"/>
        <v>67</v>
      </c>
      <c r="R114" s="49">
        <f t="shared" si="16"/>
        <v>67</v>
      </c>
      <c r="Z114" s="7"/>
    </row>
    <row r="115" spans="1:26" ht="14.4" x14ac:dyDescent="0.3">
      <c r="A115" s="22" t="s">
        <v>472</v>
      </c>
      <c r="B115" s="23" t="s">
        <v>32</v>
      </c>
      <c r="C115" s="22" t="str">
        <f>IFERROR(IFERROR(VLOOKUP(B115,classifications!$A$3:$B$330,2,FALSE),VLOOKUP(B115,'higher class'!$A$2:$B$33,2,FALSE)),"")</f>
        <v>Urban with Significant Rural (rural including hub towns 26-49%)</v>
      </c>
      <c r="D115" s="22" t="str">
        <f>VLOOKUP(B115,region!$A$1:$B$344,2,FALSE)</f>
        <v>EM</v>
      </c>
      <c r="E115" s="17" t="str">
        <f>VLOOKUP(B115,happinessALL!$B$8:$N$431,VLOOKUP(frontsheet!$B$11,years!$A$1:$B$12,2,FALSE),FALSE)</f>
        <v>x</v>
      </c>
      <c r="F115" s="9"/>
      <c r="G115" s="9"/>
      <c r="H115" s="9"/>
      <c r="I115" s="21"/>
      <c r="M115" t="s">
        <v>121</v>
      </c>
      <c r="N115" t="str">
        <f>VLOOKUP(M115,class!A$1:B$370,2,FALSE)</f>
        <v>Unitary authority</v>
      </c>
      <c r="O115" s="22" t="str">
        <f>IFERROR(IFERROR(VLOOKUP(M115,classifications!$A$3:$B$340,2,FALSE),VLOOKUP(N115,'higher class'!$A$2:$B$33,2,FALSE)),"")</f>
        <v>Urban with City and Town</v>
      </c>
      <c r="P115" s="7">
        <f t="shared" si="15"/>
        <v>7.45</v>
      </c>
      <c r="Q115" s="49">
        <f t="shared" si="14"/>
        <v>33</v>
      </c>
      <c r="R115" s="49">
        <f t="shared" si="16"/>
        <v>33</v>
      </c>
      <c r="Z115" s="7"/>
    </row>
    <row r="116" spans="1:26" ht="14.4" x14ac:dyDescent="0.3">
      <c r="A116" s="22" t="s">
        <v>473</v>
      </c>
      <c r="B116" s="23" t="s">
        <v>94</v>
      </c>
      <c r="C116" s="22" t="str">
        <f>IFERROR(IFERROR(VLOOKUP(B116,classifications!$A$3:$B$330,2,FALSE),VLOOKUP(B116,'higher class'!$A$2:$B$33,2,FALSE)),"")</f>
        <v xml:space="preserve">Mainly Rural (rural including hub towns &gt;=80%) </v>
      </c>
      <c r="D116" s="22" t="str">
        <f>VLOOKUP(B116,region!$A$1:$B$344,2,FALSE)</f>
        <v>EM</v>
      </c>
      <c r="E116" s="17">
        <f>VLOOKUP(B116,happinessALL!$B$8:$N$431,VLOOKUP(frontsheet!$B$11,years!$A$1:$B$12,2,FALSE),FALSE)</f>
        <v>7.66</v>
      </c>
      <c r="F116" s="9"/>
      <c r="G116" s="9"/>
      <c r="H116" s="9"/>
      <c r="I116" s="21"/>
      <c r="M116" t="s">
        <v>122</v>
      </c>
      <c r="N116" t="str">
        <f>VLOOKUP(M116,class!A$1:B$370,2,FALSE)</f>
        <v>Shire district</v>
      </c>
      <c r="O116" s="22" t="str">
        <f>IFERROR(IFERROR(VLOOKUP(M116,classifications!$A$3:$B$340,2,FALSE),VLOOKUP(N116,'higher class'!$A$2:$B$33,2,FALSE)),"")</f>
        <v xml:space="preserve">Mainly Rural (rural including hub towns &gt;=80%) </v>
      </c>
      <c r="P116" s="7">
        <f t="shared" si="15"/>
        <v>7.03</v>
      </c>
      <c r="Q116" s="49">
        <f t="shared" si="14"/>
        <v>39</v>
      </c>
      <c r="R116" s="49">
        <f t="shared" si="16"/>
        <v>39</v>
      </c>
      <c r="Z116" s="7"/>
    </row>
    <row r="117" spans="1:26" ht="14.4" x14ac:dyDescent="0.3">
      <c r="A117" s="22" t="s">
        <v>474</v>
      </c>
      <c r="B117" s="23" t="s">
        <v>161</v>
      </c>
      <c r="C117" s="22" t="str">
        <f>IFERROR(IFERROR(VLOOKUP(B117,classifications!$A$3:$B$330,2,FALSE),VLOOKUP(B117,'higher class'!$A$2:$B$33,2,FALSE)),"")</f>
        <v>Urban with City and Town</v>
      </c>
      <c r="D117" s="22" t="str">
        <f>VLOOKUP(B117,region!$A$1:$B$344,2,FALSE)</f>
        <v>EM</v>
      </c>
      <c r="E117" s="17">
        <f>VLOOKUP(B117,happinessALL!$B$8:$N$431,VLOOKUP(frontsheet!$B$11,years!$A$1:$B$12,2,FALSE),FALSE)</f>
        <v>6.57</v>
      </c>
      <c r="F117" s="9"/>
      <c r="G117" s="9"/>
      <c r="H117" s="9"/>
      <c r="I117" s="21"/>
      <c r="M117" t="s">
        <v>123</v>
      </c>
      <c r="N117" t="str">
        <f>VLOOKUP(M117,class!A$1:B$370,2,FALSE)</f>
        <v>London borough</v>
      </c>
      <c r="O117" s="22" t="str">
        <f>IFERROR(IFERROR(VLOOKUP(M117,classifications!$A$3:$B$340,2,FALSE),VLOOKUP(N117,'higher class'!$A$2:$B$33,2,FALSE)),"")</f>
        <v>Urban with Major Conurbation</v>
      </c>
      <c r="P117" s="7">
        <f t="shared" si="15"/>
        <v>7.66</v>
      </c>
      <c r="Q117" s="49">
        <f t="shared" si="14"/>
        <v>7</v>
      </c>
      <c r="R117" s="49">
        <f t="shared" si="16"/>
        <v>7</v>
      </c>
      <c r="Z117" s="7"/>
    </row>
    <row r="118" spans="1:26" ht="14.4" x14ac:dyDescent="0.3">
      <c r="A118" s="22" t="s">
        <v>475</v>
      </c>
      <c r="B118" s="23" t="s">
        <v>189</v>
      </c>
      <c r="C118" s="22" t="str">
        <f>IFERROR(IFERROR(VLOOKUP(B118,classifications!$A$3:$B$330,2,FALSE),VLOOKUP(B118,'higher class'!$A$2:$B$33,2,FALSE)),"")</f>
        <v xml:space="preserve">Mainly Rural (rural including hub towns &gt;=80%) </v>
      </c>
      <c r="D118" s="22" t="str">
        <f>VLOOKUP(B118,region!$A$1:$B$344,2,FALSE)</f>
        <v>EM</v>
      </c>
      <c r="E118" s="17">
        <f>VLOOKUP(B118,happinessALL!$B$8:$N$431,VLOOKUP(frontsheet!$B$11,years!$A$1:$B$12,2,FALSE),FALSE)</f>
        <v>8.09</v>
      </c>
      <c r="F118" s="9"/>
      <c r="G118" s="9"/>
      <c r="H118" s="9"/>
      <c r="I118" s="21"/>
      <c r="M118" t="s">
        <v>124</v>
      </c>
      <c r="N118" t="str">
        <f>VLOOKUP(M118,class!A$1:B$370,2,FALSE)</f>
        <v>Shire district</v>
      </c>
      <c r="O118" s="22" t="str">
        <f>IFERROR(IFERROR(VLOOKUP(M118,classifications!$A$3:$B$340,2,FALSE),VLOOKUP(N118,'higher class'!$A$2:$B$33,2,FALSE)),"")</f>
        <v xml:space="preserve">Mainly Rural (rural including hub towns &gt;=80%) </v>
      </c>
      <c r="P118" s="7">
        <f t="shared" si="15"/>
        <v>7.43</v>
      </c>
      <c r="Q118" s="49">
        <f t="shared" si="14"/>
        <v>28</v>
      </c>
      <c r="R118" s="49">
        <f t="shared" si="16"/>
        <v>28</v>
      </c>
      <c r="Z118" s="7"/>
    </row>
    <row r="119" spans="1:26" ht="14.4" x14ac:dyDescent="0.3">
      <c r="A119" s="22" t="s">
        <v>476</v>
      </c>
      <c r="B119" s="23" t="s">
        <v>246</v>
      </c>
      <c r="C119" s="22" t="str">
        <f>IFERROR(IFERROR(VLOOKUP(B119,classifications!$A$3:$B$330,2,FALSE),VLOOKUP(B119,'higher class'!$A$2:$B$33,2,FALSE)),"")</f>
        <v xml:space="preserve">Largely Rural (rural including hub towns 50-79%) </v>
      </c>
      <c r="D119" s="22" t="str">
        <f>VLOOKUP(B119,region!$A$1:$B$344,2,FALSE)</f>
        <v>EM</v>
      </c>
      <c r="E119" s="17">
        <f>VLOOKUP(B119,happinessALL!$B$8:$N$431,VLOOKUP(frontsheet!$B$11,years!$A$1:$B$12,2,FALSE),FALSE)</f>
        <v>7.62</v>
      </c>
      <c r="F119" s="9"/>
      <c r="G119" s="9"/>
      <c r="H119" s="9"/>
      <c r="I119" s="21"/>
      <c r="M119" t="s">
        <v>125</v>
      </c>
      <c r="N119" t="str">
        <f>VLOOKUP(M119,class!A$1:B$370,2,FALSE)</f>
        <v>London borough</v>
      </c>
      <c r="O119" s="22" t="str">
        <f>IFERROR(IFERROR(VLOOKUP(M119,classifications!$A$3:$B$340,2,FALSE),VLOOKUP(N119,'higher class'!$A$2:$B$33,2,FALSE)),"")</f>
        <v>Urban with Major Conurbation</v>
      </c>
      <c r="P119" s="7">
        <f t="shared" si="15"/>
        <v>7.17</v>
      </c>
      <c r="Q119" s="49">
        <f t="shared" si="14"/>
        <v>62</v>
      </c>
      <c r="R119" s="49">
        <f t="shared" si="16"/>
        <v>62</v>
      </c>
      <c r="Z119" s="7"/>
    </row>
    <row r="120" spans="1:26" ht="14.4" x14ac:dyDescent="0.3">
      <c r="A120" s="22" t="s">
        <v>477</v>
      </c>
      <c r="B120" s="23" t="s">
        <v>247</v>
      </c>
      <c r="C120" s="22" t="str">
        <f>IFERROR(IFERROR(VLOOKUP(B120,classifications!$A$3:$B$330,2,FALSE),VLOOKUP(B120,'higher class'!$A$2:$B$33,2,FALSE)),"")</f>
        <v xml:space="preserve">Largely Rural (rural including hub towns 50-79%) </v>
      </c>
      <c r="D120" s="22" t="str">
        <f>VLOOKUP(B120,region!$A$1:$B$344,2,FALSE)</f>
        <v>EM</v>
      </c>
      <c r="E120" s="17">
        <f>VLOOKUP(B120,happinessALL!$B$8:$N$431,VLOOKUP(frontsheet!$B$11,years!$A$1:$B$12,2,FALSE),FALSE)</f>
        <v>7.6</v>
      </c>
      <c r="F120" s="9"/>
      <c r="G120" s="9"/>
      <c r="H120" s="9"/>
      <c r="I120" s="21"/>
      <c r="M120" t="s">
        <v>126</v>
      </c>
      <c r="N120" t="str">
        <f>VLOOKUP(M120,class!A$1:B$370,2,FALSE)</f>
        <v>Shire district</v>
      </c>
      <c r="O120" s="22" t="str">
        <f>IFERROR(IFERROR(VLOOKUP(M120,classifications!$A$3:$B$340,2,FALSE),VLOOKUP(N120,'higher class'!$A$2:$B$33,2,FALSE)),"")</f>
        <v>Urban with City and Town</v>
      </c>
      <c r="P120" s="7" t="str">
        <f t="shared" si="15"/>
        <v>x</v>
      </c>
      <c r="Q120" s="49">
        <f t="shared" si="14"/>
        <v>1</v>
      </c>
      <c r="R120" s="49">
        <f t="shared" si="16"/>
        <v>9999</v>
      </c>
      <c r="Z120" s="7"/>
    </row>
    <row r="121" spans="1:26" ht="14.4" x14ac:dyDescent="0.3">
      <c r="A121" s="22" t="s">
        <v>478</v>
      </c>
      <c r="B121" s="23" t="s">
        <v>313</v>
      </c>
      <c r="C121" s="22" t="str">
        <f>IFERROR(IFERROR(VLOOKUP(B121,classifications!$A$3:$B$330,2,FALSE),VLOOKUP(B121,'higher class'!$A$2:$B$33,2,FALSE)),"")</f>
        <v xml:space="preserve">Mainly Rural (rural including hub towns &gt;=80%) </v>
      </c>
      <c r="D121" s="22" t="str">
        <f>VLOOKUP(B121,region!$A$1:$B$344,2,FALSE)</f>
        <v>EM</v>
      </c>
      <c r="E121" s="17">
        <f>VLOOKUP(B121,happinessALL!$B$8:$N$431,VLOOKUP(frontsheet!$B$11,years!$A$1:$B$12,2,FALSE),FALSE)</f>
        <v>7.51</v>
      </c>
      <c r="F121" s="9"/>
      <c r="G121" s="9"/>
      <c r="H121" s="9"/>
      <c r="I121" s="21"/>
      <c r="M121" t="s">
        <v>127</v>
      </c>
      <c r="N121" t="str">
        <f>VLOOKUP(M121,class!A$1:B$370,2,FALSE)</f>
        <v>Shire district</v>
      </c>
      <c r="O121" s="22" t="str">
        <f>IFERROR(IFERROR(VLOOKUP(M121,classifications!$A$3:$B$340,2,FALSE),VLOOKUP(N121,'higher class'!$A$2:$B$33,2,FALSE)),"")</f>
        <v>Urban with Significant Rural (rural including hub towns 26-49%)</v>
      </c>
      <c r="P121" s="7">
        <f t="shared" si="15"/>
        <v>7.59</v>
      </c>
      <c r="Q121" s="49">
        <f t="shared" si="14"/>
        <v>17</v>
      </c>
      <c r="R121" s="49">
        <f t="shared" si="16"/>
        <v>17</v>
      </c>
      <c r="Z121" s="7"/>
    </row>
    <row r="122" spans="1:26" ht="14.4" x14ac:dyDescent="0.3">
      <c r="A122" s="22" t="s">
        <v>479</v>
      </c>
      <c r="B122" s="23" t="s">
        <v>1031</v>
      </c>
      <c r="C122" s="22" t="str">
        <f>IFERROR(IFERROR(VLOOKUP(B122,classifications!$A$3:$B$330,2,FALSE),VLOOKUP(B122,'higher class'!$A$2:$B$33,2,FALSE)),"")</f>
        <v>Urban with Significant Rural (rural including hub towns 26-49%)</v>
      </c>
      <c r="D122" s="22" t="str">
        <f>VLOOKUP(B122,region!$A$1:$B$344,2,FALSE)</f>
        <v>EM</v>
      </c>
      <c r="E122" s="17">
        <f>VLOOKUP(B122,happinessALL!$B$8:$N$431,VLOOKUP(frontsheet!$B$11,years!$A$1:$B$12,2,FALSE),FALSE)</f>
        <v>7.09</v>
      </c>
      <c r="F122" s="9"/>
      <c r="G122" s="9"/>
      <c r="H122" s="9"/>
      <c r="I122" s="21"/>
      <c r="M122" t="s">
        <v>128</v>
      </c>
      <c r="N122" t="str">
        <f>VLOOKUP(M122,class!A$1:B$370,2,FALSE)</f>
        <v>London borough</v>
      </c>
      <c r="O122" s="22" t="str">
        <f>IFERROR(IFERROR(VLOOKUP(M122,classifications!$A$3:$B$340,2,FALSE),VLOOKUP(N122,'higher class'!$A$2:$B$33,2,FALSE)),"")</f>
        <v>Urban with Major Conurbation</v>
      </c>
      <c r="P122" s="7">
        <f t="shared" si="15"/>
        <v>7.6</v>
      </c>
      <c r="Q122" s="49">
        <f t="shared" si="14"/>
        <v>11</v>
      </c>
      <c r="R122" s="49">
        <f t="shared" si="16"/>
        <v>11</v>
      </c>
      <c r="Z122" s="7"/>
    </row>
    <row r="123" spans="1:26" ht="14.4" x14ac:dyDescent="0.3">
      <c r="A123" s="22" t="s">
        <v>481</v>
      </c>
      <c r="B123" s="23" t="s">
        <v>1030</v>
      </c>
      <c r="C123" s="22" t="str">
        <f>IFERROR(IFERROR(VLOOKUP(B123,classifications!$A$3:$B$330,2,FALSE),VLOOKUP(B123,'higher class'!$A$2:$B$33,2,FALSE)),"")</f>
        <v>Urban with Significant Rural (rural including hub towns 26-49%)</v>
      </c>
      <c r="D123" s="22" t="str">
        <f>VLOOKUP(B123,region!$A$1:$B$344,2,FALSE)</f>
        <v>EM</v>
      </c>
      <c r="E123" s="17">
        <f>VLOOKUP(B123,happinessALL!$B$8:$N$431,VLOOKUP(frontsheet!$B$11,years!$A$1:$B$12,2,FALSE),FALSE)</f>
        <v>7.44</v>
      </c>
      <c r="F123" s="9"/>
      <c r="G123" s="9"/>
      <c r="H123" s="9"/>
      <c r="I123" s="21"/>
      <c r="M123" t="s">
        <v>129</v>
      </c>
      <c r="N123" t="str">
        <f>VLOOKUP(M123,class!A$1:B$370,2,FALSE)</f>
        <v>Shire district</v>
      </c>
      <c r="O123" s="22" t="str">
        <f>IFERROR(IFERROR(VLOOKUP(M123,classifications!$A$3:$B$340,2,FALSE),VLOOKUP(N123,'higher class'!$A$2:$B$33,2,FALSE)),"")</f>
        <v>Urban with Significant Rural (rural including hub towns 26-49%)</v>
      </c>
      <c r="P123" s="7">
        <f t="shared" si="15"/>
        <v>7.46</v>
      </c>
      <c r="Q123" s="49">
        <f t="shared" si="14"/>
        <v>34</v>
      </c>
      <c r="R123" s="49">
        <f t="shared" si="16"/>
        <v>34</v>
      </c>
      <c r="Z123" s="7"/>
    </row>
    <row r="124" spans="1:26" ht="14.4" x14ac:dyDescent="0.3">
      <c r="A124" s="22" t="s">
        <v>482</v>
      </c>
      <c r="B124" s="23" t="s">
        <v>345</v>
      </c>
      <c r="C124" s="22" t="str">
        <f>IFERROR(IFERROR(VLOOKUP(B124,classifications!$A$3:$B$330,2,FALSE),VLOOKUP(B124,'higher class'!$A$2:$B$33,2,FALSE)),"")</f>
        <v>Urban with Significant Rural</v>
      </c>
      <c r="D124" s="22" t="str">
        <f>VLOOKUP(B124,region!$A$1:$B$344,2,FALSE)</f>
        <v>EM</v>
      </c>
      <c r="E124" s="17">
        <f>VLOOKUP(B124,happinessALL!$B$8:$N$431,VLOOKUP(frontsheet!$B$11,years!$A$1:$B$12,2,FALSE),FALSE)</f>
        <v>7.26</v>
      </c>
      <c r="F124" s="9"/>
      <c r="G124" s="9"/>
      <c r="H124" s="9"/>
      <c r="I124" s="21"/>
      <c r="M124" t="s">
        <v>130</v>
      </c>
      <c r="N124" t="str">
        <f>VLOOKUP(M124,class!A$1:B$370,2,FALSE)</f>
        <v>Unitary authority</v>
      </c>
      <c r="O124" s="22" t="str">
        <f>IFERROR(IFERROR(VLOOKUP(M124,classifications!$A$3:$B$340,2,FALSE),VLOOKUP(N124,'higher class'!$A$2:$B$33,2,FALSE)),"")</f>
        <v>Urban with City and Town</v>
      </c>
      <c r="P124" s="7">
        <f t="shared" si="15"/>
        <v>7.57</v>
      </c>
      <c r="Q124" s="49">
        <f t="shared" si="14"/>
        <v>25</v>
      </c>
      <c r="R124" s="49">
        <f t="shared" si="16"/>
        <v>25</v>
      </c>
      <c r="Z124" s="7"/>
    </row>
    <row r="125" spans="1:26" ht="14.4" x14ac:dyDescent="0.3">
      <c r="A125" s="22" t="s">
        <v>483</v>
      </c>
      <c r="B125" s="23" t="s">
        <v>9</v>
      </c>
      <c r="C125" s="22" t="str">
        <f>IFERROR(IFERROR(VLOOKUP(B125,classifications!$A$3:$B$330,2,FALSE),VLOOKUP(B125,'higher class'!$A$2:$B$33,2,FALSE)),"")</f>
        <v>Urban with City and Town</v>
      </c>
      <c r="D125" s="22" t="str">
        <f>VLOOKUP(B125,region!$A$1:$B$344,2,FALSE)</f>
        <v>EM</v>
      </c>
      <c r="E125" s="17">
        <f>VLOOKUP(B125,happinessALL!$B$8:$N$431,VLOOKUP(frontsheet!$B$11,years!$A$1:$B$12,2,FALSE),FALSE)</f>
        <v>6.82</v>
      </c>
      <c r="F125" s="9"/>
      <c r="G125" s="9"/>
      <c r="H125" s="9"/>
      <c r="I125" s="21"/>
      <c r="M125" t="s">
        <v>131</v>
      </c>
      <c r="N125" t="str">
        <f>VLOOKUP(M125,class!A$1:B$370,2,FALSE)</f>
        <v>Shire district</v>
      </c>
      <c r="O125" s="22" t="str">
        <f>IFERROR(IFERROR(VLOOKUP(M125,classifications!$A$3:$B$340,2,FALSE),VLOOKUP(N125,'higher class'!$A$2:$B$33,2,FALSE)),"")</f>
        <v>Urban with City and Town</v>
      </c>
      <c r="P125" s="7">
        <f t="shared" si="15"/>
        <v>6.56</v>
      </c>
      <c r="Q125" s="49">
        <f t="shared" si="14"/>
        <v>90</v>
      </c>
      <c r="R125" s="49">
        <f t="shared" si="16"/>
        <v>90</v>
      </c>
      <c r="Z125" s="7"/>
    </row>
    <row r="126" spans="1:26" ht="14.4" x14ac:dyDescent="0.3">
      <c r="A126" s="22" t="s">
        <v>484</v>
      </c>
      <c r="B126" s="23" t="s">
        <v>22</v>
      </c>
      <c r="C126" s="22" t="str">
        <f>IFERROR(IFERROR(VLOOKUP(B126,classifications!$A$3:$B$330,2,FALSE),VLOOKUP(B126,'higher class'!$A$2:$B$33,2,FALSE)),"")</f>
        <v xml:space="preserve">Largely Rural (rural including hub towns 50-79%) </v>
      </c>
      <c r="D126" s="22" t="str">
        <f>VLOOKUP(B126,region!$A$1:$B$344,2,FALSE)</f>
        <v>EM</v>
      </c>
      <c r="E126" s="17">
        <f>VLOOKUP(B126,happinessALL!$B$8:$N$431,VLOOKUP(frontsheet!$B$11,years!$A$1:$B$12,2,FALSE),FALSE)</f>
        <v>7.38</v>
      </c>
      <c r="F126" s="9"/>
      <c r="G126" s="9"/>
      <c r="H126" s="9"/>
      <c r="I126" s="21"/>
      <c r="M126" t="s">
        <v>132</v>
      </c>
      <c r="N126" t="str">
        <f>VLOOKUP(M126,class!A$1:B$370,2,FALSE)</f>
        <v>Shire district</v>
      </c>
      <c r="O126" s="22" t="str">
        <f>IFERROR(IFERROR(VLOOKUP(M126,classifications!$A$3:$B$340,2,FALSE),VLOOKUP(N126,'higher class'!$A$2:$B$33,2,FALSE)),"")</f>
        <v>Urban with City and Town</v>
      </c>
      <c r="P126" s="7">
        <f t="shared" si="15"/>
        <v>7.77</v>
      </c>
      <c r="Q126" s="49">
        <f t="shared" si="14"/>
        <v>10</v>
      </c>
      <c r="R126" s="49">
        <f t="shared" si="16"/>
        <v>10</v>
      </c>
      <c r="Z126" s="7"/>
    </row>
    <row r="127" spans="1:26" ht="14.4" x14ac:dyDescent="0.3">
      <c r="A127" s="22" t="s">
        <v>485</v>
      </c>
      <c r="B127" s="23" t="s">
        <v>46</v>
      </c>
      <c r="C127" s="22" t="str">
        <f>IFERROR(IFERROR(VLOOKUP(B127,classifications!$A$3:$B$330,2,FALSE),VLOOKUP(B127,'higher class'!$A$2:$B$33,2,FALSE)),"")</f>
        <v>Urban with Minor Conurbation</v>
      </c>
      <c r="D127" s="22" t="str">
        <f>VLOOKUP(B127,region!$A$1:$B$344,2,FALSE)</f>
        <v>EM</v>
      </c>
      <c r="E127" s="17">
        <f>VLOOKUP(B127,happinessALL!$B$8:$N$431,VLOOKUP(frontsheet!$B$11,years!$A$1:$B$12,2,FALSE),FALSE)</f>
        <v>7.34</v>
      </c>
      <c r="F127" s="9"/>
      <c r="G127" s="9"/>
      <c r="H127" s="9"/>
      <c r="I127" s="21"/>
      <c r="M127" t="s">
        <v>133</v>
      </c>
      <c r="N127" t="str">
        <f>VLOOKUP(M127,class!A$1:B$370,2,FALSE)</f>
        <v>London borough</v>
      </c>
      <c r="O127" s="22" t="str">
        <f>IFERROR(IFERROR(VLOOKUP(M127,classifications!$A$3:$B$340,2,FALSE),VLOOKUP(N127,'higher class'!$A$2:$B$33,2,FALSE)),"")</f>
        <v>Urban with Major Conurbation</v>
      </c>
      <c r="P127" s="7">
        <f t="shared" si="15"/>
        <v>7.54</v>
      </c>
      <c r="Q127" s="49">
        <f t="shared" si="14"/>
        <v>13</v>
      </c>
      <c r="R127" s="49">
        <f t="shared" si="16"/>
        <v>13</v>
      </c>
      <c r="Z127" s="7"/>
    </row>
    <row r="128" spans="1:26" ht="14.4" x14ac:dyDescent="0.3">
      <c r="A128" s="22" t="s">
        <v>486</v>
      </c>
      <c r="B128" s="23" t="s">
        <v>113</v>
      </c>
      <c r="C128" s="22" t="str">
        <f>IFERROR(IFERROR(VLOOKUP(B128,classifications!$A$3:$B$330,2,FALSE),VLOOKUP(B128,'higher class'!$A$2:$B$33,2,FALSE)),"")</f>
        <v>Urban with Minor Conurbation</v>
      </c>
      <c r="D128" s="22" t="str">
        <f>VLOOKUP(B128,region!$A$1:$B$344,2,FALSE)</f>
        <v>EM</v>
      </c>
      <c r="E128" s="17">
        <f>VLOOKUP(B128,happinessALL!$B$8:$N$431,VLOOKUP(frontsheet!$B$11,years!$A$1:$B$12,2,FALSE),FALSE)</f>
        <v>6.88</v>
      </c>
      <c r="F128" s="9"/>
      <c r="G128" s="9"/>
      <c r="H128" s="9"/>
      <c r="I128" s="21"/>
      <c r="M128" t="s">
        <v>134</v>
      </c>
      <c r="N128" t="str">
        <f>VLOOKUP(M128,class!A$1:B$370,2,FALSE)</f>
        <v>Unitary authority</v>
      </c>
      <c r="O128" s="22" t="str">
        <f>IFERROR(IFERROR(VLOOKUP(M128,classifications!$A$3:$B$340,2,FALSE),VLOOKUP(N128,'higher class'!$A$2:$B$33,2,FALSE)),"")</f>
        <v xml:space="preserve">Largely Rural (rural including hub towns 50-79%) </v>
      </c>
      <c r="P128" s="7">
        <f t="shared" si="15"/>
        <v>7.64</v>
      </c>
      <c r="Q128" s="49">
        <f t="shared" si="14"/>
        <v>7</v>
      </c>
      <c r="R128" s="49">
        <f t="shared" si="16"/>
        <v>7</v>
      </c>
      <c r="Z128" s="7"/>
    </row>
    <row r="129" spans="1:26" ht="14.4" x14ac:dyDescent="0.3">
      <c r="A129" s="22" t="s">
        <v>487</v>
      </c>
      <c r="B129" s="23" t="s">
        <v>168</v>
      </c>
      <c r="C129" s="22" t="str">
        <f>IFERROR(IFERROR(VLOOKUP(B129,classifications!$A$3:$B$330,2,FALSE),VLOOKUP(B129,'higher class'!$A$2:$B$33,2,FALSE)),"")</f>
        <v>Urban with City and Town</v>
      </c>
      <c r="D129" s="22" t="str">
        <f>VLOOKUP(B129,region!$A$1:$B$344,2,FALSE)</f>
        <v>EM</v>
      </c>
      <c r="E129" s="17">
        <f>VLOOKUP(B129,happinessALL!$B$8:$N$431,VLOOKUP(frontsheet!$B$11,years!$A$1:$B$12,2,FALSE),FALSE)</f>
        <v>7.4</v>
      </c>
      <c r="F129" s="9"/>
      <c r="G129" s="9"/>
      <c r="H129" s="9"/>
      <c r="I129" s="21"/>
      <c r="M129" t="s">
        <v>135</v>
      </c>
      <c r="N129" t="str">
        <f>VLOOKUP(M129,class!A$1:B$370,2,FALSE)</f>
        <v>Shire district</v>
      </c>
      <c r="O129" s="22" t="str">
        <f>IFERROR(IFERROR(VLOOKUP(M129,classifications!$A$3:$B$340,2,FALSE),VLOOKUP(N129,'higher class'!$A$2:$B$33,2,FALSE)),"")</f>
        <v>Urban with Major Conurbation</v>
      </c>
      <c r="P129" s="7">
        <f t="shared" si="15"/>
        <v>6.9</v>
      </c>
      <c r="Q129" s="49">
        <f t="shared" si="14"/>
        <v>72</v>
      </c>
      <c r="R129" s="49">
        <f t="shared" si="16"/>
        <v>72</v>
      </c>
      <c r="Z129" s="7"/>
    </row>
    <row r="130" spans="1:26" ht="14.4" x14ac:dyDescent="0.3">
      <c r="A130" s="22" t="s">
        <v>488</v>
      </c>
      <c r="B130" s="23" t="s">
        <v>180</v>
      </c>
      <c r="C130" s="22" t="str">
        <f>IFERROR(IFERROR(VLOOKUP(B130,classifications!$A$3:$B$330,2,FALSE),VLOOKUP(B130,'higher class'!$A$2:$B$33,2,FALSE)),"")</f>
        <v xml:space="preserve">Largely Rural (rural including hub towns 50-79%) </v>
      </c>
      <c r="D130" s="22" t="str">
        <f>VLOOKUP(B130,region!$A$1:$B$344,2,FALSE)</f>
        <v>EM</v>
      </c>
      <c r="E130" s="17">
        <f>VLOOKUP(B130,happinessALL!$B$8:$N$431,VLOOKUP(frontsheet!$B$11,years!$A$1:$B$12,2,FALSE),FALSE)</f>
        <v>7.55</v>
      </c>
      <c r="F130" s="9"/>
      <c r="G130" s="9"/>
      <c r="H130" s="9"/>
      <c r="I130" s="21"/>
      <c r="M130" t="s">
        <v>136</v>
      </c>
      <c r="N130" t="str">
        <f>VLOOKUP(M130,class!A$1:B$370,2,FALSE)</f>
        <v>Shire district</v>
      </c>
      <c r="O130" s="22" t="str">
        <f>IFERROR(IFERROR(VLOOKUP(M130,classifications!$A$3:$B$340,2,FALSE),VLOOKUP(N130,'higher class'!$A$2:$B$33,2,FALSE)),"")</f>
        <v xml:space="preserve">Largely Rural (rural including hub towns 50-79%) </v>
      </c>
      <c r="P130" s="7">
        <f t="shared" si="15"/>
        <v>7.58</v>
      </c>
      <c r="Q130" s="49">
        <f t="shared" si="14"/>
        <v>13</v>
      </c>
      <c r="R130" s="49">
        <f t="shared" si="16"/>
        <v>13</v>
      </c>
      <c r="Z130" s="7"/>
    </row>
    <row r="131" spans="1:26" ht="14.4" x14ac:dyDescent="0.3">
      <c r="A131" s="22" t="s">
        <v>489</v>
      </c>
      <c r="B131" s="23" t="s">
        <v>226</v>
      </c>
      <c r="C131" s="22" t="str">
        <f>IFERROR(IFERROR(VLOOKUP(B131,classifications!$A$3:$B$330,2,FALSE),VLOOKUP(B131,'higher class'!$A$2:$B$33,2,FALSE)),"")</f>
        <v xml:space="preserve">Largely Rural (rural including hub towns 50-79%) </v>
      </c>
      <c r="D131" s="22" t="str">
        <f>VLOOKUP(B131,region!$A$1:$B$344,2,FALSE)</f>
        <v>EM</v>
      </c>
      <c r="E131" s="17">
        <f>VLOOKUP(B131,happinessALL!$B$8:$N$431,VLOOKUP(frontsheet!$B$11,years!$A$1:$B$12,2,FALSE),FALSE)</f>
        <v>7.39</v>
      </c>
      <c r="F131" s="9"/>
      <c r="G131" s="9"/>
      <c r="H131" s="9"/>
      <c r="I131" s="21"/>
      <c r="M131" t="s">
        <v>137</v>
      </c>
      <c r="N131" t="str">
        <f>VLOOKUP(M131,class!A$1:B$370,2,FALSE)</f>
        <v>London borough</v>
      </c>
      <c r="O131" s="22" t="str">
        <f>IFERROR(IFERROR(VLOOKUP(M131,classifications!$A$3:$B$340,2,FALSE),VLOOKUP(N131,'higher class'!$A$2:$B$33,2,FALSE)),"")</f>
        <v>Urban with Major Conurbation</v>
      </c>
      <c r="P131" s="7">
        <f t="shared" si="15"/>
        <v>7.69</v>
      </c>
      <c r="Q131" s="49">
        <f t="shared" si="14"/>
        <v>6</v>
      </c>
      <c r="R131" s="49">
        <f t="shared" si="16"/>
        <v>6</v>
      </c>
      <c r="Z131" s="7"/>
    </row>
    <row r="132" spans="1:26" ht="14.4" x14ac:dyDescent="0.3">
      <c r="A132" s="22"/>
      <c r="B132" s="23"/>
      <c r="C132" s="22"/>
      <c r="D132" s="22"/>
      <c r="E132" s="9"/>
      <c r="F132" s="9"/>
      <c r="G132" s="9"/>
      <c r="H132" s="9"/>
      <c r="I132" s="21"/>
      <c r="M132" t="s">
        <v>138</v>
      </c>
      <c r="N132" t="str">
        <f>VLOOKUP(M132,class!A$1:B$370,2,FALSE)</f>
        <v>Shire district</v>
      </c>
      <c r="O132" s="22" t="str">
        <f>IFERROR(IFERROR(VLOOKUP(M132,classifications!$A$3:$B$340,2,FALSE),VLOOKUP(N132,'higher class'!$A$2:$B$33,2,FALSE)),"")</f>
        <v xml:space="preserve">Largely Rural (rural including hub towns 50-79%) </v>
      </c>
      <c r="P132" s="7">
        <f t="shared" si="15"/>
        <v>7.42</v>
      </c>
      <c r="Q132" s="49">
        <f t="shared" si="14"/>
        <v>24</v>
      </c>
      <c r="R132" s="49">
        <f t="shared" si="16"/>
        <v>24</v>
      </c>
      <c r="Z132" s="7"/>
    </row>
    <row r="133" spans="1:26" ht="14.4" x14ac:dyDescent="0.3">
      <c r="A133" s="19" t="s">
        <v>490</v>
      </c>
      <c r="B133" s="20" t="s">
        <v>491</v>
      </c>
      <c r="C133" s="45"/>
      <c r="D133" s="45"/>
      <c r="E133" s="17" t="str">
        <f>VLOOKUP(B133,happinessALL!$B$8:$N$431,VLOOKUP(frontsheet!$B$11,years!$A$1:$B$12,2,FALSE),FALSE)</f>
        <v>x</v>
      </c>
      <c r="F133" s="9"/>
      <c r="G133" s="9"/>
      <c r="H133" s="9"/>
      <c r="I133" s="21"/>
      <c r="M133" t="s">
        <v>139</v>
      </c>
      <c r="N133" t="str">
        <f>VLOOKUP(M133,class!A$1:B$370,2,FALSE)</f>
        <v>Shire district</v>
      </c>
      <c r="O133" s="22" t="str">
        <f>IFERROR(IFERROR(VLOOKUP(M133,classifications!$A$3:$B$340,2,FALSE),VLOOKUP(N133,'higher class'!$A$2:$B$33,2,FALSE)),"")</f>
        <v xml:space="preserve">Largely Rural (rural including hub towns 50-79%) </v>
      </c>
      <c r="P133" s="7">
        <f t="shared" si="15"/>
        <v>7.4</v>
      </c>
      <c r="Q133" s="49">
        <f t="shared" si="14"/>
        <v>25</v>
      </c>
      <c r="R133" s="49">
        <f t="shared" si="16"/>
        <v>25</v>
      </c>
      <c r="Z133" s="7"/>
    </row>
    <row r="134" spans="1:26" ht="14.4" x14ac:dyDescent="0.3">
      <c r="A134" s="22" t="s">
        <v>492</v>
      </c>
      <c r="B134" s="23" t="s">
        <v>134</v>
      </c>
      <c r="C134" s="22" t="str">
        <f>IFERROR(IFERROR(VLOOKUP(B134,classifications!$A$3:$B$330,2,FALSE),VLOOKUP(B134,'higher class'!$A$2:$B$33,2,FALSE)),"")</f>
        <v xml:space="preserve">Largely Rural (rural including hub towns 50-79%) </v>
      </c>
      <c r="D134" s="22" t="str">
        <f>VLOOKUP(B134,region!$A$1:$B$344,2,FALSE)</f>
        <v>WM</v>
      </c>
      <c r="E134" s="17">
        <f>VLOOKUP(B134,happinessALL!$B$8:$N$431,VLOOKUP(frontsheet!$B$11,years!$A$1:$B$12,2,FALSE),FALSE)</f>
        <v>7.64</v>
      </c>
      <c r="F134" s="9"/>
      <c r="G134" s="9"/>
      <c r="H134" s="9"/>
      <c r="I134" s="21"/>
      <c r="M134" t="s">
        <v>140</v>
      </c>
      <c r="N134" t="str">
        <f>VLOOKUP(M134,class!A$1:B$370,2,FALSE)</f>
        <v>London borough</v>
      </c>
      <c r="O134" s="22" t="str">
        <f>IFERROR(IFERROR(VLOOKUP(M134,classifications!$A$3:$B$340,2,FALSE),VLOOKUP(N134,'higher class'!$A$2:$B$33,2,FALSE)),"")</f>
        <v>Urban with Major Conurbation</v>
      </c>
      <c r="P134" s="7">
        <f t="shared" si="15"/>
        <v>7.49</v>
      </c>
      <c r="Q134" s="49">
        <f t="shared" si="14"/>
        <v>18</v>
      </c>
      <c r="R134" s="49">
        <f t="shared" si="16"/>
        <v>18</v>
      </c>
      <c r="Z134" s="7"/>
    </row>
    <row r="135" spans="1:26" ht="14.4" x14ac:dyDescent="0.3">
      <c r="A135" s="22" t="s">
        <v>493</v>
      </c>
      <c r="B135" s="23" t="s">
        <v>238</v>
      </c>
      <c r="C135" s="22" t="str">
        <f>IFERROR(IFERROR(VLOOKUP(B135,classifications!$A$3:$B$330,2,FALSE),VLOOKUP(B135,'higher class'!$A$2:$B$33,2,FALSE)),"")</f>
        <v xml:space="preserve">Largely Rural (rural including hub towns 50-79%) </v>
      </c>
      <c r="D135" s="22" t="str">
        <f>VLOOKUP(B135,region!$A$1:$B$344,2,FALSE)</f>
        <v>WM</v>
      </c>
      <c r="E135" s="17">
        <f>VLOOKUP(B135,happinessALL!$B$8:$N$431,VLOOKUP(frontsheet!$B$11,years!$A$1:$B$12,2,FALSE),FALSE)</f>
        <v>7.66</v>
      </c>
      <c r="F135" s="9"/>
      <c r="G135" s="9"/>
      <c r="H135" s="9"/>
      <c r="I135" s="21"/>
      <c r="M135" t="s">
        <v>141</v>
      </c>
      <c r="N135" t="str">
        <f>VLOOKUP(M135,class!A$1:B$370,2,FALSE)</f>
        <v>Shire district</v>
      </c>
      <c r="O135" s="22" t="str">
        <f>IFERROR(IFERROR(VLOOKUP(M135,classifications!$A$3:$B$340,2,FALSE),VLOOKUP(N135,'higher class'!$A$2:$B$33,2,FALSE)),"")</f>
        <v xml:space="preserve">Mainly Rural (rural including hub towns &gt;=80%) </v>
      </c>
      <c r="P135" s="7">
        <f t="shared" ref="P135:P198" si="17">VLOOKUP($M135,$B$7:$E$430,4,FALSE)</f>
        <v>7.3</v>
      </c>
      <c r="Q135" s="49">
        <f t="shared" ref="Q135:Q198" si="18">1+SUMPRODUCT((O$7:O$314=O135)*(P$7:P$314&gt;P135))</f>
        <v>32</v>
      </c>
      <c r="R135" s="49">
        <f t="shared" si="16"/>
        <v>32</v>
      </c>
      <c r="Z135" s="7"/>
    </row>
    <row r="136" spans="1:26" ht="14.4" x14ac:dyDescent="0.3">
      <c r="A136" s="22" t="s">
        <v>494</v>
      </c>
      <c r="B136" s="23" t="s">
        <v>268</v>
      </c>
      <c r="C136" s="22" t="str">
        <f>IFERROR(IFERROR(VLOOKUP(B136,classifications!$A$3:$B$330,2,FALSE),VLOOKUP(B136,'higher class'!$A$2:$B$33,2,FALSE)),"")</f>
        <v>Urban with City and Town</v>
      </c>
      <c r="D136" s="22" t="str">
        <f>VLOOKUP(B136,region!$A$1:$B$344,2,FALSE)</f>
        <v>WM</v>
      </c>
      <c r="E136" s="17">
        <f>VLOOKUP(B136,happinessALL!$B$8:$N$431,VLOOKUP(frontsheet!$B$11,years!$A$1:$B$12,2,FALSE),FALSE)</f>
        <v>7.32</v>
      </c>
      <c r="F136" s="9"/>
      <c r="G136" s="9"/>
      <c r="H136" s="9"/>
      <c r="I136" s="21"/>
      <c r="M136" t="s">
        <v>142</v>
      </c>
      <c r="N136" t="str">
        <f>VLOOKUP(M136,class!A$1:B$370,2,FALSE)</f>
        <v>Shire district</v>
      </c>
      <c r="O136" s="22" t="str">
        <f>IFERROR(IFERROR(VLOOKUP(M136,classifications!$A$3:$B$340,2,FALSE),VLOOKUP(N136,'higher class'!$A$2:$B$33,2,FALSE)),"")</f>
        <v>Urban with City and Town</v>
      </c>
      <c r="P136" s="7">
        <f t="shared" si="17"/>
        <v>7.33</v>
      </c>
      <c r="Q136" s="49">
        <f t="shared" si="18"/>
        <v>53</v>
      </c>
      <c r="R136" s="49">
        <f t="shared" si="16"/>
        <v>53</v>
      </c>
      <c r="Z136" s="7"/>
    </row>
    <row r="137" spans="1:26" ht="14.4" x14ac:dyDescent="0.3">
      <c r="A137" s="22" t="s">
        <v>495</v>
      </c>
      <c r="B137" s="23" t="s">
        <v>282</v>
      </c>
      <c r="C137" s="22" t="str">
        <f>IFERROR(IFERROR(VLOOKUP(B137,classifications!$A$3:$B$330,2,FALSE),VLOOKUP(B137,'higher class'!$A$2:$B$33,2,FALSE)),"")</f>
        <v>Urban with City and Town</v>
      </c>
      <c r="D137" s="22" t="str">
        <f>VLOOKUP(B137,region!$A$1:$B$344,2,FALSE)</f>
        <v>WM</v>
      </c>
      <c r="E137" s="17">
        <f>VLOOKUP(B137,happinessALL!$B$8:$N$431,VLOOKUP(frontsheet!$B$11,years!$A$1:$B$12,2,FALSE),FALSE)</f>
        <v>7.52</v>
      </c>
      <c r="F137" s="9"/>
      <c r="G137" s="9"/>
      <c r="H137" s="9"/>
      <c r="I137" s="21"/>
      <c r="M137" t="s">
        <v>143</v>
      </c>
      <c r="N137" t="str">
        <f>VLOOKUP(M137,class!A$1:B$370,2,FALSE)</f>
        <v>Shire district</v>
      </c>
      <c r="O137" s="22" t="str">
        <f>IFERROR(IFERROR(VLOOKUP(M137,classifications!$A$3:$B$340,2,FALSE),VLOOKUP(N137,'higher class'!$A$2:$B$33,2,FALSE)),"")</f>
        <v>Urban with City and Town</v>
      </c>
      <c r="P137" s="7">
        <f t="shared" si="17"/>
        <v>7.21</v>
      </c>
      <c r="Q137" s="49">
        <f t="shared" si="18"/>
        <v>68</v>
      </c>
      <c r="R137" s="49">
        <f t="shared" si="16"/>
        <v>68</v>
      </c>
      <c r="Z137" s="7"/>
    </row>
    <row r="138" spans="1:26" ht="14.4" x14ac:dyDescent="0.3">
      <c r="A138" s="22" t="s">
        <v>496</v>
      </c>
      <c r="B138" s="23" t="s">
        <v>348</v>
      </c>
      <c r="C138" s="22" t="str">
        <f>IFERROR(IFERROR(VLOOKUP(B138,classifications!$A$3:$B$330,2,FALSE),VLOOKUP(B138,'higher class'!$A$2:$B$33,2,FALSE)),"")</f>
        <v>Urban with Significant Rural</v>
      </c>
      <c r="D138" s="22" t="str">
        <f>VLOOKUP(B138,region!$A$1:$B$344,2,FALSE)</f>
        <v>WM</v>
      </c>
      <c r="E138" s="17">
        <f>VLOOKUP(B138,happinessALL!$B$8:$N$431,VLOOKUP(frontsheet!$B$11,years!$A$1:$B$12,2,FALSE),FALSE)</f>
        <v>7.49</v>
      </c>
      <c r="F138" s="9"/>
      <c r="G138" s="9"/>
      <c r="H138" s="9"/>
      <c r="I138" s="21"/>
      <c r="M138" t="s">
        <v>144</v>
      </c>
      <c r="N138" t="str">
        <f>VLOOKUP(M138,class!A$1:B$370,2,FALSE)</f>
        <v>Unitary authority</v>
      </c>
      <c r="O138" s="22" t="str">
        <f>IFERROR(IFERROR(VLOOKUP(M138,classifications!$A$3:$B$340,2,FALSE),VLOOKUP(N138,'higher class'!$A$2:$B$33,2,FALSE)),"")</f>
        <v xml:space="preserve">Mainly Rural (rural including hub towns &gt;=80%) </v>
      </c>
      <c r="P138" s="7">
        <f t="shared" si="17"/>
        <v>7.53</v>
      </c>
      <c r="Q138" s="49">
        <f t="shared" si="18"/>
        <v>24</v>
      </c>
      <c r="R138" s="49">
        <f t="shared" si="16"/>
        <v>24</v>
      </c>
      <c r="Z138" s="7"/>
    </row>
    <row r="139" spans="1:26" ht="14.4" x14ac:dyDescent="0.3">
      <c r="A139" s="22" t="s">
        <v>497</v>
      </c>
      <c r="B139" s="23" t="s">
        <v>52</v>
      </c>
      <c r="C139" s="22" t="str">
        <f>IFERROR(IFERROR(VLOOKUP(B139,classifications!$A$3:$B$330,2,FALSE),VLOOKUP(B139,'higher class'!$A$2:$B$33,2,FALSE)),"")</f>
        <v>Urban with Significant Rural (rural including hub towns 26-49%)</v>
      </c>
      <c r="D139" s="22" t="str">
        <f>VLOOKUP(B139,region!$A$1:$B$344,2,FALSE)</f>
        <v>WM</v>
      </c>
      <c r="E139" s="17">
        <f>VLOOKUP(B139,happinessALL!$B$8:$N$431,VLOOKUP(frontsheet!$B$11,years!$A$1:$B$12,2,FALSE),FALSE)</f>
        <v>8.0399999999999991</v>
      </c>
      <c r="F139" s="9"/>
      <c r="G139" s="9"/>
      <c r="H139" s="9"/>
      <c r="I139" s="21"/>
      <c r="M139" t="s">
        <v>146</v>
      </c>
      <c r="N139" t="str">
        <f>VLOOKUP(M139,class!A$1:B$370,2,FALSE)</f>
        <v>London borough</v>
      </c>
      <c r="O139" s="22" t="str">
        <f>IFERROR(IFERROR(VLOOKUP(M139,classifications!$A$3:$B$340,2,FALSE),VLOOKUP(N139,'higher class'!$A$2:$B$33,2,FALSE)),"")</f>
        <v>Urban with Major Conurbation</v>
      </c>
      <c r="P139" s="7">
        <f t="shared" si="17"/>
        <v>7.2</v>
      </c>
      <c r="Q139" s="49">
        <f t="shared" si="18"/>
        <v>60</v>
      </c>
      <c r="R139" s="49">
        <f t="shared" si="16"/>
        <v>60</v>
      </c>
      <c r="Z139" s="7"/>
    </row>
    <row r="140" spans="1:26" ht="14.4" x14ac:dyDescent="0.3">
      <c r="A140" s="22" t="s">
        <v>498</v>
      </c>
      <c r="B140" s="23" t="s">
        <v>97</v>
      </c>
      <c r="C140" s="22" t="str">
        <f>IFERROR(IFERROR(VLOOKUP(B140,classifications!$A$3:$B$330,2,FALSE),VLOOKUP(B140,'higher class'!$A$2:$B$33,2,FALSE)),"")</f>
        <v>Urban with Significant Rural (rural including hub towns 26-49%)</v>
      </c>
      <c r="D140" s="22" t="str">
        <f>VLOOKUP(B140,region!$A$1:$B$344,2,FALSE)</f>
        <v>WM</v>
      </c>
      <c r="E140" s="17">
        <f>VLOOKUP(B140,happinessALL!$B$8:$N$431,VLOOKUP(frontsheet!$B$11,years!$A$1:$B$12,2,FALSE),FALSE)</f>
        <v>7.73</v>
      </c>
      <c r="F140" s="9"/>
      <c r="G140" s="9"/>
      <c r="H140" s="9"/>
      <c r="I140" s="21"/>
      <c r="M140" t="s">
        <v>147</v>
      </c>
      <c r="N140" t="str">
        <f>VLOOKUP(M140,class!A$1:B$370,2,FALSE)</f>
        <v>London borough</v>
      </c>
      <c r="O140" s="22" t="str">
        <f>IFERROR(IFERROR(VLOOKUP(M140,classifications!$A$3:$B$340,2,FALSE),VLOOKUP(N140,'higher class'!$A$2:$B$33,2,FALSE)),"")</f>
        <v>Urban with Major Conurbation</v>
      </c>
      <c r="P140" s="7">
        <f t="shared" si="17"/>
        <v>7.23</v>
      </c>
      <c r="Q140" s="49">
        <f t="shared" si="18"/>
        <v>55</v>
      </c>
      <c r="R140" s="49">
        <f t="shared" si="16"/>
        <v>55</v>
      </c>
      <c r="Z140" s="7"/>
    </row>
    <row r="141" spans="1:26" ht="14.4" x14ac:dyDescent="0.3">
      <c r="A141" s="22" t="s">
        <v>499</v>
      </c>
      <c r="B141" s="23" t="s">
        <v>160</v>
      </c>
      <c r="C141" s="22" t="str">
        <f>IFERROR(IFERROR(VLOOKUP(B141,classifications!$A$3:$B$330,2,FALSE),VLOOKUP(B141,'higher class'!$A$2:$B$33,2,FALSE)),"")</f>
        <v>Urban with Significant Rural (rural including hub towns 26-49%)</v>
      </c>
      <c r="D141" s="22" t="str">
        <f>VLOOKUP(B141,region!$A$1:$B$344,2,FALSE)</f>
        <v>WM</v>
      </c>
      <c r="E141" s="17">
        <f>VLOOKUP(B141,happinessALL!$B$8:$N$431,VLOOKUP(frontsheet!$B$11,years!$A$1:$B$12,2,FALSE),FALSE)</f>
        <v>7.44</v>
      </c>
      <c r="F141" s="9"/>
      <c r="G141" s="9"/>
      <c r="H141" s="9"/>
      <c r="I141" s="21"/>
      <c r="M141" t="s">
        <v>149</v>
      </c>
      <c r="N141" t="str">
        <f>VLOOKUP(M141,class!A$1:B$370,2,FALSE)</f>
        <v>Shire district</v>
      </c>
      <c r="O141" s="22" t="str">
        <f>IFERROR(IFERROR(VLOOKUP(M141,classifications!$A$3:$B$340,2,FALSE),VLOOKUP(N141,'higher class'!$A$2:$B$33,2,FALSE)),"")</f>
        <v xml:space="preserve">Largely Rural (rural including hub towns 50-79%) </v>
      </c>
      <c r="P141" s="7">
        <f t="shared" si="17"/>
        <v>7.45</v>
      </c>
      <c r="Q141" s="49">
        <f t="shared" si="18"/>
        <v>23</v>
      </c>
      <c r="R141" s="49">
        <f t="shared" si="16"/>
        <v>23</v>
      </c>
      <c r="Z141" s="7"/>
    </row>
    <row r="142" spans="1:26" ht="14.4" x14ac:dyDescent="0.3">
      <c r="A142" s="22" t="s">
        <v>500</v>
      </c>
      <c r="B142" s="23" t="s">
        <v>182</v>
      </c>
      <c r="C142" s="22" t="str">
        <f>IFERROR(IFERROR(VLOOKUP(B142,classifications!$A$3:$B$330,2,FALSE),VLOOKUP(B142,'higher class'!$A$2:$B$33,2,FALSE)),"")</f>
        <v>Urban with City and Town</v>
      </c>
      <c r="D142" s="22" t="str">
        <f>VLOOKUP(B142,region!$A$1:$B$344,2,FALSE)</f>
        <v>WM</v>
      </c>
      <c r="E142" s="17">
        <f>VLOOKUP(B142,happinessALL!$B$8:$N$431,VLOOKUP(frontsheet!$B$11,years!$A$1:$B$12,2,FALSE),FALSE)</f>
        <v>7.27</v>
      </c>
      <c r="F142" s="9"/>
      <c r="G142" s="9"/>
      <c r="H142" s="9"/>
      <c r="I142" s="21"/>
      <c r="M142" t="s">
        <v>150</v>
      </c>
      <c r="N142" t="str">
        <f>VLOOKUP(M142,class!A$1:B$370,2,FALSE)</f>
        <v>Unitary authority</v>
      </c>
      <c r="O142" s="22" t="str">
        <f>IFERROR(IFERROR(VLOOKUP(M142,classifications!$A$3:$B$340,2,FALSE),VLOOKUP(N142,'higher class'!$A$2:$B$33,2,FALSE)),"")</f>
        <v>Urban with City and Town</v>
      </c>
      <c r="P142" s="7">
        <f t="shared" si="17"/>
        <v>7.32</v>
      </c>
      <c r="Q142" s="49">
        <f t="shared" si="18"/>
        <v>54</v>
      </c>
      <c r="R142" s="49">
        <f t="shared" si="16"/>
        <v>54</v>
      </c>
      <c r="Z142" s="7"/>
    </row>
    <row r="143" spans="1:26" ht="14.4" x14ac:dyDescent="0.3">
      <c r="A143" s="22" t="s">
        <v>501</v>
      </c>
      <c r="B143" s="23" t="s">
        <v>254</v>
      </c>
      <c r="C143" s="22" t="str">
        <f>IFERROR(IFERROR(VLOOKUP(B143,classifications!$A$3:$B$330,2,FALSE),VLOOKUP(B143,'higher class'!$A$2:$B$33,2,FALSE)),"")</f>
        <v>Urban with Significant Rural (rural including hub towns 26-49%)</v>
      </c>
      <c r="D143" s="22" t="str">
        <f>VLOOKUP(B143,region!$A$1:$B$344,2,FALSE)</f>
        <v>WM</v>
      </c>
      <c r="E143" s="17">
        <f>VLOOKUP(B143,happinessALL!$B$8:$N$431,VLOOKUP(frontsheet!$B$11,years!$A$1:$B$12,2,FALSE),FALSE)</f>
        <v>7.64</v>
      </c>
      <c r="F143" s="9"/>
      <c r="G143" s="9"/>
      <c r="H143" s="9"/>
      <c r="I143" s="21"/>
      <c r="M143" t="s">
        <v>151</v>
      </c>
      <c r="N143" t="str">
        <f>VLOOKUP(M143,class!A$1:B$370,2,FALSE)</f>
        <v>London borough</v>
      </c>
      <c r="O143" s="22" t="str">
        <f>IFERROR(IFERROR(VLOOKUP(M143,classifications!$A$3:$B$340,2,FALSE),VLOOKUP(N143,'higher class'!$A$2:$B$33,2,FALSE)),"")</f>
        <v>Urban with Major Conurbation</v>
      </c>
      <c r="P143" s="7">
        <f t="shared" si="17"/>
        <v>7.25</v>
      </c>
      <c r="Q143" s="49">
        <f t="shared" si="18"/>
        <v>49</v>
      </c>
      <c r="R143" s="49">
        <f t="shared" si="16"/>
        <v>49</v>
      </c>
      <c r="Z143" s="7"/>
    </row>
    <row r="144" spans="1:26" ht="14.4" x14ac:dyDescent="0.3">
      <c r="A144" s="22" t="s">
        <v>502</v>
      </c>
      <c r="B144" s="23" t="s">
        <v>263</v>
      </c>
      <c r="C144" s="22" t="str">
        <f>IFERROR(IFERROR(VLOOKUP(B144,classifications!$A$3:$B$330,2,FALSE),VLOOKUP(B144,'higher class'!$A$2:$B$33,2,FALSE)),"")</f>
        <v>Urban with Significant Rural (rural including hub towns 26-49%)</v>
      </c>
      <c r="D144" s="22" t="str">
        <f>VLOOKUP(B144,region!$A$1:$B$344,2,FALSE)</f>
        <v>WM</v>
      </c>
      <c r="E144" s="17">
        <f>VLOOKUP(B144,happinessALL!$B$8:$N$431,VLOOKUP(frontsheet!$B$11,years!$A$1:$B$12,2,FALSE),FALSE)</f>
        <v>7.08</v>
      </c>
      <c r="F144" s="9"/>
      <c r="G144" s="9"/>
      <c r="H144" s="9"/>
      <c r="I144" s="21"/>
      <c r="M144" t="s">
        <v>152</v>
      </c>
      <c r="N144" t="str">
        <f>VLOOKUP(M144,class!A$1:B$370,2,FALSE)</f>
        <v>Metropolitan district</v>
      </c>
      <c r="O144" s="22" t="str">
        <f>IFERROR(IFERROR(VLOOKUP(M144,classifications!$A$3:$B$340,2,FALSE),VLOOKUP(N144,'higher class'!$A$2:$B$33,2,FALSE)),"")</f>
        <v>Urban with Major Conurbation</v>
      </c>
      <c r="P144" s="7">
        <f t="shared" si="17"/>
        <v>7.22</v>
      </c>
      <c r="Q144" s="49">
        <f t="shared" si="18"/>
        <v>56</v>
      </c>
      <c r="R144" s="49">
        <f t="shared" si="16"/>
        <v>56</v>
      </c>
      <c r="Z144" s="7"/>
    </row>
    <row r="145" spans="1:26" ht="14.4" x14ac:dyDescent="0.3">
      <c r="A145" s="22" t="s">
        <v>503</v>
      </c>
      <c r="B145" s="23" t="s">
        <v>264</v>
      </c>
      <c r="C145" s="22" t="str">
        <f>IFERROR(IFERROR(VLOOKUP(B145,classifications!$A$3:$B$330,2,FALSE),VLOOKUP(B145,'higher class'!$A$2:$B$33,2,FALSE)),"")</f>
        <v xml:space="preserve">Largely Rural (rural including hub towns 50-79%) </v>
      </c>
      <c r="D145" s="22" t="str">
        <f>VLOOKUP(B145,region!$A$1:$B$344,2,FALSE)</f>
        <v>WM</v>
      </c>
      <c r="E145" s="17">
        <f>VLOOKUP(B145,happinessALL!$B$8:$N$431,VLOOKUP(frontsheet!$B$11,years!$A$1:$B$12,2,FALSE),FALSE)</f>
        <v>7.28</v>
      </c>
      <c r="F145" s="9"/>
      <c r="G145" s="9"/>
      <c r="H145" s="9"/>
      <c r="I145" s="21"/>
      <c r="M145" t="s">
        <v>153</v>
      </c>
      <c r="N145" t="str">
        <f>VLOOKUP(M145,class!A$1:B$370,2,FALSE)</f>
        <v>Metropolitan district</v>
      </c>
      <c r="O145" s="22" t="str">
        <f>IFERROR(IFERROR(VLOOKUP(M145,classifications!$A$3:$B$340,2,FALSE),VLOOKUP(N145,'higher class'!$A$2:$B$33,2,FALSE)),"")</f>
        <v>Urban with Major Conurbation</v>
      </c>
      <c r="P145" s="7">
        <f t="shared" si="17"/>
        <v>7.24</v>
      </c>
      <c r="Q145" s="49">
        <f t="shared" si="18"/>
        <v>53</v>
      </c>
      <c r="R145" s="49">
        <f t="shared" si="16"/>
        <v>53</v>
      </c>
      <c r="Z145" s="7"/>
    </row>
    <row r="146" spans="1:26" ht="14.4" x14ac:dyDescent="0.3">
      <c r="A146" s="22" t="s">
        <v>504</v>
      </c>
      <c r="B146" s="23" t="s">
        <v>278</v>
      </c>
      <c r="C146" s="22" t="str">
        <f>IFERROR(IFERROR(VLOOKUP(B146,classifications!$A$3:$B$330,2,FALSE),VLOOKUP(B146,'higher class'!$A$2:$B$33,2,FALSE)),"")</f>
        <v>Urban with City and Town</v>
      </c>
      <c r="D146" s="22" t="str">
        <f>VLOOKUP(B146,region!$A$1:$B$344,2,FALSE)</f>
        <v>WM</v>
      </c>
      <c r="E146" s="17">
        <f>VLOOKUP(B146,happinessALL!$B$8:$N$431,VLOOKUP(frontsheet!$B$11,years!$A$1:$B$12,2,FALSE),FALSE)</f>
        <v>7.77</v>
      </c>
      <c r="F146" s="9"/>
      <c r="G146" s="9"/>
      <c r="H146" s="9"/>
      <c r="I146" s="21"/>
      <c r="M146" t="s">
        <v>154</v>
      </c>
      <c r="N146" t="str">
        <f>VLOOKUP(M146,class!A$1:B$370,2,FALSE)</f>
        <v>London borough</v>
      </c>
      <c r="O146" s="22" t="str">
        <f>IFERROR(IFERROR(VLOOKUP(M146,classifications!$A$3:$B$340,2,FALSE),VLOOKUP(N146,'higher class'!$A$2:$B$33,2,FALSE)),"")</f>
        <v>Urban with Major Conurbation</v>
      </c>
      <c r="P146" s="7">
        <f t="shared" si="17"/>
        <v>7.5</v>
      </c>
      <c r="Q146" s="49">
        <f t="shared" si="18"/>
        <v>16</v>
      </c>
      <c r="R146" s="49">
        <f t="shared" si="16"/>
        <v>16</v>
      </c>
      <c r="Z146" s="7"/>
    </row>
    <row r="147" spans="1:26" ht="14.4" x14ac:dyDescent="0.3">
      <c r="A147" s="22" t="s">
        <v>505</v>
      </c>
      <c r="B147" s="23" t="s">
        <v>350</v>
      </c>
      <c r="C147" s="22" t="str">
        <f>IFERROR(IFERROR(VLOOKUP(B147,classifications!$A$3:$B$330,2,FALSE),VLOOKUP(B147,'higher class'!$A$2:$B$33,2,FALSE)),"")</f>
        <v>Urban with Significant Rural</v>
      </c>
      <c r="D147" s="22" t="str">
        <f>VLOOKUP(B147,region!$A$1:$B$344,2,FALSE)</f>
        <v>WM</v>
      </c>
      <c r="E147" s="17">
        <f>VLOOKUP(B147,happinessALL!$B$8:$N$431,VLOOKUP(frontsheet!$B$11,years!$A$1:$B$12,2,FALSE),FALSE)</f>
        <v>7.31</v>
      </c>
      <c r="F147" s="9"/>
      <c r="G147" s="9"/>
      <c r="H147" s="9"/>
      <c r="I147" s="21"/>
      <c r="M147" t="s">
        <v>155</v>
      </c>
      <c r="N147" t="str">
        <f>VLOOKUP(M147,class!A$1:B$370,2,FALSE)</f>
        <v>Shire district</v>
      </c>
      <c r="O147" s="22" t="str">
        <f>IFERROR(IFERROR(VLOOKUP(M147,classifications!$A$3:$B$340,2,FALSE),VLOOKUP(N147,'higher class'!$A$2:$B$33,2,FALSE)),"")</f>
        <v>Urban with Significant Rural (rural including hub towns 26-49%)</v>
      </c>
      <c r="P147" s="7">
        <f t="shared" si="17"/>
        <v>7.78</v>
      </c>
      <c r="Q147" s="49">
        <f t="shared" si="18"/>
        <v>5</v>
      </c>
      <c r="R147" s="49">
        <f t="shared" si="16"/>
        <v>5</v>
      </c>
      <c r="Z147" s="7"/>
    </row>
    <row r="148" spans="1:26" ht="14.4" x14ac:dyDescent="0.3">
      <c r="A148" s="22" t="s">
        <v>506</v>
      </c>
      <c r="B148" s="23" t="s">
        <v>194</v>
      </c>
      <c r="C148" s="22" t="str">
        <f>IFERROR(IFERROR(VLOOKUP(B148,classifications!$A$3:$B$330,2,FALSE),VLOOKUP(B148,'higher class'!$A$2:$B$33,2,FALSE)),"")</f>
        <v xml:space="preserve">Mainly Rural (rural including hub towns &gt;=80%) </v>
      </c>
      <c r="D148" s="22" t="str">
        <f>VLOOKUP(B148,region!$A$1:$B$344,2,FALSE)</f>
        <v>WM</v>
      </c>
      <c r="E148" s="17">
        <f>VLOOKUP(B148,happinessALL!$B$8:$N$431,VLOOKUP(frontsheet!$B$11,years!$A$1:$B$12,2,FALSE),FALSE)</f>
        <v>7.62</v>
      </c>
      <c r="F148" s="9"/>
      <c r="G148" s="9"/>
      <c r="H148" s="9"/>
      <c r="I148" s="21"/>
      <c r="M148" t="s">
        <v>156</v>
      </c>
      <c r="N148" t="str">
        <f>VLOOKUP(M148,class!A$1:B$370,2,FALSE)</f>
        <v>Metropolitan district</v>
      </c>
      <c r="O148" s="22" t="str">
        <f>IFERROR(IFERROR(VLOOKUP(M148,classifications!$A$3:$B$340,2,FALSE),VLOOKUP(N148,'higher class'!$A$2:$B$33,2,FALSE)),"")</f>
        <v>Urban with Major Conurbation</v>
      </c>
      <c r="P148" s="7">
        <f t="shared" si="17"/>
        <v>7.28</v>
      </c>
      <c r="Q148" s="49">
        <f t="shared" si="18"/>
        <v>42</v>
      </c>
      <c r="R148" s="49">
        <f t="shared" si="16"/>
        <v>42</v>
      </c>
      <c r="Z148" s="7"/>
    </row>
    <row r="149" spans="1:26" ht="14.4" x14ac:dyDescent="0.3">
      <c r="A149" s="22" t="s">
        <v>507</v>
      </c>
      <c r="B149" s="23" t="s">
        <v>200</v>
      </c>
      <c r="C149" s="22" t="str">
        <f>IFERROR(IFERROR(VLOOKUP(B149,classifications!$A$3:$B$330,2,FALSE),VLOOKUP(B149,'higher class'!$A$2:$B$33,2,FALSE)),"")</f>
        <v>Urban with City and Town</v>
      </c>
      <c r="D149" s="22" t="str">
        <f>VLOOKUP(B149,region!$A$1:$B$344,2,FALSE)</f>
        <v>WM</v>
      </c>
      <c r="E149" s="17">
        <f>VLOOKUP(B149,happinessALL!$B$8:$N$431,VLOOKUP(frontsheet!$B$11,years!$A$1:$B$12,2,FALSE),FALSE)</f>
        <v>7.01</v>
      </c>
      <c r="F149" s="9"/>
      <c r="G149" s="9"/>
      <c r="H149" s="9"/>
      <c r="I149" s="21"/>
      <c r="M149" t="s">
        <v>157</v>
      </c>
      <c r="N149" t="str">
        <f>VLOOKUP(M149,class!A$1:B$370,2,FALSE)</f>
        <v>Unitary authority</v>
      </c>
      <c r="O149" s="22" t="str">
        <f>IFERROR(IFERROR(VLOOKUP(M149,classifications!$A$3:$B$340,2,FALSE),VLOOKUP(N149,'higher class'!$A$2:$B$33,2,FALSE)),"")</f>
        <v>Urban with City and Town</v>
      </c>
      <c r="P149" s="7">
        <f t="shared" si="17"/>
        <v>7.24</v>
      </c>
      <c r="Q149" s="49">
        <f t="shared" si="18"/>
        <v>67</v>
      </c>
      <c r="R149" s="49">
        <f t="shared" si="16"/>
        <v>67</v>
      </c>
      <c r="Z149" s="7"/>
    </row>
    <row r="150" spans="1:26" ht="14.4" x14ac:dyDescent="0.3">
      <c r="A150" s="22" t="s">
        <v>508</v>
      </c>
      <c r="B150" s="23" t="s">
        <v>224</v>
      </c>
      <c r="C150" s="22" t="str">
        <f>IFERROR(IFERROR(VLOOKUP(B150,classifications!$A$3:$B$330,2,FALSE),VLOOKUP(B150,'higher class'!$A$2:$B$33,2,FALSE)),"")</f>
        <v>Urban with City and Town</v>
      </c>
      <c r="D150" s="22" t="str">
        <f>VLOOKUP(B150,region!$A$1:$B$344,2,FALSE)</f>
        <v>WM</v>
      </c>
      <c r="E150" s="17">
        <f>VLOOKUP(B150,happinessALL!$B$8:$N$431,VLOOKUP(frontsheet!$B$11,years!$A$1:$B$12,2,FALSE),FALSE)</f>
        <v>7.28</v>
      </c>
      <c r="F150" s="9"/>
      <c r="G150" s="9"/>
      <c r="H150" s="9"/>
      <c r="I150" s="21"/>
      <c r="M150" t="s">
        <v>158</v>
      </c>
      <c r="N150" t="str">
        <f>VLOOKUP(M150,class!A$1:B$370,2,FALSE)</f>
        <v>Shire district</v>
      </c>
      <c r="O150" s="22" t="str">
        <f>IFERROR(IFERROR(VLOOKUP(M150,classifications!$A$3:$B$340,2,FALSE),VLOOKUP(N150,'higher class'!$A$2:$B$33,2,FALSE)),"")</f>
        <v>Urban with Significant Rural (rural including hub towns 26-49%)</v>
      </c>
      <c r="P150" s="7">
        <f t="shared" si="17"/>
        <v>7.47</v>
      </c>
      <c r="Q150" s="49">
        <f t="shared" si="18"/>
        <v>31</v>
      </c>
      <c r="R150" s="49">
        <f t="shared" si="16"/>
        <v>31</v>
      </c>
      <c r="Z150" s="7"/>
    </row>
    <row r="151" spans="1:26" ht="14.4" x14ac:dyDescent="0.3">
      <c r="A151" s="22" t="s">
        <v>509</v>
      </c>
      <c r="B151" s="23" t="s">
        <v>269</v>
      </c>
      <c r="C151" s="22" t="str">
        <f>IFERROR(IFERROR(VLOOKUP(B151,classifications!$A$3:$B$330,2,FALSE),VLOOKUP(B151,'higher class'!$A$2:$B$33,2,FALSE)),"")</f>
        <v xml:space="preserve">Mainly Rural (rural including hub towns &gt;=80%) </v>
      </c>
      <c r="D151" s="22" t="str">
        <f>VLOOKUP(B151,region!$A$1:$B$344,2,FALSE)</f>
        <v>WM</v>
      </c>
      <c r="E151" s="17">
        <f>VLOOKUP(B151,happinessALL!$B$8:$N$431,VLOOKUP(frontsheet!$B$11,years!$A$1:$B$12,2,FALSE),FALSE)</f>
        <v>7.62</v>
      </c>
      <c r="F151" s="9"/>
      <c r="G151" s="9"/>
      <c r="H151" s="9"/>
      <c r="I151" s="21"/>
      <c r="M151" t="s">
        <v>159</v>
      </c>
      <c r="N151" t="str">
        <f>VLOOKUP(M151,class!A$1:B$370,2,FALSE)</f>
        <v>London borough</v>
      </c>
      <c r="O151" s="22" t="str">
        <f>IFERROR(IFERROR(VLOOKUP(M151,classifications!$A$3:$B$340,2,FALSE),VLOOKUP(N151,'higher class'!$A$2:$B$33,2,FALSE)),"")</f>
        <v>Urban with Major Conurbation</v>
      </c>
      <c r="P151" s="7">
        <f t="shared" si="17"/>
        <v>7.27</v>
      </c>
      <c r="Q151" s="49">
        <f t="shared" si="18"/>
        <v>46</v>
      </c>
      <c r="R151" s="49">
        <f t="shared" si="16"/>
        <v>46</v>
      </c>
      <c r="Z151" s="7"/>
    </row>
    <row r="152" spans="1:26" ht="14.4" x14ac:dyDescent="0.3">
      <c r="A152" s="22" t="s">
        <v>510</v>
      </c>
      <c r="B152" s="23" t="s">
        <v>302</v>
      </c>
      <c r="C152" s="22" t="str">
        <f>IFERROR(IFERROR(VLOOKUP(B152,classifications!$A$3:$B$330,2,FALSE),VLOOKUP(B152,'higher class'!$A$2:$B$33,2,FALSE)),"")</f>
        <v>Urban with City and Town</v>
      </c>
      <c r="D152" s="22" t="str">
        <f>VLOOKUP(B152,region!$A$1:$B$344,2,FALSE)</f>
        <v>WM</v>
      </c>
      <c r="E152" s="17">
        <f>VLOOKUP(B152,happinessALL!$B$8:$N$431,VLOOKUP(frontsheet!$B$11,years!$A$1:$B$12,2,FALSE),FALSE)</f>
        <v>7.16</v>
      </c>
      <c r="F152" s="9"/>
      <c r="G152" s="9"/>
      <c r="H152" s="9"/>
      <c r="I152" s="21"/>
      <c r="M152" t="s">
        <v>160</v>
      </c>
      <c r="N152" t="str">
        <f>VLOOKUP(M152,class!A$1:B$370,2,FALSE)</f>
        <v>Shire district</v>
      </c>
      <c r="O152" s="22" t="str">
        <f>IFERROR(IFERROR(VLOOKUP(M152,classifications!$A$3:$B$340,2,FALSE),VLOOKUP(N152,'higher class'!$A$2:$B$33,2,FALSE)),"")</f>
        <v>Urban with Significant Rural (rural including hub towns 26-49%)</v>
      </c>
      <c r="P152" s="7">
        <f t="shared" si="17"/>
        <v>7.44</v>
      </c>
      <c r="Q152" s="49">
        <f t="shared" si="18"/>
        <v>35</v>
      </c>
      <c r="R152" s="49">
        <f t="shared" si="16"/>
        <v>35</v>
      </c>
      <c r="Z152" s="7"/>
    </row>
    <row r="153" spans="1:26" ht="14.4" x14ac:dyDescent="0.3">
      <c r="A153" s="22" t="s">
        <v>511</v>
      </c>
      <c r="B153" s="23" t="s">
        <v>26</v>
      </c>
      <c r="C153" s="22" t="str">
        <f>IFERROR(IFERROR(VLOOKUP(B153,classifications!$A$3:$B$330,2,FALSE),VLOOKUP(B153,'higher class'!$A$2:$B$33,2,FALSE)),"")</f>
        <v>Urban with Major Conurbation</v>
      </c>
      <c r="D153" s="22" t="str">
        <f>VLOOKUP(B153,region!$A$1:$B$344,2,FALSE)</f>
        <v>WM</v>
      </c>
      <c r="E153" s="17">
        <f>VLOOKUP(B153,happinessALL!$B$8:$N$431,VLOOKUP(frontsheet!$B$11,years!$A$1:$B$12,2,FALSE),FALSE)</f>
        <v>7.18</v>
      </c>
      <c r="F153" s="9"/>
      <c r="G153" s="9"/>
      <c r="H153" s="9"/>
      <c r="I153" s="21"/>
      <c r="M153" t="s">
        <v>161</v>
      </c>
      <c r="N153" t="str">
        <f>VLOOKUP(M153,class!A$1:B$370,2,FALSE)</f>
        <v>Shire district</v>
      </c>
      <c r="O153" s="22" t="str">
        <f>IFERROR(IFERROR(VLOOKUP(M153,classifications!$A$3:$B$340,2,FALSE),VLOOKUP(N153,'higher class'!$A$2:$B$33,2,FALSE)),"")</f>
        <v>Urban with City and Town</v>
      </c>
      <c r="P153" s="7">
        <f t="shared" si="17"/>
        <v>6.57</v>
      </c>
      <c r="Q153" s="49">
        <f t="shared" si="18"/>
        <v>88</v>
      </c>
      <c r="R153" s="49">
        <f t="shared" si="16"/>
        <v>88</v>
      </c>
      <c r="Z153" s="7"/>
    </row>
    <row r="154" spans="1:26" ht="14.4" x14ac:dyDescent="0.3">
      <c r="A154" s="22" t="s">
        <v>512</v>
      </c>
      <c r="B154" s="23" t="s">
        <v>75</v>
      </c>
      <c r="C154" s="22" t="str">
        <f>IFERROR(IFERROR(VLOOKUP(B154,classifications!$A$3:$B$330,2,FALSE),VLOOKUP(B154,'higher class'!$A$2:$B$33,2,FALSE)),"")</f>
        <v>Urban with City and Town</v>
      </c>
      <c r="D154" s="22" t="str">
        <f>VLOOKUP(B154,region!$A$1:$B$344,2,FALSE)</f>
        <v>WM</v>
      </c>
      <c r="E154" s="17">
        <f>VLOOKUP(B154,happinessALL!$B$8:$N$431,VLOOKUP(frontsheet!$B$11,years!$A$1:$B$12,2,FALSE),FALSE)</f>
        <v>7.45</v>
      </c>
      <c r="F154" s="9"/>
      <c r="G154" s="9"/>
      <c r="H154" s="9"/>
      <c r="I154" s="21"/>
      <c r="M154" t="s">
        <v>162</v>
      </c>
      <c r="N154" t="str">
        <f>VLOOKUP(M154,class!A$1:B$370,2,FALSE)</f>
        <v>Metropolitan district</v>
      </c>
      <c r="O154" s="22" t="str">
        <f>IFERROR(IFERROR(VLOOKUP(M154,classifications!$A$3:$B$340,2,FALSE),VLOOKUP(N154,'higher class'!$A$2:$B$33,2,FALSE)),"")</f>
        <v>Urban with Major Conurbation</v>
      </c>
      <c r="P154" s="7">
        <f t="shared" si="17"/>
        <v>7.34</v>
      </c>
      <c r="Q154" s="49">
        <f t="shared" si="18"/>
        <v>36</v>
      </c>
      <c r="R154" s="49">
        <f t="shared" si="16"/>
        <v>36</v>
      </c>
      <c r="Z154" s="7"/>
    </row>
    <row r="155" spans="1:26" ht="14.4" x14ac:dyDescent="0.3">
      <c r="A155" s="22" t="s">
        <v>513</v>
      </c>
      <c r="B155" s="23" t="s">
        <v>87</v>
      </c>
      <c r="C155" s="22" t="str">
        <f>IFERROR(IFERROR(VLOOKUP(B155,classifications!$A$3:$B$330,2,FALSE),VLOOKUP(B155,'higher class'!$A$2:$B$33,2,FALSE)),"")</f>
        <v>Urban with Major Conurbation</v>
      </c>
      <c r="D155" s="22" t="str">
        <f>VLOOKUP(B155,region!$A$1:$B$344,2,FALSE)</f>
        <v>WM</v>
      </c>
      <c r="E155" s="17">
        <f>VLOOKUP(B155,happinessALL!$B$8:$N$431,VLOOKUP(frontsheet!$B$11,years!$A$1:$B$12,2,FALSE),FALSE)</f>
        <v>7.49</v>
      </c>
      <c r="F155" s="9"/>
      <c r="G155" s="9"/>
      <c r="H155" s="9"/>
      <c r="I155" s="21"/>
      <c r="M155" t="s">
        <v>163</v>
      </c>
      <c r="N155" t="str">
        <f>VLOOKUP(M155,class!A$1:B$370,2,FALSE)</f>
        <v>Unitary authority</v>
      </c>
      <c r="O155" s="22" t="str">
        <f>IFERROR(IFERROR(VLOOKUP(M155,classifications!$A$3:$B$340,2,FALSE),VLOOKUP(N155,'higher class'!$A$2:$B$33,2,FALSE)),"")</f>
        <v>Urban with City and Town</v>
      </c>
      <c r="P155" s="7">
        <f t="shared" si="17"/>
        <v>7.64</v>
      </c>
      <c r="Q155" s="49">
        <f t="shared" si="18"/>
        <v>18</v>
      </c>
      <c r="R155" s="49">
        <f t="shared" si="16"/>
        <v>18</v>
      </c>
      <c r="Z155" s="7"/>
    </row>
    <row r="156" spans="1:26" ht="14.4" x14ac:dyDescent="0.3">
      <c r="A156" s="22" t="s">
        <v>514</v>
      </c>
      <c r="B156" s="23" t="s">
        <v>231</v>
      </c>
      <c r="C156" s="22" t="str">
        <f>IFERROR(IFERROR(VLOOKUP(B156,classifications!$A$3:$B$330,2,FALSE),VLOOKUP(B156,'higher class'!$A$2:$B$33,2,FALSE)),"")</f>
        <v>Urban with Major Conurbation</v>
      </c>
      <c r="D156" s="22" t="str">
        <f>VLOOKUP(B156,region!$A$1:$B$344,2,FALSE)</f>
        <v>WM</v>
      </c>
      <c r="E156" s="17">
        <f>VLOOKUP(B156,happinessALL!$B$8:$N$431,VLOOKUP(frontsheet!$B$11,years!$A$1:$B$12,2,FALSE),FALSE)</f>
        <v>7.52</v>
      </c>
      <c r="F156" s="9"/>
      <c r="G156" s="9"/>
      <c r="H156" s="9"/>
      <c r="I156" s="21"/>
      <c r="M156" t="s">
        <v>164</v>
      </c>
      <c r="N156" t="str">
        <f>VLOOKUP(M156,class!A$1:B$370,2,FALSE)</f>
        <v>Shire district</v>
      </c>
      <c r="O156" s="22" t="str">
        <f>IFERROR(IFERROR(VLOOKUP(M156,classifications!$A$3:$B$340,2,FALSE),VLOOKUP(N156,'higher class'!$A$2:$B$33,2,FALSE)),"")</f>
        <v>Urban with Significant Rural (rural including hub towns 26-49%)</v>
      </c>
      <c r="P156" s="7">
        <f t="shared" si="17"/>
        <v>7.57</v>
      </c>
      <c r="Q156" s="49">
        <f t="shared" si="18"/>
        <v>21</v>
      </c>
      <c r="R156" s="49">
        <f t="shared" si="16"/>
        <v>21</v>
      </c>
      <c r="Z156" s="7"/>
    </row>
    <row r="157" spans="1:26" ht="14.4" x14ac:dyDescent="0.3">
      <c r="A157" s="22" t="s">
        <v>515</v>
      </c>
      <c r="B157" s="23" t="s">
        <v>240</v>
      </c>
      <c r="C157" s="22" t="str">
        <f>IFERROR(IFERROR(VLOOKUP(B157,classifications!$A$3:$B$330,2,FALSE),VLOOKUP(B157,'higher class'!$A$2:$B$33,2,FALSE)),"")</f>
        <v>Urban with Major Conurbation</v>
      </c>
      <c r="D157" s="22" t="str">
        <f>VLOOKUP(B157,region!$A$1:$B$344,2,FALSE)</f>
        <v>WM</v>
      </c>
      <c r="E157" s="17">
        <f>VLOOKUP(B157,happinessALL!$B$8:$N$431,VLOOKUP(frontsheet!$B$11,years!$A$1:$B$12,2,FALSE),FALSE)</f>
        <v>7.6</v>
      </c>
      <c r="F157" s="9"/>
      <c r="G157" s="9"/>
      <c r="H157" s="9"/>
      <c r="I157" s="21"/>
      <c r="M157" t="s">
        <v>165</v>
      </c>
      <c r="N157" t="str">
        <f>VLOOKUP(M157,class!A$1:B$370,2,FALSE)</f>
        <v>Shire district</v>
      </c>
      <c r="O157" s="22" t="str">
        <f>IFERROR(IFERROR(VLOOKUP(M157,classifications!$A$3:$B$340,2,FALSE),VLOOKUP(N157,'higher class'!$A$2:$B$33,2,FALSE)),"")</f>
        <v xml:space="preserve">Mainly Rural (rural including hub towns &gt;=80%) </v>
      </c>
      <c r="P157" s="7" t="str">
        <f t="shared" si="17"/>
        <v>x</v>
      </c>
      <c r="Q157" s="49">
        <f t="shared" si="18"/>
        <v>1</v>
      </c>
      <c r="R157" s="49">
        <f t="shared" si="16"/>
        <v>9999</v>
      </c>
      <c r="Z157" s="7"/>
    </row>
    <row r="158" spans="1:26" ht="14.4" x14ac:dyDescent="0.3">
      <c r="A158" s="22" t="s">
        <v>516</v>
      </c>
      <c r="B158" s="23" t="s">
        <v>298</v>
      </c>
      <c r="C158" s="22" t="str">
        <f>IFERROR(IFERROR(VLOOKUP(B158,classifications!$A$3:$B$330,2,FALSE),VLOOKUP(B158,'higher class'!$A$2:$B$33,2,FALSE)),"")</f>
        <v>Urban with Major Conurbation</v>
      </c>
      <c r="D158" s="22" t="str">
        <f>VLOOKUP(B158,region!$A$1:$B$344,2,FALSE)</f>
        <v>WM</v>
      </c>
      <c r="E158" s="17">
        <f>VLOOKUP(B158,happinessALL!$B$8:$N$431,VLOOKUP(frontsheet!$B$11,years!$A$1:$B$12,2,FALSE),FALSE)</f>
        <v>7.29</v>
      </c>
      <c r="F158" s="9"/>
      <c r="G158" s="9"/>
      <c r="H158" s="9"/>
      <c r="I158" s="21"/>
      <c r="M158" t="s">
        <v>166</v>
      </c>
      <c r="N158" t="str">
        <f>VLOOKUP(M158,class!A$1:B$370,2,FALSE)</f>
        <v>Shire district</v>
      </c>
      <c r="O158" s="22" t="str">
        <f>IFERROR(IFERROR(VLOOKUP(M158,classifications!$A$3:$B$340,2,FALSE),VLOOKUP(N158,'higher class'!$A$2:$B$33,2,FALSE)),"")</f>
        <v xml:space="preserve">Largely Rural (rural including hub towns 50-79%) </v>
      </c>
      <c r="P158" s="7">
        <f t="shared" si="17"/>
        <v>8.06</v>
      </c>
      <c r="Q158" s="49">
        <f t="shared" si="18"/>
        <v>1</v>
      </c>
      <c r="R158" s="49">
        <f t="shared" si="16"/>
        <v>1</v>
      </c>
      <c r="Z158" s="7"/>
    </row>
    <row r="159" spans="1:26" ht="14.4" x14ac:dyDescent="0.3">
      <c r="A159" s="22" t="s">
        <v>517</v>
      </c>
      <c r="B159" s="23" t="s">
        <v>325</v>
      </c>
      <c r="C159" s="22" t="str">
        <f>IFERROR(IFERROR(VLOOKUP(B159,classifications!$A$3:$B$330,2,FALSE),VLOOKUP(B159,'higher class'!$A$2:$B$33,2,FALSE)),"")</f>
        <v>Urban with Major Conurbation</v>
      </c>
      <c r="D159" s="22" t="str">
        <f>VLOOKUP(B159,region!$A$1:$B$344,2,FALSE)</f>
        <v>WM</v>
      </c>
      <c r="E159" s="17">
        <f>VLOOKUP(B159,happinessALL!$B$8:$N$431,VLOOKUP(frontsheet!$B$11,years!$A$1:$B$12,2,FALSE),FALSE)</f>
        <v>7.49</v>
      </c>
      <c r="F159" s="9"/>
      <c r="G159" s="9"/>
      <c r="H159" s="9"/>
      <c r="I159" s="21"/>
      <c r="M159" t="s">
        <v>167</v>
      </c>
      <c r="N159" t="str">
        <f>VLOOKUP(M159,class!A$1:B$370,2,FALSE)</f>
        <v>Metropolitan district</v>
      </c>
      <c r="O159" s="22" t="str">
        <f>IFERROR(IFERROR(VLOOKUP(M159,classifications!$A$3:$B$340,2,FALSE),VLOOKUP(N159,'higher class'!$A$2:$B$33,2,FALSE)),"")</f>
        <v>Urban with Major Conurbation</v>
      </c>
      <c r="P159" s="7">
        <f t="shared" si="17"/>
        <v>6.85</v>
      </c>
      <c r="Q159" s="49">
        <f t="shared" si="18"/>
        <v>74</v>
      </c>
      <c r="R159" s="49">
        <f t="shared" si="16"/>
        <v>74</v>
      </c>
      <c r="Z159" s="7"/>
    </row>
    <row r="160" spans="1:26" ht="14.4" x14ac:dyDescent="0.3">
      <c r="A160" s="22" t="s">
        <v>518</v>
      </c>
      <c r="B160" s="23" t="s">
        <v>352</v>
      </c>
      <c r="C160" s="22" t="str">
        <f>IFERROR(IFERROR(VLOOKUP(B160,classifications!$A$3:$B$330,2,FALSE),VLOOKUP(B160,'higher class'!$A$2:$B$33,2,FALSE)),"")</f>
        <v>Urban with Significant Rural</v>
      </c>
      <c r="D160" s="22" t="str">
        <f>VLOOKUP(B160,region!$A$1:$B$344,2,FALSE)</f>
        <v>WM</v>
      </c>
      <c r="E160" s="17">
        <f>VLOOKUP(B160,happinessALL!$B$8:$N$431,VLOOKUP(frontsheet!$B$11,years!$A$1:$B$12,2,FALSE),FALSE)</f>
        <v>7.58</v>
      </c>
      <c r="F160" s="9"/>
      <c r="G160" s="9"/>
      <c r="H160" s="9"/>
      <c r="I160" s="21"/>
      <c r="M160" t="s">
        <v>168</v>
      </c>
      <c r="N160" t="str">
        <f>VLOOKUP(M160,class!A$1:B$370,2,FALSE)</f>
        <v>Shire district</v>
      </c>
      <c r="O160" s="22" t="str">
        <f>IFERROR(IFERROR(VLOOKUP(M160,classifications!$A$3:$B$340,2,FALSE),VLOOKUP(N160,'higher class'!$A$2:$B$33,2,FALSE)),"")</f>
        <v>Urban with City and Town</v>
      </c>
      <c r="P160" s="7">
        <f t="shared" si="17"/>
        <v>7.4</v>
      </c>
      <c r="Q160" s="49">
        <f t="shared" si="18"/>
        <v>43</v>
      </c>
      <c r="R160" s="49">
        <f t="shared" si="16"/>
        <v>43</v>
      </c>
      <c r="Z160" s="7"/>
    </row>
    <row r="161" spans="1:26" ht="14.4" x14ac:dyDescent="0.3">
      <c r="A161" s="22" t="s">
        <v>519</v>
      </c>
      <c r="B161" s="23" t="s">
        <v>44</v>
      </c>
      <c r="C161" s="22" t="str">
        <f>IFERROR(IFERROR(VLOOKUP(B161,classifications!$A$3:$B$330,2,FALSE),VLOOKUP(B161,'higher class'!$A$2:$B$33,2,FALSE)),"")</f>
        <v>Urban with City and Town</v>
      </c>
      <c r="D161" s="22" t="str">
        <f>VLOOKUP(B161,region!$A$1:$B$344,2,FALSE)</f>
        <v>WM</v>
      </c>
      <c r="E161" s="17">
        <f>VLOOKUP(B161,happinessALL!$B$8:$N$431,VLOOKUP(frontsheet!$B$11,years!$A$1:$B$12,2,FALSE),FALSE)</f>
        <v>7.65</v>
      </c>
      <c r="F161" s="9"/>
      <c r="G161" s="9"/>
      <c r="H161" s="9"/>
      <c r="I161" s="21"/>
      <c r="M161" t="s">
        <v>169</v>
      </c>
      <c r="N161" t="str">
        <f>VLOOKUP(M161,class!A$1:B$370,2,FALSE)</f>
        <v>Unitary authority</v>
      </c>
      <c r="O161" s="22" t="str">
        <f>IFERROR(IFERROR(VLOOKUP(M161,classifications!$A$3:$B$340,2,FALSE),VLOOKUP(N161,'higher class'!$A$2:$B$33,2,FALSE)),"")</f>
        <v>Urban with City and Town</v>
      </c>
      <c r="P161" s="7">
        <f t="shared" si="17"/>
        <v>7.29</v>
      </c>
      <c r="Q161" s="49">
        <f t="shared" si="18"/>
        <v>59</v>
      </c>
      <c r="R161" s="49">
        <f t="shared" si="16"/>
        <v>59</v>
      </c>
      <c r="Z161" s="7"/>
    </row>
    <row r="162" spans="1:26" ht="14.4" x14ac:dyDescent="0.3">
      <c r="A162" s="22" t="s">
        <v>520</v>
      </c>
      <c r="B162" s="23" t="s">
        <v>166</v>
      </c>
      <c r="C162" s="22" t="str">
        <f>IFERROR(IFERROR(VLOOKUP(B162,classifications!$A$3:$B$330,2,FALSE),VLOOKUP(B162,'higher class'!$A$2:$B$33,2,FALSE)),"")</f>
        <v xml:space="preserve">Largely Rural (rural including hub towns 50-79%) </v>
      </c>
      <c r="D162" s="22" t="str">
        <f>VLOOKUP(B162,region!$A$1:$B$344,2,FALSE)</f>
        <v>WM</v>
      </c>
      <c r="E162" s="17">
        <f>VLOOKUP(B162,happinessALL!$B$8:$N$431,VLOOKUP(frontsheet!$B$11,years!$A$1:$B$12,2,FALSE),FALSE)</f>
        <v>8.06</v>
      </c>
      <c r="F162" s="9"/>
      <c r="G162" s="9"/>
      <c r="H162" s="9"/>
      <c r="I162" s="21"/>
      <c r="M162" t="s">
        <v>170</v>
      </c>
      <c r="N162" t="str">
        <f>VLOOKUP(M162,class!A$1:B$370,2,FALSE)</f>
        <v>Shire district</v>
      </c>
      <c r="O162" s="22" t="str">
        <f>IFERROR(IFERROR(VLOOKUP(M162,classifications!$A$3:$B$340,2,FALSE),VLOOKUP(N162,'higher class'!$A$2:$B$33,2,FALSE)),"")</f>
        <v xml:space="preserve">Mainly Rural (rural including hub towns &gt;=80%) </v>
      </c>
      <c r="P162" s="7">
        <f t="shared" si="17"/>
        <v>7.65</v>
      </c>
      <c r="Q162" s="49">
        <f t="shared" si="18"/>
        <v>14</v>
      </c>
      <c r="R162" s="49">
        <f t="shared" si="16"/>
        <v>14</v>
      </c>
      <c r="Z162" s="7"/>
    </row>
    <row r="163" spans="1:26" ht="14.4" x14ac:dyDescent="0.3">
      <c r="A163" s="22" t="s">
        <v>521</v>
      </c>
      <c r="B163" s="23" t="s">
        <v>214</v>
      </c>
      <c r="C163" s="22" t="str">
        <f>IFERROR(IFERROR(VLOOKUP(B163,classifications!$A$3:$B$330,2,FALSE),VLOOKUP(B163,'higher class'!$A$2:$B$33,2,FALSE)),"")</f>
        <v>Urban with City and Town</v>
      </c>
      <c r="D163" s="22" t="str">
        <f>VLOOKUP(B163,region!$A$1:$B$344,2,FALSE)</f>
        <v>WM</v>
      </c>
      <c r="E163" s="17">
        <f>VLOOKUP(B163,happinessALL!$B$8:$N$431,VLOOKUP(frontsheet!$B$11,years!$A$1:$B$12,2,FALSE),FALSE)</f>
        <v>7.55</v>
      </c>
      <c r="F163" s="9"/>
      <c r="G163" s="9"/>
      <c r="H163" s="9"/>
      <c r="I163" s="21"/>
      <c r="M163" t="s">
        <v>171</v>
      </c>
      <c r="N163" t="str">
        <f>VLOOKUP(M163,class!A$1:B$370,2,FALSE)</f>
        <v>Shire district</v>
      </c>
      <c r="O163" s="22" t="str">
        <f>IFERROR(IFERROR(VLOOKUP(M163,classifications!$A$3:$B$340,2,FALSE),VLOOKUP(N163,'higher class'!$A$2:$B$33,2,FALSE)),"")</f>
        <v xml:space="preserve">Mainly Rural (rural including hub towns &gt;=80%) </v>
      </c>
      <c r="P163" s="7">
        <f t="shared" si="17"/>
        <v>7.59</v>
      </c>
      <c r="Q163" s="49">
        <f t="shared" si="18"/>
        <v>22</v>
      </c>
      <c r="R163" s="49">
        <f t="shared" si="16"/>
        <v>22</v>
      </c>
      <c r="Z163" s="7"/>
    </row>
    <row r="164" spans="1:26" ht="14.4" x14ac:dyDescent="0.3">
      <c r="A164" s="22" t="s">
        <v>522</v>
      </c>
      <c r="B164" s="23" t="s">
        <v>326</v>
      </c>
      <c r="C164" s="22" t="str">
        <f>IFERROR(IFERROR(VLOOKUP(B164,classifications!$A$3:$B$330,2,FALSE),VLOOKUP(B164,'higher class'!$A$2:$B$33,2,FALSE)),"")</f>
        <v>Urban with City and Town</v>
      </c>
      <c r="D164" s="22" t="str">
        <f>VLOOKUP(B164,region!$A$1:$B$344,2,FALSE)</f>
        <v>WM</v>
      </c>
      <c r="E164" s="17">
        <f>VLOOKUP(B164,happinessALL!$B$8:$N$431,VLOOKUP(frontsheet!$B$11,years!$A$1:$B$12,2,FALSE),FALSE)</f>
        <v>7.5</v>
      </c>
      <c r="F164" s="9"/>
      <c r="G164" s="9"/>
      <c r="H164" s="9"/>
      <c r="I164" s="21"/>
      <c r="M164" t="s">
        <v>172</v>
      </c>
      <c r="N164" t="str">
        <f>VLOOKUP(M164,class!A$1:B$370,2,FALSE)</f>
        <v>London borough</v>
      </c>
      <c r="O164" s="22" t="str">
        <f>IFERROR(IFERROR(VLOOKUP(M164,classifications!$A$3:$B$340,2,FALSE),VLOOKUP(N164,'higher class'!$A$2:$B$33,2,FALSE)),"")</f>
        <v>Urban with Major Conurbation</v>
      </c>
      <c r="P164" s="7">
        <f t="shared" si="17"/>
        <v>7.39</v>
      </c>
      <c r="Q164" s="49">
        <f t="shared" si="18"/>
        <v>29</v>
      </c>
      <c r="R164" s="49">
        <f t="shared" si="16"/>
        <v>29</v>
      </c>
      <c r="Z164" s="7"/>
    </row>
    <row r="165" spans="1:26" ht="14.4" x14ac:dyDescent="0.3">
      <c r="A165" s="22" t="s">
        <v>523</v>
      </c>
      <c r="B165" s="23" t="s">
        <v>328</v>
      </c>
      <c r="C165" s="22" t="str">
        <f>IFERROR(IFERROR(VLOOKUP(B165,classifications!$A$3:$B$330,2,FALSE),VLOOKUP(B165,'higher class'!$A$2:$B$33,2,FALSE)),"")</f>
        <v xml:space="preserve">Mainly Rural (rural including hub towns &gt;=80%) </v>
      </c>
      <c r="D165" s="22" t="str">
        <f>VLOOKUP(B165,region!$A$1:$B$344,2,FALSE)</f>
        <v>WM</v>
      </c>
      <c r="E165" s="17">
        <f>VLOOKUP(B165,happinessALL!$B$8:$N$431,VLOOKUP(frontsheet!$B$11,years!$A$1:$B$12,2,FALSE),FALSE)</f>
        <v>7.24</v>
      </c>
      <c r="F165" s="9"/>
      <c r="G165" s="9"/>
      <c r="H165" s="9"/>
      <c r="I165" s="21"/>
      <c r="M165" t="s">
        <v>173</v>
      </c>
      <c r="N165" t="str">
        <f>VLOOKUP(M165,class!A$1:B$370,2,FALSE)</f>
        <v>Shire district</v>
      </c>
      <c r="O165" s="22" t="str">
        <f>IFERROR(IFERROR(VLOOKUP(M165,classifications!$A$3:$B$340,2,FALSE),VLOOKUP(N165,'higher class'!$A$2:$B$33,2,FALSE)),"")</f>
        <v xml:space="preserve">Mainly Rural (rural including hub towns &gt;=80%) </v>
      </c>
      <c r="P165" s="7">
        <f t="shared" si="17"/>
        <v>7.25</v>
      </c>
      <c r="Q165" s="49">
        <f t="shared" si="18"/>
        <v>34</v>
      </c>
      <c r="R165" s="49">
        <f t="shared" si="16"/>
        <v>34</v>
      </c>
      <c r="Z165" s="7"/>
    </row>
    <row r="166" spans="1:26" ht="14.4" x14ac:dyDescent="0.3">
      <c r="A166" s="22" t="s">
        <v>524</v>
      </c>
      <c r="B166" s="23" t="s">
        <v>331</v>
      </c>
      <c r="C166" s="22" t="str">
        <f>IFERROR(IFERROR(VLOOKUP(B166,classifications!$A$3:$B$330,2,FALSE),VLOOKUP(B166,'higher class'!$A$2:$B$33,2,FALSE)),"")</f>
        <v>Urban with Significant Rural (rural including hub towns 26-49%)</v>
      </c>
      <c r="D166" s="22" t="str">
        <f>VLOOKUP(B166,region!$A$1:$B$344,2,FALSE)</f>
        <v>WM</v>
      </c>
      <c r="E166" s="17">
        <f>VLOOKUP(B166,happinessALL!$B$8:$N$431,VLOOKUP(frontsheet!$B$11,years!$A$1:$B$12,2,FALSE),FALSE)</f>
        <v>7.71</v>
      </c>
      <c r="F166" s="9"/>
      <c r="G166" s="9"/>
      <c r="H166" s="9"/>
      <c r="I166" s="21"/>
      <c r="M166" t="s">
        <v>174</v>
      </c>
      <c r="N166" t="str">
        <f>VLOOKUP(M166,class!A$1:B$370,2,FALSE)</f>
        <v>Shire district</v>
      </c>
      <c r="O166" s="22" t="str">
        <f>IFERROR(IFERROR(VLOOKUP(M166,classifications!$A$3:$B$340,2,FALSE),VLOOKUP(N166,'higher class'!$A$2:$B$33,2,FALSE)),"")</f>
        <v xml:space="preserve">Mainly Rural (rural including hub towns &gt;=80%) </v>
      </c>
      <c r="P166" s="7">
        <f t="shared" si="17"/>
        <v>7.71</v>
      </c>
      <c r="Q166" s="49">
        <f t="shared" si="18"/>
        <v>11</v>
      </c>
      <c r="R166" s="49">
        <f t="shared" si="16"/>
        <v>11</v>
      </c>
      <c r="Z166" s="7"/>
    </row>
    <row r="167" spans="1:26" ht="14.4" x14ac:dyDescent="0.3">
      <c r="A167" s="22"/>
      <c r="B167" s="23"/>
      <c r="C167" s="22"/>
      <c r="D167" s="22"/>
      <c r="E167" s="9"/>
      <c r="F167" s="9"/>
      <c r="G167" s="9"/>
      <c r="H167" s="9"/>
      <c r="I167" s="21"/>
      <c r="M167" t="s">
        <v>175</v>
      </c>
      <c r="N167" t="str">
        <f>VLOOKUP(M167,class!A$1:B$370,2,FALSE)</f>
        <v>Shire district</v>
      </c>
      <c r="O167" s="22" t="str">
        <f>IFERROR(IFERROR(VLOOKUP(M167,classifications!$A$3:$B$340,2,FALSE),VLOOKUP(N167,'higher class'!$A$2:$B$33,2,FALSE)),"")</f>
        <v>Urban with City and Town</v>
      </c>
      <c r="P167" s="7">
        <f t="shared" si="17"/>
        <v>7.96</v>
      </c>
      <c r="Q167" s="49">
        <f t="shared" si="18"/>
        <v>4</v>
      </c>
      <c r="R167" s="49">
        <f t="shared" si="16"/>
        <v>4</v>
      </c>
      <c r="Z167" s="7"/>
    </row>
    <row r="168" spans="1:26" ht="14.4" x14ac:dyDescent="0.3">
      <c r="A168" s="19" t="s">
        <v>525</v>
      </c>
      <c r="B168" s="20" t="s">
        <v>526</v>
      </c>
      <c r="C168" s="45"/>
      <c r="D168" s="45"/>
      <c r="E168" s="17" t="str">
        <f>VLOOKUP(B168,happinessALL!$B$8:$N$431,VLOOKUP(frontsheet!$B$11,years!$A$1:$B$12,2,FALSE),FALSE)</f>
        <v>x</v>
      </c>
      <c r="F168" s="9"/>
      <c r="G168" s="9"/>
      <c r="H168" s="9"/>
      <c r="I168" s="21"/>
      <c r="M168" t="s">
        <v>176</v>
      </c>
      <c r="N168" t="str">
        <f>VLOOKUP(M168,class!A$1:B$370,2,FALSE)</f>
        <v>Unitary authority</v>
      </c>
      <c r="O168" s="22" t="str">
        <f>IFERROR(IFERROR(VLOOKUP(M168,classifications!$A$3:$B$340,2,FALSE),VLOOKUP(N168,'higher class'!$A$2:$B$33,2,FALSE)),"")</f>
        <v>Urban with City and Town</v>
      </c>
      <c r="P168" s="7">
        <f t="shared" si="17"/>
        <v>7.05</v>
      </c>
      <c r="Q168" s="49">
        <f t="shared" si="18"/>
        <v>79</v>
      </c>
      <c r="R168" s="49">
        <f t="shared" si="16"/>
        <v>79</v>
      </c>
      <c r="Z168" s="7"/>
    </row>
    <row r="169" spans="1:26" ht="14.4" x14ac:dyDescent="0.3">
      <c r="A169" s="22" t="s">
        <v>527</v>
      </c>
      <c r="B169" s="23" t="s">
        <v>24</v>
      </c>
      <c r="C169" s="22" t="str">
        <f>IFERROR(IFERROR(VLOOKUP(B169,classifications!$A$3:$B$330,2,FALSE),VLOOKUP(B169,'higher class'!$A$2:$B$33,2,FALSE)),"")</f>
        <v>Urban with Significant Rural (rural including hub towns 26-49%)</v>
      </c>
      <c r="D169" s="22" t="str">
        <f>VLOOKUP(B169,region!$A$1:$B$344,2,FALSE)</f>
        <v>EE</v>
      </c>
      <c r="E169" s="17">
        <f>VLOOKUP(B169,happinessALL!$B$8:$N$431,VLOOKUP(frontsheet!$B$11,years!$A$1:$B$12,2,FALSE),FALSE)</f>
        <v>7.59</v>
      </c>
      <c r="F169" s="9"/>
      <c r="G169" s="9"/>
      <c r="H169" s="9"/>
      <c r="I169" s="21"/>
      <c r="M169" t="s">
        <v>177</v>
      </c>
      <c r="N169" t="str">
        <f>VLOOKUP(M169,class!A$1:B$370,2,FALSE)</f>
        <v>Unitary authority</v>
      </c>
      <c r="O169" s="22" t="str">
        <f>IFERROR(IFERROR(VLOOKUP(M169,classifications!$A$3:$B$340,2,FALSE),VLOOKUP(N169,'higher class'!$A$2:$B$33,2,FALSE)),"")</f>
        <v>Urban with City and Town</v>
      </c>
      <c r="P169" s="7">
        <f t="shared" si="17"/>
        <v>7.4</v>
      </c>
      <c r="Q169" s="49">
        <f t="shared" si="18"/>
        <v>43</v>
      </c>
      <c r="R169" s="49">
        <f t="shared" si="16"/>
        <v>43</v>
      </c>
      <c r="Z169" s="7"/>
    </row>
    <row r="170" spans="1:26" ht="14.4" x14ac:dyDescent="0.3">
      <c r="A170" s="22" t="s">
        <v>528</v>
      </c>
      <c r="B170" s="23" t="s">
        <v>56</v>
      </c>
      <c r="C170" s="22" t="str">
        <f>IFERROR(IFERROR(VLOOKUP(B170,classifications!$A$3:$B$330,2,FALSE),VLOOKUP(B170,'higher class'!$A$2:$B$33,2,FALSE)),"")</f>
        <v xml:space="preserve">Largely Rural (rural including hub towns 50-79%) </v>
      </c>
      <c r="D170" s="22" t="str">
        <f>VLOOKUP(B170,region!$A$1:$B$344,2,FALSE)</f>
        <v>EE</v>
      </c>
      <c r="E170" s="17">
        <f>VLOOKUP(B170,happinessALL!$B$8:$N$431,VLOOKUP(frontsheet!$B$11,years!$A$1:$B$12,2,FALSE),FALSE)</f>
        <v>7.28</v>
      </c>
      <c r="F170" s="9"/>
      <c r="G170" s="9"/>
      <c r="H170" s="9"/>
      <c r="I170" s="21"/>
      <c r="M170" t="s">
        <v>178</v>
      </c>
      <c r="N170" t="str">
        <f>VLOOKUP(M170,class!A$1:B$370,2,FALSE)</f>
        <v>Shire district</v>
      </c>
      <c r="O170" s="22" t="str">
        <f>IFERROR(IFERROR(VLOOKUP(M170,classifications!$A$3:$B$340,2,FALSE),VLOOKUP(N170,'higher class'!$A$2:$B$33,2,FALSE)),"")</f>
        <v>Urban with Significant Rural (rural including hub towns 26-49%)</v>
      </c>
      <c r="P170" s="7">
        <f t="shared" si="17"/>
        <v>7.74</v>
      </c>
      <c r="Q170" s="49">
        <f t="shared" si="18"/>
        <v>7</v>
      </c>
      <c r="R170" s="49">
        <f t="shared" si="16"/>
        <v>7</v>
      </c>
      <c r="Z170" s="7"/>
    </row>
    <row r="171" spans="1:26" ht="14.4" x14ac:dyDescent="0.3">
      <c r="A171" s="22" t="s">
        <v>529</v>
      </c>
      <c r="B171" s="23" t="s">
        <v>163</v>
      </c>
      <c r="C171" s="22" t="str">
        <f>IFERROR(IFERROR(VLOOKUP(B171,classifications!$A$3:$B$330,2,FALSE),VLOOKUP(B171,'higher class'!$A$2:$B$33,2,FALSE)),"")</f>
        <v>Urban with City and Town</v>
      </c>
      <c r="D171" s="22" t="str">
        <f>VLOOKUP(B171,region!$A$1:$B$344,2,FALSE)</f>
        <v>EE</v>
      </c>
      <c r="E171" s="17">
        <f>VLOOKUP(B171,happinessALL!$B$8:$N$431,VLOOKUP(frontsheet!$B$11,years!$A$1:$B$12,2,FALSE),FALSE)</f>
        <v>7.64</v>
      </c>
      <c r="F171" s="9"/>
      <c r="G171" s="9"/>
      <c r="H171" s="9"/>
      <c r="I171" s="21"/>
      <c r="M171" t="s">
        <v>179</v>
      </c>
      <c r="N171" t="str">
        <f>VLOOKUP(M171,class!A$1:B$370,2,FALSE)</f>
        <v>Shire district</v>
      </c>
      <c r="O171" s="22" t="str">
        <f>IFERROR(IFERROR(VLOOKUP(M171,classifications!$A$3:$B$340,2,FALSE),VLOOKUP(N171,'higher class'!$A$2:$B$33,2,FALSE)),"")</f>
        <v>Urban with Significant Rural (rural including hub towns 26-49%)</v>
      </c>
      <c r="P171" s="7">
        <f t="shared" si="17"/>
        <v>7.49</v>
      </c>
      <c r="Q171" s="49">
        <f t="shared" si="18"/>
        <v>29</v>
      </c>
      <c r="R171" s="49">
        <f t="shared" si="16"/>
        <v>29</v>
      </c>
      <c r="Z171" s="7"/>
    </row>
    <row r="172" spans="1:26" ht="14.4" x14ac:dyDescent="0.3">
      <c r="A172" s="22" t="s">
        <v>530</v>
      </c>
      <c r="B172" s="23" t="s">
        <v>205</v>
      </c>
      <c r="C172" s="22" t="str">
        <f>IFERROR(IFERROR(VLOOKUP(B172,classifications!$A$3:$B$330,2,FALSE),VLOOKUP(B172,'higher class'!$A$2:$B$33,2,FALSE)),"")</f>
        <v>Urban with City and Town</v>
      </c>
      <c r="D172" s="22" t="str">
        <f>VLOOKUP(B172,region!$A$1:$B$344,2,FALSE)</f>
        <v>EE</v>
      </c>
      <c r="E172" s="17">
        <f>VLOOKUP(B172,happinessALL!$B$8:$N$431,VLOOKUP(frontsheet!$B$11,years!$A$1:$B$12,2,FALSE),FALSE)</f>
        <v>7.14</v>
      </c>
      <c r="F172" s="9"/>
      <c r="G172" s="9"/>
      <c r="H172" s="9"/>
      <c r="I172" s="21"/>
      <c r="M172" t="s">
        <v>180</v>
      </c>
      <c r="N172" t="str">
        <f>VLOOKUP(M172,class!A$1:B$370,2,FALSE)</f>
        <v>Shire district</v>
      </c>
      <c r="O172" s="22" t="str">
        <f>IFERROR(IFERROR(VLOOKUP(M172,classifications!$A$3:$B$340,2,FALSE),VLOOKUP(N172,'higher class'!$A$2:$B$33,2,FALSE)),"")</f>
        <v xml:space="preserve">Largely Rural (rural including hub towns 50-79%) </v>
      </c>
      <c r="P172" s="7">
        <f t="shared" si="17"/>
        <v>7.55</v>
      </c>
      <c r="Q172" s="49">
        <f t="shared" si="18"/>
        <v>19</v>
      </c>
      <c r="R172" s="49">
        <f t="shared" si="16"/>
        <v>19</v>
      </c>
      <c r="Z172" s="7"/>
    </row>
    <row r="173" spans="1:26" ht="14.4" x14ac:dyDescent="0.3">
      <c r="A173" s="22" t="s">
        <v>531</v>
      </c>
      <c r="B173" s="23" t="s">
        <v>257</v>
      </c>
      <c r="C173" s="22" t="str">
        <f>IFERROR(IFERROR(VLOOKUP(B173,classifications!$A$3:$B$330,2,FALSE),VLOOKUP(B173,'higher class'!$A$2:$B$33,2,FALSE)),"")</f>
        <v>Urban with City and Town</v>
      </c>
      <c r="D173" s="22" t="str">
        <f>VLOOKUP(B173,region!$A$1:$B$344,2,FALSE)</f>
        <v>EE</v>
      </c>
      <c r="E173" s="17">
        <f>VLOOKUP(B173,happinessALL!$B$8:$N$431,VLOOKUP(frontsheet!$B$11,years!$A$1:$B$12,2,FALSE),FALSE)</f>
        <v>7.31</v>
      </c>
      <c r="F173" s="9"/>
      <c r="G173" s="9"/>
      <c r="H173" s="9"/>
      <c r="I173" s="21"/>
      <c r="M173" t="s">
        <v>181</v>
      </c>
      <c r="N173" t="str">
        <f>VLOOKUP(M173,class!A$1:B$370,2,FALSE)</f>
        <v>Metropolitan district</v>
      </c>
      <c r="O173" s="22" t="str">
        <f>IFERROR(IFERROR(VLOOKUP(M173,classifications!$A$3:$B$340,2,FALSE),VLOOKUP(N173,'higher class'!$A$2:$B$33,2,FALSE)),"")</f>
        <v>Urban with Major Conurbation</v>
      </c>
      <c r="P173" s="7">
        <f t="shared" si="17"/>
        <v>7.28</v>
      </c>
      <c r="Q173" s="49">
        <f t="shared" si="18"/>
        <v>42</v>
      </c>
      <c r="R173" s="49">
        <f t="shared" ref="R173:R236" si="19">IF(P173="x",9999,Q173)</f>
        <v>42</v>
      </c>
      <c r="Z173" s="7"/>
    </row>
    <row r="174" spans="1:26" ht="14.4" x14ac:dyDescent="0.3">
      <c r="A174" s="22" t="s">
        <v>532</v>
      </c>
      <c r="B174" s="23" t="s">
        <v>288</v>
      </c>
      <c r="C174" s="22" t="str">
        <f>IFERROR(IFERROR(VLOOKUP(B174,classifications!$A$3:$B$330,2,FALSE),VLOOKUP(B174,'higher class'!$A$2:$B$33,2,FALSE)),"")</f>
        <v>Urban with Major Conurbation</v>
      </c>
      <c r="D174" s="22" t="str">
        <f>VLOOKUP(B174,region!$A$1:$B$344,2,FALSE)</f>
        <v>EE</v>
      </c>
      <c r="E174" s="17">
        <f>VLOOKUP(B174,happinessALL!$B$8:$N$431,VLOOKUP(frontsheet!$B$11,years!$A$1:$B$12,2,FALSE),FALSE)</f>
        <v>7.51</v>
      </c>
      <c r="F174" s="9"/>
      <c r="G174" s="9"/>
      <c r="H174" s="9"/>
      <c r="I174" s="21"/>
      <c r="M174" t="s">
        <v>182</v>
      </c>
      <c r="N174" t="str">
        <f>VLOOKUP(M174,class!A$1:B$370,2,FALSE)</f>
        <v>Shire district</v>
      </c>
      <c r="O174" s="22" t="str">
        <f>IFERROR(IFERROR(VLOOKUP(M174,classifications!$A$3:$B$340,2,FALSE),VLOOKUP(N174,'higher class'!$A$2:$B$33,2,FALSE)),"")</f>
        <v>Urban with City and Town</v>
      </c>
      <c r="P174" s="7">
        <f t="shared" si="17"/>
        <v>7.27</v>
      </c>
      <c r="Q174" s="49">
        <f t="shared" si="18"/>
        <v>66</v>
      </c>
      <c r="R174" s="49">
        <f t="shared" si="19"/>
        <v>66</v>
      </c>
      <c r="Z174" s="7"/>
    </row>
    <row r="175" spans="1:26" ht="14.4" x14ac:dyDescent="0.3">
      <c r="A175" s="22" t="s">
        <v>533</v>
      </c>
      <c r="B175" s="23" t="s">
        <v>883</v>
      </c>
      <c r="C175" s="22" t="str">
        <f>IFERROR(IFERROR(VLOOKUP(B175,classifications!$A$3:$B$330,2,FALSE),VLOOKUP(B175,'higher class'!$A$2:$B$33,2,FALSE)),"")</f>
        <v>Predominantly Rural</v>
      </c>
      <c r="D175" s="22" t="str">
        <f>VLOOKUP(B175,region!$A$1:$B$344,2,FALSE)</f>
        <v>EE</v>
      </c>
      <c r="E175" s="17">
        <f>VLOOKUP(B175,happinessALL!$B$8:$N$431,VLOOKUP(frontsheet!$B$11,years!$A$1:$B$12,2,FALSE),FALSE)</f>
        <v>7.31</v>
      </c>
      <c r="F175" s="9"/>
      <c r="G175" s="9"/>
      <c r="H175" s="9"/>
      <c r="I175" s="21"/>
      <c r="M175" t="s">
        <v>183</v>
      </c>
      <c r="N175" t="str">
        <f>VLOOKUP(M175,class!A$1:B$370,2,FALSE)</f>
        <v>London borough</v>
      </c>
      <c r="O175" s="22" t="str">
        <f>IFERROR(IFERROR(VLOOKUP(M175,classifications!$A$3:$B$340,2,FALSE),VLOOKUP(N175,'higher class'!$A$2:$B$33,2,FALSE)),"")</f>
        <v>Urban with Major Conurbation</v>
      </c>
      <c r="P175" s="7">
        <f t="shared" si="17"/>
        <v>8</v>
      </c>
      <c r="Q175" s="49">
        <f t="shared" si="18"/>
        <v>4</v>
      </c>
      <c r="R175" s="49">
        <f t="shared" si="19"/>
        <v>4</v>
      </c>
      <c r="Z175" s="7"/>
    </row>
    <row r="176" spans="1:26" ht="14.4" x14ac:dyDescent="0.3">
      <c r="A176" s="22" t="s">
        <v>534</v>
      </c>
      <c r="B176" s="23" t="s">
        <v>50</v>
      </c>
      <c r="C176" s="22" t="str">
        <f>IFERROR(IFERROR(VLOOKUP(B176,classifications!$A$3:$B$330,2,FALSE),VLOOKUP(B176,'higher class'!$A$2:$B$33,2,FALSE)),"")</f>
        <v>Urban with City and Town</v>
      </c>
      <c r="D176" s="22" t="str">
        <f>VLOOKUP(B176,region!$A$1:$B$344,2,FALSE)</f>
        <v>EE</v>
      </c>
      <c r="E176" s="17">
        <f>VLOOKUP(B176,happinessALL!$B$8:$N$431,VLOOKUP(frontsheet!$B$11,years!$A$1:$B$12,2,FALSE),FALSE)</f>
        <v>7.02</v>
      </c>
      <c r="F176" s="9"/>
      <c r="G176" s="9"/>
      <c r="H176" s="9"/>
      <c r="I176" s="21"/>
      <c r="M176" t="s">
        <v>184</v>
      </c>
      <c r="N176" t="str">
        <f>VLOOKUP(M176,class!A$1:B$370,2,FALSE)</f>
        <v>Shire district</v>
      </c>
      <c r="O176" s="22" t="str">
        <f>IFERROR(IFERROR(VLOOKUP(M176,classifications!$A$3:$B$340,2,FALSE),VLOOKUP(N176,'higher class'!$A$2:$B$33,2,FALSE)),"")</f>
        <v xml:space="preserve">Largely Rural (rural including hub towns 50-79%) </v>
      </c>
      <c r="P176" s="7">
        <f t="shared" si="17"/>
        <v>7.56</v>
      </c>
      <c r="Q176" s="49">
        <f t="shared" si="18"/>
        <v>17</v>
      </c>
      <c r="R176" s="49">
        <f t="shared" si="19"/>
        <v>17</v>
      </c>
      <c r="Z176" s="7"/>
    </row>
    <row r="177" spans="1:26" ht="14.4" x14ac:dyDescent="0.3">
      <c r="A177" s="22" t="s">
        <v>535</v>
      </c>
      <c r="B177" s="23" t="s">
        <v>89</v>
      </c>
      <c r="C177" s="22" t="str">
        <f>IFERROR(IFERROR(VLOOKUP(B177,classifications!$A$3:$B$330,2,FALSE),VLOOKUP(B177,'higher class'!$A$2:$B$33,2,FALSE)),"")</f>
        <v xml:space="preserve">Mainly Rural (rural including hub towns &gt;=80%) </v>
      </c>
      <c r="D177" s="22" t="str">
        <f>VLOOKUP(B177,region!$A$1:$B$344,2,FALSE)</f>
        <v>EE</v>
      </c>
      <c r="E177" s="17">
        <f>VLOOKUP(B177,happinessALL!$B$8:$N$431,VLOOKUP(frontsheet!$B$11,years!$A$1:$B$12,2,FALSE),FALSE)</f>
        <v>7.77</v>
      </c>
      <c r="F177" s="9"/>
      <c r="G177" s="9"/>
      <c r="H177" s="9"/>
      <c r="I177" s="21"/>
      <c r="M177" t="s">
        <v>186</v>
      </c>
      <c r="N177" t="str">
        <f>VLOOKUP(M177,class!A$1:B$370,2,FALSE)</f>
        <v>Shire district</v>
      </c>
      <c r="O177" s="22" t="str">
        <f>IFERROR(IFERROR(VLOOKUP(M177,classifications!$A$3:$B$340,2,FALSE),VLOOKUP(N177,'higher class'!$A$2:$B$33,2,FALSE)),"")</f>
        <v>Urban with City and Town</v>
      </c>
      <c r="P177" s="7">
        <f t="shared" si="17"/>
        <v>7.61</v>
      </c>
      <c r="Q177" s="49">
        <f t="shared" si="18"/>
        <v>21</v>
      </c>
      <c r="R177" s="49">
        <f t="shared" si="19"/>
        <v>21</v>
      </c>
      <c r="Z177" s="7"/>
    </row>
    <row r="178" spans="1:26" ht="14.4" x14ac:dyDescent="0.3">
      <c r="A178" s="22" t="s">
        <v>536</v>
      </c>
      <c r="B178" s="23" t="s">
        <v>108</v>
      </c>
      <c r="C178" s="22" t="str">
        <f>IFERROR(IFERROR(VLOOKUP(B178,classifications!$A$3:$B$330,2,FALSE),VLOOKUP(B178,'higher class'!$A$2:$B$33,2,FALSE)),"")</f>
        <v xml:space="preserve">Largely Rural (rural including hub towns 50-79%) </v>
      </c>
      <c r="D178" s="22" t="str">
        <f>VLOOKUP(B178,region!$A$1:$B$344,2,FALSE)</f>
        <v>EE</v>
      </c>
      <c r="E178" s="17">
        <f>VLOOKUP(B178,happinessALL!$B$8:$N$431,VLOOKUP(frontsheet!$B$11,years!$A$1:$B$12,2,FALSE),FALSE)</f>
        <v>7.57</v>
      </c>
      <c r="F178" s="9"/>
      <c r="G178" s="9"/>
      <c r="H178" s="9"/>
      <c r="I178" s="21"/>
      <c r="M178" t="s">
        <v>187</v>
      </c>
      <c r="N178" t="str">
        <f>VLOOKUP(M178,class!A$1:B$370,2,FALSE)</f>
        <v>Unitary authority</v>
      </c>
      <c r="O178" s="22" t="str">
        <f>IFERROR(IFERROR(VLOOKUP(M178,classifications!$A$3:$B$340,2,FALSE),VLOOKUP(N178,'higher class'!$A$2:$B$33,2,FALSE)),"")</f>
        <v>Urban with City and Town</v>
      </c>
      <c r="P178" s="7">
        <f t="shared" si="17"/>
        <v>7.82</v>
      </c>
      <c r="Q178" s="49">
        <f t="shared" si="18"/>
        <v>7</v>
      </c>
      <c r="R178" s="49">
        <f t="shared" si="19"/>
        <v>7</v>
      </c>
      <c r="Z178" s="7"/>
    </row>
    <row r="179" spans="1:26" ht="14.4" x14ac:dyDescent="0.3">
      <c r="A179" s="22" t="s">
        <v>537</v>
      </c>
      <c r="B179" s="23" t="s">
        <v>141</v>
      </c>
      <c r="C179" s="22" t="str">
        <f>IFERROR(IFERROR(VLOOKUP(B179,classifications!$A$3:$B$330,2,FALSE),VLOOKUP(B179,'higher class'!$A$2:$B$33,2,FALSE)),"")</f>
        <v xml:space="preserve">Mainly Rural (rural including hub towns &gt;=80%) </v>
      </c>
      <c r="D179" s="22" t="str">
        <f>VLOOKUP(B179,region!$A$1:$B$344,2,FALSE)</f>
        <v>EE</v>
      </c>
      <c r="E179" s="17">
        <f>VLOOKUP(B179,happinessALL!$B$8:$N$431,VLOOKUP(frontsheet!$B$11,years!$A$1:$B$12,2,FALSE),FALSE)</f>
        <v>7.3</v>
      </c>
      <c r="F179" s="9"/>
      <c r="G179" s="9"/>
      <c r="H179" s="9"/>
      <c r="I179" s="21"/>
      <c r="M179" t="s">
        <v>188</v>
      </c>
      <c r="N179" t="str">
        <f>VLOOKUP(M179,class!A$1:B$370,2,FALSE)</f>
        <v>Shire district</v>
      </c>
      <c r="O179" s="22" t="str">
        <f>IFERROR(IFERROR(VLOOKUP(M179,classifications!$A$3:$B$340,2,FALSE),VLOOKUP(N179,'higher class'!$A$2:$B$33,2,FALSE)),"")</f>
        <v>Urban with Significant Rural (rural including hub towns 26-49%)</v>
      </c>
      <c r="P179" s="7">
        <f t="shared" si="17"/>
        <v>7.59</v>
      </c>
      <c r="Q179" s="49">
        <f t="shared" si="18"/>
        <v>17</v>
      </c>
      <c r="R179" s="49">
        <f t="shared" si="19"/>
        <v>17</v>
      </c>
      <c r="Z179" s="7"/>
    </row>
    <row r="180" spans="1:26" ht="14.4" x14ac:dyDescent="0.3">
      <c r="A180" s="22" t="s">
        <v>538</v>
      </c>
      <c r="B180" s="23" t="s">
        <v>242</v>
      </c>
      <c r="C180" s="22" t="str">
        <f>IFERROR(IFERROR(VLOOKUP(B180,classifications!$A$3:$B$330,2,FALSE),VLOOKUP(B180,'higher class'!$A$2:$B$33,2,FALSE)),"")</f>
        <v xml:space="preserve">Largely Rural (rural including hub towns 50-79%) </v>
      </c>
      <c r="D180" s="22" t="str">
        <f>VLOOKUP(B180,region!$A$1:$B$344,2,FALSE)</f>
        <v>EE</v>
      </c>
      <c r="E180" s="17">
        <f>VLOOKUP(B180,happinessALL!$B$8:$N$431,VLOOKUP(frontsheet!$B$11,years!$A$1:$B$12,2,FALSE),FALSE)</f>
        <v>7.09</v>
      </c>
      <c r="F180" s="9"/>
      <c r="G180" s="9"/>
      <c r="H180" s="9"/>
      <c r="I180" s="21"/>
      <c r="M180" t="s">
        <v>189</v>
      </c>
      <c r="N180" t="str">
        <f>VLOOKUP(M180,class!A$1:B$370,2,FALSE)</f>
        <v>Shire district</v>
      </c>
      <c r="O180" s="22" t="str">
        <f>IFERROR(IFERROR(VLOOKUP(M180,classifications!$A$3:$B$340,2,FALSE),VLOOKUP(N180,'higher class'!$A$2:$B$33,2,FALSE)),"")</f>
        <v xml:space="preserve">Mainly Rural (rural including hub towns &gt;=80%) </v>
      </c>
      <c r="P180" s="7">
        <f t="shared" si="17"/>
        <v>8.09</v>
      </c>
      <c r="Q180" s="49">
        <f t="shared" si="18"/>
        <v>4</v>
      </c>
      <c r="R180" s="49">
        <f t="shared" si="19"/>
        <v>4</v>
      </c>
      <c r="Z180" s="7"/>
    </row>
    <row r="181" spans="1:26" ht="14.4" x14ac:dyDescent="0.3">
      <c r="A181" s="22" t="s">
        <v>539</v>
      </c>
      <c r="B181" s="23" t="s">
        <v>338</v>
      </c>
      <c r="C181" s="22" t="str">
        <f>IFERROR(IFERROR(VLOOKUP(B181,classifications!$A$3:$B$330,2,FALSE),VLOOKUP(B181,'higher class'!$A$2:$B$33,2,FALSE)),"")</f>
        <v>Urban with Significant Rural</v>
      </c>
      <c r="D181" s="22" t="str">
        <f>VLOOKUP(B181,region!$A$1:$B$344,2,FALSE)</f>
        <v>EE</v>
      </c>
      <c r="E181" s="17">
        <f>VLOOKUP(B181,happinessALL!$B$8:$N$431,VLOOKUP(frontsheet!$B$11,years!$A$1:$B$12,2,FALSE),FALSE)</f>
        <v>7.47</v>
      </c>
      <c r="F181" s="9"/>
      <c r="G181" s="9"/>
      <c r="H181" s="9"/>
      <c r="I181" s="21"/>
      <c r="M181" t="s">
        <v>190</v>
      </c>
      <c r="N181" t="str">
        <f>VLOOKUP(M181,class!A$1:B$370,2,FALSE)</f>
        <v>Unitary authority</v>
      </c>
      <c r="O181" s="22" t="str">
        <f>IFERROR(IFERROR(VLOOKUP(M181,classifications!$A$3:$B$340,2,FALSE),VLOOKUP(N181,'higher class'!$A$2:$B$33,2,FALSE)),"")</f>
        <v>Urban with Significant Rural (rural including hub towns 26-49%)</v>
      </c>
      <c r="P181" s="7">
        <f t="shared" si="17"/>
        <v>7.55</v>
      </c>
      <c r="Q181" s="49">
        <f t="shared" si="18"/>
        <v>26</v>
      </c>
      <c r="R181" s="49">
        <f t="shared" si="19"/>
        <v>26</v>
      </c>
      <c r="Z181" s="7"/>
    </row>
    <row r="182" spans="1:26" ht="14.4" x14ac:dyDescent="0.3">
      <c r="A182" s="22" t="s">
        <v>540</v>
      </c>
      <c r="B182" s="23" t="s">
        <v>20</v>
      </c>
      <c r="C182" s="22" t="str">
        <f>IFERROR(IFERROR(VLOOKUP(B182,classifications!$A$3:$B$330,2,FALSE),VLOOKUP(B182,'higher class'!$A$2:$B$33,2,FALSE)),"")</f>
        <v>Urban with City and Town</v>
      </c>
      <c r="D182" s="22" t="str">
        <f>VLOOKUP(B182,region!$A$1:$B$344,2,FALSE)</f>
        <v>EE</v>
      </c>
      <c r="E182" s="17">
        <f>VLOOKUP(B182,happinessALL!$B$8:$N$431,VLOOKUP(frontsheet!$B$11,years!$A$1:$B$12,2,FALSE),FALSE)</f>
        <v>7.43</v>
      </c>
      <c r="F182" s="9"/>
      <c r="G182" s="9"/>
      <c r="H182" s="9"/>
      <c r="I182" s="21"/>
      <c r="M182" t="s">
        <v>191</v>
      </c>
      <c r="N182" t="str">
        <f>VLOOKUP(M182,class!A$1:B$370,2,FALSE)</f>
        <v>Shire district</v>
      </c>
      <c r="O182" s="22" t="str">
        <f>IFERROR(IFERROR(VLOOKUP(M182,classifications!$A$3:$B$340,2,FALSE),VLOOKUP(N182,'higher class'!$A$2:$B$33,2,FALSE)),"")</f>
        <v xml:space="preserve">Mainly Rural (rural including hub towns &gt;=80%) </v>
      </c>
      <c r="P182" s="7">
        <f t="shared" si="17"/>
        <v>7.21</v>
      </c>
      <c r="Q182" s="49">
        <f t="shared" si="18"/>
        <v>37</v>
      </c>
      <c r="R182" s="49">
        <f t="shared" si="19"/>
        <v>37</v>
      </c>
      <c r="Z182" s="7"/>
    </row>
    <row r="183" spans="1:26" ht="14.4" x14ac:dyDescent="0.3">
      <c r="A183" s="22" t="s">
        <v>541</v>
      </c>
      <c r="B183" s="23" t="s">
        <v>36</v>
      </c>
      <c r="C183" s="22" t="str">
        <f>IFERROR(IFERROR(VLOOKUP(B183,classifications!$A$3:$B$330,2,FALSE),VLOOKUP(B183,'higher class'!$A$2:$B$33,2,FALSE)),"")</f>
        <v xml:space="preserve">Largely Rural (rural including hub towns 50-79%) </v>
      </c>
      <c r="D183" s="22" t="str">
        <f>VLOOKUP(B183,region!$A$1:$B$344,2,FALSE)</f>
        <v>EE</v>
      </c>
      <c r="E183" s="17">
        <f>VLOOKUP(B183,happinessALL!$B$8:$N$431,VLOOKUP(frontsheet!$B$11,years!$A$1:$B$12,2,FALSE),FALSE)</f>
        <v>7.57</v>
      </c>
      <c r="F183" s="9"/>
      <c r="G183" s="9"/>
      <c r="H183" s="9"/>
      <c r="I183" s="21"/>
      <c r="M183" t="s">
        <v>192</v>
      </c>
      <c r="N183" t="str">
        <f>VLOOKUP(M183,class!A$1:B$370,2,FALSE)</f>
        <v>Unitary authority</v>
      </c>
      <c r="O183" s="22" t="str">
        <f>IFERROR(IFERROR(VLOOKUP(M183,classifications!$A$3:$B$340,2,FALSE),VLOOKUP(N183,'higher class'!$A$2:$B$33,2,FALSE)),"")</f>
        <v>Urban with Significant Rural (rural including hub towns 26-49%)</v>
      </c>
      <c r="P183" s="7">
        <f t="shared" si="17"/>
        <v>7.6</v>
      </c>
      <c r="Q183" s="49">
        <f t="shared" si="18"/>
        <v>16</v>
      </c>
      <c r="R183" s="49">
        <f t="shared" si="19"/>
        <v>16</v>
      </c>
      <c r="Z183" s="7"/>
    </row>
    <row r="184" spans="1:26" ht="14.4" x14ac:dyDescent="0.3">
      <c r="A184" s="22" t="s">
        <v>542</v>
      </c>
      <c r="B184" s="23" t="s">
        <v>39</v>
      </c>
      <c r="C184" s="22" t="str">
        <f>IFERROR(IFERROR(VLOOKUP(B184,classifications!$A$3:$B$330,2,FALSE),VLOOKUP(B184,'higher class'!$A$2:$B$33,2,FALSE)),"")</f>
        <v>Urban with Significant Rural (rural including hub towns 26-49%)</v>
      </c>
      <c r="D184" s="22" t="str">
        <f>VLOOKUP(B184,region!$A$1:$B$344,2,FALSE)</f>
        <v>EE</v>
      </c>
      <c r="E184" s="17">
        <f>VLOOKUP(B184,happinessALL!$B$8:$N$431,VLOOKUP(frontsheet!$B$11,years!$A$1:$B$12,2,FALSE),FALSE)</f>
        <v>7.78</v>
      </c>
      <c r="F184" s="9"/>
      <c r="G184" s="9"/>
      <c r="H184" s="9"/>
      <c r="I184" s="21"/>
      <c r="M184" t="s">
        <v>193</v>
      </c>
      <c r="N184" t="str">
        <f>VLOOKUP(M184,class!A$1:B$370,2,FALSE)</f>
        <v>Metropolitan district</v>
      </c>
      <c r="O184" s="22" t="str">
        <f>IFERROR(IFERROR(VLOOKUP(M184,classifications!$A$3:$B$340,2,FALSE),VLOOKUP(N184,'higher class'!$A$2:$B$33,2,FALSE)),"")</f>
        <v>Urban with Major Conurbation</v>
      </c>
      <c r="P184" s="7">
        <f t="shared" si="17"/>
        <v>7.47</v>
      </c>
      <c r="Q184" s="49">
        <f t="shared" si="18"/>
        <v>22</v>
      </c>
      <c r="R184" s="49">
        <f t="shared" si="19"/>
        <v>22</v>
      </c>
      <c r="Z184" s="7"/>
    </row>
    <row r="185" spans="1:26" ht="14.4" x14ac:dyDescent="0.3">
      <c r="A185" s="22" t="s">
        <v>543</v>
      </c>
      <c r="B185" s="23" t="s">
        <v>55</v>
      </c>
      <c r="C185" s="22" t="str">
        <f>IFERROR(IFERROR(VLOOKUP(B185,classifications!$A$3:$B$330,2,FALSE),VLOOKUP(B185,'higher class'!$A$2:$B$33,2,FALSE)),"")</f>
        <v>Urban with City and Town</v>
      </c>
      <c r="D185" s="22" t="str">
        <f>VLOOKUP(B185,region!$A$1:$B$344,2,FALSE)</f>
        <v>EE</v>
      </c>
      <c r="E185" s="17">
        <f>VLOOKUP(B185,happinessALL!$B$8:$N$431,VLOOKUP(frontsheet!$B$11,years!$A$1:$B$12,2,FALSE),FALSE)</f>
        <v>7.58</v>
      </c>
      <c r="F185" s="9"/>
      <c r="G185" s="9"/>
      <c r="H185" s="9"/>
      <c r="I185" s="21"/>
      <c r="M185" t="s">
        <v>194</v>
      </c>
      <c r="N185" t="str">
        <f>VLOOKUP(M185,class!A$1:B$370,2,FALSE)</f>
        <v>Shire district</v>
      </c>
      <c r="O185" s="22" t="str">
        <f>IFERROR(IFERROR(VLOOKUP(M185,classifications!$A$3:$B$340,2,FALSE),VLOOKUP(N185,'higher class'!$A$2:$B$33,2,FALSE)),"")</f>
        <v xml:space="preserve">Mainly Rural (rural including hub towns &gt;=80%) </v>
      </c>
      <c r="P185" s="7">
        <f t="shared" si="17"/>
        <v>7.62</v>
      </c>
      <c r="Q185" s="49">
        <f t="shared" si="18"/>
        <v>19</v>
      </c>
      <c r="R185" s="49">
        <f t="shared" si="19"/>
        <v>19</v>
      </c>
      <c r="Z185" s="7"/>
    </row>
    <row r="186" spans="1:26" ht="14.4" x14ac:dyDescent="0.3">
      <c r="A186" s="22" t="s">
        <v>544</v>
      </c>
      <c r="B186" s="23" t="s">
        <v>58</v>
      </c>
      <c r="C186" s="22" t="str">
        <f>IFERROR(IFERROR(VLOOKUP(B186,classifications!$A$3:$B$330,2,FALSE),VLOOKUP(B186,'higher class'!$A$2:$B$33,2,FALSE)),"")</f>
        <v>Urban with City and Town</v>
      </c>
      <c r="D186" s="22" t="str">
        <f>VLOOKUP(B186,region!$A$1:$B$344,2,FALSE)</f>
        <v>EE</v>
      </c>
      <c r="E186" s="17">
        <f>VLOOKUP(B186,happinessALL!$B$8:$N$431,VLOOKUP(frontsheet!$B$11,years!$A$1:$B$12,2,FALSE),FALSE)</f>
        <v>7.79</v>
      </c>
      <c r="F186" s="9"/>
      <c r="G186" s="9"/>
      <c r="H186" s="9"/>
      <c r="I186" s="21"/>
      <c r="M186" t="s">
        <v>195</v>
      </c>
      <c r="N186" t="str">
        <f>VLOOKUP(M186,class!A$1:B$370,2,FALSE)</f>
        <v>Shire district</v>
      </c>
      <c r="O186" s="22" t="str">
        <f>IFERROR(IFERROR(VLOOKUP(M186,classifications!$A$3:$B$340,2,FALSE),VLOOKUP(N186,'higher class'!$A$2:$B$33,2,FALSE)),"")</f>
        <v xml:space="preserve">Largely Rural (rural including hub towns 50-79%) </v>
      </c>
      <c r="P186" s="7">
        <f t="shared" si="17"/>
        <v>6.98</v>
      </c>
      <c r="Q186" s="49">
        <f t="shared" si="18"/>
        <v>41</v>
      </c>
      <c r="R186" s="49">
        <f t="shared" si="19"/>
        <v>41</v>
      </c>
      <c r="Z186" s="7"/>
    </row>
    <row r="187" spans="1:26" ht="14.4" x14ac:dyDescent="0.3">
      <c r="A187" s="22" t="s">
        <v>545</v>
      </c>
      <c r="B187" s="23" t="s">
        <v>69</v>
      </c>
      <c r="C187" s="22" t="str">
        <f>IFERROR(IFERROR(VLOOKUP(B187,classifications!$A$3:$B$330,2,FALSE),VLOOKUP(B187,'higher class'!$A$2:$B$33,2,FALSE)),"")</f>
        <v>Urban with Significant Rural (rural including hub towns 26-49%)</v>
      </c>
      <c r="D187" s="22" t="str">
        <f>VLOOKUP(B187,region!$A$1:$B$344,2,FALSE)</f>
        <v>EE</v>
      </c>
      <c r="E187" s="17">
        <f>VLOOKUP(B187,happinessALL!$B$8:$N$431,VLOOKUP(frontsheet!$B$11,years!$A$1:$B$12,2,FALSE),FALSE)</f>
        <v>7.56</v>
      </c>
      <c r="F187" s="9"/>
      <c r="G187" s="9"/>
      <c r="H187" s="9"/>
      <c r="I187" s="21"/>
      <c r="M187" t="s">
        <v>1031</v>
      </c>
      <c r="N187" t="str">
        <f>VLOOKUP(M187,class!A$1:B$370,2,FALSE)</f>
        <v>Unitary authority</v>
      </c>
      <c r="O187" s="22" t="str">
        <f>IFERROR(IFERROR(VLOOKUP(M187,classifications!$A$3:$B$340,2,FALSE),VLOOKUP(N187,'higher class'!$A$2:$B$33,2,FALSE)),"")</f>
        <v>Urban with Significant Rural (rural including hub towns 26-49%)</v>
      </c>
      <c r="P187" s="7">
        <f t="shared" si="17"/>
        <v>7.09</v>
      </c>
      <c r="Q187" s="49">
        <f t="shared" si="18"/>
        <v>47</v>
      </c>
      <c r="R187" s="49">
        <f t="shared" si="19"/>
        <v>47</v>
      </c>
      <c r="Z187" s="7"/>
    </row>
    <row r="188" spans="1:26" ht="14.4" x14ac:dyDescent="0.3">
      <c r="A188" s="22" t="s">
        <v>546</v>
      </c>
      <c r="B188" s="23" t="s">
        <v>103</v>
      </c>
      <c r="C188" s="22" t="str">
        <f>IFERROR(IFERROR(VLOOKUP(B188,classifications!$A$3:$B$330,2,FALSE),VLOOKUP(B188,'higher class'!$A$2:$B$33,2,FALSE)),"")</f>
        <v>Urban with Significant Rural (rural including hub towns 26-49%)</v>
      </c>
      <c r="D188" s="22" t="str">
        <f>VLOOKUP(B188,region!$A$1:$B$344,2,FALSE)</f>
        <v>EE</v>
      </c>
      <c r="E188" s="17">
        <f>VLOOKUP(B188,happinessALL!$B$8:$N$431,VLOOKUP(frontsheet!$B$11,years!$A$1:$B$12,2,FALSE),FALSE)</f>
        <v>7.58</v>
      </c>
      <c r="F188" s="9"/>
      <c r="G188" s="9"/>
      <c r="H188" s="9"/>
      <c r="I188" s="21"/>
      <c r="M188" t="s">
        <v>197</v>
      </c>
      <c r="N188" t="str">
        <f>VLOOKUP(M188,class!A$1:B$370,2,FALSE)</f>
        <v>Unitary authority</v>
      </c>
      <c r="O188" s="22" t="str">
        <f>IFERROR(IFERROR(VLOOKUP(M188,classifications!$A$3:$B$340,2,FALSE),VLOOKUP(N188,'higher class'!$A$2:$B$33,2,FALSE)),"")</f>
        <v xml:space="preserve">Largely Rural (rural including hub towns 50-79%) </v>
      </c>
      <c r="P188" s="7">
        <f t="shared" si="17"/>
        <v>7.56</v>
      </c>
      <c r="Q188" s="49">
        <f t="shared" si="18"/>
        <v>17</v>
      </c>
      <c r="R188" s="49">
        <f t="shared" si="19"/>
        <v>17</v>
      </c>
      <c r="Z188" s="7"/>
    </row>
    <row r="189" spans="1:26" ht="14.4" x14ac:dyDescent="0.3">
      <c r="A189" s="22" t="s">
        <v>547</v>
      </c>
      <c r="B189" s="23" t="s">
        <v>126</v>
      </c>
      <c r="C189" s="22" t="str">
        <f>IFERROR(IFERROR(VLOOKUP(B189,classifications!$A$3:$B$330,2,FALSE),VLOOKUP(B189,'higher class'!$A$2:$B$33,2,FALSE)),"")</f>
        <v>Urban with City and Town</v>
      </c>
      <c r="D189" s="22" t="str">
        <f>VLOOKUP(B189,region!$A$1:$B$344,2,FALSE)</f>
        <v>EE</v>
      </c>
      <c r="E189" s="17" t="str">
        <f>VLOOKUP(B189,happinessALL!$B$8:$N$431,VLOOKUP(frontsheet!$B$11,years!$A$1:$B$12,2,FALSE),FALSE)</f>
        <v>x</v>
      </c>
      <c r="F189" s="9"/>
      <c r="G189" s="9"/>
      <c r="H189" s="9"/>
      <c r="I189" s="21"/>
      <c r="M189" t="s">
        <v>198</v>
      </c>
      <c r="N189" t="str">
        <f>VLOOKUP(M189,class!A$1:B$370,2,FALSE)</f>
        <v>Shire district</v>
      </c>
      <c r="O189" s="22" t="str">
        <f>IFERROR(IFERROR(VLOOKUP(M189,classifications!$A$3:$B$340,2,FALSE),VLOOKUP(N189,'higher class'!$A$2:$B$33,2,FALSE)),"")</f>
        <v>Urban with City and Town</v>
      </c>
      <c r="P189" s="7">
        <f t="shared" si="17"/>
        <v>7.07</v>
      </c>
      <c r="Q189" s="49">
        <f t="shared" si="18"/>
        <v>76</v>
      </c>
      <c r="R189" s="49">
        <f t="shared" si="19"/>
        <v>76</v>
      </c>
      <c r="Z189" s="7"/>
    </row>
    <row r="190" spans="1:26" ht="14.4" x14ac:dyDescent="0.3">
      <c r="A190" s="22" t="s">
        <v>548</v>
      </c>
      <c r="B190" s="23" t="s">
        <v>165</v>
      </c>
      <c r="C190" s="22" t="str">
        <f>IFERROR(IFERROR(VLOOKUP(B190,classifications!$A$3:$B$330,2,FALSE),VLOOKUP(B190,'higher class'!$A$2:$B$33,2,FALSE)),"")</f>
        <v xml:space="preserve">Mainly Rural (rural including hub towns &gt;=80%) </v>
      </c>
      <c r="D190" s="22" t="str">
        <f>VLOOKUP(B190,region!$A$1:$B$344,2,FALSE)</f>
        <v>EE</v>
      </c>
      <c r="E190" s="17" t="str">
        <f>VLOOKUP(B190,happinessALL!$B$8:$N$431,VLOOKUP(frontsheet!$B$11,years!$A$1:$B$12,2,FALSE),FALSE)</f>
        <v>x</v>
      </c>
      <c r="F190" s="9"/>
      <c r="G190" s="9"/>
      <c r="H190" s="9"/>
      <c r="I190" s="21"/>
      <c r="M190" t="s">
        <v>199</v>
      </c>
      <c r="N190" t="str">
        <f>VLOOKUP(M190,class!A$1:B$370,2,FALSE)</f>
        <v>Unitary authority</v>
      </c>
      <c r="O190" s="22" t="str">
        <f>IFERROR(IFERROR(VLOOKUP(M190,classifications!$A$3:$B$340,2,FALSE),VLOOKUP(N190,'higher class'!$A$2:$B$33,2,FALSE)),"")</f>
        <v>Urban with Minor Conurbation</v>
      </c>
      <c r="P190" s="7">
        <f t="shared" si="17"/>
        <v>7.24</v>
      </c>
      <c r="Q190" s="49">
        <f t="shared" si="18"/>
        <v>8</v>
      </c>
      <c r="R190" s="49">
        <f t="shared" si="19"/>
        <v>8</v>
      </c>
      <c r="Z190" s="7"/>
    </row>
    <row r="191" spans="1:26" ht="14.4" x14ac:dyDescent="0.3">
      <c r="A191" s="22" t="s">
        <v>549</v>
      </c>
      <c r="B191" s="23" t="s">
        <v>220</v>
      </c>
      <c r="C191" s="22" t="str">
        <f>IFERROR(IFERROR(VLOOKUP(B191,classifications!$A$3:$B$330,2,FALSE),VLOOKUP(B191,'higher class'!$A$2:$B$33,2,FALSE)),"")</f>
        <v>Urban with City and Town</v>
      </c>
      <c r="D191" s="22" t="str">
        <f>VLOOKUP(B191,region!$A$1:$B$344,2,FALSE)</f>
        <v>EE</v>
      </c>
      <c r="E191" s="17">
        <f>VLOOKUP(B191,happinessALL!$B$8:$N$431,VLOOKUP(frontsheet!$B$11,years!$A$1:$B$12,2,FALSE),FALSE)</f>
        <v>7.28</v>
      </c>
      <c r="F191" s="9"/>
      <c r="G191" s="9"/>
      <c r="H191" s="9"/>
      <c r="I191" s="21"/>
      <c r="M191" t="s">
        <v>200</v>
      </c>
      <c r="N191" t="str">
        <f>VLOOKUP(M191,class!A$1:B$370,2,FALSE)</f>
        <v>Shire district</v>
      </c>
      <c r="O191" s="22" t="str">
        <f>IFERROR(IFERROR(VLOOKUP(M191,classifications!$A$3:$B$340,2,FALSE),VLOOKUP(N191,'higher class'!$A$2:$B$33,2,FALSE)),"")</f>
        <v>Urban with City and Town</v>
      </c>
      <c r="P191" s="7">
        <f t="shared" si="17"/>
        <v>7.01</v>
      </c>
      <c r="Q191" s="49">
        <f t="shared" si="18"/>
        <v>84</v>
      </c>
      <c r="R191" s="49">
        <f t="shared" si="19"/>
        <v>84</v>
      </c>
      <c r="Z191" s="7"/>
    </row>
    <row r="192" spans="1:26" ht="14.4" x14ac:dyDescent="0.3">
      <c r="A192" s="22" t="s">
        <v>550</v>
      </c>
      <c r="B192" s="23" t="s">
        <v>283</v>
      </c>
      <c r="C192" s="22" t="str">
        <f>IFERROR(IFERROR(VLOOKUP(B192,classifications!$A$3:$B$330,2,FALSE),VLOOKUP(B192,'higher class'!$A$2:$B$33,2,FALSE)),"")</f>
        <v xml:space="preserve">Largely Rural (rural including hub towns 50-79%) </v>
      </c>
      <c r="D192" s="22" t="str">
        <f>VLOOKUP(B192,region!$A$1:$B$344,2,FALSE)</f>
        <v>EE</v>
      </c>
      <c r="E192" s="17">
        <f>VLOOKUP(B192,happinessALL!$B$8:$N$431,VLOOKUP(frontsheet!$B$11,years!$A$1:$B$12,2,FALSE),FALSE)</f>
        <v>7.06</v>
      </c>
      <c r="F192" s="9"/>
      <c r="G192" s="9"/>
      <c r="H192" s="9"/>
      <c r="I192" s="21"/>
      <c r="M192" t="s">
        <v>201</v>
      </c>
      <c r="N192" t="str">
        <f>VLOOKUP(M192,class!A$1:B$370,2,FALSE)</f>
        <v>Shire district</v>
      </c>
      <c r="O192" s="22" t="str">
        <f>IFERROR(IFERROR(VLOOKUP(M192,classifications!$A$3:$B$340,2,FALSE),VLOOKUP(N192,'higher class'!$A$2:$B$33,2,FALSE)),"")</f>
        <v>Urban with City and Town</v>
      </c>
      <c r="P192" s="7">
        <f t="shared" si="17"/>
        <v>7.54</v>
      </c>
      <c r="Q192" s="49">
        <f t="shared" si="18"/>
        <v>28</v>
      </c>
      <c r="R192" s="49">
        <f t="shared" si="19"/>
        <v>28</v>
      </c>
      <c r="Z192" s="7"/>
    </row>
    <row r="193" spans="1:26" ht="14.4" x14ac:dyDescent="0.3">
      <c r="A193" s="22" t="s">
        <v>551</v>
      </c>
      <c r="B193" s="23" t="s">
        <v>295</v>
      </c>
      <c r="C193" s="22" t="str">
        <f>IFERROR(IFERROR(VLOOKUP(B193,classifications!$A$3:$B$330,2,FALSE),VLOOKUP(B193,'higher class'!$A$2:$B$33,2,FALSE)),"")</f>
        <v xml:space="preserve">Mainly Rural (rural including hub towns &gt;=80%) </v>
      </c>
      <c r="D193" s="22" t="str">
        <f>VLOOKUP(B193,region!$A$1:$B$344,2,FALSE)</f>
        <v>EE</v>
      </c>
      <c r="E193" s="17">
        <f>VLOOKUP(B193,happinessALL!$B$8:$N$431,VLOOKUP(frontsheet!$B$11,years!$A$1:$B$12,2,FALSE),FALSE)</f>
        <v>7.29</v>
      </c>
      <c r="F193" s="9"/>
      <c r="G193" s="9"/>
      <c r="H193" s="9"/>
      <c r="I193" s="21"/>
      <c r="M193" t="s">
        <v>202</v>
      </c>
      <c r="N193" t="str">
        <f>VLOOKUP(M193,class!A$1:B$370,2,FALSE)</f>
        <v>Metropolitan district</v>
      </c>
      <c r="O193" s="22" t="str">
        <f>IFERROR(IFERROR(VLOOKUP(M193,classifications!$A$3:$B$340,2,FALSE),VLOOKUP(N193,'higher class'!$A$2:$B$33,2,FALSE)),"")</f>
        <v>Urban with Major Conurbation</v>
      </c>
      <c r="P193" s="7">
        <f t="shared" si="17"/>
        <v>7.31</v>
      </c>
      <c r="Q193" s="49">
        <f t="shared" si="18"/>
        <v>38</v>
      </c>
      <c r="R193" s="49">
        <f t="shared" si="19"/>
        <v>38</v>
      </c>
      <c r="Z193" s="7"/>
    </row>
    <row r="194" spans="1:26" ht="14.4" x14ac:dyDescent="0.3">
      <c r="A194" s="22" t="s">
        <v>552</v>
      </c>
      <c r="B194" s="23" t="s">
        <v>884</v>
      </c>
      <c r="C194" s="22" t="str">
        <f>IFERROR(IFERROR(VLOOKUP(B194,classifications!$A$3:$B$330,2,FALSE),VLOOKUP(B194,'higher class'!$A$2:$B$33,2,FALSE)),"")</f>
        <v>Predominantly Urban</v>
      </c>
      <c r="D194" s="22" t="str">
        <f>VLOOKUP(B194,region!$A$1:$B$344,2,FALSE)</f>
        <v>EE</v>
      </c>
      <c r="E194" s="17">
        <f>VLOOKUP(B194,happinessALL!$B$8:$N$431,VLOOKUP(frontsheet!$B$11,years!$A$1:$B$12,2,FALSE),FALSE)</f>
        <v>7.37</v>
      </c>
      <c r="F194" s="9"/>
      <c r="G194" s="9"/>
      <c r="H194" s="9"/>
      <c r="I194" s="21"/>
      <c r="M194" t="s">
        <v>203</v>
      </c>
      <c r="N194" t="str">
        <f>VLOOKUP(M194,class!A$1:B$370,2,FALSE)</f>
        <v>Shire district</v>
      </c>
      <c r="O194" s="22" t="str">
        <f>IFERROR(IFERROR(VLOOKUP(M194,classifications!$A$3:$B$340,2,FALSE),VLOOKUP(N194,'higher class'!$A$2:$B$33,2,FALSE)),"")</f>
        <v>Urban with City and Town</v>
      </c>
      <c r="P194" s="7">
        <f t="shared" si="17"/>
        <v>7.56</v>
      </c>
      <c r="Q194" s="49">
        <f t="shared" si="18"/>
        <v>26</v>
      </c>
      <c r="R194" s="49">
        <f t="shared" si="19"/>
        <v>26</v>
      </c>
      <c r="Z194" s="7"/>
    </row>
    <row r="195" spans="1:26" ht="14.4" x14ac:dyDescent="0.3">
      <c r="A195" s="22" t="s">
        <v>553</v>
      </c>
      <c r="B195" s="23" t="s">
        <v>45</v>
      </c>
      <c r="C195" s="22" t="str">
        <f>IFERROR(IFERROR(VLOOKUP(B195,classifications!$A$3:$B$330,2,FALSE),VLOOKUP(B195,'higher class'!$A$2:$B$33,2,FALSE)),"")</f>
        <v>Urban with Major Conurbation</v>
      </c>
      <c r="D195" s="22" t="str">
        <f>VLOOKUP(B195,region!$A$1:$B$344,2,FALSE)</f>
        <v>EE</v>
      </c>
      <c r="E195" s="17">
        <f>VLOOKUP(B195,happinessALL!$B$8:$N$431,VLOOKUP(frontsheet!$B$11,years!$A$1:$B$12,2,FALSE),FALSE)</f>
        <v>7.21</v>
      </c>
      <c r="F195" s="9"/>
      <c r="G195" s="9"/>
      <c r="H195" s="9"/>
      <c r="I195" s="21"/>
      <c r="M195" t="s">
        <v>204</v>
      </c>
      <c r="N195" t="str">
        <f>VLOOKUP(M195,class!A$1:B$370,2,FALSE)</f>
        <v>Shire district</v>
      </c>
      <c r="O195" s="22" t="str">
        <f>IFERROR(IFERROR(VLOOKUP(M195,classifications!$A$3:$B$340,2,FALSE),VLOOKUP(N195,'higher class'!$A$2:$B$33,2,FALSE)),"")</f>
        <v>Urban with City and Town</v>
      </c>
      <c r="P195" s="7">
        <f t="shared" si="17"/>
        <v>8.06</v>
      </c>
      <c r="Q195" s="49">
        <f t="shared" si="18"/>
        <v>3</v>
      </c>
      <c r="R195" s="49">
        <f t="shared" si="19"/>
        <v>3</v>
      </c>
      <c r="Z195" s="7"/>
    </row>
    <row r="196" spans="1:26" ht="14.4" x14ac:dyDescent="0.3">
      <c r="A196" s="22" t="s">
        <v>554</v>
      </c>
      <c r="B196" s="23" t="s">
        <v>79</v>
      </c>
      <c r="C196" s="22" t="str">
        <f>IFERROR(IFERROR(VLOOKUP(B196,classifications!$A$3:$B$330,2,FALSE),VLOOKUP(B196,'higher class'!$A$2:$B$33,2,FALSE)),"")</f>
        <v>Urban with Significant Rural (rural including hub towns 26-49%)</v>
      </c>
      <c r="D196" s="22" t="str">
        <f>VLOOKUP(B196,region!$A$1:$B$344,2,FALSE)</f>
        <v>EE</v>
      </c>
      <c r="E196" s="17">
        <f>VLOOKUP(B196,happinessALL!$B$8:$N$431,VLOOKUP(frontsheet!$B$11,years!$A$1:$B$12,2,FALSE),FALSE)</f>
        <v>7.71</v>
      </c>
      <c r="F196" s="9"/>
      <c r="G196" s="9"/>
      <c r="H196" s="9"/>
      <c r="I196" s="21"/>
      <c r="M196" t="s">
        <v>205</v>
      </c>
      <c r="N196" t="str">
        <f>VLOOKUP(M196,class!A$1:B$370,2,FALSE)</f>
        <v>Unitary authority</v>
      </c>
      <c r="O196" s="22" t="str">
        <f>IFERROR(IFERROR(VLOOKUP(M196,classifications!$A$3:$B$340,2,FALSE),VLOOKUP(N196,'higher class'!$A$2:$B$33,2,FALSE)),"")</f>
        <v>Urban with City and Town</v>
      </c>
      <c r="P196" s="7">
        <f t="shared" si="17"/>
        <v>7.14</v>
      </c>
      <c r="Q196" s="49">
        <f t="shared" si="18"/>
        <v>74</v>
      </c>
      <c r="R196" s="49">
        <f t="shared" si="19"/>
        <v>74</v>
      </c>
      <c r="Z196" s="7"/>
    </row>
    <row r="197" spans="1:26" ht="14.4" x14ac:dyDescent="0.3">
      <c r="A197" s="22" t="s">
        <v>555</v>
      </c>
      <c r="B197" s="23" t="s">
        <v>93</v>
      </c>
      <c r="C197" s="22" t="str">
        <f>IFERROR(IFERROR(VLOOKUP(B197,classifications!$A$3:$B$330,2,FALSE),VLOOKUP(B197,'higher class'!$A$2:$B$33,2,FALSE)),"")</f>
        <v>Urban with Significant Rural (rural including hub towns 26-49%)</v>
      </c>
      <c r="D197" s="22" t="str">
        <f>VLOOKUP(B197,region!$A$1:$B$344,2,FALSE)</f>
        <v>EE</v>
      </c>
      <c r="E197" s="17">
        <f>VLOOKUP(B197,happinessALL!$B$8:$N$431,VLOOKUP(frontsheet!$B$11,years!$A$1:$B$12,2,FALSE),FALSE)</f>
        <v>7.23</v>
      </c>
      <c r="F197" s="9"/>
      <c r="G197" s="9"/>
      <c r="H197" s="9"/>
      <c r="I197" s="21"/>
      <c r="M197" t="s">
        <v>206</v>
      </c>
      <c r="N197" t="str">
        <f>VLOOKUP(M197,class!A$1:B$370,2,FALSE)</f>
        <v>Unitary authority</v>
      </c>
      <c r="O197" s="22" t="str">
        <f>IFERROR(IFERROR(VLOOKUP(M197,classifications!$A$3:$B$340,2,FALSE),VLOOKUP(N197,'higher class'!$A$2:$B$33,2,FALSE)),"")</f>
        <v>Urban with City and Town</v>
      </c>
      <c r="P197" s="7">
        <f t="shared" si="17"/>
        <v>7.71</v>
      </c>
      <c r="Q197" s="49">
        <f t="shared" si="18"/>
        <v>13</v>
      </c>
      <c r="R197" s="49">
        <f t="shared" si="19"/>
        <v>13</v>
      </c>
      <c r="Z197" s="7"/>
    </row>
    <row r="198" spans="1:26" ht="14.4" x14ac:dyDescent="0.3">
      <c r="A198" s="22" t="s">
        <v>556</v>
      </c>
      <c r="B198" s="23" t="s">
        <v>135</v>
      </c>
      <c r="C198" s="22" t="str">
        <f>IFERROR(IFERROR(VLOOKUP(B198,classifications!$A$3:$B$330,2,FALSE),VLOOKUP(B198,'higher class'!$A$2:$B$33,2,FALSE)),"")</f>
        <v>Urban with Major Conurbation</v>
      </c>
      <c r="D198" s="22" t="str">
        <f>VLOOKUP(B198,region!$A$1:$B$344,2,FALSE)</f>
        <v>EE</v>
      </c>
      <c r="E198" s="17">
        <f>VLOOKUP(B198,happinessALL!$B$8:$N$431,VLOOKUP(frontsheet!$B$11,years!$A$1:$B$12,2,FALSE),FALSE)</f>
        <v>6.9</v>
      </c>
      <c r="F198" s="9"/>
      <c r="G198" s="9"/>
      <c r="H198" s="9"/>
      <c r="I198" s="21"/>
      <c r="M198" t="s">
        <v>208</v>
      </c>
      <c r="N198" t="str">
        <f>VLOOKUP(M198,class!A$1:B$370,2,FALSE)</f>
        <v>Unitary authority</v>
      </c>
      <c r="O198" s="22" t="str">
        <f>IFERROR(IFERROR(VLOOKUP(M198,classifications!$A$3:$B$340,2,FALSE),VLOOKUP(N198,'higher class'!$A$2:$B$33,2,FALSE)),"")</f>
        <v>Urban with City and Town</v>
      </c>
      <c r="P198" s="7">
        <f t="shared" si="17"/>
        <v>7.37</v>
      </c>
      <c r="Q198" s="49">
        <f t="shared" si="18"/>
        <v>48</v>
      </c>
      <c r="R198" s="49">
        <f t="shared" si="19"/>
        <v>48</v>
      </c>
      <c r="Z198" s="7"/>
    </row>
    <row r="199" spans="1:26" ht="14.4" x14ac:dyDescent="0.3">
      <c r="A199" s="22" t="s">
        <v>557</v>
      </c>
      <c r="B199" s="23" t="s">
        <v>188</v>
      </c>
      <c r="C199" s="22" t="str">
        <f>IFERROR(IFERROR(VLOOKUP(B199,classifications!$A$3:$B$330,2,FALSE),VLOOKUP(B199,'higher class'!$A$2:$B$33,2,FALSE)),"")</f>
        <v>Urban with Significant Rural (rural including hub towns 26-49%)</v>
      </c>
      <c r="D199" s="22" t="str">
        <f>VLOOKUP(B199,region!$A$1:$B$344,2,FALSE)</f>
        <v>EE</v>
      </c>
      <c r="E199" s="17">
        <f>VLOOKUP(B199,happinessALL!$B$8:$N$431,VLOOKUP(frontsheet!$B$11,years!$A$1:$B$12,2,FALSE),FALSE)</f>
        <v>7.59</v>
      </c>
      <c r="F199" s="9"/>
      <c r="G199" s="9"/>
      <c r="H199" s="9"/>
      <c r="I199" s="21"/>
      <c r="M199" t="s">
        <v>209</v>
      </c>
      <c r="N199" t="str">
        <f>VLOOKUP(M199,class!A$1:B$370,2,FALSE)</f>
        <v>Shire district</v>
      </c>
      <c r="O199" s="22" t="str">
        <f>IFERROR(IFERROR(VLOOKUP(M199,classifications!$A$3:$B$340,2,FALSE),VLOOKUP(N199,'higher class'!$A$2:$B$33,2,FALSE)),"")</f>
        <v>Urban with City and Town</v>
      </c>
      <c r="P199" s="7">
        <f t="shared" ref="P199:P260" si="20">VLOOKUP($M199,$B$7:$E$430,4,FALSE)</f>
        <v>7.79</v>
      </c>
      <c r="Q199" s="49">
        <f t="shared" ref="Q199:Q262" si="21">1+SUMPRODUCT((O$7:O$314=O199)*(P$7:P$314&gt;P199))</f>
        <v>8</v>
      </c>
      <c r="R199" s="49">
        <f t="shared" si="19"/>
        <v>8</v>
      </c>
      <c r="Z199" s="7"/>
    </row>
    <row r="200" spans="1:26" ht="14.4" x14ac:dyDescent="0.3">
      <c r="A200" s="22" t="s">
        <v>558</v>
      </c>
      <c r="B200" s="23" t="s">
        <v>260</v>
      </c>
      <c r="C200" s="22" t="str">
        <f>IFERROR(IFERROR(VLOOKUP(B200,classifications!$A$3:$B$330,2,FALSE),VLOOKUP(B200,'higher class'!$A$2:$B$33,2,FALSE)),"")</f>
        <v>Urban with City and Town</v>
      </c>
      <c r="D200" s="22" t="str">
        <f>VLOOKUP(B200,region!$A$1:$B$344,2,FALSE)</f>
        <v>EE</v>
      </c>
      <c r="E200" s="17">
        <f>VLOOKUP(B200,happinessALL!$B$8:$N$431,VLOOKUP(frontsheet!$B$11,years!$A$1:$B$12,2,FALSE),FALSE)</f>
        <v>7.6</v>
      </c>
      <c r="F200" s="9"/>
      <c r="G200" s="9"/>
      <c r="H200" s="9"/>
      <c r="I200" s="21"/>
      <c r="M200" t="s">
        <v>211</v>
      </c>
      <c r="N200" t="str">
        <f>VLOOKUP(M200,class!A$1:B$370,2,FALSE)</f>
        <v>Unitary authority</v>
      </c>
      <c r="O200" s="22" t="str">
        <f>IFERROR(IFERROR(VLOOKUP(M200,classifications!$A$3:$B$340,2,FALSE),VLOOKUP(N200,'higher class'!$A$2:$B$33,2,FALSE)),"")</f>
        <v>Urban with City and Town</v>
      </c>
      <c r="P200" s="7">
        <f t="shared" si="20"/>
        <v>7.42</v>
      </c>
      <c r="Q200" s="49">
        <f t="shared" si="21"/>
        <v>40</v>
      </c>
      <c r="R200" s="49">
        <f t="shared" si="19"/>
        <v>40</v>
      </c>
      <c r="Z200" s="7"/>
    </row>
    <row r="201" spans="1:26" ht="14.4" x14ac:dyDescent="0.3">
      <c r="A201" s="22" t="s">
        <v>559</v>
      </c>
      <c r="B201" s="23" t="s">
        <v>265</v>
      </c>
      <c r="C201" s="22" t="str">
        <f>IFERROR(IFERROR(VLOOKUP(B201,classifications!$A$3:$B$330,2,FALSE),VLOOKUP(B201,'higher class'!$A$2:$B$33,2,FALSE)),"")</f>
        <v>Urban with City and Town</v>
      </c>
      <c r="D201" s="22" t="str">
        <f>VLOOKUP(B201,region!$A$1:$B$344,2,FALSE)</f>
        <v>EE</v>
      </c>
      <c r="E201" s="17">
        <f>VLOOKUP(B201,happinessALL!$B$8:$N$431,VLOOKUP(frontsheet!$B$11,years!$A$1:$B$12,2,FALSE),FALSE)</f>
        <v>7.21</v>
      </c>
      <c r="F201" s="9"/>
      <c r="G201" s="9"/>
      <c r="H201" s="9"/>
      <c r="I201" s="21"/>
      <c r="M201" t="s">
        <v>212</v>
      </c>
      <c r="N201" t="str">
        <f>VLOOKUP(M201,class!A$1:B$370,2,FALSE)</f>
        <v>London borough</v>
      </c>
      <c r="O201" s="22" t="str">
        <f>IFERROR(IFERROR(VLOOKUP(M201,classifications!$A$3:$B$340,2,FALSE),VLOOKUP(N201,'higher class'!$A$2:$B$33,2,FALSE)),"")</f>
        <v>Urban with Major Conurbation</v>
      </c>
      <c r="P201" s="7">
        <f t="shared" si="20"/>
        <v>7.63</v>
      </c>
      <c r="Q201" s="49">
        <f t="shared" si="21"/>
        <v>9</v>
      </c>
      <c r="R201" s="49">
        <f t="shared" si="19"/>
        <v>9</v>
      </c>
      <c r="Z201" s="7"/>
    </row>
    <row r="202" spans="1:26" ht="14.4" x14ac:dyDescent="0.3">
      <c r="A202" s="22" t="s">
        <v>560</v>
      </c>
      <c r="B202" s="23" t="s">
        <v>287</v>
      </c>
      <c r="C202" s="22" t="str">
        <f>IFERROR(IFERROR(VLOOKUP(B202,classifications!$A$3:$B$330,2,FALSE),VLOOKUP(B202,'higher class'!$A$2:$B$33,2,FALSE)),"")</f>
        <v>Urban with Major Conurbation</v>
      </c>
      <c r="D202" s="22" t="str">
        <f>VLOOKUP(B202,region!$A$1:$B$344,2,FALSE)</f>
        <v>EE</v>
      </c>
      <c r="E202" s="17">
        <f>VLOOKUP(B202,happinessALL!$B$8:$N$431,VLOOKUP(frontsheet!$B$11,years!$A$1:$B$12,2,FALSE),FALSE)</f>
        <v>7.04</v>
      </c>
      <c r="F202" s="9"/>
      <c r="G202" s="9"/>
      <c r="H202" s="9"/>
      <c r="I202" s="21"/>
      <c r="M202" t="s">
        <v>213</v>
      </c>
      <c r="N202" t="str">
        <f>VLOOKUP(M202,class!A$1:B$370,2,FALSE)</f>
        <v>Unitary authority</v>
      </c>
      <c r="O202" s="22" t="str">
        <f>IFERROR(IFERROR(VLOOKUP(M202,classifications!$A$3:$B$340,2,FALSE),VLOOKUP(N202,'higher class'!$A$2:$B$33,2,FALSE)),"")</f>
        <v>Urban with Significant Rural (rural including hub towns 26-49%)</v>
      </c>
      <c r="P202" s="7">
        <f t="shared" si="20"/>
        <v>7.49</v>
      </c>
      <c r="Q202" s="49">
        <f t="shared" si="21"/>
        <v>29</v>
      </c>
      <c r="R202" s="49">
        <f t="shared" si="19"/>
        <v>29</v>
      </c>
      <c r="Z202" s="7"/>
    </row>
    <row r="203" spans="1:26" ht="14.4" x14ac:dyDescent="0.3">
      <c r="A203" s="22" t="s">
        <v>561</v>
      </c>
      <c r="B203" s="23" t="s">
        <v>303</v>
      </c>
      <c r="C203" s="22" t="str">
        <f>IFERROR(IFERROR(VLOOKUP(B203,classifications!$A$3:$B$330,2,FALSE),VLOOKUP(B203,'higher class'!$A$2:$B$33,2,FALSE)),"")</f>
        <v>Urban with Major Conurbation</v>
      </c>
      <c r="D203" s="22" t="str">
        <f>VLOOKUP(B203,region!$A$1:$B$344,2,FALSE)</f>
        <v>EE</v>
      </c>
      <c r="E203" s="17">
        <f>VLOOKUP(B203,happinessALL!$B$8:$N$431,VLOOKUP(frontsheet!$B$11,years!$A$1:$B$12,2,FALSE),FALSE)</f>
        <v>6.93</v>
      </c>
      <c r="F203" s="9"/>
      <c r="G203" s="9"/>
      <c r="H203" s="9"/>
      <c r="I203" s="21"/>
      <c r="M203" t="s">
        <v>214</v>
      </c>
      <c r="N203" t="str">
        <f>VLOOKUP(M203,class!A$1:B$370,2,FALSE)</f>
        <v>Shire district</v>
      </c>
      <c r="O203" s="22" t="str">
        <f>IFERROR(IFERROR(VLOOKUP(M203,classifications!$A$3:$B$340,2,FALSE),VLOOKUP(N203,'higher class'!$A$2:$B$33,2,FALSE)),"")</f>
        <v>Urban with City and Town</v>
      </c>
      <c r="P203" s="7">
        <f t="shared" si="20"/>
        <v>7.55</v>
      </c>
      <c r="Q203" s="49">
        <f t="shared" si="21"/>
        <v>27</v>
      </c>
      <c r="R203" s="49">
        <f t="shared" si="19"/>
        <v>27</v>
      </c>
      <c r="Z203" s="7"/>
    </row>
    <row r="204" spans="1:26" ht="14.4" x14ac:dyDescent="0.3">
      <c r="A204" s="22" t="s">
        <v>562</v>
      </c>
      <c r="B204" s="23" t="s">
        <v>308</v>
      </c>
      <c r="C204" s="22" t="str">
        <f>IFERROR(IFERROR(VLOOKUP(B204,classifications!$A$3:$B$330,2,FALSE),VLOOKUP(B204,'higher class'!$A$2:$B$33,2,FALSE)),"")</f>
        <v>Urban with City and Town</v>
      </c>
      <c r="D204" s="22" t="str">
        <f>VLOOKUP(B204,region!$A$1:$B$344,2,FALSE)</f>
        <v>EE</v>
      </c>
      <c r="E204" s="17">
        <f>VLOOKUP(B204,happinessALL!$B$8:$N$431,VLOOKUP(frontsheet!$B$11,years!$A$1:$B$12,2,FALSE),FALSE)</f>
        <v>7.85</v>
      </c>
      <c r="F204" s="9"/>
      <c r="G204" s="9"/>
      <c r="H204" s="9"/>
      <c r="I204" s="21"/>
      <c r="M204" t="s">
        <v>215</v>
      </c>
      <c r="N204" t="str">
        <f>VLOOKUP(M204,class!A$1:B$370,2,FALSE)</f>
        <v>Shire district</v>
      </c>
      <c r="O204" s="22" t="str">
        <f>IFERROR(IFERROR(VLOOKUP(M204,classifications!$A$3:$B$340,2,FALSE),VLOOKUP(N204,'higher class'!$A$2:$B$33,2,FALSE)),"")</f>
        <v>Urban with City and Town</v>
      </c>
      <c r="P204" s="7">
        <f t="shared" si="20"/>
        <v>7.07</v>
      </c>
      <c r="Q204" s="49">
        <f t="shared" si="21"/>
        <v>76</v>
      </c>
      <c r="R204" s="49">
        <f t="shared" si="19"/>
        <v>76</v>
      </c>
      <c r="Z204" s="7"/>
    </row>
    <row r="205" spans="1:26" ht="14.4" x14ac:dyDescent="0.3">
      <c r="A205" s="22" t="s">
        <v>563</v>
      </c>
      <c r="B205" s="23" t="s">
        <v>343</v>
      </c>
      <c r="C205" s="22" t="str">
        <f>IFERROR(IFERROR(VLOOKUP(B205,classifications!$A$3:$B$330,2,FALSE),VLOOKUP(B205,'higher class'!$A$2:$B$33,2,FALSE)),"")</f>
        <v>Predominantly Rural</v>
      </c>
      <c r="D205" s="22" t="str">
        <f>VLOOKUP(B205,region!$A$1:$B$344,2,FALSE)</f>
        <v>EE</v>
      </c>
      <c r="E205" s="17">
        <f>VLOOKUP(B205,happinessALL!$B$8:$N$431,VLOOKUP(frontsheet!$B$11,years!$A$1:$B$12,2,FALSE),FALSE)</f>
        <v>7.42</v>
      </c>
      <c r="F205" s="9"/>
      <c r="G205" s="9"/>
      <c r="H205" s="9"/>
      <c r="I205" s="21"/>
      <c r="M205" t="s">
        <v>216</v>
      </c>
      <c r="N205" t="str">
        <f>VLOOKUP(M205,class!A$1:B$370,2,FALSE)</f>
        <v>Shire district</v>
      </c>
      <c r="O205" s="22" t="str">
        <f>IFERROR(IFERROR(VLOOKUP(M205,classifications!$A$3:$B$340,2,FALSE),VLOOKUP(N205,'higher class'!$A$2:$B$33,2,FALSE)),"")</f>
        <v xml:space="preserve">Mainly Rural (rural including hub towns &gt;=80%) </v>
      </c>
      <c r="P205" s="7">
        <f t="shared" si="20"/>
        <v>7.59</v>
      </c>
      <c r="Q205" s="49">
        <f t="shared" si="21"/>
        <v>22</v>
      </c>
      <c r="R205" s="49">
        <f t="shared" si="19"/>
        <v>22</v>
      </c>
      <c r="Z205" s="7"/>
    </row>
    <row r="206" spans="1:26" ht="14.4" x14ac:dyDescent="0.3">
      <c r="A206" s="22" t="s">
        <v>564</v>
      </c>
      <c r="B206" s="23" t="s">
        <v>37</v>
      </c>
      <c r="C206" s="22" t="str">
        <f>IFERROR(IFERROR(VLOOKUP(B206,classifications!$A$3:$B$330,2,FALSE),VLOOKUP(B206,'higher class'!$A$2:$B$33,2,FALSE)),"")</f>
        <v xml:space="preserve">Mainly Rural (rural including hub towns &gt;=80%) </v>
      </c>
      <c r="D206" s="22" t="str">
        <f>VLOOKUP(B206,region!$A$1:$B$344,2,FALSE)</f>
        <v>EE</v>
      </c>
      <c r="E206" s="17">
        <f>VLOOKUP(B206,happinessALL!$B$8:$N$431,VLOOKUP(frontsheet!$B$11,years!$A$1:$B$12,2,FALSE),FALSE)</f>
        <v>7.19</v>
      </c>
      <c r="F206" s="9"/>
      <c r="G206" s="9"/>
      <c r="H206" s="9"/>
      <c r="I206" s="21"/>
      <c r="M206" t="s">
        <v>217</v>
      </c>
      <c r="N206" t="str">
        <f>VLOOKUP(M206,class!A$1:B$370,2,FALSE)</f>
        <v>London borough</v>
      </c>
      <c r="O206" s="22" t="str">
        <f>IFERROR(IFERROR(VLOOKUP(M206,classifications!$A$3:$B$340,2,FALSE),VLOOKUP(N206,'higher class'!$A$2:$B$33,2,FALSE)),"")</f>
        <v>Urban with Major Conurbation</v>
      </c>
      <c r="P206" s="7">
        <f t="shared" si="20"/>
        <v>7.21</v>
      </c>
      <c r="Q206" s="49">
        <f t="shared" si="21"/>
        <v>58</v>
      </c>
      <c r="R206" s="49">
        <f t="shared" si="19"/>
        <v>58</v>
      </c>
      <c r="Z206" s="7"/>
    </row>
    <row r="207" spans="1:26" ht="14.4" x14ac:dyDescent="0.3">
      <c r="A207" s="22" t="s">
        <v>565</v>
      </c>
      <c r="B207" s="23" t="s">
        <v>42</v>
      </c>
      <c r="C207" s="22" t="str">
        <f>IFERROR(IFERROR(VLOOKUP(B207,classifications!$A$3:$B$330,2,FALSE),VLOOKUP(B207,'higher class'!$A$2:$B$33,2,FALSE)),"")</f>
        <v>Urban with Significant Rural (rural including hub towns 26-49%)</v>
      </c>
      <c r="D207" s="22" t="str">
        <f>VLOOKUP(B207,region!$A$1:$B$344,2,FALSE)</f>
        <v>EE</v>
      </c>
      <c r="E207" s="17">
        <f>VLOOKUP(B207,happinessALL!$B$8:$N$431,VLOOKUP(frontsheet!$B$11,years!$A$1:$B$12,2,FALSE),FALSE)</f>
        <v>7.71</v>
      </c>
      <c r="F207" s="9"/>
      <c r="G207" s="9"/>
      <c r="H207" s="9"/>
      <c r="I207" s="21"/>
      <c r="M207" t="s">
        <v>218</v>
      </c>
      <c r="N207" t="str">
        <f>VLOOKUP(M207,class!A$1:B$370,2,FALSE)</f>
        <v>Shire district</v>
      </c>
      <c r="O207" s="22" t="str">
        <f>IFERROR(IFERROR(VLOOKUP(M207,classifications!$A$3:$B$340,2,FALSE),VLOOKUP(N207,'higher class'!$A$2:$B$33,2,FALSE)),"")</f>
        <v xml:space="preserve">Mainly Rural (rural including hub towns &gt;=80%) </v>
      </c>
      <c r="P207" s="7" t="str">
        <f t="shared" si="20"/>
        <v>x</v>
      </c>
      <c r="Q207" s="49">
        <f t="shared" si="21"/>
        <v>1</v>
      </c>
      <c r="R207" s="49">
        <f t="shared" si="19"/>
        <v>9999</v>
      </c>
      <c r="Z207" s="7"/>
    </row>
    <row r="208" spans="1:26" ht="14.4" x14ac:dyDescent="0.3">
      <c r="A208" s="22" t="s">
        <v>566</v>
      </c>
      <c r="B208" s="23" t="s">
        <v>117</v>
      </c>
      <c r="C208" s="22" t="str">
        <f>IFERROR(IFERROR(VLOOKUP(B208,classifications!$A$3:$B$330,2,FALSE),VLOOKUP(B208,'higher class'!$A$2:$B$33,2,FALSE)),"")</f>
        <v>Urban with Significant Rural (rural including hub towns 26-49%)</v>
      </c>
      <c r="D208" s="22" t="str">
        <f>VLOOKUP(B208,region!$A$1:$B$344,2,FALSE)</f>
        <v>EE</v>
      </c>
      <c r="E208" s="17">
        <f>VLOOKUP(B208,happinessALL!$B$8:$N$431,VLOOKUP(frontsheet!$B$11,years!$A$1:$B$12,2,FALSE),FALSE)</f>
        <v>7.71</v>
      </c>
      <c r="F208" s="9"/>
      <c r="G208" s="9"/>
      <c r="H208" s="9"/>
      <c r="I208" s="21"/>
      <c r="M208" t="s">
        <v>219</v>
      </c>
      <c r="N208" t="str">
        <f>VLOOKUP(M208,class!A$1:B$370,2,FALSE)</f>
        <v>Metropolitan district</v>
      </c>
      <c r="O208" s="22" t="str">
        <f>IFERROR(IFERROR(VLOOKUP(M208,classifications!$A$3:$B$340,2,FALSE),VLOOKUP(N208,'higher class'!$A$2:$B$33,2,FALSE)),"")</f>
        <v>Urban with Major Conurbation</v>
      </c>
      <c r="P208" s="7">
        <f t="shared" si="20"/>
        <v>7.45</v>
      </c>
      <c r="Q208" s="49">
        <f t="shared" si="21"/>
        <v>23</v>
      </c>
      <c r="R208" s="49">
        <f t="shared" si="19"/>
        <v>23</v>
      </c>
      <c r="Z208" s="7"/>
    </row>
    <row r="209" spans="1:26" ht="14.4" x14ac:dyDescent="0.3">
      <c r="A209" s="22" t="s">
        <v>567</v>
      </c>
      <c r="B209" t="s">
        <v>149</v>
      </c>
      <c r="C209" s="22" t="str">
        <f>IFERROR(IFERROR(VLOOKUP(B209,classifications!$A$3:$B$330,2,FALSE),VLOOKUP(B209,'higher class'!$A$2:$B$33,2,FALSE)),"")</f>
        <v xml:space="preserve">Largely Rural (rural including hub towns 50-79%) </v>
      </c>
      <c r="D209" s="22" t="str">
        <f>VLOOKUP(B209,region!$A$1:$B$344,2,FALSE)</f>
        <v>EE</v>
      </c>
      <c r="E209" s="17">
        <f>VLOOKUP(B209,happinessALL!$B$8:$N$431,VLOOKUP(frontsheet!$B$11,years!$A$1:$B$12,2,FALSE),FALSE)</f>
        <v>7.45</v>
      </c>
      <c r="F209" s="9"/>
      <c r="G209" s="9"/>
      <c r="H209" s="9"/>
      <c r="I209" s="21"/>
      <c r="M209" t="s">
        <v>220</v>
      </c>
      <c r="N209" t="str">
        <f>VLOOKUP(M209,class!A$1:B$370,2,FALSE)</f>
        <v>Shire district</v>
      </c>
      <c r="O209" s="22" t="str">
        <f>IFERROR(IFERROR(VLOOKUP(M209,classifications!$A$3:$B$340,2,FALSE),VLOOKUP(N209,'higher class'!$A$2:$B$33,2,FALSE)),"")</f>
        <v>Urban with City and Town</v>
      </c>
      <c r="P209" s="7">
        <f t="shared" si="20"/>
        <v>7.28</v>
      </c>
      <c r="Q209" s="49">
        <f t="shared" si="21"/>
        <v>63</v>
      </c>
      <c r="R209" s="49">
        <f t="shared" si="19"/>
        <v>63</v>
      </c>
      <c r="Z209" s="7"/>
    </row>
    <row r="210" spans="1:26" ht="14.4" x14ac:dyDescent="0.3">
      <c r="A210" s="22" t="s">
        <v>568</v>
      </c>
      <c r="B210" s="23" t="s">
        <v>191</v>
      </c>
      <c r="C210" s="22" t="str">
        <f>IFERROR(IFERROR(VLOOKUP(B210,classifications!$A$3:$B$330,2,FALSE),VLOOKUP(B210,'higher class'!$A$2:$B$33,2,FALSE)),"")</f>
        <v xml:space="preserve">Mainly Rural (rural including hub towns &gt;=80%) </v>
      </c>
      <c r="D210" s="22" t="str">
        <f>VLOOKUP(B210,region!$A$1:$B$344,2,FALSE)</f>
        <v>EE</v>
      </c>
      <c r="E210" s="17">
        <f>VLOOKUP(B210,happinessALL!$B$8:$N$431,VLOOKUP(frontsheet!$B$11,years!$A$1:$B$12,2,FALSE),FALSE)</f>
        <v>7.21</v>
      </c>
      <c r="F210" s="9"/>
      <c r="G210" s="9"/>
      <c r="H210" s="9"/>
      <c r="I210" s="21"/>
      <c r="M210" t="s">
        <v>221</v>
      </c>
      <c r="N210" t="str">
        <f>VLOOKUP(M210,class!A$1:B$370,2,FALSE)</f>
        <v>Shire district</v>
      </c>
      <c r="O210" s="22" t="str">
        <f>IFERROR(IFERROR(VLOOKUP(M210,classifications!$A$3:$B$340,2,FALSE),VLOOKUP(N210,'higher class'!$A$2:$B$33,2,FALSE)),"")</f>
        <v>Urban with City and Town</v>
      </c>
      <c r="P210" s="7">
        <f t="shared" si="20"/>
        <v>7.09</v>
      </c>
      <c r="Q210" s="49">
        <f t="shared" si="21"/>
        <v>75</v>
      </c>
      <c r="R210" s="49">
        <f t="shared" si="19"/>
        <v>75</v>
      </c>
      <c r="Z210" s="7"/>
    </row>
    <row r="211" spans="1:26" ht="14.4" x14ac:dyDescent="0.3">
      <c r="A211" s="22" t="s">
        <v>569</v>
      </c>
      <c r="B211" s="23" t="s">
        <v>198</v>
      </c>
      <c r="C211" s="22" t="str">
        <f>IFERROR(IFERROR(VLOOKUP(B211,classifications!$A$3:$B$330,2,FALSE),VLOOKUP(B211,'higher class'!$A$2:$B$33,2,FALSE)),"")</f>
        <v>Urban with City and Town</v>
      </c>
      <c r="D211" s="22" t="str">
        <f>VLOOKUP(B211,region!$A$1:$B$344,2,FALSE)</f>
        <v>EE</v>
      </c>
      <c r="E211" s="17">
        <f>VLOOKUP(B211,happinessALL!$B$8:$N$431,VLOOKUP(frontsheet!$B$11,years!$A$1:$B$12,2,FALSE),FALSE)</f>
        <v>7.07</v>
      </c>
      <c r="F211" s="9"/>
      <c r="G211" s="9"/>
      <c r="H211" s="9"/>
      <c r="I211" s="21"/>
      <c r="M211" t="s">
        <v>222</v>
      </c>
      <c r="N211" t="str">
        <f>VLOOKUP(M211,class!A$1:B$370,2,FALSE)</f>
        <v>Shire district</v>
      </c>
      <c r="O211" s="22" t="str">
        <f>IFERROR(IFERROR(VLOOKUP(M211,classifications!$A$3:$B$340,2,FALSE),VLOOKUP(N211,'higher class'!$A$2:$B$33,2,FALSE)),"")</f>
        <v xml:space="preserve">Largely Rural (rural including hub towns 50-79%) </v>
      </c>
      <c r="P211" s="7">
        <f t="shared" si="20"/>
        <v>7.29</v>
      </c>
      <c r="Q211" s="49">
        <f t="shared" si="21"/>
        <v>34</v>
      </c>
      <c r="R211" s="49">
        <f t="shared" si="19"/>
        <v>34</v>
      </c>
      <c r="Z211" s="7"/>
    </row>
    <row r="212" spans="1:26" ht="14.4" x14ac:dyDescent="0.3">
      <c r="A212" s="22" t="s">
        <v>570</v>
      </c>
      <c r="B212" s="23" t="s">
        <v>249</v>
      </c>
      <c r="C212" s="22" t="str">
        <f>IFERROR(IFERROR(VLOOKUP(B212,classifications!$A$3:$B$330,2,FALSE),VLOOKUP(B212,'higher class'!$A$2:$B$33,2,FALSE)),"")</f>
        <v xml:space="preserve">Mainly Rural (rural including hub towns &gt;=80%) </v>
      </c>
      <c r="D212" s="22" t="str">
        <f>VLOOKUP(B212,region!$A$1:$B$344,2,FALSE)</f>
        <v>EE</v>
      </c>
      <c r="E212" s="17">
        <f>VLOOKUP(B212,happinessALL!$B$8:$N$431,VLOOKUP(frontsheet!$B$11,years!$A$1:$B$12,2,FALSE),FALSE)</f>
        <v>7.65</v>
      </c>
      <c r="F212" s="9"/>
      <c r="G212" s="9"/>
      <c r="H212" s="9"/>
      <c r="I212" s="21"/>
      <c r="M212" t="s">
        <v>223</v>
      </c>
      <c r="N212" t="str">
        <f>VLOOKUP(M212,class!A$1:B$370,2,FALSE)</f>
        <v>Metropolitan district</v>
      </c>
      <c r="O212" s="22" t="str">
        <f>IFERROR(IFERROR(VLOOKUP(M212,classifications!$A$3:$B$340,2,FALSE),VLOOKUP(N212,'higher class'!$A$2:$B$33,2,FALSE)),"")</f>
        <v>Urban with Minor Conurbation</v>
      </c>
      <c r="P212" s="7">
        <f t="shared" si="20"/>
        <v>7.26</v>
      </c>
      <c r="Q212" s="49">
        <f t="shared" si="21"/>
        <v>7</v>
      </c>
      <c r="R212" s="49">
        <f t="shared" si="19"/>
        <v>7</v>
      </c>
      <c r="Z212" s="7"/>
    </row>
    <row r="213" spans="1:26" ht="14.4" x14ac:dyDescent="0.3">
      <c r="A213" s="22" t="s">
        <v>571</v>
      </c>
      <c r="B213" s="23" t="s">
        <v>349</v>
      </c>
      <c r="C213" s="22" t="str">
        <f>IFERROR(IFERROR(VLOOKUP(B213,classifications!$A$3:$B$330,2,FALSE),VLOOKUP(B213,'higher class'!$A$2:$B$33,2,FALSE)),"")</f>
        <v>Predominantly Rural</v>
      </c>
      <c r="D213" s="22" t="str">
        <f>VLOOKUP(B213,region!$A$1:$B$344,2,FALSE)</f>
        <v>EE</v>
      </c>
      <c r="E213" s="17">
        <f>VLOOKUP(B213,happinessALL!$B$8:$N$431,VLOOKUP(frontsheet!$B$11,years!$A$1:$B$12,2,FALSE),FALSE)</f>
        <v>7.61</v>
      </c>
      <c r="F213" s="9"/>
      <c r="G213" s="9"/>
      <c r="H213" s="9"/>
      <c r="I213" s="21"/>
      <c r="M213" t="s">
        <v>224</v>
      </c>
      <c r="N213" t="str">
        <f>VLOOKUP(M213,class!A$1:B$370,2,FALSE)</f>
        <v>Shire district</v>
      </c>
      <c r="O213" s="22" t="str">
        <f>IFERROR(IFERROR(VLOOKUP(M213,classifications!$A$3:$B$340,2,FALSE),VLOOKUP(N213,'higher class'!$A$2:$B$33,2,FALSE)),"")</f>
        <v>Urban with City and Town</v>
      </c>
      <c r="P213" s="7">
        <f t="shared" si="20"/>
        <v>7.28</v>
      </c>
      <c r="Q213" s="49">
        <f t="shared" si="21"/>
        <v>63</v>
      </c>
      <c r="R213" s="49">
        <f t="shared" si="19"/>
        <v>63</v>
      </c>
      <c r="Z213" s="7"/>
    </row>
    <row r="214" spans="1:26" ht="14.4" x14ac:dyDescent="0.3">
      <c r="A214" s="22" t="s">
        <v>572</v>
      </c>
      <c r="B214" s="23" t="s">
        <v>14</v>
      </c>
      <c r="C214" s="22" t="str">
        <f>IFERROR(IFERROR(VLOOKUP(B214,classifications!$A$3:$B$330,2,FALSE),VLOOKUP(B214,'higher class'!$A$2:$B$33,2,FALSE)),"")</f>
        <v xml:space="preserve">Mainly Rural (rural including hub towns &gt;=80%) </v>
      </c>
      <c r="D214" s="22" t="str">
        <f>VLOOKUP(B214,region!$A$1:$B$344,2,FALSE)</f>
        <v>EE</v>
      </c>
      <c r="E214" s="17">
        <f>VLOOKUP(B214,happinessALL!$B$8:$N$431,VLOOKUP(frontsheet!$B$11,years!$A$1:$B$12,2,FALSE),FALSE)</f>
        <v>7.81</v>
      </c>
      <c r="F214" s="9"/>
      <c r="G214" s="9"/>
      <c r="H214" s="9"/>
      <c r="I214" s="21"/>
      <c r="M214" t="s">
        <v>225</v>
      </c>
      <c r="N214" t="str">
        <f>VLOOKUP(M214,class!A$1:B$370,2,FALSE)</f>
        <v>Shire district</v>
      </c>
      <c r="O214" s="22" t="str">
        <f>IFERROR(IFERROR(VLOOKUP(M214,classifications!$A$3:$B$340,2,FALSE),VLOOKUP(N214,'higher class'!$A$2:$B$33,2,FALSE)),"")</f>
        <v>Urban with Major Conurbation</v>
      </c>
      <c r="P214" s="7" t="str">
        <f t="shared" si="20"/>
        <v>x</v>
      </c>
      <c r="Q214" s="49">
        <f t="shared" si="21"/>
        <v>1</v>
      </c>
      <c r="R214" s="49">
        <f t="shared" si="19"/>
        <v>9999</v>
      </c>
      <c r="Z214" s="7"/>
    </row>
    <row r="215" spans="1:26" ht="14.4" x14ac:dyDescent="0.3">
      <c r="A215" s="22" t="s">
        <v>574</v>
      </c>
      <c r="B215" s="23" t="s">
        <v>143</v>
      </c>
      <c r="C215" s="22" t="str">
        <f>IFERROR(IFERROR(VLOOKUP(B215,classifications!$A$3:$B$330,2,FALSE),VLOOKUP(B215,'higher class'!$A$2:$B$33,2,FALSE)),"")</f>
        <v>Urban with City and Town</v>
      </c>
      <c r="D215" s="22" t="str">
        <f>VLOOKUP(B215,region!$A$1:$B$344,2,FALSE)</f>
        <v>EE</v>
      </c>
      <c r="E215" s="17">
        <f>VLOOKUP(B215,happinessALL!$B$8:$N$431,VLOOKUP(frontsheet!$B$11,years!$A$1:$B$12,2,FALSE),FALSE)</f>
        <v>7.21</v>
      </c>
      <c r="F215" s="9"/>
      <c r="G215" s="9"/>
      <c r="H215" s="9"/>
      <c r="I215" s="21"/>
      <c r="M215" t="s">
        <v>226</v>
      </c>
      <c r="N215" t="str">
        <f>VLOOKUP(M215,class!A$1:B$370,2,FALSE)</f>
        <v>Shire district</v>
      </c>
      <c r="O215" s="22" t="str">
        <f>IFERROR(IFERROR(VLOOKUP(M215,classifications!$A$3:$B$340,2,FALSE),VLOOKUP(N215,'higher class'!$A$2:$B$33,2,FALSE)),"")</f>
        <v xml:space="preserve">Largely Rural (rural including hub towns 50-79%) </v>
      </c>
      <c r="P215" s="7">
        <f t="shared" si="20"/>
        <v>7.39</v>
      </c>
      <c r="Q215" s="49">
        <f t="shared" si="21"/>
        <v>27</v>
      </c>
      <c r="R215" s="49">
        <f t="shared" si="19"/>
        <v>27</v>
      </c>
      <c r="Z215" s="7"/>
    </row>
    <row r="216" spans="1:26" ht="14.4" x14ac:dyDescent="0.3">
      <c r="A216" s="22" t="s">
        <v>575</v>
      </c>
      <c r="B216" s="23" t="s">
        <v>174</v>
      </c>
      <c r="C216" s="22" t="str">
        <f>IFERROR(IFERROR(VLOOKUP(B216,classifications!$A$3:$B$330,2,FALSE),VLOOKUP(B216,'higher class'!$A$2:$B$33,2,FALSE)),"")</f>
        <v xml:space="preserve">Mainly Rural (rural including hub towns &gt;=80%) </v>
      </c>
      <c r="D216" s="22" t="str">
        <f>VLOOKUP(B216,region!$A$1:$B$344,2,FALSE)</f>
        <v>EE</v>
      </c>
      <c r="E216" s="17">
        <f>VLOOKUP(B216,happinessALL!$B$8:$N$431,VLOOKUP(frontsheet!$B$11,years!$A$1:$B$12,2,FALSE),FALSE)</f>
        <v>7.71</v>
      </c>
      <c r="F216" s="9"/>
      <c r="G216" s="9"/>
      <c r="H216" s="9"/>
      <c r="I216" s="21"/>
      <c r="M216" t="s">
        <v>227</v>
      </c>
      <c r="N216" t="str">
        <f>VLOOKUP(M216,class!A$1:B$370,2,FALSE)</f>
        <v>Shire district</v>
      </c>
      <c r="O216" s="22" t="str">
        <f>IFERROR(IFERROR(VLOOKUP(M216,classifications!$A$3:$B$340,2,FALSE),VLOOKUP(N216,'higher class'!$A$2:$B$33,2,FALSE)),"")</f>
        <v>Urban with City and Town</v>
      </c>
      <c r="P216" s="7">
        <f t="shared" si="20"/>
        <v>6.98</v>
      </c>
      <c r="Q216" s="49">
        <f t="shared" si="21"/>
        <v>85</v>
      </c>
      <c r="R216" s="49">
        <f t="shared" si="19"/>
        <v>85</v>
      </c>
      <c r="Z216" s="7"/>
    </row>
    <row r="217" spans="1:26" ht="14.4" x14ac:dyDescent="0.3">
      <c r="A217" s="22" t="s">
        <v>576</v>
      </c>
      <c r="B217" s="23" t="s">
        <v>1035</v>
      </c>
      <c r="C217" s="22" t="str">
        <f>IFERROR(IFERROR(VLOOKUP(B217,classifications!$A$3:$B$340,2,FALSE),VLOOKUP(B217,'higher class'!$A$2:$B$33,2,FALSE)),"")</f>
        <v xml:space="preserve">Largely Rural (rural including hub towns 50-79%) </v>
      </c>
      <c r="D217" s="22" t="e">
        <f>VLOOKUP(B217,region!$A$1:$B$344,2,FALSE)</f>
        <v>#N/A</v>
      </c>
      <c r="E217" s="17">
        <f>VLOOKUP(B217,happinessALL!$B$8:$N$431,VLOOKUP(frontsheet!$B$11,years!$A$1:$B$12,2,FALSE),FALSE)</f>
        <v>7.86</v>
      </c>
      <c r="F217" s="9"/>
      <c r="G217" s="9"/>
      <c r="H217" s="9"/>
      <c r="I217" s="21"/>
      <c r="M217" t="s">
        <v>228</v>
      </c>
      <c r="N217" t="str">
        <f>VLOOKUP(M217,class!A$1:B$370,2,FALSE)</f>
        <v>Unitary authority</v>
      </c>
      <c r="O217" s="22" t="str">
        <f>IFERROR(IFERROR(VLOOKUP(M217,classifications!$A$3:$B$340,2,FALSE),VLOOKUP(N217,'higher class'!$A$2:$B$33,2,FALSE)),"")</f>
        <v xml:space="preserve">Mainly Rural (rural including hub towns &gt;=80%) </v>
      </c>
      <c r="P217" s="7">
        <f t="shared" si="20"/>
        <v>7.7</v>
      </c>
      <c r="Q217" s="49">
        <f t="shared" si="21"/>
        <v>12</v>
      </c>
      <c r="R217" s="49">
        <f t="shared" si="19"/>
        <v>12</v>
      </c>
      <c r="Z217" s="7"/>
    </row>
    <row r="218" spans="1:26" ht="14.4" x14ac:dyDescent="0.3">
      <c r="A218" s="22" t="s">
        <v>577</v>
      </c>
      <c r="B218" s="23" t="s">
        <v>1034</v>
      </c>
      <c r="C218" s="22" t="str">
        <f>IFERROR(IFERROR(VLOOKUP(B218,classifications!$A$3:$B$340,2,FALSE),VLOOKUP(B218,'higher class'!$A$2:$B$33,2,FALSE)),"")</f>
        <v xml:space="preserve">Largely Rural (rural including hub towns 50-79%) </v>
      </c>
      <c r="D218" s="22" t="e">
        <f>VLOOKUP(B218,region!$A$1:$B$344,2,FALSE)</f>
        <v>#N/A</v>
      </c>
      <c r="E218" s="17">
        <f>VLOOKUP(B218,happinessALL!$B$8:$N$431,VLOOKUP(frontsheet!$B$11,years!$A$1:$B$12,2,FALSE),FALSE)</f>
        <v>7.4</v>
      </c>
      <c r="F218" s="9"/>
      <c r="G218" s="9"/>
      <c r="H218" s="9"/>
      <c r="I218" s="21"/>
      <c r="M218" t="s">
        <v>229</v>
      </c>
      <c r="N218" t="str">
        <f>VLOOKUP(M218,class!A$1:B$370,2,FALSE)</f>
        <v>Shire district</v>
      </c>
      <c r="O218" s="22" t="str">
        <f>IFERROR(IFERROR(VLOOKUP(M218,classifications!$A$3:$B$340,2,FALSE),VLOOKUP(N218,'higher class'!$A$2:$B$33,2,FALSE)),"")</f>
        <v xml:space="preserve">Mainly Rural (rural including hub towns &gt;=80%) </v>
      </c>
      <c r="P218" s="7">
        <f t="shared" si="20"/>
        <v>7.89</v>
      </c>
      <c r="Q218" s="49">
        <f t="shared" si="21"/>
        <v>6</v>
      </c>
      <c r="R218" s="49">
        <f t="shared" si="19"/>
        <v>6</v>
      </c>
      <c r="Z218" s="7"/>
    </row>
    <row r="219" spans="1:26" ht="14.4" x14ac:dyDescent="0.3">
      <c r="A219" s="22"/>
      <c r="B219" s="23"/>
      <c r="C219" s="22"/>
      <c r="D219" s="22"/>
      <c r="E219" s="9"/>
      <c r="F219" s="9"/>
      <c r="G219" s="9"/>
      <c r="H219" s="9"/>
      <c r="I219" s="21"/>
      <c r="M219" t="s">
        <v>230</v>
      </c>
      <c r="N219" t="str">
        <f>VLOOKUP(M219,class!A$1:B$370,2,FALSE)</f>
        <v>Metropolitan district</v>
      </c>
      <c r="O219" s="22" t="str">
        <f>IFERROR(IFERROR(VLOOKUP(M219,classifications!$A$3:$B$340,2,FALSE),VLOOKUP(N219,'higher class'!$A$2:$B$33,2,FALSE)),"")</f>
        <v>Urban with Major Conurbation</v>
      </c>
      <c r="P219" s="7">
        <f t="shared" si="20"/>
        <v>7.22</v>
      </c>
      <c r="Q219" s="49">
        <f t="shared" si="21"/>
        <v>56</v>
      </c>
      <c r="R219" s="49">
        <f t="shared" si="19"/>
        <v>56</v>
      </c>
      <c r="Z219" s="7"/>
    </row>
    <row r="220" spans="1:26" ht="14.4" x14ac:dyDescent="0.3">
      <c r="A220" s="19" t="s">
        <v>578</v>
      </c>
      <c r="B220" s="20" t="s">
        <v>579</v>
      </c>
      <c r="C220" s="45"/>
      <c r="D220" s="45"/>
      <c r="E220" s="17" t="str">
        <f>VLOOKUP(B220,happinessALL!$B$8:$N$431,VLOOKUP(frontsheet!$B$11,years!$A$1:$B$12,2,FALSE),FALSE)</f>
        <v>x</v>
      </c>
      <c r="F220" s="9"/>
      <c r="G220" s="9"/>
      <c r="H220" s="9"/>
      <c r="I220" s="21"/>
      <c r="M220" t="s">
        <v>231</v>
      </c>
      <c r="N220" t="str">
        <f>VLOOKUP(M220,class!A$1:B$370,2,FALSE)</f>
        <v>Metropolitan district</v>
      </c>
      <c r="O220" s="22" t="str">
        <f>IFERROR(IFERROR(VLOOKUP(M220,classifications!$A$3:$B$340,2,FALSE),VLOOKUP(N220,'higher class'!$A$2:$B$33,2,FALSE)),"")</f>
        <v>Urban with Major Conurbation</v>
      </c>
      <c r="P220" s="7">
        <f t="shared" si="20"/>
        <v>7.52</v>
      </c>
      <c r="Q220" s="49">
        <f t="shared" si="21"/>
        <v>14</v>
      </c>
      <c r="R220" s="49">
        <f t="shared" si="19"/>
        <v>14</v>
      </c>
      <c r="Z220" s="7"/>
    </row>
    <row r="221" spans="1:26" ht="14.4" x14ac:dyDescent="0.3">
      <c r="A221" s="22" t="s">
        <v>580</v>
      </c>
      <c r="B221" s="23" t="s">
        <v>51</v>
      </c>
      <c r="C221" s="22" t="str">
        <f>IFERROR(IFERROR(VLOOKUP(B221,classifications!$A$3:$B$330,2,FALSE),VLOOKUP(B221,'higher class'!$A$2:$B$33,2,FALSE)),"")</f>
        <v>Urban with Major Conurbation</v>
      </c>
      <c r="D221" s="22" t="str">
        <f>VLOOKUP(B221,region!$A$1:$B$344,2,FALSE)</f>
        <v>L</v>
      </c>
      <c r="E221" s="17">
        <f>VLOOKUP(B221,happinessALL!$B$8:$N$431,VLOOKUP(frontsheet!$B$11,years!$A$1:$B$12,2,FALSE),FALSE)</f>
        <v>7.28</v>
      </c>
      <c r="F221" s="9"/>
      <c r="G221" s="9"/>
      <c r="H221" s="9"/>
      <c r="I221" s="21"/>
      <c r="M221" t="s">
        <v>232</v>
      </c>
      <c r="N221" t="str">
        <f>VLOOKUP(M221,class!A$1:B$370,2,FALSE)</f>
        <v>Shire district</v>
      </c>
      <c r="O221" s="22" t="str">
        <f>IFERROR(IFERROR(VLOOKUP(M221,classifications!$A$3:$B$340,2,FALSE),VLOOKUP(N221,'higher class'!$A$2:$B$33,2,FALSE)),"")</f>
        <v>Urban with Significant Rural (rural including hub towns 26-49%)</v>
      </c>
      <c r="P221" s="7">
        <f t="shared" si="20"/>
        <v>7.7</v>
      </c>
      <c r="Q221" s="49">
        <f t="shared" si="21"/>
        <v>13</v>
      </c>
      <c r="R221" s="49">
        <f t="shared" si="19"/>
        <v>13</v>
      </c>
      <c r="Z221" s="7"/>
    </row>
    <row r="222" spans="1:26" ht="14.4" x14ac:dyDescent="0.3">
      <c r="A222" s="22" t="s">
        <v>581</v>
      </c>
      <c r="B222" s="23" t="s">
        <v>68</v>
      </c>
      <c r="C222" s="22" t="str">
        <f>IFERROR(IFERROR(VLOOKUP(B222,classifications!$A$3:$B$330,2,FALSE),VLOOKUP(B222,'higher class'!$A$2:$B$33,2,FALSE)),"")</f>
        <v>Urban with Major Conurbation</v>
      </c>
      <c r="D222" s="22" t="str">
        <f>VLOOKUP(B222,region!$A$1:$B$344,2,FALSE)</f>
        <v>L</v>
      </c>
      <c r="E222" s="17" t="str">
        <f>VLOOKUP(B222,happinessALL!$B$8:$N$431,VLOOKUP(frontsheet!$B$11,years!$A$1:$B$12,2,FALSE),FALSE)</f>
        <v>x</v>
      </c>
      <c r="F222" s="9"/>
      <c r="G222" s="9"/>
      <c r="H222" s="9"/>
      <c r="I222" s="21"/>
      <c r="M222" t="s">
        <v>233</v>
      </c>
      <c r="N222" t="str">
        <f>VLOOKUP(M222,class!A$1:B$370,2,FALSE)</f>
        <v>Shire district</v>
      </c>
      <c r="O222" s="22" t="str">
        <f>IFERROR(IFERROR(VLOOKUP(M222,classifications!$A$3:$B$340,2,FALSE),VLOOKUP(N222,'higher class'!$A$2:$B$33,2,FALSE)),"")</f>
        <v xml:space="preserve">Largely Rural (rural including hub towns 50-79%) </v>
      </c>
      <c r="P222" s="7">
        <f t="shared" si="20"/>
        <v>7.3</v>
      </c>
      <c r="Q222" s="49">
        <f t="shared" si="21"/>
        <v>32</v>
      </c>
      <c r="R222" s="49">
        <f t="shared" si="19"/>
        <v>32</v>
      </c>
      <c r="Z222" s="7"/>
    </row>
    <row r="223" spans="1:26" ht="14.4" x14ac:dyDescent="0.3">
      <c r="A223" s="22" t="s">
        <v>582</v>
      </c>
      <c r="B223" s="23" t="s">
        <v>120</v>
      </c>
      <c r="C223" s="22" t="str">
        <f>IFERROR(IFERROR(VLOOKUP(B223,classifications!$A$3:$B$330,2,FALSE),VLOOKUP(B223,'higher class'!$A$2:$B$33,2,FALSE)),"")</f>
        <v>Urban with Major Conurbation</v>
      </c>
      <c r="D223" s="22" t="str">
        <f>VLOOKUP(B223,region!$A$1:$B$344,2,FALSE)</f>
        <v>L</v>
      </c>
      <c r="E223" s="17">
        <f>VLOOKUP(B223,happinessALL!$B$8:$N$431,VLOOKUP(frontsheet!$B$11,years!$A$1:$B$12,2,FALSE),FALSE)</f>
        <v>7.05</v>
      </c>
      <c r="F223" s="9"/>
      <c r="G223" s="9"/>
      <c r="H223" s="9"/>
      <c r="I223" s="21"/>
      <c r="M223" t="s">
        <v>234</v>
      </c>
      <c r="N223" t="str">
        <f>VLOOKUP(M223,class!A$1:B$370,2,FALSE)</f>
        <v>Metropolitan district</v>
      </c>
      <c r="O223" s="22" t="str">
        <f>IFERROR(IFERROR(VLOOKUP(M223,classifications!$A$3:$B$340,2,FALSE),VLOOKUP(N223,'higher class'!$A$2:$B$33,2,FALSE)),"")</f>
        <v>Urban with Major Conurbation</v>
      </c>
      <c r="P223" s="7">
        <f t="shared" si="20"/>
        <v>7.42</v>
      </c>
      <c r="Q223" s="49">
        <f t="shared" si="21"/>
        <v>24</v>
      </c>
      <c r="R223" s="49">
        <f t="shared" si="19"/>
        <v>24</v>
      </c>
      <c r="Z223" s="7"/>
    </row>
    <row r="224" spans="1:26" ht="14.4" x14ac:dyDescent="0.3">
      <c r="A224" s="22" t="s">
        <v>583</v>
      </c>
      <c r="B224" s="23" t="s">
        <v>123</v>
      </c>
      <c r="C224" s="22" t="str">
        <f>IFERROR(IFERROR(VLOOKUP(B224,classifications!$A$3:$B$330,2,FALSE),VLOOKUP(B224,'higher class'!$A$2:$B$33,2,FALSE)),"")</f>
        <v>Urban with Major Conurbation</v>
      </c>
      <c r="D224" s="22" t="str">
        <f>VLOOKUP(B224,region!$A$1:$B$344,2,FALSE)</f>
        <v>L</v>
      </c>
      <c r="E224" s="17">
        <f>VLOOKUP(B224,happinessALL!$B$8:$N$431,VLOOKUP(frontsheet!$B$11,years!$A$1:$B$12,2,FALSE),FALSE)</f>
        <v>7.66</v>
      </c>
      <c r="F224" s="9"/>
      <c r="G224" s="9"/>
      <c r="H224" s="9"/>
      <c r="I224" s="21"/>
      <c r="M224" t="s">
        <v>235</v>
      </c>
      <c r="N224" t="str">
        <f>VLOOKUP(M224,class!A$1:B$370,2,FALSE)</f>
        <v>Shire district</v>
      </c>
      <c r="O224" s="22" t="str">
        <f>IFERROR(IFERROR(VLOOKUP(M224,classifications!$A$3:$B$340,2,FALSE),VLOOKUP(N224,'higher class'!$A$2:$B$33,2,FALSE)),"")</f>
        <v xml:space="preserve">Mainly Rural (rural including hub towns &gt;=80%) </v>
      </c>
      <c r="P224" s="7">
        <f t="shared" si="20"/>
        <v>7.62</v>
      </c>
      <c r="Q224" s="49">
        <f t="shared" si="21"/>
        <v>19</v>
      </c>
      <c r="R224" s="49">
        <f t="shared" si="19"/>
        <v>19</v>
      </c>
      <c r="Z224" s="7"/>
    </row>
    <row r="225" spans="1:26" ht="14.4" x14ac:dyDescent="0.3">
      <c r="A225" s="22" t="s">
        <v>584</v>
      </c>
      <c r="B225" s="23" t="s">
        <v>125</v>
      </c>
      <c r="C225" s="22" t="str">
        <f>IFERROR(IFERROR(VLOOKUP(B225,classifications!$A$3:$B$330,2,FALSE),VLOOKUP(B225,'higher class'!$A$2:$B$33,2,FALSE)),"")</f>
        <v>Urban with Major Conurbation</v>
      </c>
      <c r="D225" s="22" t="str">
        <f>VLOOKUP(B225,region!$A$1:$B$344,2,FALSE)</f>
        <v>L</v>
      </c>
      <c r="E225" s="17">
        <f>VLOOKUP(B225,happinessALL!$B$8:$N$431,VLOOKUP(frontsheet!$B$11,years!$A$1:$B$12,2,FALSE),FALSE)</f>
        <v>7.17</v>
      </c>
      <c r="F225" s="9"/>
      <c r="G225" s="9"/>
      <c r="H225" s="9"/>
      <c r="I225" s="21"/>
      <c r="M225" t="s">
        <v>236</v>
      </c>
      <c r="N225" t="str">
        <f>VLOOKUP(M225,class!A$1:B$370,2,FALSE)</f>
        <v>Shire district</v>
      </c>
      <c r="O225" s="22" t="str">
        <f>IFERROR(IFERROR(VLOOKUP(M225,classifications!$A$3:$B$340,2,FALSE),VLOOKUP(N225,'higher class'!$A$2:$B$33,2,FALSE)),"")</f>
        <v xml:space="preserve">Largely Rural (rural including hub towns 50-79%) </v>
      </c>
      <c r="P225" s="7">
        <f t="shared" si="20"/>
        <v>7.89</v>
      </c>
      <c r="Q225" s="49">
        <f t="shared" si="21"/>
        <v>2</v>
      </c>
      <c r="R225" s="49">
        <f t="shared" si="19"/>
        <v>2</v>
      </c>
      <c r="Z225" s="7"/>
    </row>
    <row r="226" spans="1:26" ht="14.4" x14ac:dyDescent="0.3">
      <c r="A226" s="22" t="s">
        <v>585</v>
      </c>
      <c r="B226" s="23" t="s">
        <v>146</v>
      </c>
      <c r="C226" s="22" t="str">
        <f>IFERROR(IFERROR(VLOOKUP(B226,classifications!$A$3:$B$330,2,FALSE),VLOOKUP(B226,'higher class'!$A$2:$B$33,2,FALSE)),"")</f>
        <v>Urban with Major Conurbation</v>
      </c>
      <c r="D226" s="22" t="str">
        <f>VLOOKUP(B226,region!$A$1:$B$344,2,FALSE)</f>
        <v>L</v>
      </c>
      <c r="E226" s="17">
        <f>VLOOKUP(B226,happinessALL!$B$8:$N$431,VLOOKUP(frontsheet!$B$11,years!$A$1:$B$12,2,FALSE),FALSE)</f>
        <v>7.2</v>
      </c>
      <c r="F226" s="9"/>
      <c r="G226" s="9"/>
      <c r="H226" s="9"/>
      <c r="I226" s="21"/>
      <c r="M226" t="s">
        <v>237</v>
      </c>
      <c r="N226" t="str">
        <f>VLOOKUP(M226,class!A$1:B$370,2,FALSE)</f>
        <v>Metropolitan district</v>
      </c>
      <c r="O226" s="22" t="str">
        <f>IFERROR(IFERROR(VLOOKUP(M226,classifications!$A$3:$B$340,2,FALSE),VLOOKUP(N226,'higher class'!$A$2:$B$33,2,FALSE)),"")</f>
        <v>Urban with Minor Conurbation</v>
      </c>
      <c r="P226" s="7">
        <f t="shared" si="20"/>
        <v>7.33</v>
      </c>
      <c r="Q226" s="49">
        <f t="shared" si="21"/>
        <v>5</v>
      </c>
      <c r="R226" s="49">
        <f t="shared" si="19"/>
        <v>5</v>
      </c>
      <c r="Z226" s="7"/>
    </row>
    <row r="227" spans="1:26" ht="14.4" x14ac:dyDescent="0.3">
      <c r="A227" s="22" t="s">
        <v>586</v>
      </c>
      <c r="B227" s="23" t="s">
        <v>147</v>
      </c>
      <c r="C227" s="22" t="str">
        <f>IFERROR(IFERROR(VLOOKUP(B227,classifications!$A$3:$B$330,2,FALSE),VLOOKUP(B227,'higher class'!$A$2:$B$33,2,FALSE)),"")</f>
        <v>Urban with Major Conurbation</v>
      </c>
      <c r="D227" s="22" t="str">
        <f>VLOOKUP(B227,region!$A$1:$B$344,2,FALSE)</f>
        <v>L</v>
      </c>
      <c r="E227" s="17">
        <f>VLOOKUP(B227,happinessALL!$B$8:$N$431,VLOOKUP(frontsheet!$B$11,years!$A$1:$B$12,2,FALSE),FALSE)</f>
        <v>7.23</v>
      </c>
      <c r="F227" s="9"/>
      <c r="G227" s="9"/>
      <c r="H227" s="9"/>
      <c r="I227" s="21"/>
      <c r="M227" t="s">
        <v>1008</v>
      </c>
      <c r="N227" t="str">
        <f>VLOOKUP(M227,class!A$1:B$370,2,FALSE)</f>
        <v>Shire district</v>
      </c>
      <c r="O227" s="22" t="str">
        <f>IFERROR(IFERROR(VLOOKUP(M227,classifications!$A$3:$B$340,2,FALSE),VLOOKUP(N227,'higher class'!$A$2:$B$33,2,FALSE)),"")</f>
        <v>Urban with Significant Rural (rural including hub towns 26-49%)</v>
      </c>
      <c r="P227" s="7">
        <f t="shared" si="20"/>
        <v>7.79</v>
      </c>
      <c r="Q227" s="49">
        <f t="shared" si="21"/>
        <v>4</v>
      </c>
      <c r="R227" s="49">
        <f t="shared" si="19"/>
        <v>4</v>
      </c>
      <c r="Z227" s="7"/>
    </row>
    <row r="228" spans="1:26" ht="14.4" x14ac:dyDescent="0.3">
      <c r="A228" s="22" t="s">
        <v>587</v>
      </c>
      <c r="B228" s="23" t="s">
        <v>154</v>
      </c>
      <c r="C228" s="22" t="str">
        <f>IFERROR(IFERROR(VLOOKUP(B228,classifications!$A$3:$B$330,2,FALSE),VLOOKUP(B228,'higher class'!$A$2:$B$33,2,FALSE)),"")</f>
        <v>Urban with Major Conurbation</v>
      </c>
      <c r="D228" s="22" t="str">
        <f>VLOOKUP(B228,region!$A$1:$B$344,2,FALSE)</f>
        <v>L</v>
      </c>
      <c r="E228" s="17">
        <f>VLOOKUP(B228,happinessALL!$B$8:$N$431,VLOOKUP(frontsheet!$B$11,years!$A$1:$B$12,2,FALSE),FALSE)</f>
        <v>7.5</v>
      </c>
      <c r="F228" s="9"/>
      <c r="G228" s="9"/>
      <c r="H228" s="9"/>
      <c r="I228" s="21"/>
      <c r="M228" t="s">
        <v>238</v>
      </c>
      <c r="N228" t="str">
        <f>VLOOKUP(M228,class!A$1:B$370,2,FALSE)</f>
        <v>Unitary authority</v>
      </c>
      <c r="O228" s="22" t="str">
        <f>IFERROR(IFERROR(VLOOKUP(M228,classifications!$A$3:$B$340,2,FALSE),VLOOKUP(N228,'higher class'!$A$2:$B$33,2,FALSE)),"")</f>
        <v xml:space="preserve">Largely Rural (rural including hub towns 50-79%) </v>
      </c>
      <c r="P228" s="7">
        <f t="shared" si="20"/>
        <v>7.66</v>
      </c>
      <c r="Q228" s="49">
        <f t="shared" si="21"/>
        <v>6</v>
      </c>
      <c r="R228" s="49">
        <f t="shared" si="19"/>
        <v>6</v>
      </c>
      <c r="Z228" s="7"/>
    </row>
    <row r="229" spans="1:26" ht="14.4" x14ac:dyDescent="0.3">
      <c r="A229" s="22" t="s">
        <v>588</v>
      </c>
      <c r="B229" s="23" t="s">
        <v>159</v>
      </c>
      <c r="C229" s="22" t="str">
        <f>IFERROR(IFERROR(VLOOKUP(B229,classifications!$A$3:$B$330,2,FALSE),VLOOKUP(B229,'higher class'!$A$2:$B$33,2,FALSE)),"")</f>
        <v>Urban with Major Conurbation</v>
      </c>
      <c r="D229" s="22" t="str">
        <f>VLOOKUP(B229,region!$A$1:$B$344,2,FALSE)</f>
        <v>L</v>
      </c>
      <c r="E229" s="17">
        <f>VLOOKUP(B229,happinessALL!$B$8:$N$431,VLOOKUP(frontsheet!$B$11,years!$A$1:$B$12,2,FALSE),FALSE)</f>
        <v>7.27</v>
      </c>
      <c r="F229" s="9"/>
      <c r="G229" s="9"/>
      <c r="H229" s="9"/>
      <c r="I229" s="21"/>
      <c r="M229" t="s">
        <v>239</v>
      </c>
      <c r="N229" t="str">
        <f>VLOOKUP(M229,class!A$1:B$370,2,FALSE)</f>
        <v>Unitary authority</v>
      </c>
      <c r="O229" s="22" t="str">
        <f>IFERROR(IFERROR(VLOOKUP(M229,classifications!$A$3:$B$340,2,FALSE),VLOOKUP(N229,'higher class'!$A$2:$B$33,2,FALSE)),"")</f>
        <v>Urban with City and Town</v>
      </c>
      <c r="P229" s="7">
        <f t="shared" si="20"/>
        <v>7.4</v>
      </c>
      <c r="Q229" s="49">
        <f t="shared" si="21"/>
        <v>43</v>
      </c>
      <c r="R229" s="49">
        <f t="shared" si="19"/>
        <v>43</v>
      </c>
      <c r="Z229" s="7"/>
    </row>
    <row r="230" spans="1:26" ht="14.4" x14ac:dyDescent="0.3">
      <c r="A230" s="22" t="s">
        <v>589</v>
      </c>
      <c r="B230" s="23" t="s">
        <v>183</v>
      </c>
      <c r="C230" s="22" t="str">
        <f>IFERROR(IFERROR(VLOOKUP(B230,classifications!$A$3:$B$330,2,FALSE),VLOOKUP(B230,'higher class'!$A$2:$B$33,2,FALSE)),"")</f>
        <v>Urban with Major Conurbation</v>
      </c>
      <c r="D230" s="22" t="str">
        <f>VLOOKUP(B230,region!$A$1:$B$344,2,FALSE)</f>
        <v>L</v>
      </c>
      <c r="E230" s="17">
        <f>VLOOKUP(B230,happinessALL!$B$8:$N$431,VLOOKUP(frontsheet!$B$11,years!$A$1:$B$12,2,FALSE),FALSE)</f>
        <v>8</v>
      </c>
      <c r="F230" s="9"/>
      <c r="G230" s="9"/>
      <c r="H230" s="9"/>
      <c r="I230" s="9"/>
      <c r="M230" t="s">
        <v>240</v>
      </c>
      <c r="N230" t="str">
        <f>VLOOKUP(M230,class!A$1:B$370,2,FALSE)</f>
        <v>Metropolitan district</v>
      </c>
      <c r="O230" s="22" t="str">
        <f>IFERROR(IFERROR(VLOOKUP(M230,classifications!$A$3:$B$340,2,FALSE),VLOOKUP(N230,'higher class'!$A$2:$B$33,2,FALSE)),"")</f>
        <v>Urban with Major Conurbation</v>
      </c>
      <c r="P230" s="7">
        <f t="shared" si="20"/>
        <v>7.6</v>
      </c>
      <c r="Q230" s="49">
        <f t="shared" si="21"/>
        <v>11</v>
      </c>
      <c r="R230" s="49">
        <f t="shared" si="19"/>
        <v>11</v>
      </c>
      <c r="Z230" s="7"/>
    </row>
    <row r="231" spans="1:26" ht="14.4" x14ac:dyDescent="0.3">
      <c r="A231" s="22" t="s">
        <v>590</v>
      </c>
      <c r="B231" s="23" t="s">
        <v>258</v>
      </c>
      <c r="C231" s="22" t="str">
        <f>IFERROR(IFERROR(VLOOKUP(B231,classifications!$A$3:$B$330,2,FALSE),VLOOKUP(B231,'higher class'!$A$2:$B$33,2,FALSE)),"")</f>
        <v>Urban with Major Conurbation</v>
      </c>
      <c r="D231" s="22" t="str">
        <f>VLOOKUP(B231,region!$A$1:$B$344,2,FALSE)</f>
        <v>L</v>
      </c>
      <c r="E231" s="17">
        <f>VLOOKUP(B231,happinessALL!$B$8:$N$431,VLOOKUP(frontsheet!$B$11,years!$A$1:$B$12,2,FALSE),FALSE)</f>
        <v>7.12</v>
      </c>
      <c r="F231" s="9"/>
      <c r="G231" s="9"/>
      <c r="H231" s="9"/>
      <c r="I231" s="21"/>
      <c r="M231" t="s">
        <v>242</v>
      </c>
      <c r="N231" t="str">
        <f>VLOOKUP(M231,class!A$1:B$370,2,FALSE)</f>
        <v>Shire district</v>
      </c>
      <c r="O231" s="22" t="str">
        <f>IFERROR(IFERROR(VLOOKUP(M231,classifications!$A$3:$B$340,2,FALSE),VLOOKUP(N231,'higher class'!$A$2:$B$33,2,FALSE)),"")</f>
        <v xml:space="preserve">Largely Rural (rural including hub towns 50-79%) </v>
      </c>
      <c r="P231" s="7">
        <f t="shared" si="20"/>
        <v>7.09</v>
      </c>
      <c r="Q231" s="49">
        <f t="shared" si="21"/>
        <v>39</v>
      </c>
      <c r="R231" s="49">
        <f t="shared" si="19"/>
        <v>39</v>
      </c>
      <c r="Z231" s="7"/>
    </row>
    <row r="232" spans="1:26" ht="14.4" x14ac:dyDescent="0.3">
      <c r="A232" s="22" t="s">
        <v>591</v>
      </c>
      <c r="B232" s="23" t="s">
        <v>292</v>
      </c>
      <c r="C232" s="22" t="str">
        <f>IFERROR(IFERROR(VLOOKUP(B232,classifications!$A$3:$B$330,2,FALSE),VLOOKUP(B232,'higher class'!$A$2:$B$33,2,FALSE)),"")</f>
        <v>Urban with Major Conurbation</v>
      </c>
      <c r="D232" s="22" t="str">
        <f>VLOOKUP(B232,region!$A$1:$B$344,2,FALSE)</f>
        <v>L</v>
      </c>
      <c r="E232" s="17">
        <f>VLOOKUP(B232,happinessALL!$B$8:$N$431,VLOOKUP(frontsheet!$B$11,years!$A$1:$B$12,2,FALSE),FALSE)</f>
        <v>6.87</v>
      </c>
      <c r="F232" s="9"/>
      <c r="G232" s="9"/>
      <c r="H232" s="9"/>
      <c r="I232" s="21"/>
      <c r="M232" t="s">
        <v>243</v>
      </c>
      <c r="N232" t="str">
        <f>VLOOKUP(M232,class!A$1:B$370,2,FALSE)</f>
        <v>Shire district</v>
      </c>
      <c r="O232" s="22" t="str">
        <f>IFERROR(IFERROR(VLOOKUP(M232,classifications!$A$3:$B$340,2,FALSE),VLOOKUP(N232,'higher class'!$A$2:$B$33,2,FALSE)),"")</f>
        <v>Urban with Significant Rural (rural including hub towns 26-49%)</v>
      </c>
      <c r="P232" s="7">
        <f t="shared" si="20"/>
        <v>7.67</v>
      </c>
      <c r="Q232" s="49">
        <f t="shared" si="21"/>
        <v>14</v>
      </c>
      <c r="R232" s="49">
        <f t="shared" si="19"/>
        <v>14</v>
      </c>
      <c r="Z232" s="7"/>
    </row>
    <row r="233" spans="1:26" ht="14.4" x14ac:dyDescent="0.3">
      <c r="A233" s="22" t="s">
        <v>592</v>
      </c>
      <c r="B233" s="23" t="s">
        <v>300</v>
      </c>
      <c r="C233" s="22" t="str">
        <f>IFERROR(IFERROR(VLOOKUP(B233,classifications!$A$3:$B$330,2,FALSE),VLOOKUP(B233,'higher class'!$A$2:$B$33,2,FALSE)),"")</f>
        <v>Urban with Major Conurbation</v>
      </c>
      <c r="D233" s="22" t="str">
        <f>VLOOKUP(B233,region!$A$1:$B$344,2,FALSE)</f>
        <v>L</v>
      </c>
      <c r="E233" s="17">
        <f>VLOOKUP(B233,happinessALL!$B$8:$N$431,VLOOKUP(frontsheet!$B$11,years!$A$1:$B$12,2,FALSE),FALSE)</f>
        <v>7.35</v>
      </c>
      <c r="F233" s="9"/>
      <c r="G233" s="9"/>
      <c r="H233" s="9"/>
      <c r="I233" s="21"/>
      <c r="M233" t="s">
        <v>244</v>
      </c>
      <c r="N233" t="str">
        <f>VLOOKUP(M233,class!A$1:B$370,2,FALSE)</f>
        <v>Unitary authority</v>
      </c>
      <c r="O233" s="22" t="str">
        <f>IFERROR(IFERROR(VLOOKUP(M233,classifications!$A$3:$B$340,2,FALSE),VLOOKUP(N233,'higher class'!$A$2:$B$33,2,FALSE)),"")</f>
        <v>Urban with City and Town</v>
      </c>
      <c r="P233" s="7">
        <f t="shared" si="20"/>
        <v>7.36</v>
      </c>
      <c r="Q233" s="49">
        <f t="shared" si="21"/>
        <v>51</v>
      </c>
      <c r="R233" s="49">
        <f t="shared" si="19"/>
        <v>51</v>
      </c>
      <c r="Z233" s="7"/>
    </row>
    <row r="234" spans="1:26" ht="14.4" x14ac:dyDescent="0.3">
      <c r="A234" s="22" t="s">
        <v>593</v>
      </c>
      <c r="B234" s="23" t="s">
        <v>316</v>
      </c>
      <c r="C234" s="22" t="str">
        <f>IFERROR(IFERROR(VLOOKUP(B234,classifications!$A$3:$B$330,2,FALSE),VLOOKUP(B234,'higher class'!$A$2:$B$33,2,FALSE)),"")</f>
        <v>Urban with Major Conurbation</v>
      </c>
      <c r="D234" s="22" t="str">
        <f>VLOOKUP(B234,region!$A$1:$B$344,2,FALSE)</f>
        <v>L</v>
      </c>
      <c r="E234" s="17">
        <f>VLOOKUP(B234,happinessALL!$B$8:$N$431,VLOOKUP(frontsheet!$B$11,years!$A$1:$B$12,2,FALSE),FALSE)</f>
        <v>7.01</v>
      </c>
      <c r="F234" s="9"/>
      <c r="G234" s="9"/>
      <c r="H234" s="9"/>
      <c r="I234" s="21"/>
      <c r="M234" t="s">
        <v>245</v>
      </c>
      <c r="N234" t="str">
        <f>VLOOKUP(M234,class!A$1:B$370,2,FALSE)</f>
        <v>Shire district</v>
      </c>
      <c r="O234" s="22" t="str">
        <f>IFERROR(IFERROR(VLOOKUP(M234,classifications!$A$3:$B$340,2,FALSE),VLOOKUP(N234,'higher class'!$A$2:$B$33,2,FALSE)),"")</f>
        <v xml:space="preserve">Mainly Rural (rural including hub towns &gt;=80%) </v>
      </c>
      <c r="P234" s="7">
        <f t="shared" si="20"/>
        <v>6.9</v>
      </c>
      <c r="Q234" s="49">
        <f t="shared" si="21"/>
        <v>42</v>
      </c>
      <c r="R234" s="49">
        <f t="shared" si="19"/>
        <v>42</v>
      </c>
      <c r="Z234" s="7"/>
    </row>
    <row r="235" spans="1:26" ht="14.4" x14ac:dyDescent="0.3">
      <c r="A235" s="22" t="s">
        <v>594</v>
      </c>
      <c r="B235" s="23" t="s">
        <v>15</v>
      </c>
      <c r="C235" s="22" t="str">
        <f>IFERROR(IFERROR(VLOOKUP(B235,classifications!$A$3:$B$330,2,FALSE),VLOOKUP(B235,'higher class'!$A$2:$B$33,2,FALSE)),"")</f>
        <v>Urban with Major Conurbation</v>
      </c>
      <c r="D235" s="22" t="str">
        <f>VLOOKUP(B235,region!$A$1:$B$344,2,FALSE)</f>
        <v>L</v>
      </c>
      <c r="E235" s="17">
        <f>VLOOKUP(B235,happinessALL!$B$8:$N$431,VLOOKUP(frontsheet!$B$11,years!$A$1:$B$12,2,FALSE),FALSE)</f>
        <v>7.48</v>
      </c>
      <c r="F235" s="9"/>
      <c r="G235" s="9"/>
      <c r="H235" s="9"/>
      <c r="I235" s="21"/>
      <c r="M235" t="s">
        <v>246</v>
      </c>
      <c r="N235" t="str">
        <f>VLOOKUP(M235,class!A$1:B$370,2,FALSE)</f>
        <v>Shire district</v>
      </c>
      <c r="O235" s="22" t="str">
        <f>IFERROR(IFERROR(VLOOKUP(M235,classifications!$A$3:$B$340,2,FALSE),VLOOKUP(N235,'higher class'!$A$2:$B$33,2,FALSE)),"")</f>
        <v xml:space="preserve">Largely Rural (rural including hub towns 50-79%) </v>
      </c>
      <c r="P235" s="7">
        <f t="shared" si="20"/>
        <v>7.62</v>
      </c>
      <c r="Q235" s="49">
        <f t="shared" si="21"/>
        <v>10</v>
      </c>
      <c r="R235" s="49">
        <f t="shared" si="19"/>
        <v>10</v>
      </c>
      <c r="Z235" s="7"/>
    </row>
    <row r="236" spans="1:26" ht="14.4" x14ac:dyDescent="0.3">
      <c r="A236" s="22" t="s">
        <v>595</v>
      </c>
      <c r="B236" s="23" t="s">
        <v>17</v>
      </c>
      <c r="C236" s="22" t="str">
        <f>IFERROR(IFERROR(VLOOKUP(B236,classifications!$A$3:$B$330,2,FALSE),VLOOKUP(B236,'higher class'!$A$2:$B$33,2,FALSE)),"")</f>
        <v>Urban with Major Conurbation</v>
      </c>
      <c r="D236" s="22" t="str">
        <f>VLOOKUP(B236,region!$A$1:$B$344,2,FALSE)</f>
        <v>L</v>
      </c>
      <c r="E236" s="17">
        <f>VLOOKUP(B236,happinessALL!$B$8:$N$431,VLOOKUP(frontsheet!$B$11,years!$A$1:$B$12,2,FALSE),FALSE)</f>
        <v>6.95</v>
      </c>
      <c r="F236" s="9"/>
      <c r="G236" s="9"/>
      <c r="H236" s="9"/>
      <c r="I236" s="21"/>
      <c r="M236" t="s">
        <v>247</v>
      </c>
      <c r="N236" t="str">
        <f>VLOOKUP(M236,class!A$1:B$370,2,FALSE)</f>
        <v>Shire district</v>
      </c>
      <c r="O236" s="22" t="str">
        <f>IFERROR(IFERROR(VLOOKUP(M236,classifications!$A$3:$B$340,2,FALSE),VLOOKUP(N236,'higher class'!$A$2:$B$33,2,FALSE)),"")</f>
        <v xml:space="preserve">Largely Rural (rural including hub towns 50-79%) </v>
      </c>
      <c r="P236" s="7">
        <f t="shared" si="20"/>
        <v>7.6</v>
      </c>
      <c r="Q236" s="49">
        <f t="shared" si="21"/>
        <v>11</v>
      </c>
      <c r="R236" s="49">
        <f t="shared" si="19"/>
        <v>11</v>
      </c>
      <c r="Z236" s="7"/>
    </row>
    <row r="237" spans="1:26" ht="14.4" x14ac:dyDescent="0.3">
      <c r="A237" s="22" t="s">
        <v>596</v>
      </c>
      <c r="B237" s="23" t="s">
        <v>25</v>
      </c>
      <c r="C237" s="22" t="str">
        <f>IFERROR(IFERROR(VLOOKUP(B237,classifications!$A$3:$B$330,2,FALSE),VLOOKUP(B237,'higher class'!$A$2:$B$33,2,FALSE)),"")</f>
        <v>Urban with Major Conurbation</v>
      </c>
      <c r="D237" s="22" t="str">
        <f>VLOOKUP(B237,region!$A$1:$B$344,2,FALSE)</f>
        <v>L</v>
      </c>
      <c r="E237" s="17">
        <f>VLOOKUP(B237,happinessALL!$B$8:$N$431,VLOOKUP(frontsheet!$B$11,years!$A$1:$B$12,2,FALSE),FALSE)</f>
        <v>7.39</v>
      </c>
      <c r="F237" s="9"/>
      <c r="G237" s="9"/>
      <c r="H237" s="9"/>
      <c r="I237" s="21"/>
      <c r="M237" t="s">
        <v>248</v>
      </c>
      <c r="N237" t="str">
        <f>VLOOKUP(M237,class!A$1:B$370,2,FALSE)</f>
        <v>Shire district</v>
      </c>
      <c r="O237" s="22" t="str">
        <f>IFERROR(IFERROR(VLOOKUP(M237,classifications!$A$3:$B$340,2,FALSE),VLOOKUP(N237,'higher class'!$A$2:$B$33,2,FALSE)),"")</f>
        <v xml:space="preserve">Mainly Rural (rural including hub towns &gt;=80%) </v>
      </c>
      <c r="P237" s="7">
        <f t="shared" si="20"/>
        <v>7.63</v>
      </c>
      <c r="Q237" s="49">
        <f t="shared" si="21"/>
        <v>17</v>
      </c>
      <c r="R237" s="49">
        <f t="shared" ref="R237:R297" si="22">IF(P237="x",9999,Q237)</f>
        <v>17</v>
      </c>
      <c r="Z237" s="7"/>
    </row>
    <row r="238" spans="1:26" ht="14.4" x14ac:dyDescent="0.3">
      <c r="A238" s="22" t="s">
        <v>597</v>
      </c>
      <c r="B238" s="23" t="s">
        <v>38</v>
      </c>
      <c r="C238" s="22" t="str">
        <f>IFERROR(IFERROR(VLOOKUP(B238,classifications!$A$3:$B$330,2,FALSE),VLOOKUP(B238,'higher class'!$A$2:$B$33,2,FALSE)),"")</f>
        <v>Urban with Major Conurbation</v>
      </c>
      <c r="D238" s="22" t="str">
        <f>VLOOKUP(B238,region!$A$1:$B$344,2,FALSE)</f>
        <v>L</v>
      </c>
      <c r="E238" s="17">
        <f>VLOOKUP(B238,happinessALL!$B$8:$N$431,VLOOKUP(frontsheet!$B$11,years!$A$1:$B$12,2,FALSE),FALSE)</f>
        <v>7.27</v>
      </c>
      <c r="F238" s="9"/>
      <c r="G238" s="9"/>
      <c r="H238" s="9"/>
      <c r="I238" s="21"/>
      <c r="M238" t="s">
        <v>249</v>
      </c>
      <c r="N238" t="str">
        <f>VLOOKUP(M238,class!A$1:B$370,2,FALSE)</f>
        <v>Shire district</v>
      </c>
      <c r="O238" s="22" t="str">
        <f>IFERROR(IFERROR(VLOOKUP(M238,classifications!$A$3:$B$340,2,FALSE),VLOOKUP(N238,'higher class'!$A$2:$B$33,2,FALSE)),"")</f>
        <v xml:space="preserve">Mainly Rural (rural including hub towns &gt;=80%) </v>
      </c>
      <c r="P238" s="7">
        <f t="shared" si="20"/>
        <v>7.65</v>
      </c>
      <c r="Q238" s="49">
        <f t="shared" si="21"/>
        <v>14</v>
      </c>
      <c r="R238" s="49">
        <f t="shared" si="22"/>
        <v>14</v>
      </c>
      <c r="Z238" s="7"/>
    </row>
    <row r="239" spans="1:26" ht="14.4" x14ac:dyDescent="0.3">
      <c r="A239" s="22" t="s">
        <v>598</v>
      </c>
      <c r="B239" s="23" t="s">
        <v>43</v>
      </c>
      <c r="C239" s="22" t="str">
        <f>IFERROR(IFERROR(VLOOKUP(B239,classifications!$A$3:$B$330,2,FALSE),VLOOKUP(B239,'higher class'!$A$2:$B$33,2,FALSE)),"")</f>
        <v>Urban with Major Conurbation</v>
      </c>
      <c r="D239" s="22" t="str">
        <f>VLOOKUP(B239,region!$A$1:$B$344,2,FALSE)</f>
        <v>L</v>
      </c>
      <c r="E239" s="17">
        <f>VLOOKUP(B239,happinessALL!$B$8:$N$431,VLOOKUP(frontsheet!$B$11,years!$A$1:$B$12,2,FALSE),FALSE)</f>
        <v>7.35</v>
      </c>
      <c r="F239" s="9"/>
      <c r="G239" s="9"/>
      <c r="H239" s="9"/>
      <c r="I239" s="21"/>
      <c r="M239" t="s">
        <v>251</v>
      </c>
      <c r="N239" t="str">
        <f>VLOOKUP(M239,class!A$1:B$370,2,FALSE)</f>
        <v>Shire district</v>
      </c>
      <c r="O239" s="22" t="str">
        <f>IFERROR(IFERROR(VLOOKUP(M239,classifications!$A$3:$B$340,2,FALSE),VLOOKUP(N239,'higher class'!$A$2:$B$33,2,FALSE)),"")</f>
        <v xml:space="preserve">Mainly Rural (rural including hub towns &gt;=80%) </v>
      </c>
      <c r="P239" s="7">
        <f t="shared" si="20"/>
        <v>7.43</v>
      </c>
      <c r="Q239" s="49">
        <f t="shared" si="21"/>
        <v>28</v>
      </c>
      <c r="R239" s="49">
        <f t="shared" si="22"/>
        <v>28</v>
      </c>
      <c r="Z239" s="7"/>
    </row>
    <row r="240" spans="1:26" ht="14.4" x14ac:dyDescent="0.3">
      <c r="A240" s="22" t="s">
        <v>599</v>
      </c>
      <c r="B240" s="23" t="s">
        <v>78</v>
      </c>
      <c r="C240" s="22" t="str">
        <f>IFERROR(IFERROR(VLOOKUP(B240,classifications!$A$3:$B$330,2,FALSE),VLOOKUP(B240,'higher class'!$A$2:$B$33,2,FALSE)),"")</f>
        <v>Urban with Major Conurbation</v>
      </c>
      <c r="D240" s="22" t="str">
        <f>VLOOKUP(B240,region!$A$1:$B$344,2,FALSE)</f>
        <v>L</v>
      </c>
      <c r="E240" s="17">
        <f>VLOOKUP(B240,happinessALL!$B$8:$N$431,VLOOKUP(frontsheet!$B$11,years!$A$1:$B$12,2,FALSE),FALSE)</f>
        <v>7.11</v>
      </c>
      <c r="F240" s="9"/>
      <c r="G240" s="9"/>
      <c r="H240" s="9"/>
      <c r="I240" s="21"/>
      <c r="M240" t="s">
        <v>252</v>
      </c>
      <c r="N240" t="str">
        <f>VLOOKUP(M240,class!A$1:B$370,2,FALSE)</f>
        <v>Shire district</v>
      </c>
      <c r="O240" s="22" t="str">
        <f>IFERROR(IFERROR(VLOOKUP(M240,classifications!$A$3:$B$340,2,FALSE),VLOOKUP(N240,'higher class'!$A$2:$B$33,2,FALSE)),"")</f>
        <v>Urban with City and Town</v>
      </c>
      <c r="P240" s="7">
        <f t="shared" si="20"/>
        <v>7.51</v>
      </c>
      <c r="Q240" s="49">
        <f t="shared" si="21"/>
        <v>30</v>
      </c>
      <c r="R240" s="49">
        <f t="shared" si="22"/>
        <v>30</v>
      </c>
      <c r="Z240" s="7"/>
    </row>
    <row r="241" spans="1:26" ht="14.4" x14ac:dyDescent="0.3">
      <c r="A241" s="22" t="s">
        <v>600</v>
      </c>
      <c r="B241" s="23" t="s">
        <v>88</v>
      </c>
      <c r="C241" s="22" t="str">
        <f>IFERROR(IFERROR(VLOOKUP(B241,classifications!$A$3:$B$330,2,FALSE),VLOOKUP(B241,'higher class'!$A$2:$B$33,2,FALSE)),"")</f>
        <v>Urban with Major Conurbation</v>
      </c>
      <c r="D241" s="22" t="str">
        <f>VLOOKUP(B241,region!$A$1:$B$344,2,FALSE)</f>
        <v>L</v>
      </c>
      <c r="E241" s="17">
        <f>VLOOKUP(B241,happinessALL!$B$8:$N$431,VLOOKUP(frontsheet!$B$11,years!$A$1:$B$12,2,FALSE),FALSE)</f>
        <v>7.25</v>
      </c>
      <c r="F241" s="9"/>
      <c r="G241" s="9"/>
      <c r="H241" s="9"/>
      <c r="I241" s="21"/>
      <c r="M241" t="s">
        <v>253</v>
      </c>
      <c r="N241" t="str">
        <f>VLOOKUP(M241,class!A$1:B$370,2,FALSE)</f>
        <v>Shire district</v>
      </c>
      <c r="O241" s="22" t="str">
        <f>IFERROR(IFERROR(VLOOKUP(M241,classifications!$A$3:$B$340,2,FALSE),VLOOKUP(N241,'higher class'!$A$2:$B$33,2,FALSE)),"")</f>
        <v xml:space="preserve">Largely Rural (rural including hub towns 50-79%) </v>
      </c>
      <c r="P241" s="7">
        <f t="shared" si="20"/>
        <v>7.5</v>
      </c>
      <c r="Q241" s="49">
        <f t="shared" si="21"/>
        <v>20</v>
      </c>
      <c r="R241" s="49">
        <f t="shared" si="22"/>
        <v>20</v>
      </c>
      <c r="Z241" s="7"/>
    </row>
    <row r="242" spans="1:26" ht="14.4" x14ac:dyDescent="0.3">
      <c r="A242" s="22" t="s">
        <v>601</v>
      </c>
      <c r="B242" s="23" t="s">
        <v>102</v>
      </c>
      <c r="C242" s="22" t="str">
        <f>IFERROR(IFERROR(VLOOKUP(B242,classifications!$A$3:$B$330,2,FALSE),VLOOKUP(B242,'higher class'!$A$2:$B$33,2,FALSE)),"")</f>
        <v>Urban with Major Conurbation</v>
      </c>
      <c r="D242" s="22" t="str">
        <f>VLOOKUP(B242,region!$A$1:$B$344,2,FALSE)</f>
        <v>L</v>
      </c>
      <c r="E242" s="17">
        <f>VLOOKUP(B242,happinessALL!$B$8:$N$431,VLOOKUP(frontsheet!$B$11,years!$A$1:$B$12,2,FALSE),FALSE)</f>
        <v>7.41</v>
      </c>
      <c r="F242" s="9"/>
      <c r="G242" s="9"/>
      <c r="H242" s="9"/>
      <c r="I242" s="21"/>
      <c r="M242" t="s">
        <v>254</v>
      </c>
      <c r="N242" t="str">
        <f>VLOOKUP(M242,class!A$1:B$370,2,FALSE)</f>
        <v>Shire district</v>
      </c>
      <c r="O242" s="22" t="str">
        <f>IFERROR(IFERROR(VLOOKUP(M242,classifications!$A$3:$B$340,2,FALSE),VLOOKUP(N242,'higher class'!$A$2:$B$33,2,FALSE)),"")</f>
        <v>Urban with Significant Rural (rural including hub towns 26-49%)</v>
      </c>
      <c r="P242" s="7">
        <f t="shared" si="20"/>
        <v>7.64</v>
      </c>
      <c r="Q242" s="49">
        <f t="shared" si="21"/>
        <v>15</v>
      </c>
      <c r="R242" s="49">
        <f t="shared" si="22"/>
        <v>15</v>
      </c>
      <c r="Z242" s="7"/>
    </row>
    <row r="243" spans="1:26" ht="14.4" x14ac:dyDescent="0.3">
      <c r="A243" s="22" t="s">
        <v>602</v>
      </c>
      <c r="B243" s="23" t="s">
        <v>118</v>
      </c>
      <c r="C243" s="22" t="str">
        <f>IFERROR(IFERROR(VLOOKUP(B243,classifications!$A$3:$B$330,2,FALSE),VLOOKUP(B243,'higher class'!$A$2:$B$33,2,FALSE)),"")</f>
        <v>Urban with Major Conurbation</v>
      </c>
      <c r="D243" s="22" t="str">
        <f>VLOOKUP(B243,region!$A$1:$B$344,2,FALSE)</f>
        <v>L</v>
      </c>
      <c r="E243" s="17">
        <f>VLOOKUP(B243,happinessALL!$B$8:$N$431,VLOOKUP(frontsheet!$B$11,years!$A$1:$B$12,2,FALSE),FALSE)</f>
        <v>7.42</v>
      </c>
      <c r="F243" s="9"/>
      <c r="G243" s="9"/>
      <c r="H243" s="9"/>
      <c r="I243" s="21"/>
      <c r="M243" t="s">
        <v>255</v>
      </c>
      <c r="N243" t="str">
        <f>VLOOKUP(M243,class!A$1:B$370,2,FALSE)</f>
        <v>Metropolitan district</v>
      </c>
      <c r="O243" s="22" t="str">
        <f>IFERROR(IFERROR(VLOOKUP(M243,classifications!$A$3:$B$340,2,FALSE),VLOOKUP(N243,'higher class'!$A$2:$B$33,2,FALSE)),"")</f>
        <v>Urban with Major Conurbation</v>
      </c>
      <c r="P243" s="7">
        <f t="shared" si="20"/>
        <v>7.29</v>
      </c>
      <c r="Q243" s="49">
        <f t="shared" si="21"/>
        <v>40</v>
      </c>
      <c r="R243" s="49">
        <f t="shared" si="22"/>
        <v>40</v>
      </c>
      <c r="Z243" s="7"/>
    </row>
    <row r="244" spans="1:26" ht="14.4" x14ac:dyDescent="0.3">
      <c r="A244" s="22" t="s">
        <v>603</v>
      </c>
      <c r="B244" s="23" t="s">
        <v>128</v>
      </c>
      <c r="C244" s="22" t="str">
        <f>IFERROR(IFERROR(VLOOKUP(B244,classifications!$A$3:$B$330,2,FALSE),VLOOKUP(B244,'higher class'!$A$2:$B$33,2,FALSE)),"")</f>
        <v>Urban with Major Conurbation</v>
      </c>
      <c r="D244" s="22" t="str">
        <f>VLOOKUP(B244,region!$A$1:$B$344,2,FALSE)</f>
        <v>L</v>
      </c>
      <c r="E244" s="17">
        <f>VLOOKUP(B244,happinessALL!$B$8:$N$431,VLOOKUP(frontsheet!$B$11,years!$A$1:$B$12,2,FALSE),FALSE)</f>
        <v>7.6</v>
      </c>
      <c r="F244" s="9"/>
      <c r="G244" s="9"/>
      <c r="H244" s="9"/>
      <c r="I244" s="21"/>
      <c r="M244" t="s">
        <v>256</v>
      </c>
      <c r="N244" t="str">
        <f>VLOOKUP(M244,class!A$1:B$370,2,FALSE)</f>
        <v>Unitary authority</v>
      </c>
      <c r="O244" s="22" t="str">
        <f>IFERROR(IFERROR(VLOOKUP(M244,classifications!$A$3:$B$340,2,FALSE),VLOOKUP(N244,'higher class'!$A$2:$B$33,2,FALSE)),"")</f>
        <v>Urban with City and Town</v>
      </c>
      <c r="P244" s="7">
        <f t="shared" si="20"/>
        <v>7.07</v>
      </c>
      <c r="Q244" s="49">
        <f t="shared" si="21"/>
        <v>76</v>
      </c>
      <c r="R244" s="49">
        <f t="shared" si="22"/>
        <v>76</v>
      </c>
      <c r="Z244" s="7"/>
    </row>
    <row r="245" spans="1:26" ht="14.4" x14ac:dyDescent="0.3">
      <c r="A245" s="22" t="s">
        <v>604</v>
      </c>
      <c r="B245" s="23" t="s">
        <v>133</v>
      </c>
      <c r="C245" s="22" t="str">
        <f>IFERROR(IFERROR(VLOOKUP(B245,classifications!$A$3:$B$330,2,FALSE),VLOOKUP(B245,'higher class'!$A$2:$B$33,2,FALSE)),"")</f>
        <v>Urban with Major Conurbation</v>
      </c>
      <c r="D245" s="22" t="str">
        <f>VLOOKUP(B245,region!$A$1:$B$344,2,FALSE)</f>
        <v>L</v>
      </c>
      <c r="E245" s="17">
        <f>VLOOKUP(B245,happinessALL!$B$8:$N$431,VLOOKUP(frontsheet!$B$11,years!$A$1:$B$12,2,FALSE),FALSE)</f>
        <v>7.54</v>
      </c>
      <c r="F245" s="9"/>
      <c r="G245" s="9"/>
      <c r="H245" s="9"/>
      <c r="I245" s="21"/>
      <c r="M245" t="s">
        <v>257</v>
      </c>
      <c r="N245" t="str">
        <f>VLOOKUP(M245,class!A$1:B$370,2,FALSE)</f>
        <v>Unitary authority</v>
      </c>
      <c r="O245" s="22" t="str">
        <f>IFERROR(IFERROR(VLOOKUP(M245,classifications!$A$3:$B$340,2,FALSE),VLOOKUP(N245,'higher class'!$A$2:$B$33,2,FALSE)),"")</f>
        <v>Urban with City and Town</v>
      </c>
      <c r="P245" s="7">
        <f t="shared" si="20"/>
        <v>7.31</v>
      </c>
      <c r="Q245" s="49">
        <f t="shared" si="21"/>
        <v>57</v>
      </c>
      <c r="R245" s="49">
        <f t="shared" si="22"/>
        <v>57</v>
      </c>
      <c r="Z245" s="7"/>
    </row>
    <row r="246" spans="1:26" ht="14.4" x14ac:dyDescent="0.3">
      <c r="A246" s="22" t="s">
        <v>605</v>
      </c>
      <c r="B246" s="23" t="s">
        <v>137</v>
      </c>
      <c r="C246" s="22" t="str">
        <f>IFERROR(IFERROR(VLOOKUP(B246,classifications!$A$3:$B$330,2,FALSE),VLOOKUP(B246,'higher class'!$A$2:$B$33,2,FALSE)),"")</f>
        <v>Urban with Major Conurbation</v>
      </c>
      <c r="D246" s="22" t="str">
        <f>VLOOKUP(B246,region!$A$1:$B$344,2,FALSE)</f>
        <v>L</v>
      </c>
      <c r="E246" s="17">
        <f>VLOOKUP(B246,happinessALL!$B$8:$N$431,VLOOKUP(frontsheet!$B$11,years!$A$1:$B$12,2,FALSE),FALSE)</f>
        <v>7.69</v>
      </c>
      <c r="F246" s="9"/>
      <c r="G246" s="9"/>
      <c r="H246" s="9"/>
      <c r="I246" s="21"/>
      <c r="M246" t="s">
        <v>258</v>
      </c>
      <c r="N246" t="str">
        <f>VLOOKUP(M246,class!A$1:B$370,2,FALSE)</f>
        <v>London borough</v>
      </c>
      <c r="O246" s="22" t="str">
        <f>IFERROR(IFERROR(VLOOKUP(M246,classifications!$A$3:$B$340,2,FALSE),VLOOKUP(N246,'higher class'!$A$2:$B$33,2,FALSE)),"")</f>
        <v>Urban with Major Conurbation</v>
      </c>
      <c r="P246" s="7">
        <f t="shared" si="20"/>
        <v>7.12</v>
      </c>
      <c r="Q246" s="49">
        <f t="shared" si="21"/>
        <v>63</v>
      </c>
      <c r="R246" s="49">
        <f t="shared" si="22"/>
        <v>63</v>
      </c>
      <c r="Z246" s="7"/>
    </row>
    <row r="247" spans="1:26" ht="14.4" x14ac:dyDescent="0.3">
      <c r="A247" s="22" t="s">
        <v>606</v>
      </c>
      <c r="B247" s="23" t="s">
        <v>140</v>
      </c>
      <c r="C247" s="22" t="str">
        <f>IFERROR(IFERROR(VLOOKUP(B247,classifications!$A$3:$B$330,2,FALSE),VLOOKUP(B247,'higher class'!$A$2:$B$33,2,FALSE)),"")</f>
        <v>Urban with Major Conurbation</v>
      </c>
      <c r="D247" s="22" t="str">
        <f>VLOOKUP(B247,region!$A$1:$B$344,2,FALSE)</f>
        <v>L</v>
      </c>
      <c r="E247" s="17">
        <f>VLOOKUP(B247,happinessALL!$B$8:$N$431,VLOOKUP(frontsheet!$B$11,years!$A$1:$B$12,2,FALSE),FALSE)</f>
        <v>7.49</v>
      </c>
      <c r="F247" s="9"/>
      <c r="G247" s="9"/>
      <c r="H247" s="9"/>
      <c r="I247" s="21"/>
      <c r="M247" t="s">
        <v>259</v>
      </c>
      <c r="N247" t="str">
        <f>VLOOKUP(M247,class!A$1:B$370,2,FALSE)</f>
        <v>Shire district</v>
      </c>
      <c r="O247" s="22" t="str">
        <f>IFERROR(IFERROR(VLOOKUP(M247,classifications!$A$3:$B$340,2,FALSE),VLOOKUP(N247,'higher class'!$A$2:$B$33,2,FALSE)),"")</f>
        <v>Urban with Major Conurbation</v>
      </c>
      <c r="P247" s="7">
        <f t="shared" si="20"/>
        <v>7.36</v>
      </c>
      <c r="Q247" s="49">
        <f t="shared" si="21"/>
        <v>31</v>
      </c>
      <c r="R247" s="49">
        <f t="shared" si="22"/>
        <v>31</v>
      </c>
      <c r="Z247" s="7"/>
    </row>
    <row r="248" spans="1:26" ht="14.4" x14ac:dyDescent="0.3">
      <c r="A248" s="22" t="s">
        <v>607</v>
      </c>
      <c r="B248" s="23" t="s">
        <v>151</v>
      </c>
      <c r="C248" s="22" t="str">
        <f>IFERROR(IFERROR(VLOOKUP(B248,classifications!$A$3:$B$330,2,FALSE),VLOOKUP(B248,'higher class'!$A$2:$B$33,2,FALSE)),"")</f>
        <v>Urban with Major Conurbation</v>
      </c>
      <c r="D248" s="22" t="str">
        <f>VLOOKUP(B248,region!$A$1:$B$344,2,FALSE)</f>
        <v>L</v>
      </c>
      <c r="E248" s="17">
        <f>VLOOKUP(B248,happinessALL!$B$8:$N$431,VLOOKUP(frontsheet!$B$11,years!$A$1:$B$12,2,FALSE),FALSE)</f>
        <v>7.25</v>
      </c>
      <c r="F248" s="9"/>
      <c r="G248" s="9"/>
      <c r="H248" s="9"/>
      <c r="I248" s="21"/>
      <c r="M248" t="s">
        <v>260</v>
      </c>
      <c r="N248" t="str">
        <f>VLOOKUP(M248,class!A$1:B$370,2,FALSE)</f>
        <v>Shire district</v>
      </c>
      <c r="O248" s="22" t="str">
        <f>IFERROR(IFERROR(VLOOKUP(M248,classifications!$A$3:$B$340,2,FALSE),VLOOKUP(N248,'higher class'!$A$2:$B$33,2,FALSE)),"")</f>
        <v>Urban with City and Town</v>
      </c>
      <c r="P248" s="7">
        <f t="shared" si="20"/>
        <v>7.6</v>
      </c>
      <c r="Q248" s="49">
        <f t="shared" si="21"/>
        <v>23</v>
      </c>
      <c r="R248" s="49">
        <f t="shared" si="22"/>
        <v>23</v>
      </c>
      <c r="Z248" s="7"/>
    </row>
    <row r="249" spans="1:26" ht="14.4" x14ac:dyDescent="0.3">
      <c r="A249" s="22" t="s">
        <v>608</v>
      </c>
      <c r="B249" s="23" t="s">
        <v>172</v>
      </c>
      <c r="C249" s="22" t="str">
        <f>IFERROR(IFERROR(VLOOKUP(B249,classifications!$A$3:$B$330,2,FALSE),VLOOKUP(B249,'higher class'!$A$2:$B$33,2,FALSE)),"")</f>
        <v>Urban with Major Conurbation</v>
      </c>
      <c r="D249" s="22" t="str">
        <f>VLOOKUP(B249,region!$A$1:$B$344,2,FALSE)</f>
        <v>L</v>
      </c>
      <c r="E249" s="17">
        <f>VLOOKUP(B249,happinessALL!$B$8:$N$431,VLOOKUP(frontsheet!$B$11,years!$A$1:$B$12,2,FALSE),FALSE)</f>
        <v>7.39</v>
      </c>
      <c r="F249" s="9"/>
      <c r="G249" s="9"/>
      <c r="H249" s="9"/>
      <c r="I249" s="21"/>
      <c r="M249" t="s">
        <v>262</v>
      </c>
      <c r="N249" t="str">
        <f>VLOOKUP(M249,class!A$1:B$370,2,FALSE)</f>
        <v>Metropolitan district</v>
      </c>
      <c r="O249" s="22" t="str">
        <f>IFERROR(IFERROR(VLOOKUP(M249,classifications!$A$3:$B$340,2,FALSE),VLOOKUP(N249,'higher class'!$A$2:$B$33,2,FALSE)),"")</f>
        <v>Urban with Major Conurbation</v>
      </c>
      <c r="P249" s="7">
        <f t="shared" si="20"/>
        <v>7.07</v>
      </c>
      <c r="Q249" s="49">
        <f t="shared" si="21"/>
        <v>66</v>
      </c>
      <c r="R249" s="49">
        <f t="shared" si="22"/>
        <v>66</v>
      </c>
      <c r="Z249" s="7"/>
    </row>
    <row r="250" spans="1:26" ht="14.4" x14ac:dyDescent="0.3">
      <c r="A250" s="22" t="s">
        <v>609</v>
      </c>
      <c r="B250" s="23" t="s">
        <v>212</v>
      </c>
      <c r="C250" s="22" t="str">
        <f>IFERROR(IFERROR(VLOOKUP(B250,classifications!$A$3:$B$330,2,FALSE),VLOOKUP(B250,'higher class'!$A$2:$B$33,2,FALSE)),"")</f>
        <v>Urban with Major Conurbation</v>
      </c>
      <c r="D250" s="22" t="str">
        <f>VLOOKUP(B250,region!$A$1:$B$344,2,FALSE)</f>
        <v>L</v>
      </c>
      <c r="E250" s="17">
        <f>VLOOKUP(B250,happinessALL!$B$8:$N$431,VLOOKUP(frontsheet!$B$11,years!$A$1:$B$12,2,FALSE),FALSE)</f>
        <v>7.63</v>
      </c>
      <c r="F250" s="9"/>
      <c r="G250" s="9"/>
      <c r="H250" s="9"/>
      <c r="I250" s="21"/>
      <c r="M250" t="s">
        <v>263</v>
      </c>
      <c r="N250" t="str">
        <f>VLOOKUP(M250,class!A$1:B$370,2,FALSE)</f>
        <v>Shire district</v>
      </c>
      <c r="O250" s="22" t="str">
        <f>IFERROR(IFERROR(VLOOKUP(M250,classifications!$A$3:$B$340,2,FALSE),VLOOKUP(N250,'higher class'!$A$2:$B$33,2,FALSE)),"")</f>
        <v>Urban with Significant Rural (rural including hub towns 26-49%)</v>
      </c>
      <c r="P250" s="7">
        <f t="shared" si="20"/>
        <v>7.08</v>
      </c>
      <c r="Q250" s="49">
        <f t="shared" si="21"/>
        <v>49</v>
      </c>
      <c r="R250" s="49">
        <f t="shared" si="22"/>
        <v>49</v>
      </c>
      <c r="Z250" s="7"/>
    </row>
    <row r="251" spans="1:26" ht="14.4" x14ac:dyDescent="0.3">
      <c r="A251" s="22" t="s">
        <v>610</v>
      </c>
      <c r="B251" s="23" t="s">
        <v>217</v>
      </c>
      <c r="C251" s="22" t="str">
        <f>IFERROR(IFERROR(VLOOKUP(B251,classifications!$A$3:$B$330,2,FALSE),VLOOKUP(B251,'higher class'!$A$2:$B$33,2,FALSE)),"")</f>
        <v>Urban with Major Conurbation</v>
      </c>
      <c r="D251" s="22" t="str">
        <f>VLOOKUP(B251,region!$A$1:$B$344,2,FALSE)</f>
        <v>L</v>
      </c>
      <c r="E251" s="17">
        <f>VLOOKUP(B251,happinessALL!$B$8:$N$431,VLOOKUP(frontsheet!$B$11,years!$A$1:$B$12,2,FALSE),FALSE)</f>
        <v>7.21</v>
      </c>
      <c r="F251" s="9"/>
      <c r="G251" s="9"/>
      <c r="H251" s="9"/>
      <c r="I251" s="21"/>
      <c r="M251" t="s">
        <v>264</v>
      </c>
      <c r="N251" t="str">
        <f>VLOOKUP(M251,class!A$1:B$370,2,FALSE)</f>
        <v>Shire district</v>
      </c>
      <c r="O251" s="22" t="str">
        <f>IFERROR(IFERROR(VLOOKUP(M251,classifications!$A$3:$B$340,2,FALSE),VLOOKUP(N251,'higher class'!$A$2:$B$33,2,FALSE)),"")</f>
        <v xml:space="preserve">Largely Rural (rural including hub towns 50-79%) </v>
      </c>
      <c r="P251" s="7">
        <f t="shared" si="20"/>
        <v>7.28</v>
      </c>
      <c r="Q251" s="49">
        <f t="shared" si="21"/>
        <v>35</v>
      </c>
      <c r="R251" s="49">
        <f t="shared" si="22"/>
        <v>35</v>
      </c>
      <c r="Z251" s="7"/>
    </row>
    <row r="252" spans="1:26" ht="14.4" x14ac:dyDescent="0.3">
      <c r="A252" s="22" t="s">
        <v>611</v>
      </c>
      <c r="B252" s="23" t="s">
        <v>274</v>
      </c>
      <c r="C252" s="22" t="str">
        <f>IFERROR(IFERROR(VLOOKUP(B252,classifications!$A$3:$B$330,2,FALSE),VLOOKUP(B252,'higher class'!$A$2:$B$33,2,FALSE)),"")</f>
        <v>Urban with Major Conurbation</v>
      </c>
      <c r="D252" s="22" t="str">
        <f>VLOOKUP(B252,region!$A$1:$B$344,2,FALSE)</f>
        <v>L</v>
      </c>
      <c r="E252" s="17">
        <f>VLOOKUP(B252,happinessALL!$B$8:$N$431,VLOOKUP(frontsheet!$B$11,years!$A$1:$B$12,2,FALSE),FALSE)</f>
        <v>7.41</v>
      </c>
      <c r="F252" s="9"/>
      <c r="G252" s="9"/>
      <c r="H252" s="9"/>
      <c r="I252" s="21"/>
      <c r="M252" t="s">
        <v>265</v>
      </c>
      <c r="N252" t="str">
        <f>VLOOKUP(M252,class!A$1:B$370,2,FALSE)</f>
        <v>Shire district</v>
      </c>
      <c r="O252" s="22" t="str">
        <f>IFERROR(IFERROR(VLOOKUP(M252,classifications!$A$3:$B$340,2,FALSE),VLOOKUP(N252,'higher class'!$A$2:$B$33,2,FALSE)),"")</f>
        <v>Urban with City and Town</v>
      </c>
      <c r="P252" s="7">
        <f t="shared" si="20"/>
        <v>7.21</v>
      </c>
      <c r="Q252" s="49">
        <f t="shared" si="21"/>
        <v>68</v>
      </c>
      <c r="R252" s="49">
        <f t="shared" si="22"/>
        <v>68</v>
      </c>
      <c r="Z252" s="7"/>
    </row>
    <row r="253" spans="1:26" ht="14.4" x14ac:dyDescent="0.3">
      <c r="A253" s="22" t="s">
        <v>612</v>
      </c>
      <c r="B253" s="23" t="s">
        <v>299</v>
      </c>
      <c r="C253" s="22" t="str">
        <f>IFERROR(IFERROR(VLOOKUP(B253,classifications!$A$3:$B$330,2,FALSE),VLOOKUP(B253,'higher class'!$A$2:$B$33,2,FALSE)),"")</f>
        <v>Urban with Major Conurbation</v>
      </c>
      <c r="D253" s="22" t="str">
        <f>VLOOKUP(B253,region!$A$1:$B$344,2,FALSE)</f>
        <v>L</v>
      </c>
      <c r="E253" s="17">
        <f>VLOOKUP(B253,happinessALL!$B$8:$N$431,VLOOKUP(frontsheet!$B$11,years!$A$1:$B$12,2,FALSE),FALSE)</f>
        <v>6.82</v>
      </c>
      <c r="F253" s="9"/>
      <c r="G253" s="9"/>
      <c r="H253" s="9"/>
      <c r="I253" s="21"/>
      <c r="M253" t="s">
        <v>266</v>
      </c>
      <c r="N253" t="str">
        <f>VLOOKUP(M253,class!A$1:B$370,2,FALSE)</f>
        <v>Metropolitan district</v>
      </c>
      <c r="O253" s="22" t="str">
        <f>IFERROR(IFERROR(VLOOKUP(M253,classifications!$A$3:$B$340,2,FALSE),VLOOKUP(N253,'higher class'!$A$2:$B$33,2,FALSE)),"")</f>
        <v>Urban with Major Conurbation</v>
      </c>
      <c r="P253" s="7">
        <f t="shared" si="20"/>
        <v>7.27</v>
      </c>
      <c r="Q253" s="49">
        <f t="shared" si="21"/>
        <v>46</v>
      </c>
      <c r="R253" s="49">
        <f t="shared" si="22"/>
        <v>46</v>
      </c>
      <c r="Z253" s="7"/>
    </row>
    <row r="254" spans="1:26" ht="14.4" x14ac:dyDescent="0.3">
      <c r="A254" s="22"/>
      <c r="B254" s="23"/>
      <c r="C254" s="22"/>
      <c r="D254" s="22"/>
      <c r="E254" s="9"/>
      <c r="F254" s="9"/>
      <c r="G254" s="9"/>
      <c r="H254" s="9"/>
      <c r="I254" s="21"/>
      <c r="M254" t="s">
        <v>267</v>
      </c>
      <c r="N254" t="str">
        <f>VLOOKUP(M254,class!A$1:B$370,2,FALSE)</f>
        <v>Unitary authority</v>
      </c>
      <c r="O254" s="22" t="str">
        <f>IFERROR(IFERROR(VLOOKUP(M254,classifications!$A$3:$B$340,2,FALSE),VLOOKUP(N254,'higher class'!$A$2:$B$33,2,FALSE)),"")</f>
        <v>Urban with City and Town</v>
      </c>
      <c r="P254" s="7">
        <f t="shared" si="20"/>
        <v>7.29</v>
      </c>
      <c r="Q254" s="49">
        <f t="shared" si="21"/>
        <v>59</v>
      </c>
      <c r="R254" s="49">
        <f t="shared" si="22"/>
        <v>59</v>
      </c>
      <c r="Z254" s="7"/>
    </row>
    <row r="255" spans="1:26" ht="14.4" x14ac:dyDescent="0.3">
      <c r="A255" s="19" t="s">
        <v>613</v>
      </c>
      <c r="B255" s="20" t="s">
        <v>614</v>
      </c>
      <c r="C255" s="45"/>
      <c r="D255" s="45"/>
      <c r="E255" s="17" t="str">
        <f>VLOOKUP(B255,happinessALL!$B$8:$N$431,VLOOKUP(frontsheet!$B$11,years!$A$1:$B$12,2,FALSE),FALSE)</f>
        <v>x</v>
      </c>
      <c r="F255" s="9"/>
      <c r="G255" s="9"/>
      <c r="H255" s="9"/>
      <c r="I255" s="21"/>
      <c r="M255" t="s">
        <v>268</v>
      </c>
      <c r="N255" t="str">
        <f>VLOOKUP(M255,class!A$1:B$370,2,FALSE)</f>
        <v>Unitary authority</v>
      </c>
      <c r="O255" s="22" t="str">
        <f>IFERROR(IFERROR(VLOOKUP(M255,classifications!$A$3:$B$340,2,FALSE),VLOOKUP(N255,'higher class'!$A$2:$B$33,2,FALSE)),"")</f>
        <v>Urban with City and Town</v>
      </c>
      <c r="P255" s="7">
        <f t="shared" si="20"/>
        <v>7.32</v>
      </c>
      <c r="Q255" s="49">
        <f t="shared" si="21"/>
        <v>54</v>
      </c>
      <c r="R255" s="49">
        <f t="shared" si="22"/>
        <v>54</v>
      </c>
      <c r="Z255" s="7"/>
    </row>
    <row r="256" spans="1:26" ht="14.4" x14ac:dyDescent="0.3">
      <c r="A256" s="22" t="s">
        <v>615</v>
      </c>
      <c r="B256" s="23" t="s">
        <v>34</v>
      </c>
      <c r="C256" s="22" t="str">
        <f>IFERROR(IFERROR(VLOOKUP(B256,classifications!$A$3:$B$330,2,FALSE),VLOOKUP(B256,'higher class'!$A$2:$B$33,2,FALSE)),"")</f>
        <v>Urban with City and Town</v>
      </c>
      <c r="D256" s="22" t="str">
        <f>VLOOKUP(B256,region!$A$1:$B$344,2,FALSE)</f>
        <v>SE</v>
      </c>
      <c r="E256" s="17">
        <f>VLOOKUP(B256,happinessALL!$B$8:$N$431,VLOOKUP(frontsheet!$B$11,years!$A$1:$B$12,2,FALSE),FALSE)</f>
        <v>7.67</v>
      </c>
      <c r="F256" s="9"/>
      <c r="G256" s="9"/>
      <c r="H256" s="9"/>
      <c r="I256" s="21"/>
      <c r="M256" t="s">
        <v>269</v>
      </c>
      <c r="N256" t="str">
        <f>VLOOKUP(M256,class!A$1:B$370,2,FALSE)</f>
        <v>Shire district</v>
      </c>
      <c r="O256" s="22" t="str">
        <f>IFERROR(IFERROR(VLOOKUP(M256,classifications!$A$3:$B$340,2,FALSE),VLOOKUP(N256,'higher class'!$A$2:$B$33,2,FALSE)),"")</f>
        <v xml:space="preserve">Mainly Rural (rural including hub towns &gt;=80%) </v>
      </c>
      <c r="P256" s="7">
        <f t="shared" si="20"/>
        <v>7.62</v>
      </c>
      <c r="Q256" s="49">
        <f t="shared" si="21"/>
        <v>19</v>
      </c>
      <c r="R256" s="49">
        <f t="shared" si="22"/>
        <v>19</v>
      </c>
      <c r="Z256" s="7"/>
    </row>
    <row r="257" spans="1:26" ht="14.4" x14ac:dyDescent="0.3">
      <c r="A257" s="22" t="s">
        <v>616</v>
      </c>
      <c r="B257" s="23" t="s">
        <v>40</v>
      </c>
      <c r="C257" s="22" t="str">
        <f>IFERROR(IFERROR(VLOOKUP(B257,classifications!$A$3:$B$330,2,FALSE),VLOOKUP(B257,'higher class'!$A$2:$B$33,2,FALSE)),"")</f>
        <v>Urban with City and Town</v>
      </c>
      <c r="D257" s="22" t="str">
        <f>VLOOKUP(B257,region!$A$1:$B$344,2,FALSE)</f>
        <v>SE</v>
      </c>
      <c r="E257" s="17">
        <f>VLOOKUP(B257,happinessALL!$B$8:$N$431,VLOOKUP(frontsheet!$B$11,years!$A$1:$B$12,2,FALSE),FALSE)</f>
        <v>7.03</v>
      </c>
      <c r="F257" s="9"/>
      <c r="G257" s="9"/>
      <c r="H257" s="9"/>
      <c r="I257" s="21"/>
      <c r="M257" t="s">
        <v>270</v>
      </c>
      <c r="N257" t="str">
        <f>VLOOKUP(M257,class!A$1:B$370,2,FALSE)</f>
        <v>Shire district</v>
      </c>
      <c r="O257" s="22" t="str">
        <f>IFERROR(IFERROR(VLOOKUP(M257,classifications!$A$3:$B$340,2,FALSE),VLOOKUP(N257,'higher class'!$A$2:$B$33,2,FALSE)),"")</f>
        <v>Urban with Significant Rural (rural including hub towns 26-49%)</v>
      </c>
      <c r="P257" s="7">
        <f t="shared" si="20"/>
        <v>7.09</v>
      </c>
      <c r="Q257" s="49">
        <f t="shared" si="21"/>
        <v>47</v>
      </c>
      <c r="R257" s="49">
        <f t="shared" si="22"/>
        <v>47</v>
      </c>
      <c r="Z257" s="7"/>
    </row>
    <row r="258" spans="1:26" ht="14.4" x14ac:dyDescent="0.3">
      <c r="A258" s="22" t="s">
        <v>617</v>
      </c>
      <c r="B258" s="23" t="s">
        <v>144</v>
      </c>
      <c r="C258" s="22" t="str">
        <f>IFERROR(IFERROR(VLOOKUP(B258,classifications!$A$3:$B$330,2,FALSE),VLOOKUP(B258,'higher class'!$A$2:$B$33,2,FALSE)),"")</f>
        <v xml:space="preserve">Mainly Rural (rural including hub towns &gt;=80%) </v>
      </c>
      <c r="D258" s="22" t="str">
        <f>VLOOKUP(B258,region!$A$1:$B$344,2,FALSE)</f>
        <v>SE</v>
      </c>
      <c r="E258" s="17">
        <f>VLOOKUP(B258,happinessALL!$B$8:$N$431,VLOOKUP(frontsheet!$B$11,years!$A$1:$B$12,2,FALSE),FALSE)</f>
        <v>7.53</v>
      </c>
      <c r="F258" s="9"/>
      <c r="G258" s="9"/>
      <c r="H258" s="9"/>
      <c r="I258" s="21"/>
      <c r="M258" t="s">
        <v>272</v>
      </c>
      <c r="N258" t="str">
        <f>VLOOKUP(M258,class!A$1:B$370,2,FALSE)</f>
        <v>Metropolitan district</v>
      </c>
      <c r="O258" s="22" t="str">
        <f>IFERROR(IFERROR(VLOOKUP(M258,classifications!$A$3:$B$340,2,FALSE),VLOOKUP(N258,'higher class'!$A$2:$B$33,2,FALSE)),"")</f>
        <v>Urban with Major Conurbation</v>
      </c>
      <c r="P258" s="7">
        <f t="shared" si="20"/>
        <v>7.33</v>
      </c>
      <c r="Q258" s="49">
        <f t="shared" si="21"/>
        <v>37</v>
      </c>
      <c r="R258" s="49">
        <f t="shared" si="22"/>
        <v>37</v>
      </c>
      <c r="Z258" s="7"/>
    </row>
    <row r="259" spans="1:26" ht="14.4" x14ac:dyDescent="0.3">
      <c r="A259" s="22" t="s">
        <v>618</v>
      </c>
      <c r="B259" s="23" t="s">
        <v>169</v>
      </c>
      <c r="C259" s="22" t="str">
        <f>IFERROR(IFERROR(VLOOKUP(B259,classifications!$A$3:$B$330,2,FALSE),VLOOKUP(B259,'higher class'!$A$2:$B$33,2,FALSE)),"")</f>
        <v>Urban with City and Town</v>
      </c>
      <c r="D259" s="22" t="str">
        <f>VLOOKUP(B259,region!$A$1:$B$344,2,FALSE)</f>
        <v>SE</v>
      </c>
      <c r="E259" s="17">
        <f>VLOOKUP(B259,happinessALL!$B$8:$N$431,VLOOKUP(frontsheet!$B$11,years!$A$1:$B$12,2,FALSE),FALSE)</f>
        <v>7.29</v>
      </c>
      <c r="F259" s="9"/>
      <c r="G259" s="9"/>
      <c r="H259" s="9"/>
      <c r="I259" s="21"/>
      <c r="M259" t="s">
        <v>273</v>
      </c>
      <c r="N259" t="str">
        <f>VLOOKUP(M259,class!A$1:B$370,2,FALSE)</f>
        <v>Shire district</v>
      </c>
      <c r="O259" s="22" t="str">
        <f>IFERROR(IFERROR(VLOOKUP(M259,classifications!$A$3:$B$340,2,FALSE),VLOOKUP(N259,'higher class'!$A$2:$B$33,2,FALSE)),"")</f>
        <v>Urban with City and Town</v>
      </c>
      <c r="P259" s="7">
        <f t="shared" si="20"/>
        <v>7.89</v>
      </c>
      <c r="Q259" s="49">
        <f t="shared" si="21"/>
        <v>5</v>
      </c>
      <c r="R259" s="49">
        <f t="shared" si="22"/>
        <v>5</v>
      </c>
      <c r="Z259" s="7"/>
    </row>
    <row r="260" spans="1:26" ht="14.4" x14ac:dyDescent="0.3">
      <c r="A260" s="22" t="s">
        <v>619</v>
      </c>
      <c r="B260" s="23" t="s">
        <v>177</v>
      </c>
      <c r="C260" s="22" t="str">
        <f>IFERROR(IFERROR(VLOOKUP(B260,classifications!$A$3:$B$330,2,FALSE),VLOOKUP(B260,'higher class'!$A$2:$B$33,2,FALSE)),"")</f>
        <v>Urban with City and Town</v>
      </c>
      <c r="D260" s="22" t="str">
        <f>VLOOKUP(B260,region!$A$1:$B$344,2,FALSE)</f>
        <v>SE</v>
      </c>
      <c r="E260" s="17">
        <f>VLOOKUP(B260,happinessALL!$B$8:$N$431,VLOOKUP(frontsheet!$B$11,years!$A$1:$B$12,2,FALSE),FALSE)</f>
        <v>7.4</v>
      </c>
      <c r="F260" s="9"/>
      <c r="G260" s="9"/>
      <c r="H260" s="9"/>
      <c r="I260" s="21"/>
      <c r="M260" t="s">
        <v>274</v>
      </c>
      <c r="N260" t="str">
        <f>VLOOKUP(M260,class!A$1:B$370,2,FALSE)</f>
        <v>London borough</v>
      </c>
      <c r="O260" s="22" t="str">
        <f>IFERROR(IFERROR(VLOOKUP(M260,classifications!$A$3:$B$340,2,FALSE),VLOOKUP(N260,'higher class'!$A$2:$B$33,2,FALSE)),"")</f>
        <v>Urban with Major Conurbation</v>
      </c>
      <c r="P260" s="7">
        <f t="shared" si="20"/>
        <v>7.41</v>
      </c>
      <c r="Q260" s="49">
        <f t="shared" si="21"/>
        <v>26</v>
      </c>
      <c r="R260" s="49">
        <f t="shared" si="22"/>
        <v>26</v>
      </c>
      <c r="Z260" s="7"/>
    </row>
    <row r="261" spans="1:26" ht="14.4" x14ac:dyDescent="0.3">
      <c r="A261" s="22" t="s">
        <v>620</v>
      </c>
      <c r="B261" s="23" t="s">
        <v>208</v>
      </c>
      <c r="C261" s="22" t="str">
        <f>IFERROR(IFERROR(VLOOKUP(B261,classifications!$A$3:$B$330,2,FALSE),VLOOKUP(B261,'higher class'!$A$2:$B$33,2,FALSE)),"")</f>
        <v>Urban with City and Town</v>
      </c>
      <c r="D261" s="22" t="str">
        <f>VLOOKUP(B261,region!$A$1:$B$344,2,FALSE)</f>
        <v>SE</v>
      </c>
      <c r="E261" s="17">
        <f>VLOOKUP(B261,happinessALL!$B$8:$N$431,VLOOKUP(frontsheet!$B$11,years!$A$1:$B$12,2,FALSE),FALSE)</f>
        <v>7.37</v>
      </c>
      <c r="F261" s="9"/>
      <c r="G261" s="9"/>
      <c r="H261" s="9"/>
      <c r="I261" s="21"/>
      <c r="M261" t="s">
        <v>275</v>
      </c>
      <c r="N261" t="str">
        <f>VLOOKUP(M261,class!A$1:B$370,2,FALSE)</f>
        <v>Shire district</v>
      </c>
      <c r="O261" s="22" t="str">
        <f>IFERROR(IFERROR(VLOOKUP(M261,classifications!$A$3:$B$340,2,FALSE),VLOOKUP(N261,'higher class'!$A$2:$B$33,2,FALSE)),"")</f>
        <v xml:space="preserve">Largely Rural (rural including hub towns 50-79%) </v>
      </c>
      <c r="P261" s="7">
        <f t="shared" ref="P261:P314" si="23">VLOOKUP($M261,$B$7:$E$430,4,FALSE)</f>
        <v>7.75</v>
      </c>
      <c r="Q261" s="49">
        <f t="shared" si="21"/>
        <v>4</v>
      </c>
      <c r="R261" s="49">
        <f t="shared" si="22"/>
        <v>4</v>
      </c>
      <c r="Z261" s="7"/>
    </row>
    <row r="262" spans="1:26" ht="14.4" x14ac:dyDescent="0.3">
      <c r="A262" s="22" t="s">
        <v>621</v>
      </c>
      <c r="B262" s="23" t="s">
        <v>211</v>
      </c>
      <c r="C262" s="22" t="str">
        <f>IFERROR(IFERROR(VLOOKUP(B262,classifications!$A$3:$B$330,2,FALSE),VLOOKUP(B262,'higher class'!$A$2:$B$33,2,FALSE)),"")</f>
        <v>Urban with City and Town</v>
      </c>
      <c r="D262" s="22" t="str">
        <f>VLOOKUP(B262,region!$A$1:$B$344,2,FALSE)</f>
        <v>SE</v>
      </c>
      <c r="E262" s="17">
        <f>VLOOKUP(B262,happinessALL!$B$8:$N$431,VLOOKUP(frontsheet!$B$11,years!$A$1:$B$12,2,FALSE),FALSE)</f>
        <v>7.42</v>
      </c>
      <c r="F262" s="9"/>
      <c r="G262" s="9"/>
      <c r="H262" s="9"/>
      <c r="I262" s="21"/>
      <c r="M262" t="s">
        <v>276</v>
      </c>
      <c r="N262" t="str">
        <f>VLOOKUP(M262,class!A$1:B$370,2,FALSE)</f>
        <v>Unitary authority</v>
      </c>
      <c r="O262" s="22" t="str">
        <f>IFERROR(IFERROR(VLOOKUP(M262,classifications!$A$3:$B$340,2,FALSE),VLOOKUP(N262,'higher class'!$A$2:$B$33,2,FALSE)),"")</f>
        <v>Urban with City and Town</v>
      </c>
      <c r="P262" s="7">
        <f t="shared" si="23"/>
        <v>7.43</v>
      </c>
      <c r="Q262" s="49">
        <f t="shared" si="21"/>
        <v>36</v>
      </c>
      <c r="R262" s="49">
        <f t="shared" si="22"/>
        <v>36</v>
      </c>
      <c r="Z262" s="7"/>
    </row>
    <row r="263" spans="1:26" ht="14.4" x14ac:dyDescent="0.3">
      <c r="A263" s="22" t="s">
        <v>622</v>
      </c>
      <c r="B263" s="23" t="s">
        <v>239</v>
      </c>
      <c r="C263" s="22" t="str">
        <f>IFERROR(IFERROR(VLOOKUP(B263,classifications!$A$3:$B$330,2,FALSE),VLOOKUP(B263,'higher class'!$A$2:$B$33,2,FALSE)),"")</f>
        <v>Urban with City and Town</v>
      </c>
      <c r="D263" s="22" t="str">
        <f>VLOOKUP(B263,region!$A$1:$B$344,2,FALSE)</f>
        <v>SE</v>
      </c>
      <c r="E263" s="17">
        <f>VLOOKUP(B263,happinessALL!$B$8:$N$431,VLOOKUP(frontsheet!$B$11,years!$A$1:$B$12,2,FALSE),FALSE)</f>
        <v>7.4</v>
      </c>
      <c r="F263" s="9"/>
      <c r="G263" s="9"/>
      <c r="H263" s="9"/>
      <c r="I263" s="21"/>
      <c r="M263" t="s">
        <v>277</v>
      </c>
      <c r="N263" t="str">
        <f>VLOOKUP(M263,class!A$1:B$370,2,FALSE)</f>
        <v>Metropolitan district</v>
      </c>
      <c r="O263" s="22" t="str">
        <f>IFERROR(IFERROR(VLOOKUP(M263,classifications!$A$3:$B$340,2,FALSE),VLOOKUP(N263,'higher class'!$A$2:$B$33,2,FALSE)),"")</f>
        <v>Urban with Major Conurbation</v>
      </c>
      <c r="P263" s="7">
        <f t="shared" si="23"/>
        <v>7.36</v>
      </c>
      <c r="Q263" s="49">
        <f t="shared" ref="Q263:Q314" si="24">1+SUMPRODUCT((O$7:O$314=O263)*(P$7:P$314&gt;P263))</f>
        <v>31</v>
      </c>
      <c r="R263" s="49">
        <f t="shared" si="22"/>
        <v>31</v>
      </c>
      <c r="Z263" s="7"/>
    </row>
    <row r="264" spans="1:26" ht="14.4" x14ac:dyDescent="0.3">
      <c r="A264" s="22" t="s">
        <v>623</v>
      </c>
      <c r="B264" s="23" t="s">
        <v>256</v>
      </c>
      <c r="C264" s="22" t="str">
        <f>IFERROR(IFERROR(VLOOKUP(B264,classifications!$A$3:$B$330,2,FALSE),VLOOKUP(B264,'higher class'!$A$2:$B$33,2,FALSE)),"")</f>
        <v>Urban with City and Town</v>
      </c>
      <c r="D264" s="22" t="str">
        <f>VLOOKUP(B264,region!$A$1:$B$344,2,FALSE)</f>
        <v>SE</v>
      </c>
      <c r="E264" s="17">
        <f>VLOOKUP(B264,happinessALL!$B$8:$N$431,VLOOKUP(frontsheet!$B$11,years!$A$1:$B$12,2,FALSE),FALSE)</f>
        <v>7.07</v>
      </c>
      <c r="F264" s="9"/>
      <c r="G264" s="9"/>
      <c r="H264" s="9"/>
      <c r="I264" s="21"/>
      <c r="M264" t="s">
        <v>278</v>
      </c>
      <c r="N264" t="str">
        <f>VLOOKUP(M264,class!A$1:B$370,2,FALSE)</f>
        <v>Shire district</v>
      </c>
      <c r="O264" s="22" t="str">
        <f>IFERROR(IFERROR(VLOOKUP(M264,classifications!$A$3:$B$340,2,FALSE),VLOOKUP(N264,'higher class'!$A$2:$B$33,2,FALSE)),"")</f>
        <v>Urban with City and Town</v>
      </c>
      <c r="P264" s="7">
        <f t="shared" si="23"/>
        <v>7.77</v>
      </c>
      <c r="Q264" s="49">
        <f t="shared" si="24"/>
        <v>10</v>
      </c>
      <c r="R264" s="49">
        <f t="shared" si="22"/>
        <v>10</v>
      </c>
      <c r="Z264" s="7"/>
    </row>
    <row r="265" spans="1:26" ht="14.4" x14ac:dyDescent="0.3">
      <c r="A265" s="22" t="s">
        <v>624</v>
      </c>
      <c r="B265" s="23" t="s">
        <v>309</v>
      </c>
      <c r="C265" s="22" t="str">
        <f>IFERROR(IFERROR(VLOOKUP(B265,classifications!$A$3:$B$330,2,FALSE),VLOOKUP(B265,'higher class'!$A$2:$B$33,2,FALSE)),"")</f>
        <v>Urban with Significant Rural (rural including hub towns 26-49%)</v>
      </c>
      <c r="D265" s="22" t="str">
        <f>VLOOKUP(B265,region!$A$1:$B$344,2,FALSE)</f>
        <v>SE</v>
      </c>
      <c r="E265" s="17">
        <f>VLOOKUP(B265,happinessALL!$B$8:$N$431,VLOOKUP(frontsheet!$B$11,years!$A$1:$B$12,2,FALSE),FALSE)</f>
        <v>7.44</v>
      </c>
      <c r="F265" s="9"/>
      <c r="G265" s="9"/>
      <c r="H265" s="9"/>
      <c r="I265" s="21"/>
      <c r="M265" t="s">
        <v>279</v>
      </c>
      <c r="N265" t="str">
        <f>VLOOKUP(M265,class!A$1:B$370,2,FALSE)</f>
        <v>Shire district</v>
      </c>
      <c r="O265" s="22" t="str">
        <f>IFERROR(IFERROR(VLOOKUP(M265,classifications!$A$3:$B$340,2,FALSE),VLOOKUP(N265,'higher class'!$A$2:$B$33,2,FALSE)),"")</f>
        <v>Urban with Significant Rural (rural including hub towns 26-49%)</v>
      </c>
      <c r="P265" s="7">
        <f t="shared" si="23"/>
        <v>7.24</v>
      </c>
      <c r="Q265" s="49">
        <f t="shared" si="24"/>
        <v>42</v>
      </c>
      <c r="R265" s="49">
        <f t="shared" si="22"/>
        <v>42</v>
      </c>
      <c r="Z265" s="7"/>
    </row>
    <row r="266" spans="1:26" ht="14.4" x14ac:dyDescent="0.3">
      <c r="A266" s="22" t="s">
        <v>625</v>
      </c>
      <c r="B266" s="23" t="s">
        <v>321</v>
      </c>
      <c r="C266" s="22" t="str">
        <f>IFERROR(IFERROR(VLOOKUP(B266,classifications!$A$3:$B$330,2,FALSE),VLOOKUP(B266,'higher class'!$A$2:$B$33,2,FALSE)),"")</f>
        <v>Urban with City and Town</v>
      </c>
      <c r="D266" s="22" t="str">
        <f>VLOOKUP(B266,region!$A$1:$B$344,2,FALSE)</f>
        <v>SE</v>
      </c>
      <c r="E266" s="17">
        <f>VLOOKUP(B266,happinessALL!$B$8:$N$431,VLOOKUP(frontsheet!$B$11,years!$A$1:$B$12,2,FALSE),FALSE)</f>
        <v>7.49</v>
      </c>
      <c r="F266" s="9"/>
      <c r="G266" s="9"/>
      <c r="H266" s="9"/>
      <c r="I266" s="21"/>
      <c r="M266" t="s">
        <v>281</v>
      </c>
      <c r="N266" t="str">
        <f>VLOOKUP(M266,class!A$1:B$370,2,FALSE)</f>
        <v>Shire district</v>
      </c>
      <c r="O266" s="22" t="str">
        <f>IFERROR(IFERROR(VLOOKUP(M266,classifications!$A$3:$B$340,2,FALSE),VLOOKUP(N266,'higher class'!$A$2:$B$33,2,FALSE)),"")</f>
        <v xml:space="preserve">Largely Rural (rural including hub towns 50-79%) </v>
      </c>
      <c r="P266" s="7">
        <f t="shared" si="23"/>
        <v>7.17</v>
      </c>
      <c r="Q266" s="49">
        <f t="shared" si="24"/>
        <v>38</v>
      </c>
      <c r="R266" s="49">
        <f t="shared" si="22"/>
        <v>38</v>
      </c>
      <c r="Z266" s="7"/>
    </row>
    <row r="267" spans="1:26" ht="14.4" x14ac:dyDescent="0.3">
      <c r="A267" s="22" t="s">
        <v>626</v>
      </c>
      <c r="B267" s="23" t="s">
        <v>324</v>
      </c>
      <c r="C267" s="22" t="str">
        <f>IFERROR(IFERROR(VLOOKUP(B267,classifications!$A$3:$B$330,2,FALSE),VLOOKUP(B267,'higher class'!$A$2:$B$33,2,FALSE)),"")</f>
        <v>Urban with City and Town</v>
      </c>
      <c r="D267" s="22" t="str">
        <f>VLOOKUP(B267,region!$A$1:$B$344,2,FALSE)</f>
        <v>SE</v>
      </c>
      <c r="E267" s="17">
        <f>VLOOKUP(B267,happinessALL!$B$8:$N$431,VLOOKUP(frontsheet!$B$11,years!$A$1:$B$12,2,FALSE),FALSE)</f>
        <v>7.42</v>
      </c>
      <c r="F267" s="9"/>
      <c r="G267" s="9"/>
      <c r="H267" s="9"/>
      <c r="I267" s="21"/>
      <c r="M267" t="s">
        <v>282</v>
      </c>
      <c r="N267" t="str">
        <f>VLOOKUP(M267,class!A$1:B$370,2,FALSE)</f>
        <v>Unitary authority</v>
      </c>
      <c r="O267" s="22" t="str">
        <f>IFERROR(IFERROR(VLOOKUP(M267,classifications!$A$3:$B$340,2,FALSE),VLOOKUP(N267,'higher class'!$A$2:$B$33,2,FALSE)),"")</f>
        <v>Urban with City and Town</v>
      </c>
      <c r="P267" s="7">
        <f t="shared" si="23"/>
        <v>7.52</v>
      </c>
      <c r="Q267" s="49">
        <f t="shared" si="24"/>
        <v>29</v>
      </c>
      <c r="R267" s="49">
        <f t="shared" si="22"/>
        <v>29</v>
      </c>
      <c r="Z267" s="7"/>
    </row>
    <row r="268" spans="1:26" ht="14.4" x14ac:dyDescent="0.3">
      <c r="A268" s="22" t="s">
        <v>627</v>
      </c>
      <c r="B268" s="23" t="s">
        <v>885</v>
      </c>
      <c r="C268" s="22" t="str">
        <f>IFERROR(IFERROR(VLOOKUP(B268,classifications!$A$3:$B$330,2,FALSE),VLOOKUP(B268,'higher class'!$A$2:$B$33,2,FALSE)),"")</f>
        <v>Urban with Significant Rural (rural including hub towns 26-49%)</v>
      </c>
      <c r="D268" s="22" t="str">
        <f>VLOOKUP(B268,region!$A$1:$B$344,2,FALSE)</f>
        <v>SE</v>
      </c>
      <c r="E268" s="17">
        <f>VLOOKUP(B268,happinessALL!$B$8:$N$431,VLOOKUP(frontsheet!$B$11,years!$A$1:$B$12,2,FALSE),FALSE)</f>
        <v>7.47</v>
      </c>
      <c r="F268" s="9"/>
      <c r="G268" s="9"/>
      <c r="H268" s="9"/>
      <c r="I268" s="21"/>
      <c r="M268" t="s">
        <v>283</v>
      </c>
      <c r="N268" t="str">
        <f>VLOOKUP(M268,class!A$1:B$370,2,FALSE)</f>
        <v>Shire district</v>
      </c>
      <c r="O268" s="22" t="str">
        <f>IFERROR(IFERROR(VLOOKUP(M268,classifications!$A$3:$B$340,2,FALSE),VLOOKUP(N268,'higher class'!$A$2:$B$33,2,FALSE)),"")</f>
        <v xml:space="preserve">Largely Rural (rural including hub towns 50-79%) </v>
      </c>
      <c r="P268" s="7">
        <f t="shared" si="23"/>
        <v>7.06</v>
      </c>
      <c r="Q268" s="49">
        <f t="shared" si="24"/>
        <v>40</v>
      </c>
      <c r="R268" s="49">
        <f t="shared" si="22"/>
        <v>40</v>
      </c>
      <c r="Z268" s="7"/>
    </row>
    <row r="269" spans="1:26" ht="14.4" x14ac:dyDescent="0.3">
      <c r="A269" s="22" t="s">
        <v>628</v>
      </c>
      <c r="B269" s="23" t="s">
        <v>337</v>
      </c>
      <c r="C269" s="22" t="str">
        <f>IFERROR(IFERROR(VLOOKUP(B269,classifications!$A$3:$B$330,2,FALSE),VLOOKUP(B269,'higher class'!$A$2:$B$33,2,FALSE)),"")</f>
        <v>Urban with Significant Rural</v>
      </c>
      <c r="D269" s="22" t="str">
        <f>VLOOKUP(B269,region!$A$1:$B$344,2,FALSE)</f>
        <v>SE</v>
      </c>
      <c r="E269" s="17">
        <f>VLOOKUP(B269,happinessALL!$B$8:$N$431,VLOOKUP(frontsheet!$B$11,years!$A$1:$B$12,2,FALSE),FALSE)</f>
        <v>7.17</v>
      </c>
      <c r="F269" s="9"/>
      <c r="G269" s="9"/>
      <c r="H269" s="9"/>
      <c r="I269" s="21"/>
      <c r="M269" t="s">
        <v>284</v>
      </c>
      <c r="N269" t="str">
        <f>VLOOKUP(M269,class!A$1:B$370,2,FALSE)</f>
        <v>Shire district</v>
      </c>
      <c r="O269" s="22" t="str">
        <f>IFERROR(IFERROR(VLOOKUP(M269,classifications!$A$3:$B$340,2,FALSE),VLOOKUP(N269,'higher class'!$A$2:$B$33,2,FALSE)),"")</f>
        <v>Urban with Significant Rural (rural including hub towns 26-49%)</v>
      </c>
      <c r="P269" s="7">
        <f t="shared" si="23"/>
        <v>7.47</v>
      </c>
      <c r="Q269" s="49">
        <f t="shared" si="24"/>
        <v>31</v>
      </c>
      <c r="R269" s="49">
        <f t="shared" si="22"/>
        <v>31</v>
      </c>
      <c r="Z269" s="7"/>
    </row>
    <row r="270" spans="1:26" ht="14.4" x14ac:dyDescent="0.3">
      <c r="A270" s="22" t="s">
        <v>629</v>
      </c>
      <c r="B270" s="23" t="s">
        <v>98</v>
      </c>
      <c r="C270" s="22" t="str">
        <f>IFERROR(IFERROR(VLOOKUP(B270,classifications!$A$3:$B$330,2,FALSE),VLOOKUP(B270,'higher class'!$A$2:$B$33,2,FALSE)),"")</f>
        <v>Urban with City and Town</v>
      </c>
      <c r="D270" s="22" t="str">
        <f>VLOOKUP(B270,region!$A$1:$B$344,2,FALSE)</f>
        <v>SE</v>
      </c>
      <c r="E270" s="17">
        <f>VLOOKUP(B270,happinessALL!$B$8:$N$431,VLOOKUP(frontsheet!$B$11,years!$A$1:$B$12,2,FALSE),FALSE)</f>
        <v>6.57</v>
      </c>
      <c r="F270" s="9"/>
      <c r="G270" s="9"/>
      <c r="H270" s="9"/>
      <c r="I270" s="21"/>
      <c r="M270" t="s">
        <v>285</v>
      </c>
      <c r="N270" t="str">
        <f>VLOOKUP(M270,class!A$1:B$370,2,FALSE)</f>
        <v>Shire district</v>
      </c>
      <c r="O270" s="22" t="str">
        <f>IFERROR(IFERROR(VLOOKUP(M270,classifications!$A$3:$B$340,2,FALSE),VLOOKUP(N270,'higher class'!$A$2:$B$33,2,FALSE)),"")</f>
        <v xml:space="preserve">Largely Rural (rural including hub towns 50-79%) </v>
      </c>
      <c r="P270" s="7">
        <f t="shared" si="23"/>
        <v>7.37</v>
      </c>
      <c r="Q270" s="49">
        <f t="shared" si="24"/>
        <v>29</v>
      </c>
      <c r="R270" s="49">
        <f t="shared" si="22"/>
        <v>29</v>
      </c>
      <c r="Z270" s="7"/>
    </row>
    <row r="271" spans="1:26" ht="14.4" x14ac:dyDescent="0.3">
      <c r="A271" s="22" t="s">
        <v>630</v>
      </c>
      <c r="B271" s="23" t="s">
        <v>131</v>
      </c>
      <c r="C271" s="22" t="str">
        <f>IFERROR(IFERROR(VLOOKUP(B271,classifications!$A$3:$B$330,2,FALSE),VLOOKUP(B271,'higher class'!$A$2:$B$33,2,FALSE)),"")</f>
        <v>Urban with City and Town</v>
      </c>
      <c r="D271" s="22" t="str">
        <f>VLOOKUP(B271,region!$A$1:$B$344,2,FALSE)</f>
        <v>SE</v>
      </c>
      <c r="E271" s="17">
        <f>VLOOKUP(B271,happinessALL!$B$8:$N$431,VLOOKUP(frontsheet!$B$11,years!$A$1:$B$12,2,FALSE),FALSE)</f>
        <v>6.56</v>
      </c>
      <c r="F271" s="9"/>
      <c r="G271" s="9"/>
      <c r="H271" s="9"/>
      <c r="I271" s="21"/>
      <c r="M271" t="s">
        <v>286</v>
      </c>
      <c r="N271" t="str">
        <f>VLOOKUP(M271,class!A$1:B$370,2,FALSE)</f>
        <v>Shire district</v>
      </c>
      <c r="O271" s="22" t="str">
        <f>IFERROR(IFERROR(VLOOKUP(M271,classifications!$A$3:$B$340,2,FALSE),VLOOKUP(N271,'higher class'!$A$2:$B$33,2,FALSE)),"")</f>
        <v>Urban with City and Town</v>
      </c>
      <c r="P271" s="7">
        <f t="shared" si="23"/>
        <v>7.69</v>
      </c>
      <c r="Q271" s="49">
        <f t="shared" si="24"/>
        <v>14</v>
      </c>
      <c r="R271" s="49">
        <f t="shared" si="22"/>
        <v>14</v>
      </c>
      <c r="Z271" s="7"/>
    </row>
    <row r="272" spans="1:26" ht="14.4" x14ac:dyDescent="0.3">
      <c r="A272" s="22" t="s">
        <v>631</v>
      </c>
      <c r="B272" s="23" t="s">
        <v>158</v>
      </c>
      <c r="C272" s="22" t="str">
        <f>IFERROR(IFERROR(VLOOKUP(B272,classifications!$A$3:$B$330,2,FALSE),VLOOKUP(B272,'higher class'!$A$2:$B$33,2,FALSE)),"")</f>
        <v>Urban with Significant Rural (rural including hub towns 26-49%)</v>
      </c>
      <c r="D272" s="22" t="str">
        <f>VLOOKUP(B272,region!$A$1:$B$344,2,FALSE)</f>
        <v>SE</v>
      </c>
      <c r="E272" s="17">
        <f>VLOOKUP(B272,happinessALL!$B$8:$N$431,VLOOKUP(frontsheet!$B$11,years!$A$1:$B$12,2,FALSE),FALSE)</f>
        <v>7.47</v>
      </c>
      <c r="F272" s="9"/>
      <c r="G272" s="9"/>
      <c r="H272" s="9"/>
      <c r="I272" s="21"/>
      <c r="M272" t="s">
        <v>287</v>
      </c>
      <c r="N272" t="str">
        <f>VLOOKUP(M272,class!A$1:B$370,2,FALSE)</f>
        <v>Shire district</v>
      </c>
      <c r="O272" s="22" t="str">
        <f>IFERROR(IFERROR(VLOOKUP(M272,classifications!$A$3:$B$340,2,FALSE),VLOOKUP(N272,'higher class'!$A$2:$B$33,2,FALSE)),"")</f>
        <v>Urban with Major Conurbation</v>
      </c>
      <c r="P272" s="7">
        <f t="shared" si="23"/>
        <v>7.04</v>
      </c>
      <c r="Q272" s="49">
        <f t="shared" si="24"/>
        <v>68</v>
      </c>
      <c r="R272" s="49">
        <f t="shared" si="22"/>
        <v>68</v>
      </c>
      <c r="Z272" s="7"/>
    </row>
    <row r="273" spans="1:26" ht="14.4" x14ac:dyDescent="0.3">
      <c r="A273" s="22" t="s">
        <v>632</v>
      </c>
      <c r="B273" s="23" t="s">
        <v>222</v>
      </c>
      <c r="C273" s="22" t="str">
        <f>IFERROR(IFERROR(VLOOKUP(B273,classifications!$A$3:$B$330,2,FALSE),VLOOKUP(B273,'higher class'!$A$2:$B$33,2,FALSE)),"")</f>
        <v xml:space="preserve">Largely Rural (rural including hub towns 50-79%) </v>
      </c>
      <c r="D273" s="22" t="str">
        <f>VLOOKUP(B273,region!$A$1:$B$344,2,FALSE)</f>
        <v>SE</v>
      </c>
      <c r="E273" s="17">
        <f>VLOOKUP(B273,happinessALL!$B$8:$N$431,VLOOKUP(frontsheet!$B$11,years!$A$1:$B$12,2,FALSE),FALSE)</f>
        <v>7.29</v>
      </c>
      <c r="F273" s="9"/>
      <c r="G273" s="9"/>
      <c r="H273" s="9"/>
      <c r="I273" s="21"/>
      <c r="M273" t="s">
        <v>288</v>
      </c>
      <c r="N273" t="str">
        <f>VLOOKUP(M273,class!A$1:B$370,2,FALSE)</f>
        <v>Unitary authority</v>
      </c>
      <c r="O273" s="22" t="str">
        <f>IFERROR(IFERROR(VLOOKUP(M273,classifications!$A$3:$B$340,2,FALSE),VLOOKUP(N273,'higher class'!$A$2:$B$33,2,FALSE)),"")</f>
        <v>Urban with Major Conurbation</v>
      </c>
      <c r="P273" s="7">
        <f t="shared" si="23"/>
        <v>7.51</v>
      </c>
      <c r="Q273" s="49">
        <f t="shared" si="24"/>
        <v>15</v>
      </c>
      <c r="R273" s="49">
        <f t="shared" si="22"/>
        <v>15</v>
      </c>
      <c r="Z273" s="7"/>
    </row>
    <row r="274" spans="1:26" ht="14.4" x14ac:dyDescent="0.3">
      <c r="A274" s="22" t="s">
        <v>633</v>
      </c>
      <c r="B274" s="23" t="s">
        <v>306</v>
      </c>
      <c r="C274" s="22" t="str">
        <f>IFERROR(IFERROR(VLOOKUP(B274,classifications!$A$3:$B$330,2,FALSE),VLOOKUP(B274,'higher class'!$A$2:$B$33,2,FALSE)),"")</f>
        <v xml:space="preserve">Mainly Rural (rural including hub towns &gt;=80%) </v>
      </c>
      <c r="D274" s="22" t="str">
        <f>VLOOKUP(B274,region!$A$1:$B$344,2,FALSE)</f>
        <v>SE</v>
      </c>
      <c r="E274" s="17">
        <f>VLOOKUP(B274,happinessALL!$B$8:$N$431,VLOOKUP(frontsheet!$B$11,years!$A$1:$B$12,2,FALSE),FALSE)</f>
        <v>7.63</v>
      </c>
      <c r="F274" s="9"/>
      <c r="G274" s="9"/>
      <c r="H274" s="9"/>
      <c r="I274" s="21"/>
      <c r="M274" t="s">
        <v>289</v>
      </c>
      <c r="N274" t="str">
        <f>VLOOKUP(M274,class!A$1:B$370,2,FALSE)</f>
        <v>Shire district</v>
      </c>
      <c r="O274" s="22" t="str">
        <f>IFERROR(IFERROR(VLOOKUP(M274,classifications!$A$3:$B$340,2,FALSE),VLOOKUP(N274,'higher class'!$A$2:$B$33,2,FALSE)),"")</f>
        <v>Urban with Significant Rural (rural including hub towns 26-49%)</v>
      </c>
      <c r="P274" s="7">
        <f t="shared" si="23"/>
        <v>7.57</v>
      </c>
      <c r="Q274" s="49">
        <f t="shared" si="24"/>
        <v>21</v>
      </c>
      <c r="R274" s="49">
        <f t="shared" si="22"/>
        <v>21</v>
      </c>
      <c r="Z274" s="7"/>
    </row>
    <row r="275" spans="1:26" ht="14.4" x14ac:dyDescent="0.3">
      <c r="A275" s="22" t="s">
        <v>634</v>
      </c>
      <c r="B275" s="23" t="s">
        <v>339</v>
      </c>
      <c r="C275" s="22" t="str">
        <f>IFERROR(IFERROR(VLOOKUP(B275,classifications!$A$3:$B$330,2,FALSE),VLOOKUP(B275,'higher class'!$A$2:$B$33,2,FALSE)),"")</f>
        <v>Urban with Significant Rural</v>
      </c>
      <c r="D275" s="22" t="str">
        <f>VLOOKUP(B275,region!$A$1:$B$344,2,FALSE)</f>
        <v>SE</v>
      </c>
      <c r="E275" s="17">
        <f>VLOOKUP(B275,happinessALL!$B$8:$N$431,VLOOKUP(frontsheet!$B$11,years!$A$1:$B$12,2,FALSE),FALSE)</f>
        <v>7.43</v>
      </c>
      <c r="F275" s="9"/>
      <c r="G275" s="9"/>
      <c r="H275" s="9"/>
      <c r="I275" s="21"/>
      <c r="M275" t="s">
        <v>290</v>
      </c>
      <c r="N275" t="str">
        <f>VLOOKUP(M275,class!A$1:B$370,2,FALSE)</f>
        <v>Unitary authority</v>
      </c>
      <c r="O275" s="22" t="str">
        <f>IFERROR(IFERROR(VLOOKUP(M275,classifications!$A$3:$B$340,2,FALSE),VLOOKUP(N275,'higher class'!$A$2:$B$33,2,FALSE)),"")</f>
        <v>Urban with City and Town</v>
      </c>
      <c r="P275" s="7">
        <f t="shared" si="23"/>
        <v>7.39</v>
      </c>
      <c r="Q275" s="49">
        <f t="shared" si="24"/>
        <v>46</v>
      </c>
      <c r="R275" s="49">
        <f t="shared" si="22"/>
        <v>46</v>
      </c>
      <c r="Z275" s="7"/>
    </row>
    <row r="276" spans="1:26" ht="14.4" x14ac:dyDescent="0.3">
      <c r="A276" s="22" t="s">
        <v>635</v>
      </c>
      <c r="B276" s="23" t="s">
        <v>21</v>
      </c>
      <c r="C276" s="22" t="str">
        <f>IFERROR(IFERROR(VLOOKUP(B276,classifications!$A$3:$B$330,2,FALSE),VLOOKUP(B276,'higher class'!$A$2:$B$33,2,FALSE)),"")</f>
        <v>Urban with Significant Rural (rural including hub towns 26-49%)</v>
      </c>
      <c r="D276" s="22" t="str">
        <f>VLOOKUP(B276,region!$A$1:$B$344,2,FALSE)</f>
        <v>SE</v>
      </c>
      <c r="E276" s="17">
        <f>VLOOKUP(B276,happinessALL!$B$8:$N$431,VLOOKUP(frontsheet!$B$11,years!$A$1:$B$12,2,FALSE),FALSE)</f>
        <v>7.32</v>
      </c>
      <c r="F276" s="9"/>
      <c r="G276" s="9"/>
      <c r="H276" s="9"/>
      <c r="I276" s="21"/>
      <c r="M276" t="s">
        <v>291</v>
      </c>
      <c r="N276" t="str">
        <f>VLOOKUP(M276,class!A$1:B$370,2,FALSE)</f>
        <v>Shire district</v>
      </c>
      <c r="O276" s="22" t="str">
        <f>IFERROR(IFERROR(VLOOKUP(M276,classifications!$A$3:$B$340,2,FALSE),VLOOKUP(N276,'higher class'!$A$2:$B$33,2,FALSE)),"")</f>
        <v xml:space="preserve">Mainly Rural (rural including hub towns &gt;=80%) </v>
      </c>
      <c r="P276" s="7">
        <f t="shared" si="23"/>
        <v>8.0500000000000007</v>
      </c>
      <c r="Q276" s="49">
        <f t="shared" si="24"/>
        <v>5</v>
      </c>
      <c r="R276" s="49">
        <f t="shared" si="22"/>
        <v>5</v>
      </c>
      <c r="Z276" s="7"/>
    </row>
    <row r="277" spans="1:26" ht="14.4" x14ac:dyDescent="0.3">
      <c r="A277" s="22" t="s">
        <v>636</v>
      </c>
      <c r="B277" s="23" t="s">
        <v>92</v>
      </c>
      <c r="C277" s="22" t="str">
        <f>IFERROR(IFERROR(VLOOKUP(B277,classifications!$A$3:$B$330,2,FALSE),VLOOKUP(B277,'higher class'!$A$2:$B$33,2,FALSE)),"")</f>
        <v xml:space="preserve">Mainly Rural (rural including hub towns &gt;=80%) </v>
      </c>
      <c r="D277" s="22" t="str">
        <f>VLOOKUP(B277,region!$A$1:$B$344,2,FALSE)</f>
        <v>SE</v>
      </c>
      <c r="E277" s="17">
        <f>VLOOKUP(B277,happinessALL!$B$8:$N$431,VLOOKUP(frontsheet!$B$11,years!$A$1:$B$12,2,FALSE),FALSE)</f>
        <v>7.41</v>
      </c>
      <c r="F277" s="9"/>
      <c r="G277" s="9"/>
      <c r="H277" s="9"/>
      <c r="I277" s="21"/>
      <c r="M277" t="s">
        <v>292</v>
      </c>
      <c r="N277" t="str">
        <f>VLOOKUP(M277,class!A$1:B$370,2,FALSE)</f>
        <v>London borough</v>
      </c>
      <c r="O277" s="22" t="str">
        <f>IFERROR(IFERROR(VLOOKUP(M277,classifications!$A$3:$B$340,2,FALSE),VLOOKUP(N277,'higher class'!$A$2:$B$33,2,FALSE)),"")</f>
        <v>Urban with Major Conurbation</v>
      </c>
      <c r="P277" s="7">
        <f t="shared" si="23"/>
        <v>6.87</v>
      </c>
      <c r="Q277" s="49">
        <f t="shared" si="24"/>
        <v>73</v>
      </c>
      <c r="R277" s="49">
        <f t="shared" si="22"/>
        <v>73</v>
      </c>
      <c r="Z277" s="7"/>
    </row>
    <row r="278" spans="1:26" ht="14.4" x14ac:dyDescent="0.3">
      <c r="A278" s="22" t="s">
        <v>637</v>
      </c>
      <c r="B278" s="23" t="s">
        <v>99</v>
      </c>
      <c r="C278" s="22" t="str">
        <f>IFERROR(IFERROR(VLOOKUP(B278,classifications!$A$3:$B$330,2,FALSE),VLOOKUP(B278,'higher class'!$A$2:$B$33,2,FALSE)),"")</f>
        <v>Urban with City and Town</v>
      </c>
      <c r="D278" s="22" t="str">
        <f>VLOOKUP(B278,region!$A$1:$B$344,2,FALSE)</f>
        <v>SE</v>
      </c>
      <c r="E278" s="17">
        <f>VLOOKUP(B278,happinessALL!$B$8:$N$431,VLOOKUP(frontsheet!$B$11,years!$A$1:$B$12,2,FALSE),FALSE)</f>
        <v>7.29</v>
      </c>
      <c r="F278" s="9"/>
      <c r="G278" s="9"/>
      <c r="H278" s="9"/>
      <c r="I278" s="21"/>
      <c r="M278" t="s">
        <v>293</v>
      </c>
      <c r="N278" t="str">
        <f>VLOOKUP(M278,class!A$1:B$370,2,FALSE)</f>
        <v>Metropolitan district</v>
      </c>
      <c r="O278" s="22" t="str">
        <f>IFERROR(IFERROR(VLOOKUP(M278,classifications!$A$3:$B$340,2,FALSE),VLOOKUP(N278,'higher class'!$A$2:$B$33,2,FALSE)),"")</f>
        <v>Urban with Major Conurbation</v>
      </c>
      <c r="P278" s="7">
        <f t="shared" si="23"/>
        <v>7.28</v>
      </c>
      <c r="Q278" s="49">
        <f t="shared" si="24"/>
        <v>42</v>
      </c>
      <c r="R278" s="49">
        <f t="shared" si="22"/>
        <v>42</v>
      </c>
      <c r="Z278" s="7"/>
    </row>
    <row r="279" spans="1:26" ht="14.4" x14ac:dyDescent="0.3">
      <c r="A279" s="22" t="s">
        <v>638</v>
      </c>
      <c r="B279" s="23" t="s">
        <v>107</v>
      </c>
      <c r="C279" s="22" t="str">
        <f>IFERROR(IFERROR(VLOOKUP(B279,classifications!$A$3:$B$330,2,FALSE),VLOOKUP(B279,'higher class'!$A$2:$B$33,2,FALSE)),"")</f>
        <v>Urban with City and Town</v>
      </c>
      <c r="D279" s="22" t="str">
        <f>VLOOKUP(B279,region!$A$1:$B$344,2,FALSE)</f>
        <v>SE</v>
      </c>
      <c r="E279" s="17">
        <f>VLOOKUP(B279,happinessALL!$B$8:$N$431,VLOOKUP(frontsheet!$B$11,years!$A$1:$B$12,2,FALSE),FALSE)</f>
        <v>7.64</v>
      </c>
      <c r="F279" s="9"/>
      <c r="G279" s="9"/>
      <c r="H279" s="9"/>
      <c r="I279" s="21"/>
      <c r="M279" t="s">
        <v>294</v>
      </c>
      <c r="N279" t="str">
        <f>VLOOKUP(M279,class!A$1:B$370,2,FALSE)</f>
        <v>Shire district</v>
      </c>
      <c r="O279" s="22" t="str">
        <f>IFERROR(IFERROR(VLOOKUP(M279,classifications!$A$3:$B$340,2,FALSE),VLOOKUP(N279,'higher class'!$A$2:$B$33,2,FALSE)),"")</f>
        <v>Urban with Significant Rural (rural including hub towns 26-49%)</v>
      </c>
      <c r="P279" s="7">
        <f t="shared" si="23"/>
        <v>7.43</v>
      </c>
      <c r="Q279" s="49">
        <f t="shared" si="24"/>
        <v>38</v>
      </c>
      <c r="R279" s="49">
        <f t="shared" si="22"/>
        <v>38</v>
      </c>
      <c r="Z279" s="7"/>
    </row>
    <row r="280" spans="1:26" ht="14.4" x14ac:dyDescent="0.3">
      <c r="A280" s="22" t="s">
        <v>639</v>
      </c>
      <c r="B280" s="23" t="s">
        <v>115</v>
      </c>
      <c r="C280" s="22" t="str">
        <f>IFERROR(IFERROR(VLOOKUP(B280,classifications!$A$3:$B$330,2,FALSE),VLOOKUP(B280,'higher class'!$A$2:$B$33,2,FALSE)),"")</f>
        <v>Urban with City and Town</v>
      </c>
      <c r="D280" s="22" t="str">
        <f>VLOOKUP(B280,region!$A$1:$B$344,2,FALSE)</f>
        <v>SE</v>
      </c>
      <c r="E280" s="17">
        <f>VLOOKUP(B280,happinessALL!$B$8:$N$431,VLOOKUP(frontsheet!$B$11,years!$A$1:$B$12,2,FALSE),FALSE)</f>
        <v>7.67</v>
      </c>
      <c r="F280" s="9"/>
      <c r="G280" s="9"/>
      <c r="H280" s="9"/>
      <c r="I280" s="21"/>
      <c r="M280" t="s">
        <v>295</v>
      </c>
      <c r="N280" t="str">
        <f>VLOOKUP(M280,class!A$1:B$370,2,FALSE)</f>
        <v>Shire district</v>
      </c>
      <c r="O280" s="22" t="str">
        <f>IFERROR(IFERROR(VLOOKUP(M280,classifications!$A$3:$B$340,2,FALSE),VLOOKUP(N280,'higher class'!$A$2:$B$33,2,FALSE)),"")</f>
        <v xml:space="preserve">Mainly Rural (rural including hub towns &gt;=80%) </v>
      </c>
      <c r="P280" s="7">
        <f t="shared" si="23"/>
        <v>7.29</v>
      </c>
      <c r="Q280" s="49">
        <f t="shared" si="24"/>
        <v>33</v>
      </c>
      <c r="R280" s="49">
        <f t="shared" si="22"/>
        <v>33</v>
      </c>
      <c r="Z280" s="7"/>
    </row>
    <row r="281" spans="1:26" ht="14.4" x14ac:dyDescent="0.3">
      <c r="A281" s="22" t="s">
        <v>640</v>
      </c>
      <c r="B281" s="23" t="s">
        <v>129</v>
      </c>
      <c r="C281" s="22" t="str">
        <f>IFERROR(IFERROR(VLOOKUP(B281,classifications!$A$3:$B$330,2,FALSE),VLOOKUP(B281,'higher class'!$A$2:$B$33,2,FALSE)),"")</f>
        <v>Urban with Significant Rural (rural including hub towns 26-49%)</v>
      </c>
      <c r="D281" s="22" t="str">
        <f>VLOOKUP(B281,region!$A$1:$B$344,2,FALSE)</f>
        <v>SE</v>
      </c>
      <c r="E281" s="17">
        <f>VLOOKUP(B281,happinessALL!$B$8:$N$431,VLOOKUP(frontsheet!$B$11,years!$A$1:$B$12,2,FALSE),FALSE)</f>
        <v>7.46</v>
      </c>
      <c r="F281" s="9"/>
      <c r="G281" s="9"/>
      <c r="H281" s="9"/>
      <c r="I281" s="21"/>
      <c r="M281" t="s">
        <v>296</v>
      </c>
      <c r="N281" t="str">
        <f>VLOOKUP(M281,class!A$1:B$370,2,FALSE)</f>
        <v>Shire district</v>
      </c>
      <c r="O281" s="22" t="str">
        <f>IFERROR(IFERROR(VLOOKUP(M281,classifications!$A$3:$B$340,2,FALSE),VLOOKUP(N281,'higher class'!$A$2:$B$33,2,FALSE)),"")</f>
        <v xml:space="preserve">Largely Rural (rural including hub towns 50-79%) </v>
      </c>
      <c r="P281" s="7">
        <f t="shared" si="23"/>
        <v>7.58</v>
      </c>
      <c r="Q281" s="49">
        <f t="shared" si="24"/>
        <v>13</v>
      </c>
      <c r="R281" s="49">
        <f t="shared" si="22"/>
        <v>13</v>
      </c>
      <c r="Z281" s="7"/>
    </row>
    <row r="282" spans="1:26" ht="14.4" x14ac:dyDescent="0.3">
      <c r="A282" s="22" t="s">
        <v>641</v>
      </c>
      <c r="B282" s="23" t="s">
        <v>132</v>
      </c>
      <c r="C282" s="22" t="str">
        <f>IFERROR(IFERROR(VLOOKUP(B282,classifications!$A$3:$B$330,2,FALSE),VLOOKUP(B282,'higher class'!$A$2:$B$33,2,FALSE)),"")</f>
        <v>Urban with City and Town</v>
      </c>
      <c r="D282" s="22" t="str">
        <f>VLOOKUP(B282,region!$A$1:$B$344,2,FALSE)</f>
        <v>SE</v>
      </c>
      <c r="E282" s="17">
        <f>VLOOKUP(B282,happinessALL!$B$8:$N$431,VLOOKUP(frontsheet!$B$11,years!$A$1:$B$12,2,FALSE),FALSE)</f>
        <v>7.77</v>
      </c>
      <c r="F282" s="9"/>
      <c r="G282" s="9"/>
      <c r="H282" s="9"/>
      <c r="I282" s="21"/>
      <c r="M282" t="s">
        <v>297</v>
      </c>
      <c r="N282" t="str">
        <f>VLOOKUP(M282,class!A$1:B$370,2,FALSE)</f>
        <v>Metropolitan district</v>
      </c>
      <c r="O282" s="22" t="str">
        <f>IFERROR(IFERROR(VLOOKUP(M282,classifications!$A$3:$B$340,2,FALSE),VLOOKUP(N282,'higher class'!$A$2:$B$33,2,FALSE)),"")</f>
        <v>Urban with City and Town</v>
      </c>
      <c r="P282" s="7">
        <f t="shared" si="23"/>
        <v>7.17</v>
      </c>
      <c r="Q282" s="49">
        <f t="shared" si="24"/>
        <v>71</v>
      </c>
      <c r="R282" s="49">
        <f t="shared" si="22"/>
        <v>71</v>
      </c>
      <c r="Z282" s="7"/>
    </row>
    <row r="283" spans="1:26" ht="14.4" x14ac:dyDescent="0.3">
      <c r="A283" s="22" t="s">
        <v>642</v>
      </c>
      <c r="B283" s="23" t="s">
        <v>179</v>
      </c>
      <c r="C283" s="22" t="str">
        <f>IFERROR(IFERROR(VLOOKUP(B283,classifications!$A$3:$B$330,2,FALSE),VLOOKUP(B283,'higher class'!$A$2:$B$33,2,FALSE)),"")</f>
        <v>Urban with Significant Rural (rural including hub towns 26-49%)</v>
      </c>
      <c r="D283" s="22" t="str">
        <f>VLOOKUP(B283,region!$A$1:$B$344,2,FALSE)</f>
        <v>SE</v>
      </c>
      <c r="E283" s="17">
        <f>VLOOKUP(B283,happinessALL!$B$8:$N$431,VLOOKUP(frontsheet!$B$11,years!$A$1:$B$12,2,FALSE),FALSE)</f>
        <v>7.49</v>
      </c>
      <c r="F283" s="9"/>
      <c r="G283" s="9"/>
      <c r="H283" s="9"/>
      <c r="I283" s="21"/>
      <c r="M283" t="s">
        <v>298</v>
      </c>
      <c r="N283" t="str">
        <f>VLOOKUP(M283,class!A$1:B$370,2,FALSE)</f>
        <v>Metropolitan district</v>
      </c>
      <c r="O283" s="22" t="str">
        <f>IFERROR(IFERROR(VLOOKUP(M283,classifications!$A$3:$B$340,2,FALSE),VLOOKUP(N283,'higher class'!$A$2:$B$33,2,FALSE)),"")</f>
        <v>Urban with Major Conurbation</v>
      </c>
      <c r="P283" s="7">
        <f t="shared" si="23"/>
        <v>7.29</v>
      </c>
      <c r="Q283" s="49">
        <f t="shared" si="24"/>
        <v>40</v>
      </c>
      <c r="R283" s="49">
        <f t="shared" si="22"/>
        <v>40</v>
      </c>
      <c r="Z283" s="7"/>
    </row>
    <row r="284" spans="1:26" ht="14.4" x14ac:dyDescent="0.3">
      <c r="A284" s="22" t="s">
        <v>643</v>
      </c>
      <c r="B284" s="23" t="s">
        <v>227</v>
      </c>
      <c r="C284" s="22" t="str">
        <f>IFERROR(IFERROR(VLOOKUP(B284,classifications!$A$3:$B$330,2,FALSE),VLOOKUP(B284,'higher class'!$A$2:$B$33,2,FALSE)),"")</f>
        <v>Urban with City and Town</v>
      </c>
      <c r="D284" s="22" t="str">
        <f>VLOOKUP(B284,region!$A$1:$B$344,2,FALSE)</f>
        <v>SE</v>
      </c>
      <c r="E284" s="17">
        <f>VLOOKUP(B284,happinessALL!$B$8:$N$431,VLOOKUP(frontsheet!$B$11,years!$A$1:$B$12,2,FALSE),FALSE)</f>
        <v>6.98</v>
      </c>
      <c r="F284" s="9"/>
      <c r="G284" s="9"/>
      <c r="H284" s="9"/>
      <c r="I284" s="21"/>
      <c r="M284" t="s">
        <v>299</v>
      </c>
      <c r="N284" t="str">
        <f>VLOOKUP(M284,class!A$1:B$370,2,FALSE)</f>
        <v>London borough</v>
      </c>
      <c r="O284" s="22" t="str">
        <f>IFERROR(IFERROR(VLOOKUP(M284,classifications!$A$3:$B$340,2,FALSE),VLOOKUP(N284,'higher class'!$A$2:$B$33,2,FALSE)),"")</f>
        <v>Urban with Major Conurbation</v>
      </c>
      <c r="P284" s="7">
        <f t="shared" si="23"/>
        <v>6.82</v>
      </c>
      <c r="Q284" s="49">
        <f t="shared" si="24"/>
        <v>75</v>
      </c>
      <c r="R284" s="49">
        <f t="shared" si="22"/>
        <v>75</v>
      </c>
      <c r="Z284" s="7"/>
    </row>
    <row r="285" spans="1:26" ht="14.4" x14ac:dyDescent="0.3">
      <c r="A285" s="22" t="s">
        <v>644</v>
      </c>
      <c r="B285" s="23" t="s">
        <v>284</v>
      </c>
      <c r="C285" s="22" t="str">
        <f>IFERROR(IFERROR(VLOOKUP(B285,classifications!$A$3:$B$330,2,FALSE),VLOOKUP(B285,'higher class'!$A$2:$B$33,2,FALSE)),"")</f>
        <v>Urban with Significant Rural (rural including hub towns 26-49%)</v>
      </c>
      <c r="D285" s="22" t="str">
        <f>VLOOKUP(B285,region!$A$1:$B$344,2,FALSE)</f>
        <v>SE</v>
      </c>
      <c r="E285" s="17">
        <f>VLOOKUP(B285,happinessALL!$B$8:$N$431,VLOOKUP(frontsheet!$B$11,years!$A$1:$B$12,2,FALSE),FALSE)</f>
        <v>7.47</v>
      </c>
      <c r="F285" s="9"/>
      <c r="G285" s="9"/>
      <c r="H285" s="9"/>
      <c r="I285" s="21"/>
      <c r="M285" t="s">
        <v>300</v>
      </c>
      <c r="N285" t="str">
        <f>VLOOKUP(M285,class!A$1:B$370,2,FALSE)</f>
        <v>London borough</v>
      </c>
      <c r="O285" s="22" t="str">
        <f>IFERROR(IFERROR(VLOOKUP(M285,classifications!$A$3:$B$340,2,FALSE),VLOOKUP(N285,'higher class'!$A$2:$B$33,2,FALSE)),"")</f>
        <v>Urban with Major Conurbation</v>
      </c>
      <c r="P285" s="7">
        <f t="shared" si="23"/>
        <v>7.35</v>
      </c>
      <c r="Q285" s="49">
        <f t="shared" si="24"/>
        <v>34</v>
      </c>
      <c r="R285" s="49">
        <f t="shared" si="22"/>
        <v>34</v>
      </c>
      <c r="Z285" s="7"/>
    </row>
    <row r="286" spans="1:26" ht="14.4" x14ac:dyDescent="0.3">
      <c r="A286" s="22" t="s">
        <v>645</v>
      </c>
      <c r="B286" s="23" t="s">
        <v>320</v>
      </c>
      <c r="C286" s="22" t="str">
        <f>IFERROR(IFERROR(VLOOKUP(B286,classifications!$A$3:$B$330,2,FALSE),VLOOKUP(B286,'higher class'!$A$2:$B$33,2,FALSE)),"")</f>
        <v xml:space="preserve">Largely Rural (rural including hub towns 50-79%) </v>
      </c>
      <c r="D286" s="22" t="str">
        <f>VLOOKUP(B286,region!$A$1:$B$344,2,FALSE)</f>
        <v>SE</v>
      </c>
      <c r="E286" s="17">
        <f>VLOOKUP(B286,happinessALL!$B$8:$N$431,VLOOKUP(frontsheet!$B$11,years!$A$1:$B$12,2,FALSE),FALSE)</f>
        <v>7.2</v>
      </c>
      <c r="F286" s="9"/>
      <c r="G286" s="9"/>
      <c r="H286" s="9"/>
      <c r="I286" s="21"/>
      <c r="M286" t="s">
        <v>301</v>
      </c>
      <c r="N286" t="str">
        <f>VLOOKUP(M286,class!A$1:B$370,2,FALSE)</f>
        <v>Unitary authority</v>
      </c>
      <c r="O286" s="22" t="str">
        <f>IFERROR(IFERROR(VLOOKUP(M286,classifications!$A$3:$B$340,2,FALSE),VLOOKUP(N286,'higher class'!$A$2:$B$33,2,FALSE)),"")</f>
        <v>Urban with City and Town</v>
      </c>
      <c r="P286" s="7">
        <f t="shared" si="23"/>
        <v>7.32</v>
      </c>
      <c r="Q286" s="49">
        <f t="shared" si="24"/>
        <v>54</v>
      </c>
      <c r="R286" s="49">
        <f t="shared" si="22"/>
        <v>54</v>
      </c>
      <c r="Z286" s="7"/>
    </row>
    <row r="287" spans="1:26" ht="14.4" x14ac:dyDescent="0.3">
      <c r="A287" s="22" t="s">
        <v>646</v>
      </c>
      <c r="B287" s="23" t="s">
        <v>886</v>
      </c>
      <c r="C287" s="22" t="str">
        <f>IFERROR(IFERROR(VLOOKUP(B287,classifications!$A$3:$B$330,2,FALSE),VLOOKUP(B287,'higher class'!$A$2:$B$33,2,FALSE)),"")</f>
        <v>Urban with Significant Rural</v>
      </c>
      <c r="D287" s="22" t="str">
        <f>VLOOKUP(B287,region!$A$1:$B$344,2,FALSE)</f>
        <v>SE</v>
      </c>
      <c r="E287" s="17">
        <f>VLOOKUP(B287,happinessALL!$B$8:$N$431,VLOOKUP(frontsheet!$B$11,years!$A$1:$B$12,2,FALSE),FALSE)</f>
        <v>7.58</v>
      </c>
      <c r="F287" s="9"/>
      <c r="G287" s="9"/>
      <c r="H287" s="9"/>
      <c r="I287" s="21"/>
      <c r="M287" t="s">
        <v>302</v>
      </c>
      <c r="N287" t="str">
        <f>VLOOKUP(M287,class!A$1:B$370,2,FALSE)</f>
        <v>Shire district</v>
      </c>
      <c r="O287" s="22" t="str">
        <f>IFERROR(IFERROR(VLOOKUP(M287,classifications!$A$3:$B$340,2,FALSE),VLOOKUP(N287,'higher class'!$A$2:$B$33,2,FALSE)),"")</f>
        <v>Urban with City and Town</v>
      </c>
      <c r="P287" s="7">
        <f t="shared" si="23"/>
        <v>7.16</v>
      </c>
      <c r="Q287" s="49">
        <f t="shared" si="24"/>
        <v>73</v>
      </c>
      <c r="R287" s="49">
        <f t="shared" si="22"/>
        <v>73</v>
      </c>
      <c r="Z287" s="7"/>
    </row>
    <row r="288" spans="1:26" ht="14.4" x14ac:dyDescent="0.3">
      <c r="A288" s="22" t="s">
        <v>647</v>
      </c>
      <c r="B288" s="23" t="s">
        <v>10</v>
      </c>
      <c r="C288" s="22" t="str">
        <f>IFERROR(IFERROR(VLOOKUP(B288,classifications!$A$3:$B$330,2,FALSE),VLOOKUP(B288,'higher class'!$A$2:$B$33,2,FALSE)),"")</f>
        <v>Urban with Significant Rural (rural including hub towns 26-49%)</v>
      </c>
      <c r="D288" s="22" t="str">
        <f>VLOOKUP(B288,region!$A$1:$B$344,2,FALSE)</f>
        <v>SE</v>
      </c>
      <c r="E288" s="17">
        <f>VLOOKUP(B288,happinessALL!$B$8:$N$431,VLOOKUP(frontsheet!$B$11,years!$A$1:$B$12,2,FALSE),FALSE)</f>
        <v>7.57</v>
      </c>
      <c r="F288" s="9"/>
      <c r="G288" s="9"/>
      <c r="H288" s="9"/>
      <c r="I288" s="21"/>
      <c r="M288" t="s">
        <v>303</v>
      </c>
      <c r="N288" t="str">
        <f>VLOOKUP(M288,class!A$1:B$370,2,FALSE)</f>
        <v>Shire district</v>
      </c>
      <c r="O288" s="22" t="str">
        <f>IFERROR(IFERROR(VLOOKUP(M288,classifications!$A$3:$B$340,2,FALSE),VLOOKUP(N288,'higher class'!$A$2:$B$33,2,FALSE)),"")</f>
        <v>Urban with Major Conurbation</v>
      </c>
      <c r="P288" s="7">
        <f t="shared" si="23"/>
        <v>6.93</v>
      </c>
      <c r="Q288" s="49">
        <f t="shared" si="24"/>
        <v>71</v>
      </c>
      <c r="R288" s="49">
        <f t="shared" si="22"/>
        <v>71</v>
      </c>
      <c r="Z288" s="7"/>
    </row>
    <row r="289" spans="1:26" ht="14.4" x14ac:dyDescent="0.3">
      <c r="A289" s="22" t="s">
        <v>648</v>
      </c>
      <c r="B289" s="23" t="s">
        <v>53</v>
      </c>
      <c r="C289" s="22" t="str">
        <f>IFERROR(IFERROR(VLOOKUP(B289,classifications!$A$3:$B$330,2,FALSE),VLOOKUP(B289,'higher class'!$A$2:$B$33,2,FALSE)),"")</f>
        <v>Urban with City and Town</v>
      </c>
      <c r="D289" s="22" t="str">
        <f>VLOOKUP(B289,region!$A$1:$B$344,2,FALSE)</f>
        <v>SE</v>
      </c>
      <c r="E289" s="17">
        <f>VLOOKUP(B289,happinessALL!$B$8:$N$431,VLOOKUP(frontsheet!$B$11,years!$A$1:$B$12,2,FALSE),FALSE)</f>
        <v>7.37</v>
      </c>
      <c r="F289" s="9"/>
      <c r="G289" s="9"/>
      <c r="H289" s="9"/>
      <c r="I289" s="21"/>
      <c r="M289" t="s">
        <v>305</v>
      </c>
      <c r="N289" t="str">
        <f>VLOOKUP(M289,class!A$1:B$370,2,FALSE)</f>
        <v>Shire district</v>
      </c>
      <c r="O289" s="22" t="str">
        <f>IFERROR(IFERROR(VLOOKUP(M289,classifications!$A$3:$B$340,2,FALSE),VLOOKUP(N289,'higher class'!$A$2:$B$33,2,FALSE)),"")</f>
        <v xml:space="preserve">Largely Rural (rural including hub towns 50-79%) </v>
      </c>
      <c r="P289" s="7">
        <f t="shared" si="23"/>
        <v>7.63</v>
      </c>
      <c r="Q289" s="49">
        <f t="shared" si="24"/>
        <v>8</v>
      </c>
      <c r="R289" s="49">
        <f t="shared" si="22"/>
        <v>8</v>
      </c>
      <c r="Z289" s="7"/>
    </row>
    <row r="290" spans="1:26" ht="14.4" x14ac:dyDescent="0.3">
      <c r="A290" s="22" t="s">
        <v>649</v>
      </c>
      <c r="B290" s="23" t="s">
        <v>81</v>
      </c>
      <c r="C290" s="22" t="str">
        <f>IFERROR(IFERROR(VLOOKUP(B290,classifications!$A$3:$B$330,2,FALSE),VLOOKUP(B290,'higher class'!$A$2:$B$33,2,FALSE)),"")</f>
        <v>Urban with Major Conurbation</v>
      </c>
      <c r="D290" s="22" t="str">
        <f>VLOOKUP(B290,region!$A$1:$B$344,2,FALSE)</f>
        <v>SE</v>
      </c>
      <c r="E290" s="17">
        <f>VLOOKUP(B290,happinessALL!$B$8:$N$431,VLOOKUP(frontsheet!$B$11,years!$A$1:$B$12,2,FALSE),FALSE)</f>
        <v>7.64</v>
      </c>
      <c r="F290" s="9"/>
      <c r="G290" s="9"/>
      <c r="H290" s="9"/>
      <c r="I290" s="21"/>
      <c r="M290" t="s">
        <v>306</v>
      </c>
      <c r="N290" t="str">
        <f>VLOOKUP(M290,class!A$1:B$370,2,FALSE)</f>
        <v>Shire district</v>
      </c>
      <c r="O290" s="22" t="str">
        <f>IFERROR(IFERROR(VLOOKUP(M290,classifications!$A$3:$B$340,2,FALSE),VLOOKUP(N290,'higher class'!$A$2:$B$33,2,FALSE)),"")</f>
        <v xml:space="preserve">Mainly Rural (rural including hub towns &gt;=80%) </v>
      </c>
      <c r="P290" s="7">
        <f t="shared" si="23"/>
        <v>7.63</v>
      </c>
      <c r="Q290" s="49">
        <f t="shared" si="24"/>
        <v>17</v>
      </c>
      <c r="R290" s="49">
        <f t="shared" si="22"/>
        <v>17</v>
      </c>
      <c r="Z290" s="7"/>
    </row>
    <row r="291" spans="1:26" ht="14.4" x14ac:dyDescent="0.3">
      <c r="A291" s="22" t="s">
        <v>650</v>
      </c>
      <c r="B291" s="23" t="s">
        <v>86</v>
      </c>
      <c r="C291" s="22" t="str">
        <f>IFERROR(IFERROR(VLOOKUP(B291,classifications!$A$3:$B$330,2,FALSE),VLOOKUP(B291,'higher class'!$A$2:$B$33,2,FALSE)),"")</f>
        <v>Urban with Significant Rural (rural including hub towns 26-49%)</v>
      </c>
      <c r="D291" s="22" t="str">
        <f>VLOOKUP(B291,region!$A$1:$B$344,2,FALSE)</f>
        <v>SE</v>
      </c>
      <c r="E291" s="17">
        <f>VLOOKUP(B291,happinessALL!$B$8:$N$431,VLOOKUP(frontsheet!$B$11,years!$A$1:$B$12,2,FALSE),FALSE)</f>
        <v>7.34</v>
      </c>
      <c r="F291" s="9"/>
      <c r="G291" s="9"/>
      <c r="H291" s="9"/>
      <c r="I291" s="21"/>
      <c r="M291" t="s">
        <v>308</v>
      </c>
      <c r="N291" t="str">
        <f>VLOOKUP(M291,class!A$1:B$370,2,FALSE)</f>
        <v>Shire district</v>
      </c>
      <c r="O291" s="22" t="str">
        <f>IFERROR(IFERROR(VLOOKUP(M291,classifications!$A$3:$B$340,2,FALSE),VLOOKUP(N291,'higher class'!$A$2:$B$33,2,FALSE)),"")</f>
        <v>Urban with City and Town</v>
      </c>
      <c r="P291" s="7">
        <f t="shared" si="23"/>
        <v>7.85</v>
      </c>
      <c r="Q291" s="49">
        <f t="shared" si="24"/>
        <v>6</v>
      </c>
      <c r="R291" s="49">
        <f t="shared" si="22"/>
        <v>6</v>
      </c>
      <c r="Z291" s="7"/>
    </row>
    <row r="292" spans="1:26" ht="14.4" x14ac:dyDescent="0.3">
      <c r="A292" s="22" t="s">
        <v>651</v>
      </c>
      <c r="B292" s="23" t="s">
        <v>116</v>
      </c>
      <c r="C292" s="22" t="str">
        <f>IFERROR(IFERROR(VLOOKUP(B292,classifications!$A$3:$B$330,2,FALSE),VLOOKUP(B292,'higher class'!$A$2:$B$33,2,FALSE)),"")</f>
        <v>Urban with Major Conurbation</v>
      </c>
      <c r="D292" s="22" t="str">
        <f>VLOOKUP(B292,region!$A$1:$B$344,2,FALSE)</f>
        <v>SE</v>
      </c>
      <c r="E292" s="17">
        <f>VLOOKUP(B292,happinessALL!$B$8:$N$431,VLOOKUP(frontsheet!$B$11,years!$A$1:$B$12,2,FALSE),FALSE)</f>
        <v>7.41</v>
      </c>
      <c r="F292" s="9"/>
      <c r="G292" s="9"/>
      <c r="H292" s="9"/>
      <c r="I292" s="21"/>
      <c r="M292" t="s">
        <v>309</v>
      </c>
      <c r="N292" t="str">
        <f>VLOOKUP(M292,class!A$1:B$370,2,FALSE)</f>
        <v>Unitary authority</v>
      </c>
      <c r="O292" s="22" t="str">
        <f>IFERROR(IFERROR(VLOOKUP(M292,classifications!$A$3:$B$340,2,FALSE),VLOOKUP(N292,'higher class'!$A$2:$B$33,2,FALSE)),"")</f>
        <v>Urban with Significant Rural (rural including hub towns 26-49%)</v>
      </c>
      <c r="P292" s="7">
        <f t="shared" si="23"/>
        <v>7.44</v>
      </c>
      <c r="Q292" s="49">
        <f t="shared" si="24"/>
        <v>35</v>
      </c>
      <c r="R292" s="49">
        <f t="shared" si="22"/>
        <v>35</v>
      </c>
      <c r="Z292" s="7"/>
    </row>
    <row r="293" spans="1:26" ht="14.4" x14ac:dyDescent="0.3">
      <c r="A293" s="22" t="s">
        <v>652</v>
      </c>
      <c r="B293" s="23" t="s">
        <v>164</v>
      </c>
      <c r="C293" s="22" t="str">
        <f>IFERROR(IFERROR(VLOOKUP(B293,classifications!$A$3:$B$330,2,FALSE),VLOOKUP(B293,'higher class'!$A$2:$B$33,2,FALSE)),"")</f>
        <v>Urban with Significant Rural (rural including hub towns 26-49%)</v>
      </c>
      <c r="D293" s="22" t="str">
        <f>VLOOKUP(B293,region!$A$1:$B$344,2,FALSE)</f>
        <v>SE</v>
      </c>
      <c r="E293" s="17">
        <f>VLOOKUP(B293,happinessALL!$B$8:$N$431,VLOOKUP(frontsheet!$B$11,years!$A$1:$B$12,2,FALSE),FALSE)</f>
        <v>7.57</v>
      </c>
      <c r="F293" s="9"/>
      <c r="G293" s="9"/>
      <c r="H293" s="9"/>
      <c r="I293" s="21"/>
      <c r="M293" t="s">
        <v>310</v>
      </c>
      <c r="N293" t="str">
        <f>VLOOKUP(M293,class!A$1:B$370,2,FALSE)</f>
        <v>Shire district</v>
      </c>
      <c r="O293" s="22" t="str">
        <f>IFERROR(IFERROR(VLOOKUP(M293,classifications!$A$3:$B$340,2,FALSE),VLOOKUP(N293,'higher class'!$A$2:$B$33,2,FALSE)),"")</f>
        <v xml:space="preserve">Mainly Rural (rural including hub towns &gt;=80%) </v>
      </c>
      <c r="P293" s="7" t="str">
        <f t="shared" si="23"/>
        <v>x</v>
      </c>
      <c r="Q293" s="49">
        <f t="shared" si="24"/>
        <v>1</v>
      </c>
      <c r="R293" s="49">
        <f t="shared" si="22"/>
        <v>9999</v>
      </c>
      <c r="Z293" s="7"/>
    </row>
    <row r="294" spans="1:26" ht="14.4" x14ac:dyDescent="0.3">
      <c r="A294" s="22" t="s">
        <v>653</v>
      </c>
      <c r="B294" s="23" t="s">
        <v>236</v>
      </c>
      <c r="C294" s="22" t="str">
        <f>IFERROR(IFERROR(VLOOKUP(B294,classifications!$A$3:$B$330,2,FALSE),VLOOKUP(B294,'higher class'!$A$2:$B$33,2,FALSE)),"")</f>
        <v xml:space="preserve">Largely Rural (rural including hub towns 50-79%) </v>
      </c>
      <c r="D294" s="22" t="str">
        <f>VLOOKUP(B294,region!$A$1:$B$344,2,FALSE)</f>
        <v>SE</v>
      </c>
      <c r="E294" s="17">
        <f>VLOOKUP(B294,happinessALL!$B$8:$N$431,VLOOKUP(frontsheet!$B$11,years!$A$1:$B$12,2,FALSE),FALSE)</f>
        <v>7.89</v>
      </c>
      <c r="F294" s="9"/>
      <c r="G294" s="9"/>
      <c r="H294" s="9"/>
      <c r="I294" s="21"/>
      <c r="M294" t="s">
        <v>312</v>
      </c>
      <c r="N294" t="str">
        <f>VLOOKUP(M294,class!A$1:B$370,2,FALSE)</f>
        <v>Shire district</v>
      </c>
      <c r="O294" s="22" t="str">
        <f>IFERROR(IFERROR(VLOOKUP(M294,classifications!$A$3:$B$340,2,FALSE),VLOOKUP(N294,'higher class'!$A$2:$B$33,2,FALSE)),"")</f>
        <v>Urban with Significant Rural (rural including hub towns 26-49%)</v>
      </c>
      <c r="P294" s="7">
        <f t="shared" si="23"/>
        <v>7.5</v>
      </c>
      <c r="Q294" s="49">
        <f t="shared" si="24"/>
        <v>28</v>
      </c>
      <c r="R294" s="49">
        <f t="shared" si="22"/>
        <v>28</v>
      </c>
      <c r="Z294" s="7"/>
    </row>
    <row r="295" spans="1:26" ht="14.4" x14ac:dyDescent="0.3">
      <c r="A295" s="22" t="s">
        <v>654</v>
      </c>
      <c r="B295" s="23" t="s">
        <v>1008</v>
      </c>
      <c r="C295" s="22" t="str">
        <f>IFERROR(IFERROR(VLOOKUP(B295,classifications!$A$3:$B$330,2,FALSE),VLOOKUP(B295,'higher class'!$A$2:$B$33,2,FALSE)),"")</f>
        <v>Urban with Significant Rural (rural including hub towns 26-49%)</v>
      </c>
      <c r="D295" s="22" t="str">
        <f>VLOOKUP(B295,region!$A$1:$B$344,2,FALSE)</f>
        <v>SE</v>
      </c>
      <c r="E295" s="17">
        <f>VLOOKUP(B295,happinessALL!$B$8:$N$431,VLOOKUP(frontsheet!$B$11,years!$A$1:$B$12,2,FALSE),FALSE)</f>
        <v>7.79</v>
      </c>
      <c r="F295" s="9"/>
      <c r="G295" s="9"/>
      <c r="H295" s="9"/>
      <c r="I295" s="21"/>
      <c r="M295" t="s">
        <v>313</v>
      </c>
      <c r="N295" t="str">
        <f>VLOOKUP(M295,class!A$1:B$370,2,FALSE)</f>
        <v>Shire district</v>
      </c>
      <c r="O295" s="22" t="str">
        <f>IFERROR(IFERROR(VLOOKUP(M295,classifications!$A$3:$B$340,2,FALSE),VLOOKUP(N295,'higher class'!$A$2:$B$33,2,FALSE)),"")</f>
        <v xml:space="preserve">Mainly Rural (rural including hub towns &gt;=80%) </v>
      </c>
      <c r="P295" s="7">
        <f t="shared" si="23"/>
        <v>7.51</v>
      </c>
      <c r="Q295" s="49">
        <f t="shared" si="24"/>
        <v>25</v>
      </c>
      <c r="R295" s="49">
        <f t="shared" si="22"/>
        <v>25</v>
      </c>
      <c r="Z295" s="7"/>
    </row>
    <row r="296" spans="1:26" ht="14.4" x14ac:dyDescent="0.3">
      <c r="A296" s="22" t="s">
        <v>655</v>
      </c>
      <c r="B296" s="23" t="s">
        <v>275</v>
      </c>
      <c r="C296" s="22" t="str">
        <f>IFERROR(IFERROR(VLOOKUP(B296,classifications!$A$3:$B$330,2,FALSE),VLOOKUP(B296,'higher class'!$A$2:$B$33,2,FALSE)),"")</f>
        <v xml:space="preserve">Largely Rural (rural including hub towns 50-79%) </v>
      </c>
      <c r="D296" s="22" t="str">
        <f>VLOOKUP(B296,region!$A$1:$B$344,2,FALSE)</f>
        <v>SE</v>
      </c>
      <c r="E296" s="17">
        <f>VLOOKUP(B296,happinessALL!$B$8:$N$431,VLOOKUP(frontsheet!$B$11,years!$A$1:$B$12,2,FALSE),FALSE)</f>
        <v>7.75</v>
      </c>
      <c r="F296" s="9"/>
      <c r="G296" s="9"/>
      <c r="H296" s="9"/>
      <c r="I296" s="21"/>
      <c r="M296" t="s">
        <v>1030</v>
      </c>
      <c r="N296" t="str">
        <f>VLOOKUP(M296,class!A$1:B$370,2,FALSE)</f>
        <v>Unitary authority</v>
      </c>
      <c r="O296" s="22" t="str">
        <f>IFERROR(IFERROR(VLOOKUP(M296,classifications!$A$3:$B$340,2,FALSE),VLOOKUP(N296,'higher class'!$A$2:$B$33,2,FALSE)),"")</f>
        <v>Urban with Significant Rural (rural including hub towns 26-49%)</v>
      </c>
      <c r="P296" s="7">
        <f t="shared" si="23"/>
        <v>7.44</v>
      </c>
      <c r="Q296" s="49">
        <f t="shared" si="24"/>
        <v>35</v>
      </c>
      <c r="R296" s="49">
        <f t="shared" si="22"/>
        <v>35</v>
      </c>
      <c r="Z296" s="7"/>
    </row>
    <row r="297" spans="1:26" ht="14.4" x14ac:dyDescent="0.3">
      <c r="A297" s="22" t="s">
        <v>656</v>
      </c>
      <c r="B297" s="23" t="s">
        <v>286</v>
      </c>
      <c r="C297" s="22" t="str">
        <f>IFERROR(IFERROR(VLOOKUP(B297,classifications!$A$3:$B$330,2,FALSE),VLOOKUP(B297,'higher class'!$A$2:$B$33,2,FALSE)),"")</f>
        <v>Urban with City and Town</v>
      </c>
      <c r="D297" s="22" t="str">
        <f>VLOOKUP(B297,region!$A$1:$B$344,2,FALSE)</f>
        <v>SE</v>
      </c>
      <c r="E297" s="17">
        <f>VLOOKUP(B297,happinessALL!$B$8:$N$431,VLOOKUP(frontsheet!$B$11,years!$A$1:$B$12,2,FALSE),FALSE)</f>
        <v>7.69</v>
      </c>
      <c r="F297" s="9"/>
      <c r="G297" s="9"/>
      <c r="H297" s="9"/>
      <c r="I297" s="21"/>
      <c r="M297" t="s">
        <v>314</v>
      </c>
      <c r="N297" t="str">
        <f>VLOOKUP(M297,class!A$1:B$370,2,FALSE)</f>
        <v>Shire district</v>
      </c>
      <c r="O297" s="22" t="str">
        <f>IFERROR(IFERROR(VLOOKUP(M297,classifications!$A$3:$B$340,2,FALSE),VLOOKUP(N297,'higher class'!$A$2:$B$33,2,FALSE)),"")</f>
        <v xml:space="preserve">Mainly Rural (rural including hub towns &gt;=80%) </v>
      </c>
      <c r="P297" s="7">
        <f t="shared" si="23"/>
        <v>7.87</v>
      </c>
      <c r="Q297" s="49">
        <f t="shared" si="24"/>
        <v>7</v>
      </c>
      <c r="R297" s="49">
        <f t="shared" si="22"/>
        <v>7</v>
      </c>
      <c r="Z297" s="7"/>
    </row>
    <row r="298" spans="1:26" ht="14.4" x14ac:dyDescent="0.3">
      <c r="A298" s="22" t="s">
        <v>657</v>
      </c>
      <c r="B298" s="23" t="s">
        <v>289</v>
      </c>
      <c r="C298" s="22" t="str">
        <f>IFERROR(IFERROR(VLOOKUP(B298,classifications!$A$3:$B$330,2,FALSE),VLOOKUP(B298,'higher class'!$A$2:$B$33,2,FALSE)),"")</f>
        <v>Urban with Significant Rural (rural including hub towns 26-49%)</v>
      </c>
      <c r="D298" s="22" t="str">
        <f>VLOOKUP(B298,region!$A$1:$B$344,2,FALSE)</f>
        <v>SE</v>
      </c>
      <c r="E298" s="17">
        <f>VLOOKUP(B298,happinessALL!$B$8:$N$431,VLOOKUP(frontsheet!$B$11,years!$A$1:$B$12,2,FALSE),FALSE)</f>
        <v>7.57</v>
      </c>
      <c r="F298" s="9"/>
      <c r="G298" s="9"/>
      <c r="H298" s="9"/>
      <c r="I298" s="21"/>
      <c r="M298" t="s">
        <v>1034</v>
      </c>
      <c r="N298" t="str">
        <f>VLOOKUP(M298,class!A$1:B$370,2,FALSE)</f>
        <v>Shire district</v>
      </c>
      <c r="O298" s="22" t="str">
        <f>IFERROR(IFERROR(VLOOKUP(M298,classifications!$A$3:$B$340,2,FALSE),VLOOKUP(N298,'higher class'!$A$2:$B$33,2,FALSE)),"")</f>
        <v xml:space="preserve">Largely Rural (rural including hub towns 50-79%) </v>
      </c>
      <c r="P298" s="7">
        <f t="shared" si="23"/>
        <v>7.4</v>
      </c>
      <c r="Q298" s="49">
        <f t="shared" si="24"/>
        <v>25</v>
      </c>
      <c r="R298" s="49">
        <f t="shared" ref="R298:R314" si="25">IF(P298="x",9999,Q298)</f>
        <v>25</v>
      </c>
      <c r="Z298" s="7"/>
    </row>
    <row r="299" spans="1:26" ht="14.4" x14ac:dyDescent="0.3">
      <c r="A299" s="22" t="s">
        <v>658</v>
      </c>
      <c r="B299" s="23" t="s">
        <v>294</v>
      </c>
      <c r="C299" s="22" t="str">
        <f>IFERROR(IFERROR(VLOOKUP(B299,classifications!$A$3:$B$330,2,FALSE),VLOOKUP(B299,'higher class'!$A$2:$B$33,2,FALSE)),"")</f>
        <v>Urban with Significant Rural (rural including hub towns 26-49%)</v>
      </c>
      <c r="D299" s="22" t="str">
        <f>VLOOKUP(B299,region!$A$1:$B$344,2,FALSE)</f>
        <v>SE</v>
      </c>
      <c r="E299" s="17">
        <f>VLOOKUP(B299,happinessALL!$B$8:$N$431,VLOOKUP(frontsheet!$B$11,years!$A$1:$B$12,2,FALSE),FALSE)</f>
        <v>7.43</v>
      </c>
      <c r="F299" s="9"/>
      <c r="G299" s="9"/>
      <c r="H299" s="9"/>
      <c r="I299" s="21"/>
      <c r="M299" t="s">
        <v>1032</v>
      </c>
      <c r="N299" t="str">
        <f>VLOOKUP(M299,class!A$1:B$370,2,FALSE)</f>
        <v>Shire district</v>
      </c>
      <c r="O299" s="22" t="str">
        <f>IFERROR(IFERROR(VLOOKUP(M299,classifications!$A$3:$B$340,2,FALSE),VLOOKUP(N299,'higher class'!$A$2:$B$33,2,FALSE)),"")</f>
        <v xml:space="preserve">Largely Rural (rural including hub towns 50-79%) </v>
      </c>
      <c r="P299" s="7">
        <f t="shared" si="23"/>
        <v>7.5</v>
      </c>
      <c r="Q299" s="49">
        <f t="shared" si="24"/>
        <v>20</v>
      </c>
      <c r="R299" s="49">
        <f t="shared" si="25"/>
        <v>20</v>
      </c>
      <c r="Z299" s="7"/>
    </row>
    <row r="300" spans="1:26" ht="14.4" x14ac:dyDescent="0.3">
      <c r="A300" s="22" t="s">
        <v>659</v>
      </c>
      <c r="B300" s="23" t="s">
        <v>346</v>
      </c>
      <c r="C300" s="22" t="str">
        <f>IFERROR(IFERROR(VLOOKUP(B300,classifications!$A$3:$B$330,2,FALSE),VLOOKUP(B300,'higher class'!$A$2:$B$33,2,FALSE)),"")</f>
        <v>Predominantly Rural</v>
      </c>
      <c r="D300" s="22" t="str">
        <f>VLOOKUP(B300,region!$A$1:$B$344,2,FALSE)</f>
        <v>SE</v>
      </c>
      <c r="E300" s="17">
        <f>VLOOKUP(B300,happinessALL!$B$8:$N$431,VLOOKUP(frontsheet!$B$11,years!$A$1:$B$12,2,FALSE),FALSE)</f>
        <v>7.58</v>
      </c>
      <c r="F300" s="9"/>
      <c r="G300" s="9"/>
      <c r="H300" s="9"/>
      <c r="I300" s="21"/>
      <c r="M300" t="s">
        <v>316</v>
      </c>
      <c r="N300" t="str">
        <f>VLOOKUP(M300,class!A$1:B$370,2,FALSE)</f>
        <v>London borough</v>
      </c>
      <c r="O300" s="22" t="str">
        <f>IFERROR(IFERROR(VLOOKUP(M300,classifications!$A$3:$B$340,2,FALSE),VLOOKUP(N300,'higher class'!$A$2:$B$33,2,FALSE)),"")</f>
        <v>Urban with Major Conurbation</v>
      </c>
      <c r="P300" s="7">
        <f t="shared" si="23"/>
        <v>7.01</v>
      </c>
      <c r="Q300" s="49">
        <f t="shared" si="24"/>
        <v>69</v>
      </c>
      <c r="R300" s="49">
        <f t="shared" si="25"/>
        <v>69</v>
      </c>
      <c r="Z300" s="7"/>
    </row>
    <row r="301" spans="1:26" ht="14.4" x14ac:dyDescent="0.3">
      <c r="A301" s="22" t="s">
        <v>660</v>
      </c>
      <c r="B301" s="23" t="s">
        <v>60</v>
      </c>
      <c r="C301" s="22" t="str">
        <f>IFERROR(IFERROR(VLOOKUP(B301,classifications!$A$3:$B$330,2,FALSE),VLOOKUP(B301,'higher class'!$A$2:$B$33,2,FALSE)),"")</f>
        <v>Urban with Significant Rural (rural including hub towns 26-49%)</v>
      </c>
      <c r="D301" s="22" t="str">
        <f>VLOOKUP(B301,region!$A$1:$B$344,2,FALSE)</f>
        <v>SE</v>
      </c>
      <c r="E301" s="17">
        <f>VLOOKUP(B301,happinessALL!$B$8:$N$431,VLOOKUP(frontsheet!$B$11,years!$A$1:$B$12,2,FALSE),FALSE)</f>
        <v>7.54</v>
      </c>
      <c r="F301" s="9"/>
      <c r="G301" s="9"/>
      <c r="H301" s="9"/>
      <c r="I301" s="21"/>
      <c r="M301" t="s">
        <v>318</v>
      </c>
      <c r="N301" t="str">
        <f>VLOOKUP(M301,class!A$1:B$370,2,FALSE)</f>
        <v>Metropolitan district</v>
      </c>
      <c r="O301" s="22" t="str">
        <f>IFERROR(IFERROR(VLOOKUP(M301,classifications!$A$3:$B$340,2,FALSE),VLOOKUP(N301,'higher class'!$A$2:$B$33,2,FALSE)),"")</f>
        <v>Urban with Major Conurbation</v>
      </c>
      <c r="P301" s="7">
        <f t="shared" si="23"/>
        <v>7.3</v>
      </c>
      <c r="Q301" s="49">
        <f t="shared" si="24"/>
        <v>39</v>
      </c>
      <c r="R301" s="49">
        <f t="shared" si="25"/>
        <v>39</v>
      </c>
      <c r="Z301" s="7"/>
    </row>
    <row r="302" spans="1:26" ht="14.4" x14ac:dyDescent="0.3">
      <c r="A302" s="22" t="s">
        <v>661</v>
      </c>
      <c r="B302" s="23" t="s">
        <v>203</v>
      </c>
      <c r="C302" s="22" t="str">
        <f>IFERROR(IFERROR(VLOOKUP(B302,classifications!$A$3:$B$330,2,FALSE),VLOOKUP(B302,'higher class'!$A$2:$B$33,2,FALSE)),"")</f>
        <v>Urban with City and Town</v>
      </c>
      <c r="D302" s="22" t="str">
        <f>VLOOKUP(B302,region!$A$1:$B$344,2,FALSE)</f>
        <v>SE</v>
      </c>
      <c r="E302" s="17">
        <f>VLOOKUP(B302,happinessALL!$B$8:$N$431,VLOOKUP(frontsheet!$B$11,years!$A$1:$B$12,2,FALSE),FALSE)</f>
        <v>7.56</v>
      </c>
      <c r="F302" s="9"/>
      <c r="G302" s="9"/>
      <c r="H302" s="9"/>
      <c r="I302" s="21"/>
      <c r="M302" t="s">
        <v>319</v>
      </c>
      <c r="N302" t="str">
        <f>VLOOKUP(M302,class!A$1:B$370,2,FALSE)</f>
        <v>Unitary authority</v>
      </c>
      <c r="O302" s="22" t="str">
        <f>IFERROR(IFERROR(VLOOKUP(M302,classifications!$A$3:$B$340,2,FALSE),VLOOKUP(N302,'higher class'!$A$2:$B$33,2,FALSE)),"")</f>
        <v xml:space="preserve">Largely Rural (rural including hub towns 50-79%) </v>
      </c>
      <c r="P302" s="7">
        <f t="shared" si="23"/>
        <v>7.35</v>
      </c>
      <c r="Q302" s="49">
        <f t="shared" si="24"/>
        <v>31</v>
      </c>
      <c r="R302" s="49">
        <f t="shared" si="25"/>
        <v>31</v>
      </c>
      <c r="Z302" s="7"/>
    </row>
    <row r="303" spans="1:26" ht="14.4" x14ac:dyDescent="0.3">
      <c r="A303" s="22" t="s">
        <v>662</v>
      </c>
      <c r="B303" s="23" t="s">
        <v>251</v>
      </c>
      <c r="C303" s="22" t="str">
        <f>IFERROR(IFERROR(VLOOKUP(B303,classifications!$A$3:$B$330,2,FALSE),VLOOKUP(B303,'higher class'!$A$2:$B$33,2,FALSE)),"")</f>
        <v xml:space="preserve">Mainly Rural (rural including hub towns &gt;=80%) </v>
      </c>
      <c r="D303" s="22" t="str">
        <f>VLOOKUP(B303,region!$A$1:$B$344,2,FALSE)</f>
        <v>SE</v>
      </c>
      <c r="E303" s="17">
        <f>VLOOKUP(B303,happinessALL!$B$8:$N$431,VLOOKUP(frontsheet!$B$11,years!$A$1:$B$12,2,FALSE),FALSE)</f>
        <v>7.43</v>
      </c>
      <c r="F303" s="9"/>
      <c r="G303" s="9"/>
      <c r="H303" s="9"/>
      <c r="I303" s="21"/>
      <c r="M303" t="s">
        <v>320</v>
      </c>
      <c r="N303" t="str">
        <f>VLOOKUP(M303,class!A$1:B$370,2,FALSE)</f>
        <v>Shire district</v>
      </c>
      <c r="O303" s="22" t="str">
        <f>IFERROR(IFERROR(VLOOKUP(M303,classifications!$A$3:$B$340,2,FALSE),VLOOKUP(N303,'higher class'!$A$2:$B$33,2,FALSE)),"")</f>
        <v xml:space="preserve">Largely Rural (rural including hub towns 50-79%) </v>
      </c>
      <c r="P303" s="7">
        <f t="shared" si="23"/>
        <v>7.2</v>
      </c>
      <c r="Q303" s="49">
        <f t="shared" si="24"/>
        <v>37</v>
      </c>
      <c r="R303" s="49">
        <f t="shared" si="25"/>
        <v>37</v>
      </c>
      <c r="Z303" s="7"/>
    </row>
    <row r="304" spans="1:26" ht="14.4" x14ac:dyDescent="0.3">
      <c r="A304" s="22" t="s">
        <v>663</v>
      </c>
      <c r="B304" s="23" t="s">
        <v>296</v>
      </c>
      <c r="C304" s="22" t="str">
        <f>IFERROR(IFERROR(VLOOKUP(B304,classifications!$A$3:$B$330,2,FALSE),VLOOKUP(B304,'higher class'!$A$2:$B$33,2,FALSE)),"")</f>
        <v xml:space="preserve">Largely Rural (rural including hub towns 50-79%) </v>
      </c>
      <c r="D304" s="22" t="str">
        <f>VLOOKUP(B304,region!$A$1:$B$344,2,FALSE)</f>
        <v>SE</v>
      </c>
      <c r="E304" s="17">
        <f>VLOOKUP(B304,happinessALL!$B$8:$N$431,VLOOKUP(frontsheet!$B$11,years!$A$1:$B$12,2,FALSE),FALSE)</f>
        <v>7.58</v>
      </c>
      <c r="F304" s="9"/>
      <c r="G304" s="9"/>
      <c r="H304" s="9"/>
      <c r="I304" s="21"/>
      <c r="M304" t="s">
        <v>321</v>
      </c>
      <c r="N304" t="str">
        <f>VLOOKUP(M304,class!A$1:B$370,2,FALSE)</f>
        <v>Unitary authority</v>
      </c>
      <c r="O304" s="22" t="str">
        <f>IFERROR(IFERROR(VLOOKUP(M304,classifications!$A$3:$B$340,2,FALSE),VLOOKUP(N304,'higher class'!$A$2:$B$33,2,FALSE)),"")</f>
        <v>Urban with City and Town</v>
      </c>
      <c r="P304" s="7">
        <f t="shared" si="23"/>
        <v>7.49</v>
      </c>
      <c r="Q304" s="49">
        <f t="shared" si="24"/>
        <v>32</v>
      </c>
      <c r="R304" s="49">
        <f t="shared" si="25"/>
        <v>32</v>
      </c>
      <c r="Z304" s="7"/>
    </row>
    <row r="305" spans="1:26" ht="14.4" x14ac:dyDescent="0.3">
      <c r="A305" s="22" t="s">
        <v>664</v>
      </c>
      <c r="B305" s="23" t="s">
        <v>314</v>
      </c>
      <c r="C305" s="22" t="str">
        <f>IFERROR(IFERROR(VLOOKUP(B305,classifications!$A$3:$B$330,2,FALSE),VLOOKUP(B305,'higher class'!$A$2:$B$33,2,FALSE)),"")</f>
        <v xml:space="preserve">Mainly Rural (rural including hub towns &gt;=80%) </v>
      </c>
      <c r="D305" s="22" t="str">
        <f>VLOOKUP(B305,region!$A$1:$B$344,2,FALSE)</f>
        <v>SE</v>
      </c>
      <c r="E305" s="17">
        <f>VLOOKUP(B305,happinessALL!$B$8:$N$431,VLOOKUP(frontsheet!$B$11,years!$A$1:$B$12,2,FALSE),FALSE)</f>
        <v>7.87</v>
      </c>
      <c r="F305" s="9"/>
      <c r="G305" s="9"/>
      <c r="H305" s="9"/>
      <c r="I305" s="21"/>
      <c r="M305" t="s">
        <v>322</v>
      </c>
      <c r="N305" t="str">
        <f>VLOOKUP(M305,class!A$1:B$370,2,FALSE)</f>
        <v>Metropolitan district</v>
      </c>
      <c r="O305" s="22" t="str">
        <f>IFERROR(IFERROR(VLOOKUP(M305,classifications!$A$3:$B$340,2,FALSE),VLOOKUP(N305,'higher class'!$A$2:$B$33,2,FALSE)),"")</f>
        <v>Urban with Major Conurbation</v>
      </c>
      <c r="P305" s="7">
        <f t="shared" si="23"/>
        <v>7.25</v>
      </c>
      <c r="Q305" s="49">
        <f t="shared" si="24"/>
        <v>49</v>
      </c>
      <c r="R305" s="49">
        <f t="shared" si="25"/>
        <v>49</v>
      </c>
      <c r="Z305" s="7"/>
    </row>
    <row r="306" spans="1:26" ht="14.4" x14ac:dyDescent="0.3">
      <c r="A306" s="22" t="s">
        <v>665</v>
      </c>
      <c r="B306" s="23" t="s">
        <v>887</v>
      </c>
      <c r="C306" s="22" t="str">
        <f>IFERROR(IFERROR(VLOOKUP(B306,classifications!$A$3:$B$330,2,FALSE),VLOOKUP(B306,'higher class'!$A$2:$B$33,2,FALSE)),"")</f>
        <v>Predominantly Urban</v>
      </c>
      <c r="D306" s="22" t="str">
        <f>VLOOKUP(B306,region!$A$1:$B$344,2,FALSE)</f>
        <v>SE</v>
      </c>
      <c r="E306" s="17">
        <f>VLOOKUP(B306,happinessALL!$B$8:$N$431,VLOOKUP(frontsheet!$B$11,years!$A$1:$B$12,2,FALSE),FALSE)</f>
        <v>7.48</v>
      </c>
      <c r="F306" s="9"/>
      <c r="G306" s="9"/>
      <c r="H306" s="9"/>
      <c r="I306" s="21"/>
      <c r="M306" t="s">
        <v>323</v>
      </c>
      <c r="N306" t="str">
        <f>VLOOKUP(M306,class!A$1:B$370,2,FALSE)</f>
        <v>Shire district</v>
      </c>
      <c r="O306" s="22" t="str">
        <f>IFERROR(IFERROR(VLOOKUP(M306,classifications!$A$3:$B$340,2,FALSE),VLOOKUP(N306,'higher class'!$A$2:$B$33,2,FALSE)),"")</f>
        <v>Urban with Major Conurbation</v>
      </c>
      <c r="P306" s="7">
        <f t="shared" si="23"/>
        <v>7.8</v>
      </c>
      <c r="Q306" s="49">
        <f t="shared" si="24"/>
        <v>5</v>
      </c>
      <c r="R306" s="49">
        <f t="shared" si="25"/>
        <v>5</v>
      </c>
      <c r="Z306" s="7"/>
    </row>
    <row r="307" spans="1:26" ht="14.4" x14ac:dyDescent="0.3">
      <c r="A307" s="22" t="s">
        <v>666</v>
      </c>
      <c r="B307" s="23" t="s">
        <v>101</v>
      </c>
      <c r="C307" s="22" t="str">
        <f>IFERROR(IFERROR(VLOOKUP(B307,classifications!$A$3:$B$330,2,FALSE),VLOOKUP(B307,'higher class'!$A$2:$B$33,2,FALSE)),"")</f>
        <v>Urban with Major Conurbation</v>
      </c>
      <c r="D307" s="22" t="str">
        <f>VLOOKUP(B307,region!$A$1:$B$344,2,FALSE)</f>
        <v>SE</v>
      </c>
      <c r="E307" s="17">
        <f>VLOOKUP(B307,happinessALL!$B$8:$N$431,VLOOKUP(frontsheet!$B$11,years!$A$1:$B$12,2,FALSE),FALSE)</f>
        <v>7.25</v>
      </c>
      <c r="F307" s="9"/>
      <c r="G307" s="9"/>
      <c r="H307" s="9"/>
      <c r="I307" s="21"/>
      <c r="M307" t="s">
        <v>324</v>
      </c>
      <c r="N307" t="str">
        <f>VLOOKUP(M307,class!A$1:B$370,2,FALSE)</f>
        <v>Unitary authority</v>
      </c>
      <c r="O307" s="22" t="str">
        <f>IFERROR(IFERROR(VLOOKUP(M307,classifications!$A$3:$B$340,2,FALSE),VLOOKUP(N307,'higher class'!$A$2:$B$33,2,FALSE)),"")</f>
        <v>Urban with City and Town</v>
      </c>
      <c r="P307" s="7">
        <f t="shared" si="23"/>
        <v>7.42</v>
      </c>
      <c r="Q307" s="49">
        <f t="shared" si="24"/>
        <v>40</v>
      </c>
      <c r="R307" s="49">
        <f t="shared" si="25"/>
        <v>40</v>
      </c>
      <c r="Z307" s="7"/>
    </row>
    <row r="308" spans="1:26" ht="14.4" x14ac:dyDescent="0.3">
      <c r="A308" s="22" t="s">
        <v>667</v>
      </c>
      <c r="B308" s="23" t="s">
        <v>104</v>
      </c>
      <c r="C308" s="22" t="str">
        <f>IFERROR(IFERROR(VLOOKUP(B308,classifications!$A$3:$B$330,2,FALSE),VLOOKUP(B308,'higher class'!$A$2:$B$33,2,FALSE)),"")</f>
        <v>Urban with Major Conurbation</v>
      </c>
      <c r="D308" s="22" t="str">
        <f>VLOOKUP(B308,region!$A$1:$B$344,2,FALSE)</f>
        <v>SE</v>
      </c>
      <c r="E308" s="17" t="str">
        <f>VLOOKUP(B308,happinessALL!$B$8:$N$431,VLOOKUP(frontsheet!$B$11,years!$A$1:$B$12,2,FALSE),FALSE)</f>
        <v>x</v>
      </c>
      <c r="F308" s="9"/>
      <c r="G308" s="9"/>
      <c r="H308" s="9"/>
      <c r="I308" s="21"/>
      <c r="M308" t="s">
        <v>325</v>
      </c>
      <c r="N308" t="str">
        <f>VLOOKUP(M308,class!A$1:B$370,2,FALSE)</f>
        <v>Metropolitan district</v>
      </c>
      <c r="O308" s="22" t="str">
        <f>IFERROR(IFERROR(VLOOKUP(M308,classifications!$A$3:$B$340,2,FALSE),VLOOKUP(N308,'higher class'!$A$2:$B$33,2,FALSE)),"")</f>
        <v>Urban with Major Conurbation</v>
      </c>
      <c r="P308" s="7">
        <f t="shared" si="23"/>
        <v>7.49</v>
      </c>
      <c r="Q308" s="49">
        <f t="shared" si="24"/>
        <v>18</v>
      </c>
      <c r="R308" s="49">
        <f t="shared" si="25"/>
        <v>18</v>
      </c>
      <c r="Z308" s="7"/>
    </row>
    <row r="309" spans="1:26" ht="14.4" x14ac:dyDescent="0.3">
      <c r="A309" s="22" t="s">
        <v>668</v>
      </c>
      <c r="B309" s="23" t="s">
        <v>119</v>
      </c>
      <c r="C309" s="22" t="str">
        <f>IFERROR(IFERROR(VLOOKUP(B309,classifications!$A$3:$B$330,2,FALSE),VLOOKUP(B309,'higher class'!$A$2:$B$33,2,FALSE)),"")</f>
        <v>Urban with City and Town</v>
      </c>
      <c r="D309" s="22" t="str">
        <f>VLOOKUP(B309,region!$A$1:$B$344,2,FALSE)</f>
        <v>SE</v>
      </c>
      <c r="E309" s="17">
        <f>VLOOKUP(B309,happinessALL!$B$8:$N$431,VLOOKUP(frontsheet!$B$11,years!$A$1:$B$12,2,FALSE),FALSE)</f>
        <v>7.42</v>
      </c>
      <c r="F309" s="9"/>
      <c r="G309" s="9"/>
      <c r="H309" s="9"/>
      <c r="I309" s="21"/>
      <c r="M309" t="s">
        <v>326</v>
      </c>
      <c r="N309" t="str">
        <f>VLOOKUP(M309,class!A$1:B$370,2,FALSE)</f>
        <v>Shire district</v>
      </c>
      <c r="O309" s="22" t="str">
        <f>IFERROR(IFERROR(VLOOKUP(M309,classifications!$A$3:$B$340,2,FALSE),VLOOKUP(N309,'higher class'!$A$2:$B$33,2,FALSE)),"")</f>
        <v>Urban with City and Town</v>
      </c>
      <c r="P309" s="7">
        <f t="shared" si="23"/>
        <v>7.5</v>
      </c>
      <c r="Q309" s="49">
        <f t="shared" si="24"/>
        <v>31</v>
      </c>
      <c r="R309" s="49">
        <f t="shared" si="25"/>
        <v>31</v>
      </c>
      <c r="Z309" s="7"/>
    </row>
    <row r="310" spans="1:26" ht="14.4" x14ac:dyDescent="0.3">
      <c r="A310" s="22" t="s">
        <v>669</v>
      </c>
      <c r="B310" s="23" t="s">
        <v>178</v>
      </c>
      <c r="C310" s="22" t="str">
        <f>IFERROR(IFERROR(VLOOKUP(B310,classifications!$A$3:$B$330,2,FALSE),VLOOKUP(B310,'higher class'!$A$2:$B$33,2,FALSE)),"")</f>
        <v>Urban with Significant Rural (rural including hub towns 26-49%)</v>
      </c>
      <c r="D310" s="22" t="str">
        <f>VLOOKUP(B310,region!$A$1:$B$344,2,FALSE)</f>
        <v>SE</v>
      </c>
      <c r="E310" s="17">
        <f>VLOOKUP(B310,happinessALL!$B$8:$N$431,VLOOKUP(frontsheet!$B$11,years!$A$1:$B$12,2,FALSE),FALSE)</f>
        <v>7.74</v>
      </c>
      <c r="F310" s="9"/>
      <c r="G310" s="9"/>
      <c r="H310" s="9"/>
      <c r="I310" s="21"/>
      <c r="M310" t="s">
        <v>327</v>
      </c>
      <c r="N310" t="str">
        <f>VLOOKUP(M310,class!A$1:B$370,2,FALSE)</f>
        <v>Shire district</v>
      </c>
      <c r="O310" s="22" t="str">
        <f>IFERROR(IFERROR(VLOOKUP(M310,classifications!$A$3:$B$340,2,FALSE),VLOOKUP(N310,'higher class'!$A$2:$B$33,2,FALSE)),"")</f>
        <v>Urban with City and Town</v>
      </c>
      <c r="P310" s="7">
        <f t="shared" si="23"/>
        <v>7.02</v>
      </c>
      <c r="Q310" s="49">
        <f t="shared" si="24"/>
        <v>82</v>
      </c>
      <c r="R310" s="49">
        <f t="shared" si="25"/>
        <v>82</v>
      </c>
      <c r="Z310" s="7"/>
    </row>
    <row r="311" spans="1:26" ht="14.4" x14ac:dyDescent="0.3">
      <c r="A311" s="22" t="s">
        <v>670</v>
      </c>
      <c r="B311" s="23" t="s">
        <v>215</v>
      </c>
      <c r="C311" s="22" t="str">
        <f>IFERROR(IFERROR(VLOOKUP(B311,classifications!$A$3:$B$330,2,FALSE),VLOOKUP(B311,'higher class'!$A$2:$B$33,2,FALSE)),"")</f>
        <v>Urban with City and Town</v>
      </c>
      <c r="D311" s="22" t="str">
        <f>VLOOKUP(B311,region!$A$1:$B$344,2,FALSE)</f>
        <v>SE</v>
      </c>
      <c r="E311" s="17">
        <f>VLOOKUP(B311,happinessALL!$B$8:$N$431,VLOOKUP(frontsheet!$B$11,years!$A$1:$B$12,2,FALSE),FALSE)</f>
        <v>7.07</v>
      </c>
      <c r="F311" s="9"/>
      <c r="G311" s="9"/>
      <c r="H311" s="9"/>
      <c r="I311" s="21"/>
      <c r="M311" t="s">
        <v>328</v>
      </c>
      <c r="N311" t="str">
        <f>VLOOKUP(M311,class!A$1:B$370,2,FALSE)</f>
        <v>Shire district</v>
      </c>
      <c r="O311" s="22" t="str">
        <f>IFERROR(IFERROR(VLOOKUP(M311,classifications!$A$3:$B$340,2,FALSE),VLOOKUP(N311,'higher class'!$A$2:$B$33,2,FALSE)),"")</f>
        <v xml:space="preserve">Mainly Rural (rural including hub towns &gt;=80%) </v>
      </c>
      <c r="P311" s="7">
        <f t="shared" si="23"/>
        <v>7.24</v>
      </c>
      <c r="Q311" s="49">
        <f t="shared" si="24"/>
        <v>35</v>
      </c>
      <c r="R311" s="49">
        <f t="shared" si="25"/>
        <v>35</v>
      </c>
      <c r="Z311" s="7"/>
    </row>
    <row r="312" spans="1:26" ht="14.4" x14ac:dyDescent="0.3">
      <c r="A312" s="22" t="s">
        <v>671</v>
      </c>
      <c r="B312" s="23" t="s">
        <v>225</v>
      </c>
      <c r="C312" s="22" t="str">
        <f>IFERROR(IFERROR(VLOOKUP(B312,classifications!$A$3:$B$330,2,FALSE),VLOOKUP(B312,'higher class'!$A$2:$B$33,2,FALSE)),"")</f>
        <v>Urban with Major Conurbation</v>
      </c>
      <c r="D312" s="22" t="str">
        <f>VLOOKUP(B312,region!$A$1:$B$344,2,FALSE)</f>
        <v>SE</v>
      </c>
      <c r="E312" s="17" t="str">
        <f>VLOOKUP(B312,happinessALL!$B$8:$N$431,VLOOKUP(frontsheet!$B$11,years!$A$1:$B$12,2,FALSE),FALSE)</f>
        <v>x</v>
      </c>
      <c r="F312" s="9"/>
      <c r="G312" s="9"/>
      <c r="H312" s="9"/>
      <c r="I312" s="21"/>
      <c r="M312" t="s">
        <v>330</v>
      </c>
      <c r="N312" t="str">
        <f>VLOOKUP(M312,class!A$1:B$370,2,FALSE)</f>
        <v>Shire district</v>
      </c>
      <c r="O312" s="22" t="str">
        <f>IFERROR(IFERROR(VLOOKUP(M312,classifications!$A$3:$B$340,2,FALSE),VLOOKUP(N312,'higher class'!$A$2:$B$33,2,FALSE)),"")</f>
        <v xml:space="preserve">Largely Rural (rural including hub towns 50-79%) </v>
      </c>
      <c r="P312" s="7">
        <f t="shared" si="23"/>
        <v>7.49</v>
      </c>
      <c r="Q312" s="49">
        <f t="shared" si="24"/>
        <v>22</v>
      </c>
      <c r="R312" s="49">
        <f t="shared" si="25"/>
        <v>22</v>
      </c>
      <c r="Z312" s="7"/>
    </row>
    <row r="313" spans="1:26" ht="14.4" x14ac:dyDescent="0.3">
      <c r="A313" s="22" t="s">
        <v>672</v>
      </c>
      <c r="B313" s="23" t="s">
        <v>259</v>
      </c>
      <c r="C313" s="22" t="str">
        <f>IFERROR(IFERROR(VLOOKUP(B313,classifications!$A$3:$B$330,2,FALSE),VLOOKUP(B313,'higher class'!$A$2:$B$33,2,FALSE)),"")</f>
        <v>Urban with Major Conurbation</v>
      </c>
      <c r="D313" s="22" t="str">
        <f>VLOOKUP(B313,region!$A$1:$B$344,2,FALSE)</f>
        <v>SE</v>
      </c>
      <c r="E313" s="17">
        <f>VLOOKUP(B313,happinessALL!$B$8:$N$431,VLOOKUP(frontsheet!$B$11,years!$A$1:$B$12,2,FALSE),FALSE)</f>
        <v>7.36</v>
      </c>
      <c r="F313" s="9"/>
      <c r="G313" s="9"/>
      <c r="H313" s="9"/>
      <c r="I313" s="21"/>
      <c r="M313" t="s">
        <v>331</v>
      </c>
      <c r="N313" t="str">
        <f>VLOOKUP(M313,class!A$1:B$370,2,FALSE)</f>
        <v>Shire district</v>
      </c>
      <c r="O313" s="22" t="str">
        <f>IFERROR(IFERROR(VLOOKUP(M313,classifications!$A$3:$B$340,2,FALSE),VLOOKUP(N313,'higher class'!$A$2:$B$33,2,FALSE)),"")</f>
        <v>Urban with Significant Rural (rural including hub towns 26-49%)</v>
      </c>
      <c r="P313" s="7">
        <f t="shared" si="23"/>
        <v>7.71</v>
      </c>
      <c r="Q313" s="49">
        <f t="shared" si="24"/>
        <v>9</v>
      </c>
      <c r="R313" s="49">
        <f t="shared" si="25"/>
        <v>9</v>
      </c>
      <c r="Z313" s="7"/>
    </row>
    <row r="314" spans="1:26" ht="14.4" x14ac:dyDescent="0.3">
      <c r="A314" s="22" t="s">
        <v>673</v>
      </c>
      <c r="B314" s="23" t="s">
        <v>273</v>
      </c>
      <c r="C314" s="22" t="str">
        <f>IFERROR(IFERROR(VLOOKUP(B314,classifications!$A$3:$B$330,2,FALSE),VLOOKUP(B314,'higher class'!$A$2:$B$33,2,FALSE)),"")</f>
        <v>Urban with City and Town</v>
      </c>
      <c r="D314" s="22" t="str">
        <f>VLOOKUP(B314,region!$A$1:$B$344,2,FALSE)</f>
        <v>SE</v>
      </c>
      <c r="E314" s="17">
        <f>VLOOKUP(B314,happinessALL!$B$8:$N$431,VLOOKUP(frontsheet!$B$11,years!$A$1:$B$12,2,FALSE),FALSE)</f>
        <v>7.89</v>
      </c>
      <c r="F314" s="9"/>
      <c r="G314" s="9"/>
      <c r="H314" s="9"/>
      <c r="I314" s="21"/>
      <c r="M314" t="s">
        <v>332</v>
      </c>
      <c r="N314" t="str">
        <f>VLOOKUP(M314,class!A$1:B$370,2,FALSE)</f>
        <v>Unitary authority</v>
      </c>
      <c r="O314" s="22" t="str">
        <f>IFERROR(IFERROR(VLOOKUP(M314,classifications!$A$3:$B$340,2,FALSE),VLOOKUP(N314,'higher class'!$A$2:$B$33,2,FALSE)),"")</f>
        <v>Urban with City and Town</v>
      </c>
      <c r="P314" s="7">
        <f t="shared" si="23"/>
        <v>7.45</v>
      </c>
      <c r="Q314" s="49">
        <f t="shared" si="24"/>
        <v>33</v>
      </c>
      <c r="R314" s="49">
        <f t="shared" si="25"/>
        <v>33</v>
      </c>
      <c r="Z314" s="7"/>
    </row>
    <row r="315" spans="1:26" x14ac:dyDescent="0.25">
      <c r="A315" s="22" t="s">
        <v>674</v>
      </c>
      <c r="B315" s="23" t="s">
        <v>279</v>
      </c>
      <c r="C315" s="22" t="str">
        <f>IFERROR(IFERROR(VLOOKUP(B315,classifications!$A$3:$B$330,2,FALSE),VLOOKUP(B315,'higher class'!$A$2:$B$33,2,FALSE)),"")</f>
        <v>Urban with Significant Rural (rural including hub towns 26-49%)</v>
      </c>
      <c r="D315" s="22" t="str">
        <f>VLOOKUP(B315,region!$A$1:$B$344,2,FALSE)</f>
        <v>SE</v>
      </c>
      <c r="E315" s="17">
        <f>VLOOKUP(B315,happinessALL!$B$8:$N$431,VLOOKUP(frontsheet!$B$11,years!$A$1:$B$12,2,FALSE),FALSE)</f>
        <v>7.24</v>
      </c>
      <c r="F315" s="9"/>
      <c r="G315" s="9"/>
      <c r="H315" s="9"/>
      <c r="I315" s="21"/>
      <c r="Z315" s="7"/>
    </row>
    <row r="316" spans="1:26" x14ac:dyDescent="0.25">
      <c r="A316" s="22" t="s">
        <v>675</v>
      </c>
      <c r="B316" s="23" t="s">
        <v>305</v>
      </c>
      <c r="C316" s="22" t="str">
        <f>IFERROR(IFERROR(VLOOKUP(B316,classifications!$A$3:$B$330,2,FALSE),VLOOKUP(B316,'higher class'!$A$2:$B$33,2,FALSE)),"")</f>
        <v xml:space="preserve">Largely Rural (rural including hub towns 50-79%) </v>
      </c>
      <c r="D316" s="22" t="str">
        <f>VLOOKUP(B316,region!$A$1:$B$344,2,FALSE)</f>
        <v>SE</v>
      </c>
      <c r="E316" s="17">
        <f>VLOOKUP(B316,happinessALL!$B$8:$N$431,VLOOKUP(frontsheet!$B$11,years!$A$1:$B$12,2,FALSE),FALSE)</f>
        <v>7.63</v>
      </c>
      <c r="F316" s="9"/>
      <c r="G316" s="9"/>
      <c r="H316" s="9"/>
      <c r="I316" s="21"/>
      <c r="Z316" s="7"/>
    </row>
    <row r="317" spans="1:26" x14ac:dyDescent="0.25">
      <c r="A317" s="22" t="s">
        <v>676</v>
      </c>
      <c r="B317" s="23" t="s">
        <v>323</v>
      </c>
      <c r="C317" s="22" t="str">
        <f>IFERROR(IFERROR(VLOOKUP(B317,classifications!$A$3:$B$330,2,FALSE),VLOOKUP(B317,'higher class'!$A$2:$B$33,2,FALSE)),"")</f>
        <v>Urban with Major Conurbation</v>
      </c>
      <c r="D317" s="22" t="str">
        <f>VLOOKUP(B317,region!$A$1:$B$344,2,FALSE)</f>
        <v>SE</v>
      </c>
      <c r="E317" s="17">
        <f>VLOOKUP(B317,happinessALL!$B$8:$N$431,VLOOKUP(frontsheet!$B$11,years!$A$1:$B$12,2,FALSE),FALSE)</f>
        <v>7.8</v>
      </c>
      <c r="F317" s="9"/>
      <c r="G317" s="9"/>
      <c r="H317" s="9"/>
      <c r="I317" s="21"/>
      <c r="Z317" s="7"/>
    </row>
    <row r="318" spans="1:26" ht="14.4" x14ac:dyDescent="0.3">
      <c r="A318" s="22" t="s">
        <v>677</v>
      </c>
      <c r="B318" s="23" t="s">
        <v>351</v>
      </c>
      <c r="C318" s="22" t="str">
        <f>IFERROR(IFERROR(VLOOKUP(B318,classifications!$A$3:$B$330,2,FALSE),VLOOKUP(B318,'higher class'!$A$2:$B$33,2,FALSE)),"")</f>
        <v>Predominantly Urban</v>
      </c>
      <c r="D318" s="22" t="str">
        <f>VLOOKUP(B318,region!$A$1:$B$344,2,FALSE)</f>
        <v>SE</v>
      </c>
      <c r="E318" s="17">
        <f>VLOOKUP(B318,happinessALL!$B$8:$N$431,VLOOKUP(frontsheet!$B$11,years!$A$1:$B$12,2,FALSE),FALSE)</f>
        <v>7.38</v>
      </c>
      <c r="F318" s="9"/>
      <c r="G318" s="9"/>
      <c r="H318" s="9"/>
      <c r="I318" s="21"/>
      <c r="O318" t="s">
        <v>5</v>
      </c>
      <c r="P318" s="7">
        <f t="shared" ref="P318:P323" si="26">AVERAGEIF($O$7:$O$314,$O318,$P$7:$P$314)</f>
        <v>7.5087179487179494</v>
      </c>
      <c r="Z318" s="7"/>
    </row>
    <row r="319" spans="1:26" ht="14.4" x14ac:dyDescent="0.3">
      <c r="A319" s="22" t="s">
        <v>678</v>
      </c>
      <c r="B319" s="23" t="s">
        <v>2</v>
      </c>
      <c r="C319" s="22" t="str">
        <f>IFERROR(IFERROR(VLOOKUP(B319,classifications!$A$3:$B$330,2,FALSE),VLOOKUP(B319,'higher class'!$A$2:$B$33,2,FALSE)),"")</f>
        <v>Urban with City and Town</v>
      </c>
      <c r="D319" s="22" t="str">
        <f>VLOOKUP(B319,region!$A$1:$B$344,2,FALSE)</f>
        <v>SE</v>
      </c>
      <c r="E319" s="17">
        <f>VLOOKUP(B319,happinessALL!$B$8:$N$431,VLOOKUP(frontsheet!$B$11,years!$A$1:$B$12,2,FALSE),FALSE)</f>
        <v>6.16</v>
      </c>
      <c r="F319" s="9"/>
      <c r="G319" s="9"/>
      <c r="H319" s="9"/>
      <c r="I319" s="21"/>
      <c r="O319" t="s">
        <v>13</v>
      </c>
      <c r="P319" s="7">
        <f t="shared" si="26"/>
        <v>7.4780487804878044</v>
      </c>
      <c r="Z319" s="7"/>
    </row>
    <row r="320" spans="1:26" ht="14.4" x14ac:dyDescent="0.3">
      <c r="A320" s="22" t="s">
        <v>679</v>
      </c>
      <c r="B320" s="23" t="s">
        <v>8</v>
      </c>
      <c r="C320" s="22" t="str">
        <f>IFERROR(IFERROR(VLOOKUP(B320,classifications!$A$3:$B$330,2,FALSE),VLOOKUP(B320,'higher class'!$A$2:$B$33,2,FALSE)),"")</f>
        <v>Urban with City and Town</v>
      </c>
      <c r="D320" s="22" t="str">
        <f>VLOOKUP(B320,region!$A$1:$B$344,2,FALSE)</f>
        <v>SE</v>
      </c>
      <c r="E320" s="17">
        <f>VLOOKUP(B320,happinessALL!$B$8:$N$431,VLOOKUP(frontsheet!$B$11,years!$A$1:$B$12,2,FALSE),FALSE)</f>
        <v>7.63</v>
      </c>
      <c r="F320" s="9"/>
      <c r="G320" s="9"/>
      <c r="H320" s="9"/>
      <c r="I320" s="21"/>
      <c r="O320" t="s">
        <v>11</v>
      </c>
      <c r="P320" s="7">
        <f t="shared" si="26"/>
        <v>7.5085714285714289</v>
      </c>
      <c r="Z320" s="7"/>
    </row>
    <row r="321" spans="1:26" ht="14.4" x14ac:dyDescent="0.3">
      <c r="A321" s="22" t="s">
        <v>680</v>
      </c>
      <c r="B321" s="23" t="s">
        <v>64</v>
      </c>
      <c r="C321" s="22" t="str">
        <f>IFERROR(IFERROR(VLOOKUP(B321,classifications!$A$3:$B$330,2,FALSE),VLOOKUP(B321,'higher class'!$A$2:$B$33,2,FALSE)),"")</f>
        <v xml:space="preserve">Largely Rural (rural including hub towns 50-79%) </v>
      </c>
      <c r="D321" s="22" t="str">
        <f>VLOOKUP(B321,region!$A$1:$B$344,2,FALSE)</f>
        <v>SE</v>
      </c>
      <c r="E321" s="17">
        <f>VLOOKUP(B321,happinessALL!$B$8:$N$431,VLOOKUP(frontsheet!$B$11,years!$A$1:$B$12,2,FALSE),FALSE)</f>
        <v>7.59</v>
      </c>
      <c r="F321" s="9"/>
      <c r="G321" s="9"/>
      <c r="H321" s="9"/>
      <c r="I321" s="21"/>
      <c r="O321" t="s">
        <v>3</v>
      </c>
      <c r="P321" s="7">
        <f t="shared" si="26"/>
        <v>7.3624719101123572</v>
      </c>
      <c r="Z321" s="7"/>
    </row>
    <row r="322" spans="1:26" ht="14.4" x14ac:dyDescent="0.3">
      <c r="A322" s="22" t="s">
        <v>681</v>
      </c>
      <c r="B322" s="23" t="s">
        <v>77</v>
      </c>
      <c r="C322" s="22" t="str">
        <f>IFERROR(IFERROR(VLOOKUP(B322,classifications!$A$3:$B$330,2,FALSE),VLOOKUP(B322,'higher class'!$A$2:$B$33,2,FALSE)),"")</f>
        <v>Urban with City and Town</v>
      </c>
      <c r="D322" s="22" t="str">
        <f>VLOOKUP(B322,region!$A$1:$B$344,2,FALSE)</f>
        <v>SE</v>
      </c>
      <c r="E322" s="17">
        <f>VLOOKUP(B322,happinessALL!$B$8:$N$431,VLOOKUP(frontsheet!$B$11,years!$A$1:$B$12,2,FALSE),FALSE)</f>
        <v>7.04</v>
      </c>
      <c r="F322" s="9"/>
      <c r="G322" s="9"/>
      <c r="H322" s="9"/>
      <c r="I322" s="21"/>
      <c r="O322" t="s">
        <v>7</v>
      </c>
      <c r="P322" s="7">
        <f t="shared" si="26"/>
        <v>7.3366666666666669</v>
      </c>
      <c r="Z322" s="7"/>
    </row>
    <row r="323" spans="1:26" ht="14.4" x14ac:dyDescent="0.3">
      <c r="A323" s="22" t="s">
        <v>682</v>
      </c>
      <c r="B323" s="23" t="s">
        <v>139</v>
      </c>
      <c r="C323" s="22" t="str">
        <f>IFERROR(IFERROR(VLOOKUP(B323,classifications!$A$3:$B$330,2,FALSE),VLOOKUP(B323,'higher class'!$A$2:$B$33,2,FALSE)),"")</f>
        <v xml:space="preserve">Largely Rural (rural including hub towns 50-79%) </v>
      </c>
      <c r="D323" s="22" t="str">
        <f>VLOOKUP(B323,region!$A$1:$B$344,2,FALSE)</f>
        <v>SE</v>
      </c>
      <c r="E323" s="17">
        <f>VLOOKUP(B323,happinessALL!$B$8:$N$431,VLOOKUP(frontsheet!$B$11,years!$A$1:$B$12,2,FALSE),FALSE)</f>
        <v>7.4</v>
      </c>
      <c r="F323" s="9"/>
      <c r="G323" s="9"/>
      <c r="H323" s="9"/>
      <c r="I323" s="21"/>
      <c r="O323" t="s">
        <v>16</v>
      </c>
      <c r="P323" s="7">
        <f t="shared" si="26"/>
        <v>7.3199999999999994</v>
      </c>
      <c r="Z323" s="7"/>
    </row>
    <row r="324" spans="1:26" x14ac:dyDescent="0.25">
      <c r="A324" s="22" t="s">
        <v>683</v>
      </c>
      <c r="B324" s="23" t="s">
        <v>175</v>
      </c>
      <c r="C324" s="22" t="str">
        <f>IFERROR(IFERROR(VLOOKUP(B324,classifications!$A$3:$B$330,2,FALSE),VLOOKUP(B324,'higher class'!$A$2:$B$33,2,FALSE)),"")</f>
        <v>Urban with City and Town</v>
      </c>
      <c r="D324" s="22" t="str">
        <f>VLOOKUP(B324,region!$A$1:$B$344,2,FALSE)</f>
        <v>SE</v>
      </c>
      <c r="E324" s="17">
        <f>VLOOKUP(B324,happinessALL!$B$8:$N$431,VLOOKUP(frontsheet!$B$11,years!$A$1:$B$12,2,FALSE),FALSE)</f>
        <v>7.96</v>
      </c>
      <c r="F324" s="9"/>
      <c r="G324" s="9"/>
      <c r="H324" s="9"/>
      <c r="I324" s="21"/>
      <c r="O324" s="7" t="s">
        <v>907</v>
      </c>
      <c r="P324" s="7">
        <f>(SUMIF(O7:O314,O321,P7:P314)+SUMIF(O7:O314,O322,P7:P314)+SUMIF(O7:O314,O323,P7:P314))/(COUNTIF(O7:O314,O321)+COUNTIF(O7:O314,O322)+COUNTIF(O7:O314,O323))</f>
        <v>7.1333142857142837</v>
      </c>
      <c r="Z324" s="7"/>
    </row>
    <row r="325" spans="1:26" x14ac:dyDescent="0.25">
      <c r="A325" s="22" t="s">
        <v>684</v>
      </c>
      <c r="B325" s="23" t="s">
        <v>327</v>
      </c>
      <c r="C325" s="22" t="str">
        <f>IFERROR(IFERROR(VLOOKUP(B325,classifications!$A$3:$B$330,2,FALSE),VLOOKUP(B325,'higher class'!$A$2:$B$33,2,FALSE)),"")</f>
        <v>Urban with City and Town</v>
      </c>
      <c r="D325" s="22" t="str">
        <f>VLOOKUP(B325,region!$A$1:$B$344,2,FALSE)</f>
        <v>SE</v>
      </c>
      <c r="E325" s="17">
        <f>VLOOKUP(B325,happinessALL!$B$8:$N$431,VLOOKUP(frontsheet!$B$11,years!$A$1:$B$12,2,FALSE),FALSE)</f>
        <v>7.02</v>
      </c>
      <c r="F325" s="9"/>
      <c r="G325" s="9"/>
      <c r="H325" s="9"/>
      <c r="I325" s="21"/>
      <c r="O325" s="7" t="s">
        <v>906</v>
      </c>
      <c r="P325" s="7">
        <f>(SUMIF(O7:O314,O318,P7:P314)+SUMIF(O7:O314,O319,P7:P314))/(COUNTIF(O7:O314,O318)+COUNTIF(O7:O314,O319))</f>
        <v>7.2221686746987954</v>
      </c>
      <c r="Z325" s="7"/>
    </row>
    <row r="326" spans="1:26" x14ac:dyDescent="0.25">
      <c r="A326" s="22"/>
      <c r="B326" s="23"/>
      <c r="C326" s="22"/>
      <c r="D326" s="22"/>
      <c r="E326" s="9"/>
      <c r="F326" s="9"/>
      <c r="G326" s="9"/>
      <c r="H326" s="9"/>
      <c r="I326" s="21"/>
      <c r="O326" s="7" t="s">
        <v>1006</v>
      </c>
      <c r="P326" s="7">
        <f>P320</f>
        <v>7.5085714285714289</v>
      </c>
      <c r="Z326" s="7"/>
    </row>
    <row r="327" spans="1:26" x14ac:dyDescent="0.25">
      <c r="A327" s="19" t="s">
        <v>685</v>
      </c>
      <c r="B327" s="20" t="s">
        <v>686</v>
      </c>
      <c r="C327" s="45"/>
      <c r="D327" s="45"/>
      <c r="E327" s="17"/>
      <c r="F327" s="9"/>
      <c r="G327" s="9"/>
      <c r="H327" s="9"/>
      <c r="I327" s="21"/>
      <c r="Z327" s="7"/>
    </row>
    <row r="328" spans="1:26" x14ac:dyDescent="0.25">
      <c r="A328" s="22" t="s">
        <v>687</v>
      </c>
      <c r="B328" s="23" t="s">
        <v>23</v>
      </c>
      <c r="C328" s="22" t="str">
        <f>IFERROR(IFERROR(VLOOKUP(B328,classifications!$A$3:$B$330,2,FALSE),VLOOKUP(B328,'higher class'!$A$2:$B$33,2,FALSE)),"")</f>
        <v>Urban with Significant Rural (rural including hub towns 26-49%)</v>
      </c>
      <c r="D328" s="22" t="str">
        <f>VLOOKUP(B328,region!$A$1:$B$344,2,FALSE)</f>
        <v>SW</v>
      </c>
      <c r="E328" s="17">
        <f>VLOOKUP(B328,happinessALL!$B$8:$N$431,VLOOKUP(frontsheet!$B$11,years!$A$1:$B$12,2,FALSE),FALSE)</f>
        <v>7.2</v>
      </c>
      <c r="F328" s="9"/>
      <c r="G328" s="9"/>
      <c r="H328" s="9"/>
      <c r="I328" s="21"/>
      <c r="O328" s="7" t="str">
        <f>frontsheet!B7</f>
        <v>Shire district</v>
      </c>
      <c r="P328" s="7">
        <f>AVERAGEIF($N$7:$N$354,$O328,$P$7:$P$354)</f>
        <v>7.4448554913294798</v>
      </c>
      <c r="Z328" s="7"/>
    </row>
    <row r="329" spans="1:26" x14ac:dyDescent="0.25">
      <c r="A329" s="22" t="s">
        <v>688</v>
      </c>
      <c r="B329" s="23" t="s">
        <v>1033</v>
      </c>
      <c r="C329" s="22" t="str">
        <f>IFERROR(IFERROR(VLOOKUP(B329,classifications!$A$3:$B$340,2,FALSE),VLOOKUP(B329,'higher class'!$A$2:$B$33,2,FALSE)),"")</f>
        <v>Urban with City and Town</v>
      </c>
      <c r="D329" s="22" t="e">
        <f>VLOOKUP(B329,region!$A$1:$B$344,2,FALSE)</f>
        <v>#N/A</v>
      </c>
      <c r="E329" s="17">
        <f>VLOOKUP(B329,happinessALL!$B$8:$N$431,VLOOKUP(frontsheet!$B$11,years!$A$1:$B$12,2,FALSE),FALSE)</f>
        <v>7.37</v>
      </c>
      <c r="F329" s="9"/>
      <c r="G329" s="9"/>
      <c r="H329" s="9"/>
      <c r="I329" s="21"/>
      <c r="Z329" s="7"/>
    </row>
    <row r="330" spans="1:26" x14ac:dyDescent="0.25">
      <c r="A330" s="22" t="s">
        <v>689</v>
      </c>
      <c r="B330" s="23" t="s">
        <v>41</v>
      </c>
      <c r="C330" s="22" t="str">
        <f>IFERROR(IFERROR(VLOOKUP(B330,classifications!$A$3:$B$330,2,FALSE),VLOOKUP(B330,'higher class'!$A$2:$B$33,2,FALSE)),"")</f>
        <v>Urban with City and Town</v>
      </c>
      <c r="D330" s="22" t="str">
        <f>VLOOKUP(B330,region!$A$1:$B$344,2,FALSE)</f>
        <v>SW</v>
      </c>
      <c r="E330" s="17">
        <f>VLOOKUP(B330,happinessALL!$B$8:$N$431,VLOOKUP(frontsheet!$B$11,years!$A$1:$B$12,2,FALSE),FALSE)</f>
        <v>7.2</v>
      </c>
      <c r="F330" s="9"/>
      <c r="G330" s="9"/>
      <c r="H330" s="9"/>
      <c r="I330" s="21"/>
      <c r="Z330" s="7"/>
    </row>
    <row r="331" spans="1:26" ht="14.4" x14ac:dyDescent="0.3">
      <c r="A331" s="22" t="s">
        <v>690</v>
      </c>
      <c r="B331" s="23" t="s">
        <v>72</v>
      </c>
      <c r="C331" s="22" t="str">
        <f>IFERROR(IFERROR(VLOOKUP(B331,classifications!$A$3:$B$330,2,FALSE),VLOOKUP(B331,'higher class'!$A$2:$B$33,2,FALSE)),"")</f>
        <v xml:space="preserve">Mainly Rural (rural including hub towns &gt;=80%) </v>
      </c>
      <c r="D331" s="22" t="str">
        <f>VLOOKUP(B331,region!$A$1:$B$344,2,FALSE)</f>
        <v>SW</v>
      </c>
      <c r="E331" s="17">
        <f>VLOOKUP(B331,happinessALL!$B$8:$N$431,VLOOKUP(frontsheet!$B$11,years!$A$1:$B$12,2,FALSE),FALSE)</f>
        <v>7.51</v>
      </c>
      <c r="F331" s="9"/>
      <c r="G331" s="9"/>
      <c r="H331" s="9"/>
      <c r="I331" s="21"/>
      <c r="M331" s="7" t="s">
        <v>883</v>
      </c>
      <c r="N331" t="str">
        <f>VLOOKUP(M331,class!A$1:B$370,2,FALSE)</f>
        <v>Shire county</v>
      </c>
      <c r="P331" s="7">
        <f t="shared" ref="P331:P354" si="27">VLOOKUP($M331,$B$7:$E$430,4,FALSE)</f>
        <v>7.31</v>
      </c>
      <c r="Z331" s="7"/>
    </row>
    <row r="332" spans="1:26" ht="14.4" x14ac:dyDescent="0.3">
      <c r="A332" s="22" t="s">
        <v>691</v>
      </c>
      <c r="B332" s="23" t="s">
        <v>192</v>
      </c>
      <c r="C332" s="22" t="str">
        <f>IFERROR(IFERROR(VLOOKUP(B332,classifications!$A$3:$B$330,2,FALSE),VLOOKUP(B332,'higher class'!$A$2:$B$33,2,FALSE)),"")</f>
        <v>Urban with Significant Rural (rural including hub towns 26-49%)</v>
      </c>
      <c r="D332" s="22" t="str">
        <f>VLOOKUP(B332,region!$A$1:$B$344,2,FALSE)</f>
        <v>SW</v>
      </c>
      <c r="E332" s="17">
        <f>VLOOKUP(B332,happinessALL!$B$8:$N$431,VLOOKUP(frontsheet!$B$11,years!$A$1:$B$12,2,FALSE),FALSE)</f>
        <v>7.6</v>
      </c>
      <c r="F332" s="9"/>
      <c r="G332" s="9"/>
      <c r="H332" s="9"/>
      <c r="I332" s="21"/>
      <c r="M332" s="7" t="s">
        <v>333</v>
      </c>
      <c r="N332" t="str">
        <f>VLOOKUP(M332,class!A$1:B$370,2,FALSE)</f>
        <v>Shire county</v>
      </c>
      <c r="P332" s="7">
        <f t="shared" si="27"/>
        <v>7.52</v>
      </c>
      <c r="Z332" s="7"/>
    </row>
    <row r="333" spans="1:26" ht="14.4" x14ac:dyDescent="0.3">
      <c r="A333" s="22" t="s">
        <v>692</v>
      </c>
      <c r="B333" s="23" t="s">
        <v>206</v>
      </c>
      <c r="C333" s="22" t="str">
        <f>IFERROR(IFERROR(VLOOKUP(B333,classifications!$A$3:$B$330,2,FALSE),VLOOKUP(B333,'higher class'!$A$2:$B$33,2,FALSE)),"")</f>
        <v>Urban with City and Town</v>
      </c>
      <c r="D333" s="22" t="str">
        <f>VLOOKUP(B333,region!$A$1:$B$344,2,FALSE)</f>
        <v>SW</v>
      </c>
      <c r="E333" s="17">
        <f>VLOOKUP(B333,happinessALL!$B$8:$N$431,VLOOKUP(frontsheet!$B$11,years!$A$1:$B$12,2,FALSE),FALSE)</f>
        <v>7.71</v>
      </c>
      <c r="F333" s="9"/>
      <c r="G333" s="9"/>
      <c r="H333" s="9"/>
      <c r="I333" s="21"/>
      <c r="M333" s="7" t="s">
        <v>334</v>
      </c>
      <c r="N333" t="str">
        <f>VLOOKUP(M333,class!A$1:B$370,2,FALSE)</f>
        <v>Shire county</v>
      </c>
      <c r="P333" s="7">
        <f t="shared" si="27"/>
        <v>7.47</v>
      </c>
      <c r="Z333" s="7"/>
    </row>
    <row r="334" spans="1:26" ht="14.4" x14ac:dyDescent="0.3">
      <c r="A334" s="22" t="s">
        <v>693</v>
      </c>
      <c r="B334" s="23" t="s">
        <v>244</v>
      </c>
      <c r="C334" s="22" t="str">
        <f>IFERROR(IFERROR(VLOOKUP(B334,classifications!$A$3:$B$330,2,FALSE),VLOOKUP(B334,'higher class'!$A$2:$B$33,2,FALSE)),"")</f>
        <v>Urban with City and Town</v>
      </c>
      <c r="D334" s="22" t="str">
        <f>VLOOKUP(B334,region!$A$1:$B$344,2,FALSE)</f>
        <v>SW</v>
      </c>
      <c r="E334" s="17">
        <f>VLOOKUP(B334,happinessALL!$B$8:$N$431,VLOOKUP(frontsheet!$B$11,years!$A$1:$B$12,2,FALSE),FALSE)</f>
        <v>7.36</v>
      </c>
      <c r="F334" s="9"/>
      <c r="G334" s="9"/>
      <c r="H334" s="9"/>
      <c r="I334" s="21"/>
      <c r="M334" s="7" t="s">
        <v>335</v>
      </c>
      <c r="N334" t="str">
        <f>VLOOKUP(M334,class!A$1:B$370,2,FALSE)</f>
        <v>Shire county</v>
      </c>
      <c r="P334" s="7">
        <f t="shared" si="27"/>
        <v>7.49</v>
      </c>
      <c r="Z334" s="7"/>
    </row>
    <row r="335" spans="1:26" ht="14.4" x14ac:dyDescent="0.3">
      <c r="A335" s="22" t="s">
        <v>694</v>
      </c>
      <c r="B335" s="23" t="s">
        <v>276</v>
      </c>
      <c r="C335" s="22" t="str">
        <f>IFERROR(IFERROR(VLOOKUP(B335,classifications!$A$3:$B$330,2,FALSE),VLOOKUP(B335,'higher class'!$A$2:$B$33,2,FALSE)),"")</f>
        <v>Urban with City and Town</v>
      </c>
      <c r="D335" s="22" t="str">
        <f>VLOOKUP(B335,region!$A$1:$B$344,2,FALSE)</f>
        <v>SW</v>
      </c>
      <c r="E335" s="17">
        <f>VLOOKUP(B335,happinessALL!$B$8:$N$431,VLOOKUP(frontsheet!$B$11,years!$A$1:$B$12,2,FALSE),FALSE)</f>
        <v>7.43</v>
      </c>
      <c r="F335" s="9"/>
      <c r="G335" s="9"/>
      <c r="H335" s="9"/>
      <c r="I335" s="21"/>
      <c r="M335" s="7" t="s">
        <v>337</v>
      </c>
      <c r="N335" t="str">
        <f>VLOOKUP(M335,class!A$1:B$370,2,FALSE)</f>
        <v>Shire county</v>
      </c>
      <c r="P335" s="7">
        <f t="shared" si="27"/>
        <v>7.17</v>
      </c>
      <c r="Z335" s="7"/>
    </row>
    <row r="336" spans="1:26" ht="14.4" x14ac:dyDescent="0.3">
      <c r="A336" s="22" t="s">
        <v>695</v>
      </c>
      <c r="B336" s="23" t="s">
        <v>290</v>
      </c>
      <c r="C336" s="22" t="str">
        <f>IFERROR(IFERROR(VLOOKUP(B336,classifications!$A$3:$B$330,2,FALSE),VLOOKUP(B336,'higher class'!$A$2:$B$33,2,FALSE)),"")</f>
        <v>Urban with City and Town</v>
      </c>
      <c r="D336" s="22" t="str">
        <f>VLOOKUP(B336,region!$A$1:$B$344,2,FALSE)</f>
        <v>SW</v>
      </c>
      <c r="E336" s="17">
        <f>VLOOKUP(B336,happinessALL!$B$8:$N$431,VLOOKUP(frontsheet!$B$11,years!$A$1:$B$12,2,FALSE),FALSE)</f>
        <v>7.39</v>
      </c>
      <c r="F336" s="9"/>
      <c r="G336" s="9"/>
      <c r="H336" s="9"/>
      <c r="I336" s="21"/>
      <c r="M336" s="7" t="s">
        <v>338</v>
      </c>
      <c r="N336" t="str">
        <f>VLOOKUP(M336,class!A$1:B$370,2,FALSE)</f>
        <v>Shire county</v>
      </c>
      <c r="P336" s="7">
        <f t="shared" si="27"/>
        <v>7.47</v>
      </c>
      <c r="Z336" s="7"/>
    </row>
    <row r="337" spans="1:26" ht="14.4" x14ac:dyDescent="0.3">
      <c r="A337" s="22" t="s">
        <v>696</v>
      </c>
      <c r="B337" s="23" t="s">
        <v>319</v>
      </c>
      <c r="C337" s="22" t="str">
        <f>IFERROR(IFERROR(VLOOKUP(B337,classifications!$A$3:$B$330,2,FALSE),VLOOKUP(B337,'higher class'!$A$2:$B$33,2,FALSE)),"")</f>
        <v xml:space="preserve">Largely Rural (rural including hub towns 50-79%) </v>
      </c>
      <c r="D337" s="22" t="str">
        <f>VLOOKUP(B337,region!$A$1:$B$344,2,FALSE)</f>
        <v>SW</v>
      </c>
      <c r="E337" s="17">
        <f>VLOOKUP(B337,happinessALL!$B$8:$N$431,VLOOKUP(frontsheet!$B$11,years!$A$1:$B$12,2,FALSE),FALSE)</f>
        <v>7.35</v>
      </c>
      <c r="F337" s="9"/>
      <c r="G337" s="9"/>
      <c r="H337" s="9"/>
      <c r="I337" s="21"/>
      <c r="M337" s="7" t="s">
        <v>888</v>
      </c>
      <c r="N337" t="str">
        <f>VLOOKUP(M337,class!A$1:B$370,2,FALSE)</f>
        <v>Shire county</v>
      </c>
      <c r="P337" s="7">
        <f t="shared" si="27"/>
        <v>7.36</v>
      </c>
      <c r="Z337" s="7"/>
    </row>
    <row r="338" spans="1:26" ht="14.4" x14ac:dyDescent="0.3">
      <c r="A338" s="22" t="s">
        <v>697</v>
      </c>
      <c r="B338" s="23" t="s">
        <v>335</v>
      </c>
      <c r="C338" s="22" t="str">
        <f>IFERROR(IFERROR(VLOOKUP(B338,classifications!$A$3:$B$330,2,FALSE),VLOOKUP(B338,'higher class'!$A$2:$B$33,2,FALSE)),"")</f>
        <v>Predominantly Rural</v>
      </c>
      <c r="D338" s="22" t="str">
        <f>VLOOKUP(B338,region!$A$1:$B$344,2,FALSE)</f>
        <v>SW</v>
      </c>
      <c r="E338" s="17">
        <f>VLOOKUP(B338,happinessALL!$B$8:$N$431,VLOOKUP(frontsheet!$B$11,years!$A$1:$B$12,2,FALSE),FALSE)</f>
        <v>7.49</v>
      </c>
      <c r="F338" s="9"/>
      <c r="G338" s="9"/>
      <c r="H338" s="9"/>
      <c r="I338" s="21"/>
      <c r="M338" s="7" t="s">
        <v>339</v>
      </c>
      <c r="N338" t="str">
        <f>VLOOKUP(M338,class!A$1:B$370,2,FALSE)</f>
        <v>Shire county</v>
      </c>
      <c r="P338" s="7">
        <f t="shared" si="27"/>
        <v>7.43</v>
      </c>
      <c r="Z338" s="7"/>
    </row>
    <row r="339" spans="1:26" ht="14.4" x14ac:dyDescent="0.3">
      <c r="A339" s="22" t="s">
        <v>698</v>
      </c>
      <c r="B339" s="23" t="s">
        <v>90</v>
      </c>
      <c r="C339" s="22" t="str">
        <f>IFERROR(IFERROR(VLOOKUP(B339,classifications!$A$3:$B$330,2,FALSE),VLOOKUP(B339,'higher class'!$A$2:$B$33,2,FALSE)),"")</f>
        <v xml:space="preserve">Largely Rural (rural including hub towns 50-79%) </v>
      </c>
      <c r="D339" s="22" t="str">
        <f>VLOOKUP(B339,region!$A$1:$B$344,2,FALSE)</f>
        <v>SW</v>
      </c>
      <c r="E339" s="17">
        <f>VLOOKUP(B339,happinessALL!$B$8:$N$431,VLOOKUP(frontsheet!$B$11,years!$A$1:$B$12,2,FALSE),FALSE)</f>
        <v>7.73</v>
      </c>
      <c r="F339" s="9"/>
      <c r="G339" s="9"/>
      <c r="H339" s="9"/>
      <c r="I339" s="21"/>
      <c r="M339" s="7" t="s">
        <v>884</v>
      </c>
      <c r="N339" t="str">
        <f>VLOOKUP(M339,class!A$1:B$370,2,FALSE)</f>
        <v>Shire county</v>
      </c>
      <c r="P339" s="7">
        <f t="shared" si="27"/>
        <v>7.37</v>
      </c>
      <c r="Z339" s="7"/>
    </row>
    <row r="340" spans="1:26" ht="14.4" x14ac:dyDescent="0.3">
      <c r="A340" s="22" t="s">
        <v>699</v>
      </c>
      <c r="B340" s="23" t="s">
        <v>106</v>
      </c>
      <c r="C340" s="22" t="str">
        <f>IFERROR(IFERROR(VLOOKUP(B340,classifications!$A$3:$B$330,2,FALSE),VLOOKUP(B340,'higher class'!$A$2:$B$33,2,FALSE)),"")</f>
        <v>Urban with City and Town</v>
      </c>
      <c r="D340" s="22" t="str">
        <f>VLOOKUP(B340,region!$A$1:$B$344,2,FALSE)</f>
        <v>SW</v>
      </c>
      <c r="E340" s="17">
        <f>VLOOKUP(B340,happinessALL!$B$8:$N$431,VLOOKUP(frontsheet!$B$11,years!$A$1:$B$12,2,FALSE),FALSE)</f>
        <v>7.34</v>
      </c>
      <c r="F340" s="9"/>
      <c r="G340" s="9"/>
      <c r="H340" s="9"/>
      <c r="I340" s="21"/>
      <c r="M340" s="7" t="s">
        <v>886</v>
      </c>
      <c r="N340" t="str">
        <f>VLOOKUP(M340,class!A$1:B$370,2,FALSE)</f>
        <v>Shire county</v>
      </c>
      <c r="P340" s="7">
        <f t="shared" si="27"/>
        <v>7.58</v>
      </c>
      <c r="Z340" s="7"/>
    </row>
    <row r="341" spans="1:26" ht="14.4" x14ac:dyDescent="0.3">
      <c r="A341" s="22" t="s">
        <v>700</v>
      </c>
      <c r="B341" s="23" t="s">
        <v>173</v>
      </c>
      <c r="C341" s="22" t="str">
        <f>IFERROR(IFERROR(VLOOKUP(B341,classifications!$A$3:$B$330,2,FALSE),VLOOKUP(B341,'higher class'!$A$2:$B$33,2,FALSE)),"")</f>
        <v xml:space="preserve">Mainly Rural (rural including hub towns &gt;=80%) </v>
      </c>
      <c r="D341" s="22" t="str">
        <f>VLOOKUP(B341,region!$A$1:$B$344,2,FALSE)</f>
        <v>SW</v>
      </c>
      <c r="E341" s="17">
        <f>VLOOKUP(B341,happinessALL!$B$8:$N$431,VLOOKUP(frontsheet!$B$11,years!$A$1:$B$12,2,FALSE),FALSE)</f>
        <v>7.25</v>
      </c>
      <c r="F341" s="9"/>
      <c r="G341" s="9"/>
      <c r="H341" s="9"/>
      <c r="I341" s="21"/>
      <c r="M341" s="7" t="s">
        <v>340</v>
      </c>
      <c r="N341" t="str">
        <f>VLOOKUP(M341,class!A$1:B$370,2,FALSE)</f>
        <v>Shire county</v>
      </c>
      <c r="P341" s="7">
        <f t="shared" si="27"/>
        <v>7.5</v>
      </c>
      <c r="Z341" s="7"/>
    </row>
    <row r="342" spans="1:26" ht="14.4" x14ac:dyDescent="0.3">
      <c r="A342" s="22" t="s">
        <v>701</v>
      </c>
      <c r="B342" s="23" t="s">
        <v>184</v>
      </c>
      <c r="C342" s="22" t="str">
        <f>IFERROR(IFERROR(VLOOKUP(B342,classifications!$A$3:$B$330,2,FALSE),VLOOKUP(B342,'higher class'!$A$2:$B$33,2,FALSE)),"")</f>
        <v xml:space="preserve">Largely Rural (rural including hub towns 50-79%) </v>
      </c>
      <c r="D342" s="22" t="str">
        <f>VLOOKUP(B342,region!$A$1:$B$344,2,FALSE)</f>
        <v>SW</v>
      </c>
      <c r="E342" s="17">
        <f>VLOOKUP(B342,happinessALL!$B$8:$N$431,VLOOKUP(frontsheet!$B$11,years!$A$1:$B$12,2,FALSE),FALSE)</f>
        <v>7.56</v>
      </c>
      <c r="F342" s="9"/>
      <c r="G342" s="9"/>
      <c r="H342" s="9"/>
      <c r="I342" s="21"/>
      <c r="M342" s="7" t="s">
        <v>341</v>
      </c>
      <c r="N342" t="str">
        <f>VLOOKUP(M342,class!A$1:B$370,2,FALSE)</f>
        <v>Shire county</v>
      </c>
      <c r="P342" s="7">
        <f t="shared" si="27"/>
        <v>7.26</v>
      </c>
      <c r="Z342" s="7"/>
    </row>
    <row r="343" spans="1:26" ht="14.4" x14ac:dyDescent="0.3">
      <c r="A343" s="22" t="s">
        <v>702</v>
      </c>
      <c r="B343" s="23" t="s">
        <v>245</v>
      </c>
      <c r="C343" s="22" t="str">
        <f>IFERROR(IFERROR(VLOOKUP(B343,classifications!$A$3:$B$330,2,FALSE),VLOOKUP(B343,'higher class'!$A$2:$B$33,2,FALSE)),"")</f>
        <v xml:space="preserve">Mainly Rural (rural including hub towns &gt;=80%) </v>
      </c>
      <c r="D343" s="22" t="str">
        <f>VLOOKUP(B343,region!$A$1:$B$344,2,FALSE)</f>
        <v>SW</v>
      </c>
      <c r="E343" s="17">
        <f>VLOOKUP(B343,happinessALL!$B$8:$N$431,VLOOKUP(frontsheet!$B$11,years!$A$1:$B$12,2,FALSE),FALSE)</f>
        <v>6.9</v>
      </c>
      <c r="F343" s="9"/>
      <c r="G343" s="9"/>
      <c r="H343" s="9"/>
      <c r="I343" s="21"/>
      <c r="M343" s="7" t="s">
        <v>342</v>
      </c>
      <c r="N343" t="str">
        <f>VLOOKUP(M343,class!A$1:B$370,2,FALSE)</f>
        <v>Shire county</v>
      </c>
      <c r="P343" s="7">
        <f t="shared" si="27"/>
        <v>7.53</v>
      </c>
      <c r="Z343" s="7"/>
    </row>
    <row r="344" spans="1:26" ht="14.4" x14ac:dyDescent="0.3">
      <c r="A344" s="22" t="s">
        <v>703</v>
      </c>
      <c r="B344" s="23" t="s">
        <v>281</v>
      </c>
      <c r="C344" s="22" t="str">
        <f>IFERROR(IFERROR(VLOOKUP(B344,classifications!$A$3:$B$330,2,FALSE),VLOOKUP(B344,'higher class'!$A$2:$B$33,2,FALSE)),"")</f>
        <v xml:space="preserve">Largely Rural (rural including hub towns 50-79%) </v>
      </c>
      <c r="D344" s="22" t="str">
        <f>VLOOKUP(B344,region!$A$1:$B$344,2,FALSE)</f>
        <v>SW</v>
      </c>
      <c r="E344" s="17">
        <f>VLOOKUP(B344,happinessALL!$B$8:$N$431,VLOOKUP(frontsheet!$B$11,years!$A$1:$B$12,2,FALSE),FALSE)</f>
        <v>7.17</v>
      </c>
      <c r="F344" s="9"/>
      <c r="G344" s="9"/>
      <c r="H344" s="9"/>
      <c r="I344" s="21"/>
      <c r="M344" s="7" t="s">
        <v>343</v>
      </c>
      <c r="N344" t="str">
        <f>VLOOKUP(M344,class!A$1:B$370,2,FALSE)</f>
        <v>Shire county</v>
      </c>
      <c r="P344" s="7">
        <f t="shared" si="27"/>
        <v>7.42</v>
      </c>
      <c r="Z344" s="7"/>
    </row>
    <row r="345" spans="1:26" ht="14.4" x14ac:dyDescent="0.3">
      <c r="A345" s="22" t="s">
        <v>704</v>
      </c>
      <c r="B345" s="23" t="s">
        <v>291</v>
      </c>
      <c r="C345" s="22" t="str">
        <f>IFERROR(IFERROR(VLOOKUP(B345,classifications!$A$3:$B$330,2,FALSE),VLOOKUP(B345,'higher class'!$A$2:$B$33,2,FALSE)),"")</f>
        <v xml:space="preserve">Mainly Rural (rural including hub towns &gt;=80%) </v>
      </c>
      <c r="D345" s="22" t="str">
        <f>VLOOKUP(B345,region!$A$1:$B$344,2,FALSE)</f>
        <v>SW</v>
      </c>
      <c r="E345" s="17">
        <f>VLOOKUP(B345,happinessALL!$B$8:$N$431,VLOOKUP(frontsheet!$B$11,years!$A$1:$B$12,2,FALSE),FALSE)</f>
        <v>8.0500000000000007</v>
      </c>
      <c r="F345" s="9"/>
      <c r="G345" s="9"/>
      <c r="H345" s="9"/>
      <c r="I345" s="21"/>
      <c r="M345" s="7" t="s">
        <v>344</v>
      </c>
      <c r="N345" t="str">
        <f>VLOOKUP(M345,class!A$1:B$370,2,FALSE)</f>
        <v>Shire county</v>
      </c>
      <c r="P345" s="7">
        <f t="shared" si="27"/>
        <v>7.57</v>
      </c>
      <c r="Z345" s="7"/>
    </row>
    <row r="346" spans="1:26" ht="14.4" x14ac:dyDescent="0.3">
      <c r="A346" s="22" t="s">
        <v>705</v>
      </c>
      <c r="B346" s="23" t="s">
        <v>310</v>
      </c>
      <c r="C346" s="22" t="str">
        <f>IFERROR(IFERROR(VLOOKUP(B346,classifications!$A$3:$B$330,2,FALSE),VLOOKUP(B346,'higher class'!$A$2:$B$33,2,FALSE)),"")</f>
        <v xml:space="preserve">Mainly Rural (rural including hub towns &gt;=80%) </v>
      </c>
      <c r="D346" s="22" t="str">
        <f>VLOOKUP(B346,region!$A$1:$B$344,2,FALSE)</f>
        <v>SW</v>
      </c>
      <c r="E346" s="17" t="str">
        <f>VLOOKUP(B346,happinessALL!$B$8:$N$431,VLOOKUP(frontsheet!$B$11,years!$A$1:$B$12,2,FALSE),FALSE)</f>
        <v>x</v>
      </c>
      <c r="F346" s="9"/>
      <c r="G346" s="9"/>
      <c r="H346" s="9"/>
      <c r="I346" s="21"/>
      <c r="M346" s="7" t="s">
        <v>345</v>
      </c>
      <c r="N346" t="str">
        <f>VLOOKUP(M346,class!A$1:B$370,2,FALSE)</f>
        <v>Shire county</v>
      </c>
      <c r="P346" s="7">
        <f t="shared" si="27"/>
        <v>7.26</v>
      </c>
      <c r="Z346" s="7"/>
    </row>
    <row r="347" spans="1:26" ht="14.4" x14ac:dyDescent="0.3">
      <c r="A347" s="22" t="s">
        <v>706</v>
      </c>
      <c r="B347" s="23" t="s">
        <v>336</v>
      </c>
      <c r="C347" s="22" t="str">
        <f>IFERROR(IFERROR(VLOOKUP(B347,classifications!$A$3:$B$340,2,FALSE),VLOOKUP(B347,'higher class'!$A$2:$B$33,2,FALSE)),"")</f>
        <v xml:space="preserve">Largely Rural (rural including hub towns 50-79%) </v>
      </c>
      <c r="D347" s="22" t="str">
        <f>VLOOKUP(B347,region!$A$1:$B$344,2,FALSE)</f>
        <v>SW</v>
      </c>
      <c r="E347" s="17">
        <f>VLOOKUP(B347,happinessALL!$B$8:$N$431,VLOOKUP(frontsheet!$B$11,years!$A$1:$B$12,2,FALSE),FALSE)</f>
        <v>7.63</v>
      </c>
      <c r="F347" s="9"/>
      <c r="G347" s="9"/>
      <c r="H347" s="9"/>
      <c r="I347" s="21"/>
      <c r="M347" s="7" t="s">
        <v>346</v>
      </c>
      <c r="N347" t="str">
        <f>VLOOKUP(M347,class!A$1:B$370,2,FALSE)</f>
        <v>Shire county</v>
      </c>
      <c r="P347" s="7">
        <f t="shared" si="27"/>
        <v>7.58</v>
      </c>
      <c r="Z347" s="7"/>
    </row>
    <row r="348" spans="1:26" ht="14.4" x14ac:dyDescent="0.3">
      <c r="A348" s="22" t="s">
        <v>707</v>
      </c>
      <c r="B348" s="23" t="s">
        <v>888</v>
      </c>
      <c r="C348" s="22" t="str">
        <f>IFERROR(IFERROR(VLOOKUP(B348,classifications!$A$3:$B$330,2,FALSE),VLOOKUP(B348,'higher class'!$A$2:$B$33,2,FALSE)),"")</f>
        <v>Urban with Significant Rural</v>
      </c>
      <c r="D348" s="22" t="str">
        <f>VLOOKUP(B348,region!$A$1:$B$344,2,FALSE)</f>
        <v>SW</v>
      </c>
      <c r="E348" s="17">
        <f>VLOOKUP(B348,happinessALL!$B$8:$N$431,VLOOKUP(frontsheet!$B$11,years!$A$1:$B$12,2,FALSE),FALSE)</f>
        <v>7.36</v>
      </c>
      <c r="F348" s="9"/>
      <c r="G348" s="9"/>
      <c r="H348" s="9"/>
      <c r="I348" s="21"/>
      <c r="M348" s="7" t="s">
        <v>347</v>
      </c>
      <c r="N348" t="str">
        <f>VLOOKUP(M348,class!A$1:B$370,2,FALSE)</f>
        <v>Shire county</v>
      </c>
      <c r="P348" s="7">
        <f t="shared" si="27"/>
        <v>7.48</v>
      </c>
      <c r="Z348" s="7"/>
    </row>
    <row r="349" spans="1:26" ht="14.4" x14ac:dyDescent="0.3">
      <c r="A349" s="22" t="s">
        <v>708</v>
      </c>
      <c r="B349" s="23" t="s">
        <v>59</v>
      </c>
      <c r="C349" s="22" t="str">
        <f>IFERROR(IFERROR(VLOOKUP(B349,classifications!$A$3:$B$330,2,FALSE),VLOOKUP(B349,'higher class'!$A$2:$B$33,2,FALSE)),"")</f>
        <v>Urban with City and Town</v>
      </c>
      <c r="D349" s="22" t="str">
        <f>VLOOKUP(B349,region!$A$1:$B$344,2,FALSE)</f>
        <v>SW</v>
      </c>
      <c r="E349" s="17">
        <f>VLOOKUP(B349,happinessALL!$B$8:$N$431,VLOOKUP(frontsheet!$B$11,years!$A$1:$B$12,2,FALSE),FALSE)</f>
        <v>7.73</v>
      </c>
      <c r="F349" s="9"/>
      <c r="G349" s="9"/>
      <c r="H349" s="9"/>
      <c r="I349" s="21"/>
      <c r="M349" s="7" t="s">
        <v>348</v>
      </c>
      <c r="N349" t="str">
        <f>VLOOKUP(M349,class!A$1:B$370,2,FALSE)</f>
        <v>Shire county</v>
      </c>
      <c r="P349" s="7">
        <f t="shared" si="27"/>
        <v>7.49</v>
      </c>
      <c r="Z349" s="7"/>
    </row>
    <row r="350" spans="1:26" ht="14.4" x14ac:dyDescent="0.3">
      <c r="A350" s="22" t="s">
        <v>709</v>
      </c>
      <c r="B350" s="23" t="s">
        <v>73</v>
      </c>
      <c r="C350" s="22" t="str">
        <f>IFERROR(IFERROR(VLOOKUP(B350,classifications!$A$3:$B$330,2,FALSE),VLOOKUP(B350,'higher class'!$A$2:$B$33,2,FALSE)),"")</f>
        <v xml:space="preserve">Mainly Rural (rural including hub towns &gt;=80%) </v>
      </c>
      <c r="D350" s="22" t="str">
        <f>VLOOKUP(B350,region!$A$1:$B$344,2,FALSE)</f>
        <v>SW</v>
      </c>
      <c r="E350" s="17">
        <f>VLOOKUP(B350,happinessALL!$B$8:$N$431,VLOOKUP(frontsheet!$B$11,years!$A$1:$B$12,2,FALSE),FALSE)</f>
        <v>7.49</v>
      </c>
      <c r="F350" s="9"/>
      <c r="G350" s="9"/>
      <c r="H350" s="9"/>
      <c r="I350" s="21"/>
      <c r="M350" s="7" t="s">
        <v>349</v>
      </c>
      <c r="N350" t="str">
        <f>VLOOKUP(M350,class!A$1:B$370,2,FALSE)</f>
        <v>Shire county</v>
      </c>
      <c r="P350" s="7">
        <f t="shared" si="27"/>
        <v>7.61</v>
      </c>
      <c r="Z350" s="7"/>
    </row>
    <row r="351" spans="1:26" ht="14.4" x14ac:dyDescent="0.3">
      <c r="A351" s="22" t="s">
        <v>710</v>
      </c>
      <c r="B351" s="23" t="s">
        <v>110</v>
      </c>
      <c r="C351" s="22" t="str">
        <f>IFERROR(IFERROR(VLOOKUP(B351,classifications!$A$3:$B$330,2,FALSE),VLOOKUP(B351,'higher class'!$A$2:$B$33,2,FALSE)),"")</f>
        <v xml:space="preserve">Mainly Rural (rural including hub towns &gt;=80%) </v>
      </c>
      <c r="D351" s="22" t="str">
        <f>VLOOKUP(B351,region!$A$1:$B$344,2,FALSE)</f>
        <v>SW</v>
      </c>
      <c r="E351" s="17">
        <f>VLOOKUP(B351,happinessALL!$B$8:$N$431,VLOOKUP(frontsheet!$B$11,years!$A$1:$B$12,2,FALSE),FALSE)</f>
        <v>7.02</v>
      </c>
      <c r="F351" s="9"/>
      <c r="G351" s="9"/>
      <c r="H351" s="9"/>
      <c r="I351" s="21"/>
      <c r="M351" s="7" t="s">
        <v>887</v>
      </c>
      <c r="N351" t="str">
        <f>VLOOKUP(M351,class!A$1:B$370,2,FALSE)</f>
        <v>Shire county</v>
      </c>
      <c r="P351" s="7">
        <f t="shared" si="27"/>
        <v>7.48</v>
      </c>
      <c r="Z351" s="7"/>
    </row>
    <row r="352" spans="1:26" ht="14.4" x14ac:dyDescent="0.3">
      <c r="A352" s="22" t="s">
        <v>711</v>
      </c>
      <c r="B352" s="23" t="s">
        <v>114</v>
      </c>
      <c r="C352" s="22" t="str">
        <f>IFERROR(IFERROR(VLOOKUP(B352,classifications!$A$3:$B$330,2,FALSE),VLOOKUP(B352,'higher class'!$A$2:$B$33,2,FALSE)),"")</f>
        <v>Urban with City and Town</v>
      </c>
      <c r="D352" s="22" t="str">
        <f>VLOOKUP(B352,region!$A$1:$B$344,2,FALSE)</f>
        <v>SW</v>
      </c>
      <c r="E352" s="17">
        <f>VLOOKUP(B352,happinessALL!$B$8:$N$431,VLOOKUP(frontsheet!$B$11,years!$A$1:$B$12,2,FALSE),FALSE)</f>
        <v>7.38</v>
      </c>
      <c r="F352" s="9"/>
      <c r="G352" s="9"/>
      <c r="H352" s="9"/>
      <c r="I352" s="21"/>
      <c r="M352" s="7" t="s">
        <v>350</v>
      </c>
      <c r="N352" t="str">
        <f>VLOOKUP(M352,class!A$1:B$370,2,FALSE)</f>
        <v>Shire county</v>
      </c>
      <c r="P352" s="7">
        <f t="shared" si="27"/>
        <v>7.31</v>
      </c>
      <c r="Z352" s="7"/>
    </row>
    <row r="353" spans="1:26" ht="14.4" x14ac:dyDescent="0.3">
      <c r="A353" s="22" t="s">
        <v>712</v>
      </c>
      <c r="B353" s="23" t="s">
        <v>270</v>
      </c>
      <c r="C353" s="22" t="str">
        <f>IFERROR(IFERROR(VLOOKUP(B353,classifications!$A$3:$B$330,2,FALSE),VLOOKUP(B353,'higher class'!$A$2:$B$33,2,FALSE)),"")</f>
        <v>Urban with Significant Rural (rural including hub towns 26-49%)</v>
      </c>
      <c r="D353" s="22" t="str">
        <f>VLOOKUP(B353,region!$A$1:$B$344,2,FALSE)</f>
        <v>SW</v>
      </c>
      <c r="E353" s="17">
        <f>VLOOKUP(B353,happinessALL!$B$8:$N$431,VLOOKUP(frontsheet!$B$11,years!$A$1:$B$12,2,FALSE),FALSE)</f>
        <v>7.09</v>
      </c>
      <c r="F353" s="9"/>
      <c r="G353" s="9"/>
      <c r="H353" s="9"/>
      <c r="I353" s="21"/>
      <c r="M353" s="7" t="s">
        <v>351</v>
      </c>
      <c r="N353" t="str">
        <f>VLOOKUP(M353,class!A$1:B$370,2,FALSE)</f>
        <v>Shire county</v>
      </c>
      <c r="P353" s="7">
        <f t="shared" si="27"/>
        <v>7.38</v>
      </c>
      <c r="Z353" s="7"/>
    </row>
    <row r="354" spans="1:26" ht="14.4" x14ac:dyDescent="0.3">
      <c r="A354" s="22" t="s">
        <v>713</v>
      </c>
      <c r="B354" s="23" t="s">
        <v>285</v>
      </c>
      <c r="C354" s="22" t="str">
        <f>IFERROR(IFERROR(VLOOKUP(B354,classifications!$A$3:$B$330,2,FALSE),VLOOKUP(B354,'higher class'!$A$2:$B$33,2,FALSE)),"")</f>
        <v xml:space="preserve">Largely Rural (rural including hub towns 50-79%) </v>
      </c>
      <c r="D354" s="22" t="str">
        <f>VLOOKUP(B354,region!$A$1:$B$344,2,FALSE)</f>
        <v>SW</v>
      </c>
      <c r="E354" s="17">
        <f>VLOOKUP(B354,happinessALL!$B$8:$N$431,VLOOKUP(frontsheet!$B$11,years!$A$1:$B$12,2,FALSE),FALSE)</f>
        <v>7.37</v>
      </c>
      <c r="F354" s="9"/>
      <c r="G354" s="9"/>
      <c r="H354" s="9"/>
      <c r="I354" s="21"/>
      <c r="M354" s="7" t="s">
        <v>352</v>
      </c>
      <c r="N354" t="str">
        <f>VLOOKUP(M354,class!A$1:B$370,2,FALSE)</f>
        <v>Shire county</v>
      </c>
      <c r="P354" s="7">
        <f t="shared" si="27"/>
        <v>7.58</v>
      </c>
      <c r="Z354" s="7"/>
    </row>
    <row r="355" spans="1:26" x14ac:dyDescent="0.25">
      <c r="A355" s="22" t="s">
        <v>714</v>
      </c>
      <c r="B355" s="23" t="s">
        <v>347</v>
      </c>
      <c r="C355" s="22" t="str">
        <f>IFERROR(IFERROR(VLOOKUP(B355,classifications!$A$3:$B$330,2,FALSE),VLOOKUP(B355,'higher class'!$A$2:$B$33,2,FALSE)),"")</f>
        <v>Predominantly Rural</v>
      </c>
      <c r="D355" s="22" t="str">
        <f>VLOOKUP(B355,region!$A$1:$B$344,2,FALSE)</f>
        <v>SW</v>
      </c>
      <c r="E355" s="17">
        <f>VLOOKUP(B355,happinessALL!$B$8:$N$431,VLOOKUP(frontsheet!$B$11,years!$A$1:$B$12,2,FALSE),FALSE)</f>
        <v>7.48</v>
      </c>
      <c r="F355" s="9"/>
      <c r="G355" s="9"/>
      <c r="H355" s="9"/>
      <c r="I355" s="21"/>
      <c r="Z355" s="7"/>
    </row>
    <row r="356" spans="1:26" x14ac:dyDescent="0.25">
      <c r="A356" s="22" t="s">
        <v>715</v>
      </c>
      <c r="B356" s="23" t="s">
        <v>171</v>
      </c>
      <c r="C356" s="22" t="str">
        <f>IFERROR(IFERROR(VLOOKUP(B356,classifications!$A$3:$B$330,2,FALSE),VLOOKUP(B356,'higher class'!$A$2:$B$33,2,FALSE)),"")</f>
        <v xml:space="preserve">Mainly Rural (rural including hub towns &gt;=80%) </v>
      </c>
      <c r="D356" s="22" t="str">
        <f>VLOOKUP(B356,region!$A$1:$B$344,2,FALSE)</f>
        <v>SW</v>
      </c>
      <c r="E356" s="17">
        <f>VLOOKUP(B356,happinessALL!$B$8:$N$431,VLOOKUP(frontsheet!$B$11,years!$A$1:$B$12,2,FALSE),FALSE)</f>
        <v>7.59</v>
      </c>
      <c r="F356" s="9"/>
      <c r="G356" s="9"/>
      <c r="H356" s="9"/>
      <c r="I356" s="21"/>
      <c r="Z356" s="7"/>
    </row>
    <row r="357" spans="1:26" x14ac:dyDescent="0.25">
      <c r="A357" s="22" t="s">
        <v>716</v>
      </c>
      <c r="B357" s="23" t="s">
        <v>233</v>
      </c>
      <c r="C357" s="22" t="str">
        <f>IFERROR(IFERROR(VLOOKUP(B357,classifications!$A$3:$B$330,2,FALSE),VLOOKUP(B357,'higher class'!$A$2:$B$33,2,FALSE)),"")</f>
        <v xml:space="preserve">Largely Rural (rural including hub towns 50-79%) </v>
      </c>
      <c r="D357" s="22" t="str">
        <f>VLOOKUP(B357,region!$A$1:$B$344,2,FALSE)</f>
        <v>SW</v>
      </c>
      <c r="E357" s="17">
        <f>VLOOKUP(B357,happinessALL!$B$8:$N$431,VLOOKUP(frontsheet!$B$11,years!$A$1:$B$12,2,FALSE),FALSE)</f>
        <v>7.3</v>
      </c>
      <c r="F357" s="9"/>
      <c r="G357" s="9"/>
      <c r="H357" s="9"/>
      <c r="I357" s="21"/>
      <c r="Z357" s="7"/>
    </row>
    <row r="358" spans="1:26" x14ac:dyDescent="0.25">
      <c r="A358" s="22" t="s">
        <v>717</v>
      </c>
      <c r="B358" s="23" t="s">
        <v>253</v>
      </c>
      <c r="C358" s="22" t="str">
        <f>IFERROR(IFERROR(VLOOKUP(B358,classifications!$A$3:$B$330,2,FALSE),VLOOKUP(B358,'higher class'!$A$2:$B$33,2,FALSE)),"")</f>
        <v xml:space="preserve">Largely Rural (rural including hub towns 50-79%) </v>
      </c>
      <c r="D358" s="22" t="str">
        <f>VLOOKUP(B358,region!$A$1:$B$344,2,FALSE)</f>
        <v>SW</v>
      </c>
      <c r="E358" s="17">
        <f>VLOOKUP(B358,happinessALL!$B$8:$N$431,VLOOKUP(frontsheet!$B$11,years!$A$1:$B$12,2,FALSE),FALSE)</f>
        <v>7.5</v>
      </c>
      <c r="F358" s="9"/>
      <c r="G358" s="9"/>
      <c r="H358" s="9"/>
      <c r="I358" s="21"/>
      <c r="Z358" s="7"/>
    </row>
    <row r="359" spans="1:26" x14ac:dyDescent="0.25">
      <c r="A359" s="22" t="s">
        <v>718</v>
      </c>
      <c r="B359" s="23" t="s">
        <v>1032</v>
      </c>
      <c r="C359" s="22" t="str">
        <f>IFERROR(IFERROR(VLOOKUP(B359,classifications!$A$3:$B$340,2,FALSE),VLOOKUP(B359,'higher class'!$A$2:$B$33,2,FALSE)),"")</f>
        <v xml:space="preserve">Largely Rural (rural including hub towns 50-79%) </v>
      </c>
      <c r="D359" s="22" t="e">
        <f>VLOOKUP(B359,region!$A$1:$B$344,2,FALSE)</f>
        <v>#N/A</v>
      </c>
      <c r="E359" s="17">
        <f>VLOOKUP(B359,happinessALL!$B$8:$N$431,VLOOKUP(frontsheet!$B$11,years!$A$1:$B$12,2,FALSE),FALSE)</f>
        <v>7.5</v>
      </c>
      <c r="F359" s="9"/>
      <c r="G359" s="9"/>
      <c r="H359" s="9"/>
      <c r="I359" s="21"/>
      <c r="Z359" s="7"/>
    </row>
    <row r="360" spans="1:26" x14ac:dyDescent="0.25">
      <c r="A360" s="22"/>
      <c r="B360" s="23"/>
      <c r="C360" s="22"/>
      <c r="D360" s="22"/>
      <c r="E360" s="9"/>
      <c r="F360" s="9"/>
      <c r="G360" s="9"/>
      <c r="H360" s="9"/>
      <c r="I360" s="21"/>
      <c r="Z360" s="7"/>
    </row>
    <row r="361" spans="1:26" x14ac:dyDescent="0.25">
      <c r="A361" s="19" t="s">
        <v>720</v>
      </c>
      <c r="B361" s="25" t="s">
        <v>721</v>
      </c>
      <c r="C361" s="46"/>
      <c r="D361" s="46"/>
      <c r="E361" s="17" t="e">
        <f>VLOOKUP(B361,happinessALL!$B$8:$H$431,VLOOKUP(frontsheet!$B$11,years!$A$1:$B$6,2,FALSE),FALSE)</f>
        <v>#N/A</v>
      </c>
      <c r="F361" s="9"/>
      <c r="G361" s="9"/>
      <c r="H361" s="9"/>
      <c r="I361" s="21"/>
      <c r="Z361" s="7"/>
    </row>
    <row r="362" spans="1:26" x14ac:dyDescent="0.25">
      <c r="A362" s="22" t="s">
        <v>722</v>
      </c>
      <c r="B362" s="23" t="s">
        <v>723</v>
      </c>
      <c r="C362" s="22"/>
      <c r="D362" s="22"/>
      <c r="E362" s="17" t="e">
        <f>VLOOKUP(B362,happinessALL!$B$8:$H$431,VLOOKUP(frontsheet!$B$11,years!$A$1:$B$6,2,FALSE),FALSE)</f>
        <v>#N/A</v>
      </c>
      <c r="F362" s="9"/>
      <c r="G362" s="9"/>
      <c r="H362" s="9"/>
      <c r="I362" s="21"/>
      <c r="Z362" s="7"/>
    </row>
    <row r="363" spans="1:26" x14ac:dyDescent="0.25">
      <c r="A363" s="22" t="s">
        <v>724</v>
      </c>
      <c r="B363" s="23" t="s">
        <v>725</v>
      </c>
      <c r="C363" s="22"/>
      <c r="D363" s="22"/>
      <c r="E363" s="17" t="e">
        <f>VLOOKUP(B363,happinessALL!$B$8:$H$431,VLOOKUP(frontsheet!$B$11,years!$A$1:$B$6,2,FALSE),FALSE)</f>
        <v>#N/A</v>
      </c>
      <c r="F363" s="9"/>
      <c r="G363" s="9"/>
      <c r="H363" s="9"/>
      <c r="I363" s="21"/>
      <c r="Z363" s="7"/>
    </row>
    <row r="364" spans="1:26" x14ac:dyDescent="0.25">
      <c r="A364" s="22" t="s">
        <v>726</v>
      </c>
      <c r="B364" s="23" t="s">
        <v>727</v>
      </c>
      <c r="C364" s="22"/>
      <c r="D364" s="22"/>
      <c r="E364" s="17" t="e">
        <f>VLOOKUP(B364,happinessALL!$B$8:$H$431,VLOOKUP(frontsheet!$B$11,years!$A$1:$B$6,2,FALSE),FALSE)</f>
        <v>#N/A</v>
      </c>
      <c r="F364" s="9"/>
      <c r="G364" s="9"/>
      <c r="H364" s="9"/>
      <c r="I364" s="21"/>
      <c r="Z364" s="7"/>
    </row>
    <row r="365" spans="1:26" x14ac:dyDescent="0.25">
      <c r="A365" s="22" t="s">
        <v>728</v>
      </c>
      <c r="B365" s="23" t="s">
        <v>729</v>
      </c>
      <c r="C365" s="22"/>
      <c r="D365" s="22"/>
      <c r="E365" s="17" t="e">
        <f>VLOOKUP(B365,happinessALL!$B$8:$H$431,VLOOKUP(frontsheet!$B$11,years!$A$1:$B$6,2,FALSE),FALSE)</f>
        <v>#N/A</v>
      </c>
      <c r="F365" s="9"/>
      <c r="G365" s="9"/>
      <c r="H365" s="9"/>
      <c r="I365" s="21"/>
      <c r="Z365" s="7"/>
    </row>
    <row r="366" spans="1:26" x14ac:dyDescent="0.25">
      <c r="A366" s="22" t="s">
        <v>730</v>
      </c>
      <c r="B366" s="23" t="s">
        <v>731</v>
      </c>
      <c r="C366" s="22"/>
      <c r="D366" s="22"/>
      <c r="E366" s="17" t="e">
        <f>VLOOKUP(B366,happinessALL!$B$8:$H$431,VLOOKUP(frontsheet!$B$11,years!$A$1:$B$6,2,FALSE),FALSE)</f>
        <v>#N/A</v>
      </c>
      <c r="F366" s="9"/>
      <c r="G366" s="9"/>
      <c r="H366" s="9"/>
      <c r="I366" s="21"/>
      <c r="Z366" s="7"/>
    </row>
    <row r="367" spans="1:26" x14ac:dyDescent="0.25">
      <c r="A367" s="22" t="s">
        <v>732</v>
      </c>
      <c r="B367" s="23" t="s">
        <v>733</v>
      </c>
      <c r="C367" s="22"/>
      <c r="D367" s="22"/>
      <c r="E367" s="17" t="e">
        <f>VLOOKUP(B367,happinessALL!$B$8:$H$431,VLOOKUP(frontsheet!$B$11,years!$A$1:$B$6,2,FALSE),FALSE)</f>
        <v>#N/A</v>
      </c>
      <c r="F367" s="9"/>
      <c r="G367" s="9"/>
      <c r="H367" s="9"/>
      <c r="I367" s="21"/>
      <c r="Z367" s="7"/>
    </row>
    <row r="368" spans="1:26" x14ac:dyDescent="0.25">
      <c r="A368" s="22" t="s">
        <v>734</v>
      </c>
      <c r="B368" s="23" t="s">
        <v>735</v>
      </c>
      <c r="C368" s="22"/>
      <c r="D368" s="22"/>
      <c r="E368" s="17" t="e">
        <f>VLOOKUP(B368,happinessALL!$B$8:$H$431,VLOOKUP(frontsheet!$B$11,years!$A$1:$B$6,2,FALSE),FALSE)</f>
        <v>#N/A</v>
      </c>
      <c r="F368" s="9"/>
      <c r="G368" s="9"/>
      <c r="H368" s="9"/>
      <c r="I368" s="21"/>
      <c r="Z368" s="7"/>
    </row>
    <row r="369" spans="1:26" x14ac:dyDescent="0.25">
      <c r="A369" s="22" t="s">
        <v>736</v>
      </c>
      <c r="B369" s="23" t="s">
        <v>737</v>
      </c>
      <c r="C369" s="22"/>
      <c r="D369" s="22"/>
      <c r="E369" s="17" t="e">
        <f>VLOOKUP(B369,happinessALL!$B$8:$H$431,VLOOKUP(frontsheet!$B$11,years!$A$1:$B$6,2,FALSE),FALSE)</f>
        <v>#N/A</v>
      </c>
      <c r="F369" s="9"/>
      <c r="G369" s="9"/>
      <c r="H369" s="9"/>
      <c r="I369" s="21"/>
      <c r="Z369" s="7"/>
    </row>
    <row r="370" spans="1:26" x14ac:dyDescent="0.25">
      <c r="A370" s="22" t="s">
        <v>738</v>
      </c>
      <c r="B370" s="23" t="s">
        <v>739</v>
      </c>
      <c r="C370" s="22"/>
      <c r="D370" s="22"/>
      <c r="E370" s="17" t="e">
        <f>VLOOKUP(B370,happinessALL!$B$8:$H$431,VLOOKUP(frontsheet!$B$11,years!$A$1:$B$6,2,FALSE),FALSE)</f>
        <v>#N/A</v>
      </c>
      <c r="F370" s="9"/>
      <c r="G370" s="9"/>
      <c r="H370" s="9"/>
      <c r="I370" s="21"/>
      <c r="Z370" s="7"/>
    </row>
    <row r="371" spans="1:26" x14ac:dyDescent="0.25">
      <c r="A371" s="22" t="s">
        <v>740</v>
      </c>
      <c r="B371" s="23" t="s">
        <v>741</v>
      </c>
      <c r="C371" s="22"/>
      <c r="D371" s="22"/>
      <c r="E371" s="17" t="e">
        <f>VLOOKUP(B371,happinessALL!$B$8:$H$431,VLOOKUP(frontsheet!$B$11,years!$A$1:$B$6,2,FALSE),FALSE)</f>
        <v>#N/A</v>
      </c>
      <c r="F371" s="9"/>
      <c r="G371" s="9"/>
      <c r="H371" s="9"/>
      <c r="I371" s="21"/>
      <c r="Z371" s="7"/>
    </row>
    <row r="372" spans="1:26" x14ac:dyDescent="0.25">
      <c r="A372" s="22" t="s">
        <v>742</v>
      </c>
      <c r="B372" s="23" t="s">
        <v>743</v>
      </c>
      <c r="C372" s="22"/>
      <c r="D372" s="22"/>
      <c r="E372" s="17" t="e">
        <f>VLOOKUP(B372,happinessALL!$B$8:$H$431,VLOOKUP(frontsheet!$B$11,years!$A$1:$B$6,2,FALSE),FALSE)</f>
        <v>#N/A</v>
      </c>
      <c r="F372" s="9"/>
      <c r="G372" s="9"/>
      <c r="H372" s="9"/>
      <c r="I372" s="21"/>
      <c r="Z372" s="7"/>
    </row>
    <row r="373" spans="1:26" x14ac:dyDescent="0.25">
      <c r="A373" s="22" t="s">
        <v>744</v>
      </c>
      <c r="B373" s="23" t="s">
        <v>745</v>
      </c>
      <c r="C373" s="22"/>
      <c r="D373" s="22"/>
      <c r="E373" s="17" t="e">
        <f>VLOOKUP(B373,happinessALL!$B$8:$H$431,VLOOKUP(frontsheet!$B$11,years!$A$1:$B$6,2,FALSE),FALSE)</f>
        <v>#N/A</v>
      </c>
      <c r="F373" s="9"/>
      <c r="G373" s="9"/>
      <c r="H373" s="9"/>
      <c r="I373" s="21"/>
      <c r="Z373" s="7"/>
    </row>
    <row r="374" spans="1:26" x14ac:dyDescent="0.25">
      <c r="A374" s="22" t="s">
        <v>746</v>
      </c>
      <c r="B374" s="23" t="s">
        <v>747</v>
      </c>
      <c r="C374" s="22"/>
      <c r="D374" s="22"/>
      <c r="E374" s="17" t="e">
        <f>VLOOKUP(B374,happinessALL!$B$8:$H$431,VLOOKUP(frontsheet!$B$11,years!$A$1:$B$6,2,FALSE),FALSE)</f>
        <v>#N/A</v>
      </c>
      <c r="F374" s="9"/>
      <c r="G374" s="9"/>
      <c r="H374" s="9"/>
      <c r="I374" s="21"/>
      <c r="Z374" s="7"/>
    </row>
    <row r="375" spans="1:26" x14ac:dyDescent="0.25">
      <c r="A375" s="22" t="s">
        <v>748</v>
      </c>
      <c r="B375" s="23" t="s">
        <v>749</v>
      </c>
      <c r="C375" s="22"/>
      <c r="D375" s="22"/>
      <c r="E375" s="17" t="e">
        <f>VLOOKUP(B375,happinessALL!$B$8:$H$431,VLOOKUP(frontsheet!$B$11,years!$A$1:$B$6,2,FALSE),FALSE)</f>
        <v>#N/A</v>
      </c>
      <c r="F375" s="9"/>
      <c r="G375" s="9"/>
      <c r="H375" s="9"/>
      <c r="I375" s="21"/>
      <c r="Z375" s="7"/>
    </row>
    <row r="376" spans="1:26" x14ac:dyDescent="0.25">
      <c r="A376" s="22" t="s">
        <v>750</v>
      </c>
      <c r="B376" s="23" t="s">
        <v>751</v>
      </c>
      <c r="C376" s="22"/>
      <c r="D376" s="22"/>
      <c r="E376" s="17" t="e">
        <f>VLOOKUP(B376,happinessALL!$B$8:$H$431,VLOOKUP(frontsheet!$B$11,years!$A$1:$B$6,2,FALSE),FALSE)</f>
        <v>#N/A</v>
      </c>
      <c r="F376" s="9"/>
      <c r="G376" s="9"/>
      <c r="H376" s="9"/>
      <c r="I376" s="21"/>
      <c r="Z376" s="7"/>
    </row>
    <row r="377" spans="1:26" x14ac:dyDescent="0.25">
      <c r="A377" s="22" t="s">
        <v>752</v>
      </c>
      <c r="B377" s="23" t="s">
        <v>753</v>
      </c>
      <c r="C377" s="22"/>
      <c r="D377" s="22"/>
      <c r="E377" s="17" t="e">
        <f>VLOOKUP(B377,happinessALL!$B$8:$H$431,VLOOKUP(frontsheet!$B$11,years!$A$1:$B$6,2,FALSE),FALSE)</f>
        <v>#N/A</v>
      </c>
      <c r="F377" s="9"/>
      <c r="G377" s="9"/>
      <c r="H377" s="9"/>
      <c r="I377" s="21"/>
      <c r="U377" s="24"/>
      <c r="Z377" s="7"/>
    </row>
    <row r="378" spans="1:26" x14ac:dyDescent="0.25">
      <c r="A378" s="22" t="s">
        <v>754</v>
      </c>
      <c r="B378" s="23" t="s">
        <v>755</v>
      </c>
      <c r="C378" s="22"/>
      <c r="D378" s="22"/>
      <c r="E378" s="17" t="e">
        <f>VLOOKUP(B378,happinessALL!$B$8:$H$431,VLOOKUP(frontsheet!$B$11,years!$A$1:$B$6,2,FALSE),FALSE)</f>
        <v>#N/A</v>
      </c>
      <c r="F378" s="9"/>
      <c r="G378" s="9"/>
      <c r="H378" s="9"/>
      <c r="I378" s="21"/>
      <c r="Z378" s="7"/>
    </row>
    <row r="379" spans="1:26" x14ac:dyDescent="0.25">
      <c r="A379" s="22" t="s">
        <v>756</v>
      </c>
      <c r="B379" s="23" t="s">
        <v>757</v>
      </c>
      <c r="C379" s="22"/>
      <c r="D379" s="22"/>
      <c r="E379" s="17" t="e">
        <f>VLOOKUP(B379,happinessALL!$B$8:$H$431,VLOOKUP(frontsheet!$B$11,years!$A$1:$B$6,2,FALSE),FALSE)</f>
        <v>#N/A</v>
      </c>
      <c r="F379" s="9"/>
      <c r="G379" s="9"/>
      <c r="H379" s="9"/>
      <c r="I379" s="21"/>
      <c r="Z379" s="7"/>
    </row>
    <row r="380" spans="1:26" x14ac:dyDescent="0.25">
      <c r="A380" s="22" t="s">
        <v>758</v>
      </c>
      <c r="B380" s="23" t="s">
        <v>759</v>
      </c>
      <c r="C380" s="22"/>
      <c r="D380" s="22"/>
      <c r="E380" s="17" t="e">
        <f>VLOOKUP(B380,happinessALL!$B$8:$H$431,VLOOKUP(frontsheet!$B$11,years!$A$1:$B$6,2,FALSE),FALSE)</f>
        <v>#N/A</v>
      </c>
      <c r="F380" s="9"/>
      <c r="G380" s="9"/>
      <c r="H380" s="9"/>
      <c r="I380" s="21"/>
      <c r="Z380" s="7"/>
    </row>
    <row r="381" spans="1:26" x14ac:dyDescent="0.25">
      <c r="A381" s="22" t="s">
        <v>760</v>
      </c>
      <c r="B381" s="23" t="s">
        <v>761</v>
      </c>
      <c r="C381" s="22"/>
      <c r="D381" s="22"/>
      <c r="E381" s="17" t="e">
        <f>VLOOKUP(B381,happinessALL!$B$8:$H$431,VLOOKUP(frontsheet!$B$11,years!$A$1:$B$6,2,FALSE),FALSE)</f>
        <v>#N/A</v>
      </c>
      <c r="F381" s="9"/>
      <c r="G381" s="9"/>
      <c r="H381" s="9"/>
      <c r="I381" s="21"/>
      <c r="Z381" s="7"/>
    </row>
    <row r="382" spans="1:26" x14ac:dyDescent="0.25">
      <c r="A382" s="22" t="s">
        <v>762</v>
      </c>
      <c r="B382" s="23" t="s">
        <v>763</v>
      </c>
      <c r="C382" s="22"/>
      <c r="D382" s="22"/>
      <c r="E382" s="17" t="e">
        <f>VLOOKUP(B382,happinessALL!$B$8:$H$431,VLOOKUP(frontsheet!$B$11,years!$A$1:$B$6,2,FALSE),FALSE)</f>
        <v>#N/A</v>
      </c>
      <c r="F382" s="9"/>
      <c r="G382" s="9"/>
      <c r="H382" s="9"/>
      <c r="I382" s="21"/>
      <c r="Z382" s="7"/>
    </row>
    <row r="383" spans="1:26" x14ac:dyDescent="0.25">
      <c r="A383" s="22" t="s">
        <v>764</v>
      </c>
      <c r="B383" s="23" t="s">
        <v>765</v>
      </c>
      <c r="C383" s="22"/>
      <c r="D383" s="22"/>
      <c r="E383" s="17" t="e">
        <f>VLOOKUP(B383,happinessALL!$B$8:$H$431,VLOOKUP(frontsheet!$B$11,years!$A$1:$B$6,2,FALSE),FALSE)</f>
        <v>#N/A</v>
      </c>
      <c r="F383" s="9"/>
      <c r="G383" s="9"/>
      <c r="H383" s="9"/>
      <c r="I383" s="21"/>
      <c r="Z383" s="7"/>
    </row>
    <row r="384" spans="1:26" x14ac:dyDescent="0.25">
      <c r="A384" s="22"/>
      <c r="B384" s="23"/>
      <c r="C384" s="22"/>
      <c r="D384" s="22"/>
      <c r="E384" s="9"/>
      <c r="F384" s="9"/>
      <c r="G384" s="9"/>
      <c r="H384" s="9"/>
      <c r="I384" s="21"/>
      <c r="Z384" s="7"/>
    </row>
    <row r="385" spans="1:26" x14ac:dyDescent="0.25">
      <c r="A385" s="19" t="s">
        <v>766</v>
      </c>
      <c r="B385" s="25" t="s">
        <v>767</v>
      </c>
      <c r="C385" s="46"/>
      <c r="D385" s="46"/>
      <c r="E385" s="17" t="e">
        <f>VLOOKUP(B385,happinessALL!$B$8:$H$431,VLOOKUP(frontsheet!$B$11,years!$A$1:$B$6,2,FALSE),FALSE)</f>
        <v>#N/A</v>
      </c>
      <c r="F385" s="9"/>
      <c r="G385" s="9"/>
      <c r="H385" s="9"/>
      <c r="I385" s="21"/>
      <c r="Z385" s="7"/>
    </row>
    <row r="386" spans="1:26" x14ac:dyDescent="0.25">
      <c r="A386" s="22" t="s">
        <v>768</v>
      </c>
      <c r="B386" s="23" t="s">
        <v>769</v>
      </c>
      <c r="C386" s="22"/>
      <c r="D386" s="22"/>
      <c r="E386" s="17" t="e">
        <f>VLOOKUP(B386,happinessALL!$B$8:$H$431,VLOOKUP(frontsheet!$B$11,years!$A$1:$B$6,2,FALSE),FALSE)</f>
        <v>#N/A</v>
      </c>
      <c r="F386" s="9"/>
      <c r="G386" s="9"/>
      <c r="H386" s="9"/>
      <c r="I386" s="21"/>
      <c r="Z386" s="7"/>
    </row>
    <row r="387" spans="1:26" x14ac:dyDescent="0.25">
      <c r="A387" s="22" t="s">
        <v>770</v>
      </c>
      <c r="B387" s="23" t="s">
        <v>771</v>
      </c>
      <c r="C387" s="22"/>
      <c r="D387" s="22"/>
      <c r="E387" s="17" t="e">
        <f>VLOOKUP(B387,happinessALL!$B$8:$H$431,VLOOKUP(frontsheet!$B$11,years!$A$1:$B$6,2,FALSE),FALSE)</f>
        <v>#N/A</v>
      </c>
      <c r="F387" s="9"/>
      <c r="G387" s="9"/>
      <c r="H387" s="9"/>
      <c r="I387" s="21"/>
      <c r="Z387" s="7"/>
    </row>
    <row r="388" spans="1:26" x14ac:dyDescent="0.25">
      <c r="A388" s="22" t="s">
        <v>772</v>
      </c>
      <c r="B388" s="23" t="s">
        <v>773</v>
      </c>
      <c r="C388" s="22"/>
      <c r="D388" s="22"/>
      <c r="E388" s="17" t="e">
        <f>VLOOKUP(B388,happinessALL!$B$8:$H$431,VLOOKUP(frontsheet!$B$11,years!$A$1:$B$6,2,FALSE),FALSE)</f>
        <v>#N/A</v>
      </c>
      <c r="F388" s="9"/>
      <c r="G388" s="9"/>
      <c r="H388" s="9"/>
      <c r="I388" s="21"/>
      <c r="Z388" s="7"/>
    </row>
    <row r="389" spans="1:26" x14ac:dyDescent="0.25">
      <c r="A389" s="22" t="s">
        <v>774</v>
      </c>
      <c r="B389" s="23" t="s">
        <v>775</v>
      </c>
      <c r="C389" s="22"/>
      <c r="D389" s="22"/>
      <c r="E389" s="17" t="e">
        <f>VLOOKUP(B389,happinessALL!$B$8:$H$431,VLOOKUP(frontsheet!$B$11,years!$A$1:$B$6,2,FALSE),FALSE)</f>
        <v>#N/A</v>
      </c>
      <c r="F389" s="9"/>
      <c r="G389" s="9"/>
      <c r="H389" s="9"/>
      <c r="I389" s="21"/>
      <c r="Z389" s="7"/>
    </row>
    <row r="390" spans="1:26" x14ac:dyDescent="0.25">
      <c r="A390" s="22" t="s">
        <v>776</v>
      </c>
      <c r="B390" s="23" t="s">
        <v>777</v>
      </c>
      <c r="C390" s="22"/>
      <c r="D390" s="22"/>
      <c r="E390" s="17" t="e">
        <f>VLOOKUP(B390,happinessALL!$B$8:$H$431,VLOOKUP(frontsheet!$B$11,years!$A$1:$B$6,2,FALSE),FALSE)</f>
        <v>#N/A</v>
      </c>
      <c r="F390" s="9"/>
      <c r="G390" s="9"/>
      <c r="H390" s="9"/>
      <c r="I390" s="21"/>
      <c r="Z390" s="7"/>
    </row>
    <row r="391" spans="1:26" x14ac:dyDescent="0.25">
      <c r="A391" s="22" t="s">
        <v>778</v>
      </c>
      <c r="B391" s="23" t="s">
        <v>779</v>
      </c>
      <c r="C391" s="22"/>
      <c r="D391" s="22"/>
      <c r="E391" s="17" t="e">
        <f>VLOOKUP(B391,happinessALL!$B$8:$H$431,VLOOKUP(frontsheet!$B$11,years!$A$1:$B$6,2,FALSE),FALSE)</f>
        <v>#N/A</v>
      </c>
      <c r="F391" s="9"/>
      <c r="G391" s="9"/>
      <c r="H391" s="9"/>
      <c r="I391" s="21"/>
      <c r="Z391" s="7"/>
    </row>
    <row r="392" spans="1:26" x14ac:dyDescent="0.25">
      <c r="A392" s="22" t="s">
        <v>780</v>
      </c>
      <c r="B392" s="23" t="s">
        <v>781</v>
      </c>
      <c r="C392" s="22"/>
      <c r="D392" s="22"/>
      <c r="E392" s="17" t="e">
        <f>VLOOKUP(B392,happinessALL!$B$8:$H$431,VLOOKUP(frontsheet!$B$11,years!$A$1:$B$6,2,FALSE),FALSE)</f>
        <v>#N/A</v>
      </c>
      <c r="F392" s="9"/>
      <c r="G392" s="9"/>
      <c r="H392" s="9"/>
      <c r="I392" s="21"/>
      <c r="Z392" s="7"/>
    </row>
    <row r="393" spans="1:26" x14ac:dyDescent="0.25">
      <c r="A393" s="22" t="s">
        <v>782</v>
      </c>
      <c r="B393" s="23" t="s">
        <v>783</v>
      </c>
      <c r="C393" s="22"/>
      <c r="D393" s="22"/>
      <c r="E393" s="17" t="e">
        <f>VLOOKUP(B393,happinessALL!$B$8:$H$431,VLOOKUP(frontsheet!$B$11,years!$A$1:$B$6,2,FALSE),FALSE)</f>
        <v>#N/A</v>
      </c>
      <c r="F393" s="9"/>
      <c r="G393" s="9"/>
      <c r="H393" s="9"/>
      <c r="I393" s="21"/>
      <c r="Z393" s="7"/>
    </row>
    <row r="394" spans="1:26" x14ac:dyDescent="0.25">
      <c r="A394" s="22" t="s">
        <v>784</v>
      </c>
      <c r="B394" s="23" t="s">
        <v>785</v>
      </c>
      <c r="C394" s="22"/>
      <c r="D394" s="22"/>
      <c r="E394" s="17" t="e">
        <f>VLOOKUP(B394,happinessALL!$B$8:$H$431,VLOOKUP(frontsheet!$B$11,years!$A$1:$B$6,2,FALSE),FALSE)</f>
        <v>#N/A</v>
      </c>
      <c r="F394" s="9"/>
      <c r="G394" s="9"/>
      <c r="H394" s="9"/>
      <c r="I394" s="21"/>
      <c r="Z394" s="7"/>
    </row>
    <row r="395" spans="1:26" x14ac:dyDescent="0.25">
      <c r="A395" s="22" t="s">
        <v>786</v>
      </c>
      <c r="B395" s="23" t="s">
        <v>787</v>
      </c>
      <c r="C395" s="22"/>
      <c r="D395" s="22"/>
      <c r="E395" s="17" t="e">
        <f>VLOOKUP(B395,happinessALL!$B$8:$H$431,VLOOKUP(frontsheet!$B$11,years!$A$1:$B$6,2,FALSE),FALSE)</f>
        <v>#N/A</v>
      </c>
      <c r="F395" s="9"/>
      <c r="G395" s="9"/>
      <c r="H395" s="9"/>
      <c r="I395" s="21"/>
      <c r="Z395" s="7"/>
    </row>
    <row r="396" spans="1:26" x14ac:dyDescent="0.25">
      <c r="A396" s="22" t="s">
        <v>788</v>
      </c>
      <c r="B396" s="23" t="s">
        <v>789</v>
      </c>
      <c r="C396" s="22"/>
      <c r="D396" s="22"/>
      <c r="E396" s="17" t="e">
        <f>VLOOKUP(B396,happinessALL!$B$8:$H$431,VLOOKUP(frontsheet!$B$11,years!$A$1:$B$6,2,FALSE),FALSE)</f>
        <v>#N/A</v>
      </c>
      <c r="F396" s="9"/>
      <c r="G396" s="9"/>
      <c r="H396" s="9"/>
      <c r="I396" s="21"/>
      <c r="Z396" s="7"/>
    </row>
    <row r="397" spans="1:26" x14ac:dyDescent="0.25">
      <c r="A397" s="22" t="s">
        <v>790</v>
      </c>
      <c r="B397" s="23" t="s">
        <v>791</v>
      </c>
      <c r="C397" s="22"/>
      <c r="D397" s="22"/>
      <c r="E397" s="17" t="e">
        <f>VLOOKUP(B397,happinessALL!$B$8:$H$431,VLOOKUP(frontsheet!$B$11,years!$A$1:$B$6,2,FALSE),FALSE)</f>
        <v>#N/A</v>
      </c>
      <c r="F397" s="9"/>
      <c r="G397" s="9"/>
      <c r="H397" s="9"/>
      <c r="I397" s="21"/>
      <c r="Z397" s="7"/>
    </row>
    <row r="398" spans="1:26" x14ac:dyDescent="0.25">
      <c r="A398" s="22" t="s">
        <v>792</v>
      </c>
      <c r="B398" s="23" t="s">
        <v>793</v>
      </c>
      <c r="C398" s="22"/>
      <c r="D398" s="22"/>
      <c r="E398" s="17" t="e">
        <f>VLOOKUP(B398,happinessALL!$B$8:$H$431,VLOOKUP(frontsheet!$B$11,years!$A$1:$B$6,2,FALSE),FALSE)</f>
        <v>#N/A</v>
      </c>
      <c r="F398" s="9"/>
      <c r="G398" s="9"/>
      <c r="H398" s="9"/>
      <c r="I398" s="21"/>
      <c r="Z398" s="7"/>
    </row>
    <row r="399" spans="1:26" x14ac:dyDescent="0.25">
      <c r="A399" s="22" t="s">
        <v>794</v>
      </c>
      <c r="B399" s="23" t="s">
        <v>795</v>
      </c>
      <c r="C399" s="22"/>
      <c r="D399" s="22"/>
      <c r="E399" s="17" t="e">
        <f>VLOOKUP(B399,happinessALL!$B$8:$H$431,VLOOKUP(frontsheet!$B$11,years!$A$1:$B$6,2,FALSE),FALSE)</f>
        <v>#N/A</v>
      </c>
      <c r="F399" s="9"/>
      <c r="G399" s="9"/>
      <c r="H399" s="9"/>
      <c r="I399" s="21"/>
      <c r="Z399" s="7"/>
    </row>
    <row r="400" spans="1:26" x14ac:dyDescent="0.25">
      <c r="A400" s="22" t="s">
        <v>796</v>
      </c>
      <c r="B400" s="23" t="s">
        <v>797</v>
      </c>
      <c r="C400" s="22"/>
      <c r="D400" s="22"/>
      <c r="E400" s="17" t="e">
        <f>VLOOKUP(B400,happinessALL!$B$8:$H$431,VLOOKUP(frontsheet!$B$11,years!$A$1:$B$6,2,FALSE),FALSE)</f>
        <v>#N/A</v>
      </c>
      <c r="F400" s="9"/>
      <c r="G400" s="9"/>
      <c r="H400" s="9"/>
      <c r="I400" s="21"/>
      <c r="Z400" s="7"/>
    </row>
    <row r="401" spans="1:26" x14ac:dyDescent="0.25">
      <c r="A401" s="22" t="s">
        <v>798</v>
      </c>
      <c r="B401" s="23" t="s">
        <v>799</v>
      </c>
      <c r="C401" s="22"/>
      <c r="D401" s="22"/>
      <c r="E401" s="17" t="e">
        <f>VLOOKUP(B401,happinessALL!$B$8:$H$431,VLOOKUP(frontsheet!$B$11,years!$A$1:$B$6,2,FALSE),FALSE)</f>
        <v>#N/A</v>
      </c>
      <c r="F401" s="9"/>
      <c r="G401" s="9"/>
      <c r="H401" s="9"/>
      <c r="I401" s="21"/>
      <c r="Z401" s="7"/>
    </row>
    <row r="402" spans="1:26" x14ac:dyDescent="0.25">
      <c r="A402" s="22" t="s">
        <v>800</v>
      </c>
      <c r="B402" s="23" t="s">
        <v>801</v>
      </c>
      <c r="C402" s="22"/>
      <c r="D402" s="22"/>
      <c r="E402" s="17" t="e">
        <f>VLOOKUP(B402,happinessALL!$B$8:$H$431,VLOOKUP(frontsheet!$B$11,years!$A$1:$B$6,2,FALSE),FALSE)</f>
        <v>#N/A</v>
      </c>
      <c r="F402" s="9"/>
      <c r="G402" s="9"/>
      <c r="H402" s="9"/>
      <c r="I402" s="21"/>
      <c r="Z402" s="7"/>
    </row>
    <row r="403" spans="1:26" x14ac:dyDescent="0.25">
      <c r="A403" s="22" t="s">
        <v>802</v>
      </c>
      <c r="B403" s="23" t="s">
        <v>803</v>
      </c>
      <c r="C403" s="22"/>
      <c r="D403" s="22"/>
      <c r="E403" s="17" t="e">
        <f>VLOOKUP(B403,happinessALL!$B$8:$H$431,VLOOKUP(frontsheet!$B$11,years!$A$1:$B$6,2,FALSE),FALSE)</f>
        <v>#N/A</v>
      </c>
      <c r="F403" s="9"/>
      <c r="G403" s="9"/>
      <c r="H403" s="9"/>
      <c r="I403" s="21"/>
      <c r="Z403" s="7"/>
    </row>
    <row r="404" spans="1:26" x14ac:dyDescent="0.25">
      <c r="A404" s="22" t="s">
        <v>804</v>
      </c>
      <c r="B404" s="23" t="s">
        <v>805</v>
      </c>
      <c r="C404" s="22"/>
      <c r="D404" s="22"/>
      <c r="E404" s="17" t="e">
        <f>VLOOKUP(B404,happinessALL!$B$8:$H$431,VLOOKUP(frontsheet!$B$11,years!$A$1:$B$6,2,FALSE),FALSE)</f>
        <v>#N/A</v>
      </c>
      <c r="F404" s="9"/>
      <c r="G404" s="9"/>
      <c r="H404" s="9"/>
      <c r="I404" s="21"/>
      <c r="Z404" s="7"/>
    </row>
    <row r="405" spans="1:26" x14ac:dyDescent="0.25">
      <c r="A405" s="22" t="s">
        <v>806</v>
      </c>
      <c r="B405" s="23" t="s">
        <v>807</v>
      </c>
      <c r="C405" s="22"/>
      <c r="D405" s="22"/>
      <c r="E405" s="17" t="e">
        <f>VLOOKUP(B405,happinessALL!$B$8:$H$431,VLOOKUP(frontsheet!$B$11,years!$A$1:$B$6,2,FALSE),FALSE)</f>
        <v>#N/A</v>
      </c>
      <c r="F405" s="9"/>
      <c r="G405" s="9"/>
      <c r="H405" s="9"/>
      <c r="I405" s="21"/>
      <c r="Z405" s="7"/>
    </row>
    <row r="406" spans="1:26" x14ac:dyDescent="0.25">
      <c r="A406" s="22" t="s">
        <v>808</v>
      </c>
      <c r="B406" s="23" t="s">
        <v>809</v>
      </c>
      <c r="C406" s="22"/>
      <c r="D406" s="22"/>
      <c r="E406" s="17" t="e">
        <f>VLOOKUP(B406,happinessALL!$B$8:$H$431,VLOOKUP(frontsheet!$B$11,years!$A$1:$B$6,2,FALSE),FALSE)</f>
        <v>#N/A</v>
      </c>
      <c r="F406" s="9"/>
      <c r="G406" s="9"/>
      <c r="H406" s="9"/>
      <c r="I406" s="21"/>
      <c r="Z406" s="7"/>
    </row>
    <row r="407" spans="1:26" x14ac:dyDescent="0.25">
      <c r="A407" s="22" t="s">
        <v>810</v>
      </c>
      <c r="B407" s="23" t="s">
        <v>811</v>
      </c>
      <c r="C407" s="22"/>
      <c r="D407" s="22"/>
      <c r="E407" s="17" t="e">
        <f>VLOOKUP(B407,happinessALL!$B$8:$H$431,VLOOKUP(frontsheet!$B$11,years!$A$1:$B$6,2,FALSE),FALSE)</f>
        <v>#N/A</v>
      </c>
      <c r="F407" s="9"/>
      <c r="G407" s="9"/>
      <c r="H407" s="9"/>
      <c r="I407" s="21"/>
      <c r="Z407" s="7"/>
    </row>
    <row r="408" spans="1:26" x14ac:dyDescent="0.25">
      <c r="A408" s="22" t="s">
        <v>812</v>
      </c>
      <c r="B408" s="23" t="s">
        <v>813</v>
      </c>
      <c r="C408" s="22"/>
      <c r="D408" s="22"/>
      <c r="E408" s="17" t="e">
        <f>VLOOKUP(B408,happinessALL!$B$8:$H$431,VLOOKUP(frontsheet!$B$11,years!$A$1:$B$6,2,FALSE),FALSE)</f>
        <v>#N/A</v>
      </c>
      <c r="F408" s="9"/>
      <c r="G408" s="9"/>
      <c r="H408" s="9"/>
      <c r="I408" s="21"/>
      <c r="Z408" s="7"/>
    </row>
    <row r="409" spans="1:26" x14ac:dyDescent="0.25">
      <c r="A409" s="22" t="s">
        <v>814</v>
      </c>
      <c r="B409" s="23" t="s">
        <v>815</v>
      </c>
      <c r="C409" s="22"/>
      <c r="D409" s="22"/>
      <c r="E409" s="17" t="e">
        <f>VLOOKUP(B409,happinessALL!$B$8:$H$431,VLOOKUP(frontsheet!$B$11,years!$A$1:$B$6,2,FALSE),FALSE)</f>
        <v>#N/A</v>
      </c>
      <c r="F409" s="9"/>
      <c r="G409" s="9"/>
      <c r="H409" s="9"/>
      <c r="I409" s="21"/>
      <c r="Z409" s="7"/>
    </row>
    <row r="410" spans="1:26" x14ac:dyDescent="0.25">
      <c r="A410" s="22" t="s">
        <v>816</v>
      </c>
      <c r="B410" s="23" t="s">
        <v>817</v>
      </c>
      <c r="C410" s="22"/>
      <c r="D410" s="22"/>
      <c r="E410" s="17" t="e">
        <f>VLOOKUP(B410,happinessALL!$B$8:$H$431,VLOOKUP(frontsheet!$B$11,years!$A$1:$B$6,2,FALSE),FALSE)</f>
        <v>#N/A</v>
      </c>
      <c r="F410" s="9"/>
      <c r="G410" s="9"/>
      <c r="H410" s="9"/>
      <c r="I410" s="21"/>
      <c r="Z410" s="7"/>
    </row>
    <row r="411" spans="1:26" x14ac:dyDescent="0.25">
      <c r="A411" s="22" t="s">
        <v>818</v>
      </c>
      <c r="B411" s="23" t="s">
        <v>819</v>
      </c>
      <c r="C411" s="22"/>
      <c r="D411" s="22"/>
      <c r="E411" s="17" t="e">
        <f>VLOOKUP(B411,happinessALL!$B$8:$H$431,VLOOKUP(frontsheet!$B$11,years!$A$1:$B$6,2,FALSE),FALSE)</f>
        <v>#N/A</v>
      </c>
      <c r="F411" s="9"/>
      <c r="G411" s="9"/>
      <c r="H411" s="9"/>
      <c r="I411" s="21"/>
      <c r="Z411" s="7"/>
    </row>
    <row r="412" spans="1:26" x14ac:dyDescent="0.25">
      <c r="A412" s="22" t="s">
        <v>820</v>
      </c>
      <c r="B412" s="23" t="s">
        <v>821</v>
      </c>
      <c r="C412" s="22"/>
      <c r="D412" s="22"/>
      <c r="E412" s="17" t="e">
        <f>VLOOKUP(B412,happinessALL!$B$8:$H$431,VLOOKUP(frontsheet!$B$11,years!$A$1:$B$6,2,FALSE),FALSE)</f>
        <v>#N/A</v>
      </c>
      <c r="F412" s="9"/>
      <c r="G412" s="9"/>
      <c r="H412" s="9"/>
      <c r="I412" s="21"/>
      <c r="Z412" s="7"/>
    </row>
    <row r="413" spans="1:26" x14ac:dyDescent="0.25">
      <c r="A413" s="22" t="s">
        <v>822</v>
      </c>
      <c r="B413" s="23" t="s">
        <v>823</v>
      </c>
      <c r="C413" s="22"/>
      <c r="D413" s="22"/>
      <c r="E413" s="17" t="e">
        <f>VLOOKUP(B413,happinessALL!$B$8:$H$431,VLOOKUP(frontsheet!$B$11,years!$A$1:$B$6,2,FALSE),FALSE)</f>
        <v>#N/A</v>
      </c>
      <c r="F413" s="9"/>
      <c r="G413" s="9"/>
      <c r="H413" s="9"/>
      <c r="I413" s="21"/>
      <c r="Z413" s="7"/>
    </row>
    <row r="414" spans="1:26" x14ac:dyDescent="0.25">
      <c r="A414" s="22" t="s">
        <v>824</v>
      </c>
      <c r="B414" s="23" t="s">
        <v>825</v>
      </c>
      <c r="C414" s="22"/>
      <c r="D414" s="22"/>
      <c r="E414" s="17" t="e">
        <f>VLOOKUP(B414,happinessALL!$B$8:$H$431,VLOOKUP(frontsheet!$B$11,years!$A$1:$B$6,2,FALSE),FALSE)</f>
        <v>#N/A</v>
      </c>
      <c r="F414" s="9"/>
      <c r="G414" s="9"/>
      <c r="H414" s="9"/>
      <c r="I414" s="21"/>
      <c r="Z414" s="7"/>
    </row>
    <row r="415" spans="1:26" x14ac:dyDescent="0.25">
      <c r="A415" s="22" t="s">
        <v>826</v>
      </c>
      <c r="B415" s="23" t="s">
        <v>827</v>
      </c>
      <c r="C415" s="22"/>
      <c r="D415" s="22"/>
      <c r="E415" s="17" t="e">
        <f>VLOOKUP(B415,happinessALL!$B$8:$H$431,VLOOKUP(frontsheet!$B$11,years!$A$1:$B$6,2,FALSE),FALSE)</f>
        <v>#N/A</v>
      </c>
      <c r="F415" s="9"/>
      <c r="G415" s="9"/>
      <c r="H415" s="9"/>
      <c r="I415" s="21"/>
      <c r="Z415" s="7"/>
    </row>
    <row r="416" spans="1:26" x14ac:dyDescent="0.25">
      <c r="A416" s="22" t="s">
        <v>828</v>
      </c>
      <c r="B416" s="23" t="s">
        <v>829</v>
      </c>
      <c r="C416" s="22"/>
      <c r="D416" s="22"/>
      <c r="E416" s="17" t="e">
        <f>VLOOKUP(B416,happinessALL!$B$8:$H$431,VLOOKUP(frontsheet!$B$11,years!$A$1:$B$6,2,FALSE),FALSE)</f>
        <v>#N/A</v>
      </c>
      <c r="F416" s="9"/>
      <c r="G416" s="9"/>
      <c r="H416" s="9"/>
      <c r="I416" s="21"/>
      <c r="Z416" s="7"/>
    </row>
    <row r="417" spans="1:26" x14ac:dyDescent="0.25">
      <c r="A417" s="22" t="s">
        <v>830</v>
      </c>
      <c r="B417" s="23" t="s">
        <v>831</v>
      </c>
      <c r="C417" s="22"/>
      <c r="D417" s="22"/>
      <c r="E417" s="17" t="e">
        <f>VLOOKUP(B417,happinessALL!$B$8:$H$431,VLOOKUP(frontsheet!$B$11,years!$A$1:$B$6,2,FALSE),FALSE)</f>
        <v>#N/A</v>
      </c>
      <c r="F417" s="9"/>
      <c r="G417" s="9"/>
      <c r="H417" s="9"/>
      <c r="I417" s="21"/>
      <c r="Z417" s="7"/>
    </row>
    <row r="418" spans="1:26" x14ac:dyDescent="0.25">
      <c r="A418" s="22"/>
      <c r="B418" s="23"/>
      <c r="C418" s="22"/>
      <c r="D418" s="22"/>
      <c r="E418" s="9"/>
      <c r="F418" s="9"/>
      <c r="G418" s="9"/>
      <c r="H418" s="9"/>
      <c r="I418" s="21"/>
      <c r="Z418" s="7"/>
    </row>
    <row r="419" spans="1:26" ht="15.6" x14ac:dyDescent="0.25">
      <c r="A419" s="19" t="s">
        <v>832</v>
      </c>
      <c r="B419" s="20" t="s">
        <v>833</v>
      </c>
      <c r="C419" s="45"/>
      <c r="D419" s="45"/>
      <c r="E419" s="17" t="e">
        <f>VLOOKUP(B419,happinessALL!$B$8:$H$431,VLOOKUP(frontsheet!$B$11,years!$A$1:$B$6,2,FALSE),FALSE)</f>
        <v>#N/A</v>
      </c>
      <c r="F419" s="9"/>
      <c r="G419" s="9"/>
      <c r="H419" s="9"/>
      <c r="I419" s="21"/>
      <c r="Z419" s="7"/>
    </row>
    <row r="420" spans="1:26" x14ac:dyDescent="0.25">
      <c r="A420" s="22" t="s">
        <v>834</v>
      </c>
      <c r="B420" s="23" t="s">
        <v>835</v>
      </c>
      <c r="C420" s="22"/>
      <c r="D420" s="22"/>
      <c r="E420" s="17" t="e">
        <f>VLOOKUP(B420,happinessALL!$B$8:$H$431,VLOOKUP(frontsheet!$B$11,years!$A$1:$B$6,2,FALSE),FALSE)</f>
        <v>#N/A</v>
      </c>
      <c r="F420" s="9"/>
      <c r="G420" s="9"/>
      <c r="H420" s="9"/>
      <c r="I420" s="21"/>
      <c r="Z420" s="7"/>
    </row>
    <row r="421" spans="1:26" x14ac:dyDescent="0.25">
      <c r="A421" s="22" t="s">
        <v>836</v>
      </c>
      <c r="B421" s="23" t="s">
        <v>837</v>
      </c>
      <c r="C421" s="22"/>
      <c r="D421" s="22"/>
      <c r="E421" s="17" t="e">
        <f>VLOOKUP(B421,happinessALL!$B$8:$H$431,VLOOKUP(frontsheet!$B$11,years!$A$1:$B$6,2,FALSE),FALSE)</f>
        <v>#N/A</v>
      </c>
      <c r="F421" s="9"/>
      <c r="G421" s="9"/>
      <c r="H421" s="9"/>
      <c r="I421" s="21"/>
      <c r="Z421" s="7"/>
    </row>
    <row r="422" spans="1:26" x14ac:dyDescent="0.25">
      <c r="A422" s="22" t="s">
        <v>838</v>
      </c>
      <c r="B422" s="23" t="s">
        <v>839</v>
      </c>
      <c r="C422" s="22"/>
      <c r="D422" s="22"/>
      <c r="E422" s="17" t="e">
        <f>VLOOKUP(B422,happinessALL!$B$8:$H$431,VLOOKUP(frontsheet!$B$11,years!$A$1:$B$6,2,FALSE),FALSE)</f>
        <v>#N/A</v>
      </c>
      <c r="F422" s="9"/>
      <c r="G422" s="9"/>
      <c r="H422" s="9"/>
      <c r="I422" s="21"/>
      <c r="Z422" s="7"/>
    </row>
    <row r="423" spans="1:26" x14ac:dyDescent="0.25">
      <c r="A423" s="22" t="s">
        <v>840</v>
      </c>
      <c r="B423" s="23" t="s">
        <v>841</v>
      </c>
      <c r="C423" s="22"/>
      <c r="D423" s="22"/>
      <c r="E423" s="17" t="e">
        <f>VLOOKUP(B423,happinessALL!$B$8:$H$431,VLOOKUP(frontsheet!$B$11,years!$A$1:$B$6,2,FALSE),FALSE)</f>
        <v>#N/A</v>
      </c>
      <c r="F423" s="9"/>
      <c r="G423" s="9"/>
      <c r="H423" s="9"/>
      <c r="I423" s="21"/>
      <c r="Z423" s="7"/>
    </row>
    <row r="424" spans="1:26" x14ac:dyDescent="0.25">
      <c r="A424" s="22" t="s">
        <v>842</v>
      </c>
      <c r="B424" s="23" t="s">
        <v>843</v>
      </c>
      <c r="C424" s="22"/>
      <c r="D424" s="22"/>
      <c r="E424" s="17" t="e">
        <f>VLOOKUP(B424,happinessALL!$B$8:$H$431,VLOOKUP(frontsheet!$B$11,years!$A$1:$B$6,2,FALSE),FALSE)</f>
        <v>#N/A</v>
      </c>
      <c r="F424" s="9"/>
      <c r="G424" s="9"/>
      <c r="H424" s="9"/>
      <c r="I424" s="21"/>
      <c r="Z424" s="7"/>
    </row>
    <row r="425" spans="1:26" x14ac:dyDescent="0.25">
      <c r="A425" s="22" t="s">
        <v>844</v>
      </c>
      <c r="B425" s="23" t="s">
        <v>845</v>
      </c>
      <c r="C425" s="22"/>
      <c r="D425" s="22"/>
      <c r="E425" s="17" t="e">
        <f>VLOOKUP(B425,happinessALL!$B$8:$H$431,VLOOKUP(frontsheet!$B$11,years!$A$1:$B$6,2,FALSE),FALSE)</f>
        <v>#N/A</v>
      </c>
      <c r="F425" s="9"/>
      <c r="G425" s="9"/>
      <c r="H425" s="9"/>
      <c r="I425" s="21"/>
      <c r="Z425" s="7"/>
    </row>
    <row r="426" spans="1:26" x14ac:dyDescent="0.25">
      <c r="A426" s="22" t="s">
        <v>846</v>
      </c>
      <c r="B426" s="23" t="s">
        <v>847</v>
      </c>
      <c r="C426" s="22"/>
      <c r="D426" s="22"/>
      <c r="E426" s="17" t="e">
        <f>VLOOKUP(B426,happinessALL!$B$8:$H$431,VLOOKUP(frontsheet!$B$11,years!$A$1:$B$6,2,FALSE),FALSE)</f>
        <v>#N/A</v>
      </c>
      <c r="F426" s="9"/>
      <c r="G426" s="9"/>
      <c r="H426" s="9"/>
      <c r="I426" s="21"/>
      <c r="Z426" s="7"/>
    </row>
    <row r="427" spans="1:26" x14ac:dyDescent="0.25">
      <c r="A427" s="22" t="s">
        <v>848</v>
      </c>
      <c r="B427" s="23" t="s">
        <v>849</v>
      </c>
      <c r="C427" s="22"/>
      <c r="D427" s="22"/>
      <c r="E427" s="17" t="e">
        <f>VLOOKUP(B427,happinessALL!$B$8:$H$431,VLOOKUP(frontsheet!$B$11,years!$A$1:$B$6,2,FALSE),FALSE)</f>
        <v>#N/A</v>
      </c>
      <c r="F427" s="9"/>
      <c r="G427" s="9"/>
      <c r="H427" s="9"/>
      <c r="I427" s="21"/>
      <c r="Z427" s="7"/>
    </row>
    <row r="428" spans="1:26" x14ac:dyDescent="0.25">
      <c r="A428" s="22" t="s">
        <v>850</v>
      </c>
      <c r="B428" s="23" t="s">
        <v>851</v>
      </c>
      <c r="C428" s="22"/>
      <c r="D428" s="22"/>
      <c r="E428" s="17" t="e">
        <f>VLOOKUP(B428,happinessALL!$B$8:$H$431,VLOOKUP(frontsheet!$B$11,years!$A$1:$B$6,2,FALSE),FALSE)</f>
        <v>#N/A</v>
      </c>
      <c r="F428" s="9"/>
      <c r="G428" s="9"/>
      <c r="H428" s="9"/>
      <c r="I428" s="21"/>
      <c r="Z428" s="7"/>
    </row>
    <row r="429" spans="1:26" x14ac:dyDescent="0.25">
      <c r="A429" s="22" t="s">
        <v>852</v>
      </c>
      <c r="B429" s="23" t="s">
        <v>853</v>
      </c>
      <c r="C429" s="22"/>
      <c r="D429" s="22"/>
      <c r="E429" s="17" t="e">
        <f>VLOOKUP(B429,happinessALL!$B$8:$H$431,VLOOKUP(frontsheet!$B$11,years!$A$1:$B$6,2,FALSE),FALSE)</f>
        <v>#N/A</v>
      </c>
      <c r="F429" s="9"/>
      <c r="G429" s="9"/>
      <c r="H429" s="9"/>
      <c r="I429" s="21"/>
      <c r="Z429" s="7"/>
    </row>
    <row r="430" spans="1:26" x14ac:dyDescent="0.25">
      <c r="A430" s="26" t="s">
        <v>854</v>
      </c>
      <c r="B430" s="27" t="s">
        <v>855</v>
      </c>
      <c r="C430" s="26"/>
      <c r="D430" s="26"/>
      <c r="E430" s="17" t="e">
        <f>VLOOKUP(B430,happinessALL!$B$8:$H$431,VLOOKUP(frontsheet!$B$11,years!$A$1:$B$6,2,FALSE),FALSE)</f>
        <v>#N/A</v>
      </c>
      <c r="F430" s="28"/>
      <c r="G430" s="9"/>
      <c r="H430" s="9"/>
      <c r="I430" s="21"/>
      <c r="Z430" s="7"/>
    </row>
    <row r="431" spans="1:26" x14ac:dyDescent="0.25">
      <c r="G431" s="9"/>
      <c r="H431" s="9"/>
      <c r="I431" s="21"/>
      <c r="Z431" s="7"/>
    </row>
    <row r="432" spans="1:26" ht="145.19999999999999" x14ac:dyDescent="0.25">
      <c r="A432" s="13" t="s">
        <v>877</v>
      </c>
      <c r="B432" s="13"/>
      <c r="C432" s="13"/>
      <c r="D432" s="13"/>
      <c r="E432" s="13"/>
      <c r="F432" s="13"/>
      <c r="G432" s="9"/>
      <c r="H432" s="9"/>
      <c r="I432" s="21"/>
      <c r="Z432" s="7"/>
    </row>
    <row r="433" spans="1:46" x14ac:dyDescent="0.25">
      <c r="A433" s="22" t="s">
        <v>857</v>
      </c>
      <c r="B433" s="22"/>
      <c r="C433" s="22"/>
      <c r="D433" s="22"/>
      <c r="E433" s="22"/>
      <c r="F433" s="22"/>
      <c r="G433" s="9"/>
      <c r="H433" s="9"/>
      <c r="I433" s="21"/>
      <c r="Z433" s="7"/>
    </row>
    <row r="434" spans="1:46" x14ac:dyDescent="0.25">
      <c r="A434" s="31" t="s">
        <v>858</v>
      </c>
      <c r="B434" s="3"/>
      <c r="C434" s="3"/>
      <c r="D434" s="3"/>
      <c r="E434" s="3"/>
      <c r="F434" s="3"/>
      <c r="G434" s="9"/>
      <c r="H434" s="9"/>
      <c r="I434" s="21"/>
      <c r="Z434" s="7"/>
    </row>
    <row r="435" spans="1:46" ht="303.60000000000002" x14ac:dyDescent="0.25">
      <c r="A435" s="97" t="s">
        <v>859</v>
      </c>
      <c r="B435" s="97"/>
      <c r="C435" s="97"/>
      <c r="D435" s="97"/>
      <c r="E435" s="97"/>
      <c r="F435" s="97"/>
      <c r="G435" s="9"/>
      <c r="H435" s="9"/>
      <c r="I435" s="21"/>
      <c r="M435" s="30"/>
      <c r="N435" s="30"/>
      <c r="Z435" s="7"/>
    </row>
    <row r="436" spans="1:46" ht="290.39999999999998" x14ac:dyDescent="0.25">
      <c r="A436" s="98" t="s">
        <v>860</v>
      </c>
      <c r="B436" s="22"/>
      <c r="C436" s="22"/>
      <c r="D436" s="22"/>
      <c r="E436" s="22"/>
      <c r="F436" s="22"/>
      <c r="G436" s="9"/>
      <c r="H436" s="9"/>
      <c r="I436" s="21"/>
      <c r="M436" s="3"/>
      <c r="N436" s="3"/>
      <c r="O436" s="2"/>
      <c r="P436" s="2"/>
      <c r="Q436" s="22"/>
      <c r="R436" s="22"/>
      <c r="Z436" s="7"/>
    </row>
    <row r="437" spans="1:46" x14ac:dyDescent="0.25">
      <c r="A437" s="7" t="s">
        <v>861</v>
      </c>
      <c r="E437" s="9"/>
      <c r="F437" s="9"/>
      <c r="G437" s="9"/>
      <c r="H437" s="9"/>
      <c r="I437" s="21"/>
      <c r="M437" s="30"/>
      <c r="N437" s="30"/>
      <c r="O437" s="2"/>
      <c r="P437" s="2"/>
      <c r="Q437" s="22"/>
      <c r="R437" s="22"/>
      <c r="Z437" s="7"/>
    </row>
    <row r="438" spans="1:46" x14ac:dyDescent="0.25">
      <c r="A438" s="7" t="s">
        <v>862</v>
      </c>
      <c r="E438" s="9"/>
      <c r="F438" s="9"/>
      <c r="G438" s="9"/>
      <c r="H438" s="9"/>
      <c r="I438" s="21"/>
      <c r="M438" s="30"/>
      <c r="N438" s="30"/>
      <c r="O438" s="32"/>
      <c r="P438" s="32"/>
      <c r="Q438" s="32"/>
      <c r="R438" s="32"/>
      <c r="Z438" s="7"/>
    </row>
    <row r="439" spans="1:46" x14ac:dyDescent="0.25">
      <c r="E439" s="9"/>
      <c r="F439" s="9"/>
      <c r="G439" s="9"/>
      <c r="H439" s="9"/>
      <c r="I439" s="21"/>
      <c r="O439" s="2"/>
      <c r="P439" s="2"/>
      <c r="Q439" s="22"/>
      <c r="R439" s="22"/>
      <c r="Z439" s="7"/>
    </row>
    <row r="440" spans="1:46" ht="198" x14ac:dyDescent="0.25">
      <c r="A440" s="99" t="s">
        <v>863</v>
      </c>
      <c r="B440" s="99"/>
      <c r="C440" s="99"/>
      <c r="D440" s="99"/>
      <c r="E440" s="99"/>
      <c r="F440" s="99"/>
      <c r="G440" s="9"/>
      <c r="H440" s="9"/>
      <c r="I440" s="21"/>
      <c r="Z440" s="7"/>
    </row>
    <row r="441" spans="1:46" x14ac:dyDescent="0.25">
      <c r="A441" s="99"/>
      <c r="B441" s="99"/>
      <c r="C441" s="99"/>
      <c r="D441" s="99"/>
      <c r="E441" s="99"/>
      <c r="F441" s="99"/>
      <c r="G441" s="9"/>
      <c r="H441" s="9"/>
      <c r="I441" s="21"/>
      <c r="Z441" s="7"/>
    </row>
    <row r="442" spans="1:46" x14ac:dyDescent="0.25">
      <c r="A442" s="34"/>
      <c r="B442" s="34"/>
      <c r="C442" s="34"/>
      <c r="D442" s="34"/>
      <c r="E442" s="34"/>
      <c r="F442" s="34"/>
      <c r="G442" s="9"/>
      <c r="H442" s="9"/>
      <c r="I442" s="21"/>
      <c r="M442" s="43"/>
      <c r="N442" s="11"/>
      <c r="Z442" s="7"/>
    </row>
    <row r="443" spans="1:46" ht="290.39999999999998" x14ac:dyDescent="0.25">
      <c r="A443" s="96" t="s">
        <v>869</v>
      </c>
      <c r="B443" s="96"/>
      <c r="C443" s="96"/>
      <c r="D443" s="96"/>
      <c r="E443" s="96"/>
      <c r="F443" s="96"/>
      <c r="G443" s="9"/>
      <c r="H443" s="9"/>
      <c r="I443" s="21"/>
      <c r="M443" s="56" t="s">
        <v>866</v>
      </c>
      <c r="N443" s="56"/>
      <c r="O443" s="43"/>
      <c r="P443" s="43"/>
      <c r="Z443" s="7"/>
    </row>
    <row r="444" spans="1:46" x14ac:dyDescent="0.25">
      <c r="A444" s="96"/>
      <c r="B444" s="96"/>
      <c r="C444" s="96"/>
      <c r="D444" s="96"/>
      <c r="E444" s="96"/>
      <c r="F444" s="96"/>
      <c r="G444" s="9"/>
      <c r="H444" s="9"/>
      <c r="I444" s="21"/>
      <c r="M444" s="56" t="s">
        <v>868</v>
      </c>
      <c r="N444" s="57"/>
      <c r="O444" s="57"/>
      <c r="P444" s="58"/>
      <c r="Z444" s="7"/>
    </row>
    <row r="445" spans="1:46" x14ac:dyDescent="0.25">
      <c r="A445" s="44" t="s">
        <v>874</v>
      </c>
      <c r="B445" s="44"/>
      <c r="C445" s="44"/>
      <c r="D445" s="44"/>
      <c r="E445" s="44"/>
      <c r="F445" s="44"/>
      <c r="G445" s="9"/>
      <c r="H445" s="9"/>
      <c r="I445" s="21"/>
      <c r="M445" s="56" t="s">
        <v>871</v>
      </c>
      <c r="N445" s="57"/>
      <c r="O445" s="57"/>
      <c r="P445" s="58"/>
      <c r="Z445" s="7"/>
    </row>
    <row r="446" spans="1:46" x14ac:dyDescent="0.25">
      <c r="G446" s="9"/>
      <c r="H446" s="9"/>
      <c r="I446" s="21"/>
      <c r="M446" s="56" t="s">
        <v>873</v>
      </c>
      <c r="N446" s="57"/>
      <c r="O446" s="57"/>
      <c r="P446" s="58"/>
      <c r="V446" s="22"/>
      <c r="W446" s="22"/>
      <c r="X446" s="22"/>
      <c r="Y446" s="22"/>
      <c r="Z446" s="7"/>
    </row>
    <row r="447" spans="1:46" x14ac:dyDescent="0.25">
      <c r="A447" s="106" t="s">
        <v>875</v>
      </c>
      <c r="B447" s="106"/>
      <c r="C447" s="47"/>
      <c r="D447" s="47"/>
      <c r="E447" s="9"/>
      <c r="F447" s="9"/>
      <c r="G447" s="9"/>
      <c r="H447" s="9"/>
      <c r="I447" s="21"/>
      <c r="M447" s="44"/>
      <c r="N447" s="44"/>
      <c r="O447" s="57"/>
      <c r="P447" s="58"/>
      <c r="V447" s="22"/>
      <c r="W447" s="22"/>
      <c r="X447" s="22"/>
      <c r="Y447" s="22"/>
      <c r="Z447" s="7"/>
      <c r="AQ447" s="22"/>
      <c r="AR447" s="22"/>
      <c r="AS447" s="22"/>
      <c r="AT447" s="22"/>
    </row>
    <row r="448" spans="1:46" x14ac:dyDescent="0.25">
      <c r="G448" s="9"/>
      <c r="H448" s="9"/>
      <c r="I448" s="21"/>
      <c r="V448" s="32"/>
      <c r="W448" s="32"/>
      <c r="X448" s="32"/>
      <c r="Y448" s="32"/>
      <c r="Z448" s="7"/>
      <c r="AQ448" s="22"/>
      <c r="AR448" s="22"/>
      <c r="AS448" s="22"/>
      <c r="AT448" s="22"/>
    </row>
    <row r="449" spans="1:47" x14ac:dyDescent="0.25">
      <c r="G449" s="28"/>
      <c r="H449" s="28"/>
      <c r="I449" s="29"/>
      <c r="V449" s="22"/>
      <c r="W449" s="22"/>
      <c r="X449" s="22"/>
      <c r="Y449" s="22"/>
      <c r="AJ449" s="22"/>
      <c r="AK449" s="22"/>
      <c r="AL449" s="22"/>
      <c r="AM449" s="22"/>
      <c r="AQ449" s="32"/>
      <c r="AR449" s="32"/>
      <c r="AS449" s="32"/>
      <c r="AT449" s="32"/>
    </row>
    <row r="450" spans="1:47" x14ac:dyDescent="0.25">
      <c r="AJ450" s="22"/>
      <c r="AK450" s="22"/>
      <c r="AL450" s="22"/>
      <c r="AM450" s="22"/>
      <c r="AQ450" s="22"/>
      <c r="AR450" s="22"/>
      <c r="AS450" s="22"/>
      <c r="AT450" s="22"/>
    </row>
    <row r="451" spans="1:47" ht="13.2" customHeight="1" x14ac:dyDescent="0.25">
      <c r="G451" s="13"/>
      <c r="H451" s="13"/>
      <c r="I451" s="13"/>
      <c r="J451" s="13"/>
      <c r="K451" s="13"/>
      <c r="U451" s="22"/>
      <c r="AG451" s="22"/>
      <c r="AJ451" s="32"/>
      <c r="AK451" s="32"/>
      <c r="AL451" s="32"/>
      <c r="AM451" s="32"/>
      <c r="AP451" s="22"/>
      <c r="AU451" s="22"/>
    </row>
    <row r="452" spans="1:47" x14ac:dyDescent="0.25">
      <c r="G452" s="22"/>
      <c r="H452" s="22"/>
      <c r="I452" s="22"/>
      <c r="J452" s="22"/>
      <c r="K452" s="22"/>
      <c r="L452" s="22"/>
      <c r="U452" s="22"/>
      <c r="AB452" s="22"/>
      <c r="AG452" s="22"/>
      <c r="AJ452" s="22"/>
      <c r="AK452" s="22"/>
      <c r="AL452" s="22"/>
      <c r="AM452" s="22"/>
      <c r="AP452" s="22"/>
      <c r="AU452" s="22"/>
    </row>
    <row r="453" spans="1:47" s="22" customFormat="1" x14ac:dyDescent="0.25">
      <c r="A453" s="7"/>
      <c r="B453" s="7"/>
      <c r="C453" s="7"/>
      <c r="D453" s="7"/>
      <c r="E453" s="7"/>
      <c r="F453" s="7"/>
      <c r="J453" s="3"/>
      <c r="K453" s="3"/>
      <c r="L453" s="3"/>
      <c r="M453" s="7"/>
      <c r="N453" s="7"/>
      <c r="O453" s="7"/>
      <c r="P453" s="7"/>
      <c r="Q453" s="7"/>
      <c r="R453" s="7"/>
      <c r="U453" s="32"/>
      <c r="V453" s="7"/>
      <c r="W453" s="7"/>
      <c r="X453" s="10"/>
      <c r="Y453" s="7"/>
      <c r="Z453" s="33"/>
      <c r="AG453" s="32"/>
      <c r="AJ453" s="7"/>
      <c r="AK453" s="7"/>
      <c r="AL453" s="7"/>
      <c r="AM453" s="7"/>
      <c r="AP453" s="32"/>
      <c r="AQ453" s="7"/>
      <c r="AR453" s="7"/>
      <c r="AS453" s="7"/>
      <c r="AT453" s="7"/>
      <c r="AU453" s="32"/>
    </row>
    <row r="454" spans="1:47" s="22" customFormat="1" ht="13.2" customHeight="1" x14ac:dyDescent="0.25">
      <c r="A454" s="7"/>
      <c r="B454" s="7"/>
      <c r="C454" s="7"/>
      <c r="D454" s="7"/>
      <c r="E454" s="7"/>
      <c r="F454" s="7"/>
      <c r="G454" s="97"/>
      <c r="H454" s="97"/>
      <c r="I454" s="97"/>
      <c r="J454" s="97"/>
      <c r="K454" s="97"/>
      <c r="L454" s="97"/>
      <c r="M454" s="7"/>
      <c r="N454" s="7"/>
      <c r="O454" s="7"/>
      <c r="P454" s="7"/>
      <c r="Q454" s="7"/>
      <c r="R454" s="7"/>
      <c r="V454" s="7"/>
      <c r="W454" s="7"/>
      <c r="X454" s="10"/>
      <c r="Y454" s="7"/>
      <c r="Z454" s="10"/>
      <c r="AB454" s="32"/>
      <c r="AJ454" s="7"/>
      <c r="AK454" s="7"/>
      <c r="AL454" s="7"/>
      <c r="AM454" s="7"/>
      <c r="AQ454" s="7"/>
      <c r="AR454" s="7"/>
      <c r="AS454" s="7"/>
      <c r="AT454" s="7"/>
    </row>
    <row r="455" spans="1:47" s="32" customFormat="1" ht="27.75" customHeight="1" x14ac:dyDescent="0.25">
      <c r="A455" s="7"/>
      <c r="B455" s="7"/>
      <c r="C455" s="7"/>
      <c r="D455" s="7"/>
      <c r="E455" s="7"/>
      <c r="F455" s="7"/>
      <c r="G455" s="22"/>
      <c r="H455" s="22"/>
      <c r="I455" s="22"/>
      <c r="J455" s="22"/>
      <c r="K455" s="22"/>
      <c r="L455" s="22"/>
      <c r="M455" s="7"/>
      <c r="N455" s="7"/>
      <c r="O455" s="7"/>
      <c r="P455" s="7"/>
      <c r="Q455" s="7"/>
      <c r="R455" s="7"/>
      <c r="U455" s="7"/>
      <c r="V455" s="7"/>
      <c r="W455" s="7"/>
      <c r="X455" s="10"/>
      <c r="Y455" s="7"/>
      <c r="Z455" s="10"/>
      <c r="AB455" s="22"/>
      <c r="AG455" s="7"/>
      <c r="AJ455" s="7"/>
      <c r="AK455" s="7"/>
      <c r="AL455" s="7"/>
      <c r="AM455" s="7"/>
      <c r="AP455" s="7"/>
      <c r="AQ455" s="7"/>
      <c r="AR455" s="7"/>
      <c r="AS455" s="7"/>
      <c r="AT455" s="7"/>
      <c r="AU455" s="7"/>
    </row>
    <row r="456" spans="1:47" s="22" customFormat="1" ht="27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U456" s="7"/>
      <c r="V456" s="7"/>
      <c r="W456" s="7"/>
      <c r="X456" s="7"/>
      <c r="Y456" s="7"/>
      <c r="Z456" s="10"/>
      <c r="AB456" s="7"/>
      <c r="AG456" s="7"/>
      <c r="AJ456" s="7"/>
      <c r="AK456" s="7"/>
      <c r="AL456" s="7"/>
      <c r="AM456" s="7"/>
      <c r="AP456" s="7"/>
      <c r="AQ456" s="7"/>
      <c r="AR456" s="7"/>
      <c r="AS456" s="7"/>
      <c r="AT456" s="7"/>
      <c r="AU456" s="7"/>
    </row>
    <row r="459" spans="1:47" ht="13.2" customHeight="1" x14ac:dyDescent="0.25">
      <c r="G459" s="99"/>
      <c r="H459" s="99"/>
      <c r="I459" s="99"/>
      <c r="J459" s="43" t="s">
        <v>864</v>
      </c>
      <c r="K459" s="43"/>
      <c r="L459" s="43"/>
    </row>
    <row r="460" spans="1:47" ht="13.5" customHeight="1" x14ac:dyDescent="0.25">
      <c r="G460" s="99"/>
      <c r="H460" s="99"/>
      <c r="I460" s="99"/>
      <c r="J460" s="53" t="s">
        <v>865</v>
      </c>
      <c r="K460" s="54"/>
      <c r="L460" s="55"/>
    </row>
    <row r="461" spans="1:47" ht="12.75" customHeight="1" x14ac:dyDescent="0.25">
      <c r="G461" s="35"/>
      <c r="H461" s="35"/>
      <c r="I461" s="35"/>
      <c r="J461" s="59" t="s">
        <v>867</v>
      </c>
      <c r="K461" s="60"/>
      <c r="L461" s="61"/>
    </row>
    <row r="462" spans="1:47" ht="13.2" customHeight="1" x14ac:dyDescent="0.25">
      <c r="G462" s="96"/>
      <c r="H462" s="96"/>
      <c r="I462" s="96"/>
      <c r="J462" s="62" t="s">
        <v>870</v>
      </c>
      <c r="K462" s="63"/>
      <c r="L462" s="64"/>
    </row>
    <row r="463" spans="1:47" ht="12.75" customHeight="1" x14ac:dyDescent="0.25">
      <c r="G463" s="96"/>
      <c r="H463" s="96"/>
      <c r="I463" s="96"/>
      <c r="J463" s="65" t="s">
        <v>872</v>
      </c>
      <c r="K463" s="66"/>
      <c r="L463" s="67"/>
    </row>
    <row r="464" spans="1:47" x14ac:dyDescent="0.25">
      <c r="G464" s="44"/>
      <c r="H464" s="44"/>
      <c r="I464" s="44"/>
      <c r="J464" s="44"/>
      <c r="K464" s="44"/>
      <c r="L464" s="44"/>
    </row>
    <row r="466" spans="7:9" x14ac:dyDescent="0.25">
      <c r="G466" s="9"/>
      <c r="H466" s="9"/>
      <c r="I466" s="9"/>
    </row>
  </sheetData>
  <mergeCells count="3">
    <mergeCell ref="A447:B447"/>
    <mergeCell ref="F3:I3"/>
    <mergeCell ref="F4:H5"/>
  </mergeCells>
  <conditionalFormatting sqref="C69:C90">
    <cfRule type="cellIs" priority="28" stopIfTrue="1" operator="equal">
      <formula>"#"</formula>
    </cfRule>
  </conditionalFormatting>
  <conditionalFormatting sqref="C134:C166">
    <cfRule type="cellIs" priority="26" stopIfTrue="1" operator="equal">
      <formula>"#"</formula>
    </cfRule>
  </conditionalFormatting>
  <conditionalFormatting sqref="C221:C253">
    <cfRule type="cellIs" priority="24" stopIfTrue="1" operator="equal">
      <formula>"#"</formula>
    </cfRule>
  </conditionalFormatting>
  <conditionalFormatting sqref="E7:E122">
    <cfRule type="expression" dxfId="94" priority="1461" stopIfTrue="1">
      <formula>IF((F7&gt;20),TRUE,FALSE)=TRUE</formula>
    </cfRule>
    <cfRule type="expression" priority="1460" stopIfTrue="1">
      <formula>IF((W65091&lt;=5),TRUE,FALSE)=TRUE</formula>
    </cfRule>
    <cfRule type="expression" dxfId="93" priority="1463" stopIfTrue="1">
      <formula>IF(AND(F7&gt;5,F7&lt;=10),TRUE,FALSE)=TRUE</formula>
    </cfRule>
    <cfRule type="expression" dxfId="92" priority="1462" stopIfTrue="1">
      <formula>IF(AND(F7&gt;10,F7&lt;=20),TRUE,FALSE)=TRUE</formula>
    </cfRule>
  </conditionalFormatting>
  <conditionalFormatting sqref="E123">
    <cfRule type="expression" dxfId="91" priority="1467" stopIfTrue="1">
      <formula>IF(AND(F123&gt;5,F123&lt;=10),TRUE,FALSE)=TRUE</formula>
    </cfRule>
    <cfRule type="expression" dxfId="90" priority="1466" stopIfTrue="1">
      <formula>IF(AND(F123&gt;10,F123&lt;=20),TRUE,FALSE)=TRUE</formula>
    </cfRule>
    <cfRule type="expression" dxfId="89" priority="1465" stopIfTrue="1">
      <formula>IF((F123&gt;20),TRUE,FALSE)=TRUE</formula>
    </cfRule>
    <cfRule type="expression" priority="1464" stopIfTrue="1">
      <formula>IF((W65209&lt;=5),TRUE,FALSE)=TRUE</formula>
    </cfRule>
  </conditionalFormatting>
  <conditionalFormatting sqref="E124:E214">
    <cfRule type="expression" dxfId="88" priority="1471" stopIfTrue="1">
      <formula>IF(AND(F124&gt;5,F124&lt;=10),TRUE,FALSE)=TRUE</formula>
    </cfRule>
    <cfRule type="expression" dxfId="87" priority="1470" stopIfTrue="1">
      <formula>IF(AND(F124&gt;10,F124&lt;=20),TRUE,FALSE)=TRUE</formula>
    </cfRule>
    <cfRule type="expression" dxfId="86" priority="1469" stopIfTrue="1">
      <formula>IF((F124&gt;20),TRUE,FALSE)=TRUE</formula>
    </cfRule>
    <cfRule type="expression" priority="1468" stopIfTrue="1">
      <formula>IF((W65214&lt;=5),TRUE,FALSE)=TRUE</formula>
    </cfRule>
  </conditionalFormatting>
  <conditionalFormatting sqref="E215:E216">
    <cfRule type="expression" dxfId="85" priority="1413" stopIfTrue="1">
      <formula>IF(AND(F215&gt;5,F215&lt;=10),TRUE,FALSE)=TRUE</formula>
    </cfRule>
    <cfRule type="expression" dxfId="84" priority="1412" stopIfTrue="1">
      <formula>IF(AND(F215&gt;10,F215&lt;=20),TRUE,FALSE)=TRUE</formula>
    </cfRule>
    <cfRule type="expression" dxfId="83" priority="1411" stopIfTrue="1">
      <formula>IF((F215&gt;20),TRUE,FALSE)=TRUE</formula>
    </cfRule>
    <cfRule type="expression" priority="1410" stopIfTrue="1">
      <formula>IF((W65306&lt;=5),TRUE,FALSE)=TRUE</formula>
    </cfRule>
  </conditionalFormatting>
  <conditionalFormatting sqref="E217:E268">
    <cfRule type="expression" dxfId="82" priority="1355" stopIfTrue="1">
      <formula>IF(AND(F217&gt;5,F217&lt;=10),TRUE,FALSE)=TRUE</formula>
    </cfRule>
    <cfRule type="expression" priority="1352" stopIfTrue="1">
      <formula>IF((W65309&lt;=5),TRUE,FALSE)=TRUE</formula>
    </cfRule>
    <cfRule type="expression" dxfId="81" priority="1353" stopIfTrue="1">
      <formula>IF((F217&gt;20),TRUE,FALSE)=TRUE</formula>
    </cfRule>
    <cfRule type="expression" dxfId="80" priority="1354" stopIfTrue="1">
      <formula>IF(AND(F217&gt;10,F217&lt;=20),TRUE,FALSE)=TRUE</formula>
    </cfRule>
  </conditionalFormatting>
  <conditionalFormatting sqref="E269:E333">
    <cfRule type="expression" dxfId="79" priority="1475" stopIfTrue="1">
      <formula>IF(AND(F269&gt;5,F269&lt;=10),TRUE,FALSE)=TRUE</formula>
    </cfRule>
    <cfRule type="expression" dxfId="78" priority="1474" stopIfTrue="1">
      <formula>IF(AND(F269&gt;10,F269&lt;=20),TRUE,FALSE)=TRUE</formula>
    </cfRule>
    <cfRule type="expression" dxfId="77" priority="1473" stopIfTrue="1">
      <formula>IF((F269&gt;20),TRUE,FALSE)=TRUE</formula>
    </cfRule>
    <cfRule type="expression" priority="1472" stopIfTrue="1">
      <formula>IF((W65365&lt;=5),TRUE,FALSE)=TRUE</formula>
    </cfRule>
  </conditionalFormatting>
  <conditionalFormatting sqref="E332:E347">
    <cfRule type="expression" priority="1414" stopIfTrue="1">
      <formula>IF((W65429&lt;=5),TRUE,FALSE)=TRUE</formula>
    </cfRule>
    <cfRule type="expression" dxfId="76" priority="1415" stopIfTrue="1">
      <formula>IF((F332&gt;20),TRUE,FALSE)=TRUE</formula>
    </cfRule>
    <cfRule type="expression" dxfId="75" priority="1417" stopIfTrue="1">
      <formula>IF(AND(F332&gt;5,F332&lt;=10),TRUE,FALSE)=TRUE</formula>
    </cfRule>
    <cfRule type="expression" dxfId="74" priority="1416" stopIfTrue="1">
      <formula>IF(AND(F332&gt;10,F332&lt;=20),TRUE,FALSE)=TRUE</formula>
    </cfRule>
  </conditionalFormatting>
  <conditionalFormatting sqref="E334:E347">
    <cfRule type="expression" priority="1356" stopIfTrue="1">
      <formula>IF((W65432&lt;=5),TRUE,FALSE)=TRUE</formula>
    </cfRule>
    <cfRule type="expression" dxfId="73" priority="1359" stopIfTrue="1">
      <formula>IF(AND(F334&gt;5,F334&lt;=10),TRUE,FALSE)=TRUE</formula>
    </cfRule>
    <cfRule type="expression" dxfId="72" priority="1358" stopIfTrue="1">
      <formula>IF(AND(F334&gt;10,F334&lt;=20),TRUE,FALSE)=TRUE</formula>
    </cfRule>
    <cfRule type="expression" dxfId="71" priority="1357" stopIfTrue="1">
      <formula>IF((F334&gt;20),TRUE,FALSE)=TRUE</formula>
    </cfRule>
  </conditionalFormatting>
  <conditionalFormatting sqref="E348:E359 E361:E383 E385:E417 E419:E430">
    <cfRule type="expression" dxfId="70" priority="1419" stopIfTrue="1">
      <formula>IF((F348&gt;20),TRUE,FALSE)=TRUE</formula>
    </cfRule>
    <cfRule type="expression" dxfId="69" priority="1420" stopIfTrue="1">
      <formula>IF(AND(F348&gt;10,F348&lt;=20),TRUE,FALSE)=TRUE</formula>
    </cfRule>
    <cfRule type="expression" dxfId="68" priority="1421" stopIfTrue="1">
      <formula>IF(AND(F348&gt;5,F348&lt;=10),TRUE,FALSE)=TRUE</formula>
    </cfRule>
  </conditionalFormatting>
  <conditionalFormatting sqref="E348:E359">
    <cfRule type="expression" priority="1476" stopIfTrue="1">
      <formula>IF((W65451&lt;=5),TRUE,FALSE)=TRUE</formula>
    </cfRule>
    <cfRule type="expression" dxfId="67" priority="1477" stopIfTrue="1">
      <formula>IF((F348&gt;20),TRUE,FALSE)=TRUE</formula>
    </cfRule>
    <cfRule type="expression" dxfId="66" priority="1478" stopIfTrue="1">
      <formula>IF(AND(F348&gt;10,F348&lt;=20),TRUE,FALSE)=TRUE</formula>
    </cfRule>
    <cfRule type="expression" dxfId="65" priority="1479" stopIfTrue="1">
      <formula>IF(AND(F348&gt;5,F348&lt;=10),TRUE,FALSE)=TRUE</formula>
    </cfRule>
  </conditionalFormatting>
  <conditionalFormatting sqref="E360:E430">
    <cfRule type="expression" dxfId="64" priority="1363" stopIfTrue="1">
      <formula>IF(AND(F360&gt;5,F360&lt;=10),TRUE,FALSE)=TRUE</formula>
    </cfRule>
    <cfRule type="expression" dxfId="63" priority="1361" stopIfTrue="1">
      <formula>IF((F360&gt;20),TRUE,FALSE)=TRUE</formula>
    </cfRule>
    <cfRule type="expression" dxfId="62" priority="1362" stopIfTrue="1">
      <formula>IF(AND(F360&gt;10,F360&lt;=20),TRUE,FALSE)=TRUE</formula>
    </cfRule>
    <cfRule type="expression" priority="1360" stopIfTrue="1">
      <formula>IF((W65465&lt;=5),TRUE,FALSE)=TRUE</formula>
    </cfRule>
  </conditionalFormatting>
  <conditionalFormatting sqref="E361:E383 E385:E417 E419:E430 E348:E359">
    <cfRule type="expression" priority="1418" stopIfTrue="1">
      <formula>IF((W65452&lt;=5),TRUE,FALSE)=TRUE</formula>
    </cfRule>
  </conditionalFormatting>
  <conditionalFormatting sqref="E440:F441 A440:A441 M442:N446 O443:P447 G459:I460 J459:L463">
    <cfRule type="cellIs" dxfId="61" priority="41" stopIfTrue="1" operator="equal">
      <formula>"#"</formula>
    </cfRule>
  </conditionalFormatting>
  <conditionalFormatting sqref="F7:F430">
    <cfRule type="expression" dxfId="60" priority="43" stopIfTrue="1">
      <formula>IF(AND(F7&gt;5,F7&lt;=10),TRUE,FALSE)=TRUE</formula>
    </cfRule>
    <cfRule type="expression" dxfId="59" priority="42" stopIfTrue="1">
      <formula>IF(AND(F7&gt;10,F7&lt;=20),TRUE,FALSE)=TRUE</formula>
    </cfRule>
    <cfRule type="cellIs" dxfId="58" priority="47" stopIfTrue="1" operator="greaterThan">
      <formula>20</formula>
    </cfRule>
    <cfRule type="cellIs" priority="46" stopIfTrue="1" operator="lessThanOrEqual">
      <formula>5</formula>
    </cfRule>
  </conditionalFormatting>
  <conditionalFormatting sqref="F440:F441">
    <cfRule type="cellIs" dxfId="57" priority="36" stopIfTrue="1" operator="between">
      <formula>5</formula>
      <formula>10</formula>
    </cfRule>
    <cfRule type="cellIs" dxfId="56" priority="37" stopIfTrue="1" operator="lessThanOrEqual">
      <formula>5</formula>
    </cfRule>
    <cfRule type="cellIs" dxfId="55" priority="35" stopIfTrue="1" operator="between">
      <formula>10</formula>
      <formula>20</formula>
    </cfRule>
    <cfRule type="cellIs" dxfId="54" priority="34" stopIfTrue="1" operator="greaterThan">
      <formula>20</formula>
    </cfRule>
  </conditionalFormatting>
  <conditionalFormatting sqref="G7:H449 E222 I230">
    <cfRule type="cellIs" dxfId="53" priority="45" stopIfTrue="1" operator="equal">
      <formula>"x"</formula>
    </cfRule>
  </conditionalFormatting>
  <conditionalFormatting sqref="M331:M354 O331:P354">
    <cfRule type="cellIs" priority="6" stopIfTrue="1" operator="equal">
      <formula>"#"</formula>
    </cfRule>
  </conditionalFormatting>
  <conditionalFormatting sqref="O318:P326">
    <cfRule type="cellIs" priority="20" stopIfTrue="1" operator="equal">
      <formula>"#"</formula>
    </cfRule>
  </conditionalFormatting>
  <conditionalFormatting sqref="P6">
    <cfRule type="cellIs" priority="44" stopIfTrue="1" operator="equal">
      <formula>"#"</formula>
    </cfRule>
  </conditionalFormatting>
  <conditionalFormatting sqref="U3">
    <cfRule type="cellIs" priority="21" stopIfTrue="1" operator="equal">
      <formula>"#"</formula>
    </cfRule>
  </conditionalFormatting>
  <conditionalFormatting sqref="U1:AU1 U2:V2 AA2:AB7 AO2:AQ21 W2:Z42 AC2:AF44 AK2:AN50 AR2:AU91 AG2:AG96 AU2:AU96 U4:V12 AB7:AB44 E7:I122 O7:O314 AA8:AA42 C12:C23 V13:V42 U13:U96 AQ21:AQ91 AO22:AO50 AP22:AP96 V43:AA44 V47:Y91 Z47:Z96 AB47:AB97 AA47:AA98 AC47:AF98 AN51:AO98 AQ92:AT92 C93:C131 E123:F430 G123:I449 C169:C218 C256:C325 C328:C359">
    <cfRule type="cellIs" priority="30" stopIfTrue="1" operator="equal">
      <formula>"#"</formula>
    </cfRule>
  </conditionalFormatting>
  <conditionalFormatting sqref="V45:AF46">
    <cfRule type="cellIs" priority="3" stopIfTrue="1" operator="equal">
      <formula>"#"</formula>
    </cfRule>
  </conditionalFormatting>
  <conditionalFormatting sqref="AH2:AJ9 AJ10:AJ50 AH10:AI98 C26:C66">
    <cfRule type="cellIs" priority="29" stopIfTrue="1" operator="equal">
      <formula>"#"</formula>
    </cfRule>
  </conditionalFormatting>
  <conditionalFormatting sqref="AJ51:AM94">
    <cfRule type="cellIs" priority="2" stopIfTrue="1" operator="equal">
      <formula>"#"</formula>
    </cfRule>
  </conditionalFormatting>
  <conditionalFormatting sqref="AS95">
    <cfRule type="cellIs" priority="1" stopIfTrue="1" operator="equal">
      <formula>"#"</formula>
    </cfRule>
  </conditionalFormatting>
  <hyperlinks>
    <hyperlink ref="A447" location="Contents!A1" display="Main table contents" xr:uid="{00000000-0004-0000-0600-000000000000}"/>
    <hyperlink ref="A454:L454" r:id="rId1" display="4 Northern Ireland reformed its local government boundaries in April 2015. Estimates have been provided by the 11 newly created boundaries. For more information see http://www.doeni.gov.uk/local_government_reform" xr:uid="{00000000-0004-0000-0600-000001000000}"/>
    <hyperlink ref="A445" r:id="rId2" xr:uid="{00000000-0004-0000-0600-000002000000}"/>
  </hyperlinks>
  <pageMargins left="0.7" right="0.7" top="0.75" bottom="0.75" header="0.3" footer="0.3"/>
  <pageSetup paperSize="9" orientation="portrait" horizontalDpi="4294967295" verticalDpi="4294967295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U464"/>
  <sheetViews>
    <sheetView topLeftCell="AG1" zoomScale="115" zoomScaleNormal="115" workbookViewId="0">
      <selection activeCell="AR1" sqref="AR1:AR91"/>
    </sheetView>
  </sheetViews>
  <sheetFormatPr defaultRowHeight="13.2" x14ac:dyDescent="0.25"/>
  <cols>
    <col min="1" max="1" width="10.88671875" style="7" customWidth="1"/>
    <col min="2" max="2" width="29.6640625" style="7" bestFit="1" customWidth="1"/>
    <col min="3" max="4" width="29.6640625" style="7" customWidth="1"/>
    <col min="5" max="12" width="9.6640625" style="7" customWidth="1"/>
    <col min="13" max="13" width="27.6640625" style="7" bestFit="1" customWidth="1"/>
    <col min="14" max="14" width="27.6640625" style="7" customWidth="1"/>
    <col min="15" max="15" width="58" style="7" bestFit="1" customWidth="1"/>
    <col min="16" max="16" width="13.33203125" style="7" bestFit="1" customWidth="1"/>
    <col min="17" max="25" width="9.6640625" style="7" customWidth="1"/>
    <col min="26" max="26" width="9.6640625" style="10" customWidth="1"/>
    <col min="27" max="259" width="9.109375" style="7"/>
    <col min="260" max="260" width="10.88671875" style="7" customWidth="1"/>
    <col min="261" max="261" width="29.6640625" style="7" bestFit="1" customWidth="1"/>
    <col min="262" max="282" width="9.6640625" style="7" customWidth="1"/>
    <col min="283" max="515" width="9.109375" style="7"/>
    <col min="516" max="516" width="10.88671875" style="7" customWidth="1"/>
    <col min="517" max="517" width="29.6640625" style="7" bestFit="1" customWidth="1"/>
    <col min="518" max="538" width="9.6640625" style="7" customWidth="1"/>
    <col min="539" max="771" width="9.109375" style="7"/>
    <col min="772" max="772" width="10.88671875" style="7" customWidth="1"/>
    <col min="773" max="773" width="29.6640625" style="7" bestFit="1" customWidth="1"/>
    <col min="774" max="794" width="9.6640625" style="7" customWidth="1"/>
    <col min="795" max="1027" width="9.109375" style="7"/>
    <col min="1028" max="1028" width="10.88671875" style="7" customWidth="1"/>
    <col min="1029" max="1029" width="29.6640625" style="7" bestFit="1" customWidth="1"/>
    <col min="1030" max="1050" width="9.6640625" style="7" customWidth="1"/>
    <col min="1051" max="1283" width="9.109375" style="7"/>
    <col min="1284" max="1284" width="10.88671875" style="7" customWidth="1"/>
    <col min="1285" max="1285" width="29.6640625" style="7" bestFit="1" customWidth="1"/>
    <col min="1286" max="1306" width="9.6640625" style="7" customWidth="1"/>
    <col min="1307" max="1539" width="9.109375" style="7"/>
    <col min="1540" max="1540" width="10.88671875" style="7" customWidth="1"/>
    <col min="1541" max="1541" width="29.6640625" style="7" bestFit="1" customWidth="1"/>
    <col min="1542" max="1562" width="9.6640625" style="7" customWidth="1"/>
    <col min="1563" max="1795" width="9.109375" style="7"/>
    <col min="1796" max="1796" width="10.88671875" style="7" customWidth="1"/>
    <col min="1797" max="1797" width="29.6640625" style="7" bestFit="1" customWidth="1"/>
    <col min="1798" max="1818" width="9.6640625" style="7" customWidth="1"/>
    <col min="1819" max="2051" width="9.109375" style="7"/>
    <col min="2052" max="2052" width="10.88671875" style="7" customWidth="1"/>
    <col min="2053" max="2053" width="29.6640625" style="7" bestFit="1" customWidth="1"/>
    <col min="2054" max="2074" width="9.6640625" style="7" customWidth="1"/>
    <col min="2075" max="2307" width="9.109375" style="7"/>
    <col min="2308" max="2308" width="10.88671875" style="7" customWidth="1"/>
    <col min="2309" max="2309" width="29.6640625" style="7" bestFit="1" customWidth="1"/>
    <col min="2310" max="2330" width="9.6640625" style="7" customWidth="1"/>
    <col min="2331" max="2563" width="9.109375" style="7"/>
    <col min="2564" max="2564" width="10.88671875" style="7" customWidth="1"/>
    <col min="2565" max="2565" width="29.6640625" style="7" bestFit="1" customWidth="1"/>
    <col min="2566" max="2586" width="9.6640625" style="7" customWidth="1"/>
    <col min="2587" max="2819" width="9.109375" style="7"/>
    <col min="2820" max="2820" width="10.88671875" style="7" customWidth="1"/>
    <col min="2821" max="2821" width="29.6640625" style="7" bestFit="1" customWidth="1"/>
    <col min="2822" max="2842" width="9.6640625" style="7" customWidth="1"/>
    <col min="2843" max="3075" width="9.109375" style="7"/>
    <col min="3076" max="3076" width="10.88671875" style="7" customWidth="1"/>
    <col min="3077" max="3077" width="29.6640625" style="7" bestFit="1" customWidth="1"/>
    <col min="3078" max="3098" width="9.6640625" style="7" customWidth="1"/>
    <col min="3099" max="3331" width="9.109375" style="7"/>
    <col min="3332" max="3332" width="10.88671875" style="7" customWidth="1"/>
    <col min="3333" max="3333" width="29.6640625" style="7" bestFit="1" customWidth="1"/>
    <col min="3334" max="3354" width="9.6640625" style="7" customWidth="1"/>
    <col min="3355" max="3587" width="9.109375" style="7"/>
    <col min="3588" max="3588" width="10.88671875" style="7" customWidth="1"/>
    <col min="3589" max="3589" width="29.6640625" style="7" bestFit="1" customWidth="1"/>
    <col min="3590" max="3610" width="9.6640625" style="7" customWidth="1"/>
    <col min="3611" max="3843" width="9.109375" style="7"/>
    <col min="3844" max="3844" width="10.88671875" style="7" customWidth="1"/>
    <col min="3845" max="3845" width="29.6640625" style="7" bestFit="1" customWidth="1"/>
    <col min="3846" max="3866" width="9.6640625" style="7" customWidth="1"/>
    <col min="3867" max="4099" width="9.109375" style="7"/>
    <col min="4100" max="4100" width="10.88671875" style="7" customWidth="1"/>
    <col min="4101" max="4101" width="29.6640625" style="7" bestFit="1" customWidth="1"/>
    <col min="4102" max="4122" width="9.6640625" style="7" customWidth="1"/>
    <col min="4123" max="4355" width="9.109375" style="7"/>
    <col min="4356" max="4356" width="10.88671875" style="7" customWidth="1"/>
    <col min="4357" max="4357" width="29.6640625" style="7" bestFit="1" customWidth="1"/>
    <col min="4358" max="4378" width="9.6640625" style="7" customWidth="1"/>
    <col min="4379" max="4611" width="9.109375" style="7"/>
    <col min="4612" max="4612" width="10.88671875" style="7" customWidth="1"/>
    <col min="4613" max="4613" width="29.6640625" style="7" bestFit="1" customWidth="1"/>
    <col min="4614" max="4634" width="9.6640625" style="7" customWidth="1"/>
    <col min="4635" max="4867" width="9.109375" style="7"/>
    <col min="4868" max="4868" width="10.88671875" style="7" customWidth="1"/>
    <col min="4869" max="4869" width="29.6640625" style="7" bestFit="1" customWidth="1"/>
    <col min="4870" max="4890" width="9.6640625" style="7" customWidth="1"/>
    <col min="4891" max="5123" width="9.109375" style="7"/>
    <col min="5124" max="5124" width="10.88671875" style="7" customWidth="1"/>
    <col min="5125" max="5125" width="29.6640625" style="7" bestFit="1" customWidth="1"/>
    <col min="5126" max="5146" width="9.6640625" style="7" customWidth="1"/>
    <col min="5147" max="5379" width="9.109375" style="7"/>
    <col min="5380" max="5380" width="10.88671875" style="7" customWidth="1"/>
    <col min="5381" max="5381" width="29.6640625" style="7" bestFit="1" customWidth="1"/>
    <col min="5382" max="5402" width="9.6640625" style="7" customWidth="1"/>
    <col min="5403" max="5635" width="9.109375" style="7"/>
    <col min="5636" max="5636" width="10.88671875" style="7" customWidth="1"/>
    <col min="5637" max="5637" width="29.6640625" style="7" bestFit="1" customWidth="1"/>
    <col min="5638" max="5658" width="9.6640625" style="7" customWidth="1"/>
    <col min="5659" max="5891" width="9.109375" style="7"/>
    <col min="5892" max="5892" width="10.88671875" style="7" customWidth="1"/>
    <col min="5893" max="5893" width="29.6640625" style="7" bestFit="1" customWidth="1"/>
    <col min="5894" max="5914" width="9.6640625" style="7" customWidth="1"/>
    <col min="5915" max="6147" width="9.109375" style="7"/>
    <col min="6148" max="6148" width="10.88671875" style="7" customWidth="1"/>
    <col min="6149" max="6149" width="29.6640625" style="7" bestFit="1" customWidth="1"/>
    <col min="6150" max="6170" width="9.6640625" style="7" customWidth="1"/>
    <col min="6171" max="6403" width="9.109375" style="7"/>
    <col min="6404" max="6404" width="10.88671875" style="7" customWidth="1"/>
    <col min="6405" max="6405" width="29.6640625" style="7" bestFit="1" customWidth="1"/>
    <col min="6406" max="6426" width="9.6640625" style="7" customWidth="1"/>
    <col min="6427" max="6659" width="9.109375" style="7"/>
    <col min="6660" max="6660" width="10.88671875" style="7" customWidth="1"/>
    <col min="6661" max="6661" width="29.6640625" style="7" bestFit="1" customWidth="1"/>
    <col min="6662" max="6682" width="9.6640625" style="7" customWidth="1"/>
    <col min="6683" max="6915" width="9.109375" style="7"/>
    <col min="6916" max="6916" width="10.88671875" style="7" customWidth="1"/>
    <col min="6917" max="6917" width="29.6640625" style="7" bestFit="1" customWidth="1"/>
    <col min="6918" max="6938" width="9.6640625" style="7" customWidth="1"/>
    <col min="6939" max="7171" width="9.109375" style="7"/>
    <col min="7172" max="7172" width="10.88671875" style="7" customWidth="1"/>
    <col min="7173" max="7173" width="29.6640625" style="7" bestFit="1" customWidth="1"/>
    <col min="7174" max="7194" width="9.6640625" style="7" customWidth="1"/>
    <col min="7195" max="7427" width="9.109375" style="7"/>
    <col min="7428" max="7428" width="10.88671875" style="7" customWidth="1"/>
    <col min="7429" max="7429" width="29.6640625" style="7" bestFit="1" customWidth="1"/>
    <col min="7430" max="7450" width="9.6640625" style="7" customWidth="1"/>
    <col min="7451" max="7683" width="9.109375" style="7"/>
    <col min="7684" max="7684" width="10.88671875" style="7" customWidth="1"/>
    <col min="7685" max="7685" width="29.6640625" style="7" bestFit="1" customWidth="1"/>
    <col min="7686" max="7706" width="9.6640625" style="7" customWidth="1"/>
    <col min="7707" max="7939" width="9.109375" style="7"/>
    <col min="7940" max="7940" width="10.88671875" style="7" customWidth="1"/>
    <col min="7941" max="7941" width="29.6640625" style="7" bestFit="1" customWidth="1"/>
    <col min="7942" max="7962" width="9.6640625" style="7" customWidth="1"/>
    <col min="7963" max="8195" width="9.109375" style="7"/>
    <col min="8196" max="8196" width="10.88671875" style="7" customWidth="1"/>
    <col min="8197" max="8197" width="29.6640625" style="7" bestFit="1" customWidth="1"/>
    <col min="8198" max="8218" width="9.6640625" style="7" customWidth="1"/>
    <col min="8219" max="8451" width="9.109375" style="7"/>
    <col min="8452" max="8452" width="10.88671875" style="7" customWidth="1"/>
    <col min="8453" max="8453" width="29.6640625" style="7" bestFit="1" customWidth="1"/>
    <col min="8454" max="8474" width="9.6640625" style="7" customWidth="1"/>
    <col min="8475" max="8707" width="9.109375" style="7"/>
    <col min="8708" max="8708" width="10.88671875" style="7" customWidth="1"/>
    <col min="8709" max="8709" width="29.6640625" style="7" bestFit="1" customWidth="1"/>
    <col min="8710" max="8730" width="9.6640625" style="7" customWidth="1"/>
    <col min="8731" max="8963" width="9.109375" style="7"/>
    <col min="8964" max="8964" width="10.88671875" style="7" customWidth="1"/>
    <col min="8965" max="8965" width="29.6640625" style="7" bestFit="1" customWidth="1"/>
    <col min="8966" max="8986" width="9.6640625" style="7" customWidth="1"/>
    <col min="8987" max="9219" width="9.109375" style="7"/>
    <col min="9220" max="9220" width="10.88671875" style="7" customWidth="1"/>
    <col min="9221" max="9221" width="29.6640625" style="7" bestFit="1" customWidth="1"/>
    <col min="9222" max="9242" width="9.6640625" style="7" customWidth="1"/>
    <col min="9243" max="9475" width="9.109375" style="7"/>
    <col min="9476" max="9476" width="10.88671875" style="7" customWidth="1"/>
    <col min="9477" max="9477" width="29.6640625" style="7" bestFit="1" customWidth="1"/>
    <col min="9478" max="9498" width="9.6640625" style="7" customWidth="1"/>
    <col min="9499" max="9731" width="9.109375" style="7"/>
    <col min="9732" max="9732" width="10.88671875" style="7" customWidth="1"/>
    <col min="9733" max="9733" width="29.6640625" style="7" bestFit="1" customWidth="1"/>
    <col min="9734" max="9754" width="9.6640625" style="7" customWidth="1"/>
    <col min="9755" max="9987" width="9.109375" style="7"/>
    <col min="9988" max="9988" width="10.88671875" style="7" customWidth="1"/>
    <col min="9989" max="9989" width="29.6640625" style="7" bestFit="1" customWidth="1"/>
    <col min="9990" max="10010" width="9.6640625" style="7" customWidth="1"/>
    <col min="10011" max="10243" width="9.109375" style="7"/>
    <col min="10244" max="10244" width="10.88671875" style="7" customWidth="1"/>
    <col min="10245" max="10245" width="29.6640625" style="7" bestFit="1" customWidth="1"/>
    <col min="10246" max="10266" width="9.6640625" style="7" customWidth="1"/>
    <col min="10267" max="10499" width="9.109375" style="7"/>
    <col min="10500" max="10500" width="10.88671875" style="7" customWidth="1"/>
    <col min="10501" max="10501" width="29.6640625" style="7" bestFit="1" customWidth="1"/>
    <col min="10502" max="10522" width="9.6640625" style="7" customWidth="1"/>
    <col min="10523" max="10755" width="9.109375" style="7"/>
    <col min="10756" max="10756" width="10.88671875" style="7" customWidth="1"/>
    <col min="10757" max="10757" width="29.6640625" style="7" bestFit="1" customWidth="1"/>
    <col min="10758" max="10778" width="9.6640625" style="7" customWidth="1"/>
    <col min="10779" max="11011" width="9.109375" style="7"/>
    <col min="11012" max="11012" width="10.88671875" style="7" customWidth="1"/>
    <col min="11013" max="11013" width="29.6640625" style="7" bestFit="1" customWidth="1"/>
    <col min="11014" max="11034" width="9.6640625" style="7" customWidth="1"/>
    <col min="11035" max="11267" width="9.109375" style="7"/>
    <col min="11268" max="11268" width="10.88671875" style="7" customWidth="1"/>
    <col min="11269" max="11269" width="29.6640625" style="7" bestFit="1" customWidth="1"/>
    <col min="11270" max="11290" width="9.6640625" style="7" customWidth="1"/>
    <col min="11291" max="11523" width="9.109375" style="7"/>
    <col min="11524" max="11524" width="10.88671875" style="7" customWidth="1"/>
    <col min="11525" max="11525" width="29.6640625" style="7" bestFit="1" customWidth="1"/>
    <col min="11526" max="11546" width="9.6640625" style="7" customWidth="1"/>
    <col min="11547" max="11779" width="9.109375" style="7"/>
    <col min="11780" max="11780" width="10.88671875" style="7" customWidth="1"/>
    <col min="11781" max="11781" width="29.6640625" style="7" bestFit="1" customWidth="1"/>
    <col min="11782" max="11802" width="9.6640625" style="7" customWidth="1"/>
    <col min="11803" max="12035" width="9.109375" style="7"/>
    <col min="12036" max="12036" width="10.88671875" style="7" customWidth="1"/>
    <col min="12037" max="12037" width="29.6640625" style="7" bestFit="1" customWidth="1"/>
    <col min="12038" max="12058" width="9.6640625" style="7" customWidth="1"/>
    <col min="12059" max="12291" width="9.109375" style="7"/>
    <col min="12292" max="12292" width="10.88671875" style="7" customWidth="1"/>
    <col min="12293" max="12293" width="29.6640625" style="7" bestFit="1" customWidth="1"/>
    <col min="12294" max="12314" width="9.6640625" style="7" customWidth="1"/>
    <col min="12315" max="12547" width="9.109375" style="7"/>
    <col min="12548" max="12548" width="10.88671875" style="7" customWidth="1"/>
    <col min="12549" max="12549" width="29.6640625" style="7" bestFit="1" customWidth="1"/>
    <col min="12550" max="12570" width="9.6640625" style="7" customWidth="1"/>
    <col min="12571" max="12803" width="9.109375" style="7"/>
    <col min="12804" max="12804" width="10.88671875" style="7" customWidth="1"/>
    <col min="12805" max="12805" width="29.6640625" style="7" bestFit="1" customWidth="1"/>
    <col min="12806" max="12826" width="9.6640625" style="7" customWidth="1"/>
    <col min="12827" max="13059" width="9.109375" style="7"/>
    <col min="13060" max="13060" width="10.88671875" style="7" customWidth="1"/>
    <col min="13061" max="13061" width="29.6640625" style="7" bestFit="1" customWidth="1"/>
    <col min="13062" max="13082" width="9.6640625" style="7" customWidth="1"/>
    <col min="13083" max="13315" width="9.109375" style="7"/>
    <col min="13316" max="13316" width="10.88671875" style="7" customWidth="1"/>
    <col min="13317" max="13317" width="29.6640625" style="7" bestFit="1" customWidth="1"/>
    <col min="13318" max="13338" width="9.6640625" style="7" customWidth="1"/>
    <col min="13339" max="13571" width="9.109375" style="7"/>
    <col min="13572" max="13572" width="10.88671875" style="7" customWidth="1"/>
    <col min="13573" max="13573" width="29.6640625" style="7" bestFit="1" customWidth="1"/>
    <col min="13574" max="13594" width="9.6640625" style="7" customWidth="1"/>
    <col min="13595" max="13827" width="9.109375" style="7"/>
    <col min="13828" max="13828" width="10.88671875" style="7" customWidth="1"/>
    <col min="13829" max="13829" width="29.6640625" style="7" bestFit="1" customWidth="1"/>
    <col min="13830" max="13850" width="9.6640625" style="7" customWidth="1"/>
    <col min="13851" max="14083" width="9.109375" style="7"/>
    <col min="14084" max="14084" width="10.88671875" style="7" customWidth="1"/>
    <col min="14085" max="14085" width="29.6640625" style="7" bestFit="1" customWidth="1"/>
    <col min="14086" max="14106" width="9.6640625" style="7" customWidth="1"/>
    <col min="14107" max="14339" width="9.109375" style="7"/>
    <col min="14340" max="14340" width="10.88671875" style="7" customWidth="1"/>
    <col min="14341" max="14341" width="29.6640625" style="7" bestFit="1" customWidth="1"/>
    <col min="14342" max="14362" width="9.6640625" style="7" customWidth="1"/>
    <col min="14363" max="14595" width="9.109375" style="7"/>
    <col min="14596" max="14596" width="10.88671875" style="7" customWidth="1"/>
    <col min="14597" max="14597" width="29.6640625" style="7" bestFit="1" customWidth="1"/>
    <col min="14598" max="14618" width="9.6640625" style="7" customWidth="1"/>
    <col min="14619" max="14851" width="9.109375" style="7"/>
    <col min="14852" max="14852" width="10.88671875" style="7" customWidth="1"/>
    <col min="14853" max="14853" width="29.6640625" style="7" bestFit="1" customWidth="1"/>
    <col min="14854" max="14874" width="9.6640625" style="7" customWidth="1"/>
    <col min="14875" max="15107" width="9.109375" style="7"/>
    <col min="15108" max="15108" width="10.88671875" style="7" customWidth="1"/>
    <col min="15109" max="15109" width="29.6640625" style="7" bestFit="1" customWidth="1"/>
    <col min="15110" max="15130" width="9.6640625" style="7" customWidth="1"/>
    <col min="15131" max="15363" width="9.109375" style="7"/>
    <col min="15364" max="15364" width="10.88671875" style="7" customWidth="1"/>
    <col min="15365" max="15365" width="29.6640625" style="7" bestFit="1" customWidth="1"/>
    <col min="15366" max="15386" width="9.6640625" style="7" customWidth="1"/>
    <col min="15387" max="15619" width="9.109375" style="7"/>
    <col min="15620" max="15620" width="10.88671875" style="7" customWidth="1"/>
    <col min="15621" max="15621" width="29.6640625" style="7" bestFit="1" customWidth="1"/>
    <col min="15622" max="15642" width="9.6640625" style="7" customWidth="1"/>
    <col min="15643" max="15875" width="9.109375" style="7"/>
    <col min="15876" max="15876" width="10.88671875" style="7" customWidth="1"/>
    <col min="15877" max="15877" width="29.6640625" style="7" bestFit="1" customWidth="1"/>
    <col min="15878" max="15898" width="9.6640625" style="7" customWidth="1"/>
    <col min="15899" max="16131" width="9.109375" style="7"/>
    <col min="16132" max="16132" width="10.88671875" style="7" customWidth="1"/>
    <col min="16133" max="16133" width="29.6640625" style="7" bestFit="1" customWidth="1"/>
    <col min="16134" max="16154" width="9.6640625" style="7" customWidth="1"/>
    <col min="16155" max="16384" width="9.109375" style="7"/>
  </cols>
  <sheetData>
    <row r="1" spans="1:47" s="2" customFormat="1" ht="16.2" x14ac:dyDescent="0.3">
      <c r="A1" s="1" t="s">
        <v>878</v>
      </c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t="s">
        <v>5</v>
      </c>
      <c r="V1" t="s">
        <v>4</v>
      </c>
      <c r="W1" s="3">
        <f>VLOOKUP(V1,M$7:R$314,6,FALSE)</f>
        <v>40</v>
      </c>
      <c r="X1" s="5">
        <f t="array" ref="X1">INDEX($W$1:$W$42,MATCH(SMALL(COUNTIF($W$1:$W$42,"&lt;"&amp;$W$1:$W$42),ROW($W1:$X1)),COUNTIF($W$1:$W$42,"&lt;"&amp;$W$1:$W$42),0))</f>
        <v>4</v>
      </c>
      <c r="Y1" s="50" t="str">
        <f t="array" ref="Y1">INDEX($V$1:$V$42,SMALL(IF($W$1:$W$42=$X1,ROW($W$1:$W$42)),COUNTIF($X$1:$X1,$X1)),1)</f>
        <v>Copeland</v>
      </c>
      <c r="Z1" s="6">
        <f>X1-X$46</f>
        <v>1</v>
      </c>
      <c r="AB1" t="s">
        <v>13</v>
      </c>
      <c r="AC1" t="s">
        <v>22</v>
      </c>
      <c r="AD1" s="2">
        <f>VLOOKUP(AC1,M$7:R$314,6,FALSE)</f>
        <v>23</v>
      </c>
      <c r="AE1" s="5">
        <f t="array" ref="AE1">INDEX($AD$1:$AD$41,MATCH(SMALL(COUNTIF($AD$1:$AD$41,"&lt;"&amp;$AD$1:$AD$41),ROW($AD1:$AE1)),COUNTIF($AD$1:$AD$41,"&lt;"&amp;$AD$1:$AD$41),0))</f>
        <v>1</v>
      </c>
      <c r="AF1" s="50" t="str">
        <f t="array" ref="AF1">INDEX($AC$1:$AC$41,SMALL(IF($AD$1:$AD$41=$AE1,ROW($AD$1:$AD$41)),COUNTIF($AE$1:$AE1,$AE1)),1)</f>
        <v>High Peak</v>
      </c>
      <c r="AG1" s="7">
        <f>AE1-AE$45</f>
        <v>1</v>
      </c>
      <c r="AI1" t="s">
        <v>11</v>
      </c>
      <c r="AJ1" t="s">
        <v>10</v>
      </c>
      <c r="AK1" s="2">
        <f>VLOOKUP(AJ1,M$7:R$314,6,FALSE)</f>
        <v>11</v>
      </c>
      <c r="AL1" s="5">
        <f t="array" ref="AL1">INDEX($AK$1:$AK$50,MATCH(SMALL(COUNTIF($AK$1:$AK$50,"&lt;"&amp;$AK$1:$AK$50),ROW($AK1:$AL1)),COUNTIF($AK$1:$AK$50,"&lt;"&amp;$AK$1:$AK$50),0))</f>
        <v>2</v>
      </c>
      <c r="AM1" s="50" t="str">
        <f t="array" ref="AM1">INDEX($AJ$1:$AJ$50,SMALL(IF($AK$1:$AK$50=$AL1,ROW($AK$1:$AK$50)),COUNTIF($AL$1:$AL1,$AL1)),1)</f>
        <v>Mole Valley</v>
      </c>
      <c r="AN1" s="105">
        <f>AL1-AL$54</f>
        <v>1</v>
      </c>
      <c r="AP1" t="s">
        <v>3</v>
      </c>
      <c r="AQ1" t="s">
        <v>2</v>
      </c>
      <c r="AR1" s="2">
        <f>VLOOKUP(AQ1,M$7:R$314,6,FALSE)</f>
        <v>19</v>
      </c>
      <c r="AS1" s="5">
        <f t="array" ref="AS1">INDEX($AR$1:$AR$91,MATCH(SMALL(COUNTIF($AR$1:$AR$91,"&lt;"&amp;$AR$1:$AR$91),ROW($AR1:$AS1)),COUNTIF($AR$1:$AR$91,"&lt;"&amp;$AR$1:$AR$91),0))</f>
        <v>3</v>
      </c>
      <c r="AT1" s="50" t="str">
        <f t="array" ref="AT1">INDEX($AQ$1:$AQ$91,SMALL(IF($AR$1:$AR$91=$AS1,ROW($AR$1:$AR$91)),COUNTIF($AS$1:$AS1,$AS1)),1)</f>
        <v>Castle Point</v>
      </c>
      <c r="AU1" s="105">
        <f>AS1-AS$95</f>
        <v>1</v>
      </c>
    </row>
    <row r="2" spans="1:47" ht="14.4" x14ac:dyDescent="0.3">
      <c r="E2" s="8"/>
      <c r="F2" s="9"/>
      <c r="G2" s="9"/>
      <c r="H2" s="9"/>
      <c r="I2" s="9"/>
      <c r="V2" t="s">
        <v>14</v>
      </c>
      <c r="W2" s="3">
        <f t="shared" ref="W2:W42" si="0">VLOOKUP(V2,M$7:R$314,6,FALSE)</f>
        <v>11</v>
      </c>
      <c r="X2" s="5">
        <f t="array" ref="X2">INDEX($W$1:$W$42,MATCH(SMALL(COUNTIF($W$1:$W$42,"&lt;"&amp;$W$1:$W$42),ROW($W2:$X2)),COUNTIF($W$1:$W$42,"&lt;"&amp;$W$1:$W$42),0))</f>
        <v>5</v>
      </c>
      <c r="Y2" s="50" t="str">
        <f t="array" ref="Y2">INDEX($V$1:$V$42,SMALL(IF($W$1:$W$42=$X2,ROW($W$1:$W$42)),COUNTIF($X$1:$X2,$X2)),1)</f>
        <v>Melton</v>
      </c>
      <c r="Z2" s="6">
        <f t="shared" ref="Z2:Z42" si="1">X2-X$46</f>
        <v>2</v>
      </c>
      <c r="AC2" t="s">
        <v>36</v>
      </c>
      <c r="AD2" s="2">
        <f t="shared" ref="AD2:AD41" si="2">VLOOKUP(AC2,M$7:R$314,6,FALSE)</f>
        <v>27</v>
      </c>
      <c r="AE2" s="5">
        <f t="array" ref="AE2">INDEX($AD$1:$AD$41,MATCH(SMALL(COUNTIF($AD$1:$AD$41,"&lt;"&amp;$AD$1:$AD$41),ROW($AD2:$AE2)),COUNTIF($AD$1:$AD$41,"&lt;"&amp;$AD$1:$AD$41),0))</f>
        <v>2</v>
      </c>
      <c r="AF2" s="50" t="str">
        <f t="array" ref="AF2">INDEX($AC$1:$AC$41,SMALL(IF($AD$1:$AD$41=$AE2,ROW($AD$1:$AD$41)),COUNTIF($AE$1:$AE2,$AE2)),1)</f>
        <v>Malvern Hills</v>
      </c>
      <c r="AG2" s="7">
        <f t="shared" ref="AG2:AG41" si="3">AE2-AE$45</f>
        <v>2</v>
      </c>
      <c r="AJ2" t="s">
        <v>19</v>
      </c>
      <c r="AK2" s="2">
        <f t="shared" ref="AK2:AK50" si="4">VLOOKUP(AJ2,M$7:R$314,6,FALSE)</f>
        <v>43</v>
      </c>
      <c r="AL2" s="5">
        <f t="array" ref="AL2">INDEX($AK$1:$AK$50,MATCH(SMALL(COUNTIF($AK$1:$AK$50,"&lt;"&amp;$AK$1:$AK$50),ROW($AK2:$AL2)),COUNTIF($AK$1:$AK$50,"&lt;"&amp;$AK$1:$AK$50),0))</f>
        <v>2</v>
      </c>
      <c r="AM2" s="50" t="str">
        <f t="array" ref="AM2">INDEX($AJ$1:$AJ$50,SMALL(IF($AK$1:$AK$50=$AL2,ROW($AK$1:$AK$50)),COUNTIF($AL$1:$AL2,$AL2)),1)</f>
        <v>South Staffordshire</v>
      </c>
      <c r="AN2" s="105">
        <f t="shared" ref="AN2:AN50" si="5">AL2-AL$54</f>
        <v>1</v>
      </c>
      <c r="AQ2" t="s">
        <v>8</v>
      </c>
      <c r="AR2" s="2">
        <f t="shared" ref="AR2:AR65" si="6">VLOOKUP(AQ2,M$7:R$314,6,FALSE)</f>
        <v>7</v>
      </c>
      <c r="AS2" s="5">
        <f t="array" ref="AS2">INDEX($AR$1:$AR$91,MATCH(SMALL(COUNTIF($AR$1:$AR$91,"&lt;"&amp;$AR$1:$AR$91),ROW($AR2:$AS2)),COUNTIF($AR$1:$AR$91,"&lt;"&amp;$AR$1:$AR$91),0))</f>
        <v>3</v>
      </c>
      <c r="AT2" s="50" t="str">
        <f t="array" ref="AT2">INDEX($AQ$1:$AQ$91,SMALL(IF($AR$1:$AR$91=$AS2,ROW($AR$1:$AR$91)),COUNTIF($AS$1:$AS2,$AS2)),1)</f>
        <v>Welwyn Hatfield</v>
      </c>
      <c r="AU2" s="105">
        <f t="shared" ref="AU2:AU65" si="7">AS2-AS$95</f>
        <v>1</v>
      </c>
    </row>
    <row r="3" spans="1:47" ht="27.75" customHeight="1" x14ac:dyDescent="0.3">
      <c r="A3" s="11"/>
      <c r="B3" s="11"/>
      <c r="C3" s="11"/>
      <c r="D3" s="11"/>
      <c r="E3" s="107" t="s">
        <v>354</v>
      </c>
      <c r="F3" s="107" t="s">
        <v>355</v>
      </c>
      <c r="G3" s="107"/>
      <c r="H3" s="10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t="s">
        <v>37</v>
      </c>
      <c r="W3" s="3">
        <f t="shared" si="0"/>
        <v>18</v>
      </c>
      <c r="X3" s="5">
        <f t="array" ref="X3">INDEX($W$1:$W$42,MATCH(SMALL(COUNTIF($W$1:$W$42,"&lt;"&amp;$W$1:$W$42),ROW($W3:$X3)),COUNTIF($W$1:$W$42,"&lt;"&amp;$W$1:$W$42),0))</f>
        <v>6</v>
      </c>
      <c r="Y3" s="50" t="str">
        <f t="array" ref="Y3">INDEX($V$1:$V$42,SMALL(IF($W$1:$W$42=$X3,ROW($W$1:$W$42)),COUNTIF($X$1:$X3,$X3)),1)</f>
        <v>East Cambridgeshire</v>
      </c>
      <c r="Z3" s="6">
        <f t="shared" si="1"/>
        <v>3</v>
      </c>
      <c r="AC3" t="s">
        <v>56</v>
      </c>
      <c r="AD3" s="2">
        <f t="shared" si="2"/>
        <v>25</v>
      </c>
      <c r="AE3" s="5">
        <f t="array" ref="AE3">INDEX($AD$1:$AD$41,MATCH(SMALL(COUNTIF($AD$1:$AD$41,"&lt;"&amp;$AD$1:$AD$41),ROW($AD3:$AE3)),COUNTIF($AD$1:$AD$41,"&lt;"&amp;$AD$1:$AD$41),0))</f>
        <v>3</v>
      </c>
      <c r="AF3" s="50" t="str">
        <f t="array" ref="AF3">INDEX($AC$1:$AC$41,SMALL(IF($AD$1:$AD$41=$AE3,ROW($AD$1:$AD$41)),COUNTIF($AE$1:$AE3,$AE3)),1)</f>
        <v>Waverley</v>
      </c>
      <c r="AG3" s="7">
        <f t="shared" si="3"/>
        <v>3</v>
      </c>
      <c r="AJ3" t="s">
        <v>21</v>
      </c>
      <c r="AK3" s="2">
        <f t="shared" si="4"/>
        <v>45</v>
      </c>
      <c r="AL3" s="5">
        <f t="array" ref="AL3">INDEX($AK$1:$AK$50,MATCH(SMALL(COUNTIF($AK$1:$AK$50,"&lt;"&amp;$AK$1:$AK$50),ROW($AK3:$AL3)),COUNTIF($AK$1:$AK$50,"&lt;"&amp;$AK$1:$AK$50),0))</f>
        <v>4</v>
      </c>
      <c r="AM3" s="50" t="str">
        <f t="array" ref="AM3">INDEX($AJ$1:$AJ$50,SMALL(IF($AK$1:$AK$50=$AL3,ROW($AK$1:$AK$50)),COUNTIF($AL$1:$AL3,$AL3)),1)</f>
        <v>Cannock Chase</v>
      </c>
      <c r="AN3" s="105">
        <f t="shared" si="5"/>
        <v>3</v>
      </c>
      <c r="AQ3" t="s">
        <v>9</v>
      </c>
      <c r="AR3" s="2">
        <f t="shared" si="6"/>
        <v>91</v>
      </c>
      <c r="AS3" s="5">
        <f t="array" ref="AS3">INDEX($AR$1:$AR$91,MATCH(SMALL(COUNTIF($AR$1:$AR$91,"&lt;"&amp;$AR$1:$AR$91),ROW($AR3:$AS3)),COUNTIF($AR$1:$AR$91,"&lt;"&amp;$AR$1:$AR$91),0))</f>
        <v>5</v>
      </c>
      <c r="AT3" s="50" t="str">
        <f t="array" ref="AT3">INDEX($AQ$1:$AQ$91,SMALL(IF($AR$1:$AR$91=$AS3,ROW($AR$1:$AR$91)),COUNTIF($AS$1:$AS3,$AS3)),1)</f>
        <v>Pendle</v>
      </c>
      <c r="AU3" s="105">
        <f t="shared" si="7"/>
        <v>3</v>
      </c>
    </row>
    <row r="4" spans="1:47" ht="15.75" customHeight="1" x14ac:dyDescent="0.3">
      <c r="A4" s="11"/>
      <c r="B4" s="11"/>
      <c r="C4" s="11"/>
      <c r="D4" s="11"/>
      <c r="E4" s="107"/>
      <c r="F4" s="108" t="s">
        <v>354</v>
      </c>
      <c r="G4" s="108"/>
      <c r="H4" s="108"/>
      <c r="I4" s="41" t="s">
        <v>356</v>
      </c>
      <c r="V4" t="s">
        <v>70</v>
      </c>
      <c r="W4" s="3">
        <f t="shared" si="0"/>
        <v>4</v>
      </c>
      <c r="X4" s="5">
        <f t="array" ref="X4">INDEX($W$1:$W$42,MATCH(SMALL(COUNTIF($W$1:$W$42,"&lt;"&amp;$W$1:$W$42),ROW($W4:$X4)),COUNTIF($W$1:$W$42,"&lt;"&amp;$W$1:$W$42),0))</f>
        <v>7</v>
      </c>
      <c r="Y4" s="50" t="str">
        <f t="array" ref="Y4">INDEX($V$1:$V$42,SMALL(IF($W$1:$W$42=$X4,ROW($W$1:$W$42)),COUNTIF($X$1:$X4,$X4)),1)</f>
        <v>Rutland</v>
      </c>
      <c r="Z4" s="6">
        <f t="shared" si="1"/>
        <v>4</v>
      </c>
      <c r="AC4" t="s">
        <v>64</v>
      </c>
      <c r="AD4" s="2">
        <f t="shared" si="2"/>
        <v>20</v>
      </c>
      <c r="AE4" s="5">
        <f t="array" ref="AE4">INDEX($AD$1:$AD$41,MATCH(SMALL(COUNTIF($AD$1:$AD$41,"&lt;"&amp;$AD$1:$AD$41),ROW($AD4:$AE4)),COUNTIF($AD$1:$AD$41,"&lt;"&amp;$AD$1:$AD$41),0))</f>
        <v>4</v>
      </c>
      <c r="AF4" s="50" t="str">
        <f t="array" ref="AF4">INDEX($AC$1:$AC$41,SMALL(IF($AD$1:$AD$41=$AE4,ROW($AD$1:$AD$41)),COUNTIF($AE$1:$AE4,$AE4)),1)</f>
        <v>East Suffolk</v>
      </c>
      <c r="AG4" s="7">
        <f t="shared" si="3"/>
        <v>4</v>
      </c>
      <c r="AJ4" t="s">
        <v>23</v>
      </c>
      <c r="AK4" s="2">
        <f t="shared" si="4"/>
        <v>40</v>
      </c>
      <c r="AL4" s="5">
        <f t="array" ref="AL4">INDEX($AK$1:$AK$50,MATCH(SMALL(COUNTIF($AK$1:$AK$50,"&lt;"&amp;$AK$1:$AK$50),ROW($AK4:$AL4)),COUNTIF($AK$1:$AK$50,"&lt;"&amp;$AK$1:$AK$50),0))</f>
        <v>5</v>
      </c>
      <c r="AM4" s="50" t="str">
        <f t="array" ref="AM4">INDEX($AJ$1:$AJ$50,SMALL(IF($AK$1:$AK$50=$AL4,ROW($AK$1:$AK$50)),COUNTIF($AL$1:$AL4,$AL4)),1)</f>
        <v>Scarborough</v>
      </c>
      <c r="AN4" s="105">
        <f t="shared" si="5"/>
        <v>4</v>
      </c>
      <c r="AQ4" t="s">
        <v>20</v>
      </c>
      <c r="AR4" s="2">
        <f t="shared" si="6"/>
        <v>25</v>
      </c>
      <c r="AS4" s="5">
        <f t="array" ref="AS4">INDEX($AR$1:$AR$91,MATCH(SMALL(COUNTIF($AR$1:$AR$91,"&lt;"&amp;$AR$1:$AR$91),ROW($AR4:$AS4)),COUNTIF($AR$1:$AR$91,"&lt;"&amp;$AR$1:$AR$91),0))</f>
        <v>6</v>
      </c>
      <c r="AT4" s="50" t="str">
        <f t="array" ref="AT4">INDEX($AQ$1:$AQ$91,SMALL(IF($AR$1:$AR$91=$AS4,ROW($AR$1:$AR$91)),COUNTIF($AS$1:$AS4,$AS4)),1)</f>
        <v>Crawley</v>
      </c>
      <c r="AU4" s="105">
        <f t="shared" si="7"/>
        <v>4</v>
      </c>
    </row>
    <row r="5" spans="1:47" ht="12.75" customHeight="1" x14ac:dyDescent="0.3">
      <c r="A5" s="12"/>
      <c r="B5" s="12"/>
      <c r="C5" s="12"/>
      <c r="D5" s="12"/>
      <c r="E5" s="107"/>
      <c r="F5" s="108"/>
      <c r="G5" s="108"/>
      <c r="H5" s="108"/>
      <c r="I5" s="36"/>
      <c r="V5" t="s">
        <v>72</v>
      </c>
      <c r="W5" s="3">
        <f t="shared" si="0"/>
        <v>35</v>
      </c>
      <c r="X5" s="5">
        <f t="array" ref="X5">INDEX($W$1:$W$42,MATCH(SMALL(COUNTIF($W$1:$W$42,"&lt;"&amp;$W$1:$W$42),ROW($W5:$X5)),COUNTIF($W$1:$W$42,"&lt;"&amp;$W$1:$W$42),0))</f>
        <v>8</v>
      </c>
      <c r="Y5" s="50" t="str">
        <f t="array" ref="Y5">INDEX($V$1:$V$42,SMALL(IF($W$1:$W$42=$X5,ROW($W$1:$W$42)),COUNTIF($X$1:$X5,$X5)),1)</f>
        <v>Torridge</v>
      </c>
      <c r="Z5" s="6">
        <f t="shared" si="1"/>
        <v>5</v>
      </c>
      <c r="AC5" t="s">
        <v>336</v>
      </c>
      <c r="AD5" s="2">
        <f t="shared" si="2"/>
        <v>19</v>
      </c>
      <c r="AE5" s="5">
        <f t="array" ref="AE5">INDEX($AD$1:$AD$41,MATCH(SMALL(COUNTIF($AD$1:$AD$41,"&lt;"&amp;$AD$1:$AD$41),ROW($AD5:$AE5)),COUNTIF($AD$1:$AD$41,"&lt;"&amp;$AD$1:$AD$41),0))</f>
        <v>5</v>
      </c>
      <c r="AF5" s="50" t="str">
        <f t="array" ref="AF5">INDEX($AC$1:$AC$41,SMALL(IF($AD$1:$AD$41=$AE5,ROW($AD$1:$AD$41)),COUNTIF($AE$1:$AE5,$AE5)),1)</f>
        <v>Newark and Sherwood</v>
      </c>
      <c r="AG5" s="7">
        <f t="shared" si="3"/>
        <v>5</v>
      </c>
      <c r="AJ5" t="s">
        <v>24</v>
      </c>
      <c r="AK5" s="2">
        <f t="shared" si="4"/>
        <v>34</v>
      </c>
      <c r="AL5" s="5">
        <f t="array" ref="AL5">INDEX($AK$1:$AK$50,MATCH(SMALL(COUNTIF($AK$1:$AK$50,"&lt;"&amp;$AK$1:$AK$50),ROW($AK5:$AL5)),COUNTIF($AK$1:$AK$50,"&lt;"&amp;$AK$1:$AK$50),0))</f>
        <v>6</v>
      </c>
      <c r="AM5" s="50" t="str">
        <f t="array" ref="AM5">INDEX($AJ$1:$AJ$50,SMALL(IF($AK$1:$AK$50=$AL5,ROW($AK$1:$AK$50)),COUNTIF($AL$1:$AL5,$AL5)),1)</f>
        <v>Great Yarmouth</v>
      </c>
      <c r="AN5" s="105">
        <f t="shared" si="5"/>
        <v>5</v>
      </c>
      <c r="AQ5" t="s">
        <v>27</v>
      </c>
      <c r="AR5" s="2">
        <f t="shared" si="6"/>
        <v>46</v>
      </c>
      <c r="AS5" s="5">
        <f t="array" ref="AS5">INDEX($AR$1:$AR$91,MATCH(SMALL(COUNTIF($AR$1:$AR$91,"&lt;"&amp;$AR$1:$AR$91),ROW($AR5:$AS5)),COUNTIF($AR$1:$AR$91,"&lt;"&amp;$AR$1:$AR$91),0))</f>
        <v>7</v>
      </c>
      <c r="AT5" s="50" t="str">
        <f t="array" ref="AT5">INDEX($AQ$1:$AQ$91,SMALL(IF($AR$1:$AR$91=$AS5,ROW($AR$1:$AR$91)),COUNTIF($AS$1:$AS5,$AS5)),1)</f>
        <v>Arun</v>
      </c>
      <c r="AU5" s="105">
        <f t="shared" si="7"/>
        <v>5</v>
      </c>
    </row>
    <row r="6" spans="1:47" ht="28.5" customHeight="1" x14ac:dyDescent="0.3">
      <c r="A6" s="13" t="s">
        <v>357</v>
      </c>
      <c r="B6" s="38" t="s">
        <v>358</v>
      </c>
      <c r="C6" s="48"/>
      <c r="D6" s="48"/>
      <c r="E6" s="111"/>
      <c r="F6" s="9" t="s">
        <v>359</v>
      </c>
      <c r="G6" s="9" t="s">
        <v>360</v>
      </c>
      <c r="H6" s="9" t="s">
        <v>361</v>
      </c>
      <c r="I6" s="36"/>
      <c r="P6" s="11" t="s">
        <v>354</v>
      </c>
      <c r="V6" t="s">
        <v>73</v>
      </c>
      <c r="W6" s="3">
        <f t="shared" si="0"/>
        <v>31</v>
      </c>
      <c r="X6" s="5">
        <f t="array" ref="X6">INDEX($W$1:$W$42,MATCH(SMALL(COUNTIF($W$1:$W$42,"&lt;"&amp;$W$1:$W$42),ROW($W6:$X6)),COUNTIF($W$1:$W$42,"&lt;"&amp;$W$1:$W$42),0))</f>
        <v>9</v>
      </c>
      <c r="Y6" s="50" t="str">
        <f t="array" ref="Y6">INDEX($V$1:$V$42,SMALL(IF($W$1:$W$42=$X6,ROW($W$1:$W$42)),COUNTIF($X$1:$X6,$X6)),1)</f>
        <v>Eden</v>
      </c>
      <c r="Z6" s="6">
        <f t="shared" si="1"/>
        <v>6</v>
      </c>
      <c r="AC6" t="s">
        <v>74</v>
      </c>
      <c r="AD6" s="2">
        <f t="shared" si="2"/>
        <v>34</v>
      </c>
      <c r="AE6" s="5">
        <f t="array" ref="AE6">INDEX($AD$1:$AD$41,MATCH(SMALL(COUNTIF($AD$1:$AD$41,"&lt;"&amp;$AD$1:$AD$41),ROW($AD6:$AE6)),COUNTIF($AD$1:$AD$41,"&lt;"&amp;$AD$1:$AD$41),0))</f>
        <v>5</v>
      </c>
      <c r="AF6" s="50" t="str">
        <f t="array" ref="AF6">INDEX($AC$1:$AC$41,SMALL(IF($AD$1:$AD$41=$AE6,ROW($AD$1:$AD$41)),COUNTIF($AE$1:$AE6,$AE6)),1)</f>
        <v>Sevenoaks</v>
      </c>
      <c r="AG6" s="7">
        <f t="shared" si="3"/>
        <v>5</v>
      </c>
      <c r="AJ6" t="s">
        <v>30</v>
      </c>
      <c r="AK6" s="2">
        <f t="shared" si="4"/>
        <v>35</v>
      </c>
      <c r="AL6" s="5">
        <f t="array" ref="AL6">INDEX($AK$1:$AK$50,MATCH(SMALL(COUNTIF($AK$1:$AK$50,"&lt;"&amp;$AK$1:$AK$50),ROW($AK6:$AL6)),COUNTIF($AK$1:$AK$50,"&lt;"&amp;$AK$1:$AK$50),0))</f>
        <v>7</v>
      </c>
      <c r="AM6" s="50" t="str">
        <f t="array" ref="AM6">INDEX($AJ$1:$AJ$50,SMALL(IF($AK$1:$AK$50=$AL6,ROW($AK$1:$AK$50)),COUNTIF($AL$1:$AL6,$AL6)),1)</f>
        <v>Carlisle</v>
      </c>
      <c r="AN6" s="105">
        <f t="shared" si="5"/>
        <v>6</v>
      </c>
      <c r="AQ6" t="s">
        <v>28</v>
      </c>
      <c r="AR6" s="2">
        <f t="shared" si="6"/>
        <v>34</v>
      </c>
      <c r="AS6" s="5">
        <f t="array" ref="AS6">INDEX($AR$1:$AR$91,MATCH(SMALL(COUNTIF($AR$1:$AR$91,"&lt;"&amp;$AR$1:$AR$91),ROW($AR6:$AS6)),COUNTIF($AR$1:$AR$91,"&lt;"&amp;$AR$1:$AR$91),0))</f>
        <v>7</v>
      </c>
      <c r="AT6" s="50" t="str">
        <f t="array" ref="AT6">INDEX($AQ$1:$AQ$91,SMALL(IF($AR$1:$AR$91=$AS6,ROW($AR$1:$AR$91)),COUNTIF($AS$1:$AS6,$AS6)),1)</f>
        <v>Mid Sussex</v>
      </c>
      <c r="AU6" s="105">
        <f t="shared" si="7"/>
        <v>5</v>
      </c>
    </row>
    <row r="7" spans="1:47" ht="14.4" x14ac:dyDescent="0.3">
      <c r="A7" s="15" t="s">
        <v>362</v>
      </c>
      <c r="B7" s="16" t="s">
        <v>363</v>
      </c>
      <c r="C7" s="42"/>
      <c r="D7" s="42"/>
      <c r="E7" s="17"/>
      <c r="F7" s="17"/>
      <c r="G7" s="17"/>
      <c r="H7" s="17"/>
      <c r="I7" s="18"/>
      <c r="M7" t="s">
        <v>2</v>
      </c>
      <c r="N7" t="str">
        <f>VLOOKUP(M7,class!A$1:B$370,2,FALSE)</f>
        <v>Shire district</v>
      </c>
      <c r="O7" s="22" t="str">
        <f>IFERROR(IFERROR(VLOOKUP(M7,classifications!$A$3:$B$340,2,FALSE),VLOOKUP(N7,'higher class'!$A$2:$B$33,2,FALSE)),"")</f>
        <v>Urban with City and Town</v>
      </c>
      <c r="P7" s="7">
        <f>VLOOKUP($M7,$B$7:$E$431,4,FALSE)</f>
        <v>7.95</v>
      </c>
      <c r="Q7" s="49">
        <f>1+SUMPRODUCT((O$7:O$314=O7)*(P$7:P$314&gt;P7))</f>
        <v>19</v>
      </c>
      <c r="R7" s="49">
        <f>IF(P7="x",9999,Q7)</f>
        <v>19</v>
      </c>
      <c r="V7" t="s">
        <v>76</v>
      </c>
      <c r="W7" s="3">
        <f t="shared" si="0"/>
        <v>37</v>
      </c>
      <c r="X7" s="5">
        <f t="array" ref="X7">INDEX($W$1:$W$42,MATCH(SMALL(COUNTIF($W$1:$W$42,"&lt;"&amp;$W$1:$W$42),ROW($W7:$X7)),COUNTIF($W$1:$W$42,"&lt;"&amp;$W$1:$W$42),0))</f>
        <v>10</v>
      </c>
      <c r="Y7" s="50" t="str">
        <f t="array" ref="Y7">INDEX($V$1:$V$42,SMALL(IF($W$1:$W$42=$X7,ROW($W$1:$W$42)),COUNTIF($X$1:$X7,$X7)),1)</f>
        <v>Derbyshire Dales</v>
      </c>
      <c r="Z7" s="6">
        <f t="shared" si="1"/>
        <v>7</v>
      </c>
      <c r="AC7" t="s">
        <v>90</v>
      </c>
      <c r="AD7" s="2">
        <f t="shared" si="2"/>
        <v>21</v>
      </c>
      <c r="AE7" s="5">
        <f t="array" ref="AE7">INDEX($AD$1:$AD$41,MATCH(SMALL(COUNTIF($AD$1:$AD$41,"&lt;"&amp;$AD$1:$AD$41),ROW($AD7:$AE7)),COUNTIF($AD$1:$AD$41,"&lt;"&amp;$AD$1:$AD$41),0))</f>
        <v>7</v>
      </c>
      <c r="AF7" s="50" t="str">
        <f t="array" ref="AF7">INDEX($AC$1:$AC$41,SMALL(IF($AD$1:$AD$41=$AE7,ROW($AD$1:$AD$41)),COUNTIF($AE$1:$AE7,$AE7)),1)</f>
        <v>Shropshire</v>
      </c>
      <c r="AG7" s="7">
        <f t="shared" si="3"/>
        <v>7</v>
      </c>
      <c r="AJ7" t="s">
        <v>32</v>
      </c>
      <c r="AK7" s="2">
        <f t="shared" si="4"/>
        <v>9999</v>
      </c>
      <c r="AL7" s="5">
        <f t="array" ref="AL7">INDEX($AK$1:$AK$50,MATCH(SMALL(COUNTIF($AK$1:$AK$50,"&lt;"&amp;$AK$1:$AK$50),ROW($AK7:$AL7)),COUNTIF($AK$1:$AK$50,"&lt;"&amp;$AK$1:$AK$50),0))</f>
        <v>8</v>
      </c>
      <c r="AM7" s="50" t="str">
        <f t="array" ref="AM7">INDEX($AJ$1:$AJ$50,SMALL(IF($AK$1:$AK$50=$AL7,ROW($AK$1:$AK$50)),COUNTIF($AL$1:$AL7,$AL7)),1)</f>
        <v>Brentwood</v>
      </c>
      <c r="AN7" s="105">
        <f t="shared" si="5"/>
        <v>7</v>
      </c>
      <c r="AQ7" t="s">
        <v>29</v>
      </c>
      <c r="AR7" s="2">
        <f t="shared" si="6"/>
        <v>64</v>
      </c>
      <c r="AS7" s="5">
        <f t="array" ref="AS7">INDEX($AR$1:$AR$91,MATCH(SMALL(COUNTIF($AR$1:$AR$91,"&lt;"&amp;$AR$1:$AR$91),ROW($AR7:$AS7)),COUNTIF($AR$1:$AR$91,"&lt;"&amp;$AR$1:$AR$91),0))</f>
        <v>9</v>
      </c>
      <c r="AT7" s="50" t="str">
        <f t="array" ref="AT7">INDEX($AQ$1:$AQ$91,SMALL(IF($AR$1:$AR$91=$AS7,ROW($AR$1:$AR$91)),COUNTIF($AS$1:$AS7,$AS7)),1)</f>
        <v>Exeter</v>
      </c>
      <c r="AU7" s="105">
        <f t="shared" si="7"/>
        <v>7</v>
      </c>
    </row>
    <row r="8" spans="1:47" ht="14.4" x14ac:dyDescent="0.3">
      <c r="A8" s="19"/>
      <c r="B8" s="20"/>
      <c r="C8" s="45"/>
      <c r="D8" s="45"/>
      <c r="E8" s="9"/>
      <c r="F8" s="9"/>
      <c r="G8" s="9"/>
      <c r="H8" s="9"/>
      <c r="I8" s="21"/>
      <c r="M8" t="s">
        <v>4</v>
      </c>
      <c r="N8" t="str">
        <f>VLOOKUP(M8,class!A$1:B$370,2,FALSE)</f>
        <v>Shire district</v>
      </c>
      <c r="O8" s="22" t="str">
        <f>IFERROR(IFERROR(VLOOKUP(M8,classifications!$A$3:$B$340,2,FALSE),VLOOKUP(N8,'higher class'!$A$2:$B$33,2,FALSE)),"")</f>
        <v xml:space="preserve">Mainly Rural (rural including hub towns &gt;=80%) </v>
      </c>
      <c r="P8" s="7">
        <f t="shared" ref="P8:P71" si="8">VLOOKUP($M8,$B$7:$E$431,4,FALSE)</f>
        <v>7.47</v>
      </c>
      <c r="Q8" s="49">
        <f t="shared" ref="Q8:Q44" si="9">1+SUMPRODUCT((O$7:O$314=O8)*(P$7:P$314&gt;P8))</f>
        <v>40</v>
      </c>
      <c r="R8" s="49">
        <f t="shared" ref="R8:R44" si="10">IF(P8="x",9999,Q8)</f>
        <v>40</v>
      </c>
      <c r="V8" t="s">
        <v>84</v>
      </c>
      <c r="W8" s="3">
        <f t="shared" si="0"/>
        <v>10</v>
      </c>
      <c r="X8" s="5">
        <f t="array" ref="X8">INDEX($W$1:$W$42,MATCH(SMALL(COUNTIF($W$1:$W$42,"&lt;"&amp;$W$1:$W$42),ROW($W8:$X8)),COUNTIF($W$1:$W$42,"&lt;"&amp;$W$1:$W$42),0))</f>
        <v>11</v>
      </c>
      <c r="Y8" s="50" t="str">
        <f t="array" ref="Y8">INDEX($V$1:$V$42,SMALL(IF($W$1:$W$42=$X8,ROW($W$1:$W$42)),COUNTIF($X$1:$X8,$X8)),1)</f>
        <v>Babergh</v>
      </c>
      <c r="Z8" s="6">
        <f t="shared" si="1"/>
        <v>8</v>
      </c>
      <c r="AC8" t="s">
        <v>96</v>
      </c>
      <c r="AD8" s="2">
        <f t="shared" si="2"/>
        <v>31</v>
      </c>
      <c r="AE8" s="5">
        <f t="array" ref="AE8">INDEX($AD$1:$AD$41,MATCH(SMALL(COUNTIF($AD$1:$AD$41,"&lt;"&amp;$AD$1:$AD$41),ROW($AD8:$AE8)),COUNTIF($AD$1:$AD$41,"&lt;"&amp;$AD$1:$AD$41),0))</f>
        <v>7</v>
      </c>
      <c r="AF8" s="50" t="str">
        <f t="array" ref="AF8">INDEX($AC$1:$AC$41,SMALL(IF($AD$1:$AD$41=$AE8,ROW($AD$1:$AD$41)),COUNTIF($AE$1:$AE8,$AE8)),1)</f>
        <v>South Kesteven</v>
      </c>
      <c r="AG8" s="7">
        <f t="shared" si="3"/>
        <v>7</v>
      </c>
      <c r="AJ8" t="s">
        <v>39</v>
      </c>
      <c r="AK8" s="2">
        <f t="shared" si="4"/>
        <v>8</v>
      </c>
      <c r="AL8" s="5">
        <f t="array" ref="AL8">INDEX($AK$1:$AK$50,MATCH(SMALL(COUNTIF($AK$1:$AK$50,"&lt;"&amp;$AK$1:$AK$50),ROW($AK8:$AL8)),COUNTIF($AK$1:$AK$50,"&lt;"&amp;$AK$1:$AK$50),0))</f>
        <v>8</v>
      </c>
      <c r="AM8" s="50" t="str">
        <f t="array" ref="AM8">INDEX($AJ$1:$AJ$50,SMALL(IF($AK$1:$AK$50=$AL8,ROW($AK$1:$AK$50)),COUNTIF($AL$1:$AL8,$AL8)),1)</f>
        <v>Epping Forest</v>
      </c>
      <c r="AN8" s="105">
        <f t="shared" si="5"/>
        <v>7</v>
      </c>
      <c r="AQ8" t="s">
        <v>1033</v>
      </c>
      <c r="AR8" s="2">
        <f t="shared" si="6"/>
        <v>46</v>
      </c>
      <c r="AS8" s="5">
        <f t="array" ref="AS8">INDEX($AR$1:$AR$91,MATCH(SMALL(COUNTIF($AR$1:$AR$91,"&lt;"&amp;$AR$1:$AR$91),ROW($AR8:$AS8)),COUNTIF($AR$1:$AR$91,"&lt;"&amp;$AR$1:$AR$91),0))</f>
        <v>10</v>
      </c>
      <c r="AT8" s="50" t="str">
        <f t="array" ref="AT8">INDEX($AQ$1:$AQ$91,SMALL(IF($AR$1:$AR$91=$AS8,ROW($AR$1:$AR$91)),COUNTIF($AS$1:$AS8,$AS8)),1)</f>
        <v>Stevenage</v>
      </c>
      <c r="AU8" s="105">
        <f t="shared" si="7"/>
        <v>8</v>
      </c>
    </row>
    <row r="9" spans="1:47" ht="14.4" x14ac:dyDescent="0.3">
      <c r="A9" s="19" t="s">
        <v>364</v>
      </c>
      <c r="B9" s="20" t="s">
        <v>365</v>
      </c>
      <c r="C9" s="45"/>
      <c r="D9" s="45"/>
      <c r="E9" s="17"/>
      <c r="F9" s="9"/>
      <c r="G9" s="9"/>
      <c r="H9" s="9"/>
      <c r="I9" s="21"/>
      <c r="M9" t="s">
        <v>6</v>
      </c>
      <c r="N9" t="str">
        <f>VLOOKUP(M9,class!A$1:B$370,2,FALSE)</f>
        <v>Shire district</v>
      </c>
      <c r="O9" s="22" t="str">
        <f>IFERROR(IFERROR(VLOOKUP(M9,classifications!$A$3:$B$340,2,FALSE),VLOOKUP(N9,'higher class'!$A$2:$B$33,2,FALSE)),"")</f>
        <v>Urban with Minor Conurbation</v>
      </c>
      <c r="P9" s="7">
        <f t="shared" si="8"/>
        <v>7.89</v>
      </c>
      <c r="Q9" s="49">
        <f t="shared" si="9"/>
        <v>2</v>
      </c>
      <c r="R9" s="49">
        <f t="shared" si="10"/>
        <v>2</v>
      </c>
      <c r="V9" t="s">
        <v>89</v>
      </c>
      <c r="W9" s="3">
        <f t="shared" si="0"/>
        <v>6</v>
      </c>
      <c r="X9" s="5">
        <f t="array" ref="X9">INDEX($W$1:$W$42,MATCH(SMALL(COUNTIF($W$1:$W$42,"&lt;"&amp;$W$1:$W$42),ROW($W9:$X9)),COUNTIF($W$1:$W$42,"&lt;"&amp;$W$1:$W$42),0))</f>
        <v>12</v>
      </c>
      <c r="Y9" s="50" t="str">
        <f t="array" ref="Y9">INDEX($V$1:$V$42,SMALL(IF($W$1:$W$42=$X9,ROW($W$1:$W$42)),COUNTIF($X$1:$X9,$X9)),1)</f>
        <v>West Oxfordshire</v>
      </c>
      <c r="Z9" s="6">
        <f t="shared" si="1"/>
        <v>9</v>
      </c>
      <c r="AC9" t="s">
        <v>1035</v>
      </c>
      <c r="AD9" s="2">
        <f t="shared" si="2"/>
        <v>4</v>
      </c>
      <c r="AE9" s="5">
        <f t="array" ref="AE9">INDEX($AD$1:$AD$41,MATCH(SMALL(COUNTIF($AD$1:$AD$41,"&lt;"&amp;$AD$1:$AD$41),ROW($AD9:$AE9)),COUNTIF($AD$1:$AD$41,"&lt;"&amp;$AD$1:$AD$41),0))</f>
        <v>9</v>
      </c>
      <c r="AF9" s="50" t="str">
        <f t="array" ref="AF9">INDEX($AC$1:$AC$41,SMALL(IF($AD$1:$AD$41=$AE9,ROW($AD$1:$AD$41)),COUNTIF($AE$1:$AE9,$AE9)),1)</f>
        <v>Hinckley and Bosworth</v>
      </c>
      <c r="AG9" s="7">
        <f t="shared" si="3"/>
        <v>9</v>
      </c>
      <c r="AJ9" t="s">
        <v>42</v>
      </c>
      <c r="AK9" s="2">
        <f t="shared" si="4"/>
        <v>13</v>
      </c>
      <c r="AL9" s="5">
        <f t="array" ref="AL9">INDEX($AK$1:$AK$50,MATCH(SMALL(COUNTIF($AK$1:$AK$50,"&lt;"&amp;$AK$1:$AK$50),ROW($AK9:$AL9)),COUNTIF($AK$1:$AK$50,"&lt;"&amp;$AK$1:$AK$50),0))</f>
        <v>10</v>
      </c>
      <c r="AM9" s="50" t="str">
        <f t="array" ref="AM9">INDEX($AJ$1:$AJ$50,SMALL(IF($AK$1:$AK$50=$AL9,ROW($AK$1:$AK$50)),COUNTIF($AL$1:$AL9,$AL9)),1)</f>
        <v>Wyre Forest</v>
      </c>
      <c r="AN9" s="105">
        <f t="shared" si="5"/>
        <v>9</v>
      </c>
      <c r="AQ9" t="s">
        <v>34</v>
      </c>
      <c r="AR9" s="2">
        <f t="shared" si="6"/>
        <v>44</v>
      </c>
      <c r="AS9" s="5">
        <f t="array" ref="AS9">INDEX($AR$1:$AR$91,MATCH(SMALL(COUNTIF($AR$1:$AR$91,"&lt;"&amp;$AR$1:$AR$91),ROW($AR9:$AS9)),COUNTIF($AR$1:$AR$91,"&lt;"&amp;$AR$1:$AR$91),0))</f>
        <v>11</v>
      </c>
      <c r="AT9" s="50" t="str">
        <f t="array" ref="AT9">INDEX($AQ$1:$AQ$91,SMALL(IF($AR$1:$AR$91=$AS9,ROW($AR$1:$AR$91)),COUNTIF($AS$1:$AS9,$AS9)),1)</f>
        <v>Oxford</v>
      </c>
      <c r="AU9" s="105">
        <f t="shared" si="7"/>
        <v>9</v>
      </c>
    </row>
    <row r="10" spans="1:47" ht="14.4" x14ac:dyDescent="0.3">
      <c r="A10" s="19"/>
      <c r="B10" s="20"/>
      <c r="C10" s="45"/>
      <c r="D10" s="45"/>
      <c r="E10" s="9"/>
      <c r="F10" s="9"/>
      <c r="G10" s="9"/>
      <c r="H10" s="9"/>
      <c r="I10" s="21"/>
      <c r="M10" t="s">
        <v>8</v>
      </c>
      <c r="N10" t="str">
        <f>VLOOKUP(M10,class!A$1:B$370,2,FALSE)</f>
        <v>Shire district</v>
      </c>
      <c r="O10" s="22" t="str">
        <f>IFERROR(IFERROR(VLOOKUP(M10,classifications!$A$3:$B$340,2,FALSE),VLOOKUP(N10,'higher class'!$A$2:$B$33,2,FALSE)),"")</f>
        <v>Urban with City and Town</v>
      </c>
      <c r="P10" s="7">
        <f t="shared" si="8"/>
        <v>8.1199999999999992</v>
      </c>
      <c r="Q10" s="49">
        <f t="shared" si="9"/>
        <v>7</v>
      </c>
      <c r="R10" s="49">
        <f t="shared" si="10"/>
        <v>7</v>
      </c>
      <c r="V10" t="s">
        <v>92</v>
      </c>
      <c r="W10" s="3">
        <f t="shared" si="0"/>
        <v>22</v>
      </c>
      <c r="X10" s="5">
        <f t="array" ref="X10">INDEX($W$1:$W$42,MATCH(SMALL(COUNTIF($W$1:$W$42,"&lt;"&amp;$W$1:$W$42),ROW($W10:$X10)),COUNTIF($W$1:$W$42,"&lt;"&amp;$W$1:$W$42),0))</f>
        <v>13</v>
      </c>
      <c r="Y10" s="50" t="str">
        <f t="array" ref="Y10">INDEX($V$1:$V$42,SMALL(IF($W$1:$W$42=$X10,ROW($W$1:$W$42)),COUNTIF($X$1:$X10,$X10)),1)</f>
        <v>West Lindsey</v>
      </c>
      <c r="Z10" s="6">
        <f t="shared" si="1"/>
        <v>10</v>
      </c>
      <c r="AC10" t="s">
        <v>108</v>
      </c>
      <c r="AD10" s="2">
        <f t="shared" si="2"/>
        <v>28</v>
      </c>
      <c r="AE10" s="5">
        <f t="array" ref="AE10">INDEX($AD$1:$AD$41,MATCH(SMALL(COUNTIF($AD$1:$AD$41,"&lt;"&amp;$AD$1:$AD$41),ROW($AD10:$AE10)),COUNTIF($AD$1:$AD$41,"&lt;"&amp;$AD$1:$AD$41),0))</f>
        <v>10</v>
      </c>
      <c r="AF10" s="50" t="str">
        <f t="array" ref="AF10">INDEX($AC$1:$AC$41,SMALL(IF($AD$1:$AD$41=$AE10,ROW($AD$1:$AD$41)),COUNTIF($AE$1:$AE10,$AE10)),1)</f>
        <v>Wyre</v>
      </c>
      <c r="AG10" s="7">
        <f t="shared" si="3"/>
        <v>10</v>
      </c>
      <c r="AJ10" t="s">
        <v>885</v>
      </c>
      <c r="AK10" s="2">
        <f t="shared" si="4"/>
        <v>24</v>
      </c>
      <c r="AL10" s="5">
        <f t="array" ref="AL10">INDEX($AK$1:$AK$50,MATCH(SMALL(COUNTIF($AK$1:$AK$50,"&lt;"&amp;$AK$1:$AK$50),ROW($AK10:$AL10)),COUNTIF($AK$1:$AK$50,"&lt;"&amp;$AK$1:$AK$50),0))</f>
        <v>11</v>
      </c>
      <c r="AM10" s="50" t="str">
        <f t="array" ref="AM10">INDEX($AJ$1:$AJ$50,SMALL(IF($AK$1:$AK$50=$AL10,ROW($AK$1:$AK$50)),COUNTIF($AL$1:$AL10,$AL10)),1)</f>
        <v>Ashford</v>
      </c>
      <c r="AN10" s="105">
        <f t="shared" si="5"/>
        <v>10</v>
      </c>
      <c r="AQ10" t="s">
        <v>40</v>
      </c>
      <c r="AR10" s="2">
        <f t="shared" si="6"/>
        <v>61</v>
      </c>
      <c r="AS10" s="5">
        <f t="array" ref="AS10">INDEX($AR$1:$AR$91,MATCH(SMALL(COUNTIF($AR$1:$AR$91,"&lt;"&amp;$AR$1:$AR$91),ROW($AR10:$AS10)),COUNTIF($AR$1:$AR$91,"&lt;"&amp;$AR$1:$AR$91),0))</f>
        <v>11</v>
      </c>
      <c r="AT10" s="50" t="str">
        <f t="array" ref="AT10">INDEX($AQ$1:$AQ$91,SMALL(IF($AR$1:$AR$91=$AS10,ROW($AR$1:$AR$91)),COUNTIF($AS$1:$AS10,$AS10)),1)</f>
        <v>Reigate and Banstead</v>
      </c>
      <c r="AU10" s="105">
        <f t="shared" si="7"/>
        <v>9</v>
      </c>
    </row>
    <row r="11" spans="1:47" ht="14.4" x14ac:dyDescent="0.3">
      <c r="A11" s="19" t="s">
        <v>366</v>
      </c>
      <c r="B11" s="20" t="s">
        <v>367</v>
      </c>
      <c r="C11" s="45"/>
      <c r="D11" s="45"/>
      <c r="E11" s="17"/>
      <c r="F11" s="9"/>
      <c r="G11" s="9"/>
      <c r="H11" s="9"/>
      <c r="I11" s="21"/>
      <c r="M11" t="s">
        <v>9</v>
      </c>
      <c r="N11" t="str">
        <f>VLOOKUP(M11,class!A$1:B$370,2,FALSE)</f>
        <v>Shire district</v>
      </c>
      <c r="O11" s="22" t="str">
        <f>IFERROR(IFERROR(VLOOKUP(M11,classifications!$A$3:$B$340,2,FALSE),VLOOKUP(N11,'higher class'!$A$2:$B$33,2,FALSE)),"")</f>
        <v>Urban with City and Town</v>
      </c>
      <c r="P11" s="7">
        <f t="shared" si="8"/>
        <v>6.85</v>
      </c>
      <c r="Q11" s="49">
        <f t="shared" si="9"/>
        <v>91</v>
      </c>
      <c r="R11" s="49">
        <f t="shared" si="10"/>
        <v>91</v>
      </c>
      <c r="V11" t="s">
        <v>94</v>
      </c>
      <c r="W11" s="3">
        <f t="shared" si="0"/>
        <v>21</v>
      </c>
      <c r="X11" s="5">
        <f t="array" ref="X11">INDEX($W$1:$W$42,MATCH(SMALL(COUNTIF($W$1:$W$42,"&lt;"&amp;$W$1:$W$42),ROW($W11:$X11)),COUNTIF($W$1:$W$42,"&lt;"&amp;$W$1:$W$42),0))</f>
        <v>14</v>
      </c>
      <c r="Y11" s="50" t="str">
        <f t="array" ref="Y11">INDEX($V$1:$V$42,SMALL(IF($W$1:$W$42=$X11,ROW($W$1:$W$42)),COUNTIF($X$1:$X11,$X11)),1)</f>
        <v>North Norfolk</v>
      </c>
      <c r="Z11" s="6">
        <f t="shared" si="1"/>
        <v>11</v>
      </c>
      <c r="AC11" t="s">
        <v>134</v>
      </c>
      <c r="AD11" s="2">
        <f t="shared" si="2"/>
        <v>22</v>
      </c>
      <c r="AE11" s="5">
        <f t="array" ref="AE11">INDEX($AD$1:$AD$41,MATCH(SMALL(COUNTIF($AD$1:$AD$41,"&lt;"&amp;$AD$1:$AD$41),ROW($AD11:$AE11)),COUNTIF($AD$1:$AD$41,"&lt;"&amp;$AD$1:$AD$41),0))</f>
        <v>11</v>
      </c>
      <c r="AF11" s="50" t="str">
        <f t="array" ref="AF11">INDEX($AC$1:$AC$41,SMALL(IF($AD$1:$AD$41=$AE11,ROW($AD$1:$AD$41)),COUNTIF($AE$1:$AE11,$AE11)),1)</f>
        <v>Rushcliffe</v>
      </c>
      <c r="AG11" s="7">
        <f t="shared" si="3"/>
        <v>11</v>
      </c>
      <c r="AJ11" t="s">
        <v>52</v>
      </c>
      <c r="AK11" s="2">
        <f t="shared" si="4"/>
        <v>4</v>
      </c>
      <c r="AL11" s="5">
        <f t="array" ref="AL11">INDEX($AK$1:$AK$50,MATCH(SMALL(COUNTIF($AK$1:$AK$50,"&lt;"&amp;$AK$1:$AK$50),ROW($AK11:$AL11)),COUNTIF($AK$1:$AK$50,"&lt;"&amp;$AK$1:$AK$50),0))</f>
        <v>12</v>
      </c>
      <c r="AM11" s="50" t="str">
        <f t="array" ref="AM11">INDEX($AJ$1:$AJ$50,SMALL(IF($AK$1:$AK$50=$AL11,ROW($AK$1:$AK$50)),COUNTIF($AL$1:$AL11,$AL11)),1)</f>
        <v>Maidstone</v>
      </c>
      <c r="AN11" s="105">
        <f t="shared" si="5"/>
        <v>11</v>
      </c>
      <c r="AQ11" t="s">
        <v>41</v>
      </c>
      <c r="AR11" s="2">
        <f t="shared" si="6"/>
        <v>83</v>
      </c>
      <c r="AS11" s="5">
        <f t="array" ref="AS11">INDEX($AR$1:$AR$91,MATCH(SMALL(COUNTIF($AR$1:$AR$91,"&lt;"&amp;$AR$1:$AR$91),ROW($AR11:$AS11)),COUNTIF($AR$1:$AR$91,"&lt;"&amp;$AR$1:$AR$91),0))</f>
        <v>13</v>
      </c>
      <c r="AT11" s="50" t="str">
        <f t="array" ref="AT11">INDEX($AQ$1:$AQ$91,SMALL(IF($AR$1:$AR$91=$AS11,ROW($AR$1:$AR$91)),COUNTIF($AS$1:$AS11,$AS11)),1)</f>
        <v>North East Lincolnshire</v>
      </c>
      <c r="AU11" s="105">
        <f t="shared" si="7"/>
        <v>11</v>
      </c>
    </row>
    <row r="12" spans="1:47" ht="14.4" x14ac:dyDescent="0.3">
      <c r="A12" s="22" t="s">
        <v>368</v>
      </c>
      <c r="B12" s="23" t="s">
        <v>74</v>
      </c>
      <c r="C12" s="22" t="str">
        <f>IFERROR(IFERROR(VLOOKUP(B12,classifications!$A$3:$B$330,2,FALSE),VLOOKUP(B12,'higher class'!$A$2:$B$33,2,FALSE)),"")</f>
        <v xml:space="preserve">Largely Rural (rural including hub towns 50-79%) </v>
      </c>
      <c r="D12" s="22" t="str">
        <f>VLOOKUP(B12,region!$A$1:$B$344,2,FALSE)</f>
        <v>NE</v>
      </c>
      <c r="E12" s="17">
        <f>VLOOKUP(B12,worthwhileALL!$B$8:$N$431,VLOOKUP(frontsheet!$B$11,years!$A$1:$B$12,2,FALSE),FALSE)</f>
        <v>7.63</v>
      </c>
      <c r="F12" s="9"/>
      <c r="G12" s="9"/>
      <c r="H12" s="9"/>
      <c r="I12" s="21"/>
      <c r="M12" t="s">
        <v>10</v>
      </c>
      <c r="N12" t="str">
        <f>VLOOKUP(M12,class!A$1:B$370,2,FALSE)</f>
        <v>Shire district</v>
      </c>
      <c r="O12" s="22" t="str">
        <f>IFERROR(IFERROR(VLOOKUP(M12,classifications!$A$3:$B$340,2,FALSE),VLOOKUP(N12,'higher class'!$A$2:$B$33,2,FALSE)),"")</f>
        <v>Urban with Significant Rural (rural including hub towns 26-49%)</v>
      </c>
      <c r="P12" s="7">
        <f t="shared" si="8"/>
        <v>8.0399999999999991</v>
      </c>
      <c r="Q12" s="49">
        <f t="shared" si="9"/>
        <v>11</v>
      </c>
      <c r="R12" s="49">
        <f t="shared" si="10"/>
        <v>11</v>
      </c>
      <c r="V12" t="s">
        <v>100</v>
      </c>
      <c r="W12" s="3">
        <f t="shared" si="0"/>
        <v>9</v>
      </c>
      <c r="X12" s="5">
        <f t="array" ref="X12">INDEX($W$1:$W$42,MATCH(SMALL(COUNTIF($W$1:$W$42,"&lt;"&amp;$W$1:$W$42),ROW($W12:$X12)),COUNTIF($W$1:$W$42,"&lt;"&amp;$W$1:$W$42),0))</f>
        <v>14</v>
      </c>
      <c r="Y12" s="50" t="str">
        <f t="array" ref="Y12">INDEX($V$1:$V$42,SMALL(IF($W$1:$W$42=$X12,ROW($W$1:$W$42)),COUNTIF($X$1:$X12,$X12)),1)</f>
        <v>Wealden</v>
      </c>
      <c r="Z12" s="6">
        <f t="shared" si="1"/>
        <v>11</v>
      </c>
      <c r="AC12" t="s">
        <v>136</v>
      </c>
      <c r="AD12" s="2">
        <f t="shared" si="2"/>
        <v>1</v>
      </c>
      <c r="AE12" s="5">
        <f t="array" ref="AE12">INDEX($AD$1:$AD$41,MATCH(SMALL(COUNTIF($AD$1:$AD$41,"&lt;"&amp;$AD$1:$AD$41),ROW($AD12:$AE12)),COUNTIF($AD$1:$AD$41,"&lt;"&amp;$AD$1:$AD$41),0))</f>
        <v>12</v>
      </c>
      <c r="AF12" s="50" t="str">
        <f t="array" ref="AF12">INDEX($AC$1:$AC$41,SMALL(IF($AD$1:$AD$41=$AE12,ROW($AD$1:$AD$41)),COUNTIF($AE$1:$AE12,$AE12)),1)</f>
        <v>Somerset West and Taunton</v>
      </c>
      <c r="AG12" s="7">
        <f t="shared" si="3"/>
        <v>12</v>
      </c>
      <c r="AJ12" t="s">
        <v>54</v>
      </c>
      <c r="AK12" s="2">
        <f t="shared" si="4"/>
        <v>7</v>
      </c>
      <c r="AL12" s="5">
        <f t="array" ref="AL12">INDEX($AK$1:$AK$50,MATCH(SMALL(COUNTIF($AK$1:$AK$50,"&lt;"&amp;$AK$1:$AK$50),ROW($AK12:$AL12)),COUNTIF($AK$1:$AK$50,"&lt;"&amp;$AK$1:$AK$50),0))</f>
        <v>13</v>
      </c>
      <c r="AM12" s="50" t="str">
        <f t="array" ref="AM12">INDEX($AJ$1:$AJ$50,SMALL(IF($AK$1:$AK$50=$AL12,ROW($AK$1:$AK$50)),COUNTIF($AL$1:$AL12,$AL12)),1)</f>
        <v>Broadland</v>
      </c>
      <c r="AN12" s="105">
        <f t="shared" si="5"/>
        <v>12</v>
      </c>
      <c r="AQ12" t="s">
        <v>44</v>
      </c>
      <c r="AR12" s="2">
        <f t="shared" si="6"/>
        <v>58</v>
      </c>
      <c r="AS12" s="5">
        <f t="array" ref="AS12">INDEX($AR$1:$AR$91,MATCH(SMALL(COUNTIF($AR$1:$AR$91,"&lt;"&amp;$AR$1:$AR$91),ROW($AR12:$AS12)),COUNTIF($AR$1:$AR$91,"&lt;"&amp;$AR$1:$AR$91),0))</f>
        <v>13</v>
      </c>
      <c r="AT12" s="50" t="str">
        <f t="array" ref="AT12">INDEX($AQ$1:$AQ$91,SMALL(IF($AR$1:$AR$91=$AS12,ROW($AR$1:$AR$91)),COUNTIF($AS$1:$AS12,$AS12)),1)</f>
        <v>St Albans</v>
      </c>
      <c r="AU12" s="105">
        <f t="shared" si="7"/>
        <v>11</v>
      </c>
    </row>
    <row r="13" spans="1:47" ht="14.4" x14ac:dyDescent="0.3">
      <c r="A13" s="22" t="s">
        <v>369</v>
      </c>
      <c r="B13" s="23" t="s">
        <v>80</v>
      </c>
      <c r="C13" s="22" t="str">
        <f>IFERROR(IFERROR(VLOOKUP(B13,classifications!$A$3:$B$330,2,FALSE),VLOOKUP(B13,'higher class'!$A$2:$B$33,2,FALSE)),"")</f>
        <v>Urban with City and Town</v>
      </c>
      <c r="D13" s="22" t="str">
        <f>VLOOKUP(B13,region!$A$1:$B$344,2,FALSE)</f>
        <v>NE</v>
      </c>
      <c r="E13" s="17">
        <f>VLOOKUP(B13,worthwhileALL!$B$8:$N$431,VLOOKUP(frontsheet!$B$11,years!$A$1:$B$12,2,FALSE),FALSE)</f>
        <v>7.63</v>
      </c>
      <c r="F13" s="9"/>
      <c r="G13" s="9"/>
      <c r="H13" s="9"/>
      <c r="I13" s="21"/>
      <c r="M13" t="s">
        <v>14</v>
      </c>
      <c r="N13" t="str">
        <f>VLOOKUP(M13,class!A$1:B$370,2,FALSE)</f>
        <v>Shire district</v>
      </c>
      <c r="O13" s="22" t="str">
        <f>IFERROR(IFERROR(VLOOKUP(M13,classifications!$A$3:$B$340,2,FALSE),VLOOKUP(N13,'higher class'!$A$2:$B$33,2,FALSE)),"")</f>
        <v xml:space="preserve">Mainly Rural (rural including hub towns &gt;=80%) </v>
      </c>
      <c r="P13" s="7">
        <f t="shared" si="8"/>
        <v>8.1</v>
      </c>
      <c r="Q13" s="49">
        <f t="shared" si="9"/>
        <v>11</v>
      </c>
      <c r="R13" s="49">
        <f t="shared" si="10"/>
        <v>11</v>
      </c>
      <c r="V13" t="s">
        <v>110</v>
      </c>
      <c r="W13" s="3">
        <f t="shared" si="0"/>
        <v>24</v>
      </c>
      <c r="X13" s="5">
        <f t="array" ref="X13">INDEX($W$1:$W$42,MATCH(SMALL(COUNTIF($W$1:$W$42,"&lt;"&amp;$W$1:$W$42),ROW($W13:$X13)),COUNTIF($W$1:$W$42,"&lt;"&amp;$W$1:$W$42),0))</f>
        <v>16</v>
      </c>
      <c r="Y13" s="50" t="str">
        <f t="array" ref="Y13">INDEX($V$1:$V$42,SMALL(IF($W$1:$W$42=$X13,ROW($W$1:$W$42)),COUNTIF($X$1:$X13,$X13)),1)</f>
        <v>Mid Suffolk</v>
      </c>
      <c r="Z13" s="6">
        <f t="shared" si="1"/>
        <v>13</v>
      </c>
      <c r="AC13" t="s">
        <v>138</v>
      </c>
      <c r="AD13" s="2">
        <f t="shared" si="2"/>
        <v>9</v>
      </c>
      <c r="AE13" s="5">
        <f t="array" ref="AE13">INDEX($AD$1:$AD$41,MATCH(SMALL(COUNTIF($AD$1:$AD$41,"&lt;"&amp;$AD$1:$AD$41),ROW($AD13:$AE13)),COUNTIF($AD$1:$AD$41,"&lt;"&amp;$AD$1:$AD$41),0))</f>
        <v>12</v>
      </c>
      <c r="AF13" s="50" t="str">
        <f t="array" ref="AF13">INDEX($AC$1:$AC$41,SMALL(IF($AD$1:$AD$41=$AE13,ROW($AD$1:$AD$41)),COUNTIF($AE$1:$AE13,$AE13)),1)</f>
        <v>South Cambridgeshire</v>
      </c>
      <c r="AG13" s="7">
        <f t="shared" si="3"/>
        <v>12</v>
      </c>
      <c r="AJ13" t="s">
        <v>60</v>
      </c>
      <c r="AK13" s="2">
        <f t="shared" si="4"/>
        <v>24</v>
      </c>
      <c r="AL13" s="5">
        <f t="array" ref="AL13">INDEX($AK$1:$AK$50,MATCH(SMALL(COUNTIF($AK$1:$AK$50,"&lt;"&amp;$AK$1:$AK$50),ROW($AK13:$AL13)),COUNTIF($AK$1:$AK$50,"&lt;"&amp;$AK$1:$AK$50),0))</f>
        <v>14</v>
      </c>
      <c r="AM13" s="50" t="str">
        <f t="array" ref="AM13">INDEX($AJ$1:$AJ$50,SMALL(IF($AK$1:$AK$50=$AL13,ROW($AK$1:$AK$50)),COUNTIF($AL$1:$AL13,$AL13)),1)</f>
        <v>West Lancashire</v>
      </c>
      <c r="AN13" s="105">
        <f t="shared" si="5"/>
        <v>13</v>
      </c>
      <c r="AQ13" t="s">
        <v>47</v>
      </c>
      <c r="AR13" s="2">
        <f t="shared" si="6"/>
        <v>9999</v>
      </c>
      <c r="AS13" s="5">
        <f t="array" ref="AS13">INDEX($AR$1:$AR$91,MATCH(SMALL(COUNTIF($AR$1:$AR$91,"&lt;"&amp;$AR$1:$AR$91),ROW($AR13:$AS13)),COUNTIF($AR$1:$AR$91,"&lt;"&amp;$AR$1:$AR$91),0))</f>
        <v>15</v>
      </c>
      <c r="AT13" s="50" t="str">
        <f t="array" ref="AT13">INDEX($AQ$1:$AQ$91,SMALL(IF($AR$1:$AR$91=$AS13,ROW($AR$1:$AR$91)),COUNTIF($AS$1:$AS13,$AS13)),1)</f>
        <v>Mansfield</v>
      </c>
      <c r="AU13" s="105">
        <f t="shared" si="7"/>
        <v>13</v>
      </c>
    </row>
    <row r="14" spans="1:47" ht="14.4" x14ac:dyDescent="0.3">
      <c r="A14" s="22" t="s">
        <v>370</v>
      </c>
      <c r="B14" s="23" t="s">
        <v>130</v>
      </c>
      <c r="C14" s="22" t="str">
        <f>IFERROR(IFERROR(VLOOKUP(B14,classifications!$A$3:$B$330,2,FALSE),VLOOKUP(B14,'higher class'!$A$2:$B$33,2,FALSE)),"")</f>
        <v>Urban with City and Town</v>
      </c>
      <c r="D14" s="22" t="str">
        <f>VLOOKUP(B14,region!$A$1:$B$344,2,FALSE)</f>
        <v>NE</v>
      </c>
      <c r="E14" s="17">
        <f>VLOOKUP(B14,worthwhileALL!$B$8:$N$431,VLOOKUP(frontsheet!$B$11,years!$A$1:$B$12,2,FALSE),FALSE)</f>
        <v>7.75</v>
      </c>
      <c r="F14" s="9"/>
      <c r="G14" s="9"/>
      <c r="H14" s="9"/>
      <c r="I14" s="21"/>
      <c r="M14" t="s">
        <v>15</v>
      </c>
      <c r="N14" t="str">
        <f>VLOOKUP(M14,class!A$1:B$370,2,FALSE)</f>
        <v>London borough</v>
      </c>
      <c r="O14" s="22" t="str">
        <f>IFERROR(IFERROR(VLOOKUP(M14,classifications!$A$3:$B$340,2,FALSE),VLOOKUP(N14,'higher class'!$A$2:$B$33,2,FALSE)),"")</f>
        <v>Urban with Major Conurbation</v>
      </c>
      <c r="P14" s="7">
        <f t="shared" si="8"/>
        <v>7.9</v>
      </c>
      <c r="Q14" s="49">
        <f t="shared" si="9"/>
        <v>10</v>
      </c>
      <c r="R14" s="49">
        <f t="shared" si="10"/>
        <v>10</v>
      </c>
      <c r="V14" t="s">
        <v>122</v>
      </c>
      <c r="W14" s="3">
        <f t="shared" si="0"/>
        <v>39</v>
      </c>
      <c r="X14" s="5">
        <f t="array" ref="X14">INDEX($W$1:$W$42,MATCH(SMALL(COUNTIF($W$1:$W$42,"&lt;"&amp;$W$1:$W$42),ROW($W14:$X14)),COUNTIF($W$1:$W$42,"&lt;"&amp;$W$1:$W$42),0))</f>
        <v>17</v>
      </c>
      <c r="Y14" s="50" t="str">
        <f t="array" ref="Y14">INDEX($V$1:$V$42,SMALL(IF($W$1:$W$42=$X14,ROW($W$1:$W$42)),COUNTIF($X$1:$X14,$X14)),1)</f>
        <v>Selby</v>
      </c>
      <c r="Z14" s="6">
        <f t="shared" si="1"/>
        <v>14</v>
      </c>
      <c r="AC14" t="s">
        <v>139</v>
      </c>
      <c r="AD14" s="2">
        <f t="shared" si="2"/>
        <v>24</v>
      </c>
      <c r="AE14" s="5">
        <f t="array" ref="AE14">INDEX($AD$1:$AD$41,MATCH(SMALL(COUNTIF($AD$1:$AD$41,"&lt;"&amp;$AD$1:$AD$41),ROW($AD14:$AE14)),COUNTIF($AD$1:$AD$41,"&lt;"&amp;$AD$1:$AD$41),0))</f>
        <v>14</v>
      </c>
      <c r="AF14" s="50" t="str">
        <f t="array" ref="AF14">INDEX($AC$1:$AC$41,SMALL(IF($AD$1:$AD$41=$AE14,ROW($AD$1:$AD$41)),COUNTIF($AE$1:$AE14,$AE14)),1)</f>
        <v>Winchester</v>
      </c>
      <c r="AG14" s="7">
        <f t="shared" si="3"/>
        <v>14</v>
      </c>
      <c r="AJ14" t="s">
        <v>61</v>
      </c>
      <c r="AK14" s="2">
        <f t="shared" si="4"/>
        <v>26</v>
      </c>
      <c r="AL14" s="5">
        <f t="array" ref="AL14">INDEX($AK$1:$AK$50,MATCH(SMALL(COUNTIF($AK$1:$AK$50,"&lt;"&amp;$AK$1:$AK$50),ROW($AK14:$AL14)),COUNTIF($AK$1:$AK$50,"&lt;"&amp;$AK$1:$AK$50),0))</f>
        <v>15</v>
      </c>
      <c r="AM14" s="50" t="str">
        <f t="array" ref="AM14">INDEX($AJ$1:$AJ$50,SMALL(IF($AK$1:$AK$50=$AL14,ROW($AK$1:$AK$50)),COUNTIF($AL$1:$AL14,$AL14)),1)</f>
        <v>North Lincolnshire</v>
      </c>
      <c r="AN14" s="105">
        <f t="shared" si="5"/>
        <v>14</v>
      </c>
      <c r="AQ14" t="s">
        <v>50</v>
      </c>
      <c r="AR14" s="2">
        <f t="shared" si="6"/>
        <v>80</v>
      </c>
      <c r="AS14" s="5">
        <f t="array" ref="AS14">INDEX($AR$1:$AR$91,MATCH(SMALL(COUNTIF($AR$1:$AR$91,"&lt;"&amp;$AR$1:$AR$91),ROW($AR14:$AS14)),COUNTIF($AR$1:$AR$91,"&lt;"&amp;$AR$1:$AR$91),0))</f>
        <v>15</v>
      </c>
      <c r="AT14" s="50" t="str">
        <f t="array" ref="AT14">INDEX($AQ$1:$AQ$91,SMALL(IF($AR$1:$AR$91=$AS14,ROW($AR$1:$AR$91)),COUNTIF($AS$1:$AS14,$AS14)),1)</f>
        <v>Newcastle-under-Lyme</v>
      </c>
      <c r="AU14" s="105">
        <f t="shared" si="7"/>
        <v>13</v>
      </c>
    </row>
    <row r="15" spans="1:47" ht="14.4" x14ac:dyDescent="0.3">
      <c r="A15" s="22" t="s">
        <v>371</v>
      </c>
      <c r="B15" s="23" t="s">
        <v>176</v>
      </c>
      <c r="C15" s="22" t="str">
        <f>IFERROR(IFERROR(VLOOKUP(B15,classifications!$A$3:$B$330,2,FALSE),VLOOKUP(B15,'higher class'!$A$2:$B$33,2,FALSE)),"")</f>
        <v>Urban with City and Town</v>
      </c>
      <c r="D15" s="22" t="str">
        <f>VLOOKUP(B15,region!$A$1:$B$344,2,FALSE)</f>
        <v>NE</v>
      </c>
      <c r="E15" s="17">
        <f>VLOOKUP(B15,worthwhileALL!$B$8:$N$431,VLOOKUP(frontsheet!$B$11,years!$A$1:$B$12,2,FALSE),FALSE)</f>
        <v>7.64</v>
      </c>
      <c r="F15" s="9"/>
      <c r="G15" s="9"/>
      <c r="H15" s="9"/>
      <c r="I15" s="21"/>
      <c r="M15" t="s">
        <v>17</v>
      </c>
      <c r="N15" t="str">
        <f>VLOOKUP(M15,class!A$1:B$370,2,FALSE)</f>
        <v>London borough</v>
      </c>
      <c r="O15" s="22" t="str">
        <f>IFERROR(IFERROR(VLOOKUP(M15,classifications!$A$3:$B$340,2,FALSE),VLOOKUP(N15,'higher class'!$A$2:$B$33,2,FALSE)),"")</f>
        <v>Urban with Major Conurbation</v>
      </c>
      <c r="P15" s="7">
        <f t="shared" si="8"/>
        <v>7.44</v>
      </c>
      <c r="Q15" s="49">
        <f t="shared" si="9"/>
        <v>64</v>
      </c>
      <c r="R15" s="49">
        <f t="shared" si="10"/>
        <v>64</v>
      </c>
      <c r="V15" t="s">
        <v>124</v>
      </c>
      <c r="W15" s="3">
        <f t="shared" si="0"/>
        <v>33</v>
      </c>
      <c r="X15" s="5">
        <f t="array" ref="X15">INDEX($W$1:$W$42,MATCH(SMALL(COUNTIF($W$1:$W$42,"&lt;"&amp;$W$1:$W$42),ROW($W15:$X15)),COUNTIF($W$1:$W$42,"&lt;"&amp;$W$1:$W$42),0))</f>
        <v>18</v>
      </c>
      <c r="Y15" s="50" t="str">
        <f t="array" ref="Y15">INDEX($V$1:$V$42,SMALL(IF($W$1:$W$42=$X15,ROW($W$1:$W$42)),COUNTIF($X$1:$X15,$X15)),1)</f>
        <v>Breckland</v>
      </c>
      <c r="Z15" s="6">
        <f t="shared" si="1"/>
        <v>15</v>
      </c>
      <c r="AC15" t="s">
        <v>149</v>
      </c>
      <c r="AD15" s="2">
        <f t="shared" si="2"/>
        <v>39</v>
      </c>
      <c r="AE15" s="5">
        <f t="array" ref="AE15">INDEX($AD$1:$AD$41,MATCH(SMALL(COUNTIF($AD$1:$AD$41,"&lt;"&amp;$AD$1:$AD$41),ROW($AD15:$AE15)),COUNTIF($AD$1:$AD$41,"&lt;"&amp;$AD$1:$AD$41),0))</f>
        <v>15</v>
      </c>
      <c r="AF15" s="50" t="str">
        <f t="array" ref="AF15">INDEX($AC$1:$AC$41,SMALL(IF($AD$1:$AD$41=$AE15,ROW($AD$1:$AD$41)),COUNTIF($AE$1:$AE15,$AE15)),1)</f>
        <v>Northumberland</v>
      </c>
      <c r="AG15" s="7">
        <f t="shared" si="3"/>
        <v>15</v>
      </c>
      <c r="AJ15" t="s">
        <v>62</v>
      </c>
      <c r="AK15" s="2">
        <f t="shared" si="4"/>
        <v>40</v>
      </c>
      <c r="AL15" s="5">
        <f t="array" ref="AL15">INDEX($AK$1:$AK$50,MATCH(SMALL(COUNTIF($AK$1:$AK$50,"&lt;"&amp;$AK$1:$AK$50),ROW($AK15:$AL15)),COUNTIF($AK$1:$AK$50,"&lt;"&amp;$AK$1:$AK$50),0))</f>
        <v>16</v>
      </c>
      <c r="AM15" s="50" t="str">
        <f t="array" ref="AM15">INDEX($AJ$1:$AJ$50,SMALL(IF($AK$1:$AK$50=$AL15,ROW($AK$1:$AK$50)),COUNTIF($AL$1:$AL15,$AL15)),1)</f>
        <v>Tonbridge and Malling</v>
      </c>
      <c r="AN15" s="105">
        <f t="shared" si="5"/>
        <v>15</v>
      </c>
      <c r="AQ15" t="s">
        <v>53</v>
      </c>
      <c r="AR15" s="2">
        <f t="shared" si="6"/>
        <v>73</v>
      </c>
      <c r="AS15" s="5">
        <f t="array" ref="AS15">INDEX($AR$1:$AR$91,MATCH(SMALL(COUNTIF($AR$1:$AR$91,"&lt;"&amp;$AR$1:$AR$91),ROW($AR15:$AS15)),COUNTIF($AR$1:$AR$91,"&lt;"&amp;$AR$1:$AR$91),0))</f>
        <v>17</v>
      </c>
      <c r="AT15" s="50" t="str">
        <f t="array" ref="AT15">INDEX($AQ$1:$AQ$91,SMALL(IF($AR$1:$AR$91=$AS15,ROW($AR$1:$AR$91)),COUNTIF($AS$1:$AS15,$AS15)),1)</f>
        <v>South Ribble</v>
      </c>
      <c r="AU15" s="105">
        <f t="shared" si="7"/>
        <v>15</v>
      </c>
    </row>
    <row r="16" spans="1:47" ht="14.4" x14ac:dyDescent="0.3">
      <c r="A16" s="22" t="s">
        <v>372</v>
      </c>
      <c r="B16" s="23" t="s">
        <v>197</v>
      </c>
      <c r="C16" s="22" t="str">
        <f>IFERROR(IFERROR(VLOOKUP(B16,classifications!$A$3:$B$330,2,FALSE),VLOOKUP(B16,'higher class'!$A$2:$B$33,2,FALSE)),"")</f>
        <v xml:space="preserve">Largely Rural (rural including hub towns 50-79%) </v>
      </c>
      <c r="D16" s="22" t="str">
        <f>VLOOKUP(B16,region!$A$1:$B$344,2,FALSE)</f>
        <v>NE</v>
      </c>
      <c r="E16" s="17">
        <f>VLOOKUP(B16,worthwhileALL!$B$8:$N$431,VLOOKUP(frontsheet!$B$11,years!$A$1:$B$12,2,FALSE),FALSE)</f>
        <v>7.95</v>
      </c>
      <c r="F16" s="9"/>
      <c r="G16" s="9"/>
      <c r="H16" s="9"/>
      <c r="I16" s="21"/>
      <c r="M16" t="s">
        <v>18</v>
      </c>
      <c r="N16" t="str">
        <f>VLOOKUP(M16,class!A$1:B$370,2,FALSE)</f>
        <v>Metropolitan district</v>
      </c>
      <c r="O16" s="22" t="str">
        <f>IFERROR(IFERROR(VLOOKUP(M16,classifications!$A$3:$B$340,2,FALSE),VLOOKUP(N16,'higher class'!$A$2:$B$33,2,FALSE)),"")</f>
        <v>Urban with Minor Conurbation</v>
      </c>
      <c r="P16" s="7">
        <f t="shared" si="8"/>
        <v>7.54</v>
      </c>
      <c r="Q16" s="49">
        <f t="shared" si="9"/>
        <v>6</v>
      </c>
      <c r="R16" s="49">
        <f t="shared" si="10"/>
        <v>6</v>
      </c>
      <c r="V16" t="s">
        <v>141</v>
      </c>
      <c r="W16" s="3">
        <f t="shared" si="0"/>
        <v>38</v>
      </c>
      <c r="X16" s="5">
        <f t="array" ref="X16">INDEX($W$1:$W$42,MATCH(SMALL(COUNTIF($W$1:$W$42,"&lt;"&amp;$W$1:$W$42),ROW($W16:$X16)),COUNTIF($W$1:$W$42,"&lt;"&amp;$W$1:$W$42),0))</f>
        <v>18</v>
      </c>
      <c r="Y16" s="50" t="str">
        <f t="array" ref="Y16">INDEX($V$1:$V$42,SMALL(IF($W$1:$W$42=$X16,ROW($W$1:$W$42)),COUNTIF($X$1:$X16,$X16)),1)</f>
        <v>North Kesteven</v>
      </c>
      <c r="Z16" s="6">
        <f t="shared" si="1"/>
        <v>15</v>
      </c>
      <c r="AC16" t="s">
        <v>166</v>
      </c>
      <c r="AD16" s="2">
        <f t="shared" si="2"/>
        <v>2</v>
      </c>
      <c r="AE16" s="5">
        <f t="array" ref="AE16">INDEX($AD$1:$AD$41,MATCH(SMALL(COUNTIF($AD$1:$AD$41,"&lt;"&amp;$AD$1:$AD$41),ROW($AD16:$AE16)),COUNTIF($AD$1:$AD$41,"&lt;"&amp;$AD$1:$AD$41),0))</f>
        <v>15</v>
      </c>
      <c r="AF16" s="50" t="str">
        <f t="array" ref="AF16">INDEX($AC$1:$AC$41,SMALL(IF($AD$1:$AD$41=$AE16,ROW($AD$1:$AD$41)),COUNTIF($AE$1:$AE16,$AE16)),1)</f>
        <v>South Holland</v>
      </c>
      <c r="AG16" s="7">
        <f t="shared" si="3"/>
        <v>15</v>
      </c>
      <c r="AJ16" t="s">
        <v>66</v>
      </c>
      <c r="AK16" s="2">
        <f t="shared" si="4"/>
        <v>30</v>
      </c>
      <c r="AL16" s="5">
        <f t="array" ref="AL16">INDEX($AK$1:$AK$50,MATCH(SMALL(COUNTIF($AK$1:$AK$50,"&lt;"&amp;$AK$1:$AK$50),ROW($AK16:$AL16)),COUNTIF($AK$1:$AK$50,"&lt;"&amp;$AK$1:$AK$50),0))</f>
        <v>17</v>
      </c>
      <c r="AM16" s="50" t="str">
        <f t="array" ref="AM16">INDEX($AJ$1:$AJ$50,SMALL(IF($AK$1:$AK$50=$AL16,ROW($AK$1:$AK$50)),COUNTIF($AL$1:$AL16,$AL16)),1)</f>
        <v>Dacorum</v>
      </c>
      <c r="AN16" s="105">
        <f t="shared" si="5"/>
        <v>16</v>
      </c>
      <c r="AQ16" t="s">
        <v>55</v>
      </c>
      <c r="AR16" s="2">
        <f t="shared" si="6"/>
        <v>3</v>
      </c>
      <c r="AS16" s="5">
        <f t="array" ref="AS16">INDEX($AR$1:$AR$91,MATCH(SMALL(COUNTIF($AR$1:$AR$91,"&lt;"&amp;$AR$1:$AR$91),ROW($AR16:$AS16)),COUNTIF($AR$1:$AR$91,"&lt;"&amp;$AR$1:$AR$91),0))</f>
        <v>17</v>
      </c>
      <c r="AT16" s="50" t="str">
        <f t="array" ref="AT16">INDEX($AQ$1:$AQ$91,SMALL(IF($AR$1:$AR$91=$AS16,ROW($AR$1:$AR$91)),COUNTIF($AS$1:$AS16,$AS16)),1)</f>
        <v>Worcester</v>
      </c>
      <c r="AU16" s="105">
        <f t="shared" si="7"/>
        <v>15</v>
      </c>
    </row>
    <row r="17" spans="1:47" ht="14.4" x14ac:dyDescent="0.3">
      <c r="A17" s="22" t="s">
        <v>373</v>
      </c>
      <c r="B17" s="23" t="s">
        <v>213</v>
      </c>
      <c r="C17" s="22" t="str">
        <f>IFERROR(IFERROR(VLOOKUP(B17,classifications!$A$3:$B$330,2,FALSE),VLOOKUP(B17,'higher class'!$A$2:$B$33,2,FALSE)),"")</f>
        <v>Urban with Significant Rural (rural including hub towns 26-49%)</v>
      </c>
      <c r="D17" s="22" t="str">
        <f>VLOOKUP(B17,region!$A$1:$B$344,2,FALSE)</f>
        <v>NE</v>
      </c>
      <c r="E17" s="17">
        <f>VLOOKUP(B17,worthwhileALL!$B$8:$N$431,VLOOKUP(frontsheet!$B$11,years!$A$1:$B$12,2,FALSE),FALSE)</f>
        <v>7.67</v>
      </c>
      <c r="F17" s="9"/>
      <c r="G17" s="9"/>
      <c r="H17" s="9"/>
      <c r="I17" s="21"/>
      <c r="M17" t="s">
        <v>19</v>
      </c>
      <c r="N17" t="str">
        <f>VLOOKUP(M17,class!A$1:B$370,2,FALSE)</f>
        <v>Shire district</v>
      </c>
      <c r="O17" s="22" t="str">
        <f>IFERROR(IFERROR(VLOOKUP(M17,classifications!$A$3:$B$340,2,FALSE),VLOOKUP(N17,'higher class'!$A$2:$B$33,2,FALSE)),"")</f>
        <v>Urban with Significant Rural (rural including hub towns 26-49%)</v>
      </c>
      <c r="P17" s="7">
        <f t="shared" si="8"/>
        <v>7.64</v>
      </c>
      <c r="Q17" s="49">
        <f t="shared" si="9"/>
        <v>43</v>
      </c>
      <c r="R17" s="49">
        <f t="shared" si="10"/>
        <v>43</v>
      </c>
      <c r="V17" t="s">
        <v>144</v>
      </c>
      <c r="W17" s="3">
        <f t="shared" si="0"/>
        <v>36</v>
      </c>
      <c r="X17" s="5">
        <f t="array" ref="X17">INDEX($W$1:$W$42,MATCH(SMALL(COUNTIF($W$1:$W$42,"&lt;"&amp;$W$1:$W$42),ROW($W17:$X17)),COUNTIF($W$1:$W$42,"&lt;"&amp;$W$1:$W$42),0))</f>
        <v>18</v>
      </c>
      <c r="Y17" s="50" t="str">
        <f t="array" ref="Y17">INDEX($V$1:$V$42,SMALL(IF($W$1:$W$42=$X17,ROW($W$1:$W$42)),COUNTIF($X$1:$X17,$X17)),1)</f>
        <v>South Lakeland</v>
      </c>
      <c r="Z17" s="6">
        <f t="shared" si="1"/>
        <v>15</v>
      </c>
      <c r="AC17" t="s">
        <v>180</v>
      </c>
      <c r="AD17" s="2">
        <f t="shared" si="2"/>
        <v>5</v>
      </c>
      <c r="AE17" s="5">
        <f t="array" ref="AE17">INDEX($AD$1:$AD$41,MATCH(SMALL(COUNTIF($AD$1:$AD$41,"&lt;"&amp;$AD$1:$AD$41),ROW($AD17:$AE17)),COUNTIF($AD$1:$AD$41,"&lt;"&amp;$AD$1:$AD$41),0))</f>
        <v>15</v>
      </c>
      <c r="AF17" s="50" t="str">
        <f t="array" ref="AF17">INDEX($AC$1:$AC$41,SMALL(IF($AD$1:$AD$41=$AE17,ROW($AD$1:$AD$41)),COUNTIF($AE$1:$AE17,$AE17)),1)</f>
        <v>Vale of White Horse</v>
      </c>
      <c r="AG17" s="7">
        <f t="shared" si="3"/>
        <v>15</v>
      </c>
      <c r="AJ17" t="s">
        <v>69</v>
      </c>
      <c r="AK17" s="2">
        <f t="shared" si="4"/>
        <v>33</v>
      </c>
      <c r="AL17" s="5">
        <f t="array" ref="AL17">INDEX($AK$1:$AK$50,MATCH(SMALL(COUNTIF($AK$1:$AK$50,"&lt;"&amp;$AK$1:$AK$50),ROW($AK17:$AL17)),COUNTIF($AK$1:$AK$50,"&lt;"&amp;$AK$1:$AK$50),0))</f>
        <v>18</v>
      </c>
      <c r="AM17" s="50" t="str">
        <f t="array" ref="AM17">INDEX($AJ$1:$AJ$50,SMALL(IF($AK$1:$AK$50=$AL17,ROW($AK$1:$AK$50)),COUNTIF($AL$1:$AL17,$AL17)),1)</f>
        <v>East Staffordshire</v>
      </c>
      <c r="AN17" s="105">
        <f t="shared" si="5"/>
        <v>17</v>
      </c>
      <c r="AQ17" t="s">
        <v>57</v>
      </c>
      <c r="AR17" s="2">
        <f t="shared" si="6"/>
        <v>77</v>
      </c>
      <c r="AS17" s="5">
        <f t="array" ref="AS17">INDEX($AR$1:$AR$91,MATCH(SMALL(COUNTIF($AR$1:$AR$91,"&lt;"&amp;$AR$1:$AR$91),ROW($AR17:$AS17)),COUNTIF($AR$1:$AR$91,"&lt;"&amp;$AR$1:$AR$91),0))</f>
        <v>19</v>
      </c>
      <c r="AT17" s="50" t="str">
        <f t="array" ref="AT17">INDEX($AQ$1:$AQ$91,SMALL(IF($AR$1:$AR$91=$AS17,ROW($AR$1:$AR$91)),COUNTIF($AS$1:$AS17,$AS17)),1)</f>
        <v>Adur</v>
      </c>
      <c r="AU17" s="105">
        <f t="shared" si="7"/>
        <v>17</v>
      </c>
    </row>
    <row r="18" spans="1:47" ht="14.4" x14ac:dyDescent="0.3">
      <c r="A18" s="22" t="s">
        <v>374</v>
      </c>
      <c r="B18" s="23" t="s">
        <v>267</v>
      </c>
      <c r="C18" s="22" t="str">
        <f>IFERROR(IFERROR(VLOOKUP(B18,classifications!$A$3:$B$330,2,FALSE),VLOOKUP(B18,'higher class'!$A$2:$B$33,2,FALSE)),"")</f>
        <v>Urban with City and Town</v>
      </c>
      <c r="D18" s="22" t="str">
        <f>VLOOKUP(B18,region!$A$1:$B$344,2,FALSE)</f>
        <v>NE</v>
      </c>
      <c r="E18" s="17">
        <f>VLOOKUP(B18,worthwhileALL!$B$8:$N$431,VLOOKUP(frontsheet!$B$11,years!$A$1:$B$12,2,FALSE),FALSE)</f>
        <v>7.62</v>
      </c>
      <c r="F18" s="9"/>
      <c r="G18" s="9"/>
      <c r="H18" s="9"/>
      <c r="I18" s="21"/>
      <c r="M18" t="s">
        <v>20</v>
      </c>
      <c r="N18" t="str">
        <f>VLOOKUP(M18,class!A$1:B$370,2,FALSE)</f>
        <v>Shire district</v>
      </c>
      <c r="O18" s="22" t="str">
        <f>IFERROR(IFERROR(VLOOKUP(M18,classifications!$A$3:$B$340,2,FALSE),VLOOKUP(N18,'higher class'!$A$2:$B$33,2,FALSE)),"")</f>
        <v>Urban with City and Town</v>
      </c>
      <c r="P18" s="7">
        <f t="shared" si="8"/>
        <v>7.9</v>
      </c>
      <c r="Q18" s="49">
        <f t="shared" si="9"/>
        <v>25</v>
      </c>
      <c r="R18" s="49">
        <f t="shared" si="10"/>
        <v>25</v>
      </c>
      <c r="V18" t="s">
        <v>165</v>
      </c>
      <c r="W18" s="3">
        <f t="shared" si="0"/>
        <v>9999</v>
      </c>
      <c r="X18" s="5">
        <f t="array" ref="X18">INDEX($W$1:$W$42,MATCH(SMALL(COUNTIF($W$1:$W$42,"&lt;"&amp;$W$1:$W$42),ROW($W18:$X18)),COUNTIF($W$1:$W$42,"&lt;"&amp;$W$1:$W$42),0))</f>
        <v>21</v>
      </c>
      <c r="Y18" s="50" t="str">
        <f t="array" ref="Y18">INDEX($V$1:$V$42,SMALL(IF($W$1:$W$42=$X18,ROW($W$1:$W$42)),COUNTIF($X$1:$X18,$X18)),1)</f>
        <v>East Lindsey</v>
      </c>
      <c r="Z18" s="6">
        <f t="shared" si="1"/>
        <v>18</v>
      </c>
      <c r="AC18" t="s">
        <v>184</v>
      </c>
      <c r="AD18" s="2">
        <f t="shared" si="2"/>
        <v>32</v>
      </c>
      <c r="AE18" s="5">
        <f t="array" ref="AE18">INDEX($AD$1:$AD$41,MATCH(SMALL(COUNTIF($AD$1:$AD$41,"&lt;"&amp;$AD$1:$AD$41),ROW($AD18:$AE18)),COUNTIF($AD$1:$AD$41,"&lt;"&amp;$AD$1:$AD$41),0))</f>
        <v>18</v>
      </c>
      <c r="AF18" s="50" t="str">
        <f t="array" ref="AF18">INDEX($AC$1:$AC$41,SMALL(IF($AD$1:$AD$41=$AE18,ROW($AD$1:$AD$41)),COUNTIF($AE$1:$AE18,$AE18)),1)</f>
        <v>Rother</v>
      </c>
      <c r="AG18" s="7">
        <f t="shared" si="3"/>
        <v>18</v>
      </c>
      <c r="AJ18" t="s">
        <v>79</v>
      </c>
      <c r="AK18" s="2">
        <f t="shared" si="4"/>
        <v>17</v>
      </c>
      <c r="AL18" s="5">
        <f t="array" ref="AL18">INDEX($AK$1:$AK$50,MATCH(SMALL(COUNTIF($AK$1:$AK$50,"&lt;"&amp;$AK$1:$AK$50),ROW($AK18:$AL18)),COUNTIF($AK$1:$AK$50,"&lt;"&amp;$AK$1:$AK$50),0))</f>
        <v>18</v>
      </c>
      <c r="AM18" s="50" t="str">
        <f t="array" ref="AM18">INDEX($AJ$1:$AJ$50,SMALL(IF($AK$1:$AK$50=$AL18,ROW($AK$1:$AK$50)),COUNTIF($AL$1:$AL18,$AL18)),1)</f>
        <v>New Forest</v>
      </c>
      <c r="AN18" s="105">
        <f t="shared" si="5"/>
        <v>17</v>
      </c>
      <c r="AQ18" t="s">
        <v>58</v>
      </c>
      <c r="AR18" s="2">
        <f t="shared" si="6"/>
        <v>62</v>
      </c>
      <c r="AS18" s="5">
        <f t="array" ref="AS18">INDEX($AR$1:$AR$91,MATCH(SMALL(COUNTIF($AR$1:$AR$91,"&lt;"&amp;$AR$1:$AR$91),ROW($AR18:$AS18)),COUNTIF($AR$1:$AR$91,"&lt;"&amp;$AR$1:$AR$91),0))</f>
        <v>19</v>
      </c>
      <c r="AT18" s="50" t="str">
        <f t="array" ref="AT18">INDEX($AQ$1:$AQ$91,SMALL(IF($AR$1:$AR$91=$AS18,ROW($AR$1:$AR$91)),COUNTIF($AS$1:$AS18,$AS18)),1)</f>
        <v>Fareham</v>
      </c>
      <c r="AU18" s="105">
        <f t="shared" si="7"/>
        <v>17</v>
      </c>
    </row>
    <row r="19" spans="1:47" ht="14.4" x14ac:dyDescent="0.3">
      <c r="A19" s="22" t="s">
        <v>375</v>
      </c>
      <c r="B19" s="23" t="s">
        <v>112</v>
      </c>
      <c r="C19" s="22" t="str">
        <f>IFERROR(IFERROR(VLOOKUP(B19,classifications!$A$3:$B$330,2,FALSE),VLOOKUP(B19,'higher class'!$A$2:$B$33,2,FALSE)),"")</f>
        <v>Urban with Major Conurbation</v>
      </c>
      <c r="D19" s="22" t="str">
        <f>VLOOKUP(B19,region!$A$1:$B$344,2,FALSE)</f>
        <v>NE</v>
      </c>
      <c r="E19" s="17">
        <f>VLOOKUP(B19,worthwhileALL!$B$8:$N$431,VLOOKUP(frontsheet!$B$11,years!$A$1:$B$12,2,FALSE),FALSE)</f>
        <v>7.69</v>
      </c>
      <c r="F19" s="9"/>
      <c r="G19" s="9"/>
      <c r="H19" s="9"/>
      <c r="I19" s="21"/>
      <c r="M19" t="s">
        <v>21</v>
      </c>
      <c r="N19" t="str">
        <f>VLOOKUP(M19,class!A$1:B$370,2,FALSE)</f>
        <v>Shire district</v>
      </c>
      <c r="O19" s="22" t="str">
        <f>IFERROR(IFERROR(VLOOKUP(M19,classifications!$A$3:$B$340,2,FALSE),VLOOKUP(N19,'higher class'!$A$2:$B$33,2,FALSE)),"")</f>
        <v>Urban with Significant Rural (rural including hub towns 26-49%)</v>
      </c>
      <c r="P19" s="7">
        <f t="shared" si="8"/>
        <v>7.62</v>
      </c>
      <c r="Q19" s="49">
        <f t="shared" si="9"/>
        <v>45</v>
      </c>
      <c r="R19" s="49">
        <f t="shared" si="10"/>
        <v>45</v>
      </c>
      <c r="V19" t="s">
        <v>170</v>
      </c>
      <c r="W19" s="3">
        <f t="shared" si="0"/>
        <v>5</v>
      </c>
      <c r="X19" s="5">
        <f t="array" ref="X19">INDEX($W$1:$W$42,MATCH(SMALL(COUNTIF($W$1:$W$42,"&lt;"&amp;$W$1:$W$42),ROW($W19:$X19)),COUNTIF($W$1:$W$42,"&lt;"&amp;$W$1:$W$42),0))</f>
        <v>22</v>
      </c>
      <c r="Y19" s="50" t="str">
        <f t="array" ref="Y19">INDEX($V$1:$V$42,SMALL(IF($W$1:$W$42=$X19,ROW($W$1:$W$42)),COUNTIF($X$1:$X19,$X19)),1)</f>
        <v>East Hampshire</v>
      </c>
      <c r="Z19" s="6">
        <f t="shared" si="1"/>
        <v>19</v>
      </c>
      <c r="AC19" t="s">
        <v>195</v>
      </c>
      <c r="AD19" s="2">
        <f t="shared" si="2"/>
        <v>40</v>
      </c>
      <c r="AE19" s="5">
        <f t="array" ref="AE19">INDEX($AD$1:$AD$41,MATCH(SMALL(COUNTIF($AD$1:$AD$41,"&lt;"&amp;$AD$1:$AD$41),ROW($AD19:$AE19)),COUNTIF($AD$1:$AD$41,"&lt;"&amp;$AD$1:$AD$41),0))</f>
        <v>19</v>
      </c>
      <c r="AF19" s="50" t="str">
        <f t="array" ref="AF19">INDEX($AC$1:$AC$41,SMALL(IF($AD$1:$AD$41=$AE19,ROW($AD$1:$AD$41)),COUNTIF($AE$1:$AE19,$AE19)),1)</f>
        <v>Dorset</v>
      </c>
      <c r="AG19" s="7">
        <f t="shared" si="3"/>
        <v>19</v>
      </c>
      <c r="AJ19" t="s">
        <v>86</v>
      </c>
      <c r="AK19" s="2">
        <f t="shared" si="4"/>
        <v>47</v>
      </c>
      <c r="AL19" s="5">
        <f t="array" ref="AL19">INDEX($AK$1:$AK$50,MATCH(SMALL(COUNTIF($AK$1:$AK$50,"&lt;"&amp;$AK$1:$AK$50),ROW($AK19:$AL19)),COUNTIF($AK$1:$AK$50,"&lt;"&amp;$AK$1:$AK$50),0))</f>
        <v>18</v>
      </c>
      <c r="AM19" s="50" t="str">
        <f t="array" ref="AM19">INDEX($AJ$1:$AJ$50,SMALL(IF($AK$1:$AK$50=$AL19,ROW($AK$1:$AK$50)),COUNTIF($AL$1:$AL19,$AL19)),1)</f>
        <v>South Derbyshire</v>
      </c>
      <c r="AN19" s="105">
        <f t="shared" si="5"/>
        <v>17</v>
      </c>
      <c r="AQ19" t="s">
        <v>59</v>
      </c>
      <c r="AR19" s="2">
        <f t="shared" si="6"/>
        <v>46</v>
      </c>
      <c r="AS19" s="5">
        <f t="array" ref="AS19">INDEX($AR$1:$AR$91,MATCH(SMALL(COUNTIF($AR$1:$AR$91,"&lt;"&amp;$AR$1:$AR$91),ROW($AR19:$AS19)),COUNTIF($AR$1:$AR$91,"&lt;"&amp;$AR$1:$AR$91),0))</f>
        <v>19</v>
      </c>
      <c r="AT19" s="50" t="str">
        <f t="array" ref="AT19">INDEX($AQ$1:$AQ$91,SMALL(IF($AR$1:$AR$91=$AS19,ROW($AR$1:$AR$91)),COUNTIF($AS$1:$AS19,$AS19)),1)</f>
        <v>Luton</v>
      </c>
      <c r="AU19" s="105">
        <f t="shared" si="7"/>
        <v>17</v>
      </c>
    </row>
    <row r="20" spans="1:47" ht="14.4" x14ac:dyDescent="0.3">
      <c r="A20" s="22" t="s">
        <v>376</v>
      </c>
      <c r="B20" s="23" t="s">
        <v>181</v>
      </c>
      <c r="C20" s="22" t="str">
        <f>IFERROR(IFERROR(VLOOKUP(B20,classifications!$A$3:$B$330,2,FALSE),VLOOKUP(B20,'higher class'!$A$2:$B$33,2,FALSE)),"")</f>
        <v>Urban with Major Conurbation</v>
      </c>
      <c r="D20" s="22" t="str">
        <f>VLOOKUP(B20,region!$A$1:$B$344,2,FALSE)</f>
        <v>NE</v>
      </c>
      <c r="E20" s="17">
        <f>VLOOKUP(B20,worthwhileALL!$B$8:$N$431,VLOOKUP(frontsheet!$B$11,years!$A$1:$B$12,2,FALSE),FALSE)</f>
        <v>7.56</v>
      </c>
      <c r="F20" s="9"/>
      <c r="G20" s="9"/>
      <c r="H20" s="9"/>
      <c r="I20" s="21"/>
      <c r="M20" t="s">
        <v>22</v>
      </c>
      <c r="N20" t="str">
        <f>VLOOKUP(M20,class!A$1:B$370,2,FALSE)</f>
        <v>Shire district</v>
      </c>
      <c r="O20" s="22" t="str">
        <f>IFERROR(IFERROR(VLOOKUP(M20,classifications!$A$3:$B$340,2,FALSE),VLOOKUP(N20,'higher class'!$A$2:$B$33,2,FALSE)),"")</f>
        <v xml:space="preserve">Largely Rural (rural including hub towns 50-79%) </v>
      </c>
      <c r="P20" s="7">
        <f t="shared" si="8"/>
        <v>7.81</v>
      </c>
      <c r="Q20" s="49">
        <f t="shared" si="9"/>
        <v>23</v>
      </c>
      <c r="R20" s="49">
        <f t="shared" si="10"/>
        <v>23</v>
      </c>
      <c r="V20" t="s">
        <v>171</v>
      </c>
      <c r="W20" s="3">
        <f t="shared" si="0"/>
        <v>26</v>
      </c>
      <c r="X20" s="5">
        <f t="array" ref="X20">INDEX($W$1:$W$42,MATCH(SMALL(COUNTIF($W$1:$W$42,"&lt;"&amp;$W$1:$W$42),ROW($W20:$X20)),COUNTIF($W$1:$W$42,"&lt;"&amp;$W$1:$W$42),0))</f>
        <v>22</v>
      </c>
      <c r="Y20" s="50" t="str">
        <f t="array" ref="Y20">INDEX($V$1:$V$42,SMALL(IF($W$1:$W$42=$X20,ROW($W$1:$W$42)),COUNTIF($X$1:$X20,$X20)),1)</f>
        <v>Ryedale</v>
      </c>
      <c r="Z20" s="6">
        <f t="shared" si="1"/>
        <v>19</v>
      </c>
      <c r="AC20" t="s">
        <v>197</v>
      </c>
      <c r="AD20" s="2">
        <f t="shared" si="2"/>
        <v>15</v>
      </c>
      <c r="AE20" s="5">
        <f t="array" ref="AE20">INDEX($AD$1:$AD$41,MATCH(SMALL(COUNTIF($AD$1:$AD$41,"&lt;"&amp;$AD$1:$AD$41),ROW($AD20:$AE20)),COUNTIF($AD$1:$AD$41,"&lt;"&amp;$AD$1:$AD$41),0))</f>
        <v>20</v>
      </c>
      <c r="AF20" s="50" t="str">
        <f t="array" ref="AF20">INDEX($AC$1:$AC$41,SMALL(IF($AD$1:$AD$41=$AE20,ROW($AD$1:$AD$41)),COUNTIF($AE$1:$AE20,$AE20)),1)</f>
        <v>Chichester</v>
      </c>
      <c r="AG20" s="7">
        <f t="shared" si="3"/>
        <v>20</v>
      </c>
      <c r="AJ20" t="s">
        <v>93</v>
      </c>
      <c r="AK20" s="2">
        <f t="shared" si="4"/>
        <v>31</v>
      </c>
      <c r="AL20" s="5">
        <f t="array" ref="AL20">INDEX($AK$1:$AK$50,MATCH(SMALL(COUNTIF($AK$1:$AK$50,"&lt;"&amp;$AK$1:$AK$50),ROW($AK20:$AL20)),COUNTIF($AK$1:$AK$50,"&lt;"&amp;$AK$1:$AK$50),0))</f>
        <v>18</v>
      </c>
      <c r="AM20" s="50" t="str">
        <f t="array" ref="AM20">INDEX($AJ$1:$AJ$50,SMALL(IF($AK$1:$AK$50=$AL20,ROW($AK$1:$AK$50)),COUNTIF($AL$1:$AL20,$AL20)),1)</f>
        <v>Test Valley</v>
      </c>
      <c r="AN20" s="105">
        <f t="shared" si="5"/>
        <v>17</v>
      </c>
      <c r="AQ20" t="s">
        <v>63</v>
      </c>
      <c r="AR20" s="2">
        <f t="shared" si="6"/>
        <v>83</v>
      </c>
      <c r="AS20" s="5">
        <f t="array" ref="AS20">INDEX($AR$1:$AR$91,MATCH(SMALL(COUNTIF($AR$1:$AR$91,"&lt;"&amp;$AR$1:$AR$91),ROW($AR20:$AS20)),COUNTIF($AR$1:$AR$91,"&lt;"&amp;$AR$1:$AR$91),0))</f>
        <v>22</v>
      </c>
      <c r="AT20" s="50" t="str">
        <f t="array" ref="AT20">INDEX($AQ$1:$AQ$91,SMALL(IF($AR$1:$AR$91=$AS20,ROW($AR$1:$AR$91)),COUNTIF($AS$1:$AS20,$AS20)),1)</f>
        <v>Havant</v>
      </c>
      <c r="AU20" s="105">
        <f t="shared" si="7"/>
        <v>20</v>
      </c>
    </row>
    <row r="21" spans="1:47" ht="14.4" x14ac:dyDescent="0.3">
      <c r="A21" s="22" t="s">
        <v>377</v>
      </c>
      <c r="B21" s="23" t="s">
        <v>193</v>
      </c>
      <c r="C21" s="22" t="str">
        <f>IFERROR(IFERROR(VLOOKUP(B21,classifications!$A$3:$B$330,2,FALSE),VLOOKUP(B21,'higher class'!$A$2:$B$33,2,FALSE)),"")</f>
        <v>Urban with Major Conurbation</v>
      </c>
      <c r="D21" s="22" t="str">
        <f>VLOOKUP(B21,region!$A$1:$B$344,2,FALSE)</f>
        <v>NE</v>
      </c>
      <c r="E21" s="17">
        <f>VLOOKUP(B21,worthwhileALL!$B$8:$N$431,VLOOKUP(frontsheet!$B$11,years!$A$1:$B$12,2,FALSE),FALSE)</f>
        <v>7.75</v>
      </c>
      <c r="F21" s="9"/>
      <c r="G21" s="9"/>
      <c r="H21" s="9"/>
      <c r="I21" s="21"/>
      <c r="M21" t="s">
        <v>23</v>
      </c>
      <c r="N21" t="str">
        <f>VLOOKUP(M21,class!A$1:B$370,2,FALSE)</f>
        <v>Unitary authority</v>
      </c>
      <c r="O21" s="22" t="str">
        <f>IFERROR(IFERROR(VLOOKUP(M21,classifications!$A$3:$B$340,2,FALSE),VLOOKUP(N21,'higher class'!$A$2:$B$33,2,FALSE)),"")</f>
        <v>Urban with Significant Rural (rural including hub towns 26-49%)</v>
      </c>
      <c r="P21" s="7">
        <f t="shared" si="8"/>
        <v>7.66</v>
      </c>
      <c r="Q21" s="49">
        <f t="shared" si="9"/>
        <v>40</v>
      </c>
      <c r="R21" s="49">
        <f t="shared" si="10"/>
        <v>40</v>
      </c>
      <c r="V21" t="s">
        <v>173</v>
      </c>
      <c r="W21" s="3">
        <f t="shared" si="0"/>
        <v>33</v>
      </c>
      <c r="X21" s="5">
        <f t="array" ref="X21">INDEX($W$1:$W$42,MATCH(SMALL(COUNTIF($W$1:$W$42,"&lt;"&amp;$W$1:$W$42),ROW($W21:$X21)),COUNTIF($W$1:$W$42,"&lt;"&amp;$W$1:$W$42),0))</f>
        <v>24</v>
      </c>
      <c r="Y21" s="50" t="str">
        <f t="array" ref="Y21">INDEX($V$1:$V$42,SMALL(IF($W$1:$W$42=$X21,ROW($W$1:$W$42)),COUNTIF($X$1:$X21,$X21)),1)</f>
        <v>Forest of Dean</v>
      </c>
      <c r="Z21" s="6">
        <f t="shared" si="1"/>
        <v>21</v>
      </c>
      <c r="AC21" t="s">
        <v>222</v>
      </c>
      <c r="AD21" s="2">
        <f t="shared" si="2"/>
        <v>18</v>
      </c>
      <c r="AE21" s="5">
        <f t="array" ref="AE21">INDEX($AD$1:$AD$41,MATCH(SMALL(COUNTIF($AD$1:$AD$41,"&lt;"&amp;$AD$1:$AD$41),ROW($AD21:$AE21)),COUNTIF($AD$1:$AD$41,"&lt;"&amp;$AD$1:$AD$41),0))</f>
        <v>21</v>
      </c>
      <c r="AF21" s="50" t="str">
        <f t="array" ref="AF21">INDEX($AC$1:$AC$41,SMALL(IF($AD$1:$AD$41=$AE21,ROW($AD$1:$AD$41)),COUNTIF($AE$1:$AE21,$AE21)),1)</f>
        <v>East Devon</v>
      </c>
      <c r="AG21" s="7">
        <f t="shared" si="3"/>
        <v>21</v>
      </c>
      <c r="AJ21" t="s">
        <v>1030</v>
      </c>
      <c r="AK21" s="2">
        <f t="shared" si="4"/>
        <v>26</v>
      </c>
      <c r="AL21" s="5">
        <f t="array" ref="AL21">INDEX($AK$1:$AK$50,MATCH(SMALL(COUNTIF($AK$1:$AK$50,"&lt;"&amp;$AK$1:$AK$50),ROW($AK21:$AL21)),COUNTIF($AK$1:$AK$50,"&lt;"&amp;$AK$1:$AK$50),0))</f>
        <v>22</v>
      </c>
      <c r="AM21" s="50" t="str">
        <f t="array" ref="AM21">INDEX($AJ$1:$AJ$50,SMALL(IF($AK$1:$AK$50=$AL21,ROW($AK$1:$AK$50)),COUNTIF($AL$1:$AL21,$AL21)),1)</f>
        <v>North Somerset</v>
      </c>
      <c r="AN21" s="105">
        <f t="shared" si="5"/>
        <v>21</v>
      </c>
      <c r="AQ21" t="s">
        <v>75</v>
      </c>
      <c r="AR21" s="2">
        <f t="shared" si="6"/>
        <v>72</v>
      </c>
      <c r="AS21" s="5">
        <f t="array" ref="AS21">INDEX($AR$1:$AR$91,MATCH(SMALL(COUNTIF($AR$1:$AR$91,"&lt;"&amp;$AR$1:$AR$91),ROW($AR21:$AS21)),COUNTIF($AR$1:$AR$91,"&lt;"&amp;$AR$1:$AR$91),0))</f>
        <v>22</v>
      </c>
      <c r="AT21" s="50" t="str">
        <f t="array" ref="AT21">INDEX($AQ$1:$AQ$91,SMALL(IF($AR$1:$AR$91=$AS21,ROW($AR$1:$AR$91)),COUNTIF($AS$1:$AS21,$AS21)),1)</f>
        <v>Ipswich</v>
      </c>
      <c r="AU21" s="105">
        <f t="shared" si="7"/>
        <v>20</v>
      </c>
    </row>
    <row r="22" spans="1:47" ht="14.4" x14ac:dyDescent="0.3">
      <c r="A22" s="22" t="s">
        <v>378</v>
      </c>
      <c r="B22" s="23" t="s">
        <v>255</v>
      </c>
      <c r="C22" s="22" t="str">
        <f>IFERROR(IFERROR(VLOOKUP(B22,classifications!$A$3:$B$330,2,FALSE),VLOOKUP(B22,'higher class'!$A$2:$B$33,2,FALSE)),"")</f>
        <v>Urban with Major Conurbation</v>
      </c>
      <c r="D22" s="22" t="str">
        <f>VLOOKUP(B22,region!$A$1:$B$344,2,FALSE)</f>
        <v>NE</v>
      </c>
      <c r="E22" s="17">
        <f>VLOOKUP(B22,worthwhileALL!$B$8:$N$431,VLOOKUP(frontsheet!$B$11,years!$A$1:$B$12,2,FALSE),FALSE)</f>
        <v>7.53</v>
      </c>
      <c r="F22" s="9"/>
      <c r="G22" s="9"/>
      <c r="H22" s="9"/>
      <c r="I22" s="21"/>
      <c r="M22" t="s">
        <v>24</v>
      </c>
      <c r="N22" t="str">
        <f>VLOOKUP(M22,class!A$1:B$370,2,FALSE)</f>
        <v>Unitary authority</v>
      </c>
      <c r="O22" s="22" t="str">
        <f>IFERROR(IFERROR(VLOOKUP(M22,classifications!$A$3:$B$340,2,FALSE),VLOOKUP(N22,'higher class'!$A$2:$B$33,2,FALSE)),"")</f>
        <v>Urban with Significant Rural (rural including hub towns 26-49%)</v>
      </c>
      <c r="P22" s="7">
        <f t="shared" si="8"/>
        <v>7.71</v>
      </c>
      <c r="Q22" s="49">
        <f t="shared" si="9"/>
        <v>34</v>
      </c>
      <c r="R22" s="49">
        <f t="shared" si="10"/>
        <v>34</v>
      </c>
      <c r="V22" t="s">
        <v>174</v>
      </c>
      <c r="W22" s="3">
        <f t="shared" si="0"/>
        <v>16</v>
      </c>
      <c r="X22" s="5">
        <f t="array" ref="X22">INDEX($W$1:$W$42,MATCH(SMALL(COUNTIF($W$1:$W$42,"&lt;"&amp;$W$1:$W$42),ROW($W22:$X22)),COUNTIF($W$1:$W$42,"&lt;"&amp;$W$1:$W$42),0))</f>
        <v>24</v>
      </c>
      <c r="Y22" s="50" t="str">
        <f t="array" ref="Y22">INDEX($V$1:$V$42,SMALL(IF($W$1:$W$42=$X22,ROW($W$1:$W$42)),COUNTIF($X$1:$X22,$X22)),1)</f>
        <v>South Oxfordshire</v>
      </c>
      <c r="Z22" s="6">
        <f t="shared" si="1"/>
        <v>21</v>
      </c>
      <c r="AC22" t="s">
        <v>226</v>
      </c>
      <c r="AD22" s="2">
        <f t="shared" si="2"/>
        <v>11</v>
      </c>
      <c r="AE22" s="5">
        <f t="array" ref="AE22">INDEX($AD$1:$AD$41,MATCH(SMALL(COUNTIF($AD$1:$AD$41,"&lt;"&amp;$AD$1:$AD$41),ROW($AD22:$AE22)),COUNTIF($AD$1:$AD$41,"&lt;"&amp;$AD$1:$AD$41),0))</f>
        <v>22</v>
      </c>
      <c r="AF22" s="50" t="str">
        <f t="array" ref="AF22">INDEX($AC$1:$AC$41,SMALL(IF($AD$1:$AD$41=$AE22,ROW($AD$1:$AD$41)),COUNTIF($AE$1:$AE22,$AE22)),1)</f>
        <v>Herefordshire, County of</v>
      </c>
      <c r="AG22" s="7">
        <f t="shared" si="3"/>
        <v>22</v>
      </c>
      <c r="AJ22" t="s">
        <v>97</v>
      </c>
      <c r="AK22" s="2">
        <f t="shared" si="4"/>
        <v>18</v>
      </c>
      <c r="AL22" s="5">
        <f t="array" ref="AL22">INDEX($AK$1:$AK$50,MATCH(SMALL(COUNTIF($AK$1:$AK$50,"&lt;"&amp;$AK$1:$AK$50),ROW($AK22:$AL22)),COUNTIF($AK$1:$AK$50,"&lt;"&amp;$AK$1:$AK$50),0))</f>
        <v>23</v>
      </c>
      <c r="AM22" s="50" t="str">
        <f t="array" ref="AM22">INDEX($AJ$1:$AJ$50,SMALL(IF($AK$1:$AK$50=$AL22,ROW($AK$1:$AK$50)),COUNTIF($AL$1:$AL22,$AL22)),1)</f>
        <v>Lewes</v>
      </c>
      <c r="AN22" s="105">
        <f t="shared" si="5"/>
        <v>22</v>
      </c>
      <c r="AQ22" t="s">
        <v>77</v>
      </c>
      <c r="AR22" s="2">
        <f t="shared" si="6"/>
        <v>6</v>
      </c>
      <c r="AS22" s="5">
        <f t="array" ref="AS22">INDEX($AR$1:$AR$91,MATCH(SMALL(COUNTIF($AR$1:$AR$91,"&lt;"&amp;$AR$1:$AR$91),ROW($AR22:$AS22)),COUNTIF($AR$1:$AR$91,"&lt;"&amp;$AR$1:$AR$91),0))</f>
        <v>24</v>
      </c>
      <c r="AT22" s="50" t="str">
        <f t="array" ref="AT22">INDEX($AQ$1:$AQ$91,SMALL(IF($AR$1:$AR$91=$AS22,ROW($AR$1:$AR$91)),COUNTIF($AS$1:$AS22,$AS22)),1)</f>
        <v>Rossendale</v>
      </c>
      <c r="AU22" s="105">
        <f t="shared" si="7"/>
        <v>22</v>
      </c>
    </row>
    <row r="23" spans="1:47" ht="14.4" x14ac:dyDescent="0.3">
      <c r="A23" s="22" t="s">
        <v>379</v>
      </c>
      <c r="B23" s="23" t="s">
        <v>272</v>
      </c>
      <c r="C23" s="22" t="str">
        <f>IFERROR(IFERROR(VLOOKUP(B23,classifications!$A$3:$B$330,2,FALSE),VLOOKUP(B23,'higher class'!$A$2:$B$33,2,FALSE)),"")</f>
        <v>Urban with Major Conurbation</v>
      </c>
      <c r="D23" s="22" t="str">
        <f>VLOOKUP(B23,region!$A$1:$B$344,2,FALSE)</f>
        <v>NE</v>
      </c>
      <c r="E23" s="17">
        <f>VLOOKUP(B23,worthwhileALL!$B$8:$N$431,VLOOKUP(frontsheet!$B$11,years!$A$1:$B$12,2,FALSE),FALSE)</f>
        <v>7.72</v>
      </c>
      <c r="F23" s="9"/>
      <c r="G23" s="9"/>
      <c r="H23" s="9"/>
      <c r="I23" s="21"/>
      <c r="M23" t="s">
        <v>25</v>
      </c>
      <c r="N23" t="str">
        <f>VLOOKUP(M23,class!A$1:B$370,2,FALSE)</f>
        <v>London borough</v>
      </c>
      <c r="O23" s="22" t="str">
        <f>IFERROR(IFERROR(VLOOKUP(M23,classifications!$A$3:$B$340,2,FALSE),VLOOKUP(N23,'higher class'!$A$2:$B$33,2,FALSE)),"")</f>
        <v>Urban with Major Conurbation</v>
      </c>
      <c r="P23" s="7">
        <f t="shared" si="8"/>
        <v>7.65</v>
      </c>
      <c r="Q23" s="49">
        <f t="shared" si="9"/>
        <v>42</v>
      </c>
      <c r="R23" s="49">
        <f t="shared" si="10"/>
        <v>42</v>
      </c>
      <c r="V23" t="s">
        <v>189</v>
      </c>
      <c r="W23" s="3">
        <f t="shared" si="0"/>
        <v>18</v>
      </c>
      <c r="X23" s="5">
        <f t="array" ref="X23">INDEX($W$1:$W$42,MATCH(SMALL(COUNTIF($W$1:$W$42,"&lt;"&amp;$W$1:$W$42),ROW($W23:$X23)),COUNTIF($W$1:$W$42,"&lt;"&amp;$W$1:$W$42),0))</f>
        <v>26</v>
      </c>
      <c r="Y23" s="50" t="str">
        <f t="array" ref="Y23">INDEX($V$1:$V$42,SMALL(IF($W$1:$W$42=$X23,ROW($W$1:$W$42)),COUNTIF($X$1:$X23,$X23)),1)</f>
        <v>Mendip</v>
      </c>
      <c r="Z23" s="6">
        <f t="shared" si="1"/>
        <v>23</v>
      </c>
      <c r="AC23" t="s">
        <v>233</v>
      </c>
      <c r="AD23" s="2">
        <f t="shared" si="2"/>
        <v>26</v>
      </c>
      <c r="AE23" s="5">
        <f t="array" ref="AE23">INDEX($AD$1:$AD$41,MATCH(SMALL(COUNTIF($AD$1:$AD$41,"&lt;"&amp;$AD$1:$AD$41),ROW($AD23:$AE23)),COUNTIF($AD$1:$AD$41,"&lt;"&amp;$AD$1:$AD$41),0))</f>
        <v>23</v>
      </c>
      <c r="AF23" s="50" t="str">
        <f t="array" ref="AF23">INDEX($AC$1:$AC$41,SMALL(IF($AD$1:$AD$41=$AE23,ROW($AD$1:$AD$41)),COUNTIF($AE$1:$AE23,$AE23)),1)</f>
        <v>Bassetlaw</v>
      </c>
      <c r="AG23" s="7">
        <f t="shared" si="3"/>
        <v>23</v>
      </c>
      <c r="AJ23" t="s">
        <v>103</v>
      </c>
      <c r="AK23" s="2">
        <f t="shared" si="4"/>
        <v>8</v>
      </c>
      <c r="AL23" s="5">
        <f t="array" ref="AL23">INDEX($AK$1:$AK$50,MATCH(SMALL(COUNTIF($AK$1:$AK$50,"&lt;"&amp;$AK$1:$AK$50),ROW($AK23:$AL23)),COUNTIF($AK$1:$AK$50,"&lt;"&amp;$AK$1:$AK$50),0))</f>
        <v>24</v>
      </c>
      <c r="AM23" s="50" t="str">
        <f t="array" ref="AM23">INDEX($AJ$1:$AJ$50,SMALL(IF($AK$1:$AK$50=$AL23,ROW($AK$1:$AK$50)),COUNTIF($AL$1:$AL23,$AL23)),1)</f>
        <v>Buckinghamshire</v>
      </c>
      <c r="AN23" s="105">
        <f t="shared" si="5"/>
        <v>23</v>
      </c>
      <c r="AQ23" t="s">
        <v>80</v>
      </c>
      <c r="AR23" s="2">
        <f t="shared" si="6"/>
        <v>67</v>
      </c>
      <c r="AS23" s="5">
        <f t="array" ref="AS23">INDEX($AR$1:$AR$91,MATCH(SMALL(COUNTIF($AR$1:$AR$91,"&lt;"&amp;$AR$1:$AR$91),ROW($AR23:$AS23)),COUNTIF($AR$1:$AR$91,"&lt;"&amp;$AR$1:$AR$91),0))</f>
        <v>25</v>
      </c>
      <c r="AT23" s="50" t="str">
        <f t="array" ref="AT23">INDEX($AQ$1:$AQ$91,SMALL(IF($AR$1:$AR$91=$AS23,ROW($AR$1:$AR$91)),COUNTIF($AS$1:$AS23,$AS23)),1)</f>
        <v>Basildon</v>
      </c>
      <c r="AU23" s="105">
        <f t="shared" si="7"/>
        <v>23</v>
      </c>
    </row>
    <row r="24" spans="1:47" ht="14.4" x14ac:dyDescent="0.3">
      <c r="A24" s="22"/>
      <c r="B24" s="23"/>
      <c r="C24" s="22"/>
      <c r="D24" s="22"/>
      <c r="E24" s="9"/>
      <c r="F24" s="9"/>
      <c r="G24" s="9"/>
      <c r="H24" s="9"/>
      <c r="I24" s="21"/>
      <c r="M24" t="s">
        <v>26</v>
      </c>
      <c r="N24" t="str">
        <f>VLOOKUP(M24,class!A$1:B$370,2,FALSE)</f>
        <v>Metropolitan district</v>
      </c>
      <c r="O24" s="22" t="str">
        <f>IFERROR(IFERROR(VLOOKUP(M24,classifications!$A$3:$B$340,2,FALSE),VLOOKUP(N24,'higher class'!$A$2:$B$33,2,FALSE)),"")</f>
        <v>Urban with Major Conurbation</v>
      </c>
      <c r="P24" s="7">
        <f t="shared" si="8"/>
        <v>7.65</v>
      </c>
      <c r="Q24" s="49">
        <f t="shared" si="9"/>
        <v>42</v>
      </c>
      <c r="R24" s="49">
        <f t="shared" si="10"/>
        <v>42</v>
      </c>
      <c r="V24" t="s">
        <v>191</v>
      </c>
      <c r="W24" s="3">
        <f t="shared" si="0"/>
        <v>14</v>
      </c>
      <c r="X24" s="5">
        <f t="array" ref="X24">INDEX($W$1:$W$42,MATCH(SMALL(COUNTIF($W$1:$W$42,"&lt;"&amp;$W$1:$W$42),ROW($W24:$X24)),COUNTIF($W$1:$W$42,"&lt;"&amp;$W$1:$W$42),0))</f>
        <v>26</v>
      </c>
      <c r="Y24" s="50" t="str">
        <f t="array" ref="Y24">INDEX($V$1:$V$42,SMALL(IF($W$1:$W$42=$X24,ROW($W$1:$W$42)),COUNTIF($X$1:$X24,$X24)),1)</f>
        <v>South Norfolk</v>
      </c>
      <c r="Z24" s="6">
        <f t="shared" si="1"/>
        <v>23</v>
      </c>
      <c r="AC24" t="s">
        <v>236</v>
      </c>
      <c r="AD24" s="2">
        <f t="shared" si="2"/>
        <v>5</v>
      </c>
      <c r="AE24" s="5">
        <f t="array" ref="AE24">INDEX($AD$1:$AD$41,MATCH(SMALL(COUNTIF($AD$1:$AD$41,"&lt;"&amp;$AD$1:$AD$41),ROW($AD24:$AE24)),COUNTIF($AD$1:$AD$41,"&lt;"&amp;$AD$1:$AD$41),0))</f>
        <v>24</v>
      </c>
      <c r="AF24" s="50" t="str">
        <f t="array" ref="AF24">INDEX($AC$1:$AC$41,SMALL(IF($AD$1:$AD$41=$AE24,ROW($AD$1:$AD$41)),COUNTIF($AE$1:$AE24,$AE24)),1)</f>
        <v>Horsham</v>
      </c>
      <c r="AG24" s="7">
        <f t="shared" si="3"/>
        <v>24</v>
      </c>
      <c r="AJ24" t="s">
        <v>117</v>
      </c>
      <c r="AK24" s="2">
        <f t="shared" si="4"/>
        <v>6</v>
      </c>
      <c r="AL24" s="5">
        <f t="array" ref="AL24">INDEX($AK$1:$AK$50,MATCH(SMALL(COUNTIF($AK$1:$AK$50,"&lt;"&amp;$AK$1:$AK$50),ROW($AK24:$AL24)),COUNTIF($AK$1:$AK$50,"&lt;"&amp;$AK$1:$AK$50),0))</f>
        <v>24</v>
      </c>
      <c r="AM24" s="50" t="str">
        <f t="array" ref="AM24">INDEX($AJ$1:$AJ$50,SMALL(IF($AK$1:$AK$50=$AL24,ROW($AK$1:$AK$50)),COUNTIF($AL$1:$AL24,$AL24)),1)</f>
        <v>Cherwell</v>
      </c>
      <c r="AN24" s="105">
        <f t="shared" si="5"/>
        <v>23</v>
      </c>
      <c r="AQ24" t="s">
        <v>83</v>
      </c>
      <c r="AR24" s="2">
        <f t="shared" si="6"/>
        <v>63</v>
      </c>
      <c r="AS24" s="5">
        <f t="array" ref="AS24">INDEX($AR$1:$AR$91,MATCH(SMALL(COUNTIF($AR$1:$AR$91,"&lt;"&amp;$AR$1:$AR$91),ROW($AR24:$AS24)),COUNTIF($AR$1:$AR$91,"&lt;"&amp;$AR$1:$AR$91),0))</f>
        <v>25</v>
      </c>
      <c r="AT24" s="50" t="str">
        <f t="array" ref="AT24">INDEX($AQ$1:$AQ$91,SMALL(IF($AR$1:$AR$91=$AS24,ROW($AR$1:$AR$91)),COUNTIF($AS$1:$AS24,$AS24)),1)</f>
        <v>Torbay</v>
      </c>
      <c r="AU24" s="105">
        <f t="shared" si="7"/>
        <v>23</v>
      </c>
    </row>
    <row r="25" spans="1:47" ht="14.4" x14ac:dyDescent="0.3">
      <c r="A25" s="19" t="s">
        <v>380</v>
      </c>
      <c r="B25" s="20" t="s">
        <v>381</v>
      </c>
      <c r="C25" s="45"/>
      <c r="D25" s="45"/>
      <c r="E25" s="17"/>
      <c r="F25" s="9"/>
      <c r="G25" s="9"/>
      <c r="H25" s="9"/>
      <c r="I25" s="21"/>
      <c r="M25" t="s">
        <v>27</v>
      </c>
      <c r="N25" t="str">
        <f>VLOOKUP(M25,class!A$1:B$370,2,FALSE)</f>
        <v>Shire district</v>
      </c>
      <c r="O25" s="22" t="str">
        <f>IFERROR(IFERROR(VLOOKUP(M25,classifications!$A$3:$B$340,2,FALSE),VLOOKUP(N25,'higher class'!$A$2:$B$33,2,FALSE)),"")</f>
        <v>Urban with City and Town</v>
      </c>
      <c r="P25" s="7">
        <f t="shared" si="8"/>
        <v>7.73</v>
      </c>
      <c r="Q25" s="49">
        <f t="shared" si="9"/>
        <v>46</v>
      </c>
      <c r="R25" s="49">
        <f t="shared" si="10"/>
        <v>46</v>
      </c>
      <c r="V25" t="s">
        <v>194</v>
      </c>
      <c r="W25" s="3">
        <f t="shared" si="0"/>
        <v>28</v>
      </c>
      <c r="X25" s="5">
        <f t="array" ref="X25">INDEX($W$1:$W$42,MATCH(SMALL(COUNTIF($W$1:$W$42,"&lt;"&amp;$W$1:$W$42),ROW($W25:$X25)),COUNTIF($W$1:$W$42,"&lt;"&amp;$W$1:$W$42),0))</f>
        <v>28</v>
      </c>
      <c r="Y25" s="50" t="str">
        <f t="array" ref="Y25">INDEX($V$1:$V$42,SMALL(IF($W$1:$W$42=$X25,ROW($W$1:$W$42)),COUNTIF($X$1:$X25,$X25)),1)</f>
        <v>North Warwickshire</v>
      </c>
      <c r="Z25" s="6">
        <f t="shared" si="1"/>
        <v>25</v>
      </c>
      <c r="AC25" t="s">
        <v>238</v>
      </c>
      <c r="AD25" s="2">
        <f t="shared" si="2"/>
        <v>7</v>
      </c>
      <c r="AE25" s="5">
        <f t="array" ref="AE25">INDEX($AD$1:$AD$41,MATCH(SMALL(COUNTIF($AD$1:$AD$41,"&lt;"&amp;$AD$1:$AD$41),ROW($AD25:$AE25)),COUNTIF($AD$1:$AD$41,"&lt;"&amp;$AD$1:$AD$41),0))</f>
        <v>25</v>
      </c>
      <c r="AF25" s="50" t="str">
        <f t="array" ref="AF25">INDEX($AC$1:$AC$41,SMALL(IF($AD$1:$AD$41=$AE25,ROW($AD$1:$AD$41)),COUNTIF($AE$1:$AE25,$AE25)),1)</f>
        <v>Central Bedfordshire</v>
      </c>
      <c r="AG25" s="7">
        <f t="shared" si="3"/>
        <v>25</v>
      </c>
      <c r="AJ25" t="s">
        <v>127</v>
      </c>
      <c r="AK25" s="2">
        <f t="shared" si="4"/>
        <v>35</v>
      </c>
      <c r="AL25" s="5">
        <f t="array" ref="AL25">INDEX($AK$1:$AK$50,MATCH(SMALL(COUNTIF($AK$1:$AK$50,"&lt;"&amp;$AK$1:$AK$50),ROW($AK25:$AL25)),COUNTIF($AK$1:$AK$50,"&lt;"&amp;$AK$1:$AK$50),0))</f>
        <v>26</v>
      </c>
      <c r="AM25" s="50" t="str">
        <f t="array" ref="AM25">INDEX($AJ$1:$AJ$50,SMALL(IF($AK$1:$AK$50=$AL25,ROW($AK$1:$AK$50)),COUNTIF($AL$1:$AL25,$AL25)),1)</f>
        <v>Cheshire East</v>
      </c>
      <c r="AN25" s="105">
        <f t="shared" si="5"/>
        <v>25</v>
      </c>
      <c r="AQ25" t="s">
        <v>98</v>
      </c>
      <c r="AR25" s="2">
        <f t="shared" si="6"/>
        <v>86</v>
      </c>
      <c r="AS25" s="5">
        <f t="array" ref="AS25">INDEX($AR$1:$AR$91,MATCH(SMALL(COUNTIF($AR$1:$AR$91,"&lt;"&amp;$AR$1:$AR$91),ROW($AR25:$AS25)),COUNTIF($AR$1:$AR$91,"&lt;"&amp;$AR$1:$AR$91),0))</f>
        <v>27</v>
      </c>
      <c r="AT25" s="50" t="str">
        <f t="array" ref="AT25">INDEX($AQ$1:$AQ$91,SMALL(IF($AR$1:$AR$91=$AS25,ROW($AR$1:$AR$91)),COUNTIF($AS$1:$AS25,$AS25)),1)</f>
        <v>Gosport</v>
      </c>
      <c r="AU25" s="105">
        <f t="shared" si="7"/>
        <v>25</v>
      </c>
    </row>
    <row r="26" spans="1:47" ht="14.4" x14ac:dyDescent="0.3">
      <c r="A26" s="22" t="s">
        <v>382</v>
      </c>
      <c r="B26" s="23" t="s">
        <v>28</v>
      </c>
      <c r="C26" s="22" t="str">
        <f>IFERROR(IFERROR(VLOOKUP(B26,classifications!$A$3:$B$330,2,FALSE),VLOOKUP(B26,'higher class'!$A$2:$B$33,2,FALSE)),"")</f>
        <v>Urban with City and Town</v>
      </c>
      <c r="D26" s="22" t="str">
        <f>VLOOKUP(B26,region!$A$1:$B$344,2,FALSE)</f>
        <v>NW</v>
      </c>
      <c r="E26" s="17">
        <f>VLOOKUP(B26,worthwhileALL!$B$8:$N$431,VLOOKUP(frontsheet!$B$11,years!$A$1:$B$12,2,FALSE),FALSE)</f>
        <v>7.8</v>
      </c>
      <c r="F26" s="9"/>
      <c r="G26" s="9"/>
      <c r="H26" s="9"/>
      <c r="I26" s="21"/>
      <c r="M26" t="s">
        <v>28</v>
      </c>
      <c r="N26" t="str">
        <f>VLOOKUP(M26,class!A$1:B$370,2,FALSE)</f>
        <v>Unitary authority</v>
      </c>
      <c r="O26" s="22" t="str">
        <f>IFERROR(IFERROR(VLOOKUP(M26,classifications!$A$3:$B$340,2,FALSE),VLOOKUP(N26,'higher class'!$A$2:$B$33,2,FALSE)),"")</f>
        <v>Urban with City and Town</v>
      </c>
      <c r="P26" s="7">
        <f t="shared" si="8"/>
        <v>7.8</v>
      </c>
      <c r="Q26" s="49">
        <f t="shared" si="9"/>
        <v>34</v>
      </c>
      <c r="R26" s="49">
        <f t="shared" si="10"/>
        <v>34</v>
      </c>
      <c r="V26" t="s">
        <v>216</v>
      </c>
      <c r="W26" s="3">
        <f t="shared" si="0"/>
        <v>29</v>
      </c>
      <c r="X26" s="5">
        <f t="array" ref="X26">INDEX($W$1:$W$42,MATCH(SMALL(COUNTIF($W$1:$W$42,"&lt;"&amp;$W$1:$W$42),ROW($W26:$X26)),COUNTIF($W$1:$W$42,"&lt;"&amp;$W$1:$W$42),0))</f>
        <v>29</v>
      </c>
      <c r="Y26" s="50" t="str">
        <f t="array" ref="Y26">INDEX($V$1:$V$42,SMALL(IF($W$1:$W$42=$X26,ROW($W$1:$W$42)),COUNTIF($X$1:$X26,$X26)),1)</f>
        <v>Ribble Valley</v>
      </c>
      <c r="Z26" s="6">
        <f t="shared" si="1"/>
        <v>26</v>
      </c>
      <c r="AC26" t="s">
        <v>1032</v>
      </c>
      <c r="AD26" s="2">
        <f t="shared" si="2"/>
        <v>12</v>
      </c>
      <c r="AE26" s="5">
        <f t="array" ref="AE26">INDEX($AD$1:$AD$41,MATCH(SMALL(COUNTIF($AD$1:$AD$41,"&lt;"&amp;$AD$1:$AD$41),ROW($AD26:$AE26)),COUNTIF($AD$1:$AD$41,"&lt;"&amp;$AD$1:$AD$41),0))</f>
        <v>26</v>
      </c>
      <c r="AF26" s="50" t="str">
        <f t="array" ref="AF26">INDEX($AC$1:$AC$41,SMALL(IF($AD$1:$AD$41=$AE26,ROW($AD$1:$AD$41)),COUNTIF($AE$1:$AE26,$AE26)),1)</f>
        <v>Sedgemoor</v>
      </c>
      <c r="AG26" s="7">
        <f t="shared" si="3"/>
        <v>26</v>
      </c>
      <c r="AJ26" t="s">
        <v>129</v>
      </c>
      <c r="AK26" s="2">
        <f t="shared" si="4"/>
        <v>46</v>
      </c>
      <c r="AL26" s="5">
        <f t="array" ref="AL26">INDEX($AK$1:$AK$50,MATCH(SMALL(COUNTIF($AK$1:$AK$50,"&lt;"&amp;$AK$1:$AK$50),ROW($AK26:$AL26)),COUNTIF($AK$1:$AK$50,"&lt;"&amp;$AK$1:$AK$50),0))</f>
        <v>26</v>
      </c>
      <c r="AM26" s="50" t="str">
        <f t="array" ref="AM26">INDEX($AJ$1:$AJ$50,SMALL(IF($AK$1:$AK$50=$AL26,ROW($AK$1:$AK$50)),COUNTIF($AL$1:$AL26,$AL26)),1)</f>
        <v>West Northamptonshire</v>
      </c>
      <c r="AN26" s="105">
        <f t="shared" si="5"/>
        <v>25</v>
      </c>
      <c r="AQ26" t="s">
        <v>99</v>
      </c>
      <c r="AR26" s="2">
        <f t="shared" si="6"/>
        <v>51</v>
      </c>
      <c r="AS26" s="5">
        <f t="array" ref="AS26">INDEX($AR$1:$AR$91,MATCH(SMALL(COUNTIF($AR$1:$AR$91,"&lt;"&amp;$AR$1:$AR$91),ROW($AR26:$AS26)),COUNTIF($AR$1:$AR$91,"&lt;"&amp;$AR$1:$AR$91),0))</f>
        <v>27</v>
      </c>
      <c r="AT26" s="50" t="str">
        <f t="array" ref="AT26">INDEX($AQ$1:$AQ$91,SMALL(IF($AR$1:$AR$91=$AS26,ROW($AR$1:$AR$91)),COUNTIF($AS$1:$AS26,$AS26)),1)</f>
        <v>Thanet</v>
      </c>
      <c r="AU26" s="105">
        <f t="shared" si="7"/>
        <v>25</v>
      </c>
    </row>
    <row r="27" spans="1:47" ht="14.4" x14ac:dyDescent="0.3">
      <c r="A27" s="22" t="s">
        <v>383</v>
      </c>
      <c r="B27" s="23" t="s">
        <v>29</v>
      </c>
      <c r="C27" s="22" t="str">
        <f>IFERROR(IFERROR(VLOOKUP(B27,classifications!$A$3:$B$330,2,FALSE),VLOOKUP(B27,'higher class'!$A$2:$B$33,2,FALSE)),"")</f>
        <v>Urban with City and Town</v>
      </c>
      <c r="D27" s="22" t="str">
        <f>VLOOKUP(B27,region!$A$1:$B$344,2,FALSE)</f>
        <v>NW</v>
      </c>
      <c r="E27" s="17">
        <f>VLOOKUP(B27,worthwhileALL!$B$8:$N$431,VLOOKUP(frontsheet!$B$11,years!$A$1:$B$12,2,FALSE),FALSE)</f>
        <v>7.64</v>
      </c>
      <c r="F27" s="9"/>
      <c r="G27" s="9"/>
      <c r="H27" s="9"/>
      <c r="I27" s="21"/>
      <c r="M27" t="s">
        <v>29</v>
      </c>
      <c r="N27" t="str">
        <f>VLOOKUP(M27,class!A$1:B$370,2,FALSE)</f>
        <v>Unitary authority</v>
      </c>
      <c r="O27" s="22" t="str">
        <f>IFERROR(IFERROR(VLOOKUP(M27,classifications!$A$3:$B$340,2,FALSE),VLOOKUP(N27,'higher class'!$A$2:$B$33,2,FALSE)),"")</f>
        <v>Urban with City and Town</v>
      </c>
      <c r="P27" s="7">
        <f t="shared" si="8"/>
        <v>7.64</v>
      </c>
      <c r="Q27" s="49">
        <f t="shared" si="9"/>
        <v>64</v>
      </c>
      <c r="R27" s="49">
        <f t="shared" si="10"/>
        <v>64</v>
      </c>
      <c r="V27" t="s">
        <v>218</v>
      </c>
      <c r="W27" s="3">
        <f t="shared" si="0"/>
        <v>9999</v>
      </c>
      <c r="X27" s="5">
        <f t="array" ref="X27">INDEX($W$1:$W$42,MATCH(SMALL(COUNTIF($W$1:$W$42,"&lt;"&amp;$W$1:$W$42),ROW($W27:$X27)),COUNTIF($W$1:$W$42,"&lt;"&amp;$W$1:$W$42),0))</f>
        <v>30</v>
      </c>
      <c r="Y27" s="50" t="str">
        <f t="array" ref="Y27">INDEX($V$1:$V$42,SMALL(IF($W$1:$W$42=$X27,ROW($W$1:$W$42)),COUNTIF($X$1:$X27,$X27)),1)</f>
        <v>Wychavon</v>
      </c>
      <c r="Z27" s="6">
        <f t="shared" si="1"/>
        <v>27</v>
      </c>
      <c r="AC27" t="s">
        <v>242</v>
      </c>
      <c r="AD27" s="2">
        <f t="shared" si="2"/>
        <v>12</v>
      </c>
      <c r="AE27" s="5">
        <f t="array" ref="AE27">INDEX($AD$1:$AD$41,MATCH(SMALL(COUNTIF($AD$1:$AD$41,"&lt;"&amp;$AD$1:$AD$41),ROW($AD27:$AE27)),COUNTIF($AD$1:$AD$41,"&lt;"&amp;$AD$1:$AD$41),0))</f>
        <v>27</v>
      </c>
      <c r="AF27" s="50" t="str">
        <f t="array" ref="AF27">INDEX($AC$1:$AC$41,SMALL(IF($AD$1:$AD$41=$AE27,ROW($AD$1:$AD$41)),COUNTIF($AE$1:$AE27,$AE27)),1)</f>
        <v>Braintree</v>
      </c>
      <c r="AG27" s="7">
        <f t="shared" si="3"/>
        <v>27</v>
      </c>
      <c r="AJ27" t="s">
        <v>155</v>
      </c>
      <c r="AK27" s="2">
        <f t="shared" si="4"/>
        <v>32</v>
      </c>
      <c r="AL27" s="5">
        <f t="array" ref="AL27">INDEX($AK$1:$AK$50,MATCH(SMALL(COUNTIF($AK$1:$AK$50,"&lt;"&amp;$AK$1:$AK$50),ROW($AK27:$AL27)),COUNTIF($AK$1:$AK$50,"&lt;"&amp;$AK$1:$AK$50),0))</f>
        <v>26</v>
      </c>
      <c r="AM27" s="50" t="str">
        <f t="array" ref="AM27">INDEX($AJ$1:$AJ$50,SMALL(IF($AK$1:$AK$50=$AL27,ROW($AK$1:$AK$50)),COUNTIF($AL$1:$AL27,$AL27)),1)</f>
        <v>North Hertfordshire</v>
      </c>
      <c r="AN27" s="105">
        <f t="shared" si="5"/>
        <v>25</v>
      </c>
      <c r="AQ27" t="s">
        <v>106</v>
      </c>
      <c r="AR27" s="2">
        <f t="shared" si="6"/>
        <v>9</v>
      </c>
      <c r="AS27" s="5">
        <f t="array" ref="AS27">INDEX($AR$1:$AR$91,MATCH(SMALL(COUNTIF($AR$1:$AR$91,"&lt;"&amp;$AR$1:$AR$91),ROW($AR27:$AS27)),COUNTIF($AR$1:$AR$91,"&lt;"&amp;$AR$1:$AR$91),0))</f>
        <v>29</v>
      </c>
      <c r="AT27" s="50" t="str">
        <f t="array" ref="AT27">INDEX($AQ$1:$AQ$91,SMALL(IF($AR$1:$AR$91=$AS27,ROW($AR$1:$AR$91)),COUNTIF($AS$1:$AS27,$AS27)),1)</f>
        <v>Fylde</v>
      </c>
      <c r="AU27" s="105">
        <f t="shared" si="7"/>
        <v>27</v>
      </c>
    </row>
    <row r="28" spans="1:47" ht="14.4" x14ac:dyDescent="0.3">
      <c r="A28" s="22" t="s">
        <v>384</v>
      </c>
      <c r="B28" s="23" t="s">
        <v>61</v>
      </c>
      <c r="C28" s="22" t="str">
        <f>IFERROR(IFERROR(VLOOKUP(B28,classifications!$A$3:$B$330,2,FALSE),VLOOKUP(B28,'higher class'!$A$2:$B$33,2,FALSE)),"")</f>
        <v>Urban with Significant Rural (rural including hub towns 26-49%)</v>
      </c>
      <c r="D28" s="22" t="str">
        <f>VLOOKUP(B28,region!$A$1:$B$344,2,FALSE)</f>
        <v>NW</v>
      </c>
      <c r="E28" s="17">
        <f>VLOOKUP(B28,worthwhileALL!$B$8:$N$431,VLOOKUP(frontsheet!$B$11,years!$A$1:$B$12,2,FALSE),FALSE)</f>
        <v>7.82</v>
      </c>
      <c r="F28" s="9"/>
      <c r="G28" s="9"/>
      <c r="H28" s="9"/>
      <c r="I28" s="21"/>
      <c r="M28" t="s">
        <v>30</v>
      </c>
      <c r="N28" t="str">
        <f>VLOOKUP(M28,class!A$1:B$370,2,FALSE)</f>
        <v>Shire district</v>
      </c>
      <c r="O28" s="22" t="str">
        <f>IFERROR(IFERROR(VLOOKUP(M28,classifications!$A$3:$B$340,2,FALSE),VLOOKUP(N28,'higher class'!$A$2:$B$33,2,FALSE)),"")</f>
        <v>Urban with Significant Rural (rural including hub towns 26-49%)</v>
      </c>
      <c r="P28" s="7">
        <f t="shared" si="8"/>
        <v>7.7</v>
      </c>
      <c r="Q28" s="49">
        <f t="shared" si="9"/>
        <v>35</v>
      </c>
      <c r="R28" s="49">
        <f t="shared" si="10"/>
        <v>35</v>
      </c>
      <c r="V28" t="s">
        <v>228</v>
      </c>
      <c r="W28" s="3">
        <f t="shared" si="0"/>
        <v>7</v>
      </c>
      <c r="X28" s="5">
        <f t="array" ref="X28">INDEX($W$1:$W$42,MATCH(SMALL(COUNTIF($W$1:$W$42,"&lt;"&amp;$W$1:$W$42),ROW($W28:$X28)),COUNTIF($W$1:$W$42,"&lt;"&amp;$W$1:$W$42),0))</f>
        <v>31</v>
      </c>
      <c r="Y28" s="50" t="str">
        <f t="array" ref="Y28">INDEX($V$1:$V$42,SMALL(IF($W$1:$W$42=$X28,ROW($W$1:$W$42)),COUNTIF($X$1:$X28,$X28)),1)</f>
        <v>Cotswold</v>
      </c>
      <c r="Z28" s="6">
        <f t="shared" si="1"/>
        <v>28</v>
      </c>
      <c r="AC28" t="s">
        <v>246</v>
      </c>
      <c r="AD28" s="2">
        <f t="shared" si="2"/>
        <v>15</v>
      </c>
      <c r="AE28" s="5">
        <f t="array" ref="AE28">INDEX($AD$1:$AD$41,MATCH(SMALL(COUNTIF($AD$1:$AD$41,"&lt;"&amp;$AD$1:$AD$41),ROW($AD28:$AE28)),COUNTIF($AD$1:$AD$41,"&lt;"&amp;$AD$1:$AD$41),0))</f>
        <v>28</v>
      </c>
      <c r="AF28" s="50" t="str">
        <f t="array" ref="AF28">INDEX($AC$1:$AC$41,SMALL(IF($AD$1:$AD$41=$AE28,ROW($AD$1:$AD$41)),COUNTIF($AE$1:$AE28,$AE28)),1)</f>
        <v>Fenland</v>
      </c>
      <c r="AG28" s="7">
        <f t="shared" si="3"/>
        <v>28</v>
      </c>
      <c r="AJ28" t="s">
        <v>158</v>
      </c>
      <c r="AK28" s="2">
        <f t="shared" si="4"/>
        <v>23</v>
      </c>
      <c r="AL28" s="5">
        <f t="array" ref="AL28">INDEX($AK$1:$AK$50,MATCH(SMALL(COUNTIF($AK$1:$AK$50,"&lt;"&amp;$AK$1:$AK$50),ROW($AK28:$AL28)),COUNTIF($AK$1:$AK$50,"&lt;"&amp;$AK$1:$AK$50),0))</f>
        <v>29</v>
      </c>
      <c r="AM28" s="50" t="str">
        <f t="array" ref="AM28">INDEX($AJ$1:$AJ$50,SMALL(IF($AK$1:$AK$50=$AL28,ROW($AK$1:$AK$50)),COUNTIF($AL$1:$AL28,$AL28)),1)</f>
        <v>Folkestone and Hythe</v>
      </c>
      <c r="AN28" s="105">
        <f t="shared" si="5"/>
        <v>28</v>
      </c>
      <c r="AQ28" t="s">
        <v>107</v>
      </c>
      <c r="AR28" s="2">
        <f t="shared" si="6"/>
        <v>19</v>
      </c>
      <c r="AS28" s="5">
        <f t="array" ref="AS28">INDEX($AR$1:$AR$91,MATCH(SMALL(COUNTIF($AR$1:$AR$91,"&lt;"&amp;$AR$1:$AR$91),ROW($AR28:$AS28)),COUNTIF($AR$1:$AR$91,"&lt;"&amp;$AR$1:$AR$91),0))</f>
        <v>30</v>
      </c>
      <c r="AT28" s="50" t="str">
        <f t="array" ref="AT28">INDEX($AQ$1:$AQ$91,SMALL(IF($AR$1:$AR$91=$AS28,ROW($AR$1:$AR$91)),COUNTIF($AS$1:$AS28,$AS28)),1)</f>
        <v>South Gloucestershire</v>
      </c>
      <c r="AU28" s="105">
        <f t="shared" si="7"/>
        <v>28</v>
      </c>
    </row>
    <row r="29" spans="1:47" ht="14.4" x14ac:dyDescent="0.3">
      <c r="A29" s="22" t="s">
        <v>385</v>
      </c>
      <c r="B29" s="23" t="s">
        <v>62</v>
      </c>
      <c r="C29" s="22" t="str">
        <f>IFERROR(IFERROR(VLOOKUP(B29,classifications!$A$3:$B$330,2,FALSE),VLOOKUP(B29,'higher class'!$A$2:$B$33,2,FALSE)),"")</f>
        <v>Urban with Significant Rural (rural including hub towns 26-49%)</v>
      </c>
      <c r="D29" s="22" t="str">
        <f>VLOOKUP(B29,region!$A$1:$B$344,2,FALSE)</f>
        <v>NW</v>
      </c>
      <c r="E29" s="17">
        <f>VLOOKUP(B29,worthwhileALL!$B$8:$N$431,VLOOKUP(frontsheet!$B$11,years!$A$1:$B$12,2,FALSE),FALSE)</f>
        <v>7.66</v>
      </c>
      <c r="F29" s="9"/>
      <c r="G29" s="9"/>
      <c r="H29" s="9"/>
      <c r="I29" s="21"/>
      <c r="M29" t="s">
        <v>31</v>
      </c>
      <c r="N29" t="str">
        <f>VLOOKUP(M29,class!A$1:B$370,2,FALSE)</f>
        <v>Metropolitan district</v>
      </c>
      <c r="O29" s="22" t="str">
        <f>IFERROR(IFERROR(VLOOKUP(M29,classifications!$A$3:$B$340,2,FALSE),VLOOKUP(N29,'higher class'!$A$2:$B$33,2,FALSE)),"")</f>
        <v>Urban with Major Conurbation</v>
      </c>
      <c r="P29" s="7">
        <f t="shared" si="8"/>
        <v>7.92</v>
      </c>
      <c r="Q29" s="49">
        <f t="shared" si="9"/>
        <v>9</v>
      </c>
      <c r="R29" s="49">
        <f t="shared" si="10"/>
        <v>9</v>
      </c>
      <c r="V29" t="s">
        <v>229</v>
      </c>
      <c r="W29" s="3">
        <f t="shared" si="0"/>
        <v>22</v>
      </c>
      <c r="X29" s="5">
        <f t="array" ref="X29">INDEX($W$1:$W$42,MATCH(SMALL(COUNTIF($W$1:$W$42,"&lt;"&amp;$W$1:$W$42),ROW($W29:$X29)),COUNTIF($W$1:$W$42,"&lt;"&amp;$W$1:$W$42),0))</f>
        <v>32</v>
      </c>
      <c r="Y29" s="50" t="str">
        <f t="array" ref="Y29">INDEX($V$1:$V$42,SMALL(IF($W$1:$W$42=$X29,ROW($W$1:$W$42)),COUNTIF($X$1:$X29,$X29)),1)</f>
        <v>Stratford-on-Avon</v>
      </c>
      <c r="Z29" s="6">
        <f t="shared" si="1"/>
        <v>29</v>
      </c>
      <c r="AC29" t="s">
        <v>247</v>
      </c>
      <c r="AD29" s="2">
        <f t="shared" si="2"/>
        <v>7</v>
      </c>
      <c r="AE29" s="5">
        <f t="array" ref="AE29">INDEX($AD$1:$AD$41,MATCH(SMALL(COUNTIF($AD$1:$AD$41,"&lt;"&amp;$AD$1:$AD$41),ROW($AD29:$AE29)),COUNTIF($AD$1:$AD$41,"&lt;"&amp;$AD$1:$AD$41),0))</f>
        <v>28</v>
      </c>
      <c r="AF29" s="50" t="str">
        <f t="array" ref="AF29">INDEX($AC$1:$AC$41,SMALL(IF($AD$1:$AD$41=$AE29,ROW($AD$1:$AD$41)),COUNTIF($AE$1:$AE29,$AE29)),1)</f>
        <v>Tewkesbury</v>
      </c>
      <c r="AG29" s="7">
        <f t="shared" si="3"/>
        <v>28</v>
      </c>
      <c r="AJ29" t="s">
        <v>160</v>
      </c>
      <c r="AK29" s="2">
        <f t="shared" si="4"/>
        <v>43</v>
      </c>
      <c r="AL29" s="5">
        <f t="array" ref="AL29">INDEX($AK$1:$AK$50,MATCH(SMALL(COUNTIF($AK$1:$AK$50,"&lt;"&amp;$AK$1:$AK$50),ROW($AK29:$AL29)),COUNTIF($AK$1:$AK$50,"&lt;"&amp;$AK$1:$AK$50),0))</f>
        <v>30</v>
      </c>
      <c r="AM29" s="50" t="str">
        <f t="array" ref="AM29">INDEX($AJ$1:$AJ$50,SMALL(IF($AK$1:$AK$50=$AL29,ROW($AK$1:$AK$50)),COUNTIF($AL$1:$AL29,$AL29)),1)</f>
        <v>Chorley</v>
      </c>
      <c r="AN29" s="105">
        <f t="shared" si="5"/>
        <v>29</v>
      </c>
      <c r="AQ29" t="s">
        <v>111</v>
      </c>
      <c r="AR29" s="2">
        <f t="shared" si="6"/>
        <v>29</v>
      </c>
      <c r="AS29" s="5">
        <f t="array" ref="AS29">INDEX($AR$1:$AR$91,MATCH(SMALL(COUNTIF($AR$1:$AR$91,"&lt;"&amp;$AR$1:$AR$91),ROW($AR29:$AS29)),COUNTIF($AR$1:$AR$91,"&lt;"&amp;$AR$1:$AR$91),0))</f>
        <v>30</v>
      </c>
      <c r="AT29" s="50" t="str">
        <f t="array" ref="AT29">INDEX($AQ$1:$AQ$91,SMALL(IF($AR$1:$AR$91=$AS29,ROW($AR$1:$AR$91)),COUNTIF($AS$1:$AS29,$AS29)),1)</f>
        <v>Telford and Wrekin</v>
      </c>
      <c r="AU29" s="105">
        <f t="shared" si="7"/>
        <v>28</v>
      </c>
    </row>
    <row r="30" spans="1:47" ht="14.4" x14ac:dyDescent="0.3">
      <c r="A30" s="22" t="s">
        <v>386</v>
      </c>
      <c r="B30" s="23" t="s">
        <v>121</v>
      </c>
      <c r="C30" s="22" t="str">
        <f>IFERROR(IFERROR(VLOOKUP(B30,classifications!$A$3:$B$330,2,FALSE),VLOOKUP(B30,'higher class'!$A$2:$B$33,2,FALSE)),"")</f>
        <v>Urban with City and Town</v>
      </c>
      <c r="D30" s="22" t="str">
        <f>VLOOKUP(B30,region!$A$1:$B$344,2,FALSE)</f>
        <v>NW</v>
      </c>
      <c r="E30" s="17">
        <f>VLOOKUP(B30,worthwhileALL!$B$8:$N$431,VLOOKUP(frontsheet!$B$11,years!$A$1:$B$12,2,FALSE),FALSE)</f>
        <v>7.79</v>
      </c>
      <c r="F30" s="9"/>
      <c r="G30" s="9"/>
      <c r="H30" s="9"/>
      <c r="I30" s="21"/>
      <c r="M30" t="s">
        <v>32</v>
      </c>
      <c r="N30" t="str">
        <f>VLOOKUP(M30,class!A$1:B$370,2,FALSE)</f>
        <v>Shire district</v>
      </c>
      <c r="O30" s="22" t="str">
        <f>IFERROR(IFERROR(VLOOKUP(M30,classifications!$A$3:$B$340,2,FALSE),VLOOKUP(N30,'higher class'!$A$2:$B$33,2,FALSE)),"")</f>
        <v>Urban with Significant Rural (rural including hub towns 26-49%)</v>
      </c>
      <c r="P30" s="7" t="str">
        <f t="shared" si="8"/>
        <v>x</v>
      </c>
      <c r="Q30" s="49">
        <f t="shared" si="9"/>
        <v>1</v>
      </c>
      <c r="R30" s="49">
        <f t="shared" si="10"/>
        <v>9999</v>
      </c>
      <c r="V30" t="s">
        <v>235</v>
      </c>
      <c r="W30" s="3">
        <f t="shared" si="0"/>
        <v>17</v>
      </c>
      <c r="X30" s="5">
        <f t="array" ref="X30">INDEX($W$1:$W$42,MATCH(SMALL(COUNTIF($W$1:$W$42,"&lt;"&amp;$W$1:$W$42),ROW($W30:$X30)),COUNTIF($W$1:$W$42,"&lt;"&amp;$W$1:$W$42),0))</f>
        <v>33</v>
      </c>
      <c r="Y30" s="50" t="str">
        <f t="array" ref="Y30">INDEX($V$1:$V$42,SMALL(IF($W$1:$W$42=$X30,ROW($W$1:$W$42)),COUNTIF($X$1:$X30,$X30)),1)</f>
        <v>Harborough</v>
      </c>
      <c r="Z30" s="6">
        <f t="shared" si="1"/>
        <v>30</v>
      </c>
      <c r="AC30" t="s">
        <v>253</v>
      </c>
      <c r="AD30" s="2">
        <f t="shared" si="2"/>
        <v>36</v>
      </c>
      <c r="AE30" s="5">
        <f t="array" ref="AE30">INDEX($AD$1:$AD$41,MATCH(SMALL(COUNTIF($AD$1:$AD$41,"&lt;"&amp;$AD$1:$AD$41),ROW($AD30:$AE30)),COUNTIF($AD$1:$AD$41,"&lt;"&amp;$AD$1:$AD$41),0))</f>
        <v>28</v>
      </c>
      <c r="AF30" s="50" t="str">
        <f t="array" ref="AF30">INDEX($AC$1:$AC$41,SMALL(IF($AD$1:$AD$41=$AE30,ROW($AD$1:$AD$41)),COUNTIF($AE$1:$AE30,$AE30)),1)</f>
        <v>Wiltshire</v>
      </c>
      <c r="AG30" s="7">
        <f t="shared" si="3"/>
        <v>28</v>
      </c>
      <c r="AJ30" t="s">
        <v>164</v>
      </c>
      <c r="AK30" s="2">
        <f t="shared" si="4"/>
        <v>12</v>
      </c>
      <c r="AL30" s="5">
        <f t="array" ref="AL30">INDEX($AK$1:$AK$50,MATCH(SMALL(COUNTIF($AK$1:$AK$50,"&lt;"&amp;$AK$1:$AK$50),ROW($AK30:$AL30)),COUNTIF($AK$1:$AK$50,"&lt;"&amp;$AK$1:$AK$50),0))</f>
        <v>31</v>
      </c>
      <c r="AM30" s="50" t="str">
        <f t="array" ref="AM30">INDEX($AJ$1:$AJ$50,SMALL(IF($AK$1:$AK$50=$AL30,ROW($AK$1:$AK$50)),COUNTIF($AL$1:$AL30,$AL30)),1)</f>
        <v>East Hertfordshire</v>
      </c>
      <c r="AN30" s="105">
        <f t="shared" si="5"/>
        <v>30</v>
      </c>
      <c r="AQ30" t="s">
        <v>114</v>
      </c>
      <c r="AR30" s="2">
        <f t="shared" si="6"/>
        <v>67</v>
      </c>
      <c r="AS30" s="5">
        <f t="array" ref="AS30">INDEX($AR$1:$AR$91,MATCH(SMALL(COUNTIF($AR$1:$AR$91,"&lt;"&amp;$AR$1:$AR$91),ROW($AR30:$AS30)),COUNTIF($AR$1:$AR$91,"&lt;"&amp;$AR$1:$AR$91),0))</f>
        <v>32</v>
      </c>
      <c r="AT30" s="50" t="str">
        <f t="array" ref="AT30">INDEX($AQ$1:$AQ$91,SMALL(IF($AR$1:$AR$91=$AS30,ROW($AR$1:$AR$91)),COUNTIF($AS$1:$AS30,$AS30)),1)</f>
        <v>Redditch</v>
      </c>
      <c r="AU30" s="105">
        <f t="shared" si="7"/>
        <v>30</v>
      </c>
    </row>
    <row r="31" spans="1:47" ht="14.4" x14ac:dyDescent="0.3">
      <c r="A31" s="22" t="s">
        <v>387</v>
      </c>
      <c r="B31" s="23" t="s">
        <v>301</v>
      </c>
      <c r="C31" s="22" t="str">
        <f>IFERROR(IFERROR(VLOOKUP(B31,classifications!$A$3:$B$330,2,FALSE),VLOOKUP(B31,'higher class'!$A$2:$B$33,2,FALSE)),"")</f>
        <v>Urban with City and Town</v>
      </c>
      <c r="D31" s="22" t="str">
        <f>VLOOKUP(B31,region!$A$1:$B$344,2,FALSE)</f>
        <v>NW</v>
      </c>
      <c r="E31" s="17">
        <f>VLOOKUP(B31,worthwhileALL!$B$8:$N$431,VLOOKUP(frontsheet!$B$11,years!$A$1:$B$12,2,FALSE),FALSE)</f>
        <v>7.69</v>
      </c>
      <c r="F31" s="9"/>
      <c r="G31" s="9"/>
      <c r="H31" s="9"/>
      <c r="I31" s="21"/>
      <c r="M31" t="s">
        <v>1033</v>
      </c>
      <c r="N31" t="str">
        <f>VLOOKUP(M31,class!A$1:B$370,2,FALSE)</f>
        <v>Unitary authority</v>
      </c>
      <c r="O31" s="22" t="str">
        <f>IFERROR(IFERROR(VLOOKUP(M31,classifications!$A$3:$B$340,2,FALSE),VLOOKUP(N31,'higher class'!$A$2:$B$33,2,FALSE)),"")</f>
        <v>Urban with City and Town</v>
      </c>
      <c r="P31" s="7">
        <f t="shared" si="8"/>
        <v>7.73</v>
      </c>
      <c r="Q31" s="49">
        <f t="shared" si="9"/>
        <v>46</v>
      </c>
      <c r="R31" s="49">
        <f t="shared" si="10"/>
        <v>46</v>
      </c>
      <c r="V31" t="s">
        <v>245</v>
      </c>
      <c r="W31" s="3">
        <f t="shared" si="0"/>
        <v>42</v>
      </c>
      <c r="X31" s="5">
        <f t="array" ref="X31">INDEX($W$1:$W$42,MATCH(SMALL(COUNTIF($W$1:$W$42,"&lt;"&amp;$W$1:$W$42),ROW($W31:$X31)),COUNTIF($W$1:$W$42,"&lt;"&amp;$W$1:$W$42),0))</f>
        <v>33</v>
      </c>
      <c r="Y31" s="50" t="str">
        <f t="array" ref="Y31">INDEX($V$1:$V$42,SMALL(IF($W$1:$W$42=$X31,ROW($W$1:$W$42)),COUNTIF($X$1:$X31,$X31)),1)</f>
        <v>Mid Devon</v>
      </c>
      <c r="Z31" s="6">
        <f t="shared" si="1"/>
        <v>30</v>
      </c>
      <c r="AC31" t="s">
        <v>264</v>
      </c>
      <c r="AD31" s="2">
        <f t="shared" si="2"/>
        <v>37</v>
      </c>
      <c r="AE31" s="5">
        <f t="array" ref="AE31">INDEX($AD$1:$AD$41,MATCH(SMALL(COUNTIF($AD$1:$AD$41,"&lt;"&amp;$AD$1:$AD$41),ROW($AD31:$AE31)),COUNTIF($AD$1:$AD$41,"&lt;"&amp;$AD$1:$AD$41),0))</f>
        <v>31</v>
      </c>
      <c r="AF31" s="50" t="str">
        <f t="array" ref="AF31">INDEX($AC$1:$AC$41,SMALL(IF($AD$1:$AD$41=$AE31,ROW($AD$1:$AD$41)),COUNTIF($AE$1:$AE31,$AE31)),1)</f>
        <v>East Riding of Yorkshire</v>
      </c>
      <c r="AG31" s="7">
        <f t="shared" si="3"/>
        <v>31</v>
      </c>
      <c r="AJ31" t="s">
        <v>178</v>
      </c>
      <c r="AK31" s="2">
        <f t="shared" si="4"/>
        <v>2</v>
      </c>
      <c r="AL31" s="5">
        <f t="array" ref="AL31">INDEX($AK$1:$AK$50,MATCH(SMALL(COUNTIF($AK$1:$AK$50,"&lt;"&amp;$AK$1:$AK$50),ROW($AK31:$AL31)),COUNTIF($AK$1:$AK$50,"&lt;"&amp;$AK$1:$AK$50),0))</f>
        <v>32</v>
      </c>
      <c r="AM31" s="50" t="str">
        <f t="array" ref="AM31">INDEX($AJ$1:$AJ$50,SMALL(IF($AK$1:$AK$50=$AL31,ROW($AK$1:$AK$50)),COUNTIF($AL$1:$AL31,$AL31)),1)</f>
        <v>Lancaster</v>
      </c>
      <c r="AN31" s="105">
        <f t="shared" si="5"/>
        <v>31</v>
      </c>
      <c r="AQ31" t="s">
        <v>115</v>
      </c>
      <c r="AR31" s="2">
        <f t="shared" si="6"/>
        <v>27</v>
      </c>
      <c r="AS31" s="5">
        <f t="array" ref="AS31">INDEX($AR$1:$AR$91,MATCH(SMALL(COUNTIF($AR$1:$AR$91,"&lt;"&amp;$AR$1:$AR$91),ROW($AR31:$AS31)),COUNTIF($AR$1:$AR$91,"&lt;"&amp;$AR$1:$AR$91),0))</f>
        <v>33</v>
      </c>
      <c r="AT31" s="50" t="str">
        <f t="array" ref="AT31">INDEX($AQ$1:$AQ$91,SMALL(IF($AR$1:$AR$91=$AS31,ROW($AR$1:$AR$91)),COUNTIF($AS$1:$AS31,$AS31)),1)</f>
        <v>North East Derbyshire</v>
      </c>
      <c r="AU31" s="105">
        <f t="shared" si="7"/>
        <v>31</v>
      </c>
    </row>
    <row r="32" spans="1:47" ht="14.4" x14ac:dyDescent="0.3">
      <c r="A32" s="22" t="s">
        <v>388</v>
      </c>
      <c r="B32" s="23" t="s">
        <v>333</v>
      </c>
      <c r="C32" s="22" t="str">
        <f>IFERROR(IFERROR(VLOOKUP(B32,classifications!$A$3:$B$330,2,FALSE),VLOOKUP(B32,'higher class'!$A$2:$B$33,2,FALSE)),"")</f>
        <v>Predominantly Rural</v>
      </c>
      <c r="D32" s="22" t="str">
        <f>VLOOKUP(B32,region!$A$1:$B$344,2,FALSE)</f>
        <v>NW</v>
      </c>
      <c r="E32" s="17">
        <f>VLOOKUP(B32,worthwhileALL!$B$8:$N$431,VLOOKUP(frontsheet!$B$11,years!$A$1:$B$12,2,FALSE),FALSE)</f>
        <v>7.94</v>
      </c>
      <c r="F32" s="9"/>
      <c r="G32" s="9"/>
      <c r="H32" s="9"/>
      <c r="I32" s="21"/>
      <c r="M32" t="s">
        <v>34</v>
      </c>
      <c r="N32" t="str">
        <f>VLOOKUP(M32,class!A$1:B$370,2,FALSE)</f>
        <v>Unitary authority</v>
      </c>
      <c r="O32" s="22" t="str">
        <f>IFERROR(IFERROR(VLOOKUP(M32,classifications!$A$3:$B$340,2,FALSE),VLOOKUP(N32,'higher class'!$A$2:$B$33,2,FALSE)),"")</f>
        <v>Urban with City and Town</v>
      </c>
      <c r="P32" s="7">
        <f t="shared" si="8"/>
        <v>7.74</v>
      </c>
      <c r="Q32" s="49">
        <f t="shared" si="9"/>
        <v>44</v>
      </c>
      <c r="R32" s="49">
        <f t="shared" si="10"/>
        <v>44</v>
      </c>
      <c r="V32" t="s">
        <v>248</v>
      </c>
      <c r="W32" s="3">
        <f t="shared" si="0"/>
        <v>18</v>
      </c>
      <c r="X32" s="5">
        <f t="array" ref="X32">INDEX($W$1:$W$42,MATCH(SMALL(COUNTIF($W$1:$W$42,"&lt;"&amp;$W$1:$W$42),ROW($W32:$X32)),COUNTIF($W$1:$W$42,"&lt;"&amp;$W$1:$W$42),0))</f>
        <v>35</v>
      </c>
      <c r="Y32" s="50" t="str">
        <f t="array" ref="Y32">INDEX($V$1:$V$42,SMALL(IF($W$1:$W$42=$X32,ROW($W$1:$W$42)),COUNTIF($X$1:$X32,$X32)),1)</f>
        <v>Cornwall</v>
      </c>
      <c r="Z32" s="6">
        <f t="shared" si="1"/>
        <v>32</v>
      </c>
      <c r="AC32" t="s">
        <v>275</v>
      </c>
      <c r="AD32" s="2">
        <f t="shared" si="2"/>
        <v>33</v>
      </c>
      <c r="AE32" s="5">
        <f t="array" ref="AE32">INDEX($AD$1:$AD$41,MATCH(SMALL(COUNTIF($AD$1:$AD$41,"&lt;"&amp;$AD$1:$AD$41),ROW($AD32:$AE32)),COUNTIF($AD$1:$AD$41,"&lt;"&amp;$AD$1:$AD$41),0))</f>
        <v>32</v>
      </c>
      <c r="AF32" s="50" t="str">
        <f t="array" ref="AF32">INDEX($AC$1:$AC$41,SMALL(IF($AD$1:$AD$41=$AE32,ROW($AD$1:$AD$41)),COUNTIF($AE$1:$AE32,$AE32)),1)</f>
        <v>North Devon</v>
      </c>
      <c r="AG32" s="7">
        <f t="shared" si="3"/>
        <v>32</v>
      </c>
      <c r="AJ32" t="s">
        <v>179</v>
      </c>
      <c r="AK32" s="2">
        <f t="shared" si="4"/>
        <v>18</v>
      </c>
      <c r="AL32" s="5">
        <f t="array" ref="AL32">INDEX($AK$1:$AK$50,MATCH(SMALL(COUNTIF($AK$1:$AK$50,"&lt;"&amp;$AK$1:$AK$50),ROW($AK32:$AL32)),COUNTIF($AK$1:$AK$50,"&lt;"&amp;$AK$1:$AK$50),0))</f>
        <v>33</v>
      </c>
      <c r="AM32" s="50" t="str">
        <f t="array" ref="AM32">INDEX($AJ$1:$AJ$50,SMALL(IF($AK$1:$AK$50=$AL32,ROW($AK$1:$AK$50)),COUNTIF($AL$1:$AL32,$AL32)),1)</f>
        <v>Colchester</v>
      </c>
      <c r="AN32" s="105">
        <f t="shared" si="5"/>
        <v>32</v>
      </c>
      <c r="AQ32" t="s">
        <v>119</v>
      </c>
      <c r="AR32" s="2">
        <f t="shared" si="6"/>
        <v>34</v>
      </c>
      <c r="AS32" s="5">
        <f t="array" ref="AS32">INDEX($AR$1:$AR$91,MATCH(SMALL(COUNTIF($AR$1:$AR$91,"&lt;"&amp;$AR$1:$AR$91),ROW($AR32:$AS32)),COUNTIF($AR$1:$AR$91,"&lt;"&amp;$AR$1:$AR$91),0))</f>
        <v>34</v>
      </c>
      <c r="AT32" s="50" t="str">
        <f t="array" ref="AT32">INDEX($AQ$1:$AQ$91,SMALL(IF($AR$1:$AR$91=$AS32,ROW($AR$1:$AR$91)),COUNTIF($AS$1:$AS32,$AS32)),1)</f>
        <v>Blackburn with Darwen</v>
      </c>
      <c r="AU32" s="105">
        <f t="shared" si="7"/>
        <v>32</v>
      </c>
    </row>
    <row r="33" spans="1:47" ht="14.4" x14ac:dyDescent="0.3">
      <c r="A33" s="22" t="s">
        <v>389</v>
      </c>
      <c r="B33" s="23" t="s">
        <v>4</v>
      </c>
      <c r="C33" s="22" t="str">
        <f>IFERROR(IFERROR(VLOOKUP(B33,classifications!$A$3:$B$330,2,FALSE),VLOOKUP(B33,'higher class'!$A$2:$B$33,2,FALSE)),"")</f>
        <v xml:space="preserve">Mainly Rural (rural including hub towns &gt;=80%) </v>
      </c>
      <c r="D33" s="22" t="str">
        <f>VLOOKUP(B33,region!$A$1:$B$344,2,FALSE)</f>
        <v>NW</v>
      </c>
      <c r="E33" s="17">
        <f>VLOOKUP(B33,worthwhileALL!$B$8:$N$431,VLOOKUP(frontsheet!$B$11,years!$A$1:$B$12,2,FALSE),FALSE)</f>
        <v>7.47</v>
      </c>
      <c r="F33" s="9"/>
      <c r="G33" s="9"/>
      <c r="H33" s="9"/>
      <c r="I33" s="21"/>
      <c r="M33" t="s">
        <v>35</v>
      </c>
      <c r="N33" t="str">
        <f>VLOOKUP(M33,class!A$1:B$370,2,FALSE)</f>
        <v>Metropolitan district</v>
      </c>
      <c r="O33" s="22" t="str">
        <f>IFERROR(IFERROR(VLOOKUP(M33,classifications!$A$3:$B$340,2,FALSE),VLOOKUP(N33,'higher class'!$A$2:$B$33,2,FALSE)),"")</f>
        <v>Urban with Major Conurbation</v>
      </c>
      <c r="P33" s="7">
        <f t="shared" si="8"/>
        <v>7.64</v>
      </c>
      <c r="Q33" s="49">
        <f t="shared" si="9"/>
        <v>44</v>
      </c>
      <c r="R33" s="49">
        <f t="shared" si="10"/>
        <v>44</v>
      </c>
      <c r="V33" t="s">
        <v>249</v>
      </c>
      <c r="W33" s="3">
        <f t="shared" si="0"/>
        <v>26</v>
      </c>
      <c r="X33" s="5">
        <f t="array" ref="X33">INDEX($W$1:$W$42,MATCH(SMALL(COUNTIF($W$1:$W$42,"&lt;"&amp;$W$1:$W$42),ROW($W33:$X33)),COUNTIF($W$1:$W$42,"&lt;"&amp;$W$1:$W$42),0))</f>
        <v>36</v>
      </c>
      <c r="Y33" s="50" t="str">
        <f t="array" ref="Y33">INDEX($V$1:$V$42,SMALL(IF($W$1:$W$42=$X33,ROW($W$1:$W$42)),COUNTIF($X$1:$X33,$X33)),1)</f>
        <v>Isle of Wight</v>
      </c>
      <c r="Z33" s="6">
        <f t="shared" si="1"/>
        <v>33</v>
      </c>
      <c r="AC33" t="s">
        <v>281</v>
      </c>
      <c r="AD33" s="2">
        <f t="shared" si="2"/>
        <v>38</v>
      </c>
      <c r="AE33" s="5">
        <f t="array" ref="AE33">INDEX($AD$1:$AD$41,MATCH(SMALL(COUNTIF($AD$1:$AD$41,"&lt;"&amp;$AD$1:$AD$41),ROW($AD33:$AE33)),COUNTIF($AD$1:$AD$41,"&lt;"&amp;$AD$1:$AD$41),0))</f>
        <v>33</v>
      </c>
      <c r="AF33" s="50" t="str">
        <f t="array" ref="AF33">INDEX($AC$1:$AC$41,SMALL(IF($AD$1:$AD$41=$AE33,ROW($AD$1:$AD$41)),COUNTIF($AE$1:$AE33,$AE33)),1)</f>
        <v>Swale</v>
      </c>
      <c r="AG33" s="7">
        <f t="shared" si="3"/>
        <v>33</v>
      </c>
      <c r="AJ33" t="s">
        <v>188</v>
      </c>
      <c r="AK33" s="2">
        <f t="shared" si="4"/>
        <v>26</v>
      </c>
      <c r="AL33" s="5">
        <f t="array" ref="AL33">INDEX($AK$1:$AK$50,MATCH(SMALL(COUNTIF($AK$1:$AK$50,"&lt;"&amp;$AK$1:$AK$50),ROW($AK33:$AL33)),COUNTIF($AK$1:$AK$50,"&lt;"&amp;$AK$1:$AK$50),0))</f>
        <v>34</v>
      </c>
      <c r="AM33" s="50" t="str">
        <f t="array" ref="AM33">INDEX($AJ$1:$AJ$50,SMALL(IF($AK$1:$AK$50=$AL33,ROW($AK$1:$AK$50)),COUNTIF($AL$1:$AL33,$AL33)),1)</f>
        <v>Bedford</v>
      </c>
      <c r="AN33" s="105">
        <f t="shared" si="5"/>
        <v>33</v>
      </c>
      <c r="AQ33" t="s">
        <v>121</v>
      </c>
      <c r="AR33" s="2">
        <f t="shared" si="6"/>
        <v>39</v>
      </c>
      <c r="AS33" s="5">
        <f t="array" ref="AS33">INDEX($AR$1:$AR$91,MATCH(SMALL(COUNTIF($AR$1:$AR$91,"&lt;"&amp;$AR$1:$AR$91),ROW($AR33:$AS33)),COUNTIF($AR$1:$AR$91,"&lt;"&amp;$AR$1:$AR$91),0))</f>
        <v>34</v>
      </c>
      <c r="AT33" s="50" t="str">
        <f t="array" ref="AT33">INDEX($AQ$1:$AQ$91,SMALL(IF($AR$1:$AR$91=$AS33,ROW($AR$1:$AR$91)),COUNTIF($AS$1:$AS33,$AS33)),1)</f>
        <v>Guildford</v>
      </c>
      <c r="AU33" s="105">
        <f t="shared" si="7"/>
        <v>32</v>
      </c>
    </row>
    <row r="34" spans="1:47" ht="14.4" x14ac:dyDescent="0.3">
      <c r="A34" s="22" t="s">
        <v>391</v>
      </c>
      <c r="B34" s="23" t="s">
        <v>19</v>
      </c>
      <c r="C34" s="22" t="str">
        <f>IFERROR(IFERROR(VLOOKUP(B34,classifications!$A$3:$B$330,2,FALSE),VLOOKUP(B34,'higher class'!$A$2:$B$33,2,FALSE)),"")</f>
        <v>Urban with Significant Rural (rural including hub towns 26-49%)</v>
      </c>
      <c r="D34" s="22" t="str">
        <f>VLOOKUP(B34,region!$A$1:$B$344,2,FALSE)</f>
        <v>NW</v>
      </c>
      <c r="E34" s="17">
        <f>VLOOKUP(B34,worthwhileALL!$B$8:$N$431,VLOOKUP(frontsheet!$B$11,years!$A$1:$B$12,2,FALSE),FALSE)</f>
        <v>7.64</v>
      </c>
      <c r="F34" s="9"/>
      <c r="G34" s="9"/>
      <c r="H34" s="9"/>
      <c r="I34" s="21"/>
      <c r="M34" t="s">
        <v>36</v>
      </c>
      <c r="N34" t="str">
        <f>VLOOKUP(M34,class!A$1:B$370,2,FALSE)</f>
        <v>Shire district</v>
      </c>
      <c r="O34" s="22" t="str">
        <f>IFERROR(IFERROR(VLOOKUP(M34,classifications!$A$3:$B$340,2,FALSE),VLOOKUP(N34,'higher class'!$A$2:$B$33,2,FALSE)),"")</f>
        <v xml:space="preserve">Largely Rural (rural including hub towns 50-79%) </v>
      </c>
      <c r="P34" s="7">
        <f t="shared" si="8"/>
        <v>7.71</v>
      </c>
      <c r="Q34" s="49">
        <f t="shared" si="9"/>
        <v>27</v>
      </c>
      <c r="R34" s="49">
        <f t="shared" si="10"/>
        <v>27</v>
      </c>
      <c r="V34" t="s">
        <v>251</v>
      </c>
      <c r="W34" s="3">
        <f t="shared" si="0"/>
        <v>24</v>
      </c>
      <c r="X34" s="5">
        <f t="array" ref="X34">INDEX($W$1:$W$42,MATCH(SMALL(COUNTIF($W$1:$W$42,"&lt;"&amp;$W$1:$W$42),ROW($W34:$X34)),COUNTIF($W$1:$W$42,"&lt;"&amp;$W$1:$W$42),0))</f>
        <v>37</v>
      </c>
      <c r="Y34" s="50" t="str">
        <f t="array" ref="Y34">INDEX($V$1:$V$42,SMALL(IF($W$1:$W$42=$X34,ROW($W$1:$W$42)),COUNTIF($X$1:$X34,$X34)),1)</f>
        <v>Craven</v>
      </c>
      <c r="Z34" s="6">
        <f t="shared" si="1"/>
        <v>34</v>
      </c>
      <c r="AC34" t="s">
        <v>283</v>
      </c>
      <c r="AD34" s="2">
        <f t="shared" si="2"/>
        <v>41</v>
      </c>
      <c r="AE34" s="5">
        <f t="array" ref="AE34">INDEX($AD$1:$AD$41,MATCH(SMALL(COUNTIF($AD$1:$AD$41,"&lt;"&amp;$AD$1:$AD$41),ROW($AD34:$AE34)),COUNTIF($AD$1:$AD$41,"&lt;"&amp;$AD$1:$AD$41),0))</f>
        <v>34</v>
      </c>
      <c r="AF34" s="50" t="str">
        <f t="array" ref="AF34">INDEX($AC$1:$AC$41,SMALL(IF($AD$1:$AD$41=$AE34,ROW($AD$1:$AD$41)),COUNTIF($AE$1:$AE34,$AE34)),1)</f>
        <v>Durham</v>
      </c>
      <c r="AG34" s="7">
        <f t="shared" si="3"/>
        <v>34</v>
      </c>
      <c r="AJ34" t="s">
        <v>190</v>
      </c>
      <c r="AK34" s="2">
        <f t="shared" si="4"/>
        <v>15</v>
      </c>
      <c r="AL34" s="5">
        <f t="array" ref="AL34">INDEX($AK$1:$AK$50,MATCH(SMALL(COUNTIF($AK$1:$AK$50,"&lt;"&amp;$AK$1:$AK$50),ROW($AK34:$AL34)),COUNTIF($AK$1:$AK$50,"&lt;"&amp;$AK$1:$AK$50),0))</f>
        <v>35</v>
      </c>
      <c r="AM34" s="50" t="str">
        <f t="array" ref="AM34">INDEX($AJ$1:$AJ$50,SMALL(IF($AK$1:$AK$50=$AL34,ROW($AK$1:$AK$50)),COUNTIF($AL$1:$AL34,$AL34)),1)</f>
        <v>Bolsover</v>
      </c>
      <c r="AN34" s="105">
        <f t="shared" si="5"/>
        <v>34</v>
      </c>
      <c r="AQ34" t="s">
        <v>126</v>
      </c>
      <c r="AR34" s="2">
        <f t="shared" si="6"/>
        <v>9999</v>
      </c>
      <c r="AS34" s="5">
        <f t="array" ref="AS34">INDEX($AR$1:$AR$91,MATCH(SMALL(COUNTIF($AR$1:$AR$91,"&lt;"&amp;$AR$1:$AR$91),ROW($AR34:$AS34)),COUNTIF($AR$1:$AR$91,"&lt;"&amp;$AR$1:$AR$91),0))</f>
        <v>34</v>
      </c>
      <c r="AT34" s="50" t="str">
        <f t="array" ref="AT34">INDEX($AQ$1:$AQ$91,SMALL(IF($AR$1:$AR$91=$AS34,ROW($AR$1:$AR$91)),COUNTIF($AS$1:$AS34,$AS34)),1)</f>
        <v>Medway</v>
      </c>
      <c r="AU34" s="105">
        <f t="shared" si="7"/>
        <v>32</v>
      </c>
    </row>
    <row r="35" spans="1:47" ht="14.4" x14ac:dyDescent="0.3">
      <c r="A35" s="22" t="s">
        <v>392</v>
      </c>
      <c r="B35" s="23" t="s">
        <v>54</v>
      </c>
      <c r="C35" s="22" t="str">
        <f>IFERROR(IFERROR(VLOOKUP(B35,classifications!$A$3:$B$330,2,FALSE),VLOOKUP(B35,'higher class'!$A$2:$B$33,2,FALSE)),"")</f>
        <v>Urban with Significant Rural (rural including hub towns 26-49%)</v>
      </c>
      <c r="D35" s="22" t="str">
        <f>VLOOKUP(B35,region!$A$1:$B$344,2,FALSE)</f>
        <v>NW</v>
      </c>
      <c r="E35" s="17">
        <f>VLOOKUP(B35,worthwhileALL!$B$8:$N$431,VLOOKUP(frontsheet!$B$11,years!$A$1:$B$12,2,FALSE),FALSE)</f>
        <v>8.15</v>
      </c>
      <c r="F35" s="9"/>
      <c r="G35" s="9"/>
      <c r="H35" s="9"/>
      <c r="I35" s="21"/>
      <c r="M35" t="s">
        <v>37</v>
      </c>
      <c r="N35" t="str">
        <f>VLOOKUP(M35,class!A$1:B$370,2,FALSE)</f>
        <v>Shire district</v>
      </c>
      <c r="O35" s="22" t="str">
        <f>IFERROR(IFERROR(VLOOKUP(M35,classifications!$A$3:$B$340,2,FALSE),VLOOKUP(N35,'higher class'!$A$2:$B$33,2,FALSE)),"")</f>
        <v xml:space="preserve">Mainly Rural (rural including hub towns &gt;=80%) </v>
      </c>
      <c r="P35" s="7">
        <f t="shared" si="8"/>
        <v>7.99</v>
      </c>
      <c r="Q35" s="49">
        <f t="shared" si="9"/>
        <v>18</v>
      </c>
      <c r="R35" s="49">
        <f t="shared" si="10"/>
        <v>18</v>
      </c>
      <c r="V35" t="s">
        <v>269</v>
      </c>
      <c r="W35" s="3">
        <f t="shared" si="0"/>
        <v>32</v>
      </c>
      <c r="X35" s="5">
        <f t="array" ref="X35">INDEX($W$1:$W$42,MATCH(SMALL(COUNTIF($W$1:$W$42,"&lt;"&amp;$W$1:$W$42),ROW($W35:$X35)),COUNTIF($W$1:$W$42,"&lt;"&amp;$W$1:$W$42),0))</f>
        <v>38</v>
      </c>
      <c r="Y35" s="50" t="str">
        <f t="array" ref="Y35">INDEX($V$1:$V$42,SMALL(IF($W$1:$W$42=$X35,ROW($W$1:$W$42)),COUNTIF($X$1:$X35,$X35)),1)</f>
        <v>Huntingdonshire</v>
      </c>
      <c r="Z35" s="6">
        <f t="shared" si="1"/>
        <v>35</v>
      </c>
      <c r="AC35" t="s">
        <v>285</v>
      </c>
      <c r="AD35" s="2">
        <f t="shared" si="2"/>
        <v>28</v>
      </c>
      <c r="AE35" s="5">
        <f t="array" ref="AE35">INDEX($AD$1:$AD$41,MATCH(SMALL(COUNTIF($AD$1:$AD$41,"&lt;"&amp;$AD$1:$AD$41),ROW($AD35:$AE35)),COUNTIF($AD$1:$AD$41,"&lt;"&amp;$AD$1:$AD$41),0))</f>
        <v>34</v>
      </c>
      <c r="AF35" s="50" t="str">
        <f t="array" ref="AF35">INDEX($AC$1:$AC$41,SMALL(IF($AD$1:$AD$41=$AE35,ROW($AD$1:$AD$41)),COUNTIF($AE$1:$AE35,$AE35)),1)</f>
        <v>West Suffolk</v>
      </c>
      <c r="AG35" s="7">
        <f t="shared" si="3"/>
        <v>34</v>
      </c>
      <c r="AJ35" t="s">
        <v>1031</v>
      </c>
      <c r="AK35" s="2">
        <f t="shared" si="4"/>
        <v>49</v>
      </c>
      <c r="AL35" s="5">
        <f t="array" ref="AL35">INDEX($AK$1:$AK$50,MATCH(SMALL(COUNTIF($AK$1:$AK$50,"&lt;"&amp;$AK$1:$AK$50),ROW($AK35:$AL35)),COUNTIF($AK$1:$AK$50,"&lt;"&amp;$AK$1:$AK$50),0))</f>
        <v>35</v>
      </c>
      <c r="AM35" s="50" t="str">
        <f t="array" ref="AM35">INDEX($AJ$1:$AJ$50,SMALL(IF($AK$1:$AK$50=$AL35,ROW($AK$1:$AK$50)),COUNTIF($AL$1:$AL35,$AL35)),1)</f>
        <v>Harrogate</v>
      </c>
      <c r="AN35" s="105">
        <f t="shared" si="5"/>
        <v>34</v>
      </c>
      <c r="AQ35" t="s">
        <v>130</v>
      </c>
      <c r="AR35" s="2">
        <f t="shared" si="6"/>
        <v>42</v>
      </c>
      <c r="AS35" s="5">
        <f t="array" ref="AS35">INDEX($AR$1:$AR$91,MATCH(SMALL(COUNTIF($AR$1:$AR$91,"&lt;"&amp;$AR$1:$AR$91),ROW($AR35:$AS35)),COUNTIF($AR$1:$AR$91,"&lt;"&amp;$AR$1:$AR$91),0))</f>
        <v>34</v>
      </c>
      <c r="AT35" s="50" t="str">
        <f t="array" ref="AT35">INDEX($AQ$1:$AQ$91,SMALL(IF($AR$1:$AR$91=$AS35,ROW($AR$1:$AR$91)),COUNTIF($AS$1:$AS35,$AS35)),1)</f>
        <v>Surrey Heath</v>
      </c>
      <c r="AU35" s="105">
        <f t="shared" si="7"/>
        <v>32</v>
      </c>
    </row>
    <row r="36" spans="1:47" ht="14.4" x14ac:dyDescent="0.3">
      <c r="A36" s="22" t="s">
        <v>393</v>
      </c>
      <c r="B36" s="23" t="s">
        <v>70</v>
      </c>
      <c r="C36" s="22" t="str">
        <f>IFERROR(IFERROR(VLOOKUP(B36,classifications!$A$3:$B$330,2,FALSE),VLOOKUP(B36,'higher class'!$A$2:$B$33,2,FALSE)),"")</f>
        <v xml:space="preserve">Mainly Rural (rural including hub towns &gt;=80%) </v>
      </c>
      <c r="D36" s="22" t="str">
        <f>VLOOKUP(B36,region!$A$1:$B$344,2,FALSE)</f>
        <v>NW</v>
      </c>
      <c r="E36" s="17">
        <f>VLOOKUP(B36,worthwhileALL!$B$8:$N$431,VLOOKUP(frontsheet!$B$11,years!$A$1:$B$12,2,FALSE),FALSE)</f>
        <v>8.34</v>
      </c>
      <c r="F36" s="9"/>
      <c r="G36" s="9"/>
      <c r="H36" s="9"/>
      <c r="I36" s="21"/>
      <c r="M36" t="s">
        <v>38</v>
      </c>
      <c r="N36" t="str">
        <f>VLOOKUP(M36,class!A$1:B$370,2,FALSE)</f>
        <v>London borough</v>
      </c>
      <c r="O36" s="22" t="str">
        <f>IFERROR(IFERROR(VLOOKUP(M36,classifications!$A$3:$B$340,2,FALSE),VLOOKUP(N36,'higher class'!$A$2:$B$33,2,FALSE)),"")</f>
        <v>Urban with Major Conurbation</v>
      </c>
      <c r="P36" s="7">
        <f t="shared" si="8"/>
        <v>7.31</v>
      </c>
      <c r="Q36" s="49">
        <f t="shared" si="9"/>
        <v>68</v>
      </c>
      <c r="R36" s="49">
        <f t="shared" si="10"/>
        <v>68</v>
      </c>
      <c r="V36" t="s">
        <v>291</v>
      </c>
      <c r="W36" s="3">
        <f t="shared" si="0"/>
        <v>8</v>
      </c>
      <c r="X36" s="5">
        <f t="array" ref="X36">INDEX($W$1:$W$42,MATCH(SMALL(COUNTIF($W$1:$W$42,"&lt;"&amp;$W$1:$W$42),ROW($W36:$X36)),COUNTIF($W$1:$W$42,"&lt;"&amp;$W$1:$W$42),0))</f>
        <v>39</v>
      </c>
      <c r="Y36" s="50" t="str">
        <f t="array" ref="Y36">INDEX($V$1:$V$42,SMALL(IF($W$1:$W$42=$X36,ROW($W$1:$W$42)),COUNTIF($X$1:$X36,$X36)),1)</f>
        <v>Hambleton</v>
      </c>
      <c r="Z36" s="6">
        <f t="shared" si="1"/>
        <v>36</v>
      </c>
      <c r="AC36" t="s">
        <v>296</v>
      </c>
      <c r="AD36" s="2">
        <f t="shared" si="2"/>
        <v>15</v>
      </c>
      <c r="AE36" s="5">
        <f t="array" ref="AE36">INDEX($AD$1:$AD$41,MATCH(SMALL(COUNTIF($AD$1:$AD$41,"&lt;"&amp;$AD$1:$AD$41),ROW($AD36:$AE36)),COUNTIF($AD$1:$AD$41,"&lt;"&amp;$AD$1:$AD$41),0))</f>
        <v>36</v>
      </c>
      <c r="AF36" s="50" t="str">
        <f t="array" ref="AF36">INDEX($AC$1:$AC$41,SMALL(IF($AD$1:$AD$41=$AE36,ROW($AD$1:$AD$41)),COUNTIF($AE$1:$AE36,$AE36)),1)</f>
        <v>South Somerset</v>
      </c>
      <c r="AG36" s="7">
        <f t="shared" si="3"/>
        <v>36</v>
      </c>
      <c r="AJ36" t="s">
        <v>192</v>
      </c>
      <c r="AK36" s="2">
        <f t="shared" si="4"/>
        <v>22</v>
      </c>
      <c r="AL36" s="5">
        <f t="array" ref="AL36">INDEX($AK$1:$AK$50,MATCH(SMALL(COUNTIF($AK$1:$AK$50,"&lt;"&amp;$AK$1:$AK$50),ROW($AK36:$AL36)),COUNTIF($AK$1:$AK$50,"&lt;"&amp;$AK$1:$AK$50),0))</f>
        <v>35</v>
      </c>
      <c r="AM36" s="50" t="str">
        <f t="array" ref="AM36">INDEX($AJ$1:$AJ$50,SMALL(IF($AK$1:$AK$50=$AL36,ROW($AK$1:$AK$50)),COUNTIF($AL$1:$AL36,$AL36)),1)</f>
        <v>Stroud</v>
      </c>
      <c r="AN36" s="105">
        <f t="shared" si="5"/>
        <v>34</v>
      </c>
      <c r="AQ36" t="s">
        <v>131</v>
      </c>
      <c r="AR36" s="2">
        <f t="shared" si="6"/>
        <v>85</v>
      </c>
      <c r="AS36" s="5">
        <f t="array" ref="AS36">INDEX($AR$1:$AR$91,MATCH(SMALL(COUNTIF($AR$1:$AR$91,"&lt;"&amp;$AR$1:$AR$91),ROW($AR36:$AS36)),COUNTIF($AR$1:$AR$91,"&lt;"&amp;$AR$1:$AR$91),0))</f>
        <v>34</v>
      </c>
      <c r="AT36" s="50" t="str">
        <f t="array" ref="AT36">INDEX($AQ$1:$AQ$91,SMALL(IF($AR$1:$AR$91=$AS36,ROW($AR$1:$AR$91)),COUNTIF($AS$1:$AS36,$AS36)),1)</f>
        <v>Tamworth</v>
      </c>
      <c r="AU36" s="105">
        <f t="shared" si="7"/>
        <v>32</v>
      </c>
    </row>
    <row r="37" spans="1:47" ht="14.4" x14ac:dyDescent="0.3">
      <c r="A37" s="22" t="s">
        <v>394</v>
      </c>
      <c r="B37" s="23" t="s">
        <v>100</v>
      </c>
      <c r="C37" s="22" t="str">
        <f>IFERROR(IFERROR(VLOOKUP(B37,classifications!$A$3:$B$330,2,FALSE),VLOOKUP(B37,'higher class'!$A$2:$B$33,2,FALSE)),"")</f>
        <v xml:space="preserve">Mainly Rural (rural including hub towns &gt;=80%) </v>
      </c>
      <c r="D37" s="22" t="str">
        <f>VLOOKUP(B37,region!$A$1:$B$344,2,FALSE)</f>
        <v>NW</v>
      </c>
      <c r="E37" s="17">
        <f>VLOOKUP(B37,worthwhileALL!$B$8:$N$431,VLOOKUP(frontsheet!$B$11,years!$A$1:$B$12,2,FALSE),FALSE)</f>
        <v>8.15</v>
      </c>
      <c r="F37" s="9"/>
      <c r="G37" s="9"/>
      <c r="H37" s="9"/>
      <c r="I37" s="21"/>
      <c r="M37" t="s">
        <v>39</v>
      </c>
      <c r="N37" t="str">
        <f>VLOOKUP(M37,class!A$1:B$370,2,FALSE)</f>
        <v>Shire district</v>
      </c>
      <c r="O37" s="22" t="str">
        <f>IFERROR(IFERROR(VLOOKUP(M37,classifications!$A$3:$B$340,2,FALSE),VLOOKUP(N37,'higher class'!$A$2:$B$33,2,FALSE)),"")</f>
        <v>Urban with Significant Rural (rural including hub towns 26-49%)</v>
      </c>
      <c r="P37" s="7">
        <f t="shared" si="8"/>
        <v>8.1199999999999992</v>
      </c>
      <c r="Q37" s="49">
        <f t="shared" si="9"/>
        <v>8</v>
      </c>
      <c r="R37" s="49">
        <f t="shared" si="10"/>
        <v>8</v>
      </c>
      <c r="V37" t="s">
        <v>295</v>
      </c>
      <c r="W37" s="3">
        <f t="shared" si="0"/>
        <v>41</v>
      </c>
      <c r="X37" s="5">
        <f t="array" ref="X37">INDEX($W$1:$W$42,MATCH(SMALL(COUNTIF($W$1:$W$42,"&lt;"&amp;$W$1:$W$42),ROW($W37:$X37)),COUNTIF($W$1:$W$42,"&lt;"&amp;$W$1:$W$42),0))</f>
        <v>40</v>
      </c>
      <c r="Y37" s="50" t="str">
        <f t="array" ref="Y37">INDEX($V$1:$V$42,SMALL(IF($W$1:$W$42=$X37,ROW($W$1:$W$42)),COUNTIF($X$1:$X37,$X37)),1)</f>
        <v>Allerdale</v>
      </c>
      <c r="Z37" s="6">
        <f t="shared" si="1"/>
        <v>37</v>
      </c>
      <c r="AC37" t="s">
        <v>305</v>
      </c>
      <c r="AD37" s="2">
        <f t="shared" si="2"/>
        <v>3</v>
      </c>
      <c r="AE37" s="5">
        <f t="array" ref="AE37">INDEX($AD$1:$AD$41,MATCH(SMALL(COUNTIF($AD$1:$AD$41,"&lt;"&amp;$AD$1:$AD$41),ROW($AD37:$AE37)),COUNTIF($AD$1:$AD$41,"&lt;"&amp;$AD$1:$AD$41),0))</f>
        <v>37</v>
      </c>
      <c r="AF37" s="50" t="str">
        <f t="array" ref="AF37">INDEX($AC$1:$AC$41,SMALL(IF($AD$1:$AD$41=$AE37,ROW($AD$1:$AD$41)),COUNTIF($AE$1:$AE37,$AE37)),1)</f>
        <v>Staffordshire Moorlands</v>
      </c>
      <c r="AG37" s="7">
        <f t="shared" si="3"/>
        <v>37</v>
      </c>
      <c r="AJ37" t="s">
        <v>213</v>
      </c>
      <c r="AK37" s="2">
        <f t="shared" si="4"/>
        <v>39</v>
      </c>
      <c r="AL37" s="5">
        <f t="array" ref="AL37">INDEX($AK$1:$AK$50,MATCH(SMALL(COUNTIF($AK$1:$AK$50,"&lt;"&amp;$AK$1:$AK$50),ROW($AK37:$AL37)),COUNTIF($AK$1:$AK$50,"&lt;"&amp;$AK$1:$AK$50),0))</f>
        <v>38</v>
      </c>
      <c r="AM37" s="50" t="str">
        <f t="array" ref="AM37">INDEX($AJ$1:$AJ$50,SMALL(IF($AK$1:$AK$50=$AL37,ROW($AK$1:$AK$50)),COUNTIF($AL$1:$AL37,$AL37)),1)</f>
        <v>Tandridge</v>
      </c>
      <c r="AN37" s="105">
        <f t="shared" si="5"/>
        <v>37</v>
      </c>
      <c r="AQ37" t="s">
        <v>132</v>
      </c>
      <c r="AR37" s="2">
        <f t="shared" si="6"/>
        <v>22</v>
      </c>
      <c r="AS37" s="5">
        <f t="array" ref="AS37">INDEX($AR$1:$AR$91,MATCH(SMALL(COUNTIF($AR$1:$AR$91,"&lt;"&amp;$AR$1:$AR$91),ROW($AR37:$AS37)),COUNTIF($AR$1:$AR$91,"&lt;"&amp;$AR$1:$AR$91),0))</f>
        <v>39</v>
      </c>
      <c r="AT37" s="50" t="str">
        <f t="array" ref="AT37">INDEX($AQ$1:$AQ$91,SMALL(IF($AR$1:$AR$91=$AS37,ROW($AR$1:$AR$91)),COUNTIF($AS$1:$AS37,$AS37)),1)</f>
        <v>Halton</v>
      </c>
      <c r="AU37" s="105">
        <f t="shared" si="7"/>
        <v>37</v>
      </c>
    </row>
    <row r="38" spans="1:47" ht="12.75" customHeight="1" x14ac:dyDescent="0.3">
      <c r="A38" s="22" t="s">
        <v>395</v>
      </c>
      <c r="B38" s="23" t="s">
        <v>248</v>
      </c>
      <c r="C38" s="22" t="str">
        <f>IFERROR(IFERROR(VLOOKUP(B38,classifications!$A$3:$B$330,2,FALSE),VLOOKUP(B38,'higher class'!$A$2:$B$33,2,FALSE)),"")</f>
        <v xml:space="preserve">Mainly Rural (rural including hub towns &gt;=80%) </v>
      </c>
      <c r="D38" s="22" t="str">
        <f>VLOOKUP(B38,region!$A$1:$B$344,2,FALSE)</f>
        <v>NW</v>
      </c>
      <c r="E38" s="17">
        <f>VLOOKUP(B38,worthwhileALL!$B$8:$N$431,VLOOKUP(frontsheet!$B$11,years!$A$1:$B$12,2,FALSE),FALSE)</f>
        <v>7.99</v>
      </c>
      <c r="F38" s="9"/>
      <c r="G38" s="9"/>
      <c r="H38" s="9"/>
      <c r="I38" s="21"/>
      <c r="M38" t="s">
        <v>40</v>
      </c>
      <c r="N38" t="str">
        <f>VLOOKUP(M38,class!A$1:B$370,2,FALSE)</f>
        <v>Unitary authority</v>
      </c>
      <c r="O38" s="22" t="str">
        <f>IFERROR(IFERROR(VLOOKUP(M38,classifications!$A$3:$B$340,2,FALSE),VLOOKUP(N38,'higher class'!$A$2:$B$33,2,FALSE)),"")</f>
        <v>Urban with City and Town</v>
      </c>
      <c r="P38" s="7">
        <f t="shared" si="8"/>
        <v>7.67</v>
      </c>
      <c r="Q38" s="49">
        <f t="shared" si="9"/>
        <v>61</v>
      </c>
      <c r="R38" s="49">
        <f t="shared" si="10"/>
        <v>61</v>
      </c>
      <c r="V38" t="s">
        <v>306</v>
      </c>
      <c r="W38" s="3">
        <f t="shared" si="0"/>
        <v>14</v>
      </c>
      <c r="X38" s="5">
        <f t="array" ref="X38">INDEX($W$1:$W$42,MATCH(SMALL(COUNTIF($W$1:$W$42,"&lt;"&amp;$W$1:$W$42),ROW($W38:$X38)),COUNTIF($W$1:$W$42,"&lt;"&amp;$W$1:$W$42),0))</f>
        <v>41</v>
      </c>
      <c r="Y38" s="50" t="str">
        <f t="array" ref="Y38">INDEX($V$1:$V$42,SMALL(IF($W$1:$W$42=$X38,ROW($W$1:$W$42)),COUNTIF($X$1:$X38,$X38)),1)</f>
        <v>Uttlesford</v>
      </c>
      <c r="Z38" s="6">
        <f t="shared" si="1"/>
        <v>38</v>
      </c>
      <c r="AC38" t="s">
        <v>1034</v>
      </c>
      <c r="AD38" s="2">
        <f t="shared" si="2"/>
        <v>34</v>
      </c>
      <c r="AE38" s="5">
        <f t="array" ref="AE38">INDEX($AD$1:$AD$41,MATCH(SMALL(COUNTIF($AD$1:$AD$41,"&lt;"&amp;$AD$1:$AD$41),ROW($AD38:$AE38)),COUNTIF($AD$1:$AD$41,"&lt;"&amp;$AD$1:$AD$41),0))</f>
        <v>38</v>
      </c>
      <c r="AF38" s="50" t="str">
        <f t="array" ref="AF38">INDEX($AC$1:$AC$41,SMALL(IF($AD$1:$AD$41=$AE38,ROW($AD$1:$AD$41)),COUNTIF($AE$1:$AE38,$AE38)),1)</f>
        <v>Teignbridge</v>
      </c>
      <c r="AG38" s="7">
        <f t="shared" si="3"/>
        <v>38</v>
      </c>
      <c r="AJ38" t="s">
        <v>232</v>
      </c>
      <c r="AK38" s="2">
        <f t="shared" si="4"/>
        <v>5</v>
      </c>
      <c r="AL38" s="5">
        <f t="array" ref="AL38">INDEX($AK$1:$AK$50,MATCH(SMALL(COUNTIF($AK$1:$AK$50,"&lt;"&amp;$AK$1:$AK$50),ROW($AK38:$AL38)),COUNTIF($AK$1:$AK$50,"&lt;"&amp;$AK$1:$AK$50),0))</f>
        <v>39</v>
      </c>
      <c r="AM38" s="50" t="str">
        <f t="array" ref="AM38">INDEX($AJ$1:$AJ$50,SMALL(IF($AK$1:$AK$50=$AL38,ROW($AK$1:$AK$50)),COUNTIF($AL$1:$AL38,$AL38)),1)</f>
        <v>Redcar and Cleveland</v>
      </c>
      <c r="AN38" s="105">
        <f t="shared" si="5"/>
        <v>38</v>
      </c>
      <c r="AQ38" t="s">
        <v>142</v>
      </c>
      <c r="AR38" s="2">
        <f t="shared" si="6"/>
        <v>82</v>
      </c>
      <c r="AS38" s="5">
        <f t="array" ref="AS38">INDEX($AR$1:$AR$91,MATCH(SMALL(COUNTIF($AR$1:$AR$91,"&lt;"&amp;$AR$1:$AR$91),ROW($AR38:$AS38)),COUNTIF($AR$1:$AR$91,"&lt;"&amp;$AR$1:$AR$91),0))</f>
        <v>40</v>
      </c>
      <c r="AT38" s="50" t="str">
        <f t="array" ref="AT38">INDEX($AQ$1:$AQ$91,SMALL(IF($AR$1:$AR$91=$AS38,ROW($AR$1:$AR$91)),COUNTIF($AS$1:$AS38,$AS38)),1)</f>
        <v>Rugby</v>
      </c>
      <c r="AU38" s="105">
        <f t="shared" si="7"/>
        <v>38</v>
      </c>
    </row>
    <row r="39" spans="1:47" ht="14.4" x14ac:dyDescent="0.3">
      <c r="A39" s="22" t="s">
        <v>396</v>
      </c>
      <c r="B39" s="23" t="s">
        <v>31</v>
      </c>
      <c r="C39" s="22" t="str">
        <f>IFERROR(IFERROR(VLOOKUP(B39,classifications!$A$3:$B$330,2,FALSE),VLOOKUP(B39,'higher class'!$A$2:$B$33,2,FALSE)),"")</f>
        <v>Urban with Major Conurbation</v>
      </c>
      <c r="D39" s="22" t="str">
        <f>VLOOKUP(B39,region!$A$1:$B$344,2,FALSE)</f>
        <v>NW</v>
      </c>
      <c r="E39" s="17">
        <f>VLOOKUP(B39,worthwhileALL!$B$8:$N$431,VLOOKUP(frontsheet!$B$11,years!$A$1:$B$12,2,FALSE),FALSE)</f>
        <v>7.92</v>
      </c>
      <c r="F39" s="9"/>
      <c r="G39" s="9"/>
      <c r="H39" s="9"/>
      <c r="I39" s="21"/>
      <c r="M39" t="s">
        <v>41</v>
      </c>
      <c r="N39" t="str">
        <f>VLOOKUP(M39,class!A$1:B$370,2,FALSE)</f>
        <v>Unitary authority</v>
      </c>
      <c r="O39" s="22" t="str">
        <f>IFERROR(IFERROR(VLOOKUP(M39,classifications!$A$3:$B$340,2,FALSE),VLOOKUP(N39,'higher class'!$A$2:$B$33,2,FALSE)),"")</f>
        <v>Urban with City and Town</v>
      </c>
      <c r="P39" s="7">
        <f t="shared" si="8"/>
        <v>7.33</v>
      </c>
      <c r="Q39" s="49">
        <f t="shared" si="9"/>
        <v>83</v>
      </c>
      <c r="R39" s="49">
        <f t="shared" si="10"/>
        <v>83</v>
      </c>
      <c r="V39" t="s">
        <v>310</v>
      </c>
      <c r="W39" s="3">
        <f t="shared" si="0"/>
        <v>9999</v>
      </c>
      <c r="X39" s="5">
        <f t="array" ref="X39">INDEX($W$1:$W$42,MATCH(SMALL(COUNTIF($W$1:$W$42,"&lt;"&amp;$W$1:$W$42),ROW($W39:$X39)),COUNTIF($W$1:$W$42,"&lt;"&amp;$W$1:$W$42),0))</f>
        <v>42</v>
      </c>
      <c r="Y39" s="50" t="str">
        <f t="array" ref="Y39">INDEX($V$1:$V$42,SMALL(IF($W$1:$W$42=$X39,ROW($W$1:$W$42)),COUNTIF($X$1:$X39,$X39)),1)</f>
        <v>South Hams</v>
      </c>
      <c r="Z39" s="6">
        <f t="shared" si="1"/>
        <v>39</v>
      </c>
      <c r="AC39" t="s">
        <v>319</v>
      </c>
      <c r="AD39" s="2">
        <f t="shared" si="2"/>
        <v>28</v>
      </c>
      <c r="AE39" s="5">
        <f t="array" ref="AE39">INDEX($AD$1:$AD$41,MATCH(SMALL(COUNTIF($AD$1:$AD$41,"&lt;"&amp;$AD$1:$AD$41),ROW($AD39:$AE39)),COUNTIF($AD$1:$AD$41,"&lt;"&amp;$AD$1:$AD$41),0))</f>
        <v>39</v>
      </c>
      <c r="AF39" s="50" t="str">
        <f t="array" ref="AF39">INDEX($AC$1:$AC$41,SMALL(IF($AD$1:$AD$41=$AE39,ROW($AD$1:$AD$41)),COUNTIF($AE$1:$AE39,$AE39)),1)</f>
        <v>King's Lynn and West Norfolk</v>
      </c>
      <c r="AG39" s="7">
        <f t="shared" si="3"/>
        <v>39</v>
      </c>
      <c r="AJ39" t="s">
        <v>1008</v>
      </c>
      <c r="AK39" s="2">
        <f t="shared" si="4"/>
        <v>29</v>
      </c>
      <c r="AL39" s="5">
        <f t="array" ref="AL39">INDEX($AK$1:$AK$50,MATCH(SMALL(COUNTIF($AK$1:$AK$50,"&lt;"&amp;$AK$1:$AK$50),ROW($AK39:$AL39)),COUNTIF($AK$1:$AK$50,"&lt;"&amp;$AK$1:$AK$50),0))</f>
        <v>40</v>
      </c>
      <c r="AM39" s="50" t="str">
        <f t="array" ref="AM39">INDEX($AJ$1:$AJ$50,SMALL(IF($AK$1:$AK$50=$AL39,ROW($AK$1:$AK$50)),COUNTIF($AL$1:$AL39,$AL39)),1)</f>
        <v>Bath and North East Somerset</v>
      </c>
      <c r="AN39" s="105">
        <f t="shared" si="5"/>
        <v>39</v>
      </c>
      <c r="AQ39" t="s">
        <v>143</v>
      </c>
      <c r="AR39" s="2">
        <f t="shared" si="6"/>
        <v>22</v>
      </c>
      <c r="AS39" s="5">
        <f t="array" ref="AS39">INDEX($AR$1:$AR$91,MATCH(SMALL(COUNTIF($AR$1:$AR$91,"&lt;"&amp;$AR$1:$AR$91),ROW($AR39:$AS39)),COUNTIF($AR$1:$AR$91,"&lt;"&amp;$AR$1:$AR$91),0))</f>
        <v>41</v>
      </c>
      <c r="AT39" s="50" t="str">
        <f t="array" ref="AT39">INDEX($AQ$1:$AQ$91,SMALL(IF($AR$1:$AR$91=$AS39,ROW($AR$1:$AR$91)),COUNTIF($AS$1:$AS39,$AS39)),1)</f>
        <v>Southend-on-Sea</v>
      </c>
      <c r="AU39" s="105">
        <f t="shared" si="7"/>
        <v>39</v>
      </c>
    </row>
    <row r="40" spans="1:47" ht="14.4" x14ac:dyDescent="0.3">
      <c r="A40" s="22" t="s">
        <v>397</v>
      </c>
      <c r="B40" s="23" t="s">
        <v>48</v>
      </c>
      <c r="C40" s="22" t="str">
        <f>IFERROR(IFERROR(VLOOKUP(B40,classifications!$A$3:$B$330,2,FALSE),VLOOKUP(B40,'higher class'!$A$2:$B$33,2,FALSE)),"")</f>
        <v>Urban with Major Conurbation</v>
      </c>
      <c r="D40" s="22" t="str">
        <f>VLOOKUP(B40,region!$A$1:$B$344,2,FALSE)</f>
        <v>NW</v>
      </c>
      <c r="E40" s="17">
        <f>VLOOKUP(B40,worthwhileALL!$B$8:$N$431,VLOOKUP(frontsheet!$B$11,years!$A$1:$B$12,2,FALSE),FALSE)</f>
        <v>7.89</v>
      </c>
      <c r="F40" s="9"/>
      <c r="G40" s="9"/>
      <c r="H40" s="9"/>
      <c r="I40" s="21"/>
      <c r="M40" t="s">
        <v>42</v>
      </c>
      <c r="N40" t="str">
        <f>VLOOKUP(M40,class!A$1:B$370,2,FALSE)</f>
        <v>Shire district</v>
      </c>
      <c r="O40" s="22" t="str">
        <f>IFERROR(IFERROR(VLOOKUP(M40,classifications!$A$3:$B$340,2,FALSE),VLOOKUP(N40,'higher class'!$A$2:$B$33,2,FALSE)),"")</f>
        <v>Urban with Significant Rural (rural including hub towns 26-49%)</v>
      </c>
      <c r="P40" s="7">
        <f t="shared" si="8"/>
        <v>7.97</v>
      </c>
      <c r="Q40" s="49">
        <f t="shared" si="9"/>
        <v>13</v>
      </c>
      <c r="R40" s="49">
        <f t="shared" si="10"/>
        <v>13</v>
      </c>
      <c r="V40" t="s">
        <v>313</v>
      </c>
      <c r="W40" s="3">
        <f t="shared" si="0"/>
        <v>13</v>
      </c>
      <c r="X40" s="5">
        <f t="array" ref="X40">INDEX($W$1:$W$42,MATCH(SMALL(COUNTIF($W$1:$W$42,"&lt;"&amp;$W$1:$W$42),ROW($W40:$X40)),COUNTIF($W$1:$W$42,"&lt;"&amp;$W$1:$W$42),0))</f>
        <v>9999</v>
      </c>
      <c r="Y40" s="50" t="str">
        <f t="array" ref="Y40">INDEX($V$1:$V$42,SMALL(IF($W$1:$W$42=$X40,ROW($W$1:$W$42)),COUNTIF($X$1:$X40,$X40)),1)</f>
        <v>Maldon</v>
      </c>
      <c r="Z40" s="6">
        <f t="shared" si="1"/>
        <v>9996</v>
      </c>
      <c r="AC40" t="s">
        <v>320</v>
      </c>
      <c r="AD40" s="2">
        <f t="shared" si="2"/>
        <v>14</v>
      </c>
      <c r="AE40" s="5">
        <f t="array" ref="AE40">INDEX($AD$1:$AD$41,MATCH(SMALL(COUNTIF($AD$1:$AD$41,"&lt;"&amp;$AD$1:$AD$41),ROW($AD40:$AE40)),COUNTIF($AD$1:$AD$41,"&lt;"&amp;$AD$1:$AD$41),0))</f>
        <v>40</v>
      </c>
      <c r="AF40" s="50" t="str">
        <f t="array" ref="AF40">INDEX($AC$1:$AC$41,SMALL(IF($AD$1:$AD$41=$AE40,ROW($AD$1:$AD$41)),COUNTIF($AE$1:$AE40,$AE40)),1)</f>
        <v>North West Leicestershire</v>
      </c>
      <c r="AG40" s="7">
        <f t="shared" si="3"/>
        <v>40</v>
      </c>
      <c r="AJ40" t="s">
        <v>243</v>
      </c>
      <c r="AK40" s="2">
        <f t="shared" si="4"/>
        <v>18</v>
      </c>
      <c r="AL40" s="5">
        <f t="array" ref="AL40">INDEX($AK$1:$AK$50,MATCH(SMALL(COUNTIF($AK$1:$AK$50,"&lt;"&amp;$AK$1:$AK$50),ROW($AK40:$AL40)),COUNTIF($AK$1:$AK$50,"&lt;"&amp;$AK$1:$AK$50),0))</f>
        <v>40</v>
      </c>
      <c r="AM40" s="50" t="str">
        <f t="array" ref="AM40">INDEX($AJ$1:$AJ$50,SMALL(IF($AK$1:$AK$50=$AL40,ROW($AK$1:$AK$50)),COUNTIF($AL$1:$AL40,$AL40)),1)</f>
        <v>Cheshire West and Chester</v>
      </c>
      <c r="AN40" s="105">
        <f t="shared" si="5"/>
        <v>39</v>
      </c>
      <c r="AQ40" t="s">
        <v>150</v>
      </c>
      <c r="AR40" s="2">
        <f t="shared" si="6"/>
        <v>46</v>
      </c>
      <c r="AS40" s="5">
        <f t="array" ref="AS40">INDEX($AR$1:$AR$91,MATCH(SMALL(COUNTIF($AR$1:$AR$91,"&lt;"&amp;$AR$1:$AR$91),ROW($AR40:$AS40)),COUNTIF($AR$1:$AR$91,"&lt;"&amp;$AR$1:$AR$91),0))</f>
        <v>42</v>
      </c>
      <c r="AT40" s="50" t="str">
        <f t="array" ref="AT40">INDEX($AQ$1:$AQ$91,SMALL(IF($AR$1:$AR$91=$AS40,ROW($AR$1:$AR$91)),COUNTIF($AS$1:$AS40,$AS40)),1)</f>
        <v>Hartlepool</v>
      </c>
      <c r="AU40" s="105">
        <f t="shared" si="7"/>
        <v>40</v>
      </c>
    </row>
    <row r="41" spans="1:47" ht="14.4" x14ac:dyDescent="0.3">
      <c r="A41" s="22" t="s">
        <v>398</v>
      </c>
      <c r="B41" s="23" t="s">
        <v>167</v>
      </c>
      <c r="C41" s="22" t="str">
        <f>IFERROR(IFERROR(VLOOKUP(B41,classifications!$A$3:$B$330,2,FALSE),VLOOKUP(B41,'higher class'!$A$2:$B$33,2,FALSE)),"")</f>
        <v>Urban with Major Conurbation</v>
      </c>
      <c r="D41" s="22" t="str">
        <f>VLOOKUP(B41,region!$A$1:$B$344,2,FALSE)</f>
        <v>NW</v>
      </c>
      <c r="E41" s="17">
        <f>VLOOKUP(B41,worthwhileALL!$B$8:$N$431,VLOOKUP(frontsheet!$B$11,years!$A$1:$B$12,2,FALSE),FALSE)</f>
        <v>7.29</v>
      </c>
      <c r="F41" s="9"/>
      <c r="G41" s="9"/>
      <c r="H41" s="9"/>
      <c r="I41" s="21"/>
      <c r="M41" t="s">
        <v>43</v>
      </c>
      <c r="N41" t="str">
        <f>VLOOKUP(M41,class!A$1:B$370,2,FALSE)</f>
        <v>London borough</v>
      </c>
      <c r="O41" s="22" t="str">
        <f>IFERROR(IFERROR(VLOOKUP(M41,classifications!$A$3:$B$340,2,FALSE),VLOOKUP(N41,'higher class'!$A$2:$B$33,2,FALSE)),"")</f>
        <v>Urban with Major Conurbation</v>
      </c>
      <c r="P41" s="7">
        <f t="shared" si="8"/>
        <v>7.55</v>
      </c>
      <c r="Q41" s="49">
        <f t="shared" si="9"/>
        <v>55</v>
      </c>
      <c r="R41" s="49">
        <f t="shared" si="10"/>
        <v>55</v>
      </c>
      <c r="V41" t="s">
        <v>314</v>
      </c>
      <c r="W41" s="3">
        <f t="shared" si="0"/>
        <v>12</v>
      </c>
      <c r="X41" s="5">
        <f t="array" ref="X41">INDEX($W$1:$W$42,MATCH(SMALL(COUNTIF($W$1:$W$42,"&lt;"&amp;$W$1:$W$42),ROW($W41:$X41)),COUNTIF($W$1:$W$42,"&lt;"&amp;$W$1:$W$42),0))</f>
        <v>9999</v>
      </c>
      <c r="Y41" s="50" t="str">
        <f t="array" ref="Y41">INDEX($V$1:$V$42,SMALL(IF($W$1:$W$42=$X41,ROW($W$1:$W$42)),COUNTIF($X$1:$X41,$X41)),1)</f>
        <v>Richmondshire</v>
      </c>
      <c r="Z41" s="6">
        <f t="shared" si="1"/>
        <v>9996</v>
      </c>
      <c r="AC41" t="s">
        <v>330</v>
      </c>
      <c r="AD41" s="2">
        <f t="shared" si="2"/>
        <v>10</v>
      </c>
      <c r="AE41" s="5">
        <f t="array" ref="AE41">INDEX($AD$1:$AD$41,MATCH(SMALL(COUNTIF($AD$1:$AD$41,"&lt;"&amp;$AD$1:$AD$41),ROW($AD41:$AE41)),COUNTIF($AD$1:$AD$41,"&lt;"&amp;$AD$1:$AD$41),0))</f>
        <v>41</v>
      </c>
      <c r="AF41" s="50" t="str">
        <f t="array" ref="AF41">INDEX($AC$1:$AC$41,SMALL(IF($AD$1:$AD$41=$AE41,ROW($AD$1:$AD$41)),COUNTIF($AE$1:$AE41,$AE41)),1)</f>
        <v>Tendring</v>
      </c>
      <c r="AG41" s="7">
        <f t="shared" si="3"/>
        <v>41</v>
      </c>
      <c r="AJ41" t="s">
        <v>254</v>
      </c>
      <c r="AK41" s="2">
        <f t="shared" si="4"/>
        <v>2</v>
      </c>
      <c r="AL41" s="5">
        <f t="array" ref="AL41">INDEX($AK$1:$AK$50,MATCH(SMALL(COUNTIF($AK$1:$AK$50,"&lt;"&amp;$AK$1:$AK$50),ROW($AK41:$AL41)),COUNTIF($AK$1:$AK$50,"&lt;"&amp;$AK$1:$AK$50),0))</f>
        <v>42</v>
      </c>
      <c r="AM41" s="50" t="str">
        <f t="array" ref="AM41">INDEX($AJ$1:$AJ$50,SMALL(IF($AK$1:$AK$50=$AL41,ROW($AK$1:$AK$50)),COUNTIF($AL$1:$AL41,$AL41)),1)</f>
        <v>West Berkshire</v>
      </c>
      <c r="AN41" s="105">
        <f t="shared" si="5"/>
        <v>41</v>
      </c>
      <c r="AQ41" t="s">
        <v>157</v>
      </c>
      <c r="AR41" s="2">
        <f t="shared" si="6"/>
        <v>74</v>
      </c>
      <c r="AS41" s="5">
        <f t="array" ref="AS41">INDEX($AR$1:$AR$91,MATCH(SMALL(COUNTIF($AR$1:$AR$91,"&lt;"&amp;$AR$1:$AR$91),ROW($AR41:$AS41)),COUNTIF($AR$1:$AR$91,"&lt;"&amp;$AR$1:$AR$91),0))</f>
        <v>42</v>
      </c>
      <c r="AT41" s="50" t="str">
        <f t="array" ref="AT41">INDEX($AQ$1:$AQ$91,SMALL(IF($AR$1:$AR$91=$AS41,ROW($AR$1:$AR$91)),COUNTIF($AS$1:$AS41,$AS41)),1)</f>
        <v>Reading</v>
      </c>
      <c r="AU41" s="105">
        <f t="shared" si="7"/>
        <v>40</v>
      </c>
    </row>
    <row r="42" spans="1:47" ht="14.4" x14ac:dyDescent="0.3">
      <c r="A42" s="22" t="s">
        <v>399</v>
      </c>
      <c r="B42" s="23" t="s">
        <v>202</v>
      </c>
      <c r="C42" s="22" t="str">
        <f>IFERROR(IFERROR(VLOOKUP(B42,classifications!$A$3:$B$330,2,FALSE),VLOOKUP(B42,'higher class'!$A$2:$B$33,2,FALSE)),"")</f>
        <v>Urban with Major Conurbation</v>
      </c>
      <c r="D42" s="22" t="str">
        <f>VLOOKUP(B42,region!$A$1:$B$344,2,FALSE)</f>
        <v>NW</v>
      </c>
      <c r="E42" s="17">
        <f>VLOOKUP(B42,worthwhileALL!$B$8:$N$431,VLOOKUP(frontsheet!$B$11,years!$A$1:$B$12,2,FALSE),FALSE)</f>
        <v>7.57</v>
      </c>
      <c r="F42" s="9"/>
      <c r="G42" s="9"/>
      <c r="H42" s="9"/>
      <c r="I42" s="21"/>
      <c r="M42" t="s">
        <v>44</v>
      </c>
      <c r="N42" t="str">
        <f>VLOOKUP(M42,class!A$1:B$370,2,FALSE)</f>
        <v>Shire district</v>
      </c>
      <c r="O42" s="22" t="str">
        <f>IFERROR(IFERROR(VLOOKUP(M42,classifications!$A$3:$B$340,2,FALSE),VLOOKUP(N42,'higher class'!$A$2:$B$33,2,FALSE)),"")</f>
        <v>Urban with City and Town</v>
      </c>
      <c r="P42" s="7">
        <f t="shared" si="8"/>
        <v>7.68</v>
      </c>
      <c r="Q42" s="49">
        <f t="shared" si="9"/>
        <v>58</v>
      </c>
      <c r="R42" s="49">
        <f t="shared" si="10"/>
        <v>58</v>
      </c>
      <c r="V42" t="s">
        <v>328</v>
      </c>
      <c r="W42" s="3">
        <f t="shared" si="0"/>
        <v>30</v>
      </c>
      <c r="X42" s="5">
        <f t="array" ref="X42">INDEX($W$1:$W$42,MATCH(SMALL(COUNTIF($W$1:$W$42,"&lt;"&amp;$W$1:$W$42),ROW($W42:$X42)),COUNTIF($W$1:$W$42,"&lt;"&amp;$W$1:$W$42),0))</f>
        <v>9999</v>
      </c>
      <c r="Y42" s="50" t="str">
        <f t="array" ref="Y42">INDEX($V$1:$V$42,SMALL(IF($W$1:$W$42=$X42,ROW($W$1:$W$42)),COUNTIF($X$1:$X42,$X42)),1)</f>
        <v>West Devon</v>
      </c>
      <c r="Z42" s="6">
        <f t="shared" si="1"/>
        <v>9996</v>
      </c>
      <c r="AJ42" t="s">
        <v>263</v>
      </c>
      <c r="AK42" s="2">
        <f t="shared" si="4"/>
        <v>50</v>
      </c>
      <c r="AL42" s="5">
        <f t="array" ref="AL42">INDEX($AK$1:$AK$50,MATCH(SMALL(COUNTIF($AK$1:$AK$50,"&lt;"&amp;$AK$1:$AK$50),ROW($AK42:$AL42)),COUNTIF($AK$1:$AK$50,"&lt;"&amp;$AK$1:$AK$50),0))</f>
        <v>43</v>
      </c>
      <c r="AM42" s="50" t="str">
        <f t="array" ref="AM42">INDEX($AJ$1:$AJ$50,SMALL(IF($AK$1:$AK$50=$AL42,ROW($AK$1:$AK$50)),COUNTIF($AL$1:$AL42,$AL42)),1)</f>
        <v>Barrow-in-Furness</v>
      </c>
      <c r="AN42" s="105">
        <f t="shared" si="5"/>
        <v>42</v>
      </c>
      <c r="AQ42" t="s">
        <v>161</v>
      </c>
      <c r="AR42" s="2">
        <f t="shared" si="6"/>
        <v>86</v>
      </c>
      <c r="AS42" s="5">
        <f t="array" ref="AS42">INDEX($AR$1:$AR$91,MATCH(SMALL(COUNTIF($AR$1:$AR$91,"&lt;"&amp;$AR$1:$AR$91),ROW($AR42:$AS42)),COUNTIF($AR$1:$AR$91,"&lt;"&amp;$AR$1:$AR$91),0))</f>
        <v>44</v>
      </c>
      <c r="AT42" s="50" t="str">
        <f t="array" ref="AT42">INDEX($AQ$1:$AQ$91,SMALL(IF($AR$1:$AR$91=$AS42,ROW($AR$1:$AR$91)),COUNTIF($AS$1:$AS42,$AS42)),1)</f>
        <v>Bracknell Forest</v>
      </c>
      <c r="AU42" s="105">
        <f t="shared" si="7"/>
        <v>42</v>
      </c>
    </row>
    <row r="43" spans="1:47" ht="14.4" x14ac:dyDescent="0.3">
      <c r="A43" s="22" t="s">
        <v>400</v>
      </c>
      <c r="B43" s="23" t="s">
        <v>219</v>
      </c>
      <c r="C43" s="22" t="str">
        <f>IFERROR(IFERROR(VLOOKUP(B43,classifications!$A$3:$B$330,2,FALSE),VLOOKUP(B43,'higher class'!$A$2:$B$33,2,FALSE)),"")</f>
        <v>Urban with Major Conurbation</v>
      </c>
      <c r="D43" s="22" t="str">
        <f>VLOOKUP(B43,region!$A$1:$B$344,2,FALSE)</f>
        <v>NW</v>
      </c>
      <c r="E43" s="17">
        <f>VLOOKUP(B43,worthwhileALL!$B$8:$N$431,VLOOKUP(frontsheet!$B$11,years!$A$1:$B$12,2,FALSE),FALSE)</f>
        <v>7.63</v>
      </c>
      <c r="F43" s="9"/>
      <c r="G43" s="9"/>
      <c r="H43" s="9"/>
      <c r="I43" s="21"/>
      <c r="M43" t="s">
        <v>45</v>
      </c>
      <c r="N43" t="str">
        <f>VLOOKUP(M43,class!A$1:B$370,2,FALSE)</f>
        <v>Shire district</v>
      </c>
      <c r="O43" s="22" t="str">
        <f>IFERROR(IFERROR(VLOOKUP(M43,classifications!$A$3:$B$340,2,FALSE),VLOOKUP(N43,'higher class'!$A$2:$B$33,2,FALSE)),"")</f>
        <v>Urban with Major Conurbation</v>
      </c>
      <c r="P43" s="7">
        <f t="shared" si="8"/>
        <v>7.75</v>
      </c>
      <c r="Q43" s="49">
        <f t="shared" si="9"/>
        <v>23</v>
      </c>
      <c r="R43" s="49">
        <f t="shared" si="10"/>
        <v>23</v>
      </c>
      <c r="Z43" s="7"/>
      <c r="AJ43" t="s">
        <v>270</v>
      </c>
      <c r="AK43" s="2">
        <f t="shared" si="4"/>
        <v>35</v>
      </c>
      <c r="AL43" s="5">
        <f t="array" ref="AL43">INDEX($AK$1:$AK$50,MATCH(SMALL(COUNTIF($AK$1:$AK$50,"&lt;"&amp;$AK$1:$AK$50),ROW($AK43:$AL43)),COUNTIF($AK$1:$AK$50,"&lt;"&amp;$AK$1:$AK$50),0))</f>
        <v>43</v>
      </c>
      <c r="AM43" s="50" t="str">
        <f t="array" ref="AM43">INDEX($AJ$1:$AJ$50,SMALL(IF($AK$1:$AK$50=$AL43,ROW($AK$1:$AK$50)),COUNTIF($AL$1:$AL43,$AL43)),1)</f>
        <v>Lichfield</v>
      </c>
      <c r="AN43" s="105">
        <f t="shared" si="5"/>
        <v>42</v>
      </c>
      <c r="AQ43" t="s">
        <v>163</v>
      </c>
      <c r="AR43" s="2">
        <f t="shared" si="6"/>
        <v>19</v>
      </c>
      <c r="AS43" s="5">
        <f t="array" ref="AS43">INDEX($AR$1:$AR$91,MATCH(SMALL(COUNTIF($AR$1:$AR$91,"&lt;"&amp;$AR$1:$AR$91),ROW($AR43:$AS43)),COUNTIF($AR$1:$AR$91,"&lt;"&amp;$AR$1:$AR$91),0))</f>
        <v>44</v>
      </c>
      <c r="AT43" s="50" t="str">
        <f t="array" ref="AT43">INDEX($AQ$1:$AQ$91,SMALL(IF($AR$1:$AR$91=$AS43,ROW($AR$1:$AR$91)),COUNTIF($AS$1:$AS43,$AS43)),1)</f>
        <v>Portsmouth</v>
      </c>
      <c r="AU43" s="105">
        <f t="shared" si="7"/>
        <v>42</v>
      </c>
    </row>
    <row r="44" spans="1:47" ht="14.4" x14ac:dyDescent="0.3">
      <c r="A44" s="22" t="s">
        <v>401</v>
      </c>
      <c r="B44" s="23" t="s">
        <v>230</v>
      </c>
      <c r="C44" s="22" t="str">
        <f>IFERROR(IFERROR(VLOOKUP(B44,classifications!$A$3:$B$330,2,FALSE),VLOOKUP(B44,'higher class'!$A$2:$B$33,2,FALSE)),"")</f>
        <v>Urban with Major Conurbation</v>
      </c>
      <c r="D44" s="22" t="str">
        <f>VLOOKUP(B44,region!$A$1:$B$344,2,FALSE)</f>
        <v>NW</v>
      </c>
      <c r="E44" s="17">
        <f>VLOOKUP(B44,worthwhileALL!$B$8:$N$431,VLOOKUP(frontsheet!$B$11,years!$A$1:$B$12,2,FALSE),FALSE)</f>
        <v>7.69</v>
      </c>
      <c r="F44" s="9"/>
      <c r="G44" s="9"/>
      <c r="H44" s="9"/>
      <c r="I44" s="21"/>
      <c r="M44" t="s">
        <v>46</v>
      </c>
      <c r="N44" t="str">
        <f>VLOOKUP(M44,class!A$1:B$370,2,FALSE)</f>
        <v>Shire district</v>
      </c>
      <c r="O44" s="22" t="str">
        <f>IFERROR(IFERROR(VLOOKUP(M44,classifications!$A$3:$B$340,2,FALSE),VLOOKUP(N44,'higher class'!$A$2:$B$33,2,FALSE)),"")</f>
        <v>Urban with Minor Conurbation</v>
      </c>
      <c r="P44" s="7">
        <f t="shared" si="8"/>
        <v>7.28</v>
      </c>
      <c r="Q44" s="49">
        <f t="shared" si="9"/>
        <v>9</v>
      </c>
      <c r="R44" s="49">
        <f t="shared" si="10"/>
        <v>9</v>
      </c>
      <c r="Z44" s="7"/>
      <c r="AJ44" t="s">
        <v>279</v>
      </c>
      <c r="AK44" s="2">
        <f t="shared" si="4"/>
        <v>38</v>
      </c>
      <c r="AL44" s="5">
        <f t="array" ref="AL44">INDEX($AK$1:$AK$50,MATCH(SMALL(COUNTIF($AK$1:$AK$50,"&lt;"&amp;$AK$1:$AK$50),ROW($AK44:$AL44)),COUNTIF($AK$1:$AK$50,"&lt;"&amp;$AK$1:$AK$50),0))</f>
        <v>45</v>
      </c>
      <c r="AM44" s="50" t="str">
        <f t="array" ref="AM44">INDEX($AJ$1:$AJ$50,SMALL(IF($AK$1:$AK$50=$AL44,ROW($AK$1:$AK$50)),COUNTIF($AL$1:$AL44,$AL44)),1)</f>
        <v>Basingstoke and Deane</v>
      </c>
      <c r="AN44" s="105">
        <f t="shared" si="5"/>
        <v>44</v>
      </c>
      <c r="AQ44" t="s">
        <v>168</v>
      </c>
      <c r="AR44" s="2">
        <f t="shared" si="6"/>
        <v>15</v>
      </c>
      <c r="AS44" s="5">
        <f t="array" ref="AS44">INDEX($AR$1:$AR$91,MATCH(SMALL(COUNTIF($AR$1:$AR$91,"&lt;"&amp;$AR$1:$AR$91),ROW($AR44:$AS44)),COUNTIF($AR$1:$AR$91,"&lt;"&amp;$AR$1:$AR$91),0))</f>
        <v>46</v>
      </c>
      <c r="AT44" s="50" t="str">
        <f t="array" ref="AT44">INDEX($AQ$1:$AQ$91,SMALL(IF($AR$1:$AR$91=$AS44,ROW($AR$1:$AR$91)),COUNTIF($AS$1:$AS44,$AS44)),1)</f>
        <v>Blaby</v>
      </c>
      <c r="AU44" s="105">
        <f t="shared" si="7"/>
        <v>44</v>
      </c>
    </row>
    <row r="45" spans="1:47" ht="14.4" x14ac:dyDescent="0.3">
      <c r="A45" s="22" t="s">
        <v>402</v>
      </c>
      <c r="B45" s="23" t="s">
        <v>266</v>
      </c>
      <c r="C45" s="22" t="str">
        <f>IFERROR(IFERROR(VLOOKUP(B45,classifications!$A$3:$B$330,2,FALSE),VLOOKUP(B45,'higher class'!$A$2:$B$33,2,FALSE)),"")</f>
        <v>Urban with Major Conurbation</v>
      </c>
      <c r="D45" s="22" t="str">
        <f>VLOOKUP(B45,region!$A$1:$B$344,2,FALSE)</f>
        <v>NW</v>
      </c>
      <c r="E45" s="17">
        <f>VLOOKUP(B45,worthwhileALL!$B$8:$N$431,VLOOKUP(frontsheet!$B$11,years!$A$1:$B$12,2,FALSE),FALSE)</f>
        <v>7.75</v>
      </c>
      <c r="F45" s="9"/>
      <c r="G45" s="9"/>
      <c r="H45" s="9"/>
      <c r="I45" s="21"/>
      <c r="M45" t="s">
        <v>885</v>
      </c>
      <c r="N45" t="str">
        <f>VLOOKUP(M45,class!A$1:B$370,2,FALSE)</f>
        <v>Unitary authority</v>
      </c>
      <c r="O45" s="22" t="str">
        <f>IFERROR(IFERROR(VLOOKUP(M45,classifications!$A$3:$B$340,2,FALSE),VLOOKUP(N45,'higher class'!$A$2:$B$33,2,FALSE)),"")</f>
        <v>Urban with Significant Rural (rural including hub towns 26-49%)</v>
      </c>
      <c r="P45" s="7">
        <f t="shared" si="8"/>
        <v>7.84</v>
      </c>
      <c r="Q45" s="49">
        <f>1+SUMPRODUCT((O$7:O$314=O45)*(P$7:P$314&gt;P45))</f>
        <v>24</v>
      </c>
      <c r="R45" s="49">
        <f>IF(P45="x",9999,Q45)</f>
        <v>24</v>
      </c>
      <c r="Z45" s="7"/>
      <c r="AE45" s="7">
        <f>COUNTIF(AE1:AE41,"9999")</f>
        <v>0</v>
      </c>
      <c r="AJ45" t="s">
        <v>284</v>
      </c>
      <c r="AK45" s="2">
        <f t="shared" si="4"/>
        <v>18</v>
      </c>
      <c r="AL45" s="5">
        <f t="array" ref="AL45">INDEX($AK$1:$AK$50,MATCH(SMALL(COUNTIF($AK$1:$AK$50,"&lt;"&amp;$AK$1:$AK$50),ROW($AK45:$AL45)),COUNTIF($AK$1:$AK$50,"&lt;"&amp;$AK$1:$AK$50),0))</f>
        <v>46</v>
      </c>
      <c r="AM45" s="50" t="str">
        <f t="array" ref="AM45">INDEX($AJ$1:$AJ$50,SMALL(IF($AK$1:$AK$50=$AL45,ROW($AK$1:$AK$50)),COUNTIF($AL$1:$AL45,$AL45)),1)</f>
        <v>Hart</v>
      </c>
      <c r="AN45" s="105">
        <f t="shared" si="5"/>
        <v>45</v>
      </c>
      <c r="AQ45" t="s">
        <v>169</v>
      </c>
      <c r="AR45" s="2">
        <f t="shared" si="6"/>
        <v>34</v>
      </c>
      <c r="AS45" s="5">
        <f t="array" ref="AS45">INDEX($AR$1:$AR$91,MATCH(SMALL(COUNTIF($AR$1:$AR$91,"&lt;"&amp;$AR$1:$AR$91),ROW($AR45:$AS45)),COUNTIF($AR$1:$AR$91,"&lt;"&amp;$AR$1:$AR$91),0))</f>
        <v>46</v>
      </c>
      <c r="AT45" s="50" t="str">
        <f t="array" ref="AT45">INDEX($AQ$1:$AQ$91,SMALL(IF($AR$1:$AR$91=$AS45,ROW($AR$1:$AR$91)),COUNTIF($AS$1:$AS45,$AS45)),1)</f>
        <v>Bournemouth, Christchurch and Poole</v>
      </c>
      <c r="AU45" s="105">
        <f t="shared" si="7"/>
        <v>44</v>
      </c>
    </row>
    <row r="46" spans="1:47" ht="14.4" x14ac:dyDescent="0.3">
      <c r="A46" s="22" t="s">
        <v>403</v>
      </c>
      <c r="B46" s="23" t="s">
        <v>277</v>
      </c>
      <c r="C46" s="22" t="str">
        <f>IFERROR(IFERROR(VLOOKUP(B46,classifications!$A$3:$B$330,2,FALSE),VLOOKUP(B46,'higher class'!$A$2:$B$33,2,FALSE)),"")</f>
        <v>Urban with Major Conurbation</v>
      </c>
      <c r="D46" s="22" t="str">
        <f>VLOOKUP(B46,region!$A$1:$B$344,2,FALSE)</f>
        <v>NW</v>
      </c>
      <c r="E46" s="17">
        <f>VLOOKUP(B46,worthwhileALL!$B$8:$N$431,VLOOKUP(frontsheet!$B$11,years!$A$1:$B$12,2,FALSE),FALSE)</f>
        <v>7.74</v>
      </c>
      <c r="F46" s="9"/>
      <c r="G46" s="9"/>
      <c r="H46" s="9"/>
      <c r="I46" s="21"/>
      <c r="M46" t="s">
        <v>47</v>
      </c>
      <c r="N46" t="str">
        <f>VLOOKUP(M46,class!A$1:B$370,2,FALSE)</f>
        <v>Shire district</v>
      </c>
      <c r="O46" s="22" t="str">
        <f>IFERROR(IFERROR(VLOOKUP(M46,classifications!$A$3:$B$340,2,FALSE),VLOOKUP(N46,'higher class'!$A$2:$B$33,2,FALSE)),"")</f>
        <v>Urban with City and Town</v>
      </c>
      <c r="P46" s="7" t="str">
        <f t="shared" si="8"/>
        <v>x</v>
      </c>
      <c r="Q46" s="49">
        <f t="shared" ref="Q46:Q86" si="11">1+SUMPRODUCT((O$7:O$314=O46)*(P$7:P$314&gt;P46))</f>
        <v>1</v>
      </c>
      <c r="R46" s="49">
        <f t="shared" ref="R46:R86" si="12">IF(P46="x",9999,Q46)</f>
        <v>9999</v>
      </c>
      <c r="X46" s="7">
        <f>COUNTIF(X1:X42,"9999")</f>
        <v>3</v>
      </c>
      <c r="Z46" s="7"/>
      <c r="AJ46" t="s">
        <v>289</v>
      </c>
      <c r="AK46" s="2">
        <f t="shared" si="4"/>
        <v>16</v>
      </c>
      <c r="AL46" s="5">
        <f t="array" ref="AL46">INDEX($AK$1:$AK$50,MATCH(SMALL(COUNTIF($AK$1:$AK$50,"&lt;"&amp;$AK$1:$AK$50),ROW($AK46:$AL46)),COUNTIF($AK$1:$AK$50,"&lt;"&amp;$AK$1:$AK$50),0))</f>
        <v>47</v>
      </c>
      <c r="AM46" s="50" t="str">
        <f t="array" ref="AM46">INDEX($AJ$1:$AJ$50,SMALL(IF($AK$1:$AK$50=$AL46,ROW($AK$1:$AK$50)),COUNTIF($AL$1:$AL46,$AL46)),1)</f>
        <v>Dover</v>
      </c>
      <c r="AN46" s="105">
        <f t="shared" si="5"/>
        <v>46</v>
      </c>
      <c r="AQ46" t="s">
        <v>175</v>
      </c>
      <c r="AR46" s="2">
        <f t="shared" si="6"/>
        <v>7</v>
      </c>
      <c r="AS46" s="5">
        <f t="array" ref="AS46">INDEX($AR$1:$AR$91,MATCH(SMALL(COUNTIF($AR$1:$AR$91,"&lt;"&amp;$AR$1:$AR$91),ROW($AR46:$AS46)),COUNTIF($AR$1:$AR$91,"&lt;"&amp;$AR$1:$AR$91),0))</f>
        <v>46</v>
      </c>
      <c r="AT46" s="50" t="str">
        <f t="array" ref="AT46">INDEX($AQ$1:$AQ$91,SMALL(IF($AR$1:$AR$91=$AS46,ROW($AR$1:$AR$91)),COUNTIF($AS$1:$AS46,$AS46)),1)</f>
        <v>Cheltenham</v>
      </c>
      <c r="AU46" s="105">
        <f t="shared" si="7"/>
        <v>44</v>
      </c>
    </row>
    <row r="47" spans="1:47" ht="14.4" x14ac:dyDescent="0.3">
      <c r="A47" s="22" t="s">
        <v>404</v>
      </c>
      <c r="B47" s="23" t="s">
        <v>293</v>
      </c>
      <c r="C47" s="22" t="str">
        <f>IFERROR(IFERROR(VLOOKUP(B47,classifications!$A$3:$B$330,2,FALSE),VLOOKUP(B47,'higher class'!$A$2:$B$33,2,FALSE)),"")</f>
        <v>Urban with Major Conurbation</v>
      </c>
      <c r="D47" s="22" t="str">
        <f>VLOOKUP(B47,region!$A$1:$B$344,2,FALSE)</f>
        <v>NW</v>
      </c>
      <c r="E47" s="17">
        <f>VLOOKUP(B47,worthwhileALL!$B$8:$N$431,VLOOKUP(frontsheet!$B$11,years!$A$1:$B$12,2,FALSE),FALSE)</f>
        <v>7.71</v>
      </c>
      <c r="F47" s="9"/>
      <c r="G47" s="9"/>
      <c r="H47" s="9"/>
      <c r="I47" s="21"/>
      <c r="M47" t="s">
        <v>48</v>
      </c>
      <c r="N47" t="str">
        <f>VLOOKUP(M47,class!A$1:B$370,2,FALSE)</f>
        <v>Metropolitan district</v>
      </c>
      <c r="O47" s="22" t="str">
        <f>IFERROR(IFERROR(VLOOKUP(M47,classifications!$A$3:$B$340,2,FALSE),VLOOKUP(N47,'higher class'!$A$2:$B$33,2,FALSE)),"")</f>
        <v>Urban with Major Conurbation</v>
      </c>
      <c r="P47" s="7">
        <f t="shared" si="8"/>
        <v>7.89</v>
      </c>
      <c r="Q47" s="49">
        <f t="shared" si="11"/>
        <v>11</v>
      </c>
      <c r="R47" s="49">
        <f t="shared" si="12"/>
        <v>11</v>
      </c>
      <c r="Z47" s="7"/>
      <c r="AJ47" t="s">
        <v>294</v>
      </c>
      <c r="AK47" s="2">
        <f t="shared" si="4"/>
        <v>48</v>
      </c>
      <c r="AL47" s="5">
        <f t="array" ref="AL47">INDEX($AK$1:$AK$50,MATCH(SMALL(COUNTIF($AK$1:$AK$50,"&lt;"&amp;$AK$1:$AK$50),ROW($AK47:$AL47)),COUNTIF($AK$1:$AK$50,"&lt;"&amp;$AK$1:$AK$50),0))</f>
        <v>48</v>
      </c>
      <c r="AM47" s="50" t="str">
        <f t="array" ref="AM47">INDEX($AJ$1:$AJ$50,SMALL(IF($AK$1:$AK$50=$AL47,ROW($AK$1:$AK$50)),COUNTIF($AL$1:$AL47,$AL47)),1)</f>
        <v>Tunbridge Wells</v>
      </c>
      <c r="AN47" s="105">
        <f t="shared" si="5"/>
        <v>47</v>
      </c>
      <c r="AQ47" t="s">
        <v>176</v>
      </c>
      <c r="AR47" s="2">
        <f t="shared" si="6"/>
        <v>64</v>
      </c>
      <c r="AS47" s="5">
        <f t="array" ref="AS47">INDEX($AR$1:$AR$91,MATCH(SMALL(COUNTIF($AR$1:$AR$91,"&lt;"&amp;$AR$1:$AR$91),ROW($AR47:$AS47)),COUNTIF($AR$1:$AR$91,"&lt;"&amp;$AR$1:$AR$91),0))</f>
        <v>46</v>
      </c>
      <c r="AT47" s="50" t="str">
        <f t="array" ref="AT47">INDEX($AQ$1:$AQ$91,SMALL(IF($AR$1:$AR$91=$AS47,ROW($AR$1:$AR$91)),COUNTIF($AS$1:$AS47,$AS47)),1)</f>
        <v>Kingston upon Hull, City of</v>
      </c>
      <c r="AU47" s="105">
        <f t="shared" si="7"/>
        <v>44</v>
      </c>
    </row>
    <row r="48" spans="1:47" ht="14.4" x14ac:dyDescent="0.3">
      <c r="A48" s="22" t="s">
        <v>405</v>
      </c>
      <c r="B48" s="23" t="s">
        <v>318</v>
      </c>
      <c r="C48" s="22" t="str">
        <f>IFERROR(IFERROR(VLOOKUP(B48,classifications!$A$3:$B$330,2,FALSE),VLOOKUP(B48,'higher class'!$A$2:$B$33,2,FALSE)),"")</f>
        <v>Urban with Major Conurbation</v>
      </c>
      <c r="D48" s="22" t="str">
        <f>VLOOKUP(B48,region!$A$1:$B$344,2,FALSE)</f>
        <v>NW</v>
      </c>
      <c r="E48" s="17">
        <f>VLOOKUP(B48,worthwhileALL!$B$8:$N$431,VLOOKUP(frontsheet!$B$11,years!$A$1:$B$12,2,FALSE),FALSE)</f>
        <v>7.78</v>
      </c>
      <c r="F48" s="9"/>
      <c r="G48" s="9"/>
      <c r="H48" s="9"/>
      <c r="I48" s="21"/>
      <c r="M48" t="s">
        <v>49</v>
      </c>
      <c r="N48" t="str">
        <f>VLOOKUP(M48,class!A$1:B$370,2,FALSE)</f>
        <v>Metropolitan district</v>
      </c>
      <c r="O48" s="22" t="str">
        <f>IFERROR(IFERROR(VLOOKUP(M48,classifications!$A$3:$B$340,2,FALSE),VLOOKUP(N48,'higher class'!$A$2:$B$33,2,FALSE)),"")</f>
        <v>Urban with Major Conurbation</v>
      </c>
      <c r="P48" s="7">
        <f t="shared" si="8"/>
        <v>7.58</v>
      </c>
      <c r="Q48" s="49">
        <f t="shared" si="11"/>
        <v>52</v>
      </c>
      <c r="R48" s="49">
        <f t="shared" si="12"/>
        <v>52</v>
      </c>
      <c r="Z48" s="7"/>
      <c r="AJ48" t="s">
        <v>309</v>
      </c>
      <c r="AK48" s="2">
        <f t="shared" si="4"/>
        <v>42</v>
      </c>
      <c r="AL48" s="5">
        <f t="array" ref="AL48">INDEX($AK$1:$AK$50,MATCH(SMALL(COUNTIF($AK$1:$AK$50,"&lt;"&amp;$AK$1:$AK$50),ROW($AK48:$AL48)),COUNTIF($AK$1:$AK$50,"&lt;"&amp;$AK$1:$AK$50),0))</f>
        <v>49</v>
      </c>
      <c r="AM48" s="50" t="str">
        <f t="array" ref="AM48">INDEX($AJ$1:$AJ$50,SMALL(IF($AK$1:$AK$50=$AL48,ROW($AK$1:$AK$50)),COUNTIF($AL$1:$AL48,$AL48)),1)</f>
        <v>North Northamptonshire</v>
      </c>
      <c r="AN48" s="105">
        <f t="shared" si="5"/>
        <v>48</v>
      </c>
      <c r="AQ48" t="s">
        <v>177</v>
      </c>
      <c r="AR48" s="2">
        <f t="shared" si="6"/>
        <v>54</v>
      </c>
      <c r="AS48" s="5">
        <f t="array" ref="AS48">INDEX($AR$1:$AR$91,MATCH(SMALL(COUNTIF($AR$1:$AR$91,"&lt;"&amp;$AR$1:$AR$91),ROW($AR48:$AS48)),COUNTIF($AR$1:$AR$91,"&lt;"&amp;$AR$1:$AR$91),0))</f>
        <v>46</v>
      </c>
      <c r="AT48" s="50" t="str">
        <f t="array" ref="AT48">INDEX($AQ$1:$AQ$91,SMALL(IF($AR$1:$AR$91=$AS48,ROW($AR$1:$AR$91)),COUNTIF($AS$1:$AS48,$AS48)),1)</f>
        <v>Wokingham</v>
      </c>
      <c r="AU48" s="105">
        <f t="shared" si="7"/>
        <v>44</v>
      </c>
    </row>
    <row r="49" spans="1:47" ht="14.4" x14ac:dyDescent="0.3">
      <c r="A49" s="22" t="s">
        <v>406</v>
      </c>
      <c r="B49" s="23" t="s">
        <v>340</v>
      </c>
      <c r="C49" s="22" t="str">
        <f>IFERROR(IFERROR(VLOOKUP(B49,classifications!$A$3:$B$330,2,FALSE),VLOOKUP(B49,'higher class'!$A$2:$B$33,2,FALSE)),"")</f>
        <v>Predominantly Urban</v>
      </c>
      <c r="D49" s="22" t="str">
        <f>VLOOKUP(B49,region!$A$1:$B$344,2,FALSE)</f>
        <v>NW</v>
      </c>
      <c r="E49" s="17">
        <f>VLOOKUP(B49,worthwhileALL!$B$8:$N$431,VLOOKUP(frontsheet!$B$11,years!$A$1:$B$12,2,FALSE),FALSE)</f>
        <v>7.77</v>
      </c>
      <c r="F49" s="9"/>
      <c r="G49" s="9"/>
      <c r="H49" s="9"/>
      <c r="I49" s="21"/>
      <c r="M49" t="s">
        <v>50</v>
      </c>
      <c r="N49" t="str">
        <f>VLOOKUP(M49,class!A$1:B$370,2,FALSE)</f>
        <v>Shire district</v>
      </c>
      <c r="O49" s="22" t="str">
        <f>IFERROR(IFERROR(VLOOKUP(M49,classifications!$A$3:$B$340,2,FALSE),VLOOKUP(N49,'higher class'!$A$2:$B$33,2,FALSE)),"")</f>
        <v>Urban with City and Town</v>
      </c>
      <c r="P49" s="7">
        <f t="shared" si="8"/>
        <v>7.41</v>
      </c>
      <c r="Q49" s="49">
        <f t="shared" si="11"/>
        <v>80</v>
      </c>
      <c r="R49" s="49">
        <f t="shared" si="12"/>
        <v>80</v>
      </c>
      <c r="Z49" s="7"/>
      <c r="AJ49" t="s">
        <v>312</v>
      </c>
      <c r="AK49" s="2">
        <f t="shared" si="4"/>
        <v>14</v>
      </c>
      <c r="AL49" s="5">
        <f t="array" ref="AL49">INDEX($AK$1:$AK$50,MATCH(SMALL(COUNTIF($AK$1:$AK$50,"&lt;"&amp;$AK$1:$AK$50),ROW($AK49:$AL49)),COUNTIF($AK$1:$AK$50,"&lt;"&amp;$AK$1:$AK$50),0))</f>
        <v>50</v>
      </c>
      <c r="AM49" s="50" t="str">
        <f t="array" ref="AM49">INDEX($AJ$1:$AJ$50,SMALL(IF($AK$1:$AK$50=$AL49,ROW($AK$1:$AK$50)),COUNTIF($AL$1:$AL49,$AL49)),1)</f>
        <v>Stafford</v>
      </c>
      <c r="AN49" s="105">
        <f t="shared" si="5"/>
        <v>49</v>
      </c>
      <c r="AQ49" t="s">
        <v>182</v>
      </c>
      <c r="AR49" s="2">
        <f t="shared" si="6"/>
        <v>15</v>
      </c>
      <c r="AS49" s="5">
        <f t="array" ref="AS49">INDEX($AR$1:$AR$91,MATCH(SMALL(COUNTIF($AR$1:$AR$91,"&lt;"&amp;$AR$1:$AR$91),ROW($AR49:$AS49)),COUNTIF($AR$1:$AR$91,"&lt;"&amp;$AR$1:$AR$91),0))</f>
        <v>51</v>
      </c>
      <c r="AT49" s="50" t="str">
        <f t="array" ref="AT49">INDEX($AQ$1:$AQ$91,SMALL(IF($AR$1:$AR$91=$AS49,ROW($AR$1:$AR$91)),COUNTIF($AS$1:$AS49,$AS49)),1)</f>
        <v>Eastleigh</v>
      </c>
      <c r="AU49" s="105">
        <f t="shared" si="7"/>
        <v>49</v>
      </c>
    </row>
    <row r="50" spans="1:47" ht="14.4" x14ac:dyDescent="0.3">
      <c r="A50" s="22" t="s">
        <v>407</v>
      </c>
      <c r="B50" s="23" t="s">
        <v>47</v>
      </c>
      <c r="C50" s="22" t="str">
        <f>IFERROR(IFERROR(VLOOKUP(B50,classifications!$A$3:$B$330,2,FALSE),VLOOKUP(B50,'higher class'!$A$2:$B$33,2,FALSE)),"")</f>
        <v>Urban with City and Town</v>
      </c>
      <c r="D50" s="22" t="str">
        <f>VLOOKUP(B50,region!$A$1:$B$344,2,FALSE)</f>
        <v>NW</v>
      </c>
      <c r="E50" s="17" t="str">
        <f>VLOOKUP(B50,worthwhileALL!$B$8:$N$431,VLOOKUP(frontsheet!$B$11,years!$A$1:$B$12,2,FALSE),FALSE)</f>
        <v>x</v>
      </c>
      <c r="F50" s="9"/>
      <c r="G50" s="9"/>
      <c r="H50" s="9"/>
      <c r="I50" s="21"/>
      <c r="M50" t="s">
        <v>51</v>
      </c>
      <c r="N50" t="str">
        <f>VLOOKUP(M50,class!A$1:B$370,2,FALSE)</f>
        <v>London borough</v>
      </c>
      <c r="O50" s="22" t="str">
        <f>IFERROR(IFERROR(VLOOKUP(M50,classifications!$A$3:$B$340,2,FALSE),VLOOKUP(N50,'higher class'!$A$2:$B$33,2,FALSE)),"")</f>
        <v>Urban with Major Conurbation</v>
      </c>
      <c r="P50" s="7">
        <f t="shared" si="8"/>
        <v>7.46</v>
      </c>
      <c r="Q50" s="49">
        <f t="shared" si="11"/>
        <v>63</v>
      </c>
      <c r="R50" s="49">
        <f t="shared" si="12"/>
        <v>63</v>
      </c>
      <c r="Z50" s="7"/>
      <c r="AJ50" t="s">
        <v>331</v>
      </c>
      <c r="AK50" s="2">
        <f t="shared" si="4"/>
        <v>10</v>
      </c>
      <c r="AL50" s="5">
        <f t="array" ref="AL50">INDEX($AK$1:$AK$50,MATCH(SMALL(COUNTIF($AK$1:$AK$50,"&lt;"&amp;$AK$1:$AK$50),ROW($AK50:$AL50)),COUNTIF($AK$1:$AK$50,"&lt;"&amp;$AK$1:$AK$50),0))</f>
        <v>9999</v>
      </c>
      <c r="AM50" s="50" t="str">
        <f t="array" ref="AM50">INDEX($AJ$1:$AJ$50,SMALL(IF($AK$1:$AK$50=$AL50,ROW($AK$1:$AK$50)),COUNTIF($AL$1:$AL50,$AL50)),1)</f>
        <v>Boston</v>
      </c>
      <c r="AN50" s="105">
        <f t="shared" si="5"/>
        <v>9998</v>
      </c>
      <c r="AQ50" t="s">
        <v>186</v>
      </c>
      <c r="AR50" s="2">
        <f t="shared" si="6"/>
        <v>33</v>
      </c>
      <c r="AS50" s="5">
        <f t="array" ref="AS50">INDEX($AR$1:$AR$91,MATCH(SMALL(COUNTIF($AR$1:$AR$91,"&lt;"&amp;$AR$1:$AR$91),ROW($AR50:$AS50)),COUNTIF($AR$1:$AR$91,"&lt;"&amp;$AR$1:$AR$91),0))</f>
        <v>51</v>
      </c>
      <c r="AT50" s="50" t="str">
        <f t="array" ref="AT50">INDEX($AQ$1:$AQ$91,SMALL(IF($AR$1:$AR$91=$AS50,ROW($AR$1:$AR$91)),COUNTIF($AS$1:$AS50,$AS50)),1)</f>
        <v>Plymouth</v>
      </c>
      <c r="AU50" s="105">
        <f t="shared" si="7"/>
        <v>49</v>
      </c>
    </row>
    <row r="51" spans="1:47" ht="14.4" x14ac:dyDescent="0.3">
      <c r="A51" s="22" t="s">
        <v>408</v>
      </c>
      <c r="B51" s="23" t="s">
        <v>66</v>
      </c>
      <c r="C51" s="22" t="str">
        <f>IFERROR(IFERROR(VLOOKUP(B51,classifications!$A$3:$B$330,2,FALSE),VLOOKUP(B51,'higher class'!$A$2:$B$33,2,FALSE)),"")</f>
        <v>Urban with Significant Rural (rural including hub towns 26-49%)</v>
      </c>
      <c r="D51" s="22" t="str">
        <f>VLOOKUP(B51,region!$A$1:$B$344,2,FALSE)</f>
        <v>NW</v>
      </c>
      <c r="E51" s="17">
        <f>VLOOKUP(B51,worthwhileALL!$B$8:$N$431,VLOOKUP(frontsheet!$B$11,years!$A$1:$B$12,2,FALSE),FALSE)</f>
        <v>7.78</v>
      </c>
      <c r="F51" s="9"/>
      <c r="G51" s="9"/>
      <c r="H51" s="9"/>
      <c r="I51" s="21"/>
      <c r="M51" t="s">
        <v>52</v>
      </c>
      <c r="N51" t="str">
        <f>VLOOKUP(M51,class!A$1:B$370,2,FALSE)</f>
        <v>Shire district</v>
      </c>
      <c r="O51" s="22" t="str">
        <f>IFERROR(IFERROR(VLOOKUP(M51,classifications!$A$3:$B$340,2,FALSE),VLOOKUP(N51,'higher class'!$A$2:$B$33,2,FALSE)),"")</f>
        <v>Urban with Significant Rural (rural including hub towns 26-49%)</v>
      </c>
      <c r="P51" s="7">
        <f t="shared" si="8"/>
        <v>8.2799999999999994</v>
      </c>
      <c r="Q51" s="49">
        <f t="shared" si="11"/>
        <v>4</v>
      </c>
      <c r="R51" s="49">
        <f t="shared" si="12"/>
        <v>4</v>
      </c>
      <c r="Z51" s="7"/>
      <c r="AQ51" t="s">
        <v>187</v>
      </c>
      <c r="AR51" s="2">
        <f t="shared" si="6"/>
        <v>13</v>
      </c>
      <c r="AS51" s="5">
        <f t="array" ref="AS51">INDEX($AR$1:$AR$91,MATCH(SMALL(COUNTIF($AR$1:$AR$91,"&lt;"&amp;$AR$1:$AR$91),ROW($AR51:$AS51)),COUNTIF($AR$1:$AR$91,"&lt;"&amp;$AR$1:$AR$91),0))</f>
        <v>53</v>
      </c>
      <c r="AT51" s="50" t="str">
        <f t="array" ref="AT51">INDEX($AQ$1:$AQ$91,SMALL(IF($AR$1:$AR$91=$AS51,ROW($AR$1:$AR$91)),COUNTIF($AS$1:$AS51,$AS51)),1)</f>
        <v>Swindon</v>
      </c>
      <c r="AU51" s="105">
        <f t="shared" si="7"/>
        <v>51</v>
      </c>
    </row>
    <row r="52" spans="1:47" ht="14.4" x14ac:dyDescent="0.3">
      <c r="A52" s="22" t="s">
        <v>409</v>
      </c>
      <c r="B52" s="23" t="s">
        <v>111</v>
      </c>
      <c r="C52" s="22" t="str">
        <f>IFERROR(IFERROR(VLOOKUP(B52,classifications!$A$3:$B$330,2,FALSE),VLOOKUP(B52,'higher class'!$A$2:$B$33,2,FALSE)),"")</f>
        <v>Urban with City and Town</v>
      </c>
      <c r="D52" s="22" t="str">
        <f>VLOOKUP(B52,region!$A$1:$B$344,2,FALSE)</f>
        <v>NW</v>
      </c>
      <c r="E52" s="17">
        <f>VLOOKUP(B52,worthwhileALL!$B$8:$N$431,VLOOKUP(frontsheet!$B$11,years!$A$1:$B$12,2,FALSE),FALSE)</f>
        <v>7.84</v>
      </c>
      <c r="F52" s="9"/>
      <c r="G52" s="9"/>
      <c r="H52" s="9"/>
      <c r="I52" s="21"/>
      <c r="M52" t="s">
        <v>53</v>
      </c>
      <c r="N52" t="str">
        <f>VLOOKUP(M52,class!A$1:B$370,2,FALSE)</f>
        <v>Shire district</v>
      </c>
      <c r="O52" s="22" t="str">
        <f>IFERROR(IFERROR(VLOOKUP(M52,classifications!$A$3:$B$340,2,FALSE),VLOOKUP(N52,'higher class'!$A$2:$B$33,2,FALSE)),"")</f>
        <v>Urban with City and Town</v>
      </c>
      <c r="P52" s="7">
        <f t="shared" si="8"/>
        <v>7.6</v>
      </c>
      <c r="Q52" s="49">
        <f t="shared" si="11"/>
        <v>73</v>
      </c>
      <c r="R52" s="49">
        <f t="shared" si="12"/>
        <v>73</v>
      </c>
      <c r="Z52" s="7"/>
      <c r="AQ52" t="s">
        <v>198</v>
      </c>
      <c r="AR52" s="2">
        <f t="shared" si="6"/>
        <v>69</v>
      </c>
      <c r="AS52" s="5">
        <f t="array" ref="AS52">INDEX($AR$1:$AR$91,MATCH(SMALL(COUNTIF($AR$1:$AR$91,"&lt;"&amp;$AR$1:$AR$91),ROW($AR52:$AS52)),COUNTIF($AR$1:$AR$91,"&lt;"&amp;$AR$1:$AR$91),0))</f>
        <v>54</v>
      </c>
      <c r="AT52" s="50" t="str">
        <f t="array" ref="AT52">INDEX($AQ$1:$AQ$91,SMALL(IF($AR$1:$AR$91=$AS52,ROW($AR$1:$AR$91)),COUNTIF($AS$1:$AS52,$AS52)),1)</f>
        <v>Milton Keynes</v>
      </c>
      <c r="AU52" s="105">
        <f t="shared" si="7"/>
        <v>52</v>
      </c>
    </row>
    <row r="53" spans="1:47" ht="14.4" x14ac:dyDescent="0.3">
      <c r="A53" s="22" t="s">
        <v>410</v>
      </c>
      <c r="B53" s="23" t="s">
        <v>142</v>
      </c>
      <c r="C53" s="22" t="str">
        <f>IFERROR(IFERROR(VLOOKUP(B53,classifications!$A$3:$B$330,2,FALSE),VLOOKUP(B53,'higher class'!$A$2:$B$33,2,FALSE)),"")</f>
        <v>Urban with City and Town</v>
      </c>
      <c r="D53" s="22" t="str">
        <f>VLOOKUP(B53,region!$A$1:$B$344,2,FALSE)</f>
        <v>NW</v>
      </c>
      <c r="E53" s="17">
        <f>VLOOKUP(B53,worthwhileALL!$B$8:$N$431,VLOOKUP(frontsheet!$B$11,years!$A$1:$B$12,2,FALSE),FALSE)</f>
        <v>7.36</v>
      </c>
      <c r="F53" s="9"/>
      <c r="G53" s="9"/>
      <c r="H53" s="9"/>
      <c r="I53" s="21"/>
      <c r="M53" t="s">
        <v>54</v>
      </c>
      <c r="N53" t="str">
        <f>VLOOKUP(M53,class!A$1:B$370,2,FALSE)</f>
        <v>Shire district</v>
      </c>
      <c r="O53" s="22" t="str">
        <f>IFERROR(IFERROR(VLOOKUP(M53,classifications!$A$3:$B$340,2,FALSE),VLOOKUP(N53,'higher class'!$A$2:$B$33,2,FALSE)),"")</f>
        <v>Urban with Significant Rural (rural including hub towns 26-49%)</v>
      </c>
      <c r="P53" s="7">
        <f t="shared" si="8"/>
        <v>8.15</v>
      </c>
      <c r="Q53" s="49">
        <f t="shared" si="11"/>
        <v>7</v>
      </c>
      <c r="R53" s="49">
        <f t="shared" si="12"/>
        <v>7</v>
      </c>
      <c r="Z53" s="7"/>
      <c r="AQ53" t="s">
        <v>200</v>
      </c>
      <c r="AR53" s="2">
        <f t="shared" si="6"/>
        <v>90</v>
      </c>
      <c r="AS53" s="5">
        <f t="array" ref="AS53">INDEX($AR$1:$AR$91,MATCH(SMALL(COUNTIF($AR$1:$AR$91,"&lt;"&amp;$AR$1:$AR$91),ROW($AR53:$AS53)),COUNTIF($AR$1:$AR$91,"&lt;"&amp;$AR$1:$AR$91),0))</f>
        <v>54</v>
      </c>
      <c r="AT53" s="50" t="str">
        <f t="array" ref="AT53">INDEX($AQ$1:$AQ$91,SMALL(IF($AR$1:$AR$91=$AS53,ROW($AR$1:$AR$91)),COUNTIF($AS$1:$AS53,$AS53)),1)</f>
        <v>Oadby and Wigston</v>
      </c>
      <c r="AU53" s="105">
        <f t="shared" si="7"/>
        <v>52</v>
      </c>
    </row>
    <row r="54" spans="1:47" ht="14.4" x14ac:dyDescent="0.3">
      <c r="A54" s="22" t="s">
        <v>411</v>
      </c>
      <c r="B54" s="23" t="s">
        <v>155</v>
      </c>
      <c r="C54" s="22" t="str">
        <f>IFERROR(IFERROR(VLOOKUP(B54,classifications!$A$3:$B$330,2,FALSE),VLOOKUP(B54,'higher class'!$A$2:$B$33,2,FALSE)),"")</f>
        <v>Urban with Significant Rural (rural including hub towns 26-49%)</v>
      </c>
      <c r="D54" s="22" t="str">
        <f>VLOOKUP(B54,region!$A$1:$B$344,2,FALSE)</f>
        <v>NW</v>
      </c>
      <c r="E54" s="17">
        <f>VLOOKUP(B54,worthwhileALL!$B$8:$N$431,VLOOKUP(frontsheet!$B$11,years!$A$1:$B$12,2,FALSE),FALSE)</f>
        <v>7.76</v>
      </c>
      <c r="F54" s="9"/>
      <c r="G54" s="9"/>
      <c r="H54" s="9"/>
      <c r="I54" s="21"/>
      <c r="M54" t="s">
        <v>55</v>
      </c>
      <c r="N54" t="str">
        <f>VLOOKUP(M54,class!A$1:B$370,2,FALSE)</f>
        <v>Shire district</v>
      </c>
      <c r="O54" s="22" t="str">
        <f>IFERROR(IFERROR(VLOOKUP(M54,classifications!$A$3:$B$340,2,FALSE),VLOOKUP(N54,'higher class'!$A$2:$B$33,2,FALSE)),"")</f>
        <v>Urban with City and Town</v>
      </c>
      <c r="P54" s="7">
        <f t="shared" si="8"/>
        <v>8.3000000000000007</v>
      </c>
      <c r="Q54" s="49">
        <f t="shared" si="11"/>
        <v>3</v>
      </c>
      <c r="R54" s="49">
        <f t="shared" si="12"/>
        <v>3</v>
      </c>
      <c r="Z54" s="7"/>
      <c r="AL54" s="7">
        <f>COUNTIF(AL1:AL50,"9999")</f>
        <v>1</v>
      </c>
      <c r="AQ54" t="s">
        <v>201</v>
      </c>
      <c r="AR54" s="2">
        <f t="shared" si="6"/>
        <v>54</v>
      </c>
      <c r="AS54" s="5">
        <f t="array" ref="AS54">INDEX($AR$1:$AR$91,MATCH(SMALL(COUNTIF($AR$1:$AR$91,"&lt;"&amp;$AR$1:$AR$91),ROW($AR54:$AS54)),COUNTIF($AR$1:$AR$91,"&lt;"&amp;$AR$1:$AR$91),0))</f>
        <v>54</v>
      </c>
      <c r="AT54" s="50" t="str">
        <f t="array" ref="AT54">INDEX($AQ$1:$AQ$91,SMALL(IF($AR$1:$AR$91=$AS54,ROW($AR$1:$AR$91)),COUNTIF($AS$1:$AS54,$AS54)),1)</f>
        <v>Windsor and Maidenhead</v>
      </c>
      <c r="AU54" s="105">
        <f t="shared" si="7"/>
        <v>52</v>
      </c>
    </row>
    <row r="55" spans="1:47" ht="14.4" x14ac:dyDescent="0.3">
      <c r="A55" s="22" t="s">
        <v>412</v>
      </c>
      <c r="B55" s="23" t="s">
        <v>204</v>
      </c>
      <c r="C55" s="22" t="str">
        <f>IFERROR(IFERROR(VLOOKUP(B55,classifications!$A$3:$B$330,2,FALSE),VLOOKUP(B55,'higher class'!$A$2:$B$33,2,FALSE)),"")</f>
        <v>Urban with City and Town</v>
      </c>
      <c r="D55" s="22" t="str">
        <f>VLOOKUP(B55,region!$A$1:$B$344,2,FALSE)</f>
        <v>NW</v>
      </c>
      <c r="E55" s="17">
        <f>VLOOKUP(B55,worthwhileALL!$B$8:$N$431,VLOOKUP(frontsheet!$B$11,years!$A$1:$B$12,2,FALSE),FALSE)</f>
        <v>8.26</v>
      </c>
      <c r="F55" s="9"/>
      <c r="G55" s="9"/>
      <c r="H55" s="9"/>
      <c r="I55" s="21"/>
      <c r="M55" t="s">
        <v>56</v>
      </c>
      <c r="N55" t="str">
        <f>VLOOKUP(M55,class!A$1:B$370,2,FALSE)</f>
        <v>Unitary authority</v>
      </c>
      <c r="O55" s="22" t="str">
        <f>IFERROR(IFERROR(VLOOKUP(M55,classifications!$A$3:$B$340,2,FALSE),VLOOKUP(N55,'higher class'!$A$2:$B$33,2,FALSE)),"")</f>
        <v xml:space="preserve">Largely Rural (rural including hub towns 50-79%) </v>
      </c>
      <c r="P55" s="7">
        <f t="shared" si="8"/>
        <v>7.75</v>
      </c>
      <c r="Q55" s="49">
        <f t="shared" si="11"/>
        <v>25</v>
      </c>
      <c r="R55" s="49">
        <f t="shared" si="12"/>
        <v>25</v>
      </c>
      <c r="Z55" s="7"/>
      <c r="AQ55" t="s">
        <v>203</v>
      </c>
      <c r="AR55" s="2">
        <f t="shared" si="6"/>
        <v>11</v>
      </c>
      <c r="AS55" s="5">
        <f t="array" ref="AS55">INDEX($AR$1:$AR$91,MATCH(SMALL(COUNTIF($AR$1:$AR$91,"&lt;"&amp;$AR$1:$AR$91),ROW($AR55:$AS55)),COUNTIF($AR$1:$AR$91,"&lt;"&amp;$AR$1:$AR$91),0))</f>
        <v>57</v>
      </c>
      <c r="AT55" s="50" t="str">
        <f t="array" ref="AT55">INDEX($AQ$1:$AQ$91,SMALL(IF($AR$1:$AR$91=$AS55,ROW($AR$1:$AR$91)),COUNTIF($AS$1:$AS55,$AS55)),1)</f>
        <v>Warrington</v>
      </c>
      <c r="AU55" s="105">
        <f t="shared" si="7"/>
        <v>55</v>
      </c>
    </row>
    <row r="56" spans="1:47" ht="14.4" x14ac:dyDescent="0.3">
      <c r="A56" s="22" t="s">
        <v>413</v>
      </c>
      <c r="B56" s="23" t="s">
        <v>209</v>
      </c>
      <c r="C56" s="22" t="str">
        <f>IFERROR(IFERROR(VLOOKUP(B56,classifications!$A$3:$B$330,2,FALSE),VLOOKUP(B56,'higher class'!$A$2:$B$33,2,FALSE)),"")</f>
        <v>Urban with City and Town</v>
      </c>
      <c r="D56" s="22" t="str">
        <f>VLOOKUP(B56,region!$A$1:$B$344,2,FALSE)</f>
        <v>NW</v>
      </c>
      <c r="E56" s="17">
        <f>VLOOKUP(B56,worthwhileALL!$B$8:$N$431,VLOOKUP(frontsheet!$B$11,years!$A$1:$B$12,2,FALSE),FALSE)</f>
        <v>7.37</v>
      </c>
      <c r="F56" s="9"/>
      <c r="G56" s="9"/>
      <c r="H56" s="9"/>
      <c r="I56" s="21"/>
      <c r="M56" t="s">
        <v>57</v>
      </c>
      <c r="N56" t="str">
        <f>VLOOKUP(M56,class!A$1:B$370,2,FALSE)</f>
        <v>Shire district</v>
      </c>
      <c r="O56" s="22" t="str">
        <f>IFERROR(IFERROR(VLOOKUP(M56,classifications!$A$3:$B$340,2,FALSE),VLOOKUP(N56,'higher class'!$A$2:$B$33,2,FALSE)),"")</f>
        <v>Urban with City and Town</v>
      </c>
      <c r="P56" s="7">
        <f t="shared" si="8"/>
        <v>7.51</v>
      </c>
      <c r="Q56" s="49">
        <f t="shared" si="11"/>
        <v>77</v>
      </c>
      <c r="R56" s="49">
        <f t="shared" si="12"/>
        <v>77</v>
      </c>
      <c r="Z56" s="7"/>
      <c r="AQ56" t="s">
        <v>204</v>
      </c>
      <c r="AR56" s="2">
        <f t="shared" si="6"/>
        <v>5</v>
      </c>
      <c r="AS56" s="5">
        <f t="array" ref="AS56">INDEX($AR$1:$AR$91,MATCH(SMALL(COUNTIF($AR$1:$AR$91,"&lt;"&amp;$AR$1:$AR$91),ROW($AR56:$AS56)),COUNTIF($AR$1:$AR$91,"&lt;"&amp;$AR$1:$AR$91),0))</f>
        <v>58</v>
      </c>
      <c r="AT56" s="50" t="str">
        <f t="array" ref="AT56">INDEX($AQ$1:$AQ$91,SMALL(IF($AR$1:$AR$91=$AS56,ROW($AR$1:$AR$91)),COUNTIF($AS$1:$AS56,$AS56)),1)</f>
        <v>Bromsgrove</v>
      </c>
      <c r="AU56" s="105">
        <f t="shared" si="7"/>
        <v>56</v>
      </c>
    </row>
    <row r="57" spans="1:47" ht="14.4" x14ac:dyDescent="0.3">
      <c r="A57" s="22" t="s">
        <v>414</v>
      </c>
      <c r="B57" s="23" t="s">
        <v>216</v>
      </c>
      <c r="C57" s="22" t="str">
        <f>IFERROR(IFERROR(VLOOKUP(B57,classifications!$A$3:$B$330,2,FALSE),VLOOKUP(B57,'higher class'!$A$2:$B$33,2,FALSE)),"")</f>
        <v xml:space="preserve">Mainly Rural (rural including hub towns &gt;=80%) </v>
      </c>
      <c r="D57" s="22" t="str">
        <f>VLOOKUP(B57,region!$A$1:$B$344,2,FALSE)</f>
        <v>NW</v>
      </c>
      <c r="E57" s="17">
        <f>VLOOKUP(B57,worthwhileALL!$B$8:$N$431,VLOOKUP(frontsheet!$B$11,years!$A$1:$B$12,2,FALSE),FALSE)</f>
        <v>7.82</v>
      </c>
      <c r="F57" s="9"/>
      <c r="G57" s="9"/>
      <c r="H57" s="9"/>
      <c r="I57" s="21"/>
      <c r="M57" t="s">
        <v>58</v>
      </c>
      <c r="N57" t="str">
        <f>VLOOKUP(M57,class!A$1:B$370,2,FALSE)</f>
        <v>Shire district</v>
      </c>
      <c r="O57" s="22" t="str">
        <f>IFERROR(IFERROR(VLOOKUP(M57,classifications!$A$3:$B$340,2,FALSE),VLOOKUP(N57,'higher class'!$A$2:$B$33,2,FALSE)),"")</f>
        <v>Urban with City and Town</v>
      </c>
      <c r="P57" s="7">
        <f t="shared" si="8"/>
        <v>7.66</v>
      </c>
      <c r="Q57" s="49">
        <f t="shared" si="11"/>
        <v>62</v>
      </c>
      <c r="R57" s="49">
        <f t="shared" si="12"/>
        <v>62</v>
      </c>
      <c r="Z57" s="7"/>
      <c r="AQ57" t="s">
        <v>205</v>
      </c>
      <c r="AR57" s="2">
        <f t="shared" si="6"/>
        <v>78</v>
      </c>
      <c r="AS57" s="5">
        <f t="array" ref="AS57">INDEX($AR$1:$AR$91,MATCH(SMALL(COUNTIF($AR$1:$AR$91,"&lt;"&amp;$AR$1:$AR$91),ROW($AR57:$AS57)),COUNTIF($AR$1:$AR$91,"&lt;"&amp;$AR$1:$AR$91),0))</f>
        <v>58</v>
      </c>
      <c r="AT57" s="50" t="str">
        <f t="array" ref="AT57">INDEX($AQ$1:$AQ$91,SMALL(IF($AR$1:$AR$91=$AS57,ROW($AR$1:$AR$91)),COUNTIF($AS$1:$AS57,$AS57)),1)</f>
        <v>Wakefield</v>
      </c>
      <c r="AU57" s="105">
        <f t="shared" si="7"/>
        <v>56</v>
      </c>
    </row>
    <row r="58" spans="1:47" ht="14.4" x14ac:dyDescent="0.3">
      <c r="A58" s="22" t="s">
        <v>415</v>
      </c>
      <c r="B58" s="23" t="s">
        <v>221</v>
      </c>
      <c r="C58" s="22" t="str">
        <f>IFERROR(IFERROR(VLOOKUP(B58,classifications!$A$3:$B$330,2,FALSE),VLOOKUP(B58,'higher class'!$A$2:$B$33,2,FALSE)),"")</f>
        <v>Urban with City and Town</v>
      </c>
      <c r="D58" s="22" t="str">
        <f>VLOOKUP(B58,region!$A$1:$B$344,2,FALSE)</f>
        <v>NW</v>
      </c>
      <c r="E58" s="17">
        <f>VLOOKUP(B58,worthwhileALL!$B$8:$N$431,VLOOKUP(frontsheet!$B$11,years!$A$1:$B$12,2,FALSE),FALSE)</f>
        <v>7.91</v>
      </c>
      <c r="F58" s="9"/>
      <c r="G58" s="9"/>
      <c r="H58" s="9"/>
      <c r="I58" s="21"/>
      <c r="M58" t="s">
        <v>59</v>
      </c>
      <c r="N58" t="str">
        <f>VLOOKUP(M58,class!A$1:B$370,2,FALSE)</f>
        <v>Shire district</v>
      </c>
      <c r="O58" s="22" t="str">
        <f>IFERROR(IFERROR(VLOOKUP(M58,classifications!$A$3:$B$340,2,FALSE),VLOOKUP(N58,'higher class'!$A$2:$B$33,2,FALSE)),"")</f>
        <v>Urban with City and Town</v>
      </c>
      <c r="P58" s="7">
        <f t="shared" si="8"/>
        <v>7.73</v>
      </c>
      <c r="Q58" s="49">
        <f t="shared" si="11"/>
        <v>46</v>
      </c>
      <c r="R58" s="49">
        <f t="shared" si="12"/>
        <v>46</v>
      </c>
      <c r="Z58" s="7"/>
      <c r="AQ58" t="s">
        <v>206</v>
      </c>
      <c r="AR58" s="2">
        <f t="shared" si="6"/>
        <v>51</v>
      </c>
      <c r="AS58" s="5">
        <f t="array" ref="AS58">INDEX($AR$1:$AR$91,MATCH(SMALL(COUNTIF($AR$1:$AR$91,"&lt;"&amp;$AR$1:$AR$91),ROW($AR58:$AS58)),COUNTIF($AR$1:$AR$91,"&lt;"&amp;$AR$1:$AR$91),0))</f>
        <v>58</v>
      </c>
      <c r="AT58" s="50" t="str">
        <f t="array" ref="AT58">INDEX($AQ$1:$AQ$91,SMALL(IF($AR$1:$AR$91=$AS58,ROW($AR$1:$AR$91)),COUNTIF($AS$1:$AS58,$AS58)),1)</f>
        <v>York</v>
      </c>
      <c r="AU58" s="105">
        <f t="shared" si="7"/>
        <v>56</v>
      </c>
    </row>
    <row r="59" spans="1:47" ht="14.4" x14ac:dyDescent="0.3">
      <c r="A59" s="22" t="s">
        <v>416</v>
      </c>
      <c r="B59" s="23" t="s">
        <v>252</v>
      </c>
      <c r="C59" s="22" t="str">
        <f>IFERROR(IFERROR(VLOOKUP(B59,classifications!$A$3:$B$330,2,FALSE),VLOOKUP(B59,'higher class'!$A$2:$B$33,2,FALSE)),"")</f>
        <v>Urban with City and Town</v>
      </c>
      <c r="D59" s="22" t="str">
        <f>VLOOKUP(B59,region!$A$1:$B$344,2,FALSE)</f>
        <v>NW</v>
      </c>
      <c r="E59" s="17">
        <f>VLOOKUP(B59,worthwhileALL!$B$8:$N$431,VLOOKUP(frontsheet!$B$11,years!$A$1:$B$12,2,FALSE),FALSE)</f>
        <v>7.99</v>
      </c>
      <c r="F59" s="9"/>
      <c r="G59" s="9"/>
      <c r="H59" s="9"/>
      <c r="I59" s="21"/>
      <c r="M59" t="s">
        <v>60</v>
      </c>
      <c r="N59" t="str">
        <f>VLOOKUP(M59,class!A$1:B$370,2,FALSE)</f>
        <v>Shire district</v>
      </c>
      <c r="O59" s="22" t="str">
        <f>IFERROR(IFERROR(VLOOKUP(M59,classifications!$A$3:$B$340,2,FALSE),VLOOKUP(N59,'higher class'!$A$2:$B$33,2,FALSE)),"")</f>
        <v>Urban with Significant Rural (rural including hub towns 26-49%)</v>
      </c>
      <c r="P59" s="7">
        <f t="shared" si="8"/>
        <v>7.84</v>
      </c>
      <c r="Q59" s="49">
        <f t="shared" si="11"/>
        <v>24</v>
      </c>
      <c r="R59" s="49">
        <f t="shared" si="12"/>
        <v>24</v>
      </c>
      <c r="Z59" s="7"/>
      <c r="AQ59" t="s">
        <v>208</v>
      </c>
      <c r="AR59" s="2">
        <f t="shared" si="6"/>
        <v>44</v>
      </c>
      <c r="AS59" s="5">
        <f t="array" ref="AS59">INDEX($AR$1:$AR$91,MATCH(SMALL(COUNTIF($AR$1:$AR$91,"&lt;"&amp;$AR$1:$AR$91),ROW($AR59:$AS59)),COUNTIF($AR$1:$AR$91,"&lt;"&amp;$AR$1:$AR$91),0))</f>
        <v>61</v>
      </c>
      <c r="AT59" s="50" t="str">
        <f t="array" ref="AT59">INDEX($AQ$1:$AQ$91,SMALL(IF($AR$1:$AR$91=$AS59,ROW($AR$1:$AR$91)),COUNTIF($AS$1:$AS59,$AS59)),1)</f>
        <v>Brighton and Hove</v>
      </c>
      <c r="AU59" s="105">
        <f t="shared" si="7"/>
        <v>59</v>
      </c>
    </row>
    <row r="60" spans="1:47" ht="14.4" x14ac:dyDescent="0.3">
      <c r="A60" s="22" t="s">
        <v>417</v>
      </c>
      <c r="B60" s="23" t="s">
        <v>312</v>
      </c>
      <c r="C60" s="22" t="str">
        <f>IFERROR(IFERROR(VLOOKUP(B60,classifications!$A$3:$B$330,2,FALSE),VLOOKUP(B60,'higher class'!$A$2:$B$33,2,FALSE)),"")</f>
        <v>Urban with Significant Rural (rural including hub towns 26-49%)</v>
      </c>
      <c r="D60" s="22" t="str">
        <f>VLOOKUP(B60,region!$A$1:$B$344,2,FALSE)</f>
        <v>NW</v>
      </c>
      <c r="E60" s="17">
        <f>VLOOKUP(B60,worthwhileALL!$B$8:$N$431,VLOOKUP(frontsheet!$B$11,years!$A$1:$B$12,2,FALSE),FALSE)</f>
        <v>7.96</v>
      </c>
      <c r="F60" s="9"/>
      <c r="G60" s="9"/>
      <c r="H60" s="9"/>
      <c r="I60" s="21"/>
      <c r="M60" t="s">
        <v>61</v>
      </c>
      <c r="N60" t="str">
        <f>VLOOKUP(M60,class!A$1:B$370,2,FALSE)</f>
        <v>Unitary authority</v>
      </c>
      <c r="O60" s="22" t="str">
        <f>IFERROR(IFERROR(VLOOKUP(M60,classifications!$A$3:$B$340,2,FALSE),VLOOKUP(N60,'higher class'!$A$2:$B$33,2,FALSE)),"")</f>
        <v>Urban with Significant Rural (rural including hub towns 26-49%)</v>
      </c>
      <c r="P60" s="7">
        <f t="shared" si="8"/>
        <v>7.82</v>
      </c>
      <c r="Q60" s="49">
        <f t="shared" si="11"/>
        <v>26</v>
      </c>
      <c r="R60" s="49">
        <f t="shared" si="12"/>
        <v>26</v>
      </c>
      <c r="Z60" s="7"/>
      <c r="AQ60" t="s">
        <v>209</v>
      </c>
      <c r="AR60" s="2">
        <f t="shared" si="6"/>
        <v>81</v>
      </c>
      <c r="AS60" s="5">
        <f t="array" ref="AS60">INDEX($AR$1:$AR$91,MATCH(SMALL(COUNTIF($AR$1:$AR$91,"&lt;"&amp;$AR$1:$AR$91),ROW($AR60:$AS60)),COUNTIF($AR$1:$AR$91,"&lt;"&amp;$AR$1:$AR$91),0))</f>
        <v>62</v>
      </c>
      <c r="AT60" s="50" t="str">
        <f t="array" ref="AT60">INDEX($AQ$1:$AQ$91,SMALL(IF($AR$1:$AR$91=$AS60,ROW($AR$1:$AR$91)),COUNTIF($AS$1:$AS60,$AS60)),1)</f>
        <v>Chelmsford</v>
      </c>
      <c r="AU60" s="105">
        <f t="shared" si="7"/>
        <v>60</v>
      </c>
    </row>
    <row r="61" spans="1:47" ht="14.4" x14ac:dyDescent="0.3">
      <c r="A61" s="22" t="s">
        <v>418</v>
      </c>
      <c r="B61" s="23" t="s">
        <v>330</v>
      </c>
      <c r="C61" s="22" t="str">
        <f>IFERROR(IFERROR(VLOOKUP(B61,classifications!$A$3:$B$330,2,FALSE),VLOOKUP(B61,'higher class'!$A$2:$B$33,2,FALSE)),"")</f>
        <v xml:space="preserve">Largely Rural (rural including hub towns 50-79%) </v>
      </c>
      <c r="D61" s="22" t="str">
        <f>VLOOKUP(B61,region!$A$1:$B$344,2,FALSE)</f>
        <v>NW</v>
      </c>
      <c r="E61" s="17">
        <f>VLOOKUP(B61,worthwhileALL!$B$8:$N$431,VLOOKUP(frontsheet!$B$11,years!$A$1:$B$12,2,FALSE),FALSE)</f>
        <v>8.02</v>
      </c>
      <c r="F61" s="9"/>
      <c r="G61" s="9"/>
      <c r="H61" s="9"/>
      <c r="I61" s="21"/>
      <c r="M61" t="s">
        <v>62</v>
      </c>
      <c r="N61" t="str">
        <f>VLOOKUP(M61,class!A$1:B$370,2,FALSE)</f>
        <v>Unitary authority</v>
      </c>
      <c r="O61" s="22" t="str">
        <f>IFERROR(IFERROR(VLOOKUP(M61,classifications!$A$3:$B$340,2,FALSE),VLOOKUP(N61,'higher class'!$A$2:$B$33,2,FALSE)),"")</f>
        <v>Urban with Significant Rural (rural including hub towns 26-49%)</v>
      </c>
      <c r="P61" s="7">
        <f t="shared" si="8"/>
        <v>7.66</v>
      </c>
      <c r="Q61" s="49">
        <f t="shared" si="11"/>
        <v>40</v>
      </c>
      <c r="R61" s="49">
        <f t="shared" si="12"/>
        <v>40</v>
      </c>
      <c r="Z61" s="7"/>
      <c r="AQ61" t="s">
        <v>211</v>
      </c>
      <c r="AR61" s="2">
        <f t="shared" si="6"/>
        <v>42</v>
      </c>
      <c r="AS61" s="5">
        <f t="array" ref="AS61">INDEX($AR$1:$AR$91,MATCH(SMALL(COUNTIF($AR$1:$AR$91,"&lt;"&amp;$AR$1:$AR$91),ROW($AR61:$AS61)),COUNTIF($AR$1:$AR$91,"&lt;"&amp;$AR$1:$AR$91),0))</f>
        <v>63</v>
      </c>
      <c r="AT61" s="50" t="str">
        <f t="array" ref="AT61">INDEX($AQ$1:$AQ$91,SMALL(IF($AR$1:$AR$91=$AS61,ROW($AR$1:$AR$91)),COUNTIF($AS$1:$AS61,$AS61)),1)</f>
        <v>Derby</v>
      </c>
      <c r="AU61" s="105">
        <f t="shared" si="7"/>
        <v>61</v>
      </c>
    </row>
    <row r="62" spans="1:47" ht="14.4" x14ac:dyDescent="0.3">
      <c r="A62" s="22" t="s">
        <v>419</v>
      </c>
      <c r="B62" s="23" t="s">
        <v>153</v>
      </c>
      <c r="C62" s="22" t="str">
        <f>IFERROR(IFERROR(VLOOKUP(B62,classifications!$A$3:$B$330,2,FALSE),VLOOKUP(B62,'higher class'!$A$2:$B$33,2,FALSE)),"")</f>
        <v>Urban with Major Conurbation</v>
      </c>
      <c r="D62" s="22" t="str">
        <f>VLOOKUP(B62,region!$A$1:$B$344,2,FALSE)</f>
        <v>NW</v>
      </c>
      <c r="E62" s="17">
        <f>VLOOKUP(B62,worthwhileALL!$B$8:$N$431,VLOOKUP(frontsheet!$B$11,years!$A$1:$B$12,2,FALSE),FALSE)</f>
        <v>7.49</v>
      </c>
      <c r="F62" s="9"/>
      <c r="G62" s="9"/>
      <c r="H62" s="9"/>
      <c r="I62" s="21"/>
      <c r="M62" t="s">
        <v>63</v>
      </c>
      <c r="N62" t="str">
        <f>VLOOKUP(M62,class!A$1:B$370,2,FALSE)</f>
        <v>Shire district</v>
      </c>
      <c r="O62" s="22" t="str">
        <f>IFERROR(IFERROR(VLOOKUP(M62,classifications!$A$3:$B$340,2,FALSE),VLOOKUP(N62,'higher class'!$A$2:$B$33,2,FALSE)),"")</f>
        <v>Urban with City and Town</v>
      </c>
      <c r="P62" s="7">
        <f t="shared" si="8"/>
        <v>7.33</v>
      </c>
      <c r="Q62" s="49">
        <f t="shared" si="11"/>
        <v>83</v>
      </c>
      <c r="R62" s="49">
        <f t="shared" si="12"/>
        <v>83</v>
      </c>
      <c r="Z62" s="7"/>
      <c r="AQ62" t="s">
        <v>214</v>
      </c>
      <c r="AR62" s="2">
        <f t="shared" si="6"/>
        <v>32</v>
      </c>
      <c r="AS62" s="5">
        <f t="array" ref="AS62">INDEX($AR$1:$AR$91,MATCH(SMALL(COUNTIF($AR$1:$AR$91,"&lt;"&amp;$AR$1:$AR$91),ROW($AR62:$AS62)),COUNTIF($AR$1:$AR$91,"&lt;"&amp;$AR$1:$AR$91),0))</f>
        <v>64</v>
      </c>
      <c r="AT62" s="50" t="str">
        <f t="array" ref="AT62">INDEX($AQ$1:$AQ$91,SMALL(IF($AR$1:$AR$91=$AS62,ROW($AR$1:$AR$91)),COUNTIF($AS$1:$AS62,$AS62)),1)</f>
        <v>Blackpool</v>
      </c>
      <c r="AU62" s="105">
        <f t="shared" si="7"/>
        <v>62</v>
      </c>
    </row>
    <row r="63" spans="1:47" ht="14.4" x14ac:dyDescent="0.3">
      <c r="A63" s="22" t="s">
        <v>420</v>
      </c>
      <c r="B63" s="23" t="s">
        <v>162</v>
      </c>
      <c r="C63" s="22" t="str">
        <f>IFERROR(IFERROR(VLOOKUP(B63,classifications!$A$3:$B$330,2,FALSE),VLOOKUP(B63,'higher class'!$A$2:$B$33,2,FALSE)),"")</f>
        <v>Urban with Major Conurbation</v>
      </c>
      <c r="D63" s="22" t="str">
        <f>VLOOKUP(B63,region!$A$1:$B$344,2,FALSE)</f>
        <v>NW</v>
      </c>
      <c r="E63" s="17">
        <f>VLOOKUP(B63,worthwhileALL!$B$8:$N$431,VLOOKUP(frontsheet!$B$11,years!$A$1:$B$12,2,FALSE),FALSE)</f>
        <v>7.59</v>
      </c>
      <c r="F63" s="9"/>
      <c r="G63" s="9"/>
      <c r="H63" s="9"/>
      <c r="I63" s="21"/>
      <c r="M63" t="s">
        <v>64</v>
      </c>
      <c r="N63" t="str">
        <f>VLOOKUP(M63,class!A$1:B$370,2,FALSE)</f>
        <v>Shire district</v>
      </c>
      <c r="O63" s="22" t="str">
        <f>IFERROR(IFERROR(VLOOKUP(M63,classifications!$A$3:$B$340,2,FALSE),VLOOKUP(N63,'higher class'!$A$2:$B$33,2,FALSE)),"")</f>
        <v xml:space="preserve">Largely Rural (rural including hub towns 50-79%) </v>
      </c>
      <c r="P63" s="7">
        <f t="shared" si="8"/>
        <v>7.87</v>
      </c>
      <c r="Q63" s="49">
        <f t="shared" si="11"/>
        <v>20</v>
      </c>
      <c r="R63" s="49">
        <f t="shared" si="12"/>
        <v>20</v>
      </c>
      <c r="Z63" s="7"/>
      <c r="AQ63" t="s">
        <v>215</v>
      </c>
      <c r="AR63" s="2">
        <f t="shared" si="6"/>
        <v>11</v>
      </c>
      <c r="AS63" s="5">
        <f t="array" ref="AS63">INDEX($AR$1:$AR$91,MATCH(SMALL(COUNTIF($AR$1:$AR$91,"&lt;"&amp;$AR$1:$AR$91),ROW($AR63:$AS63)),COUNTIF($AR$1:$AR$91,"&lt;"&amp;$AR$1:$AR$91),0))</f>
        <v>64</v>
      </c>
      <c r="AT63" s="50" t="str">
        <f t="array" ref="AT63">INDEX($AQ$1:$AQ$91,SMALL(IF($AR$1:$AR$91=$AS63,ROW($AR$1:$AR$91)),COUNTIF($AS$1:$AS63,$AS63)),1)</f>
        <v>Middlesbrough</v>
      </c>
      <c r="AU63" s="105">
        <f t="shared" si="7"/>
        <v>62</v>
      </c>
    </row>
    <row r="64" spans="1:47" ht="14.4" x14ac:dyDescent="0.3">
      <c r="A64" s="22" t="s">
        <v>421</v>
      </c>
      <c r="B64" s="23" t="s">
        <v>234</v>
      </c>
      <c r="C64" s="22" t="str">
        <f>IFERROR(IFERROR(VLOOKUP(B64,classifications!$A$3:$B$330,2,FALSE),VLOOKUP(B64,'higher class'!$A$2:$B$33,2,FALSE)),"")</f>
        <v>Urban with Major Conurbation</v>
      </c>
      <c r="D64" s="22" t="str">
        <f>VLOOKUP(B64,region!$A$1:$B$344,2,FALSE)</f>
        <v>NW</v>
      </c>
      <c r="E64" s="17">
        <f>VLOOKUP(B64,worthwhileALL!$B$8:$N$431,VLOOKUP(frontsheet!$B$11,years!$A$1:$B$12,2,FALSE),FALSE)</f>
        <v>7.72</v>
      </c>
      <c r="F64" s="9"/>
      <c r="G64" s="9"/>
      <c r="H64" s="9"/>
      <c r="I64" s="21"/>
      <c r="M64" t="s">
        <v>66</v>
      </c>
      <c r="N64" t="str">
        <f>VLOOKUP(M64,class!A$1:B$370,2,FALSE)</f>
        <v>Shire district</v>
      </c>
      <c r="O64" s="22" t="str">
        <f>IFERROR(IFERROR(VLOOKUP(M64,classifications!$A$3:$B$340,2,FALSE),VLOOKUP(N64,'higher class'!$A$2:$B$33,2,FALSE)),"")</f>
        <v>Urban with Significant Rural (rural including hub towns 26-49%)</v>
      </c>
      <c r="P64" s="7">
        <f t="shared" si="8"/>
        <v>7.78</v>
      </c>
      <c r="Q64" s="49">
        <f t="shared" si="11"/>
        <v>30</v>
      </c>
      <c r="R64" s="49">
        <f t="shared" si="12"/>
        <v>30</v>
      </c>
      <c r="Z64" s="7"/>
      <c r="AQ64" t="s">
        <v>220</v>
      </c>
      <c r="AR64" s="2">
        <f t="shared" si="6"/>
        <v>78</v>
      </c>
      <c r="AS64" s="5">
        <f t="array" ref="AS64">INDEX($AR$1:$AR$91,MATCH(SMALL(COUNTIF($AR$1:$AR$91,"&lt;"&amp;$AR$1:$AR$91),ROW($AR64:$AS64)),COUNTIF($AR$1:$AR$91,"&lt;"&amp;$AR$1:$AR$91),0))</f>
        <v>64</v>
      </c>
      <c r="AT64" s="50" t="str">
        <f t="array" ref="AT64">INDEX($AQ$1:$AQ$91,SMALL(IF($AR$1:$AR$91=$AS64,ROW($AR$1:$AR$91)),COUNTIF($AS$1:$AS64,$AS64)),1)</f>
        <v>Slough</v>
      </c>
      <c r="AU64" s="105">
        <f t="shared" si="7"/>
        <v>62</v>
      </c>
    </row>
    <row r="65" spans="1:47" ht="14.4" x14ac:dyDescent="0.3">
      <c r="A65" s="22" t="s">
        <v>422</v>
      </c>
      <c r="B65" s="23" t="s">
        <v>262</v>
      </c>
      <c r="C65" s="22" t="str">
        <f>IFERROR(IFERROR(VLOOKUP(B65,classifications!$A$3:$B$330,2,FALSE),VLOOKUP(B65,'higher class'!$A$2:$B$33,2,FALSE)),"")</f>
        <v>Urban with Major Conurbation</v>
      </c>
      <c r="D65" s="22" t="str">
        <f>VLOOKUP(B65,region!$A$1:$B$344,2,FALSE)</f>
        <v>NW</v>
      </c>
      <c r="E65" s="17">
        <f>VLOOKUP(B65,worthwhileALL!$B$8:$N$431,VLOOKUP(frontsheet!$B$11,years!$A$1:$B$12,2,FALSE),FALSE)</f>
        <v>7.72</v>
      </c>
      <c r="F65" s="9"/>
      <c r="G65" s="9"/>
      <c r="H65" s="9"/>
      <c r="I65" s="21"/>
      <c r="M65" t="s">
        <v>68</v>
      </c>
      <c r="N65" t="str">
        <f>VLOOKUP(M65,class!A$1:B$370,2,FALSE)</f>
        <v>London borough</v>
      </c>
      <c r="O65" s="22" t="str">
        <f>IFERROR(IFERROR(VLOOKUP(M65,classifications!$A$3:$B$340,2,FALSE),VLOOKUP(N65,'higher class'!$A$2:$B$33,2,FALSE)),"")</f>
        <v>Urban with Major Conurbation</v>
      </c>
      <c r="P65" s="7" t="str">
        <f t="shared" si="8"/>
        <v>x</v>
      </c>
      <c r="Q65" s="49">
        <f t="shared" si="11"/>
        <v>1</v>
      </c>
      <c r="R65" s="49">
        <f t="shared" si="12"/>
        <v>9999</v>
      </c>
      <c r="Z65" s="7"/>
      <c r="AQ65" t="s">
        <v>221</v>
      </c>
      <c r="AR65" s="2">
        <f t="shared" si="6"/>
        <v>24</v>
      </c>
      <c r="AS65" s="5">
        <f t="array" ref="AS65">INDEX($AR$1:$AR$91,MATCH(SMALL(COUNTIF($AR$1:$AR$91,"&lt;"&amp;$AR$1:$AR$91),ROW($AR65:$AS65)),COUNTIF($AR$1:$AR$91,"&lt;"&amp;$AR$1:$AR$91),0))</f>
        <v>67</v>
      </c>
      <c r="AT65" s="50" t="str">
        <f t="array" ref="AT65">INDEX($AQ$1:$AQ$91,SMALL(IF($AR$1:$AR$91=$AS65,ROW($AR$1:$AR$91)),COUNTIF($AS$1:$AS65,$AS65)),1)</f>
        <v>Darlington</v>
      </c>
      <c r="AU65" s="105">
        <f t="shared" si="7"/>
        <v>65</v>
      </c>
    </row>
    <row r="66" spans="1:47" ht="14.4" x14ac:dyDescent="0.3">
      <c r="A66" s="22" t="s">
        <v>423</v>
      </c>
      <c r="B66" s="23" t="s">
        <v>322</v>
      </c>
      <c r="C66" s="22" t="str">
        <f>IFERROR(IFERROR(VLOOKUP(B66,classifications!$A$3:$B$330,2,FALSE),VLOOKUP(B66,'higher class'!$A$2:$B$33,2,FALSE)),"")</f>
        <v>Urban with Major Conurbation</v>
      </c>
      <c r="D66" s="22" t="str">
        <f>VLOOKUP(B66,region!$A$1:$B$344,2,FALSE)</f>
        <v>NW</v>
      </c>
      <c r="E66" s="17">
        <f>VLOOKUP(B66,worthwhileALL!$B$8:$N$431,VLOOKUP(frontsheet!$B$11,years!$A$1:$B$12,2,FALSE),FALSE)</f>
        <v>7.62</v>
      </c>
      <c r="F66" s="9"/>
      <c r="G66" s="9"/>
      <c r="H66" s="9"/>
      <c r="I66" s="21"/>
      <c r="M66" t="s">
        <v>69</v>
      </c>
      <c r="N66" t="str">
        <f>VLOOKUP(M66,class!A$1:B$370,2,FALSE)</f>
        <v>Shire district</v>
      </c>
      <c r="O66" s="22" t="str">
        <f>IFERROR(IFERROR(VLOOKUP(M66,classifications!$A$3:$B$340,2,FALSE),VLOOKUP(N66,'higher class'!$A$2:$B$33,2,FALSE)),"")</f>
        <v>Urban with Significant Rural (rural including hub towns 26-49%)</v>
      </c>
      <c r="P66" s="7">
        <f t="shared" si="8"/>
        <v>7.73</v>
      </c>
      <c r="Q66" s="49">
        <f t="shared" si="11"/>
        <v>33</v>
      </c>
      <c r="R66" s="49">
        <f t="shared" si="12"/>
        <v>33</v>
      </c>
      <c r="Z66" s="7"/>
      <c r="AQ66" t="s">
        <v>224</v>
      </c>
      <c r="AR66" s="2">
        <f t="shared" ref="AR66:AR91" si="13">VLOOKUP(AQ66,M$7:R$314,6,FALSE)</f>
        <v>40</v>
      </c>
      <c r="AS66" s="5">
        <f t="array" ref="AS66">INDEX($AR$1:$AR$91,MATCH(SMALL(COUNTIF($AR$1:$AR$91,"&lt;"&amp;$AR$1:$AR$91),ROW($AR66:$AS66)),COUNTIF($AR$1:$AR$91,"&lt;"&amp;$AR$1:$AR$91),0))</f>
        <v>67</v>
      </c>
      <c r="AT66" s="50" t="str">
        <f t="array" ref="AT66">INDEX($AQ$1:$AQ$91,SMALL(IF($AR$1:$AR$91=$AS66,ROW($AR$1:$AR$91)),COUNTIF($AS$1:$AS66,$AS66)),1)</f>
        <v>Gloucester</v>
      </c>
      <c r="AU66" s="105">
        <f t="shared" ref="AU66:AU91" si="14">AS66-AS$95</f>
        <v>65</v>
      </c>
    </row>
    <row r="67" spans="1:47" ht="14.4" x14ac:dyDescent="0.3">
      <c r="A67" s="22"/>
      <c r="B67" s="23"/>
      <c r="C67" s="22"/>
      <c r="D67" s="22"/>
      <c r="E67" s="9"/>
      <c r="F67" s="9"/>
      <c r="G67" s="9"/>
      <c r="H67" s="9"/>
      <c r="I67" s="21"/>
      <c r="M67" t="s">
        <v>70</v>
      </c>
      <c r="N67" t="str">
        <f>VLOOKUP(M67,class!A$1:B$370,2,FALSE)</f>
        <v>Shire district</v>
      </c>
      <c r="O67" s="22" t="str">
        <f>IFERROR(IFERROR(VLOOKUP(M67,classifications!$A$3:$B$340,2,FALSE),VLOOKUP(N67,'higher class'!$A$2:$B$33,2,FALSE)),"")</f>
        <v xml:space="preserve">Mainly Rural (rural including hub towns &gt;=80%) </v>
      </c>
      <c r="P67" s="7">
        <f t="shared" si="8"/>
        <v>8.34</v>
      </c>
      <c r="Q67" s="49">
        <f t="shared" si="11"/>
        <v>4</v>
      </c>
      <c r="R67" s="49">
        <f t="shared" si="12"/>
        <v>4</v>
      </c>
      <c r="Z67" s="7"/>
      <c r="AQ67" t="s">
        <v>227</v>
      </c>
      <c r="AR67" s="2">
        <f t="shared" si="13"/>
        <v>86</v>
      </c>
      <c r="AS67" s="5">
        <f t="array" ref="AS67">INDEX($AR$1:$AR$91,MATCH(SMALL(COUNTIF($AR$1:$AR$91,"&lt;"&amp;$AR$1:$AR$91),ROW($AR67:$AS67)),COUNTIF($AR$1:$AR$91,"&lt;"&amp;$AR$1:$AR$91),0))</f>
        <v>69</v>
      </c>
      <c r="AT67" s="50" t="str">
        <f t="array" ref="AT67">INDEX($AQ$1:$AQ$91,SMALL(IF($AR$1:$AR$91=$AS67,ROW($AR$1:$AR$91)),COUNTIF($AS$1:$AS67,$AS67)),1)</f>
        <v>Norwich</v>
      </c>
      <c r="AU67" s="105">
        <f t="shared" si="14"/>
        <v>67</v>
      </c>
    </row>
    <row r="68" spans="1:47" ht="14.4" x14ac:dyDescent="0.3">
      <c r="A68" s="19" t="s">
        <v>424</v>
      </c>
      <c r="B68" s="20" t="s">
        <v>425</v>
      </c>
      <c r="C68" s="45"/>
      <c r="D68" s="45"/>
      <c r="E68" s="17"/>
      <c r="F68" s="9"/>
      <c r="G68" s="9"/>
      <c r="H68" s="9"/>
      <c r="I68" s="21"/>
      <c r="M68" t="s">
        <v>72</v>
      </c>
      <c r="N68" t="str">
        <f>VLOOKUP(M68,class!A$1:B$370,2,FALSE)</f>
        <v>Unitary authority</v>
      </c>
      <c r="O68" s="22" t="str">
        <f>IFERROR(IFERROR(VLOOKUP(M68,classifications!$A$3:$B$340,2,FALSE),VLOOKUP(N68,'higher class'!$A$2:$B$33,2,FALSE)),"")</f>
        <v xml:space="preserve">Mainly Rural (rural including hub towns &gt;=80%) </v>
      </c>
      <c r="P68" s="7">
        <f t="shared" si="8"/>
        <v>7.7</v>
      </c>
      <c r="Q68" s="49">
        <f t="shared" si="11"/>
        <v>35</v>
      </c>
      <c r="R68" s="49">
        <f t="shared" si="12"/>
        <v>35</v>
      </c>
      <c r="Z68" s="7"/>
      <c r="AQ68" t="s">
        <v>239</v>
      </c>
      <c r="AR68" s="2">
        <f t="shared" si="13"/>
        <v>64</v>
      </c>
      <c r="AS68" s="5">
        <f t="array" ref="AS68">INDEX($AR$1:$AR$91,MATCH(SMALL(COUNTIF($AR$1:$AR$91,"&lt;"&amp;$AR$1:$AR$91),ROW($AR68:$AS68)),COUNTIF($AR$1:$AR$91,"&lt;"&amp;$AR$1:$AR$91),0))</f>
        <v>69</v>
      </c>
      <c r="AT68" s="50" t="str">
        <f t="array" ref="AT68">INDEX($AQ$1:$AQ$91,SMALL(IF($AR$1:$AR$91=$AS68,ROW($AR$1:$AR$91)),COUNTIF($AS$1:$AS68,$AS68)),1)</f>
        <v>Stockton-on-Tees</v>
      </c>
      <c r="AU68" s="105">
        <f t="shared" si="14"/>
        <v>67</v>
      </c>
    </row>
    <row r="69" spans="1:47" ht="14.4" x14ac:dyDescent="0.3">
      <c r="A69" s="22" t="s">
        <v>426</v>
      </c>
      <c r="B69" s="23" t="s">
        <v>96</v>
      </c>
      <c r="C69" s="22" t="str">
        <f>IFERROR(IFERROR(VLOOKUP(B69,classifications!$A$3:$B$330,2,FALSE),VLOOKUP(B69,'higher class'!$A$2:$B$33,2,FALSE)),"")</f>
        <v xml:space="preserve">Largely Rural (rural including hub towns 50-79%) </v>
      </c>
      <c r="D69" s="22" t="str">
        <f>VLOOKUP(B69,region!$A$1:$B$344,2,FALSE)</f>
        <v>YH</v>
      </c>
      <c r="E69" s="17">
        <f>VLOOKUP(B69,worthwhileALL!$B$8:$N$431,VLOOKUP(frontsheet!$B$11,years!$A$1:$B$12,2,FALSE),FALSE)</f>
        <v>7.69</v>
      </c>
      <c r="F69" s="9"/>
      <c r="G69" s="9"/>
      <c r="H69" s="9"/>
      <c r="I69" s="21"/>
      <c r="M69" t="s">
        <v>73</v>
      </c>
      <c r="N69" t="str">
        <f>VLOOKUP(M69,class!A$1:B$370,2,FALSE)</f>
        <v>Shire district</v>
      </c>
      <c r="O69" s="22" t="str">
        <f>IFERROR(IFERROR(VLOOKUP(M69,classifications!$A$3:$B$340,2,FALSE),VLOOKUP(N69,'higher class'!$A$2:$B$33,2,FALSE)),"")</f>
        <v xml:space="preserve">Mainly Rural (rural including hub towns &gt;=80%) </v>
      </c>
      <c r="P69" s="7">
        <f t="shared" si="8"/>
        <v>7.8</v>
      </c>
      <c r="Q69" s="49">
        <f t="shared" si="11"/>
        <v>31</v>
      </c>
      <c r="R69" s="49">
        <f t="shared" si="12"/>
        <v>31</v>
      </c>
      <c r="Z69" s="7"/>
      <c r="AQ69" t="s">
        <v>244</v>
      </c>
      <c r="AR69" s="2">
        <f t="shared" si="13"/>
        <v>30</v>
      </c>
      <c r="AS69" s="5">
        <f t="array" ref="AS69">INDEX($AR$1:$AR$91,MATCH(SMALL(COUNTIF($AR$1:$AR$91,"&lt;"&amp;$AR$1:$AR$91),ROW($AR69:$AS69)),COUNTIF($AR$1:$AR$91,"&lt;"&amp;$AR$1:$AR$91),0))</f>
        <v>69</v>
      </c>
      <c r="AT69" s="50" t="str">
        <f t="array" ref="AT69">INDEX($AQ$1:$AQ$91,SMALL(IF($AR$1:$AR$91=$AS69,ROW($AR$1:$AR$91)),COUNTIF($AS$1:$AS69,$AS69)),1)</f>
        <v>Warwick</v>
      </c>
      <c r="AU69" s="105">
        <f t="shared" si="14"/>
        <v>67</v>
      </c>
    </row>
    <row r="70" spans="1:47" ht="14.4" x14ac:dyDescent="0.3">
      <c r="A70" s="22" t="s">
        <v>427</v>
      </c>
      <c r="B70" s="23" t="s">
        <v>150</v>
      </c>
      <c r="C70" s="22" t="str">
        <f>IFERROR(IFERROR(VLOOKUP(B70,classifications!$A$3:$B$330,2,FALSE),VLOOKUP(B70,'higher class'!$A$2:$B$33,2,FALSE)),"")</f>
        <v>Urban with City and Town</v>
      </c>
      <c r="D70" s="22" t="str">
        <f>VLOOKUP(B70,region!$A$1:$B$344,2,FALSE)</f>
        <v>YH</v>
      </c>
      <c r="E70" s="17">
        <f>VLOOKUP(B70,worthwhileALL!$B$8:$N$431,VLOOKUP(frontsheet!$B$11,years!$A$1:$B$12,2,FALSE),FALSE)</f>
        <v>7.73</v>
      </c>
      <c r="F70" s="9"/>
      <c r="G70" s="9"/>
      <c r="H70" s="9"/>
      <c r="I70" s="21"/>
      <c r="M70" t="s">
        <v>74</v>
      </c>
      <c r="N70" t="str">
        <f>VLOOKUP(M70,class!A$1:B$370,2,FALSE)</f>
        <v>Unitary authority</v>
      </c>
      <c r="O70" s="22" t="str">
        <f>IFERROR(IFERROR(VLOOKUP(M70,classifications!$A$3:$B$340,2,FALSE),VLOOKUP(N70,'higher class'!$A$2:$B$33,2,FALSE)),"")</f>
        <v xml:space="preserve">Largely Rural (rural including hub towns 50-79%) </v>
      </c>
      <c r="P70" s="7">
        <f t="shared" si="8"/>
        <v>7.63</v>
      </c>
      <c r="Q70" s="49">
        <f t="shared" si="11"/>
        <v>34</v>
      </c>
      <c r="R70" s="49">
        <f t="shared" si="12"/>
        <v>34</v>
      </c>
      <c r="Z70" s="7"/>
      <c r="AQ70" t="s">
        <v>252</v>
      </c>
      <c r="AR70" s="2">
        <f t="shared" si="13"/>
        <v>17</v>
      </c>
      <c r="AS70" s="5">
        <f t="array" ref="AS70">INDEX($AR$1:$AR$91,MATCH(SMALL(COUNTIF($AR$1:$AR$91,"&lt;"&amp;$AR$1:$AR$91),ROW($AR70:$AS70)),COUNTIF($AR$1:$AR$91,"&lt;"&amp;$AR$1:$AR$91),0))</f>
        <v>72</v>
      </c>
      <c r="AT70" s="50" t="str">
        <f t="array" ref="AT70">INDEX($AQ$1:$AQ$91,SMALL(IF($AR$1:$AR$91=$AS70,ROW($AR$1:$AR$91)),COUNTIF($AS$1:$AS70,$AS70)),1)</f>
        <v>Coventry</v>
      </c>
      <c r="AU70" s="105">
        <f t="shared" si="14"/>
        <v>70</v>
      </c>
    </row>
    <row r="71" spans="1:47" ht="14.4" x14ac:dyDescent="0.3">
      <c r="A71" s="22" t="s">
        <v>428</v>
      </c>
      <c r="B71" s="23" t="s">
        <v>187</v>
      </c>
      <c r="C71" s="22" t="str">
        <f>IFERROR(IFERROR(VLOOKUP(B71,classifications!$A$3:$B$330,2,FALSE),VLOOKUP(B71,'higher class'!$A$2:$B$33,2,FALSE)),"")</f>
        <v>Urban with City and Town</v>
      </c>
      <c r="D71" s="22" t="str">
        <f>VLOOKUP(B71,region!$A$1:$B$344,2,FALSE)</f>
        <v>YH</v>
      </c>
      <c r="E71" s="17">
        <f>VLOOKUP(B71,worthwhileALL!$B$8:$N$431,VLOOKUP(frontsheet!$B$11,years!$A$1:$B$12,2,FALSE),FALSE)</f>
        <v>8.02</v>
      </c>
      <c r="F71" s="9"/>
      <c r="G71" s="9"/>
      <c r="H71" s="9"/>
      <c r="I71" s="21"/>
      <c r="M71" t="s">
        <v>75</v>
      </c>
      <c r="N71" t="str">
        <f>VLOOKUP(M71,class!A$1:B$370,2,FALSE)</f>
        <v>Metropolitan district</v>
      </c>
      <c r="O71" s="22" t="str">
        <f>IFERROR(IFERROR(VLOOKUP(M71,classifications!$A$3:$B$340,2,FALSE),VLOOKUP(N71,'higher class'!$A$2:$B$33,2,FALSE)),"")</f>
        <v>Urban with City and Town</v>
      </c>
      <c r="P71" s="7">
        <f t="shared" si="8"/>
        <v>7.61</v>
      </c>
      <c r="Q71" s="49">
        <f t="shared" si="11"/>
        <v>72</v>
      </c>
      <c r="R71" s="49">
        <f t="shared" si="12"/>
        <v>72</v>
      </c>
      <c r="Z71" s="7"/>
      <c r="AQ71" t="s">
        <v>256</v>
      </c>
      <c r="AR71" s="2">
        <f t="shared" si="13"/>
        <v>76</v>
      </c>
      <c r="AS71" s="5">
        <f t="array" ref="AS71">INDEX($AR$1:$AR$91,MATCH(SMALL(COUNTIF($AR$1:$AR$91,"&lt;"&amp;$AR$1:$AR$91),ROW($AR71:$AS71)),COUNTIF($AR$1:$AR$91,"&lt;"&amp;$AR$1:$AR$91),0))</f>
        <v>73</v>
      </c>
      <c r="AT71" s="50" t="str">
        <f t="array" ref="AT71">INDEX($AQ$1:$AQ$91,SMALL(IF($AR$1:$AR$91=$AS71,ROW($AR$1:$AR$91)),COUNTIF($AS$1:$AS71,$AS71)),1)</f>
        <v>Canterbury</v>
      </c>
      <c r="AU71" s="105">
        <f t="shared" si="14"/>
        <v>71</v>
      </c>
    </row>
    <row r="72" spans="1:47" ht="14.4" x14ac:dyDescent="0.3">
      <c r="A72" s="22" t="s">
        <v>429</v>
      </c>
      <c r="B72" s="23" t="s">
        <v>190</v>
      </c>
      <c r="C72" s="22" t="str">
        <f>IFERROR(IFERROR(VLOOKUP(B72,classifications!$A$3:$B$330,2,FALSE),VLOOKUP(B72,'higher class'!$A$2:$B$33,2,FALSE)),"")</f>
        <v>Urban with Significant Rural (rural including hub towns 26-49%)</v>
      </c>
      <c r="D72" s="22" t="str">
        <f>VLOOKUP(B72,region!$A$1:$B$344,2,FALSE)</f>
        <v>YH</v>
      </c>
      <c r="E72" s="17">
        <f>VLOOKUP(B72,worthwhileALL!$B$8:$N$431,VLOOKUP(frontsheet!$B$11,years!$A$1:$B$12,2,FALSE),FALSE)</f>
        <v>7.94</v>
      </c>
      <c r="F72" s="9"/>
      <c r="G72" s="9"/>
      <c r="H72" s="9"/>
      <c r="I72" s="21"/>
      <c r="M72" t="s">
        <v>76</v>
      </c>
      <c r="N72" t="str">
        <f>VLOOKUP(M72,class!A$1:B$370,2,FALSE)</f>
        <v>Shire district</v>
      </c>
      <c r="O72" s="22" t="str">
        <f>IFERROR(IFERROR(VLOOKUP(M72,classifications!$A$3:$B$340,2,FALSE),VLOOKUP(N72,'higher class'!$A$2:$B$33,2,FALSE)),"")</f>
        <v xml:space="preserve">Mainly Rural (rural including hub towns &gt;=80%) </v>
      </c>
      <c r="P72" s="7">
        <f t="shared" ref="P72:P135" si="15">VLOOKUP($M72,$B$7:$E$431,4,FALSE)</f>
        <v>7.59</v>
      </c>
      <c r="Q72" s="49">
        <f t="shared" si="11"/>
        <v>37</v>
      </c>
      <c r="R72" s="49">
        <f t="shared" si="12"/>
        <v>37</v>
      </c>
      <c r="Z72" s="7"/>
      <c r="AQ72" t="s">
        <v>257</v>
      </c>
      <c r="AR72" s="2">
        <f t="shared" si="13"/>
        <v>41</v>
      </c>
      <c r="AS72" s="5">
        <f t="array" ref="AS72">INDEX($AR$1:$AR$91,MATCH(SMALL(COUNTIF($AR$1:$AR$91,"&lt;"&amp;$AR$1:$AR$91),ROW($AR72:$AS72)),COUNTIF($AR$1:$AR$91,"&lt;"&amp;$AR$1:$AR$91),0))</f>
        <v>74</v>
      </c>
      <c r="AT72" s="50" t="str">
        <f t="array" ref="AT72">INDEX($AQ$1:$AQ$91,SMALL(IF($AR$1:$AR$91=$AS72,ROW($AR$1:$AR$91)),COUNTIF($AS$1:$AS72,$AS72)),1)</f>
        <v>Leicester</v>
      </c>
      <c r="AU72" s="105">
        <f t="shared" si="14"/>
        <v>72</v>
      </c>
    </row>
    <row r="73" spans="1:47" ht="14.4" x14ac:dyDescent="0.3">
      <c r="A73" s="22" t="s">
        <v>430</v>
      </c>
      <c r="B73" s="23" t="s">
        <v>332</v>
      </c>
      <c r="C73" s="22" t="str">
        <f>IFERROR(IFERROR(VLOOKUP(B73,classifications!$A$3:$B$330,2,FALSE),VLOOKUP(B73,'higher class'!$A$2:$B$33,2,FALSE)),"")</f>
        <v>Urban with City and Town</v>
      </c>
      <c r="D73" s="22" t="str">
        <f>VLOOKUP(B73,region!$A$1:$B$344,2,FALSE)</f>
        <v>YH</v>
      </c>
      <c r="E73" s="17">
        <f>VLOOKUP(B73,worthwhileALL!$B$8:$N$431,VLOOKUP(frontsheet!$B$11,years!$A$1:$B$12,2,FALSE),FALSE)</f>
        <v>7.68</v>
      </c>
      <c r="F73" s="9"/>
      <c r="G73" s="9"/>
      <c r="H73" s="9"/>
      <c r="I73" s="21"/>
      <c r="M73" t="s">
        <v>77</v>
      </c>
      <c r="N73" t="str">
        <f>VLOOKUP(M73,class!A$1:B$370,2,FALSE)</f>
        <v>Shire district</v>
      </c>
      <c r="O73" s="22" t="str">
        <f>IFERROR(IFERROR(VLOOKUP(M73,classifications!$A$3:$B$340,2,FALSE),VLOOKUP(N73,'higher class'!$A$2:$B$33,2,FALSE)),"")</f>
        <v>Urban with City and Town</v>
      </c>
      <c r="P73" s="7">
        <f t="shared" si="15"/>
        <v>8.16</v>
      </c>
      <c r="Q73" s="49">
        <f t="shared" si="11"/>
        <v>6</v>
      </c>
      <c r="R73" s="49">
        <f t="shared" si="12"/>
        <v>6</v>
      </c>
      <c r="Z73" s="7"/>
      <c r="AQ73" t="s">
        <v>260</v>
      </c>
      <c r="AR73" s="2">
        <f t="shared" si="13"/>
        <v>13</v>
      </c>
      <c r="AS73" s="5">
        <f t="array" ref="AS73">INDEX($AR$1:$AR$91,MATCH(SMALL(COUNTIF($AR$1:$AR$91,"&lt;"&amp;$AR$1:$AR$91),ROW($AR73:$AS73)),COUNTIF($AR$1:$AR$91,"&lt;"&amp;$AR$1:$AR$91),0))</f>
        <v>74</v>
      </c>
      <c r="AT73" s="50" t="str">
        <f t="array" ref="AT73">INDEX($AQ$1:$AQ$91,SMALL(IF($AR$1:$AR$91=$AS73,ROW($AR$1:$AR$91)),COUNTIF($AS$1:$AS73,$AS73)),1)</f>
        <v>Stoke-on-Trent</v>
      </c>
      <c r="AU73" s="105">
        <f t="shared" si="14"/>
        <v>72</v>
      </c>
    </row>
    <row r="74" spans="1:47" ht="14.4" x14ac:dyDescent="0.3">
      <c r="A74" s="22" t="s">
        <v>431</v>
      </c>
      <c r="B74" s="23" t="s">
        <v>344</v>
      </c>
      <c r="C74" s="22" t="str">
        <f>IFERROR(IFERROR(VLOOKUP(B74,classifications!$A$3:$B$330,2,FALSE),VLOOKUP(B74,'higher class'!$A$2:$B$33,2,FALSE)),"")</f>
        <v>Predominantly Rural</v>
      </c>
      <c r="D74" s="22" t="str">
        <f>VLOOKUP(B74,region!$A$1:$B$344,2,FALSE)</f>
        <v>YH</v>
      </c>
      <c r="E74" s="17">
        <f>VLOOKUP(B74,worthwhileALL!$B$8:$N$431,VLOOKUP(frontsheet!$B$11,years!$A$1:$B$12,2,FALSE),FALSE)</f>
        <v>7.85</v>
      </c>
      <c r="F74" s="9"/>
      <c r="G74" s="9"/>
      <c r="H74" s="9"/>
      <c r="I74" s="21"/>
      <c r="M74" t="s">
        <v>78</v>
      </c>
      <c r="N74" t="str">
        <f>VLOOKUP(M74,class!A$1:B$370,2,FALSE)</f>
        <v>London borough</v>
      </c>
      <c r="O74" s="22" t="str">
        <f>IFERROR(IFERROR(VLOOKUP(M74,classifications!$A$3:$B$340,2,FALSE),VLOOKUP(N74,'higher class'!$A$2:$B$33,2,FALSE)),"")</f>
        <v>Urban with Major Conurbation</v>
      </c>
      <c r="P74" s="7">
        <f t="shared" si="15"/>
        <v>7.64</v>
      </c>
      <c r="Q74" s="49">
        <f t="shared" si="11"/>
        <v>44</v>
      </c>
      <c r="R74" s="49">
        <f t="shared" si="12"/>
        <v>44</v>
      </c>
      <c r="Z74" s="7"/>
      <c r="AQ74" t="s">
        <v>265</v>
      </c>
      <c r="AR74" s="2">
        <f t="shared" si="13"/>
        <v>10</v>
      </c>
      <c r="AS74" s="5">
        <f t="array" ref="AS74">INDEX($AR$1:$AR$91,MATCH(SMALL(COUNTIF($AR$1:$AR$91,"&lt;"&amp;$AR$1:$AR$91),ROW($AR74:$AS74)),COUNTIF($AR$1:$AR$91,"&lt;"&amp;$AR$1:$AR$91),0))</f>
        <v>76</v>
      </c>
      <c r="AT74" s="50" t="str">
        <f t="array" ref="AT74">INDEX($AQ$1:$AQ$91,SMALL(IF($AR$1:$AR$91=$AS74,ROW($AR$1:$AR$91)),COUNTIF($AS$1:$AS74,$AS74)),1)</f>
        <v>Southampton</v>
      </c>
      <c r="AU74" s="105">
        <f t="shared" si="14"/>
        <v>74</v>
      </c>
    </row>
    <row r="75" spans="1:47" ht="14.4" x14ac:dyDescent="0.3">
      <c r="A75" s="22" t="s">
        <v>432</v>
      </c>
      <c r="B75" s="23" t="s">
        <v>76</v>
      </c>
      <c r="C75" s="22" t="str">
        <f>IFERROR(IFERROR(VLOOKUP(B75,classifications!$A$3:$B$330,2,FALSE),VLOOKUP(B75,'higher class'!$A$2:$B$33,2,FALSE)),"")</f>
        <v xml:space="preserve">Mainly Rural (rural including hub towns &gt;=80%) </v>
      </c>
      <c r="D75" s="22" t="str">
        <f>VLOOKUP(B75,region!$A$1:$B$344,2,FALSE)</f>
        <v>YH</v>
      </c>
      <c r="E75" s="17">
        <f>VLOOKUP(B75,worthwhileALL!$B$8:$N$431,VLOOKUP(frontsheet!$B$11,years!$A$1:$B$12,2,FALSE),FALSE)</f>
        <v>7.59</v>
      </c>
      <c r="F75" s="9"/>
      <c r="G75" s="9"/>
      <c r="H75" s="9"/>
      <c r="I75" s="21"/>
      <c r="M75" t="s">
        <v>79</v>
      </c>
      <c r="N75" t="str">
        <f>VLOOKUP(M75,class!A$1:B$370,2,FALSE)</f>
        <v>Shire district</v>
      </c>
      <c r="O75" s="22" t="str">
        <f>IFERROR(IFERROR(VLOOKUP(M75,classifications!$A$3:$B$340,2,FALSE),VLOOKUP(N75,'higher class'!$A$2:$B$33,2,FALSE)),"")</f>
        <v>Urban with Significant Rural (rural including hub towns 26-49%)</v>
      </c>
      <c r="P75" s="7">
        <f t="shared" si="15"/>
        <v>7.92</v>
      </c>
      <c r="Q75" s="49">
        <f t="shared" si="11"/>
        <v>17</v>
      </c>
      <c r="R75" s="49">
        <f t="shared" si="12"/>
        <v>17</v>
      </c>
      <c r="Z75" s="7"/>
      <c r="AQ75" t="s">
        <v>267</v>
      </c>
      <c r="AR75" s="2">
        <f t="shared" si="13"/>
        <v>69</v>
      </c>
      <c r="AS75" s="5">
        <f t="array" ref="AS75">INDEX($AR$1:$AR$91,MATCH(SMALL(COUNTIF($AR$1:$AR$91,"&lt;"&amp;$AR$1:$AR$91),ROW($AR75:$AS75)),COUNTIF($AR$1:$AR$91,"&lt;"&amp;$AR$1:$AR$91),0))</f>
        <v>77</v>
      </c>
      <c r="AT75" s="50" t="str">
        <f t="array" ref="AT75">INDEX($AQ$1:$AQ$91,SMALL(IF($AR$1:$AR$91=$AS75,ROW($AR$1:$AR$91)),COUNTIF($AS$1:$AS75,$AS75)),1)</f>
        <v>Charnwood</v>
      </c>
      <c r="AU75" s="105">
        <f t="shared" si="14"/>
        <v>75</v>
      </c>
    </row>
    <row r="76" spans="1:47" ht="14.4" x14ac:dyDescent="0.3">
      <c r="A76" s="22" t="s">
        <v>433</v>
      </c>
      <c r="B76" s="23" t="s">
        <v>122</v>
      </c>
      <c r="C76" s="22" t="str">
        <f>IFERROR(IFERROR(VLOOKUP(B76,classifications!$A$3:$B$330,2,FALSE),VLOOKUP(B76,'higher class'!$A$2:$B$33,2,FALSE)),"")</f>
        <v xml:space="preserve">Mainly Rural (rural including hub towns &gt;=80%) </v>
      </c>
      <c r="D76" s="22" t="str">
        <f>VLOOKUP(B76,region!$A$1:$B$344,2,FALSE)</f>
        <v>YH</v>
      </c>
      <c r="E76" s="17">
        <f>VLOOKUP(B76,worthwhileALL!$B$8:$N$431,VLOOKUP(frontsheet!$B$11,years!$A$1:$B$12,2,FALSE),FALSE)</f>
        <v>7.48</v>
      </c>
      <c r="F76" s="9"/>
      <c r="G76" s="9"/>
      <c r="H76" s="9"/>
      <c r="I76" s="21"/>
      <c r="M76" t="s">
        <v>80</v>
      </c>
      <c r="N76" t="str">
        <f>VLOOKUP(M76,class!A$1:B$370,2,FALSE)</f>
        <v>Unitary authority</v>
      </c>
      <c r="O76" s="22" t="str">
        <f>IFERROR(IFERROR(VLOOKUP(M76,classifications!$A$3:$B$340,2,FALSE),VLOOKUP(N76,'higher class'!$A$2:$B$33,2,FALSE)),"")</f>
        <v>Urban with City and Town</v>
      </c>
      <c r="P76" s="7">
        <f t="shared" si="15"/>
        <v>7.63</v>
      </c>
      <c r="Q76" s="49">
        <f t="shared" si="11"/>
        <v>67</v>
      </c>
      <c r="R76" s="49">
        <f t="shared" si="12"/>
        <v>67</v>
      </c>
      <c r="Z76" s="7"/>
      <c r="AQ76" t="s">
        <v>268</v>
      </c>
      <c r="AR76" s="2">
        <f t="shared" si="13"/>
        <v>74</v>
      </c>
      <c r="AS76" s="5">
        <f t="array" ref="AS76">INDEX($AR$1:$AR$91,MATCH(SMALL(COUNTIF($AR$1:$AR$91,"&lt;"&amp;$AR$1:$AR$91),ROW($AR76:$AS76)),COUNTIF($AR$1:$AR$91,"&lt;"&amp;$AR$1:$AR$91),0))</f>
        <v>78</v>
      </c>
      <c r="AT76" s="50" t="str">
        <f t="array" ref="AT76">INDEX($AQ$1:$AQ$91,SMALL(IF($AR$1:$AR$91=$AS76,ROW($AR$1:$AR$91)),COUNTIF($AS$1:$AS76,$AS76)),1)</f>
        <v>Peterborough</v>
      </c>
      <c r="AU76" s="105">
        <f t="shared" si="14"/>
        <v>76</v>
      </c>
    </row>
    <row r="77" spans="1:47" ht="14.4" x14ac:dyDescent="0.3">
      <c r="A77" s="22" t="s">
        <v>434</v>
      </c>
      <c r="B77" s="23" t="s">
        <v>127</v>
      </c>
      <c r="C77" s="22" t="str">
        <f>IFERROR(IFERROR(VLOOKUP(B77,classifications!$A$3:$B$330,2,FALSE),VLOOKUP(B77,'higher class'!$A$2:$B$33,2,FALSE)),"")</f>
        <v>Urban with Significant Rural (rural including hub towns 26-49%)</v>
      </c>
      <c r="D77" s="22" t="str">
        <f>VLOOKUP(B77,region!$A$1:$B$344,2,FALSE)</f>
        <v>YH</v>
      </c>
      <c r="E77" s="17">
        <f>VLOOKUP(B77,worthwhileALL!$B$8:$N$431,VLOOKUP(frontsheet!$B$11,years!$A$1:$B$12,2,FALSE),FALSE)</f>
        <v>7.7</v>
      </c>
      <c r="F77" s="9"/>
      <c r="G77" s="9"/>
      <c r="H77" s="9"/>
      <c r="I77" s="21"/>
      <c r="M77" t="s">
        <v>81</v>
      </c>
      <c r="N77" t="str">
        <f>VLOOKUP(M77,class!A$1:B$370,2,FALSE)</f>
        <v>Shire district</v>
      </c>
      <c r="O77" s="22" t="str">
        <f>IFERROR(IFERROR(VLOOKUP(M77,classifications!$A$3:$B$340,2,FALSE),VLOOKUP(N77,'higher class'!$A$2:$B$33,2,FALSE)),"")</f>
        <v>Urban with Major Conurbation</v>
      </c>
      <c r="P77" s="7">
        <f t="shared" si="15"/>
        <v>8.33</v>
      </c>
      <c r="Q77" s="49">
        <f t="shared" si="11"/>
        <v>4</v>
      </c>
      <c r="R77" s="49">
        <f t="shared" si="12"/>
        <v>4</v>
      </c>
      <c r="Z77" s="7"/>
      <c r="AQ77" t="s">
        <v>273</v>
      </c>
      <c r="AR77" s="2">
        <f t="shared" si="13"/>
        <v>34</v>
      </c>
      <c r="AS77" s="5">
        <f t="array" ref="AS77">INDEX($AR$1:$AR$91,MATCH(SMALL(COUNTIF($AR$1:$AR$91,"&lt;"&amp;$AR$1:$AR$91),ROW($AR77:$AS77)),COUNTIF($AR$1:$AR$91,"&lt;"&amp;$AR$1:$AR$91),0))</f>
        <v>78</v>
      </c>
      <c r="AT77" s="50" t="str">
        <f t="array" ref="AT77">INDEX($AQ$1:$AQ$91,SMALL(IF($AR$1:$AR$91=$AS77,ROW($AR$1:$AR$91)),COUNTIF($AS$1:$AS77,$AS77)),1)</f>
        <v>Rochford</v>
      </c>
      <c r="AU77" s="105">
        <f t="shared" si="14"/>
        <v>76</v>
      </c>
    </row>
    <row r="78" spans="1:47" ht="14.4" x14ac:dyDescent="0.3">
      <c r="A78" s="22" t="s">
        <v>435</v>
      </c>
      <c r="B78" s="23" t="s">
        <v>218</v>
      </c>
      <c r="C78" s="22" t="str">
        <f>IFERROR(IFERROR(VLOOKUP(B78,classifications!$A$3:$B$330,2,FALSE),VLOOKUP(B78,'higher class'!$A$2:$B$33,2,FALSE)),"")</f>
        <v xml:space="preserve">Mainly Rural (rural including hub towns &gt;=80%) </v>
      </c>
      <c r="D78" s="22" t="str">
        <f>VLOOKUP(B78,region!$A$1:$B$344,2,FALSE)</f>
        <v>YH</v>
      </c>
      <c r="E78" s="17" t="str">
        <f>VLOOKUP(B78,worthwhileALL!$B$8:$N$431,VLOOKUP(frontsheet!$B$11,years!$A$1:$B$12,2,FALSE),FALSE)</f>
        <v>x</v>
      </c>
      <c r="F78" s="9"/>
      <c r="G78" s="9"/>
      <c r="H78" s="9"/>
      <c r="I78" s="21"/>
      <c r="M78" t="s">
        <v>83</v>
      </c>
      <c r="N78" t="str">
        <f>VLOOKUP(M78,class!A$1:B$370,2,FALSE)</f>
        <v>Unitary authority</v>
      </c>
      <c r="O78" s="22" t="str">
        <f>IFERROR(IFERROR(VLOOKUP(M78,classifications!$A$3:$B$340,2,FALSE),VLOOKUP(N78,'higher class'!$A$2:$B$33,2,FALSE)),"")</f>
        <v>Urban with City and Town</v>
      </c>
      <c r="P78" s="7">
        <f t="shared" si="15"/>
        <v>7.65</v>
      </c>
      <c r="Q78" s="49">
        <f t="shared" si="11"/>
        <v>63</v>
      </c>
      <c r="R78" s="49">
        <f t="shared" si="12"/>
        <v>63</v>
      </c>
      <c r="Z78" s="7"/>
      <c r="AQ78" t="s">
        <v>276</v>
      </c>
      <c r="AR78" s="2">
        <f t="shared" si="13"/>
        <v>53</v>
      </c>
      <c r="AS78" s="5">
        <f t="array" ref="AS78">INDEX($AR$1:$AR$91,MATCH(SMALL(COUNTIF($AR$1:$AR$91,"&lt;"&amp;$AR$1:$AR$91),ROW($AR78:$AS78)),COUNTIF($AR$1:$AR$91,"&lt;"&amp;$AR$1:$AR$91),0))</f>
        <v>80</v>
      </c>
      <c r="AT78" s="50" t="str">
        <f t="array" ref="AT78">INDEX($AQ$1:$AQ$91,SMALL(IF($AR$1:$AR$91=$AS78,ROW($AR$1:$AR$91)),COUNTIF($AS$1:$AS78,$AS78)),1)</f>
        <v>Cambridge</v>
      </c>
      <c r="AU78" s="105">
        <f t="shared" si="14"/>
        <v>78</v>
      </c>
    </row>
    <row r="79" spans="1:47" ht="14.4" x14ac:dyDescent="0.3">
      <c r="A79" s="22" t="s">
        <v>436</v>
      </c>
      <c r="B79" s="23" t="s">
        <v>229</v>
      </c>
      <c r="C79" s="22" t="str">
        <f>IFERROR(IFERROR(VLOOKUP(B79,classifications!$A$3:$B$330,2,FALSE),VLOOKUP(B79,'higher class'!$A$2:$B$33,2,FALSE)),"")</f>
        <v xml:space="preserve">Mainly Rural (rural including hub towns &gt;=80%) </v>
      </c>
      <c r="D79" s="22" t="str">
        <f>VLOOKUP(B79,region!$A$1:$B$344,2,FALSE)</f>
        <v>YH</v>
      </c>
      <c r="E79" s="17">
        <f>VLOOKUP(B79,worthwhileALL!$B$8:$N$431,VLOOKUP(frontsheet!$B$11,years!$A$1:$B$12,2,FALSE),FALSE)</f>
        <v>7.9</v>
      </c>
      <c r="F79" s="9"/>
      <c r="G79" s="9"/>
      <c r="H79" s="9"/>
      <c r="I79" s="21"/>
      <c r="M79" t="s">
        <v>84</v>
      </c>
      <c r="N79" t="str">
        <f>VLOOKUP(M79,class!A$1:B$370,2,FALSE)</f>
        <v>Shire district</v>
      </c>
      <c r="O79" s="22" t="str">
        <f>IFERROR(IFERROR(VLOOKUP(M79,classifications!$A$3:$B$340,2,FALSE),VLOOKUP(N79,'higher class'!$A$2:$B$33,2,FALSE)),"")</f>
        <v xml:space="preserve">Mainly Rural (rural including hub towns &gt;=80%) </v>
      </c>
      <c r="P79" s="7">
        <f t="shared" si="15"/>
        <v>8.14</v>
      </c>
      <c r="Q79" s="49">
        <f t="shared" si="11"/>
        <v>10</v>
      </c>
      <c r="R79" s="49">
        <f t="shared" si="12"/>
        <v>10</v>
      </c>
      <c r="Z79" s="7"/>
      <c r="AQ79" t="s">
        <v>278</v>
      </c>
      <c r="AR79" s="2">
        <f t="shared" si="13"/>
        <v>34</v>
      </c>
      <c r="AS79" s="5">
        <f t="array" ref="AS79">INDEX($AR$1:$AR$91,MATCH(SMALL(COUNTIF($AR$1:$AR$91,"&lt;"&amp;$AR$1:$AR$91),ROW($AR79:$AS79)),COUNTIF($AR$1:$AR$91,"&lt;"&amp;$AR$1:$AR$91),0))</f>
        <v>81</v>
      </c>
      <c r="AT79" s="50" t="str">
        <f t="array" ref="AT79">INDEX($AQ$1:$AQ$91,SMALL(IF($AR$1:$AR$91=$AS79,ROW($AR$1:$AR$91)),COUNTIF($AS$1:$AS79,$AS79)),1)</f>
        <v>Preston</v>
      </c>
      <c r="AU79" s="105">
        <f t="shared" si="14"/>
        <v>79</v>
      </c>
    </row>
    <row r="80" spans="1:47" ht="14.4" x14ac:dyDescent="0.3">
      <c r="A80" s="22" t="s">
        <v>437</v>
      </c>
      <c r="B80" s="23" t="s">
        <v>232</v>
      </c>
      <c r="C80" s="22" t="str">
        <f>IFERROR(IFERROR(VLOOKUP(B80,classifications!$A$3:$B$330,2,FALSE),VLOOKUP(B80,'higher class'!$A$2:$B$33,2,FALSE)),"")</f>
        <v>Urban with Significant Rural (rural including hub towns 26-49%)</v>
      </c>
      <c r="D80" s="22" t="str">
        <f>VLOOKUP(B80,region!$A$1:$B$344,2,FALSE)</f>
        <v>YH</v>
      </c>
      <c r="E80" s="17">
        <f>VLOOKUP(B80,worthwhileALL!$B$8:$N$431,VLOOKUP(frontsheet!$B$11,years!$A$1:$B$12,2,FALSE),FALSE)</f>
        <v>8.18</v>
      </c>
      <c r="F80" s="9"/>
      <c r="G80" s="9"/>
      <c r="H80" s="9"/>
      <c r="I80" s="21"/>
      <c r="M80" t="s">
        <v>85</v>
      </c>
      <c r="N80" t="str">
        <f>VLOOKUP(M80,class!A$1:B$370,2,FALSE)</f>
        <v>Metropolitan district</v>
      </c>
      <c r="O80" s="22" t="str">
        <f>IFERROR(IFERROR(VLOOKUP(M80,classifications!$A$3:$B$340,2,FALSE),VLOOKUP(N80,'higher class'!$A$2:$B$33,2,FALSE)),"")</f>
        <v>Urban with Minor Conurbation</v>
      </c>
      <c r="P80" s="7">
        <f t="shared" si="15"/>
        <v>7.94</v>
      </c>
      <c r="Q80" s="49">
        <f t="shared" si="11"/>
        <v>1</v>
      </c>
      <c r="R80" s="49">
        <f t="shared" si="12"/>
        <v>1</v>
      </c>
      <c r="Z80" s="7"/>
      <c r="AQ80" t="s">
        <v>282</v>
      </c>
      <c r="AR80" s="2">
        <f t="shared" si="13"/>
        <v>30</v>
      </c>
      <c r="AS80" s="5">
        <f t="array" ref="AS80">INDEX($AR$1:$AR$91,MATCH(SMALL(COUNTIF($AR$1:$AR$91,"&lt;"&amp;$AR$1:$AR$91),ROW($AR80:$AS80)),COUNTIF($AR$1:$AR$91,"&lt;"&amp;$AR$1:$AR$91),0))</f>
        <v>82</v>
      </c>
      <c r="AT80" s="50" t="str">
        <f t="array" ref="AT80">INDEX($AQ$1:$AQ$91,SMALL(IF($AR$1:$AR$91=$AS80,ROW($AR$1:$AR$91)),COUNTIF($AS$1:$AS80,$AS80)),1)</f>
        <v>Hyndburn</v>
      </c>
      <c r="AU80" s="105">
        <f t="shared" si="14"/>
        <v>80</v>
      </c>
    </row>
    <row r="81" spans="1:47" ht="14.4" x14ac:dyDescent="0.3">
      <c r="A81" s="22" t="s">
        <v>438</v>
      </c>
      <c r="B81" s="23" t="s">
        <v>235</v>
      </c>
      <c r="C81" s="22" t="str">
        <f>IFERROR(IFERROR(VLOOKUP(B81,classifications!$A$3:$B$330,2,FALSE),VLOOKUP(B81,'higher class'!$A$2:$B$33,2,FALSE)),"")</f>
        <v xml:space="preserve">Mainly Rural (rural including hub towns &gt;=80%) </v>
      </c>
      <c r="D81" s="22" t="str">
        <f>VLOOKUP(B81,region!$A$1:$B$344,2,FALSE)</f>
        <v>YH</v>
      </c>
      <c r="E81" s="17">
        <f>VLOOKUP(B81,worthwhileALL!$B$8:$N$431,VLOOKUP(frontsheet!$B$11,years!$A$1:$B$12,2,FALSE),FALSE)</f>
        <v>8</v>
      </c>
      <c r="F81" s="9"/>
      <c r="G81" s="9"/>
      <c r="H81" s="9"/>
      <c r="I81" s="21"/>
      <c r="M81" t="s">
        <v>336</v>
      </c>
      <c r="N81" t="str">
        <f>VLOOKUP(M81,class!A$1:B$370,2,FALSE)</f>
        <v>Unitary authority</v>
      </c>
      <c r="O81" s="22" t="str">
        <f>IFERROR(IFERROR(VLOOKUP(M81,classifications!$A$3:$B$340,2,FALSE),VLOOKUP(N81,'higher class'!$A$2:$B$33,2,FALSE)),"")</f>
        <v xml:space="preserve">Largely Rural (rural including hub towns 50-79%) </v>
      </c>
      <c r="P81" s="7">
        <f t="shared" si="15"/>
        <v>7.88</v>
      </c>
      <c r="Q81" s="49">
        <f t="shared" si="11"/>
        <v>19</v>
      </c>
      <c r="R81" s="49">
        <f t="shared" si="12"/>
        <v>19</v>
      </c>
      <c r="Z81" s="7"/>
      <c r="AQ81" t="s">
        <v>286</v>
      </c>
      <c r="AR81" s="2">
        <f t="shared" si="13"/>
        <v>27</v>
      </c>
      <c r="AS81" s="5">
        <f t="array" ref="AS81">INDEX($AR$1:$AR$91,MATCH(SMALL(COUNTIF($AR$1:$AR$91,"&lt;"&amp;$AR$1:$AR$91),ROW($AR81:$AS81)),COUNTIF($AR$1:$AR$91,"&lt;"&amp;$AR$1:$AR$91),0))</f>
        <v>83</v>
      </c>
      <c r="AT81" s="50" t="str">
        <f t="array" ref="AT81">INDEX($AQ$1:$AQ$91,SMALL(IF($AR$1:$AR$91=$AS81,ROW($AR$1:$AR$91)),COUNTIF($AS$1:$AS81,$AS81)),1)</f>
        <v>Bristol, City of</v>
      </c>
      <c r="AU81" s="105">
        <f t="shared" si="14"/>
        <v>81</v>
      </c>
    </row>
    <row r="82" spans="1:47" ht="14.4" x14ac:dyDescent="0.3">
      <c r="A82" s="22" t="s">
        <v>439</v>
      </c>
      <c r="B82" s="23" t="s">
        <v>18</v>
      </c>
      <c r="C82" s="22" t="str">
        <f>IFERROR(IFERROR(VLOOKUP(B82,classifications!$A$3:$B$330,2,FALSE),VLOOKUP(B82,'higher class'!$A$2:$B$33,2,FALSE)),"")</f>
        <v>Urban with Minor Conurbation</v>
      </c>
      <c r="D82" s="22" t="str">
        <f>VLOOKUP(B82,region!$A$1:$B$344,2,FALSE)</f>
        <v>YH</v>
      </c>
      <c r="E82" s="17">
        <f>VLOOKUP(B82,worthwhileALL!$B$8:$N$431,VLOOKUP(frontsheet!$B$11,years!$A$1:$B$12,2,FALSE),FALSE)</f>
        <v>7.54</v>
      </c>
      <c r="F82" s="9"/>
      <c r="G82" s="9"/>
      <c r="H82" s="9"/>
      <c r="I82" s="21"/>
      <c r="M82" t="s">
        <v>86</v>
      </c>
      <c r="N82" t="str">
        <f>VLOOKUP(M82,class!A$1:B$370,2,FALSE)</f>
        <v>Shire district</v>
      </c>
      <c r="O82" s="22" t="str">
        <f>IFERROR(IFERROR(VLOOKUP(M82,classifications!$A$3:$B$340,2,FALSE),VLOOKUP(N82,'higher class'!$A$2:$B$33,2,FALSE)),"")</f>
        <v>Urban with Significant Rural (rural including hub towns 26-49%)</v>
      </c>
      <c r="P82" s="7">
        <f t="shared" si="15"/>
        <v>7.58</v>
      </c>
      <c r="Q82" s="49">
        <f t="shared" si="11"/>
        <v>47</v>
      </c>
      <c r="R82" s="49">
        <f t="shared" si="12"/>
        <v>47</v>
      </c>
      <c r="Z82" s="7"/>
      <c r="AQ82" t="s">
        <v>290</v>
      </c>
      <c r="AR82" s="2">
        <f t="shared" si="13"/>
        <v>25</v>
      </c>
      <c r="AS82" s="5">
        <f t="array" ref="AS82">INDEX($AR$1:$AR$91,MATCH(SMALL(COUNTIF($AR$1:$AR$91,"&lt;"&amp;$AR$1:$AR$91),ROW($AR82:$AS82)),COUNTIF($AR$1:$AR$91,"&lt;"&amp;$AR$1:$AR$91),0))</f>
        <v>83</v>
      </c>
      <c r="AT82" s="50" t="str">
        <f t="array" ref="AT82">INDEX($AQ$1:$AQ$91,SMALL(IF($AR$1:$AR$91=$AS82,ROW($AR$1:$AR$91)),COUNTIF($AS$1:$AS82,$AS82)),1)</f>
        <v>Chesterfield</v>
      </c>
      <c r="AU82" s="105">
        <f t="shared" si="14"/>
        <v>81</v>
      </c>
    </row>
    <row r="83" spans="1:47" ht="14.4" x14ac:dyDescent="0.3">
      <c r="A83" s="22" t="s">
        <v>440</v>
      </c>
      <c r="B83" s="23" t="s">
        <v>85</v>
      </c>
      <c r="C83" s="22" t="str">
        <f>IFERROR(IFERROR(VLOOKUP(B83,classifications!$A$3:$B$330,2,FALSE),VLOOKUP(B83,'higher class'!$A$2:$B$33,2,FALSE)),"")</f>
        <v>Urban with Minor Conurbation</v>
      </c>
      <c r="D83" s="22" t="str">
        <f>VLOOKUP(B83,region!$A$1:$B$344,2,FALSE)</f>
        <v>YH</v>
      </c>
      <c r="E83" s="17">
        <f>VLOOKUP(B83,worthwhileALL!$B$8:$N$431,VLOOKUP(frontsheet!$B$11,years!$A$1:$B$12,2,FALSE),FALSE)</f>
        <v>7.94</v>
      </c>
      <c r="F83" s="9"/>
      <c r="G83" s="9"/>
      <c r="H83" s="9"/>
      <c r="I83" s="21"/>
      <c r="M83" t="s">
        <v>87</v>
      </c>
      <c r="N83" t="str">
        <f>VLOOKUP(M83,class!A$1:B$370,2,FALSE)</f>
        <v>Metropolitan district</v>
      </c>
      <c r="O83" s="22" t="str">
        <f>IFERROR(IFERROR(VLOOKUP(M83,classifications!$A$3:$B$340,2,FALSE),VLOOKUP(N83,'higher class'!$A$2:$B$33,2,FALSE)),"")</f>
        <v>Urban with Major Conurbation</v>
      </c>
      <c r="P83" s="7">
        <f t="shared" si="15"/>
        <v>7.84</v>
      </c>
      <c r="Q83" s="49">
        <f t="shared" si="11"/>
        <v>15</v>
      </c>
      <c r="R83" s="49">
        <f t="shared" si="12"/>
        <v>15</v>
      </c>
      <c r="Z83" s="7"/>
      <c r="AQ83" t="s">
        <v>297</v>
      </c>
      <c r="AR83" s="2">
        <f t="shared" si="13"/>
        <v>58</v>
      </c>
      <c r="AS83" s="5">
        <f t="array" ref="AS83">INDEX($AR$1:$AR$91,MATCH(SMALL(COUNTIF($AR$1:$AR$91,"&lt;"&amp;$AR$1:$AR$91),ROW($AR83:$AS83)),COUNTIF($AR$1:$AR$91,"&lt;"&amp;$AR$1:$AR$91),0))</f>
        <v>85</v>
      </c>
      <c r="AT83" s="50" t="str">
        <f t="array" ref="AT83">INDEX($AQ$1:$AQ$91,SMALL(IF($AR$1:$AR$91=$AS83,ROW($AR$1:$AR$91)),COUNTIF($AS$1:$AS83,$AS83)),1)</f>
        <v>Hastings</v>
      </c>
      <c r="AU83" s="105">
        <f t="shared" si="14"/>
        <v>83</v>
      </c>
    </row>
    <row r="84" spans="1:47" ht="14.4" x14ac:dyDescent="0.3">
      <c r="A84" s="22" t="s">
        <v>441</v>
      </c>
      <c r="B84" s="23" t="s">
        <v>223</v>
      </c>
      <c r="C84" s="22" t="str">
        <f>IFERROR(IFERROR(VLOOKUP(B84,classifications!$A$3:$B$330,2,FALSE),VLOOKUP(B84,'higher class'!$A$2:$B$33,2,FALSE)),"")</f>
        <v>Urban with Minor Conurbation</v>
      </c>
      <c r="D84" s="22" t="str">
        <f>VLOOKUP(B84,region!$A$1:$B$344,2,FALSE)</f>
        <v>YH</v>
      </c>
      <c r="E84" s="17">
        <f>VLOOKUP(B84,worthwhileALL!$B$8:$N$431,VLOOKUP(frontsheet!$B$11,years!$A$1:$B$12,2,FALSE),FALSE)</f>
        <v>7.74</v>
      </c>
      <c r="F84" s="9"/>
      <c r="G84" s="9"/>
      <c r="H84" s="9"/>
      <c r="I84" s="21"/>
      <c r="M84" t="s">
        <v>88</v>
      </c>
      <c r="N84" t="str">
        <f>VLOOKUP(M84,class!A$1:B$370,2,FALSE)</f>
        <v>London borough</v>
      </c>
      <c r="O84" s="22" t="str">
        <f>IFERROR(IFERROR(VLOOKUP(M84,classifications!$A$3:$B$340,2,FALSE),VLOOKUP(N84,'higher class'!$A$2:$B$33,2,FALSE)),"")</f>
        <v>Urban with Major Conurbation</v>
      </c>
      <c r="P84" s="7">
        <f t="shared" si="15"/>
        <v>7.48</v>
      </c>
      <c r="Q84" s="49">
        <f t="shared" si="11"/>
        <v>62</v>
      </c>
      <c r="R84" s="49">
        <f t="shared" si="12"/>
        <v>62</v>
      </c>
      <c r="Z84" s="7"/>
      <c r="AQ84" t="s">
        <v>301</v>
      </c>
      <c r="AR84" s="2">
        <f t="shared" si="13"/>
        <v>57</v>
      </c>
      <c r="AS84" s="5">
        <f t="array" ref="AS84">INDEX($AR$1:$AR$91,MATCH(SMALL(COUNTIF($AR$1:$AR$91,"&lt;"&amp;$AR$1:$AR$91),ROW($AR84:$AS84)),COUNTIF($AR$1:$AR$91,"&lt;"&amp;$AR$1:$AR$91),0))</f>
        <v>86</v>
      </c>
      <c r="AT84" s="50" t="str">
        <f t="array" ref="AT84">INDEX($AQ$1:$AQ$91,SMALL(IF($AR$1:$AR$91=$AS84,ROW($AR$1:$AR$91)),COUNTIF($AS$1:$AS84,$AS84)),1)</f>
        <v>Eastbourne</v>
      </c>
      <c r="AU84" s="105">
        <f t="shared" si="14"/>
        <v>84</v>
      </c>
    </row>
    <row r="85" spans="1:47" ht="14.4" x14ac:dyDescent="0.3">
      <c r="A85" s="22" t="s">
        <v>442</v>
      </c>
      <c r="B85" s="23" t="s">
        <v>237</v>
      </c>
      <c r="C85" s="22" t="str">
        <f>IFERROR(IFERROR(VLOOKUP(B85,classifications!$A$3:$B$330,2,FALSE),VLOOKUP(B85,'higher class'!$A$2:$B$33,2,FALSE)),"")</f>
        <v>Urban with Minor Conurbation</v>
      </c>
      <c r="D85" s="22" t="str">
        <f>VLOOKUP(B85,region!$A$1:$B$344,2,FALSE)</f>
        <v>YH</v>
      </c>
      <c r="E85" s="17">
        <f>VLOOKUP(B85,worthwhileALL!$B$8:$N$431,VLOOKUP(frontsheet!$B$11,years!$A$1:$B$12,2,FALSE),FALSE)</f>
        <v>7.62</v>
      </c>
      <c r="F85" s="9"/>
      <c r="G85" s="9"/>
      <c r="H85" s="9"/>
      <c r="I85" s="21"/>
      <c r="M85" t="s">
        <v>89</v>
      </c>
      <c r="N85" t="str">
        <f>VLOOKUP(M85,class!A$1:B$370,2,FALSE)</f>
        <v>Shire district</v>
      </c>
      <c r="O85" s="22" t="str">
        <f>IFERROR(IFERROR(VLOOKUP(M85,classifications!$A$3:$B$340,2,FALSE),VLOOKUP(N85,'higher class'!$A$2:$B$33,2,FALSE)),"")</f>
        <v xml:space="preserve">Mainly Rural (rural including hub towns &gt;=80%) </v>
      </c>
      <c r="P85" s="7">
        <f t="shared" si="15"/>
        <v>8.25</v>
      </c>
      <c r="Q85" s="49">
        <f t="shared" si="11"/>
        <v>6</v>
      </c>
      <c r="R85" s="49">
        <f t="shared" si="12"/>
        <v>6</v>
      </c>
      <c r="Z85" s="7"/>
      <c r="AQ85" t="s">
        <v>302</v>
      </c>
      <c r="AR85" s="2">
        <f t="shared" si="13"/>
        <v>69</v>
      </c>
      <c r="AS85" s="5">
        <f t="array" ref="AS85">INDEX($AR$1:$AR$91,MATCH(SMALL(COUNTIF($AR$1:$AR$91,"&lt;"&amp;$AR$1:$AR$91),ROW($AR85:$AS85)),COUNTIF($AR$1:$AR$91,"&lt;"&amp;$AR$1:$AR$91),0))</f>
        <v>86</v>
      </c>
      <c r="AT85" s="50" t="str">
        <f t="array" ref="AT85">INDEX($AQ$1:$AQ$91,SMALL(IF($AR$1:$AR$91=$AS85,ROW($AR$1:$AR$91)),COUNTIF($AS$1:$AS85,$AS85)),1)</f>
        <v>Lincoln</v>
      </c>
      <c r="AU85" s="105">
        <f t="shared" si="14"/>
        <v>84</v>
      </c>
    </row>
    <row r="86" spans="1:47" ht="14.4" x14ac:dyDescent="0.3">
      <c r="A86" s="22" t="s">
        <v>443</v>
      </c>
      <c r="B86" s="23" t="s">
        <v>35</v>
      </c>
      <c r="C86" s="22" t="str">
        <f>IFERROR(IFERROR(VLOOKUP(B86,classifications!$A$3:$B$330,2,FALSE),VLOOKUP(B86,'higher class'!$A$2:$B$33,2,FALSE)),"")</f>
        <v>Urban with Major Conurbation</v>
      </c>
      <c r="D86" s="22" t="str">
        <f>VLOOKUP(B86,region!$A$1:$B$344,2,FALSE)</f>
        <v>YH</v>
      </c>
      <c r="E86" s="17">
        <f>VLOOKUP(B86,worthwhileALL!$B$8:$N$431,VLOOKUP(frontsheet!$B$11,years!$A$1:$B$12,2,FALSE),FALSE)</f>
        <v>7.64</v>
      </c>
      <c r="F86" s="9"/>
      <c r="G86" s="9"/>
      <c r="H86" s="9"/>
      <c r="I86" s="21"/>
      <c r="M86" t="s">
        <v>90</v>
      </c>
      <c r="N86" t="str">
        <f>VLOOKUP(M86,class!A$1:B$370,2,FALSE)</f>
        <v>Shire district</v>
      </c>
      <c r="O86" s="22" t="str">
        <f>IFERROR(IFERROR(VLOOKUP(M86,classifications!$A$3:$B$340,2,FALSE),VLOOKUP(N86,'higher class'!$A$2:$B$33,2,FALSE)),"")</f>
        <v xml:space="preserve">Largely Rural (rural including hub towns 50-79%) </v>
      </c>
      <c r="P86" s="7">
        <f t="shared" si="15"/>
        <v>7.84</v>
      </c>
      <c r="Q86" s="49">
        <f t="shared" si="11"/>
        <v>21</v>
      </c>
      <c r="R86" s="49">
        <f t="shared" si="12"/>
        <v>21</v>
      </c>
      <c r="Z86" s="7"/>
      <c r="AQ86" t="s">
        <v>308</v>
      </c>
      <c r="AR86" s="2">
        <f t="shared" si="13"/>
        <v>3</v>
      </c>
      <c r="AS86" s="5">
        <f t="array" ref="AS86">INDEX($AR$1:$AR$91,MATCH(SMALL(COUNTIF($AR$1:$AR$91,"&lt;"&amp;$AR$1:$AR$91),ROW($AR86:$AS86)),COUNTIF($AR$1:$AR$91,"&lt;"&amp;$AR$1:$AR$91),0))</f>
        <v>86</v>
      </c>
      <c r="AT86" s="50" t="str">
        <f t="array" ref="AT86">INDEX($AQ$1:$AQ$91,SMALL(IF($AR$1:$AR$91=$AS86,ROW($AR$1:$AR$91)),COUNTIF($AS$1:$AS86,$AS86)),1)</f>
        <v>Rushmoor</v>
      </c>
      <c r="AU86" s="105">
        <f t="shared" si="14"/>
        <v>84</v>
      </c>
    </row>
    <row r="87" spans="1:47" ht="14.4" x14ac:dyDescent="0.3">
      <c r="A87" s="22" t="s">
        <v>444</v>
      </c>
      <c r="B87" s="23" t="s">
        <v>49</v>
      </c>
      <c r="C87" s="22" t="str">
        <f>IFERROR(IFERROR(VLOOKUP(B87,classifications!$A$3:$B$330,2,FALSE),VLOOKUP(B87,'higher class'!$A$2:$B$33,2,FALSE)),"")</f>
        <v>Urban with Major Conurbation</v>
      </c>
      <c r="D87" s="22" t="str">
        <f>VLOOKUP(B87,region!$A$1:$B$344,2,FALSE)</f>
        <v>YH</v>
      </c>
      <c r="E87" s="17">
        <f>VLOOKUP(B87,worthwhileALL!$B$8:$N$431,VLOOKUP(frontsheet!$B$11,years!$A$1:$B$12,2,FALSE),FALSE)</f>
        <v>7.58</v>
      </c>
      <c r="F87" s="9"/>
      <c r="G87" s="9"/>
      <c r="H87" s="9"/>
      <c r="I87" s="21"/>
      <c r="M87" t="s">
        <v>92</v>
      </c>
      <c r="N87" t="str">
        <f>VLOOKUP(M87,class!A$1:B$370,2,FALSE)</f>
        <v>Shire district</v>
      </c>
      <c r="O87" s="22" t="str">
        <f>IFERROR(IFERROR(VLOOKUP(M87,classifications!$A$3:$B$340,2,FALSE),VLOOKUP(N87,'higher class'!$A$2:$B$33,2,FALSE)),"")</f>
        <v xml:space="preserve">Mainly Rural (rural including hub towns &gt;=80%) </v>
      </c>
      <c r="P87" s="7">
        <f t="shared" si="15"/>
        <v>7.9</v>
      </c>
      <c r="Q87" s="49">
        <f t="shared" ref="Q87:Q150" si="16">1+SUMPRODUCT((O$7:O$314=O87)*(P$7:P$314&gt;P87))</f>
        <v>22</v>
      </c>
      <c r="R87" s="49">
        <f t="shared" ref="R87:R150" si="17">IF(P87="x",9999,Q87)</f>
        <v>22</v>
      </c>
      <c r="Z87" s="7"/>
      <c r="AQ87" t="s">
        <v>321</v>
      </c>
      <c r="AR87" s="2">
        <f t="shared" si="13"/>
        <v>54</v>
      </c>
      <c r="AS87" s="5">
        <f t="array" ref="AS87">INDEX($AR$1:$AR$91,MATCH(SMALL(COUNTIF($AR$1:$AR$91,"&lt;"&amp;$AR$1:$AR$91),ROW($AR87:$AS87)),COUNTIF($AR$1:$AR$91,"&lt;"&amp;$AR$1:$AR$91),0))</f>
        <v>89</v>
      </c>
      <c r="AT87" s="50" t="str">
        <f t="array" ref="AT87">INDEX($AQ$1:$AQ$91,SMALL(IF($AR$1:$AR$91=$AS87,ROW($AR$1:$AR$91)),COUNTIF($AS$1:$AS87,$AS87)),1)</f>
        <v>Worthing</v>
      </c>
      <c r="AU87" s="105">
        <f t="shared" si="14"/>
        <v>87</v>
      </c>
    </row>
    <row r="88" spans="1:47" ht="14.4" x14ac:dyDescent="0.3">
      <c r="A88" s="22" t="s">
        <v>445</v>
      </c>
      <c r="B88" s="23" t="s">
        <v>152</v>
      </c>
      <c r="C88" s="22" t="str">
        <f>IFERROR(IFERROR(VLOOKUP(B88,classifications!$A$3:$B$330,2,FALSE),VLOOKUP(B88,'higher class'!$A$2:$B$33,2,FALSE)),"")</f>
        <v>Urban with Major Conurbation</v>
      </c>
      <c r="D88" s="22" t="str">
        <f>VLOOKUP(B88,region!$A$1:$B$344,2,FALSE)</f>
        <v>YH</v>
      </c>
      <c r="E88" s="17">
        <f>VLOOKUP(B88,worthwhileALL!$B$8:$N$431,VLOOKUP(frontsheet!$B$11,years!$A$1:$B$12,2,FALSE),FALSE)</f>
        <v>7.73</v>
      </c>
      <c r="F88" s="9"/>
      <c r="G88" s="9"/>
      <c r="H88" s="9"/>
      <c r="I88" s="21"/>
      <c r="M88" t="s">
        <v>93</v>
      </c>
      <c r="N88" t="str">
        <f>VLOOKUP(M88,class!A$1:B$370,2,FALSE)</f>
        <v>Shire district</v>
      </c>
      <c r="O88" s="22" t="str">
        <f>IFERROR(IFERROR(VLOOKUP(M88,classifications!$A$3:$B$340,2,FALSE),VLOOKUP(N88,'higher class'!$A$2:$B$33,2,FALSE)),"")</f>
        <v>Urban with Significant Rural (rural including hub towns 26-49%)</v>
      </c>
      <c r="P88" s="7">
        <f t="shared" si="15"/>
        <v>7.77</v>
      </c>
      <c r="Q88" s="49">
        <f t="shared" si="16"/>
        <v>31</v>
      </c>
      <c r="R88" s="49">
        <f t="shared" si="17"/>
        <v>31</v>
      </c>
      <c r="Z88" s="7"/>
      <c r="AQ88" t="s">
        <v>324</v>
      </c>
      <c r="AR88" s="2">
        <f t="shared" si="13"/>
        <v>46</v>
      </c>
      <c r="AS88" s="5">
        <f t="array" ref="AS88">INDEX($AR$1:$AR$91,MATCH(SMALL(COUNTIF($AR$1:$AR$91,"&lt;"&amp;$AR$1:$AR$91),ROW($AR88:$AS88)),COUNTIF($AR$1:$AR$91,"&lt;"&amp;$AR$1:$AR$91),0))</f>
        <v>90</v>
      </c>
      <c r="AT88" s="50" t="str">
        <f t="array" ref="AT88">INDEX($AQ$1:$AQ$91,SMALL(IF($AR$1:$AR$91=$AS88,ROW($AR$1:$AR$91)),COUNTIF($AS$1:$AS88,$AS88)),1)</f>
        <v>Nuneaton and Bedworth</v>
      </c>
      <c r="AU88" s="105">
        <f t="shared" si="14"/>
        <v>88</v>
      </c>
    </row>
    <row r="89" spans="1:47" ht="14.4" x14ac:dyDescent="0.3">
      <c r="A89" s="22" t="s">
        <v>446</v>
      </c>
      <c r="B89" s="23" t="s">
        <v>156</v>
      </c>
      <c r="C89" s="22" t="str">
        <f>IFERROR(IFERROR(VLOOKUP(B89,classifications!$A$3:$B$330,2,FALSE),VLOOKUP(B89,'higher class'!$A$2:$B$33,2,FALSE)),"")</f>
        <v>Urban with Major Conurbation</v>
      </c>
      <c r="D89" s="22" t="str">
        <f>VLOOKUP(B89,region!$A$1:$B$344,2,FALSE)</f>
        <v>YH</v>
      </c>
      <c r="E89" s="17">
        <f>VLOOKUP(B89,worthwhileALL!$B$8:$N$431,VLOOKUP(frontsheet!$B$11,years!$A$1:$B$12,2,FALSE),FALSE)</f>
        <v>7.68</v>
      </c>
      <c r="F89" s="9"/>
      <c r="G89" s="9"/>
      <c r="H89" s="9"/>
      <c r="I89" s="21"/>
      <c r="M89" t="s">
        <v>94</v>
      </c>
      <c r="N89" t="str">
        <f>VLOOKUP(M89,class!A$1:B$370,2,FALSE)</f>
        <v>Shire district</v>
      </c>
      <c r="O89" s="22" t="str">
        <f>IFERROR(IFERROR(VLOOKUP(M89,classifications!$A$3:$B$340,2,FALSE),VLOOKUP(N89,'higher class'!$A$2:$B$33,2,FALSE)),"")</f>
        <v xml:space="preserve">Mainly Rural (rural including hub towns &gt;=80%) </v>
      </c>
      <c r="P89" s="7">
        <f t="shared" si="15"/>
        <v>7.95</v>
      </c>
      <c r="Q89" s="49">
        <f t="shared" si="16"/>
        <v>21</v>
      </c>
      <c r="R89" s="49">
        <f t="shared" si="17"/>
        <v>21</v>
      </c>
      <c r="Z89" s="7"/>
      <c r="AQ89" t="s">
        <v>326</v>
      </c>
      <c r="AR89" s="2">
        <f t="shared" si="13"/>
        <v>17</v>
      </c>
      <c r="AS89" s="5">
        <f t="array" ref="AS89">INDEX($AR$1:$AR$91,MATCH(SMALL(COUNTIF($AR$1:$AR$91,"&lt;"&amp;$AR$1:$AR$91),ROW($AR89:$AS89)),COUNTIF($AR$1:$AR$91,"&lt;"&amp;$AR$1:$AR$91),0))</f>
        <v>91</v>
      </c>
      <c r="AT89" s="50" t="str">
        <f t="array" ref="AT89">INDEX($AQ$1:$AQ$91,SMALL(IF($AR$1:$AR$91=$AS89,ROW($AR$1:$AR$91)),COUNTIF($AS$1:$AS89,$AS89)),1)</f>
        <v>Ashfield</v>
      </c>
      <c r="AU89" s="105">
        <f t="shared" si="14"/>
        <v>89</v>
      </c>
    </row>
    <row r="90" spans="1:47" ht="14.4" x14ac:dyDescent="0.3">
      <c r="A90" s="22" t="s">
        <v>447</v>
      </c>
      <c r="B90" s="23" t="s">
        <v>297</v>
      </c>
      <c r="C90" s="22" t="str">
        <f>IFERROR(IFERROR(VLOOKUP(B90,classifications!$A$3:$B$330,2,FALSE),VLOOKUP(B90,'higher class'!$A$2:$B$33,2,FALSE)),"")</f>
        <v>Urban with City and Town</v>
      </c>
      <c r="D90" s="22" t="str">
        <f>VLOOKUP(B90,region!$A$1:$B$344,2,FALSE)</f>
        <v>YH</v>
      </c>
      <c r="E90" s="17">
        <f>VLOOKUP(B90,worthwhileALL!$B$8:$N$431,VLOOKUP(frontsheet!$B$11,years!$A$1:$B$12,2,FALSE),FALSE)</f>
        <v>7.68</v>
      </c>
      <c r="F90" s="9"/>
      <c r="G90" s="9"/>
      <c r="H90" s="9"/>
      <c r="I90" s="21"/>
      <c r="M90" t="s">
        <v>96</v>
      </c>
      <c r="N90" t="str">
        <f>VLOOKUP(M90,class!A$1:B$370,2,FALSE)</f>
        <v>Unitary authority</v>
      </c>
      <c r="O90" s="22" t="str">
        <f>IFERROR(IFERROR(VLOOKUP(M90,classifications!$A$3:$B$340,2,FALSE),VLOOKUP(N90,'higher class'!$A$2:$B$33,2,FALSE)),"")</f>
        <v xml:space="preserve">Largely Rural (rural including hub towns 50-79%) </v>
      </c>
      <c r="P90" s="7">
        <f t="shared" si="15"/>
        <v>7.69</v>
      </c>
      <c r="Q90" s="49">
        <f t="shared" si="16"/>
        <v>31</v>
      </c>
      <c r="R90" s="49">
        <f t="shared" si="17"/>
        <v>31</v>
      </c>
      <c r="Z90" s="7"/>
      <c r="AQ90" t="s">
        <v>327</v>
      </c>
      <c r="AR90" s="2">
        <f t="shared" si="13"/>
        <v>89</v>
      </c>
      <c r="AS90" s="5">
        <f t="array" ref="AS90">INDEX($AR$1:$AR$91,MATCH(SMALL(COUNTIF($AR$1:$AR$91,"&lt;"&amp;$AR$1:$AR$91),ROW($AR90:$AS90)),COUNTIF($AR$1:$AR$91,"&lt;"&amp;$AR$1:$AR$91),0))</f>
        <v>9999</v>
      </c>
      <c r="AT90" s="50" t="str">
        <f t="array" ref="AT90">INDEX($AQ$1:$AQ$91,SMALL(IF($AR$1:$AR$91=$AS90,ROW($AR$1:$AR$91)),COUNTIF($AS$1:$AS90,$AS90)),1)</f>
        <v>Burnley</v>
      </c>
      <c r="AU90" s="105">
        <f t="shared" si="14"/>
        <v>9997</v>
      </c>
    </row>
    <row r="91" spans="1:47" ht="14.4" x14ac:dyDescent="0.3">
      <c r="A91" s="22"/>
      <c r="B91" s="23"/>
      <c r="C91" s="22"/>
      <c r="D91" s="22"/>
      <c r="E91" s="9"/>
      <c r="F91" s="9"/>
      <c r="G91" s="9"/>
      <c r="H91" s="9"/>
      <c r="I91" s="21"/>
      <c r="M91" t="s">
        <v>97</v>
      </c>
      <c r="N91" t="str">
        <f>VLOOKUP(M91,class!A$1:B$370,2,FALSE)</f>
        <v>Shire district</v>
      </c>
      <c r="O91" s="22" t="str">
        <f>IFERROR(IFERROR(VLOOKUP(M91,classifications!$A$3:$B$340,2,FALSE),VLOOKUP(N91,'higher class'!$A$2:$B$33,2,FALSE)),"")</f>
        <v>Urban with Significant Rural (rural including hub towns 26-49%)</v>
      </c>
      <c r="P91" s="7">
        <f t="shared" si="15"/>
        <v>7.91</v>
      </c>
      <c r="Q91" s="49">
        <f t="shared" si="16"/>
        <v>18</v>
      </c>
      <c r="R91" s="49">
        <f t="shared" si="17"/>
        <v>18</v>
      </c>
      <c r="Z91" s="7"/>
      <c r="AQ91" t="s">
        <v>332</v>
      </c>
      <c r="AR91" s="2">
        <f t="shared" si="13"/>
        <v>58</v>
      </c>
      <c r="AS91" s="5">
        <f t="array" ref="AS91">INDEX($AR$1:$AR$91,MATCH(SMALL(COUNTIF($AR$1:$AR$91,"&lt;"&amp;$AR$1:$AR$91),ROW($AR91:$AS91)),COUNTIF($AR$1:$AR$91,"&lt;"&amp;$AR$1:$AR$91),0))</f>
        <v>9999</v>
      </c>
      <c r="AT91" s="50" t="str">
        <f t="array" ref="AT91">INDEX($AQ$1:$AQ$91,SMALL(IF($AR$1:$AR$91=$AS91,ROW($AR$1:$AR$91)),COUNTIF($AS$1:$AS91,$AS91)),1)</f>
        <v>Harlow</v>
      </c>
      <c r="AU91" s="105">
        <f t="shared" si="14"/>
        <v>9997</v>
      </c>
    </row>
    <row r="92" spans="1:47" ht="14.4" x14ac:dyDescent="0.3">
      <c r="A92" s="19" t="s">
        <v>448</v>
      </c>
      <c r="B92" s="20" t="s">
        <v>449</v>
      </c>
      <c r="C92" s="45"/>
      <c r="D92" s="45"/>
      <c r="E92" s="17"/>
      <c r="F92" s="9"/>
      <c r="G92" s="9"/>
      <c r="H92" s="9"/>
      <c r="I92" s="21"/>
      <c r="M92" t="s">
        <v>1035</v>
      </c>
      <c r="N92" t="str">
        <f>VLOOKUP(M92,class!A$1:B$370,2,FALSE)</f>
        <v>Shire district</v>
      </c>
      <c r="O92" s="22" t="str">
        <f>IFERROR(IFERROR(VLOOKUP(M92,classifications!$A$3:$B$340,2,FALSE),VLOOKUP(N92,'higher class'!$A$2:$B$33,2,FALSE)),"")</f>
        <v xml:space="preserve">Largely Rural (rural including hub towns 50-79%) </v>
      </c>
      <c r="P92" s="7">
        <f t="shared" si="15"/>
        <v>8.11</v>
      </c>
      <c r="Q92" s="49">
        <f t="shared" si="16"/>
        <v>4</v>
      </c>
      <c r="R92" s="49">
        <f t="shared" si="17"/>
        <v>4</v>
      </c>
      <c r="Z92" s="7"/>
    </row>
    <row r="93" spans="1:47" ht="14.4" x14ac:dyDescent="0.3">
      <c r="A93" s="22" t="s">
        <v>450</v>
      </c>
      <c r="B93" s="23" t="s">
        <v>83</v>
      </c>
      <c r="C93" s="22" t="str">
        <f>IFERROR(IFERROR(VLOOKUP(B93,classifications!$A$3:$B$330,2,FALSE),VLOOKUP(B93,'higher class'!$A$2:$B$33,2,FALSE)),"")</f>
        <v>Urban with City and Town</v>
      </c>
      <c r="D93" s="22" t="str">
        <f>VLOOKUP(B93,region!$A$1:$B$344,2,FALSE)</f>
        <v>EM</v>
      </c>
      <c r="E93" s="17">
        <f>VLOOKUP(B93,worthwhileALL!$B$8:$N$431,VLOOKUP(frontsheet!$B$11,years!$A$1:$B$12,2,FALSE),FALSE)</f>
        <v>7.65</v>
      </c>
      <c r="F93" s="9"/>
      <c r="G93" s="9"/>
      <c r="H93" s="9"/>
      <c r="I93" s="21"/>
      <c r="M93" t="s">
        <v>98</v>
      </c>
      <c r="N93" t="str">
        <f>VLOOKUP(M93,class!A$1:B$370,2,FALSE)</f>
        <v>Shire district</v>
      </c>
      <c r="O93" s="22" t="str">
        <f>IFERROR(IFERROR(VLOOKUP(M93,classifications!$A$3:$B$340,2,FALSE),VLOOKUP(N93,'higher class'!$A$2:$B$33,2,FALSE)),"")</f>
        <v>Urban with City and Town</v>
      </c>
      <c r="P93" s="7">
        <f t="shared" si="15"/>
        <v>7.22</v>
      </c>
      <c r="Q93" s="49">
        <f t="shared" si="16"/>
        <v>86</v>
      </c>
      <c r="R93" s="49">
        <f t="shared" si="17"/>
        <v>86</v>
      </c>
      <c r="Z93" s="7"/>
    </row>
    <row r="94" spans="1:47" ht="14.4" x14ac:dyDescent="0.3">
      <c r="A94" s="22" t="s">
        <v>451</v>
      </c>
      <c r="B94" s="23" t="s">
        <v>157</v>
      </c>
      <c r="C94" s="22" t="str">
        <f>IFERROR(IFERROR(VLOOKUP(B94,classifications!$A$3:$B$330,2,FALSE),VLOOKUP(B94,'higher class'!$A$2:$B$33,2,FALSE)),"")</f>
        <v>Urban with City and Town</v>
      </c>
      <c r="D94" s="22" t="str">
        <f>VLOOKUP(B94,region!$A$1:$B$344,2,FALSE)</f>
        <v>EM</v>
      </c>
      <c r="E94" s="17">
        <f>VLOOKUP(B94,worthwhileALL!$B$8:$N$431,VLOOKUP(frontsheet!$B$11,years!$A$1:$B$12,2,FALSE),FALSE)</f>
        <v>7.59</v>
      </c>
      <c r="F94" s="9"/>
      <c r="G94" s="9"/>
      <c r="H94" s="9"/>
      <c r="I94" s="21"/>
      <c r="M94" t="s">
        <v>99</v>
      </c>
      <c r="N94" t="str">
        <f>VLOOKUP(M94,class!A$1:B$370,2,FALSE)</f>
        <v>Shire district</v>
      </c>
      <c r="O94" s="22" t="str">
        <f>IFERROR(IFERROR(VLOOKUP(M94,classifications!$A$3:$B$340,2,FALSE),VLOOKUP(N94,'higher class'!$A$2:$B$33,2,FALSE)),"")</f>
        <v>Urban with City and Town</v>
      </c>
      <c r="P94" s="7">
        <f t="shared" si="15"/>
        <v>7.72</v>
      </c>
      <c r="Q94" s="49">
        <f t="shared" si="16"/>
        <v>51</v>
      </c>
      <c r="R94" s="49">
        <f t="shared" si="17"/>
        <v>51</v>
      </c>
      <c r="Z94" s="7"/>
    </row>
    <row r="95" spans="1:47" ht="14.4" x14ac:dyDescent="0.3">
      <c r="A95" s="22" t="s">
        <v>452</v>
      </c>
      <c r="B95" s="23" t="s">
        <v>199</v>
      </c>
      <c r="C95" s="22" t="str">
        <f>IFERROR(IFERROR(VLOOKUP(B95,classifications!$A$3:$B$330,2,FALSE),VLOOKUP(B95,'higher class'!$A$2:$B$33,2,FALSE)),"")</f>
        <v>Urban with Minor Conurbation</v>
      </c>
      <c r="D95" s="22" t="str">
        <f>VLOOKUP(B95,region!$A$1:$B$344,2,FALSE)</f>
        <v>EM</v>
      </c>
      <c r="E95" s="17">
        <f>VLOOKUP(B95,worthwhileALL!$B$8:$N$431,VLOOKUP(frontsheet!$B$11,years!$A$1:$B$12,2,FALSE),FALSE)</f>
        <v>7.49</v>
      </c>
      <c r="F95" s="9"/>
      <c r="G95" s="9"/>
      <c r="H95" s="9"/>
      <c r="I95" s="21"/>
      <c r="M95" t="s">
        <v>100</v>
      </c>
      <c r="N95" t="str">
        <f>VLOOKUP(M95,class!A$1:B$370,2,FALSE)</f>
        <v>Shire district</v>
      </c>
      <c r="O95" s="22" t="str">
        <f>IFERROR(IFERROR(VLOOKUP(M95,classifications!$A$3:$B$340,2,FALSE),VLOOKUP(N95,'higher class'!$A$2:$B$33,2,FALSE)),"")</f>
        <v xml:space="preserve">Mainly Rural (rural including hub towns &gt;=80%) </v>
      </c>
      <c r="P95" s="7">
        <f t="shared" si="15"/>
        <v>8.15</v>
      </c>
      <c r="Q95" s="49">
        <f t="shared" si="16"/>
        <v>9</v>
      </c>
      <c r="R95" s="49">
        <f t="shared" si="17"/>
        <v>9</v>
      </c>
      <c r="Z95" s="7"/>
      <c r="AS95" s="7">
        <f>COUNTIF(AS1:AS91,"9999")</f>
        <v>2</v>
      </c>
    </row>
    <row r="96" spans="1:47" ht="14.4" x14ac:dyDescent="0.3">
      <c r="A96" s="22" t="s">
        <v>453</v>
      </c>
      <c r="B96" s="23" t="s">
        <v>228</v>
      </c>
      <c r="C96" s="22" t="str">
        <f>IFERROR(IFERROR(VLOOKUP(B96,classifications!$A$3:$B$330,2,FALSE),VLOOKUP(B96,'higher class'!$A$2:$B$33,2,FALSE)),"")</f>
        <v xml:space="preserve">Mainly Rural (rural including hub towns &gt;=80%) </v>
      </c>
      <c r="D96" s="22" t="str">
        <f>VLOOKUP(B96,region!$A$1:$B$344,2,FALSE)</f>
        <v>EM</v>
      </c>
      <c r="E96" s="17">
        <f>VLOOKUP(B96,worthwhileALL!$B$8:$N$431,VLOOKUP(frontsheet!$B$11,years!$A$1:$B$12,2,FALSE),FALSE)</f>
        <v>8.2200000000000006</v>
      </c>
      <c r="F96" s="9"/>
      <c r="G96" s="9"/>
      <c r="H96" s="9"/>
      <c r="I96" s="21"/>
      <c r="M96" t="s">
        <v>101</v>
      </c>
      <c r="N96" t="str">
        <f>VLOOKUP(M96,class!A$1:B$370,2,FALSE)</f>
        <v>Shire district</v>
      </c>
      <c r="O96" s="22" t="str">
        <f>IFERROR(IFERROR(VLOOKUP(M96,classifications!$A$3:$B$340,2,FALSE),VLOOKUP(N96,'higher class'!$A$2:$B$33,2,FALSE)),"")</f>
        <v>Urban with Major Conurbation</v>
      </c>
      <c r="P96" s="7">
        <f t="shared" si="15"/>
        <v>7.63</v>
      </c>
      <c r="Q96" s="49">
        <f t="shared" si="16"/>
        <v>46</v>
      </c>
      <c r="R96" s="49">
        <f t="shared" si="17"/>
        <v>46</v>
      </c>
      <c r="Z96" s="7"/>
    </row>
    <row r="97" spans="1:26" ht="14.4" x14ac:dyDescent="0.3">
      <c r="A97" s="22" t="s">
        <v>454</v>
      </c>
      <c r="B97" s="23" t="s">
        <v>334</v>
      </c>
      <c r="C97" s="22" t="str">
        <f>IFERROR(IFERROR(VLOOKUP(B97,classifications!$A$3:$B$330,2,FALSE),VLOOKUP(B97,'higher class'!$A$2:$B$33,2,FALSE)),"")</f>
        <v>Urban with Significant Rural</v>
      </c>
      <c r="D97" s="22" t="str">
        <f>VLOOKUP(B97,region!$A$1:$B$344,2,FALSE)</f>
        <v>EM</v>
      </c>
      <c r="E97" s="17">
        <f>VLOOKUP(B97,worthwhileALL!$B$8:$N$431,VLOOKUP(frontsheet!$B$11,years!$A$1:$B$12,2,FALSE),FALSE)</f>
        <v>7.83</v>
      </c>
      <c r="F97" s="9"/>
      <c r="G97" s="9"/>
      <c r="H97" s="9"/>
      <c r="I97" s="21"/>
      <c r="M97" t="s">
        <v>102</v>
      </c>
      <c r="N97" t="str">
        <f>VLOOKUP(M97,class!A$1:B$370,2,FALSE)</f>
        <v>London borough</v>
      </c>
      <c r="O97" s="22" t="str">
        <f>IFERROR(IFERROR(VLOOKUP(M97,classifications!$A$3:$B$340,2,FALSE),VLOOKUP(N97,'higher class'!$A$2:$B$33,2,FALSE)),"")</f>
        <v>Urban with Major Conurbation</v>
      </c>
      <c r="P97" s="7">
        <f t="shared" si="15"/>
        <v>7.8</v>
      </c>
      <c r="Q97" s="49">
        <f t="shared" si="16"/>
        <v>19</v>
      </c>
      <c r="R97" s="49">
        <f t="shared" si="17"/>
        <v>19</v>
      </c>
      <c r="Z97" s="7"/>
    </row>
    <row r="98" spans="1:26" ht="14.4" x14ac:dyDescent="0.3">
      <c r="A98" s="22" t="s">
        <v>455</v>
      </c>
      <c r="B98" s="23" t="s">
        <v>6</v>
      </c>
      <c r="C98" s="22" t="str">
        <f>IFERROR(IFERROR(VLOOKUP(B98,classifications!$A$3:$B$330,2,FALSE),VLOOKUP(B98,'higher class'!$A$2:$B$33,2,FALSE)),"")</f>
        <v>Urban with Minor Conurbation</v>
      </c>
      <c r="D98" s="22" t="str">
        <f>VLOOKUP(B98,region!$A$1:$B$344,2,FALSE)</f>
        <v>EM</v>
      </c>
      <c r="E98" s="17">
        <f>VLOOKUP(B98,worthwhileALL!$B$8:$N$431,VLOOKUP(frontsheet!$B$11,years!$A$1:$B$12,2,FALSE),FALSE)</f>
        <v>7.89</v>
      </c>
      <c r="F98" s="9"/>
      <c r="G98" s="9"/>
      <c r="H98" s="9"/>
      <c r="I98" s="21"/>
      <c r="M98" t="s">
        <v>103</v>
      </c>
      <c r="N98" t="str">
        <f>VLOOKUP(M98,class!A$1:B$370,2,FALSE)</f>
        <v>Shire district</v>
      </c>
      <c r="O98" s="22" t="str">
        <f>IFERROR(IFERROR(VLOOKUP(M98,classifications!$A$3:$B$340,2,FALSE),VLOOKUP(N98,'higher class'!$A$2:$B$33,2,FALSE)),"")</f>
        <v>Urban with Significant Rural (rural including hub towns 26-49%)</v>
      </c>
      <c r="P98" s="7">
        <f t="shared" si="15"/>
        <v>8.1199999999999992</v>
      </c>
      <c r="Q98" s="49">
        <f t="shared" si="16"/>
        <v>8</v>
      </c>
      <c r="R98" s="49">
        <f t="shared" si="17"/>
        <v>8</v>
      </c>
      <c r="Z98" s="7"/>
    </row>
    <row r="99" spans="1:26" ht="14.4" x14ac:dyDescent="0.3">
      <c r="A99" s="22" t="s">
        <v>456</v>
      </c>
      <c r="B99" s="23" t="s">
        <v>30</v>
      </c>
      <c r="C99" s="22" t="str">
        <f>IFERROR(IFERROR(VLOOKUP(B99,classifications!$A$3:$B$330,2,FALSE),VLOOKUP(B99,'higher class'!$A$2:$B$33,2,FALSE)),"")</f>
        <v>Urban with Significant Rural (rural including hub towns 26-49%)</v>
      </c>
      <c r="D99" s="22" t="str">
        <f>VLOOKUP(B99,region!$A$1:$B$344,2,FALSE)</f>
        <v>EM</v>
      </c>
      <c r="E99" s="17">
        <f>VLOOKUP(B99,worthwhileALL!$B$8:$N$431,VLOOKUP(frontsheet!$B$11,years!$A$1:$B$12,2,FALSE),FALSE)</f>
        <v>7.7</v>
      </c>
      <c r="F99" s="9"/>
      <c r="G99" s="9"/>
      <c r="H99" s="9"/>
      <c r="I99" s="21"/>
      <c r="M99" t="s">
        <v>104</v>
      </c>
      <c r="N99" t="str">
        <f>VLOOKUP(M99,class!A$1:B$370,2,FALSE)</f>
        <v>Shire district</v>
      </c>
      <c r="O99" s="22" t="str">
        <f>IFERROR(IFERROR(VLOOKUP(M99,classifications!$A$3:$B$340,2,FALSE),VLOOKUP(N99,'higher class'!$A$2:$B$33,2,FALSE)),"")</f>
        <v>Urban with Major Conurbation</v>
      </c>
      <c r="P99" s="7" t="str">
        <f t="shared" si="15"/>
        <v>x</v>
      </c>
      <c r="Q99" s="49">
        <f t="shared" si="16"/>
        <v>1</v>
      </c>
      <c r="R99" s="49">
        <f t="shared" si="17"/>
        <v>9999</v>
      </c>
      <c r="Z99" s="7"/>
    </row>
    <row r="100" spans="1:26" ht="14.4" x14ac:dyDescent="0.3">
      <c r="A100" s="22" t="s">
        <v>457</v>
      </c>
      <c r="B100" s="23" t="s">
        <v>63</v>
      </c>
      <c r="C100" s="22" t="str">
        <f>IFERROR(IFERROR(VLOOKUP(B100,classifications!$A$3:$B$330,2,FALSE),VLOOKUP(B100,'higher class'!$A$2:$B$33,2,FALSE)),"")</f>
        <v>Urban with City and Town</v>
      </c>
      <c r="D100" s="22" t="str">
        <f>VLOOKUP(B100,region!$A$1:$B$344,2,FALSE)</f>
        <v>EM</v>
      </c>
      <c r="E100" s="17">
        <f>VLOOKUP(B100,worthwhileALL!$B$8:$N$431,VLOOKUP(frontsheet!$B$11,years!$A$1:$B$12,2,FALSE),FALSE)</f>
        <v>7.33</v>
      </c>
      <c r="F100" s="9"/>
      <c r="G100" s="9"/>
      <c r="H100" s="9"/>
      <c r="I100" s="21"/>
      <c r="M100" t="s">
        <v>105</v>
      </c>
      <c r="N100" t="str">
        <f>VLOOKUP(M100,class!A$1:B$370,2,FALSE)</f>
        <v>Shire district</v>
      </c>
      <c r="O100" s="22" t="str">
        <f>IFERROR(IFERROR(VLOOKUP(M100,classifications!$A$3:$B$340,2,FALSE),VLOOKUP(N100,'higher class'!$A$2:$B$33,2,FALSE)),"")</f>
        <v>Urban with Minor Conurbation</v>
      </c>
      <c r="P100" s="7">
        <f t="shared" si="15"/>
        <v>7.59</v>
      </c>
      <c r="Q100" s="49">
        <f t="shared" si="16"/>
        <v>5</v>
      </c>
      <c r="R100" s="49">
        <f t="shared" si="17"/>
        <v>5</v>
      </c>
      <c r="Z100" s="7"/>
    </row>
    <row r="101" spans="1:26" ht="14.4" x14ac:dyDescent="0.3">
      <c r="A101" s="22" t="s">
        <v>458</v>
      </c>
      <c r="B101" s="23" t="s">
        <v>84</v>
      </c>
      <c r="C101" s="22" t="str">
        <f>IFERROR(IFERROR(VLOOKUP(B101,classifications!$A$3:$B$330,2,FALSE),VLOOKUP(B101,'higher class'!$A$2:$B$33,2,FALSE)),"")</f>
        <v xml:space="preserve">Mainly Rural (rural including hub towns &gt;=80%) </v>
      </c>
      <c r="D101" s="22" t="str">
        <f>VLOOKUP(B101,region!$A$1:$B$344,2,FALSE)</f>
        <v>EM</v>
      </c>
      <c r="E101" s="17">
        <f>VLOOKUP(B101,worthwhileALL!$B$8:$N$431,VLOOKUP(frontsheet!$B$11,years!$A$1:$B$12,2,FALSE),FALSE)</f>
        <v>8.14</v>
      </c>
      <c r="F101" s="9"/>
      <c r="G101" s="9"/>
      <c r="H101" s="9"/>
      <c r="I101" s="21"/>
      <c r="M101" t="s">
        <v>106</v>
      </c>
      <c r="N101" t="str">
        <f>VLOOKUP(M101,class!A$1:B$370,2,FALSE)</f>
        <v>Shire district</v>
      </c>
      <c r="O101" s="22" t="str">
        <f>IFERROR(IFERROR(VLOOKUP(M101,classifications!$A$3:$B$340,2,FALSE),VLOOKUP(N101,'higher class'!$A$2:$B$33,2,FALSE)),"")</f>
        <v>Urban with City and Town</v>
      </c>
      <c r="P101" s="7">
        <f t="shared" si="15"/>
        <v>8.1</v>
      </c>
      <c r="Q101" s="49">
        <f t="shared" si="16"/>
        <v>9</v>
      </c>
      <c r="R101" s="49">
        <f t="shared" si="17"/>
        <v>9</v>
      </c>
      <c r="Z101" s="7"/>
    </row>
    <row r="102" spans="1:26" ht="14.4" x14ac:dyDescent="0.3">
      <c r="A102" s="22" t="s">
        <v>459</v>
      </c>
      <c r="B102" s="23" t="s">
        <v>105</v>
      </c>
      <c r="C102" s="22" t="str">
        <f>IFERROR(IFERROR(VLOOKUP(B102,classifications!$A$3:$B$330,2,FALSE),VLOOKUP(B102,'higher class'!$A$2:$B$33,2,FALSE)),"")</f>
        <v>Urban with Minor Conurbation</v>
      </c>
      <c r="D102" s="22" t="str">
        <f>VLOOKUP(B102,region!$A$1:$B$344,2,FALSE)</f>
        <v>EM</v>
      </c>
      <c r="E102" s="17">
        <f>VLOOKUP(B102,worthwhileALL!$B$8:$N$431,VLOOKUP(frontsheet!$B$11,years!$A$1:$B$12,2,FALSE),FALSE)</f>
        <v>7.59</v>
      </c>
      <c r="F102" s="9"/>
      <c r="G102" s="9"/>
      <c r="H102" s="9"/>
      <c r="I102" s="21"/>
      <c r="M102" t="s">
        <v>107</v>
      </c>
      <c r="N102" t="str">
        <f>VLOOKUP(M102,class!A$1:B$370,2,FALSE)</f>
        <v>Shire district</v>
      </c>
      <c r="O102" s="22" t="str">
        <f>IFERROR(IFERROR(VLOOKUP(M102,classifications!$A$3:$B$340,2,FALSE),VLOOKUP(N102,'higher class'!$A$2:$B$33,2,FALSE)),"")</f>
        <v>Urban with City and Town</v>
      </c>
      <c r="P102" s="7">
        <f t="shared" si="15"/>
        <v>7.95</v>
      </c>
      <c r="Q102" s="49">
        <f t="shared" si="16"/>
        <v>19</v>
      </c>
      <c r="R102" s="49">
        <f t="shared" si="17"/>
        <v>19</v>
      </c>
      <c r="Z102" s="7"/>
    </row>
    <row r="103" spans="1:26" ht="14.4" x14ac:dyDescent="0.3">
      <c r="A103" s="22" t="s">
        <v>460</v>
      </c>
      <c r="B103" s="23" t="s">
        <v>136</v>
      </c>
      <c r="C103" s="22" t="str">
        <f>IFERROR(IFERROR(VLOOKUP(B103,classifications!$A$3:$B$330,2,FALSE),VLOOKUP(B103,'higher class'!$A$2:$B$33,2,FALSE)),"")</f>
        <v xml:space="preserve">Largely Rural (rural including hub towns 50-79%) </v>
      </c>
      <c r="D103" s="22" t="str">
        <f>VLOOKUP(B103,region!$A$1:$B$344,2,FALSE)</f>
        <v>EM</v>
      </c>
      <c r="E103" s="17">
        <f>VLOOKUP(B103,worthwhileALL!$B$8:$N$431,VLOOKUP(frontsheet!$B$11,years!$A$1:$B$12,2,FALSE),FALSE)</f>
        <v>8.31</v>
      </c>
      <c r="F103" s="9"/>
      <c r="G103" s="9"/>
      <c r="H103" s="9"/>
      <c r="I103" s="21"/>
      <c r="M103" t="s">
        <v>108</v>
      </c>
      <c r="N103" t="str">
        <f>VLOOKUP(M103,class!A$1:B$370,2,FALSE)</f>
        <v>Shire district</v>
      </c>
      <c r="O103" s="22" t="str">
        <f>IFERROR(IFERROR(VLOOKUP(M103,classifications!$A$3:$B$340,2,FALSE),VLOOKUP(N103,'higher class'!$A$2:$B$33,2,FALSE)),"")</f>
        <v xml:space="preserve">Largely Rural (rural including hub towns 50-79%) </v>
      </c>
      <c r="P103" s="7">
        <f t="shared" si="15"/>
        <v>7.7</v>
      </c>
      <c r="Q103" s="49">
        <f t="shared" si="16"/>
        <v>28</v>
      </c>
      <c r="R103" s="49">
        <f t="shared" si="17"/>
        <v>28</v>
      </c>
      <c r="Z103" s="7"/>
    </row>
    <row r="104" spans="1:26" ht="14.4" x14ac:dyDescent="0.3">
      <c r="A104" s="22" t="s">
        <v>461</v>
      </c>
      <c r="B104" s="23" t="s">
        <v>186</v>
      </c>
      <c r="C104" s="22" t="str">
        <f>IFERROR(IFERROR(VLOOKUP(B104,classifications!$A$3:$B$330,2,FALSE),VLOOKUP(B104,'higher class'!$A$2:$B$33,2,FALSE)),"")</f>
        <v>Urban with City and Town</v>
      </c>
      <c r="D104" s="22" t="str">
        <f>VLOOKUP(B104,region!$A$1:$B$344,2,FALSE)</f>
        <v>EM</v>
      </c>
      <c r="E104" s="17">
        <f>VLOOKUP(B104,worthwhileALL!$B$8:$N$431,VLOOKUP(frontsheet!$B$11,years!$A$1:$B$12,2,FALSE),FALSE)</f>
        <v>7.81</v>
      </c>
      <c r="F104" s="9"/>
      <c r="G104" s="9"/>
      <c r="H104" s="9"/>
      <c r="I104" s="21"/>
      <c r="M104" t="s">
        <v>110</v>
      </c>
      <c r="N104" t="str">
        <f>VLOOKUP(M104,class!A$1:B$370,2,FALSE)</f>
        <v>Shire district</v>
      </c>
      <c r="O104" s="22" t="str">
        <f>IFERROR(IFERROR(VLOOKUP(M104,classifications!$A$3:$B$340,2,FALSE),VLOOKUP(N104,'higher class'!$A$2:$B$33,2,FALSE)),"")</f>
        <v xml:space="preserve">Mainly Rural (rural including hub towns &gt;=80%) </v>
      </c>
      <c r="P104" s="7">
        <f t="shared" si="15"/>
        <v>7.87</v>
      </c>
      <c r="Q104" s="49">
        <f t="shared" si="16"/>
        <v>24</v>
      </c>
      <c r="R104" s="49">
        <f t="shared" si="17"/>
        <v>24</v>
      </c>
      <c r="Z104" s="7"/>
    </row>
    <row r="105" spans="1:26" ht="14.4" x14ac:dyDescent="0.3">
      <c r="A105" s="22" t="s">
        <v>462</v>
      </c>
      <c r="B105" s="23" t="s">
        <v>243</v>
      </c>
      <c r="C105" s="22" t="str">
        <f>IFERROR(IFERROR(VLOOKUP(B105,classifications!$A$3:$B$330,2,FALSE),VLOOKUP(B105,'higher class'!$A$2:$B$33,2,FALSE)),"")</f>
        <v>Urban with Significant Rural (rural including hub towns 26-49%)</v>
      </c>
      <c r="D105" s="22" t="str">
        <f>VLOOKUP(B105,region!$A$1:$B$344,2,FALSE)</f>
        <v>EM</v>
      </c>
      <c r="E105" s="17">
        <f>VLOOKUP(B105,worthwhileALL!$B$8:$N$431,VLOOKUP(frontsheet!$B$11,years!$A$1:$B$12,2,FALSE),FALSE)</f>
        <v>7.91</v>
      </c>
      <c r="F105" s="9"/>
      <c r="G105" s="9"/>
      <c r="H105" s="9"/>
      <c r="I105" s="21"/>
      <c r="M105" t="s">
        <v>111</v>
      </c>
      <c r="N105" t="str">
        <f>VLOOKUP(M105,class!A$1:B$370,2,FALSE)</f>
        <v>Shire district</v>
      </c>
      <c r="O105" s="22" t="str">
        <f>IFERROR(IFERROR(VLOOKUP(M105,classifications!$A$3:$B$340,2,FALSE),VLOOKUP(N105,'higher class'!$A$2:$B$33,2,FALSE)),"")</f>
        <v>Urban with City and Town</v>
      </c>
      <c r="P105" s="7">
        <f t="shared" si="15"/>
        <v>7.84</v>
      </c>
      <c r="Q105" s="49">
        <f t="shared" si="16"/>
        <v>29</v>
      </c>
      <c r="R105" s="49">
        <f t="shared" si="17"/>
        <v>29</v>
      </c>
      <c r="Z105" s="7"/>
    </row>
    <row r="106" spans="1:26" ht="14.4" x14ac:dyDescent="0.3">
      <c r="A106" s="22" t="s">
        <v>463</v>
      </c>
      <c r="B106" s="23" t="s">
        <v>341</v>
      </c>
      <c r="C106" s="22" t="str">
        <f>IFERROR(IFERROR(VLOOKUP(B106,classifications!$A$3:$B$330,2,FALSE),VLOOKUP(B106,'higher class'!$A$2:$B$33,2,FALSE)),"")</f>
        <v>Urban with Significant Rural</v>
      </c>
      <c r="D106" s="22" t="str">
        <f>VLOOKUP(B106,region!$A$1:$B$344,2,FALSE)</f>
        <v>EM</v>
      </c>
      <c r="E106" s="17">
        <f>VLOOKUP(B106,worthwhileALL!$B$8:$N$431,VLOOKUP(frontsheet!$B$11,years!$A$1:$B$12,2,FALSE),FALSE)</f>
        <v>7.73</v>
      </c>
      <c r="F106" s="9"/>
      <c r="G106" s="9"/>
      <c r="H106" s="9"/>
      <c r="I106" s="21"/>
      <c r="M106" t="s">
        <v>112</v>
      </c>
      <c r="N106" t="str">
        <f>VLOOKUP(M106,class!A$1:B$370,2,FALSE)</f>
        <v>Metropolitan district</v>
      </c>
      <c r="O106" s="22" t="str">
        <f>IFERROR(IFERROR(VLOOKUP(M106,classifications!$A$3:$B$340,2,FALSE),VLOOKUP(N106,'higher class'!$A$2:$B$33,2,FALSE)),"")</f>
        <v>Urban with Major Conurbation</v>
      </c>
      <c r="P106" s="7">
        <f t="shared" si="15"/>
        <v>7.69</v>
      </c>
      <c r="Q106" s="49">
        <f t="shared" si="16"/>
        <v>36</v>
      </c>
      <c r="R106" s="49">
        <f t="shared" si="17"/>
        <v>36</v>
      </c>
      <c r="Z106" s="7"/>
    </row>
    <row r="107" spans="1:26" ht="14.4" x14ac:dyDescent="0.3">
      <c r="A107" s="22" t="s">
        <v>464</v>
      </c>
      <c r="B107" s="23" t="s">
        <v>27</v>
      </c>
      <c r="C107" s="22" t="str">
        <f>IFERROR(IFERROR(VLOOKUP(B107,classifications!$A$3:$B$330,2,FALSE),VLOOKUP(B107,'higher class'!$A$2:$B$33,2,FALSE)),"")</f>
        <v>Urban with City and Town</v>
      </c>
      <c r="D107" s="22" t="str">
        <f>VLOOKUP(B107,region!$A$1:$B$344,2,FALSE)</f>
        <v>EM</v>
      </c>
      <c r="E107" s="17">
        <f>VLOOKUP(B107,worthwhileALL!$B$8:$N$431,VLOOKUP(frontsheet!$B$11,years!$A$1:$B$12,2,FALSE),FALSE)</f>
        <v>7.73</v>
      </c>
      <c r="F107" s="9"/>
      <c r="G107" s="9"/>
      <c r="H107" s="9"/>
      <c r="I107" s="21"/>
      <c r="M107" t="s">
        <v>113</v>
      </c>
      <c r="N107" t="str">
        <f>VLOOKUP(M107,class!A$1:B$370,2,FALSE)</f>
        <v>Shire district</v>
      </c>
      <c r="O107" s="22" t="str">
        <f>IFERROR(IFERROR(VLOOKUP(M107,classifications!$A$3:$B$340,2,FALSE),VLOOKUP(N107,'higher class'!$A$2:$B$33,2,FALSE)),"")</f>
        <v>Urban with Minor Conurbation</v>
      </c>
      <c r="P107" s="7">
        <f t="shared" si="15"/>
        <v>7.52</v>
      </c>
      <c r="Q107" s="49">
        <f t="shared" si="16"/>
        <v>7</v>
      </c>
      <c r="R107" s="49">
        <f t="shared" si="17"/>
        <v>7</v>
      </c>
      <c r="Z107" s="7"/>
    </row>
    <row r="108" spans="1:26" ht="14.4" x14ac:dyDescent="0.3">
      <c r="A108" s="22" t="s">
        <v>465</v>
      </c>
      <c r="B108" s="23" t="s">
        <v>57</v>
      </c>
      <c r="C108" s="22" t="str">
        <f>IFERROR(IFERROR(VLOOKUP(B108,classifications!$A$3:$B$330,2,FALSE),VLOOKUP(B108,'higher class'!$A$2:$B$33,2,FALSE)),"")</f>
        <v>Urban with City and Town</v>
      </c>
      <c r="D108" s="22" t="str">
        <f>VLOOKUP(B108,region!$A$1:$B$344,2,FALSE)</f>
        <v>EM</v>
      </c>
      <c r="E108" s="17">
        <f>VLOOKUP(B108,worthwhileALL!$B$8:$N$431,VLOOKUP(frontsheet!$B$11,years!$A$1:$B$12,2,FALSE),FALSE)</f>
        <v>7.51</v>
      </c>
      <c r="F108" s="9"/>
      <c r="G108" s="9"/>
      <c r="H108" s="9"/>
      <c r="I108" s="21"/>
      <c r="M108" t="s">
        <v>114</v>
      </c>
      <c r="N108" t="str">
        <f>VLOOKUP(M108,class!A$1:B$370,2,FALSE)</f>
        <v>Shire district</v>
      </c>
      <c r="O108" s="22" t="str">
        <f>IFERROR(IFERROR(VLOOKUP(M108,classifications!$A$3:$B$340,2,FALSE),VLOOKUP(N108,'higher class'!$A$2:$B$33,2,FALSE)),"")</f>
        <v>Urban with City and Town</v>
      </c>
      <c r="P108" s="7">
        <f t="shared" si="15"/>
        <v>7.63</v>
      </c>
      <c r="Q108" s="49">
        <f t="shared" si="16"/>
        <v>67</v>
      </c>
      <c r="R108" s="49">
        <f t="shared" si="17"/>
        <v>67</v>
      </c>
      <c r="Z108" s="7"/>
    </row>
    <row r="109" spans="1:26" ht="14.4" x14ac:dyDescent="0.3">
      <c r="A109" s="22" t="s">
        <v>466</v>
      </c>
      <c r="B109" s="23" t="s">
        <v>124</v>
      </c>
      <c r="C109" s="22" t="str">
        <f>IFERROR(IFERROR(VLOOKUP(B109,classifications!$A$3:$B$330,2,FALSE),VLOOKUP(B109,'higher class'!$A$2:$B$33,2,FALSE)),"")</f>
        <v xml:space="preserve">Mainly Rural (rural including hub towns &gt;=80%) </v>
      </c>
      <c r="D109" s="22" t="str">
        <f>VLOOKUP(B109,region!$A$1:$B$344,2,FALSE)</f>
        <v>EM</v>
      </c>
      <c r="E109" s="17">
        <f>VLOOKUP(B109,worthwhileALL!$B$8:$N$431,VLOOKUP(frontsheet!$B$11,years!$A$1:$B$12,2,FALSE),FALSE)</f>
        <v>7.72</v>
      </c>
      <c r="F109" s="9"/>
      <c r="G109" s="9"/>
      <c r="H109" s="9"/>
      <c r="I109" s="21"/>
      <c r="M109" t="s">
        <v>115</v>
      </c>
      <c r="N109" t="str">
        <f>VLOOKUP(M109,class!A$1:B$370,2,FALSE)</f>
        <v>Shire district</v>
      </c>
      <c r="O109" s="22" t="str">
        <f>IFERROR(IFERROR(VLOOKUP(M109,classifications!$A$3:$B$340,2,FALSE),VLOOKUP(N109,'higher class'!$A$2:$B$33,2,FALSE)),"")</f>
        <v>Urban with City and Town</v>
      </c>
      <c r="P109" s="7">
        <f t="shared" si="15"/>
        <v>7.86</v>
      </c>
      <c r="Q109" s="49">
        <f t="shared" si="16"/>
        <v>27</v>
      </c>
      <c r="R109" s="49">
        <f t="shared" si="17"/>
        <v>27</v>
      </c>
      <c r="Z109" s="7"/>
    </row>
    <row r="110" spans="1:26" ht="14.4" x14ac:dyDescent="0.3">
      <c r="A110" s="22" t="s">
        <v>467</v>
      </c>
      <c r="B110" s="23" t="s">
        <v>138</v>
      </c>
      <c r="C110" s="22" t="str">
        <f>IFERROR(IFERROR(VLOOKUP(B110,classifications!$A$3:$B$330,2,FALSE),VLOOKUP(B110,'higher class'!$A$2:$B$33,2,FALSE)),"")</f>
        <v xml:space="preserve">Largely Rural (rural including hub towns 50-79%) </v>
      </c>
      <c r="D110" s="22" t="str">
        <f>VLOOKUP(B110,region!$A$1:$B$344,2,FALSE)</f>
        <v>EM</v>
      </c>
      <c r="E110" s="17">
        <f>VLOOKUP(B110,worthwhileALL!$B$8:$N$431,VLOOKUP(frontsheet!$B$11,years!$A$1:$B$12,2,FALSE),FALSE)</f>
        <v>8.0399999999999991</v>
      </c>
      <c r="F110" s="9"/>
      <c r="G110" s="9"/>
      <c r="H110" s="9"/>
      <c r="I110" s="21"/>
      <c r="M110" t="s">
        <v>116</v>
      </c>
      <c r="N110" t="str">
        <f>VLOOKUP(M110,class!A$1:B$370,2,FALSE)</f>
        <v>Shire district</v>
      </c>
      <c r="O110" s="22" t="str">
        <f>IFERROR(IFERROR(VLOOKUP(M110,classifications!$A$3:$B$340,2,FALSE),VLOOKUP(N110,'higher class'!$A$2:$B$33,2,FALSE)),"")</f>
        <v>Urban with Major Conurbation</v>
      </c>
      <c r="P110" s="7">
        <f t="shared" si="15"/>
        <v>8.14</v>
      </c>
      <c r="Q110" s="49">
        <f t="shared" si="16"/>
        <v>5</v>
      </c>
      <c r="R110" s="49">
        <f t="shared" si="17"/>
        <v>5</v>
      </c>
      <c r="Z110" s="7"/>
    </row>
    <row r="111" spans="1:26" ht="14.4" x14ac:dyDescent="0.3">
      <c r="A111" s="22" t="s">
        <v>468</v>
      </c>
      <c r="B111" s="23" t="s">
        <v>170</v>
      </c>
      <c r="C111" s="22" t="str">
        <f>IFERROR(IFERROR(VLOOKUP(B111,classifications!$A$3:$B$330,2,FALSE),VLOOKUP(B111,'higher class'!$A$2:$B$33,2,FALSE)),"")</f>
        <v xml:space="preserve">Mainly Rural (rural including hub towns &gt;=80%) </v>
      </c>
      <c r="D111" s="22" t="str">
        <f>VLOOKUP(B111,region!$A$1:$B$344,2,FALSE)</f>
        <v>EM</v>
      </c>
      <c r="E111" s="17">
        <f>VLOOKUP(B111,worthwhileALL!$B$8:$N$431,VLOOKUP(frontsheet!$B$11,years!$A$1:$B$12,2,FALSE),FALSE)</f>
        <v>8.33</v>
      </c>
      <c r="F111" s="9"/>
      <c r="G111" s="9"/>
      <c r="H111" s="9"/>
      <c r="I111" s="21"/>
      <c r="M111" t="s">
        <v>117</v>
      </c>
      <c r="N111" t="str">
        <f>VLOOKUP(M111,class!A$1:B$370,2,FALSE)</f>
        <v>Shire district</v>
      </c>
      <c r="O111" s="22" t="str">
        <f>IFERROR(IFERROR(VLOOKUP(M111,classifications!$A$3:$B$340,2,FALSE),VLOOKUP(N111,'higher class'!$A$2:$B$33,2,FALSE)),"")</f>
        <v>Urban with Significant Rural (rural including hub towns 26-49%)</v>
      </c>
      <c r="P111" s="7">
        <f t="shared" si="15"/>
        <v>8.16</v>
      </c>
      <c r="Q111" s="49">
        <f t="shared" si="16"/>
        <v>6</v>
      </c>
      <c r="R111" s="49">
        <f t="shared" si="17"/>
        <v>6</v>
      </c>
      <c r="Z111" s="7"/>
    </row>
    <row r="112" spans="1:26" ht="14.4" x14ac:dyDescent="0.3">
      <c r="A112" s="22" t="s">
        <v>469</v>
      </c>
      <c r="B112" s="23" t="s">
        <v>195</v>
      </c>
      <c r="C112" s="22" t="str">
        <f>IFERROR(IFERROR(VLOOKUP(B112,classifications!$A$3:$B$330,2,FALSE),VLOOKUP(B112,'higher class'!$A$2:$B$33,2,FALSE)),"")</f>
        <v xml:space="preserve">Largely Rural (rural including hub towns 50-79%) </v>
      </c>
      <c r="D112" s="22" t="str">
        <f>VLOOKUP(B112,region!$A$1:$B$344,2,FALSE)</f>
        <v>EM</v>
      </c>
      <c r="E112" s="17">
        <f>VLOOKUP(B112,worthwhileALL!$B$8:$N$431,VLOOKUP(frontsheet!$B$11,years!$A$1:$B$12,2,FALSE),FALSE)</f>
        <v>7.52</v>
      </c>
      <c r="F112" s="9"/>
      <c r="G112" s="9"/>
      <c r="H112" s="9"/>
      <c r="I112" s="21"/>
      <c r="M112" t="s">
        <v>118</v>
      </c>
      <c r="N112" t="str">
        <f>VLOOKUP(M112,class!A$1:B$370,2,FALSE)</f>
        <v>London borough</v>
      </c>
      <c r="O112" s="22" t="str">
        <f>IFERROR(IFERROR(VLOOKUP(M112,classifications!$A$3:$B$340,2,FALSE),VLOOKUP(N112,'higher class'!$A$2:$B$33,2,FALSE)),"")</f>
        <v>Urban with Major Conurbation</v>
      </c>
      <c r="P112" s="7">
        <f t="shared" si="15"/>
        <v>7.74</v>
      </c>
      <c r="Q112" s="49">
        <f t="shared" si="16"/>
        <v>28</v>
      </c>
      <c r="R112" s="49">
        <f t="shared" si="17"/>
        <v>28</v>
      </c>
      <c r="Z112" s="7"/>
    </row>
    <row r="113" spans="1:26" ht="14.4" x14ac:dyDescent="0.3">
      <c r="A113" s="22" t="s">
        <v>470</v>
      </c>
      <c r="B113" s="23" t="s">
        <v>201</v>
      </c>
      <c r="C113" s="22" t="str">
        <f>IFERROR(IFERROR(VLOOKUP(B113,classifications!$A$3:$B$330,2,FALSE),VLOOKUP(B113,'higher class'!$A$2:$B$33,2,FALSE)),"")</f>
        <v>Urban with City and Town</v>
      </c>
      <c r="D113" s="22" t="str">
        <f>VLOOKUP(B113,region!$A$1:$B$344,2,FALSE)</f>
        <v>EM</v>
      </c>
      <c r="E113" s="17">
        <f>VLOOKUP(B113,worthwhileALL!$B$8:$N$431,VLOOKUP(frontsheet!$B$11,years!$A$1:$B$12,2,FALSE),FALSE)</f>
        <v>7.7</v>
      </c>
      <c r="F113" s="9"/>
      <c r="G113" s="9"/>
      <c r="H113" s="9"/>
      <c r="I113" s="21"/>
      <c r="M113" t="s">
        <v>119</v>
      </c>
      <c r="N113" t="str">
        <f>VLOOKUP(M113,class!A$1:B$370,2,FALSE)</f>
        <v>Shire district</v>
      </c>
      <c r="O113" s="22" t="str">
        <f>IFERROR(IFERROR(VLOOKUP(M113,classifications!$A$3:$B$340,2,FALSE),VLOOKUP(N113,'higher class'!$A$2:$B$33,2,FALSE)),"")</f>
        <v>Urban with City and Town</v>
      </c>
      <c r="P113" s="7">
        <f t="shared" si="15"/>
        <v>7.8</v>
      </c>
      <c r="Q113" s="49">
        <f t="shared" si="16"/>
        <v>34</v>
      </c>
      <c r="R113" s="49">
        <f t="shared" si="17"/>
        <v>34</v>
      </c>
      <c r="Z113" s="7"/>
    </row>
    <row r="114" spans="1:26" ht="14.4" x14ac:dyDescent="0.3">
      <c r="A114" s="22" t="s">
        <v>471</v>
      </c>
      <c r="B114" s="23" t="s">
        <v>342</v>
      </c>
      <c r="C114" s="22" t="str">
        <f>IFERROR(IFERROR(VLOOKUP(B114,classifications!$A$3:$B$330,2,FALSE),VLOOKUP(B114,'higher class'!$A$2:$B$33,2,FALSE)),"")</f>
        <v>Predominantly Rural</v>
      </c>
      <c r="D114" s="22" t="str">
        <f>VLOOKUP(B114,region!$A$1:$B$344,2,FALSE)</f>
        <v>EM</v>
      </c>
      <c r="E114" s="17">
        <f>VLOOKUP(B114,worthwhileALL!$B$8:$N$431,VLOOKUP(frontsheet!$B$11,years!$A$1:$B$12,2,FALSE),FALSE)</f>
        <v>7.91</v>
      </c>
      <c r="F114" s="9"/>
      <c r="G114" s="9"/>
      <c r="H114" s="9"/>
      <c r="I114" s="21"/>
      <c r="M114" t="s">
        <v>120</v>
      </c>
      <c r="N114" t="str">
        <f>VLOOKUP(M114,class!A$1:B$370,2,FALSE)</f>
        <v>London borough</v>
      </c>
      <c r="O114" s="22" t="str">
        <f>IFERROR(IFERROR(VLOOKUP(M114,classifications!$A$3:$B$340,2,FALSE),VLOOKUP(N114,'higher class'!$A$2:$B$33,2,FALSE)),"")</f>
        <v>Urban with Major Conurbation</v>
      </c>
      <c r="P114" s="7">
        <f t="shared" si="15"/>
        <v>7.35</v>
      </c>
      <c r="Q114" s="49">
        <f t="shared" si="16"/>
        <v>67</v>
      </c>
      <c r="R114" s="49">
        <f t="shared" si="17"/>
        <v>67</v>
      </c>
      <c r="Z114" s="7"/>
    </row>
    <row r="115" spans="1:26" ht="14.4" x14ac:dyDescent="0.3">
      <c r="A115" s="22" t="s">
        <v>472</v>
      </c>
      <c r="B115" s="23" t="s">
        <v>32</v>
      </c>
      <c r="C115" s="22" t="str">
        <f>IFERROR(IFERROR(VLOOKUP(B115,classifications!$A$3:$B$330,2,FALSE),VLOOKUP(B115,'higher class'!$A$2:$B$33,2,FALSE)),"")</f>
        <v>Urban with Significant Rural (rural including hub towns 26-49%)</v>
      </c>
      <c r="D115" s="22" t="str">
        <f>VLOOKUP(B115,region!$A$1:$B$344,2,FALSE)</f>
        <v>EM</v>
      </c>
      <c r="E115" s="17" t="str">
        <f>VLOOKUP(B115,worthwhileALL!$B$8:$N$431,VLOOKUP(frontsheet!$B$11,years!$A$1:$B$12,2,FALSE),FALSE)</f>
        <v>x</v>
      </c>
      <c r="F115" s="9"/>
      <c r="G115" s="9"/>
      <c r="H115" s="9"/>
      <c r="I115" s="21"/>
      <c r="M115" t="s">
        <v>121</v>
      </c>
      <c r="N115" t="str">
        <f>VLOOKUP(M115,class!A$1:B$370,2,FALSE)</f>
        <v>Unitary authority</v>
      </c>
      <c r="O115" s="22" t="str">
        <f>IFERROR(IFERROR(VLOOKUP(M115,classifications!$A$3:$B$340,2,FALSE),VLOOKUP(N115,'higher class'!$A$2:$B$33,2,FALSE)),"")</f>
        <v>Urban with City and Town</v>
      </c>
      <c r="P115" s="7">
        <f t="shared" si="15"/>
        <v>7.79</v>
      </c>
      <c r="Q115" s="49">
        <f t="shared" si="16"/>
        <v>39</v>
      </c>
      <c r="R115" s="49">
        <f t="shared" si="17"/>
        <v>39</v>
      </c>
      <c r="Z115" s="7"/>
    </row>
    <row r="116" spans="1:26" ht="14.4" x14ac:dyDescent="0.3">
      <c r="A116" s="22" t="s">
        <v>473</v>
      </c>
      <c r="B116" s="23" t="s">
        <v>94</v>
      </c>
      <c r="C116" s="22" t="str">
        <f>IFERROR(IFERROR(VLOOKUP(B116,classifications!$A$3:$B$330,2,FALSE),VLOOKUP(B116,'higher class'!$A$2:$B$33,2,FALSE)),"")</f>
        <v xml:space="preserve">Mainly Rural (rural including hub towns &gt;=80%) </v>
      </c>
      <c r="D116" s="22" t="str">
        <f>VLOOKUP(B116,region!$A$1:$B$344,2,FALSE)</f>
        <v>EM</v>
      </c>
      <c r="E116" s="17">
        <f>VLOOKUP(B116,worthwhileALL!$B$8:$N$431,VLOOKUP(frontsheet!$B$11,years!$A$1:$B$12,2,FALSE),FALSE)</f>
        <v>7.95</v>
      </c>
      <c r="F116" s="9"/>
      <c r="G116" s="9"/>
      <c r="H116" s="9"/>
      <c r="I116" s="21"/>
      <c r="M116" t="s">
        <v>122</v>
      </c>
      <c r="N116" t="str">
        <f>VLOOKUP(M116,class!A$1:B$370,2,FALSE)</f>
        <v>Shire district</v>
      </c>
      <c r="O116" s="22" t="str">
        <f>IFERROR(IFERROR(VLOOKUP(M116,classifications!$A$3:$B$340,2,FALSE),VLOOKUP(N116,'higher class'!$A$2:$B$33,2,FALSE)),"")</f>
        <v xml:space="preserve">Mainly Rural (rural including hub towns &gt;=80%) </v>
      </c>
      <c r="P116" s="7">
        <f t="shared" si="15"/>
        <v>7.48</v>
      </c>
      <c r="Q116" s="49">
        <f t="shared" si="16"/>
        <v>39</v>
      </c>
      <c r="R116" s="49">
        <f t="shared" si="17"/>
        <v>39</v>
      </c>
      <c r="Z116" s="7"/>
    </row>
    <row r="117" spans="1:26" ht="14.4" x14ac:dyDescent="0.3">
      <c r="A117" s="22" t="s">
        <v>474</v>
      </c>
      <c r="B117" s="23" t="s">
        <v>161</v>
      </c>
      <c r="C117" s="22" t="str">
        <f>IFERROR(IFERROR(VLOOKUP(B117,classifications!$A$3:$B$330,2,FALSE),VLOOKUP(B117,'higher class'!$A$2:$B$33,2,FALSE)),"")</f>
        <v>Urban with City and Town</v>
      </c>
      <c r="D117" s="22" t="str">
        <f>VLOOKUP(B117,region!$A$1:$B$344,2,FALSE)</f>
        <v>EM</v>
      </c>
      <c r="E117" s="17">
        <f>VLOOKUP(B117,worthwhileALL!$B$8:$N$431,VLOOKUP(frontsheet!$B$11,years!$A$1:$B$12,2,FALSE),FALSE)</f>
        <v>7.22</v>
      </c>
      <c r="F117" s="9"/>
      <c r="G117" s="9"/>
      <c r="H117" s="9"/>
      <c r="I117" s="21"/>
      <c r="M117" t="s">
        <v>123</v>
      </c>
      <c r="N117" t="str">
        <f>VLOOKUP(M117,class!A$1:B$370,2,FALSE)</f>
        <v>London borough</v>
      </c>
      <c r="O117" s="22" t="str">
        <f>IFERROR(IFERROR(VLOOKUP(M117,classifications!$A$3:$B$340,2,FALSE),VLOOKUP(N117,'higher class'!$A$2:$B$33,2,FALSE)),"")</f>
        <v>Urban with Major Conurbation</v>
      </c>
      <c r="P117" s="7">
        <f t="shared" si="15"/>
        <v>7.82</v>
      </c>
      <c r="Q117" s="49">
        <f t="shared" si="16"/>
        <v>16</v>
      </c>
      <c r="R117" s="49">
        <f t="shared" si="17"/>
        <v>16</v>
      </c>
      <c r="Z117" s="7"/>
    </row>
    <row r="118" spans="1:26" ht="14.4" x14ac:dyDescent="0.3">
      <c r="A118" s="22" t="s">
        <v>475</v>
      </c>
      <c r="B118" s="23" t="s">
        <v>189</v>
      </c>
      <c r="C118" s="22" t="str">
        <f>IFERROR(IFERROR(VLOOKUP(B118,classifications!$A$3:$B$330,2,FALSE),VLOOKUP(B118,'higher class'!$A$2:$B$33,2,FALSE)),"")</f>
        <v xml:space="preserve">Mainly Rural (rural including hub towns &gt;=80%) </v>
      </c>
      <c r="D118" s="22" t="str">
        <f>VLOOKUP(B118,region!$A$1:$B$344,2,FALSE)</f>
        <v>EM</v>
      </c>
      <c r="E118" s="17">
        <f>VLOOKUP(B118,worthwhileALL!$B$8:$N$431,VLOOKUP(frontsheet!$B$11,years!$A$1:$B$12,2,FALSE),FALSE)</f>
        <v>7.99</v>
      </c>
      <c r="F118" s="9"/>
      <c r="G118" s="9"/>
      <c r="H118" s="9"/>
      <c r="I118" s="21"/>
      <c r="M118" t="s">
        <v>124</v>
      </c>
      <c r="N118" t="str">
        <f>VLOOKUP(M118,class!A$1:B$370,2,FALSE)</f>
        <v>Shire district</v>
      </c>
      <c r="O118" s="22" t="str">
        <f>IFERROR(IFERROR(VLOOKUP(M118,classifications!$A$3:$B$340,2,FALSE),VLOOKUP(N118,'higher class'!$A$2:$B$33,2,FALSE)),"")</f>
        <v xml:space="preserve">Mainly Rural (rural including hub towns &gt;=80%) </v>
      </c>
      <c r="P118" s="7">
        <f t="shared" si="15"/>
        <v>7.72</v>
      </c>
      <c r="Q118" s="49">
        <f t="shared" si="16"/>
        <v>33</v>
      </c>
      <c r="R118" s="49">
        <f t="shared" si="17"/>
        <v>33</v>
      </c>
      <c r="Z118" s="7"/>
    </row>
    <row r="119" spans="1:26" ht="14.4" x14ac:dyDescent="0.3">
      <c r="A119" s="22" t="s">
        <v>476</v>
      </c>
      <c r="B119" s="23" t="s">
        <v>246</v>
      </c>
      <c r="C119" s="22" t="str">
        <f>IFERROR(IFERROR(VLOOKUP(B119,classifications!$A$3:$B$330,2,FALSE),VLOOKUP(B119,'higher class'!$A$2:$B$33,2,FALSE)),"")</f>
        <v xml:space="preserve">Largely Rural (rural including hub towns 50-79%) </v>
      </c>
      <c r="D119" s="22" t="str">
        <f>VLOOKUP(B119,region!$A$1:$B$344,2,FALSE)</f>
        <v>EM</v>
      </c>
      <c r="E119" s="17">
        <f>VLOOKUP(B119,worthwhileALL!$B$8:$N$431,VLOOKUP(frontsheet!$B$11,years!$A$1:$B$12,2,FALSE),FALSE)</f>
        <v>7.95</v>
      </c>
      <c r="F119" s="9"/>
      <c r="G119" s="9"/>
      <c r="H119" s="9"/>
      <c r="I119" s="21"/>
      <c r="M119" t="s">
        <v>125</v>
      </c>
      <c r="N119" t="str">
        <f>VLOOKUP(M119,class!A$1:B$370,2,FALSE)</f>
        <v>London borough</v>
      </c>
      <c r="O119" s="22" t="str">
        <f>IFERROR(IFERROR(VLOOKUP(M119,classifications!$A$3:$B$340,2,FALSE),VLOOKUP(N119,'higher class'!$A$2:$B$33,2,FALSE)),"")</f>
        <v>Urban with Major Conurbation</v>
      </c>
      <c r="P119" s="7">
        <f t="shared" si="15"/>
        <v>7.23</v>
      </c>
      <c r="Q119" s="49">
        <f t="shared" si="16"/>
        <v>73</v>
      </c>
      <c r="R119" s="49">
        <f t="shared" si="17"/>
        <v>73</v>
      </c>
      <c r="Z119" s="7"/>
    </row>
    <row r="120" spans="1:26" ht="14.4" x14ac:dyDescent="0.3">
      <c r="A120" s="22" t="s">
        <v>477</v>
      </c>
      <c r="B120" s="23" t="s">
        <v>247</v>
      </c>
      <c r="C120" s="22" t="str">
        <f>IFERROR(IFERROR(VLOOKUP(B120,classifications!$A$3:$B$330,2,FALSE),VLOOKUP(B120,'higher class'!$A$2:$B$33,2,FALSE)),"")</f>
        <v xml:space="preserve">Largely Rural (rural including hub towns 50-79%) </v>
      </c>
      <c r="D120" s="22" t="str">
        <f>VLOOKUP(B120,region!$A$1:$B$344,2,FALSE)</f>
        <v>EM</v>
      </c>
      <c r="E120" s="17">
        <f>VLOOKUP(B120,worthwhileALL!$B$8:$N$431,VLOOKUP(frontsheet!$B$11,years!$A$1:$B$12,2,FALSE),FALSE)</f>
        <v>8.07</v>
      </c>
      <c r="F120" s="9"/>
      <c r="G120" s="9"/>
      <c r="H120" s="9"/>
      <c r="I120" s="21"/>
      <c r="M120" t="s">
        <v>126</v>
      </c>
      <c r="N120" t="str">
        <f>VLOOKUP(M120,class!A$1:B$370,2,FALSE)</f>
        <v>Shire district</v>
      </c>
      <c r="O120" s="22" t="str">
        <f>IFERROR(IFERROR(VLOOKUP(M120,classifications!$A$3:$B$340,2,FALSE),VLOOKUP(N120,'higher class'!$A$2:$B$33,2,FALSE)),"")</f>
        <v>Urban with City and Town</v>
      </c>
      <c r="P120" s="7" t="str">
        <f t="shared" si="15"/>
        <v>x</v>
      </c>
      <c r="Q120" s="49">
        <f t="shared" si="16"/>
        <v>1</v>
      </c>
      <c r="R120" s="49">
        <f t="shared" si="17"/>
        <v>9999</v>
      </c>
      <c r="Z120" s="7"/>
    </row>
    <row r="121" spans="1:26" ht="14.4" x14ac:dyDescent="0.3">
      <c r="A121" s="22" t="s">
        <v>478</v>
      </c>
      <c r="B121" s="23" t="s">
        <v>313</v>
      </c>
      <c r="C121" s="22" t="str">
        <f>IFERROR(IFERROR(VLOOKUP(B121,classifications!$A$3:$B$330,2,FALSE),VLOOKUP(B121,'higher class'!$A$2:$B$33,2,FALSE)),"")</f>
        <v xml:space="preserve">Mainly Rural (rural including hub towns &gt;=80%) </v>
      </c>
      <c r="D121" s="22" t="str">
        <f>VLOOKUP(B121,region!$A$1:$B$344,2,FALSE)</f>
        <v>EM</v>
      </c>
      <c r="E121" s="17">
        <f>VLOOKUP(B121,worthwhileALL!$B$8:$N$431,VLOOKUP(frontsheet!$B$11,years!$A$1:$B$12,2,FALSE),FALSE)</f>
        <v>8.08</v>
      </c>
      <c r="F121" s="9"/>
      <c r="G121" s="9"/>
      <c r="H121" s="9"/>
      <c r="I121" s="21"/>
      <c r="M121" t="s">
        <v>127</v>
      </c>
      <c r="N121" t="str">
        <f>VLOOKUP(M121,class!A$1:B$370,2,FALSE)</f>
        <v>Shire district</v>
      </c>
      <c r="O121" s="22" t="str">
        <f>IFERROR(IFERROR(VLOOKUP(M121,classifications!$A$3:$B$340,2,FALSE),VLOOKUP(N121,'higher class'!$A$2:$B$33,2,FALSE)),"")</f>
        <v>Urban with Significant Rural (rural including hub towns 26-49%)</v>
      </c>
      <c r="P121" s="7">
        <f t="shared" si="15"/>
        <v>7.7</v>
      </c>
      <c r="Q121" s="49">
        <f t="shared" si="16"/>
        <v>35</v>
      </c>
      <c r="R121" s="49">
        <f t="shared" si="17"/>
        <v>35</v>
      </c>
      <c r="Z121" s="7"/>
    </row>
    <row r="122" spans="1:26" ht="14.4" x14ac:dyDescent="0.3">
      <c r="A122" s="22" t="s">
        <v>479</v>
      </c>
      <c r="B122" s="23" t="s">
        <v>1031</v>
      </c>
      <c r="C122" s="22" t="str">
        <f>IFERROR(IFERROR(VLOOKUP(B122,classifications!$A$3:$B$330,2,FALSE),VLOOKUP(B122,'higher class'!$A$2:$B$33,2,FALSE)),"")</f>
        <v>Urban with Significant Rural (rural including hub towns 26-49%)</v>
      </c>
      <c r="D122" s="22" t="str">
        <f>VLOOKUP(B122,region!$A$1:$B$344,2,FALSE)</f>
        <v>EM</v>
      </c>
      <c r="E122" s="17">
        <f>VLOOKUP(B122,worthwhileALL!$B$8:$N$431,VLOOKUP(frontsheet!$B$11,years!$A$1:$B$12,2,FALSE),FALSE)</f>
        <v>7.54</v>
      </c>
      <c r="F122" s="9"/>
      <c r="G122" s="9"/>
      <c r="H122" s="9"/>
      <c r="I122" s="21"/>
      <c r="M122" t="s">
        <v>128</v>
      </c>
      <c r="N122" t="str">
        <f>VLOOKUP(M122,class!A$1:B$370,2,FALSE)</f>
        <v>London borough</v>
      </c>
      <c r="O122" s="22" t="str">
        <f>IFERROR(IFERROR(VLOOKUP(M122,classifications!$A$3:$B$340,2,FALSE),VLOOKUP(N122,'higher class'!$A$2:$B$33,2,FALSE)),"")</f>
        <v>Urban with Major Conurbation</v>
      </c>
      <c r="P122" s="7">
        <f t="shared" si="15"/>
        <v>7.96</v>
      </c>
      <c r="Q122" s="49">
        <f t="shared" si="16"/>
        <v>7</v>
      </c>
      <c r="R122" s="49">
        <f t="shared" si="17"/>
        <v>7</v>
      </c>
      <c r="Z122" s="7"/>
    </row>
    <row r="123" spans="1:26" ht="14.4" x14ac:dyDescent="0.3">
      <c r="A123" s="22" t="s">
        <v>481</v>
      </c>
      <c r="B123" s="23" t="s">
        <v>1030</v>
      </c>
      <c r="C123" s="22" t="str">
        <f>IFERROR(IFERROR(VLOOKUP(B123,classifications!$A$3:$B$330,2,FALSE),VLOOKUP(B123,'higher class'!$A$2:$B$33,2,FALSE)),"")</f>
        <v>Urban with Significant Rural (rural including hub towns 26-49%)</v>
      </c>
      <c r="D123" s="22" t="str">
        <f>VLOOKUP(B123,region!$A$1:$B$344,2,FALSE)</f>
        <v>EM</v>
      </c>
      <c r="E123" s="17">
        <f>VLOOKUP(B123,worthwhileALL!$B$8:$N$431,VLOOKUP(frontsheet!$B$11,years!$A$1:$B$12,2,FALSE),FALSE)</f>
        <v>7.82</v>
      </c>
      <c r="F123" s="9"/>
      <c r="G123" s="9"/>
      <c r="H123" s="9"/>
      <c r="I123" s="21"/>
      <c r="M123" t="s">
        <v>129</v>
      </c>
      <c r="N123" t="str">
        <f>VLOOKUP(M123,class!A$1:B$370,2,FALSE)</f>
        <v>Shire district</v>
      </c>
      <c r="O123" s="22" t="str">
        <f>IFERROR(IFERROR(VLOOKUP(M123,classifications!$A$3:$B$340,2,FALSE),VLOOKUP(N123,'higher class'!$A$2:$B$33,2,FALSE)),"")</f>
        <v>Urban with Significant Rural (rural including hub towns 26-49%)</v>
      </c>
      <c r="P123" s="7">
        <f t="shared" si="15"/>
        <v>7.61</v>
      </c>
      <c r="Q123" s="49">
        <f t="shared" si="16"/>
        <v>46</v>
      </c>
      <c r="R123" s="49">
        <f t="shared" si="17"/>
        <v>46</v>
      </c>
      <c r="Z123" s="7"/>
    </row>
    <row r="124" spans="1:26" ht="14.4" x14ac:dyDescent="0.3">
      <c r="A124" s="22" t="s">
        <v>482</v>
      </c>
      <c r="B124" s="23" t="s">
        <v>345</v>
      </c>
      <c r="C124" s="22" t="str">
        <f>IFERROR(IFERROR(VLOOKUP(B124,classifications!$A$3:$B$330,2,FALSE),VLOOKUP(B124,'higher class'!$A$2:$B$33,2,FALSE)),"")</f>
        <v>Urban with Significant Rural</v>
      </c>
      <c r="D124" s="22" t="str">
        <f>VLOOKUP(B124,region!$A$1:$B$344,2,FALSE)</f>
        <v>EM</v>
      </c>
      <c r="E124" s="17">
        <f>VLOOKUP(B124,worthwhileALL!$B$8:$N$431,VLOOKUP(frontsheet!$B$11,years!$A$1:$B$12,2,FALSE),FALSE)</f>
        <v>7.65</v>
      </c>
      <c r="F124" s="9"/>
      <c r="G124" s="9"/>
      <c r="H124" s="9"/>
      <c r="I124" s="21"/>
      <c r="M124" t="s">
        <v>130</v>
      </c>
      <c r="N124" t="str">
        <f>VLOOKUP(M124,class!A$1:B$370,2,FALSE)</f>
        <v>Unitary authority</v>
      </c>
      <c r="O124" s="22" t="str">
        <f>IFERROR(IFERROR(VLOOKUP(M124,classifications!$A$3:$B$340,2,FALSE),VLOOKUP(N124,'higher class'!$A$2:$B$33,2,FALSE)),"")</f>
        <v>Urban with City and Town</v>
      </c>
      <c r="P124" s="7">
        <f t="shared" si="15"/>
        <v>7.75</v>
      </c>
      <c r="Q124" s="49">
        <f t="shared" si="16"/>
        <v>42</v>
      </c>
      <c r="R124" s="49">
        <f t="shared" si="17"/>
        <v>42</v>
      </c>
      <c r="Z124" s="7"/>
    </row>
    <row r="125" spans="1:26" ht="14.4" x14ac:dyDescent="0.3">
      <c r="A125" s="22" t="s">
        <v>483</v>
      </c>
      <c r="B125" s="23" t="s">
        <v>9</v>
      </c>
      <c r="C125" s="22" t="str">
        <f>IFERROR(IFERROR(VLOOKUP(B125,classifications!$A$3:$B$330,2,FALSE),VLOOKUP(B125,'higher class'!$A$2:$B$33,2,FALSE)),"")</f>
        <v>Urban with City and Town</v>
      </c>
      <c r="D125" s="22" t="str">
        <f>VLOOKUP(B125,region!$A$1:$B$344,2,FALSE)</f>
        <v>EM</v>
      </c>
      <c r="E125" s="17">
        <f>VLOOKUP(B125,worthwhileALL!$B$8:$N$431,VLOOKUP(frontsheet!$B$11,years!$A$1:$B$12,2,FALSE),FALSE)</f>
        <v>6.85</v>
      </c>
      <c r="F125" s="9"/>
      <c r="G125" s="9"/>
      <c r="H125" s="9"/>
      <c r="I125" s="21"/>
      <c r="M125" t="s">
        <v>131</v>
      </c>
      <c r="N125" t="str">
        <f>VLOOKUP(M125,class!A$1:B$370,2,FALSE)</f>
        <v>Shire district</v>
      </c>
      <c r="O125" s="22" t="str">
        <f>IFERROR(IFERROR(VLOOKUP(M125,classifications!$A$3:$B$340,2,FALSE),VLOOKUP(N125,'higher class'!$A$2:$B$33,2,FALSE)),"")</f>
        <v>Urban with City and Town</v>
      </c>
      <c r="P125" s="7">
        <f t="shared" si="15"/>
        <v>7.26</v>
      </c>
      <c r="Q125" s="49">
        <f t="shared" si="16"/>
        <v>85</v>
      </c>
      <c r="R125" s="49">
        <f t="shared" si="17"/>
        <v>85</v>
      </c>
      <c r="Z125" s="7"/>
    </row>
    <row r="126" spans="1:26" ht="14.4" x14ac:dyDescent="0.3">
      <c r="A126" s="22" t="s">
        <v>484</v>
      </c>
      <c r="B126" s="23" t="s">
        <v>22</v>
      </c>
      <c r="C126" s="22" t="str">
        <f>IFERROR(IFERROR(VLOOKUP(B126,classifications!$A$3:$B$330,2,FALSE),VLOOKUP(B126,'higher class'!$A$2:$B$33,2,FALSE)),"")</f>
        <v xml:space="preserve">Largely Rural (rural including hub towns 50-79%) </v>
      </c>
      <c r="D126" s="22" t="str">
        <f>VLOOKUP(B126,region!$A$1:$B$344,2,FALSE)</f>
        <v>EM</v>
      </c>
      <c r="E126" s="17">
        <f>VLOOKUP(B126,worthwhileALL!$B$8:$N$431,VLOOKUP(frontsheet!$B$11,years!$A$1:$B$12,2,FALSE),FALSE)</f>
        <v>7.81</v>
      </c>
      <c r="F126" s="9"/>
      <c r="G126" s="9"/>
      <c r="H126" s="9"/>
      <c r="I126" s="21"/>
      <c r="M126" t="s">
        <v>132</v>
      </c>
      <c r="N126" t="str">
        <f>VLOOKUP(M126,class!A$1:B$370,2,FALSE)</f>
        <v>Shire district</v>
      </c>
      <c r="O126" s="22" t="str">
        <f>IFERROR(IFERROR(VLOOKUP(M126,classifications!$A$3:$B$340,2,FALSE),VLOOKUP(N126,'higher class'!$A$2:$B$33,2,FALSE)),"")</f>
        <v>Urban with City and Town</v>
      </c>
      <c r="P126" s="7">
        <f t="shared" si="15"/>
        <v>7.93</v>
      </c>
      <c r="Q126" s="49">
        <f t="shared" si="16"/>
        <v>22</v>
      </c>
      <c r="R126" s="49">
        <f t="shared" si="17"/>
        <v>22</v>
      </c>
      <c r="Z126" s="7"/>
    </row>
    <row r="127" spans="1:26" ht="14.4" x14ac:dyDescent="0.3">
      <c r="A127" s="22" t="s">
        <v>485</v>
      </c>
      <c r="B127" s="23" t="s">
        <v>46</v>
      </c>
      <c r="C127" s="22" t="str">
        <f>IFERROR(IFERROR(VLOOKUP(B127,classifications!$A$3:$B$330,2,FALSE),VLOOKUP(B127,'higher class'!$A$2:$B$33,2,FALSE)),"")</f>
        <v>Urban with Minor Conurbation</v>
      </c>
      <c r="D127" s="22" t="str">
        <f>VLOOKUP(B127,region!$A$1:$B$344,2,FALSE)</f>
        <v>EM</v>
      </c>
      <c r="E127" s="17">
        <f>VLOOKUP(B127,worthwhileALL!$B$8:$N$431,VLOOKUP(frontsheet!$B$11,years!$A$1:$B$12,2,FALSE),FALSE)</f>
        <v>7.28</v>
      </c>
      <c r="F127" s="9"/>
      <c r="G127" s="9"/>
      <c r="H127" s="9"/>
      <c r="I127" s="21"/>
      <c r="M127" t="s">
        <v>133</v>
      </c>
      <c r="N127" t="str">
        <f>VLOOKUP(M127,class!A$1:B$370,2,FALSE)</f>
        <v>London borough</v>
      </c>
      <c r="O127" s="22" t="str">
        <f>IFERROR(IFERROR(VLOOKUP(M127,classifications!$A$3:$B$340,2,FALSE),VLOOKUP(N127,'higher class'!$A$2:$B$33,2,FALSE)),"")</f>
        <v>Urban with Major Conurbation</v>
      </c>
      <c r="P127" s="7">
        <f t="shared" si="15"/>
        <v>7.95</v>
      </c>
      <c r="Q127" s="49">
        <f t="shared" si="16"/>
        <v>8</v>
      </c>
      <c r="R127" s="49">
        <f t="shared" si="17"/>
        <v>8</v>
      </c>
      <c r="Z127" s="7"/>
    </row>
    <row r="128" spans="1:26" ht="14.4" x14ac:dyDescent="0.3">
      <c r="A128" s="22" t="s">
        <v>486</v>
      </c>
      <c r="B128" s="23" t="s">
        <v>113</v>
      </c>
      <c r="C128" s="22" t="str">
        <f>IFERROR(IFERROR(VLOOKUP(B128,classifications!$A$3:$B$330,2,FALSE),VLOOKUP(B128,'higher class'!$A$2:$B$33,2,FALSE)),"")</f>
        <v>Urban with Minor Conurbation</v>
      </c>
      <c r="D128" s="22" t="str">
        <f>VLOOKUP(B128,region!$A$1:$B$344,2,FALSE)</f>
        <v>EM</v>
      </c>
      <c r="E128" s="17">
        <f>VLOOKUP(B128,worthwhileALL!$B$8:$N$431,VLOOKUP(frontsheet!$B$11,years!$A$1:$B$12,2,FALSE),FALSE)</f>
        <v>7.52</v>
      </c>
      <c r="F128" s="9"/>
      <c r="G128" s="9"/>
      <c r="H128" s="9"/>
      <c r="I128" s="21"/>
      <c r="M128" t="s">
        <v>134</v>
      </c>
      <c r="N128" t="str">
        <f>VLOOKUP(M128,class!A$1:B$370,2,FALSE)</f>
        <v>Unitary authority</v>
      </c>
      <c r="O128" s="22" t="str">
        <f>IFERROR(IFERROR(VLOOKUP(M128,classifications!$A$3:$B$340,2,FALSE),VLOOKUP(N128,'higher class'!$A$2:$B$33,2,FALSE)),"")</f>
        <v xml:space="preserve">Largely Rural (rural including hub towns 50-79%) </v>
      </c>
      <c r="P128" s="7">
        <f t="shared" si="15"/>
        <v>7.83</v>
      </c>
      <c r="Q128" s="49">
        <f t="shared" si="16"/>
        <v>22</v>
      </c>
      <c r="R128" s="49">
        <f t="shared" si="17"/>
        <v>22</v>
      </c>
      <c r="Z128" s="7"/>
    </row>
    <row r="129" spans="1:26" ht="14.4" x14ac:dyDescent="0.3">
      <c r="A129" s="22" t="s">
        <v>487</v>
      </c>
      <c r="B129" s="23" t="s">
        <v>168</v>
      </c>
      <c r="C129" s="22" t="str">
        <f>IFERROR(IFERROR(VLOOKUP(B129,classifications!$A$3:$B$330,2,FALSE),VLOOKUP(B129,'higher class'!$A$2:$B$33,2,FALSE)),"")</f>
        <v>Urban with City and Town</v>
      </c>
      <c r="D129" s="22" t="str">
        <f>VLOOKUP(B129,region!$A$1:$B$344,2,FALSE)</f>
        <v>EM</v>
      </c>
      <c r="E129" s="17">
        <f>VLOOKUP(B129,worthwhileALL!$B$8:$N$431,VLOOKUP(frontsheet!$B$11,years!$A$1:$B$12,2,FALSE),FALSE)</f>
        <v>8</v>
      </c>
      <c r="F129" s="9"/>
      <c r="G129" s="9"/>
      <c r="H129" s="9"/>
      <c r="I129" s="21"/>
      <c r="M129" t="s">
        <v>135</v>
      </c>
      <c r="N129" t="str">
        <f>VLOOKUP(M129,class!A$1:B$370,2,FALSE)</f>
        <v>Shire district</v>
      </c>
      <c r="O129" s="22" t="str">
        <f>IFERROR(IFERROR(VLOOKUP(M129,classifications!$A$3:$B$340,2,FALSE),VLOOKUP(N129,'higher class'!$A$2:$B$33,2,FALSE)),"")</f>
        <v>Urban with Major Conurbation</v>
      </c>
      <c r="P129" s="7">
        <f t="shared" si="15"/>
        <v>7.69</v>
      </c>
      <c r="Q129" s="49">
        <f t="shared" si="16"/>
        <v>36</v>
      </c>
      <c r="R129" s="49">
        <f t="shared" si="17"/>
        <v>36</v>
      </c>
      <c r="Z129" s="7"/>
    </row>
    <row r="130" spans="1:26" ht="14.4" x14ac:dyDescent="0.3">
      <c r="A130" s="22" t="s">
        <v>488</v>
      </c>
      <c r="B130" s="23" t="s">
        <v>180</v>
      </c>
      <c r="C130" s="22" t="str">
        <f>IFERROR(IFERROR(VLOOKUP(B130,classifications!$A$3:$B$330,2,FALSE),VLOOKUP(B130,'higher class'!$A$2:$B$33,2,FALSE)),"")</f>
        <v xml:space="preserve">Largely Rural (rural including hub towns 50-79%) </v>
      </c>
      <c r="D130" s="22" t="str">
        <f>VLOOKUP(B130,region!$A$1:$B$344,2,FALSE)</f>
        <v>EM</v>
      </c>
      <c r="E130" s="17">
        <f>VLOOKUP(B130,worthwhileALL!$B$8:$N$431,VLOOKUP(frontsheet!$B$11,years!$A$1:$B$12,2,FALSE),FALSE)</f>
        <v>8.08</v>
      </c>
      <c r="F130" s="9"/>
      <c r="G130" s="9"/>
      <c r="H130" s="9"/>
      <c r="I130" s="21"/>
      <c r="M130" t="s">
        <v>136</v>
      </c>
      <c r="N130" t="str">
        <f>VLOOKUP(M130,class!A$1:B$370,2,FALSE)</f>
        <v>Shire district</v>
      </c>
      <c r="O130" s="22" t="str">
        <f>IFERROR(IFERROR(VLOOKUP(M130,classifications!$A$3:$B$340,2,FALSE),VLOOKUP(N130,'higher class'!$A$2:$B$33,2,FALSE)),"")</f>
        <v xml:space="preserve">Largely Rural (rural including hub towns 50-79%) </v>
      </c>
      <c r="P130" s="7">
        <f t="shared" si="15"/>
        <v>8.31</v>
      </c>
      <c r="Q130" s="49">
        <f t="shared" si="16"/>
        <v>1</v>
      </c>
      <c r="R130" s="49">
        <f t="shared" si="17"/>
        <v>1</v>
      </c>
      <c r="Z130" s="7"/>
    </row>
    <row r="131" spans="1:26" ht="14.4" x14ac:dyDescent="0.3">
      <c r="A131" s="22" t="s">
        <v>489</v>
      </c>
      <c r="B131" s="23" t="s">
        <v>226</v>
      </c>
      <c r="C131" s="22" t="str">
        <f>IFERROR(IFERROR(VLOOKUP(B131,classifications!$A$3:$B$330,2,FALSE),VLOOKUP(B131,'higher class'!$A$2:$B$33,2,FALSE)),"")</f>
        <v xml:space="preserve">Largely Rural (rural including hub towns 50-79%) </v>
      </c>
      <c r="D131" s="22" t="str">
        <f>VLOOKUP(B131,region!$A$1:$B$344,2,FALSE)</f>
        <v>EM</v>
      </c>
      <c r="E131" s="17">
        <f>VLOOKUP(B131,worthwhileALL!$B$8:$N$431,VLOOKUP(frontsheet!$B$11,years!$A$1:$B$12,2,FALSE),FALSE)</f>
        <v>8.01</v>
      </c>
      <c r="F131" s="9"/>
      <c r="G131" s="9"/>
      <c r="H131" s="9"/>
      <c r="I131" s="21"/>
      <c r="M131" t="s">
        <v>137</v>
      </c>
      <c r="N131" t="str">
        <f>VLOOKUP(M131,class!A$1:B$370,2,FALSE)</f>
        <v>London borough</v>
      </c>
      <c r="O131" s="22" t="str">
        <f>IFERROR(IFERROR(VLOOKUP(M131,classifications!$A$3:$B$340,2,FALSE),VLOOKUP(N131,'higher class'!$A$2:$B$33,2,FALSE)),"")</f>
        <v>Urban with Major Conurbation</v>
      </c>
      <c r="P131" s="7">
        <f t="shared" si="15"/>
        <v>7.82</v>
      </c>
      <c r="Q131" s="49">
        <f t="shared" si="16"/>
        <v>16</v>
      </c>
      <c r="R131" s="49">
        <f t="shared" si="17"/>
        <v>16</v>
      </c>
      <c r="Z131" s="7"/>
    </row>
    <row r="132" spans="1:26" ht="14.4" x14ac:dyDescent="0.3">
      <c r="A132" s="22"/>
      <c r="B132" s="23"/>
      <c r="C132" s="22"/>
      <c r="D132" s="22"/>
      <c r="E132" s="9"/>
      <c r="F132" s="9"/>
      <c r="G132" s="9"/>
      <c r="H132" s="9"/>
      <c r="I132" s="21"/>
      <c r="M132" t="s">
        <v>138</v>
      </c>
      <c r="N132" t="str">
        <f>VLOOKUP(M132,class!A$1:B$370,2,FALSE)</f>
        <v>Shire district</v>
      </c>
      <c r="O132" s="22" t="str">
        <f>IFERROR(IFERROR(VLOOKUP(M132,classifications!$A$3:$B$340,2,FALSE),VLOOKUP(N132,'higher class'!$A$2:$B$33,2,FALSE)),"")</f>
        <v xml:space="preserve">Largely Rural (rural including hub towns 50-79%) </v>
      </c>
      <c r="P132" s="7">
        <f t="shared" si="15"/>
        <v>8.0399999999999991</v>
      </c>
      <c r="Q132" s="49">
        <f t="shared" si="16"/>
        <v>9</v>
      </c>
      <c r="R132" s="49">
        <f t="shared" si="17"/>
        <v>9</v>
      </c>
      <c r="Z132" s="7"/>
    </row>
    <row r="133" spans="1:26" ht="14.4" x14ac:dyDescent="0.3">
      <c r="A133" s="19" t="s">
        <v>490</v>
      </c>
      <c r="B133" s="20" t="s">
        <v>491</v>
      </c>
      <c r="C133" s="45"/>
      <c r="D133" s="45"/>
      <c r="E133" s="17"/>
      <c r="F133" s="9"/>
      <c r="G133" s="9"/>
      <c r="H133" s="9"/>
      <c r="I133" s="21"/>
      <c r="M133" t="s">
        <v>139</v>
      </c>
      <c r="N133" t="str">
        <f>VLOOKUP(M133,class!A$1:B$370,2,FALSE)</f>
        <v>Shire district</v>
      </c>
      <c r="O133" s="22" t="str">
        <f>IFERROR(IFERROR(VLOOKUP(M133,classifications!$A$3:$B$340,2,FALSE),VLOOKUP(N133,'higher class'!$A$2:$B$33,2,FALSE)),"")</f>
        <v xml:space="preserve">Largely Rural (rural including hub towns 50-79%) </v>
      </c>
      <c r="P133" s="7">
        <f t="shared" si="15"/>
        <v>7.79</v>
      </c>
      <c r="Q133" s="49">
        <f t="shared" si="16"/>
        <v>24</v>
      </c>
      <c r="R133" s="49">
        <f t="shared" si="17"/>
        <v>24</v>
      </c>
      <c r="Z133" s="7"/>
    </row>
    <row r="134" spans="1:26" ht="14.4" x14ac:dyDescent="0.3">
      <c r="A134" s="22" t="s">
        <v>492</v>
      </c>
      <c r="B134" s="23" t="s">
        <v>134</v>
      </c>
      <c r="C134" s="22" t="str">
        <f>IFERROR(IFERROR(VLOOKUP(B134,classifications!$A$3:$B$330,2,FALSE),VLOOKUP(B134,'higher class'!$A$2:$B$33,2,FALSE)),"")</f>
        <v xml:space="preserve">Largely Rural (rural including hub towns 50-79%) </v>
      </c>
      <c r="D134" s="22" t="str">
        <f>VLOOKUP(B134,region!$A$1:$B$344,2,FALSE)</f>
        <v>WM</v>
      </c>
      <c r="E134" s="17">
        <f>VLOOKUP(B134,worthwhileALL!$B$8:$N$431,VLOOKUP(frontsheet!$B$11,years!$A$1:$B$12,2,FALSE),FALSE)</f>
        <v>7.83</v>
      </c>
      <c r="F134" s="9"/>
      <c r="G134" s="9"/>
      <c r="H134" s="9"/>
      <c r="I134" s="21"/>
      <c r="M134" t="s">
        <v>140</v>
      </c>
      <c r="N134" t="str">
        <f>VLOOKUP(M134,class!A$1:B$370,2,FALSE)</f>
        <v>London borough</v>
      </c>
      <c r="O134" s="22" t="str">
        <f>IFERROR(IFERROR(VLOOKUP(M134,classifications!$A$3:$B$340,2,FALSE),VLOOKUP(N134,'higher class'!$A$2:$B$33,2,FALSE)),"")</f>
        <v>Urban with Major Conurbation</v>
      </c>
      <c r="P134" s="7">
        <f t="shared" si="15"/>
        <v>7.71</v>
      </c>
      <c r="Q134" s="49">
        <f t="shared" si="16"/>
        <v>34</v>
      </c>
      <c r="R134" s="49">
        <f t="shared" si="17"/>
        <v>34</v>
      </c>
      <c r="Z134" s="7"/>
    </row>
    <row r="135" spans="1:26" ht="14.4" x14ac:dyDescent="0.3">
      <c r="A135" s="22" t="s">
        <v>493</v>
      </c>
      <c r="B135" s="23" t="s">
        <v>238</v>
      </c>
      <c r="C135" s="22" t="str">
        <f>IFERROR(IFERROR(VLOOKUP(B135,classifications!$A$3:$B$330,2,FALSE),VLOOKUP(B135,'higher class'!$A$2:$B$33,2,FALSE)),"")</f>
        <v xml:space="preserve">Largely Rural (rural including hub towns 50-79%) </v>
      </c>
      <c r="D135" s="22" t="str">
        <f>VLOOKUP(B135,region!$A$1:$B$344,2,FALSE)</f>
        <v>WM</v>
      </c>
      <c r="E135" s="17">
        <f>VLOOKUP(B135,worthwhileALL!$B$8:$N$431,VLOOKUP(frontsheet!$B$11,years!$A$1:$B$12,2,FALSE),FALSE)</f>
        <v>8.07</v>
      </c>
      <c r="F135" s="9"/>
      <c r="G135" s="9"/>
      <c r="H135" s="9"/>
      <c r="I135" s="21"/>
      <c r="M135" t="s">
        <v>141</v>
      </c>
      <c r="N135" t="str">
        <f>VLOOKUP(M135,class!A$1:B$370,2,FALSE)</f>
        <v>Shire district</v>
      </c>
      <c r="O135" s="22" t="str">
        <f>IFERROR(IFERROR(VLOOKUP(M135,classifications!$A$3:$B$340,2,FALSE),VLOOKUP(N135,'higher class'!$A$2:$B$33,2,FALSE)),"")</f>
        <v xml:space="preserve">Mainly Rural (rural including hub towns &gt;=80%) </v>
      </c>
      <c r="P135" s="7">
        <f t="shared" si="15"/>
        <v>7.58</v>
      </c>
      <c r="Q135" s="49">
        <f t="shared" si="16"/>
        <v>38</v>
      </c>
      <c r="R135" s="49">
        <f t="shared" si="17"/>
        <v>38</v>
      </c>
      <c r="Z135" s="7"/>
    </row>
    <row r="136" spans="1:26" ht="14.4" x14ac:dyDescent="0.3">
      <c r="A136" s="22" t="s">
        <v>494</v>
      </c>
      <c r="B136" s="23" t="s">
        <v>268</v>
      </c>
      <c r="C136" s="22" t="str">
        <f>IFERROR(IFERROR(VLOOKUP(B136,classifications!$A$3:$B$330,2,FALSE),VLOOKUP(B136,'higher class'!$A$2:$B$33,2,FALSE)),"")</f>
        <v>Urban with City and Town</v>
      </c>
      <c r="D136" s="22" t="str">
        <f>VLOOKUP(B136,region!$A$1:$B$344,2,FALSE)</f>
        <v>WM</v>
      </c>
      <c r="E136" s="17">
        <f>VLOOKUP(B136,worthwhileALL!$B$8:$N$431,VLOOKUP(frontsheet!$B$11,years!$A$1:$B$12,2,FALSE),FALSE)</f>
        <v>7.59</v>
      </c>
      <c r="F136" s="9"/>
      <c r="G136" s="9"/>
      <c r="H136" s="9"/>
      <c r="I136" s="21"/>
      <c r="M136" t="s">
        <v>142</v>
      </c>
      <c r="N136" t="str">
        <f>VLOOKUP(M136,class!A$1:B$370,2,FALSE)</f>
        <v>Shire district</v>
      </c>
      <c r="O136" s="22" t="str">
        <f>IFERROR(IFERROR(VLOOKUP(M136,classifications!$A$3:$B$340,2,FALSE),VLOOKUP(N136,'higher class'!$A$2:$B$33,2,FALSE)),"")</f>
        <v>Urban with City and Town</v>
      </c>
      <c r="P136" s="7">
        <f t="shared" ref="P136:P199" si="18">VLOOKUP($M136,$B$7:$E$431,4,FALSE)</f>
        <v>7.36</v>
      </c>
      <c r="Q136" s="49">
        <f t="shared" si="16"/>
        <v>82</v>
      </c>
      <c r="R136" s="49">
        <f t="shared" si="17"/>
        <v>82</v>
      </c>
      <c r="Z136" s="7"/>
    </row>
    <row r="137" spans="1:26" ht="14.4" x14ac:dyDescent="0.3">
      <c r="A137" s="22" t="s">
        <v>495</v>
      </c>
      <c r="B137" s="23" t="s">
        <v>282</v>
      </c>
      <c r="C137" s="22" t="str">
        <f>IFERROR(IFERROR(VLOOKUP(B137,classifications!$A$3:$B$330,2,FALSE),VLOOKUP(B137,'higher class'!$A$2:$B$33,2,FALSE)),"")</f>
        <v>Urban with City and Town</v>
      </c>
      <c r="D137" s="22" t="str">
        <f>VLOOKUP(B137,region!$A$1:$B$344,2,FALSE)</f>
        <v>WM</v>
      </c>
      <c r="E137" s="17">
        <f>VLOOKUP(B137,worthwhileALL!$B$8:$N$431,VLOOKUP(frontsheet!$B$11,years!$A$1:$B$12,2,FALSE),FALSE)</f>
        <v>7.83</v>
      </c>
      <c r="F137" s="9"/>
      <c r="G137" s="9"/>
      <c r="H137" s="9"/>
      <c r="I137" s="21"/>
      <c r="M137" t="s">
        <v>143</v>
      </c>
      <c r="N137" t="str">
        <f>VLOOKUP(M137,class!A$1:B$370,2,FALSE)</f>
        <v>Shire district</v>
      </c>
      <c r="O137" s="22" t="str">
        <f>IFERROR(IFERROR(VLOOKUP(M137,classifications!$A$3:$B$340,2,FALSE),VLOOKUP(N137,'higher class'!$A$2:$B$33,2,FALSE)),"")</f>
        <v>Urban with City and Town</v>
      </c>
      <c r="P137" s="7">
        <f t="shared" si="18"/>
        <v>7.93</v>
      </c>
      <c r="Q137" s="49">
        <f t="shared" si="16"/>
        <v>22</v>
      </c>
      <c r="R137" s="49">
        <f t="shared" si="17"/>
        <v>22</v>
      </c>
      <c r="Z137" s="7"/>
    </row>
    <row r="138" spans="1:26" ht="14.4" x14ac:dyDescent="0.3">
      <c r="A138" s="22" t="s">
        <v>496</v>
      </c>
      <c r="B138" s="23" t="s">
        <v>348</v>
      </c>
      <c r="C138" s="22" t="str">
        <f>IFERROR(IFERROR(VLOOKUP(B138,classifications!$A$3:$B$330,2,FALSE),VLOOKUP(B138,'higher class'!$A$2:$B$33,2,FALSE)),"")</f>
        <v>Urban with Significant Rural</v>
      </c>
      <c r="D138" s="22" t="str">
        <f>VLOOKUP(B138,region!$A$1:$B$344,2,FALSE)</f>
        <v>WM</v>
      </c>
      <c r="E138" s="17">
        <f>VLOOKUP(B138,worthwhileALL!$B$8:$N$431,VLOOKUP(frontsheet!$B$11,years!$A$1:$B$12,2,FALSE),FALSE)</f>
        <v>7.9</v>
      </c>
      <c r="F138" s="9"/>
      <c r="G138" s="9"/>
      <c r="H138" s="9"/>
      <c r="I138" s="21"/>
      <c r="M138" t="s">
        <v>144</v>
      </c>
      <c r="N138" t="str">
        <f>VLOOKUP(M138,class!A$1:B$370,2,FALSE)</f>
        <v>Unitary authority</v>
      </c>
      <c r="O138" s="22" t="str">
        <f>IFERROR(IFERROR(VLOOKUP(M138,classifications!$A$3:$B$340,2,FALSE),VLOOKUP(N138,'higher class'!$A$2:$B$33,2,FALSE)),"")</f>
        <v xml:space="preserve">Mainly Rural (rural including hub towns &gt;=80%) </v>
      </c>
      <c r="P138" s="7">
        <f t="shared" si="18"/>
        <v>7.68</v>
      </c>
      <c r="Q138" s="49">
        <f t="shared" si="16"/>
        <v>36</v>
      </c>
      <c r="R138" s="49">
        <f t="shared" si="17"/>
        <v>36</v>
      </c>
      <c r="Z138" s="7"/>
    </row>
    <row r="139" spans="1:26" ht="14.4" x14ac:dyDescent="0.3">
      <c r="A139" s="22" t="s">
        <v>497</v>
      </c>
      <c r="B139" s="23" t="s">
        <v>52</v>
      </c>
      <c r="C139" s="22" t="str">
        <f>IFERROR(IFERROR(VLOOKUP(B139,classifications!$A$3:$B$330,2,FALSE),VLOOKUP(B139,'higher class'!$A$2:$B$33,2,FALSE)),"")</f>
        <v>Urban with Significant Rural (rural including hub towns 26-49%)</v>
      </c>
      <c r="D139" s="22" t="str">
        <f>VLOOKUP(B139,region!$A$1:$B$344,2,FALSE)</f>
        <v>WM</v>
      </c>
      <c r="E139" s="17">
        <f>VLOOKUP(B139,worthwhileALL!$B$8:$N$431,VLOOKUP(frontsheet!$B$11,years!$A$1:$B$12,2,FALSE),FALSE)</f>
        <v>8.2799999999999994</v>
      </c>
      <c r="F139" s="9"/>
      <c r="G139" s="9"/>
      <c r="H139" s="9"/>
      <c r="I139" s="21"/>
      <c r="M139" t="s">
        <v>146</v>
      </c>
      <c r="N139" t="str">
        <f>VLOOKUP(M139,class!A$1:B$370,2,FALSE)</f>
        <v>London borough</v>
      </c>
      <c r="O139" s="22" t="str">
        <f>IFERROR(IFERROR(VLOOKUP(M139,classifications!$A$3:$B$340,2,FALSE),VLOOKUP(N139,'higher class'!$A$2:$B$33,2,FALSE)),"")</f>
        <v>Urban with Major Conurbation</v>
      </c>
      <c r="P139" s="7">
        <f t="shared" si="18"/>
        <v>7.31</v>
      </c>
      <c r="Q139" s="49">
        <f t="shared" si="16"/>
        <v>68</v>
      </c>
      <c r="R139" s="49">
        <f t="shared" si="17"/>
        <v>68</v>
      </c>
      <c r="Z139" s="7"/>
    </row>
    <row r="140" spans="1:26" ht="14.4" x14ac:dyDescent="0.3">
      <c r="A140" s="22" t="s">
        <v>498</v>
      </c>
      <c r="B140" s="23" t="s">
        <v>97</v>
      </c>
      <c r="C140" s="22" t="str">
        <f>IFERROR(IFERROR(VLOOKUP(B140,classifications!$A$3:$B$330,2,FALSE),VLOOKUP(B140,'higher class'!$A$2:$B$33,2,FALSE)),"")</f>
        <v>Urban with Significant Rural (rural including hub towns 26-49%)</v>
      </c>
      <c r="D140" s="22" t="str">
        <f>VLOOKUP(B140,region!$A$1:$B$344,2,FALSE)</f>
        <v>WM</v>
      </c>
      <c r="E140" s="17">
        <f>VLOOKUP(B140,worthwhileALL!$B$8:$N$431,VLOOKUP(frontsheet!$B$11,years!$A$1:$B$12,2,FALSE),FALSE)</f>
        <v>7.91</v>
      </c>
      <c r="F140" s="9"/>
      <c r="G140" s="9"/>
      <c r="H140" s="9"/>
      <c r="I140" s="21"/>
      <c r="M140" t="s">
        <v>147</v>
      </c>
      <c r="N140" t="str">
        <f>VLOOKUP(M140,class!A$1:B$370,2,FALSE)</f>
        <v>London borough</v>
      </c>
      <c r="O140" s="22" t="str">
        <f>IFERROR(IFERROR(VLOOKUP(M140,classifications!$A$3:$B$340,2,FALSE),VLOOKUP(N140,'higher class'!$A$2:$B$33,2,FALSE)),"")</f>
        <v>Urban with Major Conurbation</v>
      </c>
      <c r="P140" s="7">
        <f t="shared" si="18"/>
        <v>7.68</v>
      </c>
      <c r="Q140" s="49">
        <f t="shared" si="16"/>
        <v>39</v>
      </c>
      <c r="R140" s="49">
        <f t="shared" si="17"/>
        <v>39</v>
      </c>
      <c r="Z140" s="7"/>
    </row>
    <row r="141" spans="1:26" ht="14.4" x14ac:dyDescent="0.3">
      <c r="A141" s="22" t="s">
        <v>499</v>
      </c>
      <c r="B141" s="23" t="s">
        <v>160</v>
      </c>
      <c r="C141" s="22" t="str">
        <f>IFERROR(IFERROR(VLOOKUP(B141,classifications!$A$3:$B$330,2,FALSE),VLOOKUP(B141,'higher class'!$A$2:$B$33,2,FALSE)),"")</f>
        <v>Urban with Significant Rural (rural including hub towns 26-49%)</v>
      </c>
      <c r="D141" s="22" t="str">
        <f>VLOOKUP(B141,region!$A$1:$B$344,2,FALSE)</f>
        <v>WM</v>
      </c>
      <c r="E141" s="17">
        <f>VLOOKUP(B141,worthwhileALL!$B$8:$N$431,VLOOKUP(frontsheet!$B$11,years!$A$1:$B$12,2,FALSE),FALSE)</f>
        <v>7.64</v>
      </c>
      <c r="F141" s="9"/>
      <c r="G141" s="9"/>
      <c r="H141" s="9"/>
      <c r="I141" s="21"/>
      <c r="M141" t="s">
        <v>149</v>
      </c>
      <c r="N141" t="str">
        <f>VLOOKUP(M141,class!A$1:B$370,2,FALSE)</f>
        <v>Shire district</v>
      </c>
      <c r="O141" s="22" t="str">
        <f>IFERROR(IFERROR(VLOOKUP(M141,classifications!$A$3:$B$340,2,FALSE),VLOOKUP(N141,'higher class'!$A$2:$B$33,2,FALSE)),"")</f>
        <v xml:space="preserve">Largely Rural (rural including hub towns 50-79%) </v>
      </c>
      <c r="P141" s="7">
        <f t="shared" si="18"/>
        <v>7.55</v>
      </c>
      <c r="Q141" s="49">
        <f t="shared" si="16"/>
        <v>39</v>
      </c>
      <c r="R141" s="49">
        <f t="shared" si="17"/>
        <v>39</v>
      </c>
      <c r="Z141" s="7"/>
    </row>
    <row r="142" spans="1:26" ht="14.4" x14ac:dyDescent="0.3">
      <c r="A142" s="22" t="s">
        <v>500</v>
      </c>
      <c r="B142" s="23" t="s">
        <v>182</v>
      </c>
      <c r="C142" s="22" t="str">
        <f>IFERROR(IFERROR(VLOOKUP(B142,classifications!$A$3:$B$330,2,FALSE),VLOOKUP(B142,'higher class'!$A$2:$B$33,2,FALSE)),"")</f>
        <v>Urban with City and Town</v>
      </c>
      <c r="D142" s="22" t="str">
        <f>VLOOKUP(B142,region!$A$1:$B$344,2,FALSE)</f>
        <v>WM</v>
      </c>
      <c r="E142" s="17">
        <f>VLOOKUP(B142,worthwhileALL!$B$8:$N$431,VLOOKUP(frontsheet!$B$11,years!$A$1:$B$12,2,FALSE),FALSE)</f>
        <v>8</v>
      </c>
      <c r="F142" s="9"/>
      <c r="G142" s="9"/>
      <c r="H142" s="9"/>
      <c r="I142" s="21"/>
      <c r="M142" t="s">
        <v>150</v>
      </c>
      <c r="N142" t="str">
        <f>VLOOKUP(M142,class!A$1:B$370,2,FALSE)</f>
        <v>Unitary authority</v>
      </c>
      <c r="O142" s="22" t="str">
        <f>IFERROR(IFERROR(VLOOKUP(M142,classifications!$A$3:$B$340,2,FALSE),VLOOKUP(N142,'higher class'!$A$2:$B$33,2,FALSE)),"")</f>
        <v>Urban with City and Town</v>
      </c>
      <c r="P142" s="7">
        <f t="shared" si="18"/>
        <v>7.73</v>
      </c>
      <c r="Q142" s="49">
        <f t="shared" si="16"/>
        <v>46</v>
      </c>
      <c r="R142" s="49">
        <f t="shared" si="17"/>
        <v>46</v>
      </c>
      <c r="Z142" s="7"/>
    </row>
    <row r="143" spans="1:26" ht="14.4" x14ac:dyDescent="0.3">
      <c r="A143" s="22" t="s">
        <v>501</v>
      </c>
      <c r="B143" s="23" t="s">
        <v>254</v>
      </c>
      <c r="C143" s="22" t="str">
        <f>IFERROR(IFERROR(VLOOKUP(B143,classifications!$A$3:$B$330,2,FALSE),VLOOKUP(B143,'higher class'!$A$2:$B$33,2,FALSE)),"")</f>
        <v>Urban with Significant Rural (rural including hub towns 26-49%)</v>
      </c>
      <c r="D143" s="22" t="str">
        <f>VLOOKUP(B143,region!$A$1:$B$344,2,FALSE)</f>
        <v>WM</v>
      </c>
      <c r="E143" s="17">
        <f>VLOOKUP(B143,worthwhileALL!$B$8:$N$431,VLOOKUP(frontsheet!$B$11,years!$A$1:$B$12,2,FALSE),FALSE)</f>
        <v>8.4600000000000009</v>
      </c>
      <c r="F143" s="9"/>
      <c r="G143" s="9"/>
      <c r="H143" s="9"/>
      <c r="I143" s="21"/>
      <c r="M143" t="s">
        <v>151</v>
      </c>
      <c r="N143" t="str">
        <f>VLOOKUP(M143,class!A$1:B$370,2,FALSE)</f>
        <v>London borough</v>
      </c>
      <c r="O143" s="22" t="str">
        <f>IFERROR(IFERROR(VLOOKUP(M143,classifications!$A$3:$B$340,2,FALSE),VLOOKUP(N143,'higher class'!$A$2:$B$33,2,FALSE)),"")</f>
        <v>Urban with Major Conurbation</v>
      </c>
      <c r="P143" s="7">
        <f t="shared" si="18"/>
        <v>7.52</v>
      </c>
      <c r="Q143" s="49">
        <f t="shared" si="16"/>
        <v>58</v>
      </c>
      <c r="R143" s="49">
        <f t="shared" si="17"/>
        <v>58</v>
      </c>
      <c r="Z143" s="7"/>
    </row>
    <row r="144" spans="1:26" ht="14.4" x14ac:dyDescent="0.3">
      <c r="A144" s="22" t="s">
        <v>502</v>
      </c>
      <c r="B144" s="23" t="s">
        <v>263</v>
      </c>
      <c r="C144" s="22" t="str">
        <f>IFERROR(IFERROR(VLOOKUP(B144,classifications!$A$3:$B$330,2,FALSE),VLOOKUP(B144,'higher class'!$A$2:$B$33,2,FALSE)),"")</f>
        <v>Urban with Significant Rural (rural including hub towns 26-49%)</v>
      </c>
      <c r="D144" s="22" t="str">
        <f>VLOOKUP(B144,region!$A$1:$B$344,2,FALSE)</f>
        <v>WM</v>
      </c>
      <c r="E144" s="17">
        <f>VLOOKUP(B144,worthwhileALL!$B$8:$N$431,VLOOKUP(frontsheet!$B$11,years!$A$1:$B$12,2,FALSE),FALSE)</f>
        <v>7.49</v>
      </c>
      <c r="F144" s="9"/>
      <c r="G144" s="9"/>
      <c r="H144" s="9"/>
      <c r="I144" s="21"/>
      <c r="M144" t="s">
        <v>152</v>
      </c>
      <c r="N144" t="str">
        <f>VLOOKUP(M144,class!A$1:B$370,2,FALSE)</f>
        <v>Metropolitan district</v>
      </c>
      <c r="O144" s="22" t="str">
        <f>IFERROR(IFERROR(VLOOKUP(M144,classifications!$A$3:$B$340,2,FALSE),VLOOKUP(N144,'higher class'!$A$2:$B$33,2,FALSE)),"")</f>
        <v>Urban with Major Conurbation</v>
      </c>
      <c r="P144" s="7">
        <f t="shared" si="18"/>
        <v>7.73</v>
      </c>
      <c r="Q144" s="49">
        <f t="shared" si="16"/>
        <v>30</v>
      </c>
      <c r="R144" s="49">
        <f t="shared" si="17"/>
        <v>30</v>
      </c>
      <c r="Z144" s="7"/>
    </row>
    <row r="145" spans="1:26" ht="14.4" x14ac:dyDescent="0.3">
      <c r="A145" s="22" t="s">
        <v>503</v>
      </c>
      <c r="B145" s="23" t="s">
        <v>264</v>
      </c>
      <c r="C145" s="22" t="str">
        <f>IFERROR(IFERROR(VLOOKUP(B145,classifications!$A$3:$B$330,2,FALSE),VLOOKUP(B145,'higher class'!$A$2:$B$33,2,FALSE)),"")</f>
        <v xml:space="preserve">Largely Rural (rural including hub towns 50-79%) </v>
      </c>
      <c r="D145" s="22" t="str">
        <f>VLOOKUP(B145,region!$A$1:$B$344,2,FALSE)</f>
        <v>WM</v>
      </c>
      <c r="E145" s="17">
        <f>VLOOKUP(B145,worthwhileALL!$B$8:$N$431,VLOOKUP(frontsheet!$B$11,years!$A$1:$B$12,2,FALSE),FALSE)</f>
        <v>7.61</v>
      </c>
      <c r="F145" s="9"/>
      <c r="G145" s="9"/>
      <c r="H145" s="9"/>
      <c r="I145" s="21"/>
      <c r="M145" t="s">
        <v>153</v>
      </c>
      <c r="N145" t="str">
        <f>VLOOKUP(M145,class!A$1:B$370,2,FALSE)</f>
        <v>Metropolitan district</v>
      </c>
      <c r="O145" s="22" t="str">
        <f>IFERROR(IFERROR(VLOOKUP(M145,classifications!$A$3:$B$340,2,FALSE),VLOOKUP(N145,'higher class'!$A$2:$B$33,2,FALSE)),"")</f>
        <v>Urban with Major Conurbation</v>
      </c>
      <c r="P145" s="7">
        <f t="shared" si="18"/>
        <v>7.49</v>
      </c>
      <c r="Q145" s="49">
        <f t="shared" si="16"/>
        <v>60</v>
      </c>
      <c r="R145" s="49">
        <f t="shared" si="17"/>
        <v>60</v>
      </c>
      <c r="Z145" s="7"/>
    </row>
    <row r="146" spans="1:26" ht="14.4" x14ac:dyDescent="0.3">
      <c r="A146" s="22" t="s">
        <v>504</v>
      </c>
      <c r="B146" s="23" t="s">
        <v>278</v>
      </c>
      <c r="C146" s="22" t="str">
        <f>IFERROR(IFERROR(VLOOKUP(B146,classifications!$A$3:$B$330,2,FALSE),VLOOKUP(B146,'higher class'!$A$2:$B$33,2,FALSE)),"")</f>
        <v>Urban with City and Town</v>
      </c>
      <c r="D146" s="22" t="str">
        <f>VLOOKUP(B146,region!$A$1:$B$344,2,FALSE)</f>
        <v>WM</v>
      </c>
      <c r="E146" s="17">
        <f>VLOOKUP(B146,worthwhileALL!$B$8:$N$431,VLOOKUP(frontsheet!$B$11,years!$A$1:$B$12,2,FALSE),FALSE)</f>
        <v>7.8</v>
      </c>
      <c r="F146" s="9"/>
      <c r="G146" s="9"/>
      <c r="H146" s="9"/>
      <c r="I146" s="21"/>
      <c r="M146" t="s">
        <v>154</v>
      </c>
      <c r="N146" t="str">
        <f>VLOOKUP(M146,class!A$1:B$370,2,FALSE)</f>
        <v>London borough</v>
      </c>
      <c r="O146" s="22" t="str">
        <f>IFERROR(IFERROR(VLOOKUP(M146,classifications!$A$3:$B$340,2,FALSE),VLOOKUP(N146,'higher class'!$A$2:$B$33,2,FALSE)),"")</f>
        <v>Urban with Major Conurbation</v>
      </c>
      <c r="P146" s="7">
        <f t="shared" si="18"/>
        <v>7.75</v>
      </c>
      <c r="Q146" s="49">
        <f t="shared" si="16"/>
        <v>23</v>
      </c>
      <c r="R146" s="49">
        <f t="shared" si="17"/>
        <v>23</v>
      </c>
      <c r="Z146" s="7"/>
    </row>
    <row r="147" spans="1:26" ht="14.4" x14ac:dyDescent="0.3">
      <c r="A147" s="22" t="s">
        <v>505</v>
      </c>
      <c r="B147" s="23" t="s">
        <v>350</v>
      </c>
      <c r="C147" s="22" t="str">
        <f>IFERROR(IFERROR(VLOOKUP(B147,classifications!$A$3:$B$330,2,FALSE),VLOOKUP(B147,'higher class'!$A$2:$B$33,2,FALSE)),"")</f>
        <v>Urban with Significant Rural</v>
      </c>
      <c r="D147" s="22" t="str">
        <f>VLOOKUP(B147,region!$A$1:$B$344,2,FALSE)</f>
        <v>WM</v>
      </c>
      <c r="E147" s="17">
        <f>VLOOKUP(B147,worthwhileALL!$B$8:$N$431,VLOOKUP(frontsheet!$B$11,years!$A$1:$B$12,2,FALSE),FALSE)</f>
        <v>7.61</v>
      </c>
      <c r="F147" s="9"/>
      <c r="G147" s="9"/>
      <c r="H147" s="9"/>
      <c r="I147" s="21"/>
      <c r="M147" t="s">
        <v>155</v>
      </c>
      <c r="N147" t="str">
        <f>VLOOKUP(M147,class!A$1:B$370,2,FALSE)</f>
        <v>Shire district</v>
      </c>
      <c r="O147" s="22" t="str">
        <f>IFERROR(IFERROR(VLOOKUP(M147,classifications!$A$3:$B$340,2,FALSE),VLOOKUP(N147,'higher class'!$A$2:$B$33,2,FALSE)),"")</f>
        <v>Urban with Significant Rural (rural including hub towns 26-49%)</v>
      </c>
      <c r="P147" s="7">
        <f t="shared" si="18"/>
        <v>7.76</v>
      </c>
      <c r="Q147" s="49">
        <f t="shared" si="16"/>
        <v>32</v>
      </c>
      <c r="R147" s="49">
        <f t="shared" si="17"/>
        <v>32</v>
      </c>
      <c r="Z147" s="7"/>
    </row>
    <row r="148" spans="1:26" ht="14.4" x14ac:dyDescent="0.3">
      <c r="A148" s="22" t="s">
        <v>506</v>
      </c>
      <c r="B148" s="23" t="s">
        <v>194</v>
      </c>
      <c r="C148" s="22" t="str">
        <f>IFERROR(IFERROR(VLOOKUP(B148,classifications!$A$3:$B$330,2,FALSE),VLOOKUP(B148,'higher class'!$A$2:$B$33,2,FALSE)),"")</f>
        <v xml:space="preserve">Mainly Rural (rural including hub towns &gt;=80%) </v>
      </c>
      <c r="D148" s="22" t="str">
        <f>VLOOKUP(B148,region!$A$1:$B$344,2,FALSE)</f>
        <v>WM</v>
      </c>
      <c r="E148" s="17">
        <f>VLOOKUP(B148,worthwhileALL!$B$8:$N$431,VLOOKUP(frontsheet!$B$11,years!$A$1:$B$12,2,FALSE),FALSE)</f>
        <v>7.85</v>
      </c>
      <c r="F148" s="9"/>
      <c r="G148" s="9"/>
      <c r="H148" s="9"/>
      <c r="I148" s="21"/>
      <c r="M148" t="s">
        <v>156</v>
      </c>
      <c r="N148" t="str">
        <f>VLOOKUP(M148,class!A$1:B$370,2,FALSE)</f>
        <v>Metropolitan district</v>
      </c>
      <c r="O148" s="22" t="str">
        <f>IFERROR(IFERROR(VLOOKUP(M148,classifications!$A$3:$B$340,2,FALSE),VLOOKUP(N148,'higher class'!$A$2:$B$33,2,FALSE)),"")</f>
        <v>Urban with Major Conurbation</v>
      </c>
      <c r="P148" s="7">
        <f t="shared" si="18"/>
        <v>7.68</v>
      </c>
      <c r="Q148" s="49">
        <f t="shared" si="16"/>
        <v>39</v>
      </c>
      <c r="R148" s="49">
        <f t="shared" si="17"/>
        <v>39</v>
      </c>
      <c r="Z148" s="7"/>
    </row>
    <row r="149" spans="1:26" ht="14.4" x14ac:dyDescent="0.3">
      <c r="A149" s="22" t="s">
        <v>507</v>
      </c>
      <c r="B149" s="23" t="s">
        <v>200</v>
      </c>
      <c r="C149" s="22" t="str">
        <f>IFERROR(IFERROR(VLOOKUP(B149,classifications!$A$3:$B$330,2,FALSE),VLOOKUP(B149,'higher class'!$A$2:$B$33,2,FALSE)),"")</f>
        <v>Urban with City and Town</v>
      </c>
      <c r="D149" s="22" t="str">
        <f>VLOOKUP(B149,region!$A$1:$B$344,2,FALSE)</f>
        <v>WM</v>
      </c>
      <c r="E149" s="17">
        <f>VLOOKUP(B149,worthwhileALL!$B$8:$N$431,VLOOKUP(frontsheet!$B$11,years!$A$1:$B$12,2,FALSE),FALSE)</f>
        <v>7.12</v>
      </c>
      <c r="F149" s="9"/>
      <c r="G149" s="9"/>
      <c r="H149" s="9"/>
      <c r="I149" s="21"/>
      <c r="M149" t="s">
        <v>157</v>
      </c>
      <c r="N149" t="str">
        <f>VLOOKUP(M149,class!A$1:B$370,2,FALSE)</f>
        <v>Unitary authority</v>
      </c>
      <c r="O149" s="22" t="str">
        <f>IFERROR(IFERROR(VLOOKUP(M149,classifications!$A$3:$B$340,2,FALSE),VLOOKUP(N149,'higher class'!$A$2:$B$33,2,FALSE)),"")</f>
        <v>Urban with City and Town</v>
      </c>
      <c r="P149" s="7">
        <f t="shared" si="18"/>
        <v>7.59</v>
      </c>
      <c r="Q149" s="49">
        <f t="shared" si="16"/>
        <v>74</v>
      </c>
      <c r="R149" s="49">
        <f t="shared" si="17"/>
        <v>74</v>
      </c>
      <c r="Z149" s="7"/>
    </row>
    <row r="150" spans="1:26" ht="14.4" x14ac:dyDescent="0.3">
      <c r="A150" s="22" t="s">
        <v>508</v>
      </c>
      <c r="B150" s="23" t="s">
        <v>224</v>
      </c>
      <c r="C150" s="22" t="str">
        <f>IFERROR(IFERROR(VLOOKUP(B150,classifications!$A$3:$B$330,2,FALSE),VLOOKUP(B150,'higher class'!$A$2:$B$33,2,FALSE)),"")</f>
        <v>Urban with City and Town</v>
      </c>
      <c r="D150" s="22" t="str">
        <f>VLOOKUP(B150,region!$A$1:$B$344,2,FALSE)</f>
        <v>WM</v>
      </c>
      <c r="E150" s="17">
        <f>VLOOKUP(B150,worthwhileALL!$B$8:$N$431,VLOOKUP(frontsheet!$B$11,years!$A$1:$B$12,2,FALSE),FALSE)</f>
        <v>7.78</v>
      </c>
      <c r="F150" s="9"/>
      <c r="G150" s="9"/>
      <c r="H150" s="9"/>
      <c r="I150" s="21"/>
      <c r="M150" t="s">
        <v>158</v>
      </c>
      <c r="N150" t="str">
        <f>VLOOKUP(M150,class!A$1:B$370,2,FALSE)</f>
        <v>Shire district</v>
      </c>
      <c r="O150" s="22" t="str">
        <f>IFERROR(IFERROR(VLOOKUP(M150,classifications!$A$3:$B$340,2,FALSE),VLOOKUP(N150,'higher class'!$A$2:$B$33,2,FALSE)),"")</f>
        <v>Urban with Significant Rural (rural including hub towns 26-49%)</v>
      </c>
      <c r="P150" s="7">
        <f t="shared" si="18"/>
        <v>7.88</v>
      </c>
      <c r="Q150" s="49">
        <f t="shared" si="16"/>
        <v>23</v>
      </c>
      <c r="R150" s="49">
        <f t="shared" si="17"/>
        <v>23</v>
      </c>
      <c r="Z150" s="7"/>
    </row>
    <row r="151" spans="1:26" ht="14.4" x14ac:dyDescent="0.3">
      <c r="A151" s="22" t="s">
        <v>509</v>
      </c>
      <c r="B151" s="23" t="s">
        <v>269</v>
      </c>
      <c r="C151" s="22" t="str">
        <f>IFERROR(IFERROR(VLOOKUP(B151,classifications!$A$3:$B$330,2,FALSE),VLOOKUP(B151,'higher class'!$A$2:$B$33,2,FALSE)),"")</f>
        <v xml:space="preserve">Mainly Rural (rural including hub towns &gt;=80%) </v>
      </c>
      <c r="D151" s="22" t="str">
        <f>VLOOKUP(B151,region!$A$1:$B$344,2,FALSE)</f>
        <v>WM</v>
      </c>
      <c r="E151" s="17">
        <f>VLOOKUP(B151,worthwhileALL!$B$8:$N$431,VLOOKUP(frontsheet!$B$11,years!$A$1:$B$12,2,FALSE),FALSE)</f>
        <v>7.77</v>
      </c>
      <c r="F151" s="9"/>
      <c r="G151" s="9"/>
      <c r="H151" s="9"/>
      <c r="I151" s="21"/>
      <c r="M151" t="s">
        <v>159</v>
      </c>
      <c r="N151" t="str">
        <f>VLOOKUP(M151,class!A$1:B$370,2,FALSE)</f>
        <v>London borough</v>
      </c>
      <c r="O151" s="22" t="str">
        <f>IFERROR(IFERROR(VLOOKUP(M151,classifications!$A$3:$B$340,2,FALSE),VLOOKUP(N151,'higher class'!$A$2:$B$33,2,FALSE)),"")</f>
        <v>Urban with Major Conurbation</v>
      </c>
      <c r="P151" s="7">
        <f t="shared" si="18"/>
        <v>7.59</v>
      </c>
      <c r="Q151" s="49">
        <f t="shared" ref="Q151:Q214" si="19">1+SUMPRODUCT((O$7:O$314=O151)*(P$7:P$314&gt;P151))</f>
        <v>50</v>
      </c>
      <c r="R151" s="49">
        <f t="shared" ref="R151:R214" si="20">IF(P151="x",9999,Q151)</f>
        <v>50</v>
      </c>
      <c r="Z151" s="7"/>
    </row>
    <row r="152" spans="1:26" ht="14.4" x14ac:dyDescent="0.3">
      <c r="A152" s="22" t="s">
        <v>510</v>
      </c>
      <c r="B152" s="23" t="s">
        <v>302</v>
      </c>
      <c r="C152" s="22" t="str">
        <f>IFERROR(IFERROR(VLOOKUP(B152,classifications!$A$3:$B$330,2,FALSE),VLOOKUP(B152,'higher class'!$A$2:$B$33,2,FALSE)),"")</f>
        <v>Urban with City and Town</v>
      </c>
      <c r="D152" s="22" t="str">
        <f>VLOOKUP(B152,region!$A$1:$B$344,2,FALSE)</f>
        <v>WM</v>
      </c>
      <c r="E152" s="17">
        <f>VLOOKUP(B152,worthwhileALL!$B$8:$N$431,VLOOKUP(frontsheet!$B$11,years!$A$1:$B$12,2,FALSE),FALSE)</f>
        <v>7.62</v>
      </c>
      <c r="F152" s="9"/>
      <c r="G152" s="9"/>
      <c r="H152" s="9"/>
      <c r="I152" s="21"/>
      <c r="M152" t="s">
        <v>160</v>
      </c>
      <c r="N152" t="str">
        <f>VLOOKUP(M152,class!A$1:B$370,2,FALSE)</f>
        <v>Shire district</v>
      </c>
      <c r="O152" s="22" t="str">
        <f>IFERROR(IFERROR(VLOOKUP(M152,classifications!$A$3:$B$340,2,FALSE),VLOOKUP(N152,'higher class'!$A$2:$B$33,2,FALSE)),"")</f>
        <v>Urban with Significant Rural (rural including hub towns 26-49%)</v>
      </c>
      <c r="P152" s="7">
        <f t="shared" si="18"/>
        <v>7.64</v>
      </c>
      <c r="Q152" s="49">
        <f t="shared" si="19"/>
        <v>43</v>
      </c>
      <c r="R152" s="49">
        <f t="shared" si="20"/>
        <v>43</v>
      </c>
      <c r="Z152" s="7"/>
    </row>
    <row r="153" spans="1:26" ht="14.4" x14ac:dyDescent="0.3">
      <c r="A153" s="22" t="s">
        <v>511</v>
      </c>
      <c r="B153" s="23" t="s">
        <v>26</v>
      </c>
      <c r="C153" s="22" t="str">
        <f>IFERROR(IFERROR(VLOOKUP(B153,classifications!$A$3:$B$330,2,FALSE),VLOOKUP(B153,'higher class'!$A$2:$B$33,2,FALSE)),"")</f>
        <v>Urban with Major Conurbation</v>
      </c>
      <c r="D153" s="22" t="str">
        <f>VLOOKUP(B153,region!$A$1:$B$344,2,FALSE)</f>
        <v>WM</v>
      </c>
      <c r="E153" s="17">
        <f>VLOOKUP(B153,worthwhileALL!$B$8:$N$431,VLOOKUP(frontsheet!$B$11,years!$A$1:$B$12,2,FALSE),FALSE)</f>
        <v>7.65</v>
      </c>
      <c r="F153" s="9"/>
      <c r="G153" s="9"/>
      <c r="H153" s="9"/>
      <c r="I153" s="21"/>
      <c r="M153" t="s">
        <v>161</v>
      </c>
      <c r="N153" t="str">
        <f>VLOOKUP(M153,class!A$1:B$370,2,FALSE)</f>
        <v>Shire district</v>
      </c>
      <c r="O153" s="22" t="str">
        <f>IFERROR(IFERROR(VLOOKUP(M153,classifications!$A$3:$B$340,2,FALSE),VLOOKUP(N153,'higher class'!$A$2:$B$33,2,FALSE)),"")</f>
        <v>Urban with City and Town</v>
      </c>
      <c r="P153" s="7">
        <f t="shared" si="18"/>
        <v>7.22</v>
      </c>
      <c r="Q153" s="49">
        <f t="shared" si="19"/>
        <v>86</v>
      </c>
      <c r="R153" s="49">
        <f t="shared" si="20"/>
        <v>86</v>
      </c>
      <c r="Z153" s="7"/>
    </row>
    <row r="154" spans="1:26" ht="14.4" x14ac:dyDescent="0.3">
      <c r="A154" s="22" t="s">
        <v>512</v>
      </c>
      <c r="B154" s="23" t="s">
        <v>75</v>
      </c>
      <c r="C154" s="22" t="str">
        <f>IFERROR(IFERROR(VLOOKUP(B154,classifications!$A$3:$B$330,2,FALSE),VLOOKUP(B154,'higher class'!$A$2:$B$33,2,FALSE)),"")</f>
        <v>Urban with City and Town</v>
      </c>
      <c r="D154" s="22" t="str">
        <f>VLOOKUP(B154,region!$A$1:$B$344,2,FALSE)</f>
        <v>WM</v>
      </c>
      <c r="E154" s="17">
        <f>VLOOKUP(B154,worthwhileALL!$B$8:$N$431,VLOOKUP(frontsheet!$B$11,years!$A$1:$B$12,2,FALSE),FALSE)</f>
        <v>7.61</v>
      </c>
      <c r="F154" s="9"/>
      <c r="G154" s="9"/>
      <c r="H154" s="9"/>
      <c r="I154" s="21"/>
      <c r="M154" t="s">
        <v>162</v>
      </c>
      <c r="N154" t="str">
        <f>VLOOKUP(M154,class!A$1:B$370,2,FALSE)</f>
        <v>Metropolitan district</v>
      </c>
      <c r="O154" s="22" t="str">
        <f>IFERROR(IFERROR(VLOOKUP(M154,classifications!$A$3:$B$340,2,FALSE),VLOOKUP(N154,'higher class'!$A$2:$B$33,2,FALSE)),"")</f>
        <v>Urban with Major Conurbation</v>
      </c>
      <c r="P154" s="7">
        <f t="shared" si="18"/>
        <v>7.59</v>
      </c>
      <c r="Q154" s="49">
        <f t="shared" si="19"/>
        <v>50</v>
      </c>
      <c r="R154" s="49">
        <f t="shared" si="20"/>
        <v>50</v>
      </c>
      <c r="Z154" s="7"/>
    </row>
    <row r="155" spans="1:26" ht="14.4" x14ac:dyDescent="0.3">
      <c r="A155" s="22" t="s">
        <v>513</v>
      </c>
      <c r="B155" s="23" t="s">
        <v>87</v>
      </c>
      <c r="C155" s="22" t="str">
        <f>IFERROR(IFERROR(VLOOKUP(B155,classifications!$A$3:$B$330,2,FALSE),VLOOKUP(B155,'higher class'!$A$2:$B$33,2,FALSE)),"")</f>
        <v>Urban with Major Conurbation</v>
      </c>
      <c r="D155" s="22" t="str">
        <f>VLOOKUP(B155,region!$A$1:$B$344,2,FALSE)</f>
        <v>WM</v>
      </c>
      <c r="E155" s="17">
        <f>VLOOKUP(B155,worthwhileALL!$B$8:$N$431,VLOOKUP(frontsheet!$B$11,years!$A$1:$B$12,2,FALSE),FALSE)</f>
        <v>7.84</v>
      </c>
      <c r="F155" s="9"/>
      <c r="G155" s="9"/>
      <c r="H155" s="9"/>
      <c r="I155" s="21"/>
      <c r="M155" t="s">
        <v>163</v>
      </c>
      <c r="N155" t="str">
        <f>VLOOKUP(M155,class!A$1:B$370,2,FALSE)</f>
        <v>Unitary authority</v>
      </c>
      <c r="O155" s="22" t="str">
        <f>IFERROR(IFERROR(VLOOKUP(M155,classifications!$A$3:$B$340,2,FALSE),VLOOKUP(N155,'higher class'!$A$2:$B$33,2,FALSE)),"")</f>
        <v>Urban with City and Town</v>
      </c>
      <c r="P155" s="7">
        <f t="shared" si="18"/>
        <v>7.95</v>
      </c>
      <c r="Q155" s="49">
        <f t="shared" si="19"/>
        <v>19</v>
      </c>
      <c r="R155" s="49">
        <f t="shared" si="20"/>
        <v>19</v>
      </c>
      <c r="Z155" s="7"/>
    </row>
    <row r="156" spans="1:26" ht="14.4" x14ac:dyDescent="0.3">
      <c r="A156" s="22" t="s">
        <v>514</v>
      </c>
      <c r="B156" s="23" t="s">
        <v>231</v>
      </c>
      <c r="C156" s="22" t="str">
        <f>IFERROR(IFERROR(VLOOKUP(B156,classifications!$A$3:$B$330,2,FALSE),VLOOKUP(B156,'higher class'!$A$2:$B$33,2,FALSE)),"")</f>
        <v>Urban with Major Conurbation</v>
      </c>
      <c r="D156" s="22" t="str">
        <f>VLOOKUP(B156,region!$A$1:$B$344,2,FALSE)</f>
        <v>WM</v>
      </c>
      <c r="E156" s="17">
        <f>VLOOKUP(B156,worthwhileALL!$B$8:$N$431,VLOOKUP(frontsheet!$B$11,years!$A$1:$B$12,2,FALSE),FALSE)</f>
        <v>7.75</v>
      </c>
      <c r="F156" s="9"/>
      <c r="G156" s="9"/>
      <c r="H156" s="9"/>
      <c r="I156" s="21"/>
      <c r="M156" t="s">
        <v>164</v>
      </c>
      <c r="N156" t="str">
        <f>VLOOKUP(M156,class!A$1:B$370,2,FALSE)</f>
        <v>Shire district</v>
      </c>
      <c r="O156" s="22" t="str">
        <f>IFERROR(IFERROR(VLOOKUP(M156,classifications!$A$3:$B$340,2,FALSE),VLOOKUP(N156,'higher class'!$A$2:$B$33,2,FALSE)),"")</f>
        <v>Urban with Significant Rural (rural including hub towns 26-49%)</v>
      </c>
      <c r="P156" s="7">
        <f t="shared" si="18"/>
        <v>8</v>
      </c>
      <c r="Q156" s="49">
        <f t="shared" si="19"/>
        <v>12</v>
      </c>
      <c r="R156" s="49">
        <f t="shared" si="20"/>
        <v>12</v>
      </c>
      <c r="Z156" s="7"/>
    </row>
    <row r="157" spans="1:26" ht="14.4" x14ac:dyDescent="0.3">
      <c r="A157" s="22" t="s">
        <v>515</v>
      </c>
      <c r="B157" s="23" t="s">
        <v>240</v>
      </c>
      <c r="C157" s="22" t="str">
        <f>IFERROR(IFERROR(VLOOKUP(B157,classifications!$A$3:$B$330,2,FALSE),VLOOKUP(B157,'higher class'!$A$2:$B$33,2,FALSE)),"")</f>
        <v>Urban with Major Conurbation</v>
      </c>
      <c r="D157" s="22" t="str">
        <f>VLOOKUP(B157,region!$A$1:$B$344,2,FALSE)</f>
        <v>WM</v>
      </c>
      <c r="E157" s="17">
        <f>VLOOKUP(B157,worthwhileALL!$B$8:$N$431,VLOOKUP(frontsheet!$B$11,years!$A$1:$B$12,2,FALSE),FALSE)</f>
        <v>7.8</v>
      </c>
      <c r="F157" s="9"/>
      <c r="G157" s="9"/>
      <c r="H157" s="9"/>
      <c r="I157" s="21"/>
      <c r="M157" t="s">
        <v>165</v>
      </c>
      <c r="N157" t="str">
        <f>VLOOKUP(M157,class!A$1:B$370,2,FALSE)</f>
        <v>Shire district</v>
      </c>
      <c r="O157" s="22" t="str">
        <f>IFERROR(IFERROR(VLOOKUP(M157,classifications!$A$3:$B$340,2,FALSE),VLOOKUP(N157,'higher class'!$A$2:$B$33,2,FALSE)),"")</f>
        <v xml:space="preserve">Mainly Rural (rural including hub towns &gt;=80%) </v>
      </c>
      <c r="P157" s="7" t="str">
        <f t="shared" si="18"/>
        <v>x</v>
      </c>
      <c r="Q157" s="49">
        <f t="shared" si="19"/>
        <v>1</v>
      </c>
      <c r="R157" s="49">
        <f t="shared" si="20"/>
        <v>9999</v>
      </c>
      <c r="Z157" s="7"/>
    </row>
    <row r="158" spans="1:26" ht="14.4" x14ac:dyDescent="0.3">
      <c r="A158" s="22" t="s">
        <v>516</v>
      </c>
      <c r="B158" s="23" t="s">
        <v>298</v>
      </c>
      <c r="C158" s="22" t="str">
        <f>IFERROR(IFERROR(VLOOKUP(B158,classifications!$A$3:$B$330,2,FALSE),VLOOKUP(B158,'higher class'!$A$2:$B$33,2,FALSE)),"")</f>
        <v>Urban with Major Conurbation</v>
      </c>
      <c r="D158" s="22" t="str">
        <f>VLOOKUP(B158,region!$A$1:$B$344,2,FALSE)</f>
        <v>WM</v>
      </c>
      <c r="E158" s="17">
        <f>VLOOKUP(B158,worthwhileALL!$B$8:$N$431,VLOOKUP(frontsheet!$B$11,years!$A$1:$B$12,2,FALSE),FALSE)</f>
        <v>7.87</v>
      </c>
      <c r="F158" s="9"/>
      <c r="G158" s="9"/>
      <c r="H158" s="9"/>
      <c r="I158" s="21"/>
      <c r="M158" t="s">
        <v>166</v>
      </c>
      <c r="N158" t="str">
        <f>VLOOKUP(M158,class!A$1:B$370,2,FALSE)</f>
        <v>Shire district</v>
      </c>
      <c r="O158" s="22" t="str">
        <f>IFERROR(IFERROR(VLOOKUP(M158,classifications!$A$3:$B$340,2,FALSE),VLOOKUP(N158,'higher class'!$A$2:$B$33,2,FALSE)),"")</f>
        <v xml:space="preserve">Largely Rural (rural including hub towns 50-79%) </v>
      </c>
      <c r="P158" s="7">
        <f t="shared" si="18"/>
        <v>8.2100000000000009</v>
      </c>
      <c r="Q158" s="49">
        <f t="shared" si="19"/>
        <v>2</v>
      </c>
      <c r="R158" s="49">
        <f t="shared" si="20"/>
        <v>2</v>
      </c>
      <c r="Z158" s="7"/>
    </row>
    <row r="159" spans="1:26" ht="14.4" x14ac:dyDescent="0.3">
      <c r="A159" s="22" t="s">
        <v>517</v>
      </c>
      <c r="B159" s="23" t="s">
        <v>325</v>
      </c>
      <c r="C159" s="22" t="str">
        <f>IFERROR(IFERROR(VLOOKUP(B159,classifications!$A$3:$B$330,2,FALSE),VLOOKUP(B159,'higher class'!$A$2:$B$33,2,FALSE)),"")</f>
        <v>Urban with Major Conurbation</v>
      </c>
      <c r="D159" s="22" t="str">
        <f>VLOOKUP(B159,region!$A$1:$B$344,2,FALSE)</f>
        <v>WM</v>
      </c>
      <c r="E159" s="17">
        <f>VLOOKUP(B159,worthwhileALL!$B$8:$N$431,VLOOKUP(frontsheet!$B$11,years!$A$1:$B$12,2,FALSE),FALSE)</f>
        <v>7.62</v>
      </c>
      <c r="F159" s="9"/>
      <c r="G159" s="9"/>
      <c r="H159" s="9"/>
      <c r="I159" s="21"/>
      <c r="M159" t="s">
        <v>167</v>
      </c>
      <c r="N159" t="str">
        <f>VLOOKUP(M159,class!A$1:B$370,2,FALSE)</f>
        <v>Metropolitan district</v>
      </c>
      <c r="O159" s="22" t="str">
        <f>IFERROR(IFERROR(VLOOKUP(M159,classifications!$A$3:$B$340,2,FALSE),VLOOKUP(N159,'higher class'!$A$2:$B$33,2,FALSE)),"")</f>
        <v>Urban with Major Conurbation</v>
      </c>
      <c r="P159" s="7">
        <f t="shared" si="18"/>
        <v>7.29</v>
      </c>
      <c r="Q159" s="49">
        <f t="shared" si="19"/>
        <v>71</v>
      </c>
      <c r="R159" s="49">
        <f t="shared" si="20"/>
        <v>71</v>
      </c>
      <c r="Z159" s="7"/>
    </row>
    <row r="160" spans="1:26" ht="14.4" x14ac:dyDescent="0.3">
      <c r="A160" s="22" t="s">
        <v>518</v>
      </c>
      <c r="B160" s="23" t="s">
        <v>352</v>
      </c>
      <c r="C160" s="22" t="str">
        <f>IFERROR(IFERROR(VLOOKUP(B160,classifications!$A$3:$B$330,2,FALSE),VLOOKUP(B160,'higher class'!$A$2:$B$33,2,FALSE)),"")</f>
        <v>Urban with Significant Rural</v>
      </c>
      <c r="D160" s="22" t="str">
        <f>VLOOKUP(B160,region!$A$1:$B$344,2,FALSE)</f>
        <v>WM</v>
      </c>
      <c r="E160" s="17">
        <f>VLOOKUP(B160,worthwhileALL!$B$8:$N$431,VLOOKUP(frontsheet!$B$11,years!$A$1:$B$12,2,FALSE),FALSE)</f>
        <v>7.92</v>
      </c>
      <c r="F160" s="9"/>
      <c r="G160" s="9"/>
      <c r="H160" s="9"/>
      <c r="I160" s="21"/>
      <c r="M160" t="s">
        <v>168</v>
      </c>
      <c r="N160" t="str">
        <f>VLOOKUP(M160,class!A$1:B$370,2,FALSE)</f>
        <v>Shire district</v>
      </c>
      <c r="O160" s="22" t="str">
        <f>IFERROR(IFERROR(VLOOKUP(M160,classifications!$A$3:$B$340,2,FALSE),VLOOKUP(N160,'higher class'!$A$2:$B$33,2,FALSE)),"")</f>
        <v>Urban with City and Town</v>
      </c>
      <c r="P160" s="7">
        <f t="shared" si="18"/>
        <v>8</v>
      </c>
      <c r="Q160" s="49">
        <f t="shared" si="19"/>
        <v>15</v>
      </c>
      <c r="R160" s="49">
        <f t="shared" si="20"/>
        <v>15</v>
      </c>
      <c r="Z160" s="7"/>
    </row>
    <row r="161" spans="1:26" ht="14.4" x14ac:dyDescent="0.3">
      <c r="A161" s="22" t="s">
        <v>519</v>
      </c>
      <c r="B161" s="23" t="s">
        <v>44</v>
      </c>
      <c r="C161" s="22" t="str">
        <f>IFERROR(IFERROR(VLOOKUP(B161,classifications!$A$3:$B$330,2,FALSE),VLOOKUP(B161,'higher class'!$A$2:$B$33,2,FALSE)),"")</f>
        <v>Urban with City and Town</v>
      </c>
      <c r="D161" s="22" t="str">
        <f>VLOOKUP(B161,region!$A$1:$B$344,2,FALSE)</f>
        <v>WM</v>
      </c>
      <c r="E161" s="17">
        <f>VLOOKUP(B161,worthwhileALL!$B$8:$N$431,VLOOKUP(frontsheet!$B$11,years!$A$1:$B$12,2,FALSE),FALSE)</f>
        <v>7.68</v>
      </c>
      <c r="F161" s="9"/>
      <c r="G161" s="9"/>
      <c r="H161" s="9"/>
      <c r="I161" s="21"/>
      <c r="M161" t="s">
        <v>169</v>
      </c>
      <c r="N161" t="str">
        <f>VLOOKUP(M161,class!A$1:B$370,2,FALSE)</f>
        <v>Unitary authority</v>
      </c>
      <c r="O161" s="22" t="str">
        <f>IFERROR(IFERROR(VLOOKUP(M161,classifications!$A$3:$B$340,2,FALSE),VLOOKUP(N161,'higher class'!$A$2:$B$33,2,FALSE)),"")</f>
        <v>Urban with City and Town</v>
      </c>
      <c r="P161" s="7">
        <f t="shared" si="18"/>
        <v>7.8</v>
      </c>
      <c r="Q161" s="49">
        <f t="shared" si="19"/>
        <v>34</v>
      </c>
      <c r="R161" s="49">
        <f t="shared" si="20"/>
        <v>34</v>
      </c>
      <c r="Z161" s="7"/>
    </row>
    <row r="162" spans="1:26" ht="14.4" x14ac:dyDescent="0.3">
      <c r="A162" s="22" t="s">
        <v>520</v>
      </c>
      <c r="B162" s="23" t="s">
        <v>166</v>
      </c>
      <c r="C162" s="22" t="str">
        <f>IFERROR(IFERROR(VLOOKUP(B162,classifications!$A$3:$B$330,2,FALSE),VLOOKUP(B162,'higher class'!$A$2:$B$33,2,FALSE)),"")</f>
        <v xml:space="preserve">Largely Rural (rural including hub towns 50-79%) </v>
      </c>
      <c r="D162" s="22" t="str">
        <f>VLOOKUP(B162,region!$A$1:$B$344,2,FALSE)</f>
        <v>WM</v>
      </c>
      <c r="E162" s="17">
        <f>VLOOKUP(B162,worthwhileALL!$B$8:$N$431,VLOOKUP(frontsheet!$B$11,years!$A$1:$B$12,2,FALSE),FALSE)</f>
        <v>8.2100000000000009</v>
      </c>
      <c r="F162" s="9"/>
      <c r="G162" s="9"/>
      <c r="H162" s="9"/>
      <c r="I162" s="21"/>
      <c r="M162" t="s">
        <v>170</v>
      </c>
      <c r="N162" t="str">
        <f>VLOOKUP(M162,class!A$1:B$370,2,FALSE)</f>
        <v>Shire district</v>
      </c>
      <c r="O162" s="22" t="str">
        <f>IFERROR(IFERROR(VLOOKUP(M162,classifications!$A$3:$B$340,2,FALSE),VLOOKUP(N162,'higher class'!$A$2:$B$33,2,FALSE)),"")</f>
        <v xml:space="preserve">Mainly Rural (rural including hub towns &gt;=80%) </v>
      </c>
      <c r="P162" s="7">
        <f t="shared" si="18"/>
        <v>8.33</v>
      </c>
      <c r="Q162" s="49">
        <f t="shared" si="19"/>
        <v>5</v>
      </c>
      <c r="R162" s="49">
        <f t="shared" si="20"/>
        <v>5</v>
      </c>
      <c r="Z162" s="7"/>
    </row>
    <row r="163" spans="1:26" ht="14.4" x14ac:dyDescent="0.3">
      <c r="A163" s="22" t="s">
        <v>521</v>
      </c>
      <c r="B163" s="23" t="s">
        <v>214</v>
      </c>
      <c r="C163" s="22" t="str">
        <f>IFERROR(IFERROR(VLOOKUP(B163,classifications!$A$3:$B$330,2,FALSE),VLOOKUP(B163,'higher class'!$A$2:$B$33,2,FALSE)),"")</f>
        <v>Urban with City and Town</v>
      </c>
      <c r="D163" s="22" t="str">
        <f>VLOOKUP(B163,region!$A$1:$B$344,2,FALSE)</f>
        <v>WM</v>
      </c>
      <c r="E163" s="17">
        <f>VLOOKUP(B163,worthwhileALL!$B$8:$N$431,VLOOKUP(frontsheet!$B$11,years!$A$1:$B$12,2,FALSE),FALSE)</f>
        <v>7.82</v>
      </c>
      <c r="F163" s="9"/>
      <c r="G163" s="9"/>
      <c r="H163" s="9"/>
      <c r="I163" s="21"/>
      <c r="M163" t="s">
        <v>171</v>
      </c>
      <c r="N163" t="str">
        <f>VLOOKUP(M163,class!A$1:B$370,2,FALSE)</f>
        <v>Shire district</v>
      </c>
      <c r="O163" s="22" t="str">
        <f>IFERROR(IFERROR(VLOOKUP(M163,classifications!$A$3:$B$340,2,FALSE),VLOOKUP(N163,'higher class'!$A$2:$B$33,2,FALSE)),"")</f>
        <v xml:space="preserve">Mainly Rural (rural including hub towns &gt;=80%) </v>
      </c>
      <c r="P163" s="7">
        <f t="shared" si="18"/>
        <v>7.86</v>
      </c>
      <c r="Q163" s="49">
        <f t="shared" si="19"/>
        <v>26</v>
      </c>
      <c r="R163" s="49">
        <f t="shared" si="20"/>
        <v>26</v>
      </c>
      <c r="Z163" s="7"/>
    </row>
    <row r="164" spans="1:26" ht="14.4" x14ac:dyDescent="0.3">
      <c r="A164" s="22" t="s">
        <v>522</v>
      </c>
      <c r="B164" s="23" t="s">
        <v>326</v>
      </c>
      <c r="C164" s="22" t="str">
        <f>IFERROR(IFERROR(VLOOKUP(B164,classifications!$A$3:$B$330,2,FALSE),VLOOKUP(B164,'higher class'!$A$2:$B$33,2,FALSE)),"")</f>
        <v>Urban with City and Town</v>
      </c>
      <c r="D164" s="22" t="str">
        <f>VLOOKUP(B164,region!$A$1:$B$344,2,FALSE)</f>
        <v>WM</v>
      </c>
      <c r="E164" s="17">
        <f>VLOOKUP(B164,worthwhileALL!$B$8:$N$431,VLOOKUP(frontsheet!$B$11,years!$A$1:$B$12,2,FALSE),FALSE)</f>
        <v>7.99</v>
      </c>
      <c r="F164" s="9"/>
      <c r="G164" s="9"/>
      <c r="H164" s="9"/>
      <c r="I164" s="21"/>
      <c r="M164" t="s">
        <v>172</v>
      </c>
      <c r="N164" t="str">
        <f>VLOOKUP(M164,class!A$1:B$370,2,FALSE)</f>
        <v>London borough</v>
      </c>
      <c r="O164" s="22" t="str">
        <f>IFERROR(IFERROR(VLOOKUP(M164,classifications!$A$3:$B$340,2,FALSE),VLOOKUP(N164,'higher class'!$A$2:$B$33,2,FALSE)),"")</f>
        <v>Urban with Major Conurbation</v>
      </c>
      <c r="P164" s="7">
        <f t="shared" si="18"/>
        <v>7.55</v>
      </c>
      <c r="Q164" s="49">
        <f t="shared" si="19"/>
        <v>55</v>
      </c>
      <c r="R164" s="49">
        <f t="shared" si="20"/>
        <v>55</v>
      </c>
      <c r="Z164" s="7"/>
    </row>
    <row r="165" spans="1:26" ht="14.4" x14ac:dyDescent="0.3">
      <c r="A165" s="22" t="s">
        <v>523</v>
      </c>
      <c r="B165" s="23" t="s">
        <v>328</v>
      </c>
      <c r="C165" s="22" t="str">
        <f>IFERROR(IFERROR(VLOOKUP(B165,classifications!$A$3:$B$330,2,FALSE),VLOOKUP(B165,'higher class'!$A$2:$B$33,2,FALSE)),"")</f>
        <v xml:space="preserve">Mainly Rural (rural including hub towns &gt;=80%) </v>
      </c>
      <c r="D165" s="22" t="str">
        <f>VLOOKUP(B165,region!$A$1:$B$344,2,FALSE)</f>
        <v>WM</v>
      </c>
      <c r="E165" s="17">
        <f>VLOOKUP(B165,worthwhileALL!$B$8:$N$431,VLOOKUP(frontsheet!$B$11,years!$A$1:$B$12,2,FALSE),FALSE)</f>
        <v>7.81</v>
      </c>
      <c r="F165" s="9"/>
      <c r="G165" s="9"/>
      <c r="H165" s="9"/>
      <c r="I165" s="21"/>
      <c r="M165" t="s">
        <v>173</v>
      </c>
      <c r="N165" t="str">
        <f>VLOOKUP(M165,class!A$1:B$370,2,FALSE)</f>
        <v>Shire district</v>
      </c>
      <c r="O165" s="22" t="str">
        <f>IFERROR(IFERROR(VLOOKUP(M165,classifications!$A$3:$B$340,2,FALSE),VLOOKUP(N165,'higher class'!$A$2:$B$33,2,FALSE)),"")</f>
        <v xml:space="preserve">Mainly Rural (rural including hub towns &gt;=80%) </v>
      </c>
      <c r="P165" s="7">
        <f t="shared" si="18"/>
        <v>7.72</v>
      </c>
      <c r="Q165" s="49">
        <f t="shared" si="19"/>
        <v>33</v>
      </c>
      <c r="R165" s="49">
        <f t="shared" si="20"/>
        <v>33</v>
      </c>
      <c r="Z165" s="7"/>
    </row>
    <row r="166" spans="1:26" ht="14.4" x14ac:dyDescent="0.3">
      <c r="A166" s="22" t="s">
        <v>524</v>
      </c>
      <c r="B166" s="23" t="s">
        <v>331</v>
      </c>
      <c r="C166" s="22" t="str">
        <f>IFERROR(IFERROR(VLOOKUP(B166,classifications!$A$3:$B$330,2,FALSE),VLOOKUP(B166,'higher class'!$A$2:$B$33,2,FALSE)),"")</f>
        <v>Urban with Significant Rural (rural including hub towns 26-49%)</v>
      </c>
      <c r="D166" s="22" t="str">
        <f>VLOOKUP(B166,region!$A$1:$B$344,2,FALSE)</f>
        <v>WM</v>
      </c>
      <c r="E166" s="17">
        <f>VLOOKUP(B166,worthwhileALL!$B$8:$N$431,VLOOKUP(frontsheet!$B$11,years!$A$1:$B$12,2,FALSE),FALSE)</f>
        <v>8.08</v>
      </c>
      <c r="F166" s="9"/>
      <c r="G166" s="9"/>
      <c r="H166" s="9"/>
      <c r="I166" s="21"/>
      <c r="M166" t="s">
        <v>174</v>
      </c>
      <c r="N166" t="str">
        <f>VLOOKUP(M166,class!A$1:B$370,2,FALSE)</f>
        <v>Shire district</v>
      </c>
      <c r="O166" s="22" t="str">
        <f>IFERROR(IFERROR(VLOOKUP(M166,classifications!$A$3:$B$340,2,FALSE),VLOOKUP(N166,'higher class'!$A$2:$B$33,2,FALSE)),"")</f>
        <v xml:space="preserve">Mainly Rural (rural including hub towns &gt;=80%) </v>
      </c>
      <c r="P166" s="7">
        <f t="shared" si="18"/>
        <v>8.0399999999999991</v>
      </c>
      <c r="Q166" s="49">
        <f t="shared" si="19"/>
        <v>16</v>
      </c>
      <c r="R166" s="49">
        <f t="shared" si="20"/>
        <v>16</v>
      </c>
      <c r="Z166" s="7"/>
    </row>
    <row r="167" spans="1:26" ht="14.4" x14ac:dyDescent="0.3">
      <c r="A167" s="22"/>
      <c r="B167" s="23"/>
      <c r="C167" s="22"/>
      <c r="D167" s="22"/>
      <c r="E167" s="9"/>
      <c r="F167" s="9"/>
      <c r="G167" s="9"/>
      <c r="H167" s="9"/>
      <c r="I167" s="21"/>
      <c r="M167" t="s">
        <v>175</v>
      </c>
      <c r="N167" t="str">
        <f>VLOOKUP(M167,class!A$1:B$370,2,FALSE)</f>
        <v>Shire district</v>
      </c>
      <c r="O167" s="22" t="str">
        <f>IFERROR(IFERROR(VLOOKUP(M167,classifications!$A$3:$B$340,2,FALSE),VLOOKUP(N167,'higher class'!$A$2:$B$33,2,FALSE)),"")</f>
        <v>Urban with City and Town</v>
      </c>
      <c r="P167" s="7">
        <f t="shared" si="18"/>
        <v>8.1199999999999992</v>
      </c>
      <c r="Q167" s="49">
        <f t="shared" si="19"/>
        <v>7</v>
      </c>
      <c r="R167" s="49">
        <f t="shared" si="20"/>
        <v>7</v>
      </c>
      <c r="Z167" s="7"/>
    </row>
    <row r="168" spans="1:26" ht="14.4" x14ac:dyDescent="0.3">
      <c r="A168" s="19" t="s">
        <v>525</v>
      </c>
      <c r="B168" s="20" t="s">
        <v>526</v>
      </c>
      <c r="C168" s="45"/>
      <c r="D168" s="45"/>
      <c r="E168" s="17"/>
      <c r="F168" s="9"/>
      <c r="G168" s="9"/>
      <c r="H168" s="9"/>
      <c r="I168" s="21"/>
      <c r="M168" t="s">
        <v>176</v>
      </c>
      <c r="N168" t="str">
        <f>VLOOKUP(M168,class!A$1:B$370,2,FALSE)</f>
        <v>Unitary authority</v>
      </c>
      <c r="O168" s="22" t="str">
        <f>IFERROR(IFERROR(VLOOKUP(M168,classifications!$A$3:$B$340,2,FALSE),VLOOKUP(N168,'higher class'!$A$2:$B$33,2,FALSE)),"")</f>
        <v>Urban with City and Town</v>
      </c>
      <c r="P168" s="7">
        <f t="shared" si="18"/>
        <v>7.64</v>
      </c>
      <c r="Q168" s="49">
        <f t="shared" si="19"/>
        <v>64</v>
      </c>
      <c r="R168" s="49">
        <f t="shared" si="20"/>
        <v>64</v>
      </c>
      <c r="Z168" s="7"/>
    </row>
    <row r="169" spans="1:26" ht="14.4" x14ac:dyDescent="0.3">
      <c r="A169" s="22" t="s">
        <v>527</v>
      </c>
      <c r="B169" s="23" t="s">
        <v>24</v>
      </c>
      <c r="C169" s="22" t="str">
        <f>IFERROR(IFERROR(VLOOKUP(B169,classifications!$A$3:$B$330,2,FALSE),VLOOKUP(B169,'higher class'!$A$2:$B$33,2,FALSE)),"")</f>
        <v>Urban with Significant Rural (rural including hub towns 26-49%)</v>
      </c>
      <c r="D169" s="22" t="str">
        <f>VLOOKUP(B169,region!$A$1:$B$344,2,FALSE)</f>
        <v>EE</v>
      </c>
      <c r="E169" s="17">
        <f>VLOOKUP(B169,worthwhileALL!$B$8:$N$431,VLOOKUP(frontsheet!$B$11,years!$A$1:$B$12,2,FALSE),FALSE)</f>
        <v>7.71</v>
      </c>
      <c r="F169" s="9"/>
      <c r="G169" s="9"/>
      <c r="H169" s="9"/>
      <c r="I169" s="21"/>
      <c r="M169" t="s">
        <v>177</v>
      </c>
      <c r="N169" t="str">
        <f>VLOOKUP(M169,class!A$1:B$370,2,FALSE)</f>
        <v>Unitary authority</v>
      </c>
      <c r="O169" s="22" t="str">
        <f>IFERROR(IFERROR(VLOOKUP(M169,classifications!$A$3:$B$340,2,FALSE),VLOOKUP(N169,'higher class'!$A$2:$B$33,2,FALSE)),"")</f>
        <v>Urban with City and Town</v>
      </c>
      <c r="P169" s="7">
        <f t="shared" si="18"/>
        <v>7.7</v>
      </c>
      <c r="Q169" s="49">
        <f t="shared" si="19"/>
        <v>54</v>
      </c>
      <c r="R169" s="49">
        <f t="shared" si="20"/>
        <v>54</v>
      </c>
      <c r="Z169" s="7"/>
    </row>
    <row r="170" spans="1:26" ht="14.4" x14ac:dyDescent="0.3">
      <c r="A170" s="22" t="s">
        <v>528</v>
      </c>
      <c r="B170" s="23" t="s">
        <v>56</v>
      </c>
      <c r="C170" s="22" t="str">
        <f>IFERROR(IFERROR(VLOOKUP(B170,classifications!$A$3:$B$330,2,FALSE),VLOOKUP(B170,'higher class'!$A$2:$B$33,2,FALSE)),"")</f>
        <v xml:space="preserve">Largely Rural (rural including hub towns 50-79%) </v>
      </c>
      <c r="D170" s="22" t="str">
        <f>VLOOKUP(B170,region!$A$1:$B$344,2,FALSE)</f>
        <v>EE</v>
      </c>
      <c r="E170" s="17">
        <f>VLOOKUP(B170,worthwhileALL!$B$8:$N$431,VLOOKUP(frontsheet!$B$11,years!$A$1:$B$12,2,FALSE),FALSE)</f>
        <v>7.75</v>
      </c>
      <c r="F170" s="9"/>
      <c r="G170" s="9"/>
      <c r="H170" s="9"/>
      <c r="I170" s="21"/>
      <c r="M170" t="s">
        <v>178</v>
      </c>
      <c r="N170" t="str">
        <f>VLOOKUP(M170,class!A$1:B$370,2,FALSE)</f>
        <v>Shire district</v>
      </c>
      <c r="O170" s="22" t="str">
        <f>IFERROR(IFERROR(VLOOKUP(M170,classifications!$A$3:$B$340,2,FALSE),VLOOKUP(N170,'higher class'!$A$2:$B$33,2,FALSE)),"")</f>
        <v>Urban with Significant Rural (rural including hub towns 26-49%)</v>
      </c>
      <c r="P170" s="7">
        <f t="shared" si="18"/>
        <v>8.4600000000000009</v>
      </c>
      <c r="Q170" s="49">
        <f t="shared" si="19"/>
        <v>2</v>
      </c>
      <c r="R170" s="49">
        <f t="shared" si="20"/>
        <v>2</v>
      </c>
      <c r="Z170" s="7"/>
    </row>
    <row r="171" spans="1:26" ht="14.4" x14ac:dyDescent="0.3">
      <c r="A171" s="22" t="s">
        <v>529</v>
      </c>
      <c r="B171" s="23" t="s">
        <v>163</v>
      </c>
      <c r="C171" s="22" t="str">
        <f>IFERROR(IFERROR(VLOOKUP(B171,classifications!$A$3:$B$330,2,FALSE),VLOOKUP(B171,'higher class'!$A$2:$B$33,2,FALSE)),"")</f>
        <v>Urban with City and Town</v>
      </c>
      <c r="D171" s="22" t="str">
        <f>VLOOKUP(B171,region!$A$1:$B$344,2,FALSE)</f>
        <v>EE</v>
      </c>
      <c r="E171" s="17">
        <f>VLOOKUP(B171,worthwhileALL!$B$8:$N$431,VLOOKUP(frontsheet!$B$11,years!$A$1:$B$12,2,FALSE),FALSE)</f>
        <v>7.95</v>
      </c>
      <c r="F171" s="9"/>
      <c r="G171" s="9"/>
      <c r="H171" s="9"/>
      <c r="I171" s="21"/>
      <c r="M171" t="s">
        <v>179</v>
      </c>
      <c r="N171" t="str">
        <f>VLOOKUP(M171,class!A$1:B$370,2,FALSE)</f>
        <v>Shire district</v>
      </c>
      <c r="O171" s="22" t="str">
        <f>IFERROR(IFERROR(VLOOKUP(M171,classifications!$A$3:$B$340,2,FALSE),VLOOKUP(N171,'higher class'!$A$2:$B$33,2,FALSE)),"")</f>
        <v>Urban with Significant Rural (rural including hub towns 26-49%)</v>
      </c>
      <c r="P171" s="7">
        <f t="shared" si="18"/>
        <v>7.91</v>
      </c>
      <c r="Q171" s="49">
        <f t="shared" si="19"/>
        <v>18</v>
      </c>
      <c r="R171" s="49">
        <f t="shared" si="20"/>
        <v>18</v>
      </c>
      <c r="Z171" s="7"/>
    </row>
    <row r="172" spans="1:26" ht="14.4" x14ac:dyDescent="0.3">
      <c r="A172" s="22" t="s">
        <v>530</v>
      </c>
      <c r="B172" s="23" t="s">
        <v>205</v>
      </c>
      <c r="C172" s="22" t="str">
        <f>IFERROR(IFERROR(VLOOKUP(B172,classifications!$A$3:$B$330,2,FALSE),VLOOKUP(B172,'higher class'!$A$2:$B$33,2,FALSE)),"")</f>
        <v>Urban with City and Town</v>
      </c>
      <c r="D172" s="22" t="str">
        <f>VLOOKUP(B172,region!$A$1:$B$344,2,FALSE)</f>
        <v>EE</v>
      </c>
      <c r="E172" s="17">
        <f>VLOOKUP(B172,worthwhileALL!$B$8:$N$431,VLOOKUP(frontsheet!$B$11,years!$A$1:$B$12,2,FALSE),FALSE)</f>
        <v>7.5</v>
      </c>
      <c r="F172" s="9"/>
      <c r="G172" s="9"/>
      <c r="H172" s="9"/>
      <c r="I172" s="21"/>
      <c r="M172" t="s">
        <v>180</v>
      </c>
      <c r="N172" t="str">
        <f>VLOOKUP(M172,class!A$1:B$370,2,FALSE)</f>
        <v>Shire district</v>
      </c>
      <c r="O172" s="22" t="str">
        <f>IFERROR(IFERROR(VLOOKUP(M172,classifications!$A$3:$B$340,2,FALSE),VLOOKUP(N172,'higher class'!$A$2:$B$33,2,FALSE)),"")</f>
        <v xml:space="preserve">Largely Rural (rural including hub towns 50-79%) </v>
      </c>
      <c r="P172" s="7">
        <f t="shared" si="18"/>
        <v>8.08</v>
      </c>
      <c r="Q172" s="49">
        <f t="shared" si="19"/>
        <v>5</v>
      </c>
      <c r="R172" s="49">
        <f t="shared" si="20"/>
        <v>5</v>
      </c>
      <c r="Z172" s="7"/>
    </row>
    <row r="173" spans="1:26" ht="14.4" x14ac:dyDescent="0.3">
      <c r="A173" s="22" t="s">
        <v>531</v>
      </c>
      <c r="B173" s="23" t="s">
        <v>257</v>
      </c>
      <c r="C173" s="22" t="str">
        <f>IFERROR(IFERROR(VLOOKUP(B173,classifications!$A$3:$B$330,2,FALSE),VLOOKUP(B173,'higher class'!$A$2:$B$33,2,FALSE)),"")</f>
        <v>Urban with City and Town</v>
      </c>
      <c r="D173" s="22" t="str">
        <f>VLOOKUP(B173,region!$A$1:$B$344,2,FALSE)</f>
        <v>EE</v>
      </c>
      <c r="E173" s="17">
        <f>VLOOKUP(B173,worthwhileALL!$B$8:$N$431,VLOOKUP(frontsheet!$B$11,years!$A$1:$B$12,2,FALSE),FALSE)</f>
        <v>7.77</v>
      </c>
      <c r="F173" s="9"/>
      <c r="G173" s="9"/>
      <c r="H173" s="9"/>
      <c r="I173" s="21"/>
      <c r="M173" t="s">
        <v>181</v>
      </c>
      <c r="N173" t="str">
        <f>VLOOKUP(M173,class!A$1:B$370,2,FALSE)</f>
        <v>Metropolitan district</v>
      </c>
      <c r="O173" s="22" t="str">
        <f>IFERROR(IFERROR(VLOOKUP(M173,classifications!$A$3:$B$340,2,FALSE),VLOOKUP(N173,'higher class'!$A$2:$B$33,2,FALSE)),"")</f>
        <v>Urban with Major Conurbation</v>
      </c>
      <c r="P173" s="7">
        <f t="shared" si="18"/>
        <v>7.56</v>
      </c>
      <c r="Q173" s="49">
        <f t="shared" si="19"/>
        <v>54</v>
      </c>
      <c r="R173" s="49">
        <f t="shared" si="20"/>
        <v>54</v>
      </c>
      <c r="Z173" s="7"/>
    </row>
    <row r="174" spans="1:26" ht="14.4" x14ac:dyDescent="0.3">
      <c r="A174" s="22" t="s">
        <v>532</v>
      </c>
      <c r="B174" s="23" t="s">
        <v>288</v>
      </c>
      <c r="C174" s="22" t="str">
        <f>IFERROR(IFERROR(VLOOKUP(B174,classifications!$A$3:$B$330,2,FALSE),VLOOKUP(B174,'higher class'!$A$2:$B$33,2,FALSE)),"")</f>
        <v>Urban with Major Conurbation</v>
      </c>
      <c r="D174" s="22" t="str">
        <f>VLOOKUP(B174,region!$A$1:$B$344,2,FALSE)</f>
        <v>EE</v>
      </c>
      <c r="E174" s="17">
        <f>VLOOKUP(B174,worthwhileALL!$B$8:$N$431,VLOOKUP(frontsheet!$B$11,years!$A$1:$B$12,2,FALSE),FALSE)</f>
        <v>7.81</v>
      </c>
      <c r="F174" s="9"/>
      <c r="G174" s="9"/>
      <c r="H174" s="9"/>
      <c r="I174" s="21"/>
      <c r="M174" t="s">
        <v>182</v>
      </c>
      <c r="N174" t="str">
        <f>VLOOKUP(M174,class!A$1:B$370,2,FALSE)</f>
        <v>Shire district</v>
      </c>
      <c r="O174" s="22" t="str">
        <f>IFERROR(IFERROR(VLOOKUP(M174,classifications!$A$3:$B$340,2,FALSE),VLOOKUP(N174,'higher class'!$A$2:$B$33,2,FALSE)),"")</f>
        <v>Urban with City and Town</v>
      </c>
      <c r="P174" s="7">
        <f t="shared" si="18"/>
        <v>8</v>
      </c>
      <c r="Q174" s="49">
        <f t="shared" si="19"/>
        <v>15</v>
      </c>
      <c r="R174" s="49">
        <f t="shared" si="20"/>
        <v>15</v>
      </c>
      <c r="Z174" s="7"/>
    </row>
    <row r="175" spans="1:26" ht="14.4" x14ac:dyDescent="0.3">
      <c r="A175" s="22" t="s">
        <v>533</v>
      </c>
      <c r="B175" s="23" t="s">
        <v>883</v>
      </c>
      <c r="C175" s="22" t="str">
        <f>IFERROR(IFERROR(VLOOKUP(B175,classifications!$A$3:$B$330,2,FALSE),VLOOKUP(B175,'higher class'!$A$2:$B$33,2,FALSE)),"")</f>
        <v>Predominantly Rural</v>
      </c>
      <c r="D175" s="22" t="str">
        <f>VLOOKUP(B175,region!$A$1:$B$344,2,FALSE)</f>
        <v>EE</v>
      </c>
      <c r="E175" s="17">
        <f>VLOOKUP(B175,worthwhileALL!$B$8:$N$431,VLOOKUP(frontsheet!$B$11,years!$A$1:$B$12,2,FALSE),FALSE)</f>
        <v>7.75</v>
      </c>
      <c r="F175" s="9"/>
      <c r="G175" s="9"/>
      <c r="H175" s="9"/>
      <c r="I175" s="21"/>
      <c r="M175" t="s">
        <v>183</v>
      </c>
      <c r="N175" t="str">
        <f>VLOOKUP(M175,class!A$1:B$370,2,FALSE)</f>
        <v>London borough</v>
      </c>
      <c r="O175" s="22" t="str">
        <f>IFERROR(IFERROR(VLOOKUP(M175,classifications!$A$3:$B$340,2,FALSE),VLOOKUP(N175,'higher class'!$A$2:$B$33,2,FALSE)),"")</f>
        <v>Urban with Major Conurbation</v>
      </c>
      <c r="P175" s="7">
        <f t="shared" si="18"/>
        <v>8.08</v>
      </c>
      <c r="Q175" s="49">
        <f t="shared" si="19"/>
        <v>6</v>
      </c>
      <c r="R175" s="49">
        <f t="shared" si="20"/>
        <v>6</v>
      </c>
      <c r="Z175" s="7"/>
    </row>
    <row r="176" spans="1:26" ht="14.4" x14ac:dyDescent="0.3">
      <c r="A176" s="22" t="s">
        <v>534</v>
      </c>
      <c r="B176" s="23" t="s">
        <v>50</v>
      </c>
      <c r="C176" s="22" t="str">
        <f>IFERROR(IFERROR(VLOOKUP(B176,classifications!$A$3:$B$330,2,FALSE),VLOOKUP(B176,'higher class'!$A$2:$B$33,2,FALSE)),"")</f>
        <v>Urban with City and Town</v>
      </c>
      <c r="D176" s="22" t="str">
        <f>VLOOKUP(B176,region!$A$1:$B$344,2,FALSE)</f>
        <v>EE</v>
      </c>
      <c r="E176" s="17">
        <f>VLOOKUP(B176,worthwhileALL!$B$8:$N$431,VLOOKUP(frontsheet!$B$11,years!$A$1:$B$12,2,FALSE),FALSE)</f>
        <v>7.41</v>
      </c>
      <c r="F176" s="9"/>
      <c r="G176" s="9"/>
      <c r="H176" s="9"/>
      <c r="I176" s="21"/>
      <c r="M176" t="s">
        <v>184</v>
      </c>
      <c r="N176" t="str">
        <f>VLOOKUP(M176,class!A$1:B$370,2,FALSE)</f>
        <v>Shire district</v>
      </c>
      <c r="O176" s="22" t="str">
        <f>IFERROR(IFERROR(VLOOKUP(M176,classifications!$A$3:$B$340,2,FALSE),VLOOKUP(N176,'higher class'!$A$2:$B$33,2,FALSE)),"")</f>
        <v xml:space="preserve">Largely Rural (rural including hub towns 50-79%) </v>
      </c>
      <c r="P176" s="7">
        <f t="shared" si="18"/>
        <v>7.67</v>
      </c>
      <c r="Q176" s="49">
        <f t="shared" si="19"/>
        <v>32</v>
      </c>
      <c r="R176" s="49">
        <f t="shared" si="20"/>
        <v>32</v>
      </c>
      <c r="Z176" s="7"/>
    </row>
    <row r="177" spans="1:26" ht="14.4" x14ac:dyDescent="0.3">
      <c r="A177" s="22" t="s">
        <v>535</v>
      </c>
      <c r="B177" s="23" t="s">
        <v>89</v>
      </c>
      <c r="C177" s="22" t="str">
        <f>IFERROR(IFERROR(VLOOKUP(B177,classifications!$A$3:$B$330,2,FALSE),VLOOKUP(B177,'higher class'!$A$2:$B$33,2,FALSE)),"")</f>
        <v xml:space="preserve">Mainly Rural (rural including hub towns &gt;=80%) </v>
      </c>
      <c r="D177" s="22" t="str">
        <f>VLOOKUP(B177,region!$A$1:$B$344,2,FALSE)</f>
        <v>EE</v>
      </c>
      <c r="E177" s="17">
        <f>VLOOKUP(B177,worthwhileALL!$B$8:$N$431,VLOOKUP(frontsheet!$B$11,years!$A$1:$B$12,2,FALSE),FALSE)</f>
        <v>8.25</v>
      </c>
      <c r="F177" s="9"/>
      <c r="G177" s="9"/>
      <c r="H177" s="9"/>
      <c r="I177" s="21"/>
      <c r="M177" t="s">
        <v>186</v>
      </c>
      <c r="N177" t="str">
        <f>VLOOKUP(M177,class!A$1:B$370,2,FALSE)</f>
        <v>Shire district</v>
      </c>
      <c r="O177" s="22" t="str">
        <f>IFERROR(IFERROR(VLOOKUP(M177,classifications!$A$3:$B$340,2,FALSE),VLOOKUP(N177,'higher class'!$A$2:$B$33,2,FALSE)),"")</f>
        <v>Urban with City and Town</v>
      </c>
      <c r="P177" s="7">
        <f t="shared" si="18"/>
        <v>7.81</v>
      </c>
      <c r="Q177" s="49">
        <f t="shared" si="19"/>
        <v>33</v>
      </c>
      <c r="R177" s="49">
        <f t="shared" si="20"/>
        <v>33</v>
      </c>
      <c r="Z177" s="7"/>
    </row>
    <row r="178" spans="1:26" ht="14.4" x14ac:dyDescent="0.3">
      <c r="A178" s="22" t="s">
        <v>536</v>
      </c>
      <c r="B178" s="23" t="s">
        <v>108</v>
      </c>
      <c r="C178" s="22" t="str">
        <f>IFERROR(IFERROR(VLOOKUP(B178,classifications!$A$3:$B$330,2,FALSE),VLOOKUP(B178,'higher class'!$A$2:$B$33,2,FALSE)),"")</f>
        <v xml:space="preserve">Largely Rural (rural including hub towns 50-79%) </v>
      </c>
      <c r="D178" s="22" t="str">
        <f>VLOOKUP(B178,region!$A$1:$B$344,2,FALSE)</f>
        <v>EE</v>
      </c>
      <c r="E178" s="17">
        <f>VLOOKUP(B178,worthwhileALL!$B$8:$N$431,VLOOKUP(frontsheet!$B$11,years!$A$1:$B$12,2,FALSE),FALSE)</f>
        <v>7.7</v>
      </c>
      <c r="F178" s="9"/>
      <c r="G178" s="9"/>
      <c r="H178" s="9"/>
      <c r="I178" s="21"/>
      <c r="M178" t="s">
        <v>187</v>
      </c>
      <c r="N178" t="str">
        <f>VLOOKUP(M178,class!A$1:B$370,2,FALSE)</f>
        <v>Unitary authority</v>
      </c>
      <c r="O178" s="22" t="str">
        <f>IFERROR(IFERROR(VLOOKUP(M178,classifications!$A$3:$B$340,2,FALSE),VLOOKUP(N178,'higher class'!$A$2:$B$33,2,FALSE)),"")</f>
        <v>Urban with City and Town</v>
      </c>
      <c r="P178" s="7">
        <f t="shared" si="18"/>
        <v>8.02</v>
      </c>
      <c r="Q178" s="49">
        <f t="shared" si="19"/>
        <v>13</v>
      </c>
      <c r="R178" s="49">
        <f t="shared" si="20"/>
        <v>13</v>
      </c>
      <c r="Z178" s="7"/>
    </row>
    <row r="179" spans="1:26" ht="14.4" x14ac:dyDescent="0.3">
      <c r="A179" s="22" t="s">
        <v>537</v>
      </c>
      <c r="B179" s="23" t="s">
        <v>141</v>
      </c>
      <c r="C179" s="22" t="str">
        <f>IFERROR(IFERROR(VLOOKUP(B179,classifications!$A$3:$B$330,2,FALSE),VLOOKUP(B179,'higher class'!$A$2:$B$33,2,FALSE)),"")</f>
        <v xml:space="preserve">Mainly Rural (rural including hub towns &gt;=80%) </v>
      </c>
      <c r="D179" s="22" t="str">
        <f>VLOOKUP(B179,region!$A$1:$B$344,2,FALSE)</f>
        <v>EE</v>
      </c>
      <c r="E179" s="17">
        <f>VLOOKUP(B179,worthwhileALL!$B$8:$N$431,VLOOKUP(frontsheet!$B$11,years!$A$1:$B$12,2,FALSE),FALSE)</f>
        <v>7.58</v>
      </c>
      <c r="F179" s="9"/>
      <c r="G179" s="9"/>
      <c r="H179" s="9"/>
      <c r="I179" s="21"/>
      <c r="M179" t="s">
        <v>188</v>
      </c>
      <c r="N179" t="str">
        <f>VLOOKUP(M179,class!A$1:B$370,2,FALSE)</f>
        <v>Shire district</v>
      </c>
      <c r="O179" s="22" t="str">
        <f>IFERROR(IFERROR(VLOOKUP(M179,classifications!$A$3:$B$340,2,FALSE),VLOOKUP(N179,'higher class'!$A$2:$B$33,2,FALSE)),"")</f>
        <v>Urban with Significant Rural (rural including hub towns 26-49%)</v>
      </c>
      <c r="P179" s="7">
        <f t="shared" si="18"/>
        <v>7.82</v>
      </c>
      <c r="Q179" s="49">
        <f t="shared" si="19"/>
        <v>26</v>
      </c>
      <c r="R179" s="49">
        <f t="shared" si="20"/>
        <v>26</v>
      </c>
      <c r="Z179" s="7"/>
    </row>
    <row r="180" spans="1:26" ht="14.4" x14ac:dyDescent="0.3">
      <c r="A180" s="22" t="s">
        <v>538</v>
      </c>
      <c r="B180" s="23" t="s">
        <v>242</v>
      </c>
      <c r="C180" s="22" t="str">
        <f>IFERROR(IFERROR(VLOOKUP(B180,classifications!$A$3:$B$330,2,FALSE),VLOOKUP(B180,'higher class'!$A$2:$B$33,2,FALSE)),"")</f>
        <v xml:space="preserve">Largely Rural (rural including hub towns 50-79%) </v>
      </c>
      <c r="D180" s="22" t="str">
        <f>VLOOKUP(B180,region!$A$1:$B$344,2,FALSE)</f>
        <v>EE</v>
      </c>
      <c r="E180" s="17">
        <f>VLOOKUP(B180,worthwhileALL!$B$8:$N$431,VLOOKUP(frontsheet!$B$11,years!$A$1:$B$12,2,FALSE),FALSE)</f>
        <v>7.98</v>
      </c>
      <c r="F180" s="9"/>
      <c r="G180" s="9"/>
      <c r="H180" s="9"/>
      <c r="I180" s="21"/>
      <c r="M180" t="s">
        <v>189</v>
      </c>
      <c r="N180" t="str">
        <f>VLOOKUP(M180,class!A$1:B$370,2,FALSE)</f>
        <v>Shire district</v>
      </c>
      <c r="O180" s="22" t="str">
        <f>IFERROR(IFERROR(VLOOKUP(M180,classifications!$A$3:$B$340,2,FALSE),VLOOKUP(N180,'higher class'!$A$2:$B$33,2,FALSE)),"")</f>
        <v xml:space="preserve">Mainly Rural (rural including hub towns &gt;=80%) </v>
      </c>
      <c r="P180" s="7">
        <f t="shared" si="18"/>
        <v>7.99</v>
      </c>
      <c r="Q180" s="49">
        <f t="shared" si="19"/>
        <v>18</v>
      </c>
      <c r="R180" s="49">
        <f t="shared" si="20"/>
        <v>18</v>
      </c>
      <c r="Z180" s="7"/>
    </row>
    <row r="181" spans="1:26" ht="14.4" x14ac:dyDescent="0.3">
      <c r="A181" s="22" t="s">
        <v>539</v>
      </c>
      <c r="B181" s="23" t="s">
        <v>338</v>
      </c>
      <c r="C181" s="22" t="str">
        <f>IFERROR(IFERROR(VLOOKUP(B181,classifications!$A$3:$B$330,2,FALSE),VLOOKUP(B181,'higher class'!$A$2:$B$33,2,FALSE)),"")</f>
        <v>Urban with Significant Rural</v>
      </c>
      <c r="D181" s="22" t="str">
        <f>VLOOKUP(B181,region!$A$1:$B$344,2,FALSE)</f>
        <v>EE</v>
      </c>
      <c r="E181" s="17">
        <f>VLOOKUP(B181,worthwhileALL!$B$8:$N$431,VLOOKUP(frontsheet!$B$11,years!$A$1:$B$12,2,FALSE),FALSE)</f>
        <v>7.77</v>
      </c>
      <c r="F181" s="9"/>
      <c r="G181" s="9"/>
      <c r="H181" s="9"/>
      <c r="I181" s="21"/>
      <c r="M181" t="s">
        <v>190</v>
      </c>
      <c r="N181" t="str">
        <f>VLOOKUP(M181,class!A$1:B$370,2,FALSE)</f>
        <v>Unitary authority</v>
      </c>
      <c r="O181" s="22" t="str">
        <f>IFERROR(IFERROR(VLOOKUP(M181,classifications!$A$3:$B$340,2,FALSE),VLOOKUP(N181,'higher class'!$A$2:$B$33,2,FALSE)),"")</f>
        <v>Urban with Significant Rural (rural including hub towns 26-49%)</v>
      </c>
      <c r="P181" s="7">
        <f t="shared" si="18"/>
        <v>7.94</v>
      </c>
      <c r="Q181" s="49">
        <f t="shared" si="19"/>
        <v>15</v>
      </c>
      <c r="R181" s="49">
        <f t="shared" si="20"/>
        <v>15</v>
      </c>
      <c r="Z181" s="7"/>
    </row>
    <row r="182" spans="1:26" ht="14.4" x14ac:dyDescent="0.3">
      <c r="A182" s="22" t="s">
        <v>540</v>
      </c>
      <c r="B182" s="23" t="s">
        <v>20</v>
      </c>
      <c r="C182" s="22" t="str">
        <f>IFERROR(IFERROR(VLOOKUP(B182,classifications!$A$3:$B$330,2,FALSE),VLOOKUP(B182,'higher class'!$A$2:$B$33,2,FALSE)),"")</f>
        <v>Urban with City and Town</v>
      </c>
      <c r="D182" s="22" t="str">
        <f>VLOOKUP(B182,region!$A$1:$B$344,2,FALSE)</f>
        <v>EE</v>
      </c>
      <c r="E182" s="17">
        <f>VLOOKUP(B182,worthwhileALL!$B$8:$N$431,VLOOKUP(frontsheet!$B$11,years!$A$1:$B$12,2,FALSE),FALSE)</f>
        <v>7.9</v>
      </c>
      <c r="F182" s="9"/>
      <c r="G182" s="9"/>
      <c r="H182" s="9"/>
      <c r="I182" s="21"/>
      <c r="M182" t="s">
        <v>191</v>
      </c>
      <c r="N182" t="str">
        <f>VLOOKUP(M182,class!A$1:B$370,2,FALSE)</f>
        <v>Shire district</v>
      </c>
      <c r="O182" s="22" t="str">
        <f>IFERROR(IFERROR(VLOOKUP(M182,classifications!$A$3:$B$340,2,FALSE),VLOOKUP(N182,'higher class'!$A$2:$B$33,2,FALSE)),"")</f>
        <v xml:space="preserve">Mainly Rural (rural including hub towns &gt;=80%) </v>
      </c>
      <c r="P182" s="7">
        <f t="shared" si="18"/>
        <v>8.0500000000000007</v>
      </c>
      <c r="Q182" s="49">
        <f t="shared" si="19"/>
        <v>14</v>
      </c>
      <c r="R182" s="49">
        <f t="shared" si="20"/>
        <v>14</v>
      </c>
      <c r="Z182" s="7"/>
    </row>
    <row r="183" spans="1:26" ht="14.4" x14ac:dyDescent="0.3">
      <c r="A183" s="22" t="s">
        <v>541</v>
      </c>
      <c r="B183" s="23" t="s">
        <v>36</v>
      </c>
      <c r="C183" s="22" t="str">
        <f>IFERROR(IFERROR(VLOOKUP(B183,classifications!$A$3:$B$330,2,FALSE),VLOOKUP(B183,'higher class'!$A$2:$B$33,2,FALSE)),"")</f>
        <v xml:space="preserve">Largely Rural (rural including hub towns 50-79%) </v>
      </c>
      <c r="D183" s="22" t="str">
        <f>VLOOKUP(B183,region!$A$1:$B$344,2,FALSE)</f>
        <v>EE</v>
      </c>
      <c r="E183" s="17">
        <f>VLOOKUP(B183,worthwhileALL!$B$8:$N$431,VLOOKUP(frontsheet!$B$11,years!$A$1:$B$12,2,FALSE),FALSE)</f>
        <v>7.71</v>
      </c>
      <c r="F183" s="9"/>
      <c r="G183" s="9"/>
      <c r="H183" s="9"/>
      <c r="I183" s="21"/>
      <c r="M183" t="s">
        <v>1031</v>
      </c>
      <c r="N183" t="str">
        <f>VLOOKUP(M183,class!A$1:B$370,2,FALSE)</f>
        <v>Unitary authority</v>
      </c>
      <c r="O183" s="22" t="str">
        <f>IFERROR(IFERROR(VLOOKUP(M183,classifications!$A$3:$B$340,2,FALSE),VLOOKUP(N183,'higher class'!$A$2:$B$33,2,FALSE)),"")</f>
        <v>Urban with Significant Rural (rural including hub towns 26-49%)</v>
      </c>
      <c r="P183" s="7">
        <f t="shared" si="18"/>
        <v>7.54</v>
      </c>
      <c r="Q183" s="49">
        <f t="shared" si="19"/>
        <v>49</v>
      </c>
      <c r="R183" s="49">
        <f t="shared" si="20"/>
        <v>49</v>
      </c>
      <c r="Z183" s="7"/>
    </row>
    <row r="184" spans="1:26" ht="14.4" x14ac:dyDescent="0.3">
      <c r="A184" s="22" t="s">
        <v>542</v>
      </c>
      <c r="B184" s="23" t="s">
        <v>39</v>
      </c>
      <c r="C184" s="22" t="str">
        <f>IFERROR(IFERROR(VLOOKUP(B184,classifications!$A$3:$B$330,2,FALSE),VLOOKUP(B184,'higher class'!$A$2:$B$33,2,FALSE)),"")</f>
        <v>Urban with Significant Rural (rural including hub towns 26-49%)</v>
      </c>
      <c r="D184" s="22" t="str">
        <f>VLOOKUP(B184,region!$A$1:$B$344,2,FALSE)</f>
        <v>EE</v>
      </c>
      <c r="E184" s="17">
        <f>VLOOKUP(B184,worthwhileALL!$B$8:$N$431,VLOOKUP(frontsheet!$B$11,years!$A$1:$B$12,2,FALSE),FALSE)</f>
        <v>8.1199999999999992</v>
      </c>
      <c r="F184" s="9"/>
      <c r="G184" s="9"/>
      <c r="H184" s="9"/>
      <c r="I184" s="21"/>
      <c r="M184" t="s">
        <v>192</v>
      </c>
      <c r="N184" t="str">
        <f>VLOOKUP(M184,class!A$1:B$370,2,FALSE)</f>
        <v>Unitary authority</v>
      </c>
      <c r="O184" s="22" t="str">
        <f>IFERROR(IFERROR(VLOOKUP(M184,classifications!$A$3:$B$340,2,FALSE),VLOOKUP(N184,'higher class'!$A$2:$B$33,2,FALSE)),"")</f>
        <v>Urban with Significant Rural (rural including hub towns 26-49%)</v>
      </c>
      <c r="P184" s="7">
        <f t="shared" si="18"/>
        <v>7.89</v>
      </c>
      <c r="Q184" s="49">
        <f t="shared" si="19"/>
        <v>22</v>
      </c>
      <c r="R184" s="49">
        <f t="shared" si="20"/>
        <v>22</v>
      </c>
      <c r="Z184" s="7"/>
    </row>
    <row r="185" spans="1:26" ht="14.4" x14ac:dyDescent="0.3">
      <c r="A185" s="22" t="s">
        <v>543</v>
      </c>
      <c r="B185" s="23" t="s">
        <v>55</v>
      </c>
      <c r="C185" s="22" t="str">
        <f>IFERROR(IFERROR(VLOOKUP(B185,classifications!$A$3:$B$330,2,FALSE),VLOOKUP(B185,'higher class'!$A$2:$B$33,2,FALSE)),"")</f>
        <v>Urban with City and Town</v>
      </c>
      <c r="D185" s="22" t="str">
        <f>VLOOKUP(B185,region!$A$1:$B$344,2,FALSE)</f>
        <v>EE</v>
      </c>
      <c r="E185" s="17">
        <f>VLOOKUP(B185,worthwhileALL!$B$8:$N$431,VLOOKUP(frontsheet!$B$11,years!$A$1:$B$12,2,FALSE),FALSE)</f>
        <v>8.3000000000000007</v>
      </c>
      <c r="F185" s="9"/>
      <c r="G185" s="9"/>
      <c r="H185" s="9"/>
      <c r="I185" s="21"/>
      <c r="M185" t="s">
        <v>193</v>
      </c>
      <c r="N185" t="str">
        <f>VLOOKUP(M185,class!A$1:B$370,2,FALSE)</f>
        <v>Metropolitan district</v>
      </c>
      <c r="O185" s="22" t="str">
        <f>IFERROR(IFERROR(VLOOKUP(M185,classifications!$A$3:$B$340,2,FALSE),VLOOKUP(N185,'higher class'!$A$2:$B$33,2,FALSE)),"")</f>
        <v>Urban with Major Conurbation</v>
      </c>
      <c r="P185" s="7">
        <f t="shared" si="18"/>
        <v>7.75</v>
      </c>
      <c r="Q185" s="49">
        <f t="shared" si="19"/>
        <v>23</v>
      </c>
      <c r="R185" s="49">
        <f t="shared" si="20"/>
        <v>23</v>
      </c>
      <c r="Z185" s="7"/>
    </row>
    <row r="186" spans="1:26" ht="14.4" x14ac:dyDescent="0.3">
      <c r="A186" s="22" t="s">
        <v>544</v>
      </c>
      <c r="B186" s="23" t="s">
        <v>58</v>
      </c>
      <c r="C186" s="22" t="str">
        <f>IFERROR(IFERROR(VLOOKUP(B186,classifications!$A$3:$B$330,2,FALSE),VLOOKUP(B186,'higher class'!$A$2:$B$33,2,FALSE)),"")</f>
        <v>Urban with City and Town</v>
      </c>
      <c r="D186" s="22" t="str">
        <f>VLOOKUP(B186,region!$A$1:$B$344,2,FALSE)</f>
        <v>EE</v>
      </c>
      <c r="E186" s="17">
        <f>VLOOKUP(B186,worthwhileALL!$B$8:$N$431,VLOOKUP(frontsheet!$B$11,years!$A$1:$B$12,2,FALSE),FALSE)</f>
        <v>7.66</v>
      </c>
      <c r="F186" s="9"/>
      <c r="G186" s="9"/>
      <c r="H186" s="9"/>
      <c r="I186" s="21"/>
      <c r="M186" t="s">
        <v>194</v>
      </c>
      <c r="N186" t="str">
        <f>VLOOKUP(M186,class!A$1:B$370,2,FALSE)</f>
        <v>Shire district</v>
      </c>
      <c r="O186" s="22" t="str">
        <f>IFERROR(IFERROR(VLOOKUP(M186,classifications!$A$3:$B$340,2,FALSE),VLOOKUP(N186,'higher class'!$A$2:$B$33,2,FALSE)),"")</f>
        <v xml:space="preserve">Mainly Rural (rural including hub towns &gt;=80%) </v>
      </c>
      <c r="P186" s="7">
        <f t="shared" si="18"/>
        <v>7.85</v>
      </c>
      <c r="Q186" s="49">
        <f t="shared" si="19"/>
        <v>28</v>
      </c>
      <c r="R186" s="49">
        <f t="shared" si="20"/>
        <v>28</v>
      </c>
      <c r="Z186" s="7"/>
    </row>
    <row r="187" spans="1:26" ht="14.4" x14ac:dyDescent="0.3">
      <c r="A187" s="22" t="s">
        <v>545</v>
      </c>
      <c r="B187" s="23" t="s">
        <v>69</v>
      </c>
      <c r="C187" s="22" t="str">
        <f>IFERROR(IFERROR(VLOOKUP(B187,classifications!$A$3:$B$330,2,FALSE),VLOOKUP(B187,'higher class'!$A$2:$B$33,2,FALSE)),"")</f>
        <v>Urban with Significant Rural (rural including hub towns 26-49%)</v>
      </c>
      <c r="D187" s="22" t="str">
        <f>VLOOKUP(B187,region!$A$1:$B$344,2,FALSE)</f>
        <v>EE</v>
      </c>
      <c r="E187" s="17">
        <f>VLOOKUP(B187,worthwhileALL!$B$8:$N$431,VLOOKUP(frontsheet!$B$11,years!$A$1:$B$12,2,FALSE),FALSE)</f>
        <v>7.73</v>
      </c>
      <c r="F187" s="9"/>
      <c r="G187" s="9"/>
      <c r="H187" s="9"/>
      <c r="I187" s="21"/>
      <c r="M187" t="s">
        <v>195</v>
      </c>
      <c r="N187" t="str">
        <f>VLOOKUP(M187,class!A$1:B$370,2,FALSE)</f>
        <v>Shire district</v>
      </c>
      <c r="O187" s="22" t="str">
        <f>IFERROR(IFERROR(VLOOKUP(M187,classifications!$A$3:$B$340,2,FALSE),VLOOKUP(N187,'higher class'!$A$2:$B$33,2,FALSE)),"")</f>
        <v xml:space="preserve">Largely Rural (rural including hub towns 50-79%) </v>
      </c>
      <c r="P187" s="7">
        <f t="shared" si="18"/>
        <v>7.52</v>
      </c>
      <c r="Q187" s="49">
        <f t="shared" si="19"/>
        <v>40</v>
      </c>
      <c r="R187" s="49">
        <f t="shared" si="20"/>
        <v>40</v>
      </c>
      <c r="Z187" s="7"/>
    </row>
    <row r="188" spans="1:26" ht="14.4" x14ac:dyDescent="0.3">
      <c r="A188" s="22" t="s">
        <v>546</v>
      </c>
      <c r="B188" s="23" t="s">
        <v>103</v>
      </c>
      <c r="C188" s="22" t="str">
        <f>IFERROR(IFERROR(VLOOKUP(B188,classifications!$A$3:$B$330,2,FALSE),VLOOKUP(B188,'higher class'!$A$2:$B$33,2,FALSE)),"")</f>
        <v>Urban with Significant Rural (rural including hub towns 26-49%)</v>
      </c>
      <c r="D188" s="22" t="str">
        <f>VLOOKUP(B188,region!$A$1:$B$344,2,FALSE)</f>
        <v>EE</v>
      </c>
      <c r="E188" s="17">
        <f>VLOOKUP(B188,worthwhileALL!$B$8:$N$431,VLOOKUP(frontsheet!$B$11,years!$A$1:$B$12,2,FALSE),FALSE)</f>
        <v>8.1199999999999992</v>
      </c>
      <c r="F188" s="9"/>
      <c r="G188" s="9"/>
      <c r="H188" s="9"/>
      <c r="I188" s="21"/>
      <c r="M188" t="s">
        <v>197</v>
      </c>
      <c r="N188" t="str">
        <f>VLOOKUP(M188,class!A$1:B$370,2,FALSE)</f>
        <v>Unitary authority</v>
      </c>
      <c r="O188" s="22" t="str">
        <f>IFERROR(IFERROR(VLOOKUP(M188,classifications!$A$3:$B$340,2,FALSE),VLOOKUP(N188,'higher class'!$A$2:$B$33,2,FALSE)),"")</f>
        <v xml:space="preserve">Largely Rural (rural including hub towns 50-79%) </v>
      </c>
      <c r="P188" s="7">
        <f t="shared" si="18"/>
        <v>7.95</v>
      </c>
      <c r="Q188" s="49">
        <f t="shared" si="19"/>
        <v>15</v>
      </c>
      <c r="R188" s="49">
        <f t="shared" si="20"/>
        <v>15</v>
      </c>
      <c r="Z188" s="7"/>
    </row>
    <row r="189" spans="1:26" ht="14.4" x14ac:dyDescent="0.3">
      <c r="A189" s="22" t="s">
        <v>547</v>
      </c>
      <c r="B189" s="23" t="s">
        <v>126</v>
      </c>
      <c r="C189" s="22" t="str">
        <f>IFERROR(IFERROR(VLOOKUP(B189,classifications!$A$3:$B$330,2,FALSE),VLOOKUP(B189,'higher class'!$A$2:$B$33,2,FALSE)),"")</f>
        <v>Urban with City and Town</v>
      </c>
      <c r="D189" s="22" t="str">
        <f>VLOOKUP(B189,region!$A$1:$B$344,2,FALSE)</f>
        <v>EE</v>
      </c>
      <c r="E189" s="17" t="str">
        <f>VLOOKUP(B189,worthwhileALL!$B$8:$N$431,VLOOKUP(frontsheet!$B$11,years!$A$1:$B$12,2,FALSE),FALSE)</f>
        <v>x</v>
      </c>
      <c r="F189" s="9"/>
      <c r="G189" s="9"/>
      <c r="H189" s="9"/>
      <c r="I189" s="21"/>
      <c r="M189" t="s">
        <v>198</v>
      </c>
      <c r="N189" t="str">
        <f>VLOOKUP(M189,class!A$1:B$370,2,FALSE)</f>
        <v>Shire district</v>
      </c>
      <c r="O189" s="22" t="str">
        <f>IFERROR(IFERROR(VLOOKUP(M189,classifications!$A$3:$B$340,2,FALSE),VLOOKUP(N189,'higher class'!$A$2:$B$33,2,FALSE)),"")</f>
        <v>Urban with City and Town</v>
      </c>
      <c r="P189" s="7">
        <f t="shared" si="18"/>
        <v>7.62</v>
      </c>
      <c r="Q189" s="49">
        <f t="shared" si="19"/>
        <v>69</v>
      </c>
      <c r="R189" s="49">
        <f t="shared" si="20"/>
        <v>69</v>
      </c>
      <c r="Z189" s="7"/>
    </row>
    <row r="190" spans="1:26" ht="14.4" x14ac:dyDescent="0.3">
      <c r="A190" s="22" t="s">
        <v>548</v>
      </c>
      <c r="B190" s="23" t="s">
        <v>165</v>
      </c>
      <c r="C190" s="22" t="str">
        <f>IFERROR(IFERROR(VLOOKUP(B190,classifications!$A$3:$B$330,2,FALSE),VLOOKUP(B190,'higher class'!$A$2:$B$33,2,FALSE)),"")</f>
        <v xml:space="preserve">Mainly Rural (rural including hub towns &gt;=80%) </v>
      </c>
      <c r="D190" s="22" t="str">
        <f>VLOOKUP(B190,region!$A$1:$B$344,2,FALSE)</f>
        <v>EE</v>
      </c>
      <c r="E190" s="17" t="str">
        <f>VLOOKUP(B190,worthwhileALL!$B$8:$N$431,VLOOKUP(frontsheet!$B$11,years!$A$1:$B$12,2,FALSE),FALSE)</f>
        <v>x</v>
      </c>
      <c r="F190" s="9"/>
      <c r="G190" s="9"/>
      <c r="H190" s="9"/>
      <c r="I190" s="21"/>
      <c r="M190" t="s">
        <v>199</v>
      </c>
      <c r="N190" t="str">
        <f>VLOOKUP(M190,class!A$1:B$370,2,FALSE)</f>
        <v>Unitary authority</v>
      </c>
      <c r="O190" s="22" t="str">
        <f>IFERROR(IFERROR(VLOOKUP(M190,classifications!$A$3:$B$340,2,FALSE),VLOOKUP(N190,'higher class'!$A$2:$B$33,2,FALSE)),"")</f>
        <v>Urban with Minor Conurbation</v>
      </c>
      <c r="P190" s="7">
        <f t="shared" si="18"/>
        <v>7.49</v>
      </c>
      <c r="Q190" s="49">
        <f t="shared" si="19"/>
        <v>8</v>
      </c>
      <c r="R190" s="49">
        <f t="shared" si="20"/>
        <v>8</v>
      </c>
      <c r="Z190" s="7"/>
    </row>
    <row r="191" spans="1:26" ht="14.4" x14ac:dyDescent="0.3">
      <c r="A191" s="22" t="s">
        <v>549</v>
      </c>
      <c r="B191" s="23" t="s">
        <v>220</v>
      </c>
      <c r="C191" s="22" t="str">
        <f>IFERROR(IFERROR(VLOOKUP(B191,classifications!$A$3:$B$330,2,FALSE),VLOOKUP(B191,'higher class'!$A$2:$B$33,2,FALSE)),"")</f>
        <v>Urban with City and Town</v>
      </c>
      <c r="D191" s="22" t="str">
        <f>VLOOKUP(B191,region!$A$1:$B$344,2,FALSE)</f>
        <v>EE</v>
      </c>
      <c r="E191" s="17">
        <f>VLOOKUP(B191,worthwhileALL!$B$8:$N$431,VLOOKUP(frontsheet!$B$11,years!$A$1:$B$12,2,FALSE),FALSE)</f>
        <v>7.5</v>
      </c>
      <c r="F191" s="9"/>
      <c r="G191" s="9"/>
      <c r="H191" s="9"/>
      <c r="I191" s="21"/>
      <c r="M191" t="s">
        <v>200</v>
      </c>
      <c r="N191" t="str">
        <f>VLOOKUP(M191,class!A$1:B$370,2,FALSE)</f>
        <v>Shire district</v>
      </c>
      <c r="O191" s="22" t="str">
        <f>IFERROR(IFERROR(VLOOKUP(M191,classifications!$A$3:$B$340,2,FALSE),VLOOKUP(N191,'higher class'!$A$2:$B$33,2,FALSE)),"")</f>
        <v>Urban with City and Town</v>
      </c>
      <c r="P191" s="7">
        <f t="shared" si="18"/>
        <v>7.12</v>
      </c>
      <c r="Q191" s="49">
        <f t="shared" si="19"/>
        <v>90</v>
      </c>
      <c r="R191" s="49">
        <f t="shared" si="20"/>
        <v>90</v>
      </c>
      <c r="Z191" s="7"/>
    </row>
    <row r="192" spans="1:26" ht="14.4" x14ac:dyDescent="0.3">
      <c r="A192" s="22" t="s">
        <v>550</v>
      </c>
      <c r="B192" s="23" t="s">
        <v>283</v>
      </c>
      <c r="C192" s="22" t="str">
        <f>IFERROR(IFERROR(VLOOKUP(B192,classifications!$A$3:$B$330,2,FALSE),VLOOKUP(B192,'higher class'!$A$2:$B$33,2,FALSE)),"")</f>
        <v xml:space="preserve">Largely Rural (rural including hub towns 50-79%) </v>
      </c>
      <c r="D192" s="22" t="str">
        <f>VLOOKUP(B192,region!$A$1:$B$344,2,FALSE)</f>
        <v>EE</v>
      </c>
      <c r="E192" s="17">
        <f>VLOOKUP(B192,worthwhileALL!$B$8:$N$431,VLOOKUP(frontsheet!$B$11,years!$A$1:$B$12,2,FALSE),FALSE)</f>
        <v>7.51</v>
      </c>
      <c r="F192" s="9"/>
      <c r="G192" s="9"/>
      <c r="H192" s="9"/>
      <c r="I192" s="21"/>
      <c r="M192" t="s">
        <v>201</v>
      </c>
      <c r="N192" t="str">
        <f>VLOOKUP(M192,class!A$1:B$370,2,FALSE)</f>
        <v>Shire district</v>
      </c>
      <c r="O192" s="22" t="str">
        <f>IFERROR(IFERROR(VLOOKUP(M192,classifications!$A$3:$B$340,2,FALSE),VLOOKUP(N192,'higher class'!$A$2:$B$33,2,FALSE)),"")</f>
        <v>Urban with City and Town</v>
      </c>
      <c r="P192" s="7">
        <f t="shared" si="18"/>
        <v>7.7</v>
      </c>
      <c r="Q192" s="49">
        <f t="shared" si="19"/>
        <v>54</v>
      </c>
      <c r="R192" s="49">
        <f t="shared" si="20"/>
        <v>54</v>
      </c>
      <c r="Z192" s="7"/>
    </row>
    <row r="193" spans="1:26" ht="14.4" x14ac:dyDescent="0.3">
      <c r="A193" s="22" t="s">
        <v>551</v>
      </c>
      <c r="B193" s="23" t="s">
        <v>295</v>
      </c>
      <c r="C193" s="22" t="str">
        <f>IFERROR(IFERROR(VLOOKUP(B193,classifications!$A$3:$B$330,2,FALSE),VLOOKUP(B193,'higher class'!$A$2:$B$33,2,FALSE)),"")</f>
        <v xml:space="preserve">Mainly Rural (rural including hub towns &gt;=80%) </v>
      </c>
      <c r="D193" s="22" t="str">
        <f>VLOOKUP(B193,region!$A$1:$B$344,2,FALSE)</f>
        <v>EE</v>
      </c>
      <c r="E193" s="17">
        <f>VLOOKUP(B193,worthwhileALL!$B$8:$N$431,VLOOKUP(frontsheet!$B$11,years!$A$1:$B$12,2,FALSE),FALSE)</f>
        <v>7.46</v>
      </c>
      <c r="F193" s="9"/>
      <c r="G193" s="9"/>
      <c r="H193" s="9"/>
      <c r="I193" s="21"/>
      <c r="M193" t="s">
        <v>202</v>
      </c>
      <c r="N193" t="str">
        <f>VLOOKUP(M193,class!A$1:B$370,2,FALSE)</f>
        <v>Metropolitan district</v>
      </c>
      <c r="O193" s="22" t="str">
        <f>IFERROR(IFERROR(VLOOKUP(M193,classifications!$A$3:$B$340,2,FALSE),VLOOKUP(N193,'higher class'!$A$2:$B$33,2,FALSE)),"")</f>
        <v>Urban with Major Conurbation</v>
      </c>
      <c r="P193" s="7">
        <f t="shared" si="18"/>
        <v>7.57</v>
      </c>
      <c r="Q193" s="49">
        <f t="shared" si="19"/>
        <v>53</v>
      </c>
      <c r="R193" s="49">
        <f t="shared" si="20"/>
        <v>53</v>
      </c>
      <c r="Z193" s="7"/>
    </row>
    <row r="194" spans="1:26" ht="14.4" x14ac:dyDescent="0.3">
      <c r="A194" s="22" t="s">
        <v>552</v>
      </c>
      <c r="B194" s="23" t="s">
        <v>884</v>
      </c>
      <c r="C194" s="22" t="str">
        <f>IFERROR(IFERROR(VLOOKUP(B194,classifications!$A$3:$B$330,2,FALSE),VLOOKUP(B194,'higher class'!$A$2:$B$33,2,FALSE)),"")</f>
        <v>Predominantly Urban</v>
      </c>
      <c r="D194" s="22" t="str">
        <f>VLOOKUP(B194,region!$A$1:$B$344,2,FALSE)</f>
        <v>EE</v>
      </c>
      <c r="E194" s="17">
        <f>VLOOKUP(B194,worthwhileALL!$B$8:$N$431,VLOOKUP(frontsheet!$B$11,years!$A$1:$B$12,2,FALSE),FALSE)</f>
        <v>7.8</v>
      </c>
      <c r="F194" s="9"/>
      <c r="G194" s="9"/>
      <c r="H194" s="9"/>
      <c r="I194" s="21"/>
      <c r="M194" t="s">
        <v>203</v>
      </c>
      <c r="N194" t="str">
        <f>VLOOKUP(M194,class!A$1:B$370,2,FALSE)</f>
        <v>Shire district</v>
      </c>
      <c r="O194" s="22" t="str">
        <f>IFERROR(IFERROR(VLOOKUP(M194,classifications!$A$3:$B$340,2,FALSE),VLOOKUP(N194,'higher class'!$A$2:$B$33,2,FALSE)),"")</f>
        <v>Urban with City and Town</v>
      </c>
      <c r="P194" s="7">
        <f t="shared" si="18"/>
        <v>8.0299999999999994</v>
      </c>
      <c r="Q194" s="49">
        <f t="shared" si="19"/>
        <v>11</v>
      </c>
      <c r="R194" s="49">
        <f t="shared" si="20"/>
        <v>11</v>
      </c>
      <c r="Z194" s="7"/>
    </row>
    <row r="195" spans="1:26" ht="14.4" x14ac:dyDescent="0.3">
      <c r="A195" s="22" t="s">
        <v>553</v>
      </c>
      <c r="B195" s="23" t="s">
        <v>45</v>
      </c>
      <c r="C195" s="22" t="str">
        <f>IFERROR(IFERROR(VLOOKUP(B195,classifications!$A$3:$B$330,2,FALSE),VLOOKUP(B195,'higher class'!$A$2:$B$33,2,FALSE)),"")</f>
        <v>Urban with Major Conurbation</v>
      </c>
      <c r="D195" s="22" t="str">
        <f>VLOOKUP(B195,region!$A$1:$B$344,2,FALSE)</f>
        <v>EE</v>
      </c>
      <c r="E195" s="17">
        <f>VLOOKUP(B195,worthwhileALL!$B$8:$N$431,VLOOKUP(frontsheet!$B$11,years!$A$1:$B$12,2,FALSE),FALSE)</f>
        <v>7.75</v>
      </c>
      <c r="F195" s="9"/>
      <c r="G195" s="9"/>
      <c r="H195" s="9"/>
      <c r="I195" s="21"/>
      <c r="M195" t="s">
        <v>204</v>
      </c>
      <c r="N195" t="str">
        <f>VLOOKUP(M195,class!A$1:B$370,2,FALSE)</f>
        <v>Shire district</v>
      </c>
      <c r="O195" s="22" t="str">
        <f>IFERROR(IFERROR(VLOOKUP(M195,classifications!$A$3:$B$340,2,FALSE),VLOOKUP(N195,'higher class'!$A$2:$B$33,2,FALSE)),"")</f>
        <v>Urban with City and Town</v>
      </c>
      <c r="P195" s="7">
        <f t="shared" si="18"/>
        <v>8.26</v>
      </c>
      <c r="Q195" s="49">
        <f t="shared" si="19"/>
        <v>5</v>
      </c>
      <c r="R195" s="49">
        <f t="shared" si="20"/>
        <v>5</v>
      </c>
      <c r="Z195" s="7"/>
    </row>
    <row r="196" spans="1:26" ht="14.4" x14ac:dyDescent="0.3">
      <c r="A196" s="22" t="s">
        <v>554</v>
      </c>
      <c r="B196" s="23" t="s">
        <v>79</v>
      </c>
      <c r="C196" s="22" t="str">
        <f>IFERROR(IFERROR(VLOOKUP(B196,classifications!$A$3:$B$330,2,FALSE),VLOOKUP(B196,'higher class'!$A$2:$B$33,2,FALSE)),"")</f>
        <v>Urban with Significant Rural (rural including hub towns 26-49%)</v>
      </c>
      <c r="D196" s="22" t="str">
        <f>VLOOKUP(B196,region!$A$1:$B$344,2,FALSE)</f>
        <v>EE</v>
      </c>
      <c r="E196" s="17">
        <f>VLOOKUP(B196,worthwhileALL!$B$8:$N$431,VLOOKUP(frontsheet!$B$11,years!$A$1:$B$12,2,FALSE),FALSE)</f>
        <v>7.92</v>
      </c>
      <c r="F196" s="9"/>
      <c r="G196" s="9"/>
      <c r="H196" s="9"/>
      <c r="I196" s="21"/>
      <c r="M196" t="s">
        <v>205</v>
      </c>
      <c r="N196" t="str">
        <f>VLOOKUP(M196,class!A$1:B$370,2,FALSE)</f>
        <v>Unitary authority</v>
      </c>
      <c r="O196" s="22" t="str">
        <f>IFERROR(IFERROR(VLOOKUP(M196,classifications!$A$3:$B$340,2,FALSE),VLOOKUP(N196,'higher class'!$A$2:$B$33,2,FALSE)),"")</f>
        <v>Urban with City and Town</v>
      </c>
      <c r="P196" s="7">
        <f t="shared" si="18"/>
        <v>7.5</v>
      </c>
      <c r="Q196" s="49">
        <f t="shared" si="19"/>
        <v>78</v>
      </c>
      <c r="R196" s="49">
        <f t="shared" si="20"/>
        <v>78</v>
      </c>
      <c r="Z196" s="7"/>
    </row>
    <row r="197" spans="1:26" ht="14.4" x14ac:dyDescent="0.3">
      <c r="A197" s="22" t="s">
        <v>555</v>
      </c>
      <c r="B197" s="23" t="s">
        <v>93</v>
      </c>
      <c r="C197" s="22" t="str">
        <f>IFERROR(IFERROR(VLOOKUP(B197,classifications!$A$3:$B$330,2,FALSE),VLOOKUP(B197,'higher class'!$A$2:$B$33,2,FALSE)),"")</f>
        <v>Urban with Significant Rural (rural including hub towns 26-49%)</v>
      </c>
      <c r="D197" s="22" t="str">
        <f>VLOOKUP(B197,region!$A$1:$B$344,2,FALSE)</f>
        <v>EE</v>
      </c>
      <c r="E197" s="17">
        <f>VLOOKUP(B197,worthwhileALL!$B$8:$N$431,VLOOKUP(frontsheet!$B$11,years!$A$1:$B$12,2,FALSE),FALSE)</f>
        <v>7.77</v>
      </c>
      <c r="F197" s="9"/>
      <c r="G197" s="9"/>
      <c r="H197" s="9"/>
      <c r="I197" s="21"/>
      <c r="M197" t="s">
        <v>206</v>
      </c>
      <c r="N197" t="str">
        <f>VLOOKUP(M197,class!A$1:B$370,2,FALSE)</f>
        <v>Unitary authority</v>
      </c>
      <c r="O197" s="22" t="str">
        <f>IFERROR(IFERROR(VLOOKUP(M197,classifications!$A$3:$B$340,2,FALSE),VLOOKUP(N197,'higher class'!$A$2:$B$33,2,FALSE)),"")</f>
        <v>Urban with City and Town</v>
      </c>
      <c r="P197" s="7">
        <f t="shared" si="18"/>
        <v>7.72</v>
      </c>
      <c r="Q197" s="49">
        <f t="shared" si="19"/>
        <v>51</v>
      </c>
      <c r="R197" s="49">
        <f t="shared" si="20"/>
        <v>51</v>
      </c>
      <c r="Z197" s="7"/>
    </row>
    <row r="198" spans="1:26" ht="14.4" x14ac:dyDescent="0.3">
      <c r="A198" s="22" t="s">
        <v>556</v>
      </c>
      <c r="B198" s="23" t="s">
        <v>135</v>
      </c>
      <c r="C198" s="22" t="str">
        <f>IFERROR(IFERROR(VLOOKUP(B198,classifications!$A$3:$B$330,2,FALSE),VLOOKUP(B198,'higher class'!$A$2:$B$33,2,FALSE)),"")</f>
        <v>Urban with Major Conurbation</v>
      </c>
      <c r="D198" s="22" t="str">
        <f>VLOOKUP(B198,region!$A$1:$B$344,2,FALSE)</f>
        <v>EE</v>
      </c>
      <c r="E198" s="17">
        <f>VLOOKUP(B198,worthwhileALL!$B$8:$N$431,VLOOKUP(frontsheet!$B$11,years!$A$1:$B$12,2,FALSE),FALSE)</f>
        <v>7.69</v>
      </c>
      <c r="F198" s="9"/>
      <c r="G198" s="9"/>
      <c r="H198" s="9"/>
      <c r="I198" s="21"/>
      <c r="M198" t="s">
        <v>208</v>
      </c>
      <c r="N198" t="str">
        <f>VLOOKUP(M198,class!A$1:B$370,2,FALSE)</f>
        <v>Unitary authority</v>
      </c>
      <c r="O198" s="22" t="str">
        <f>IFERROR(IFERROR(VLOOKUP(M198,classifications!$A$3:$B$340,2,FALSE),VLOOKUP(N198,'higher class'!$A$2:$B$33,2,FALSE)),"")</f>
        <v>Urban with City and Town</v>
      </c>
      <c r="P198" s="7">
        <f t="shared" si="18"/>
        <v>7.74</v>
      </c>
      <c r="Q198" s="49">
        <f t="shared" si="19"/>
        <v>44</v>
      </c>
      <c r="R198" s="49">
        <f t="shared" si="20"/>
        <v>44</v>
      </c>
      <c r="Z198" s="7"/>
    </row>
    <row r="199" spans="1:26" ht="14.4" x14ac:dyDescent="0.3">
      <c r="A199" s="22" t="s">
        <v>557</v>
      </c>
      <c r="B199" s="23" t="s">
        <v>188</v>
      </c>
      <c r="C199" s="22" t="str">
        <f>IFERROR(IFERROR(VLOOKUP(B199,classifications!$A$3:$B$330,2,FALSE),VLOOKUP(B199,'higher class'!$A$2:$B$33,2,FALSE)),"")</f>
        <v>Urban with Significant Rural (rural including hub towns 26-49%)</v>
      </c>
      <c r="D199" s="22" t="str">
        <f>VLOOKUP(B199,region!$A$1:$B$344,2,FALSE)</f>
        <v>EE</v>
      </c>
      <c r="E199" s="17">
        <f>VLOOKUP(B199,worthwhileALL!$B$8:$N$431,VLOOKUP(frontsheet!$B$11,years!$A$1:$B$12,2,FALSE),FALSE)</f>
        <v>7.82</v>
      </c>
      <c r="F199" s="9"/>
      <c r="G199" s="9"/>
      <c r="H199" s="9"/>
      <c r="I199" s="21"/>
      <c r="M199" t="s">
        <v>209</v>
      </c>
      <c r="N199" t="str">
        <f>VLOOKUP(M199,class!A$1:B$370,2,FALSE)</f>
        <v>Shire district</v>
      </c>
      <c r="O199" s="22" t="str">
        <f>IFERROR(IFERROR(VLOOKUP(M199,classifications!$A$3:$B$340,2,FALSE),VLOOKUP(N199,'higher class'!$A$2:$B$33,2,FALSE)),"")</f>
        <v>Urban with City and Town</v>
      </c>
      <c r="P199" s="7">
        <f t="shared" si="18"/>
        <v>7.37</v>
      </c>
      <c r="Q199" s="49">
        <f t="shared" si="19"/>
        <v>81</v>
      </c>
      <c r="R199" s="49">
        <f t="shared" si="20"/>
        <v>81</v>
      </c>
      <c r="Z199" s="7"/>
    </row>
    <row r="200" spans="1:26" ht="14.4" x14ac:dyDescent="0.3">
      <c r="A200" s="22" t="s">
        <v>558</v>
      </c>
      <c r="B200" s="23" t="s">
        <v>260</v>
      </c>
      <c r="C200" s="22" t="str">
        <f>IFERROR(IFERROR(VLOOKUP(B200,classifications!$A$3:$B$330,2,FALSE),VLOOKUP(B200,'higher class'!$A$2:$B$33,2,FALSE)),"")</f>
        <v>Urban with City and Town</v>
      </c>
      <c r="D200" s="22" t="str">
        <f>VLOOKUP(B200,region!$A$1:$B$344,2,FALSE)</f>
        <v>EE</v>
      </c>
      <c r="E200" s="17">
        <f>VLOOKUP(B200,worthwhileALL!$B$8:$N$431,VLOOKUP(frontsheet!$B$11,years!$A$1:$B$12,2,FALSE),FALSE)</f>
        <v>8.02</v>
      </c>
      <c r="F200" s="9"/>
      <c r="G200" s="9"/>
      <c r="H200" s="9"/>
      <c r="I200" s="21"/>
      <c r="M200" t="s">
        <v>211</v>
      </c>
      <c r="N200" t="str">
        <f>VLOOKUP(M200,class!A$1:B$370,2,FALSE)</f>
        <v>Unitary authority</v>
      </c>
      <c r="O200" s="22" t="str">
        <f>IFERROR(IFERROR(VLOOKUP(M200,classifications!$A$3:$B$340,2,FALSE),VLOOKUP(N200,'higher class'!$A$2:$B$33,2,FALSE)),"")</f>
        <v>Urban with City and Town</v>
      </c>
      <c r="P200" s="7">
        <f t="shared" ref="P200:P263" si="21">VLOOKUP($M200,$B$7:$E$431,4,FALSE)</f>
        <v>7.75</v>
      </c>
      <c r="Q200" s="49">
        <f t="shared" si="19"/>
        <v>42</v>
      </c>
      <c r="R200" s="49">
        <f t="shared" si="20"/>
        <v>42</v>
      </c>
      <c r="Z200" s="7"/>
    </row>
    <row r="201" spans="1:26" ht="14.4" x14ac:dyDescent="0.3">
      <c r="A201" s="22" t="s">
        <v>559</v>
      </c>
      <c r="B201" s="23" t="s">
        <v>265</v>
      </c>
      <c r="C201" s="22" t="str">
        <f>IFERROR(IFERROR(VLOOKUP(B201,classifications!$A$3:$B$330,2,FALSE),VLOOKUP(B201,'higher class'!$A$2:$B$33,2,FALSE)),"")</f>
        <v>Urban with City and Town</v>
      </c>
      <c r="D201" s="22" t="str">
        <f>VLOOKUP(B201,region!$A$1:$B$344,2,FALSE)</f>
        <v>EE</v>
      </c>
      <c r="E201" s="17">
        <f>VLOOKUP(B201,worthwhileALL!$B$8:$N$431,VLOOKUP(frontsheet!$B$11,years!$A$1:$B$12,2,FALSE),FALSE)</f>
        <v>8.0500000000000007</v>
      </c>
      <c r="F201" s="9"/>
      <c r="G201" s="9"/>
      <c r="H201" s="9"/>
      <c r="I201" s="21"/>
      <c r="M201" t="s">
        <v>212</v>
      </c>
      <c r="N201" t="str">
        <f>VLOOKUP(M201,class!A$1:B$370,2,FALSE)</f>
        <v>London borough</v>
      </c>
      <c r="O201" s="22" t="str">
        <f>IFERROR(IFERROR(VLOOKUP(M201,classifications!$A$3:$B$340,2,FALSE),VLOOKUP(N201,'higher class'!$A$2:$B$33,2,FALSE)),"")</f>
        <v>Urban with Major Conurbation</v>
      </c>
      <c r="P201" s="7">
        <f t="shared" si="21"/>
        <v>7.89</v>
      </c>
      <c r="Q201" s="49">
        <f t="shared" si="19"/>
        <v>11</v>
      </c>
      <c r="R201" s="49">
        <f t="shared" si="20"/>
        <v>11</v>
      </c>
      <c r="Z201" s="7"/>
    </row>
    <row r="202" spans="1:26" ht="14.4" x14ac:dyDescent="0.3">
      <c r="A202" s="22" t="s">
        <v>560</v>
      </c>
      <c r="B202" s="23" t="s">
        <v>287</v>
      </c>
      <c r="C202" s="22" t="str">
        <f>IFERROR(IFERROR(VLOOKUP(B202,classifications!$A$3:$B$330,2,FALSE),VLOOKUP(B202,'higher class'!$A$2:$B$33,2,FALSE)),"")</f>
        <v>Urban with Major Conurbation</v>
      </c>
      <c r="D202" s="22" t="str">
        <f>VLOOKUP(B202,region!$A$1:$B$344,2,FALSE)</f>
        <v>EE</v>
      </c>
      <c r="E202" s="17">
        <f>VLOOKUP(B202,worthwhileALL!$B$8:$N$431,VLOOKUP(frontsheet!$B$11,years!$A$1:$B$12,2,FALSE),FALSE)</f>
        <v>6.95</v>
      </c>
      <c r="F202" s="9"/>
      <c r="G202" s="9"/>
      <c r="H202" s="9"/>
      <c r="I202" s="21"/>
      <c r="M202" t="s">
        <v>213</v>
      </c>
      <c r="N202" t="str">
        <f>VLOOKUP(M202,class!A$1:B$370,2,FALSE)</f>
        <v>Unitary authority</v>
      </c>
      <c r="O202" s="22" t="str">
        <f>IFERROR(IFERROR(VLOOKUP(M202,classifications!$A$3:$B$340,2,FALSE),VLOOKUP(N202,'higher class'!$A$2:$B$33,2,FALSE)),"")</f>
        <v>Urban with Significant Rural (rural including hub towns 26-49%)</v>
      </c>
      <c r="P202" s="7">
        <f t="shared" si="21"/>
        <v>7.67</v>
      </c>
      <c r="Q202" s="49">
        <f t="shared" si="19"/>
        <v>39</v>
      </c>
      <c r="R202" s="49">
        <f t="shared" si="20"/>
        <v>39</v>
      </c>
      <c r="Z202" s="7"/>
    </row>
    <row r="203" spans="1:26" ht="14.4" x14ac:dyDescent="0.3">
      <c r="A203" s="22" t="s">
        <v>561</v>
      </c>
      <c r="B203" s="23" t="s">
        <v>303</v>
      </c>
      <c r="C203" s="22" t="str">
        <f>IFERROR(IFERROR(VLOOKUP(B203,classifications!$A$3:$B$330,2,FALSE),VLOOKUP(B203,'higher class'!$A$2:$B$33,2,FALSE)),"")</f>
        <v>Urban with Major Conurbation</v>
      </c>
      <c r="D203" s="22" t="str">
        <f>VLOOKUP(B203,region!$A$1:$B$344,2,FALSE)</f>
        <v>EE</v>
      </c>
      <c r="E203" s="17">
        <f>VLOOKUP(B203,worthwhileALL!$B$8:$N$431,VLOOKUP(frontsheet!$B$11,years!$A$1:$B$12,2,FALSE),FALSE)</f>
        <v>7.49</v>
      </c>
      <c r="F203" s="9"/>
      <c r="G203" s="9"/>
      <c r="H203" s="9"/>
      <c r="I203" s="21"/>
      <c r="M203" t="s">
        <v>214</v>
      </c>
      <c r="N203" t="str">
        <f>VLOOKUP(M203,class!A$1:B$370,2,FALSE)</f>
        <v>Shire district</v>
      </c>
      <c r="O203" s="22" t="str">
        <f>IFERROR(IFERROR(VLOOKUP(M203,classifications!$A$3:$B$340,2,FALSE),VLOOKUP(N203,'higher class'!$A$2:$B$33,2,FALSE)),"")</f>
        <v>Urban with City and Town</v>
      </c>
      <c r="P203" s="7">
        <f t="shared" si="21"/>
        <v>7.82</v>
      </c>
      <c r="Q203" s="49">
        <f t="shared" si="19"/>
        <v>32</v>
      </c>
      <c r="R203" s="49">
        <f t="shared" si="20"/>
        <v>32</v>
      </c>
      <c r="Z203" s="7"/>
    </row>
    <row r="204" spans="1:26" ht="14.4" x14ac:dyDescent="0.3">
      <c r="A204" s="22" t="s">
        <v>562</v>
      </c>
      <c r="B204" s="23" t="s">
        <v>308</v>
      </c>
      <c r="C204" s="22" t="str">
        <f>IFERROR(IFERROR(VLOOKUP(B204,classifications!$A$3:$B$330,2,FALSE),VLOOKUP(B204,'higher class'!$A$2:$B$33,2,FALSE)),"")</f>
        <v>Urban with City and Town</v>
      </c>
      <c r="D204" s="22" t="str">
        <f>VLOOKUP(B204,region!$A$1:$B$344,2,FALSE)</f>
        <v>EE</v>
      </c>
      <c r="E204" s="17">
        <f>VLOOKUP(B204,worthwhileALL!$B$8:$N$431,VLOOKUP(frontsheet!$B$11,years!$A$1:$B$12,2,FALSE),FALSE)</f>
        <v>8.3000000000000007</v>
      </c>
      <c r="F204" s="9"/>
      <c r="G204" s="9"/>
      <c r="H204" s="9"/>
      <c r="I204" s="21"/>
      <c r="M204" t="s">
        <v>215</v>
      </c>
      <c r="N204" t="str">
        <f>VLOOKUP(M204,class!A$1:B$370,2,FALSE)</f>
        <v>Shire district</v>
      </c>
      <c r="O204" s="22" t="str">
        <f>IFERROR(IFERROR(VLOOKUP(M204,classifications!$A$3:$B$340,2,FALSE),VLOOKUP(N204,'higher class'!$A$2:$B$33,2,FALSE)),"")</f>
        <v>Urban with City and Town</v>
      </c>
      <c r="P204" s="7">
        <f t="shared" si="21"/>
        <v>8.0299999999999994</v>
      </c>
      <c r="Q204" s="49">
        <f t="shared" si="19"/>
        <v>11</v>
      </c>
      <c r="R204" s="49">
        <f t="shared" si="20"/>
        <v>11</v>
      </c>
      <c r="Z204" s="7"/>
    </row>
    <row r="205" spans="1:26" ht="14.4" x14ac:dyDescent="0.3">
      <c r="A205" s="22" t="s">
        <v>563</v>
      </c>
      <c r="B205" s="23" t="s">
        <v>343</v>
      </c>
      <c r="C205" s="22" t="str">
        <f>IFERROR(IFERROR(VLOOKUP(B205,classifications!$A$3:$B$330,2,FALSE),VLOOKUP(B205,'higher class'!$A$2:$B$33,2,FALSE)),"")</f>
        <v>Predominantly Rural</v>
      </c>
      <c r="D205" s="22" t="str">
        <f>VLOOKUP(B205,region!$A$1:$B$344,2,FALSE)</f>
        <v>EE</v>
      </c>
      <c r="E205" s="17">
        <f>VLOOKUP(B205,worthwhileALL!$B$8:$N$431,VLOOKUP(frontsheet!$B$11,years!$A$1:$B$12,2,FALSE),FALSE)</f>
        <v>7.86</v>
      </c>
      <c r="F205" s="9"/>
      <c r="G205" s="9"/>
      <c r="H205" s="9"/>
      <c r="I205" s="21"/>
      <c r="M205" t="s">
        <v>216</v>
      </c>
      <c r="N205" t="str">
        <f>VLOOKUP(M205,class!A$1:B$370,2,FALSE)</f>
        <v>Shire district</v>
      </c>
      <c r="O205" s="22" t="str">
        <f>IFERROR(IFERROR(VLOOKUP(M205,classifications!$A$3:$B$340,2,FALSE),VLOOKUP(N205,'higher class'!$A$2:$B$33,2,FALSE)),"")</f>
        <v xml:space="preserve">Mainly Rural (rural including hub towns &gt;=80%) </v>
      </c>
      <c r="P205" s="7">
        <f t="shared" si="21"/>
        <v>7.82</v>
      </c>
      <c r="Q205" s="49">
        <f t="shared" si="19"/>
        <v>29</v>
      </c>
      <c r="R205" s="49">
        <f t="shared" si="20"/>
        <v>29</v>
      </c>
      <c r="Z205" s="7"/>
    </row>
    <row r="206" spans="1:26" ht="14.4" x14ac:dyDescent="0.3">
      <c r="A206" s="22" t="s">
        <v>564</v>
      </c>
      <c r="B206" s="23" t="s">
        <v>37</v>
      </c>
      <c r="C206" s="22" t="str">
        <f>IFERROR(IFERROR(VLOOKUP(B206,classifications!$A$3:$B$330,2,FALSE),VLOOKUP(B206,'higher class'!$A$2:$B$33,2,FALSE)),"")</f>
        <v xml:space="preserve">Mainly Rural (rural including hub towns &gt;=80%) </v>
      </c>
      <c r="D206" s="22" t="str">
        <f>VLOOKUP(B206,region!$A$1:$B$344,2,FALSE)</f>
        <v>EE</v>
      </c>
      <c r="E206" s="17">
        <f>VLOOKUP(B206,worthwhileALL!$B$8:$N$431,VLOOKUP(frontsheet!$B$11,years!$A$1:$B$12,2,FALSE),FALSE)</f>
        <v>7.99</v>
      </c>
      <c r="F206" s="9"/>
      <c r="G206" s="9"/>
      <c r="H206" s="9"/>
      <c r="I206" s="21"/>
      <c r="M206" t="s">
        <v>217</v>
      </c>
      <c r="N206" t="str">
        <f>VLOOKUP(M206,class!A$1:B$370,2,FALSE)</f>
        <v>London borough</v>
      </c>
      <c r="O206" s="22" t="str">
        <f>IFERROR(IFERROR(VLOOKUP(M206,classifications!$A$3:$B$340,2,FALSE),VLOOKUP(N206,'higher class'!$A$2:$B$33,2,FALSE)),"")</f>
        <v>Urban with Major Conurbation</v>
      </c>
      <c r="P206" s="7">
        <f t="shared" si="21"/>
        <v>7.67</v>
      </c>
      <c r="Q206" s="49">
        <f t="shared" si="19"/>
        <v>41</v>
      </c>
      <c r="R206" s="49">
        <f t="shared" si="20"/>
        <v>41</v>
      </c>
      <c r="Z206" s="7"/>
    </row>
    <row r="207" spans="1:26" ht="14.4" x14ac:dyDescent="0.3">
      <c r="A207" s="22" t="s">
        <v>565</v>
      </c>
      <c r="B207" s="23" t="s">
        <v>42</v>
      </c>
      <c r="C207" s="22" t="str">
        <f>IFERROR(IFERROR(VLOOKUP(B207,classifications!$A$3:$B$330,2,FALSE),VLOOKUP(B207,'higher class'!$A$2:$B$33,2,FALSE)),"")</f>
        <v>Urban with Significant Rural (rural including hub towns 26-49%)</v>
      </c>
      <c r="D207" s="22" t="str">
        <f>VLOOKUP(B207,region!$A$1:$B$344,2,FALSE)</f>
        <v>EE</v>
      </c>
      <c r="E207" s="17">
        <f>VLOOKUP(B207,worthwhileALL!$B$8:$N$431,VLOOKUP(frontsheet!$B$11,years!$A$1:$B$12,2,FALSE),FALSE)</f>
        <v>7.97</v>
      </c>
      <c r="F207" s="9"/>
      <c r="G207" s="9"/>
      <c r="H207" s="9"/>
      <c r="I207" s="21"/>
      <c r="M207" t="s">
        <v>218</v>
      </c>
      <c r="N207" t="str">
        <f>VLOOKUP(M207,class!A$1:B$370,2,FALSE)</f>
        <v>Shire district</v>
      </c>
      <c r="O207" s="22" t="str">
        <f>IFERROR(IFERROR(VLOOKUP(M207,classifications!$A$3:$B$340,2,FALSE),VLOOKUP(N207,'higher class'!$A$2:$B$33,2,FALSE)),"")</f>
        <v xml:space="preserve">Mainly Rural (rural including hub towns &gt;=80%) </v>
      </c>
      <c r="P207" s="7" t="str">
        <f t="shared" si="21"/>
        <v>x</v>
      </c>
      <c r="Q207" s="49">
        <f t="shared" si="19"/>
        <v>1</v>
      </c>
      <c r="R207" s="49">
        <f t="shared" si="20"/>
        <v>9999</v>
      </c>
      <c r="Z207" s="7"/>
    </row>
    <row r="208" spans="1:26" ht="14.4" x14ac:dyDescent="0.3">
      <c r="A208" s="22" t="s">
        <v>566</v>
      </c>
      <c r="B208" s="23" t="s">
        <v>117</v>
      </c>
      <c r="C208" s="22" t="str">
        <f>IFERROR(IFERROR(VLOOKUP(B208,classifications!$A$3:$B$330,2,FALSE),VLOOKUP(B208,'higher class'!$A$2:$B$33,2,FALSE)),"")</f>
        <v>Urban with Significant Rural (rural including hub towns 26-49%)</v>
      </c>
      <c r="D208" s="22" t="str">
        <f>VLOOKUP(B208,region!$A$1:$B$344,2,FALSE)</f>
        <v>EE</v>
      </c>
      <c r="E208" s="17">
        <f>VLOOKUP(B208,worthwhileALL!$B$8:$N$431,VLOOKUP(frontsheet!$B$11,years!$A$1:$B$12,2,FALSE),FALSE)</f>
        <v>8.16</v>
      </c>
      <c r="F208" s="9"/>
      <c r="G208" s="9"/>
      <c r="H208" s="9"/>
      <c r="I208" s="21"/>
      <c r="M208" t="s">
        <v>219</v>
      </c>
      <c r="N208" t="str">
        <f>VLOOKUP(M208,class!A$1:B$370,2,FALSE)</f>
        <v>Metropolitan district</v>
      </c>
      <c r="O208" s="22" t="str">
        <f>IFERROR(IFERROR(VLOOKUP(M208,classifications!$A$3:$B$340,2,FALSE),VLOOKUP(N208,'higher class'!$A$2:$B$33,2,FALSE)),"")</f>
        <v>Urban with Major Conurbation</v>
      </c>
      <c r="P208" s="7">
        <f t="shared" si="21"/>
        <v>7.63</v>
      </c>
      <c r="Q208" s="49">
        <f t="shared" si="19"/>
        <v>46</v>
      </c>
      <c r="R208" s="49">
        <f t="shared" si="20"/>
        <v>46</v>
      </c>
      <c r="Z208" s="7"/>
    </row>
    <row r="209" spans="1:26" ht="14.4" x14ac:dyDescent="0.3">
      <c r="A209" s="22" t="s">
        <v>567</v>
      </c>
      <c r="B209" t="s">
        <v>149</v>
      </c>
      <c r="C209" s="22" t="str">
        <f>IFERROR(IFERROR(VLOOKUP(B209,classifications!$A$3:$B$330,2,FALSE),VLOOKUP(B209,'higher class'!$A$2:$B$33,2,FALSE)),"")</f>
        <v xml:space="preserve">Largely Rural (rural including hub towns 50-79%) </v>
      </c>
      <c r="D209" s="22" t="str">
        <f>VLOOKUP(B209,region!$A$1:$B$344,2,FALSE)</f>
        <v>EE</v>
      </c>
      <c r="E209" s="17">
        <f>VLOOKUP(B209,worthwhileALL!$B$8:$N$431,VLOOKUP(frontsheet!$B$11,years!$A$1:$B$12,2,FALSE),FALSE)</f>
        <v>7.55</v>
      </c>
      <c r="F209" s="9"/>
      <c r="G209" s="9"/>
      <c r="H209" s="9"/>
      <c r="I209" s="21"/>
      <c r="M209" t="s">
        <v>220</v>
      </c>
      <c r="N209" t="str">
        <f>VLOOKUP(M209,class!A$1:B$370,2,FALSE)</f>
        <v>Shire district</v>
      </c>
      <c r="O209" s="22" t="str">
        <f>IFERROR(IFERROR(VLOOKUP(M209,classifications!$A$3:$B$340,2,FALSE),VLOOKUP(N209,'higher class'!$A$2:$B$33,2,FALSE)),"")</f>
        <v>Urban with City and Town</v>
      </c>
      <c r="P209" s="7">
        <f t="shared" si="21"/>
        <v>7.5</v>
      </c>
      <c r="Q209" s="49">
        <f t="shared" si="19"/>
        <v>78</v>
      </c>
      <c r="R209" s="49">
        <f t="shared" si="20"/>
        <v>78</v>
      </c>
      <c r="Z209" s="7"/>
    </row>
    <row r="210" spans="1:26" ht="14.4" x14ac:dyDescent="0.3">
      <c r="A210" s="22" t="s">
        <v>568</v>
      </c>
      <c r="B210" s="23" t="s">
        <v>191</v>
      </c>
      <c r="C210" s="22" t="str">
        <f>IFERROR(IFERROR(VLOOKUP(B210,classifications!$A$3:$B$330,2,FALSE),VLOOKUP(B210,'higher class'!$A$2:$B$33,2,FALSE)),"")</f>
        <v xml:space="preserve">Mainly Rural (rural including hub towns &gt;=80%) </v>
      </c>
      <c r="D210" s="22" t="str">
        <f>VLOOKUP(B210,region!$A$1:$B$344,2,FALSE)</f>
        <v>EE</v>
      </c>
      <c r="E210" s="17">
        <f>VLOOKUP(B210,worthwhileALL!$B$8:$N$431,VLOOKUP(frontsheet!$B$11,years!$A$1:$B$12,2,FALSE),FALSE)</f>
        <v>8.0500000000000007</v>
      </c>
      <c r="F210" s="9"/>
      <c r="G210" s="9"/>
      <c r="H210" s="9"/>
      <c r="I210" s="21"/>
      <c r="M210" t="s">
        <v>221</v>
      </c>
      <c r="N210" t="str">
        <f>VLOOKUP(M210,class!A$1:B$370,2,FALSE)</f>
        <v>Shire district</v>
      </c>
      <c r="O210" s="22" t="str">
        <f>IFERROR(IFERROR(VLOOKUP(M210,classifications!$A$3:$B$340,2,FALSE),VLOOKUP(N210,'higher class'!$A$2:$B$33,2,FALSE)),"")</f>
        <v>Urban with City and Town</v>
      </c>
      <c r="P210" s="7">
        <f t="shared" si="21"/>
        <v>7.91</v>
      </c>
      <c r="Q210" s="49">
        <f t="shared" si="19"/>
        <v>24</v>
      </c>
      <c r="R210" s="49">
        <f t="shared" si="20"/>
        <v>24</v>
      </c>
      <c r="Z210" s="7"/>
    </row>
    <row r="211" spans="1:26" ht="14.4" x14ac:dyDescent="0.3">
      <c r="A211" s="22" t="s">
        <v>569</v>
      </c>
      <c r="B211" s="23" t="s">
        <v>198</v>
      </c>
      <c r="C211" s="22" t="str">
        <f>IFERROR(IFERROR(VLOOKUP(B211,classifications!$A$3:$B$330,2,FALSE),VLOOKUP(B211,'higher class'!$A$2:$B$33,2,FALSE)),"")</f>
        <v>Urban with City and Town</v>
      </c>
      <c r="D211" s="22" t="str">
        <f>VLOOKUP(B211,region!$A$1:$B$344,2,FALSE)</f>
        <v>EE</v>
      </c>
      <c r="E211" s="17">
        <f>VLOOKUP(B211,worthwhileALL!$B$8:$N$431,VLOOKUP(frontsheet!$B$11,years!$A$1:$B$12,2,FALSE),FALSE)</f>
        <v>7.62</v>
      </c>
      <c r="F211" s="9"/>
      <c r="G211" s="9"/>
      <c r="H211" s="9"/>
      <c r="I211" s="21"/>
      <c r="M211" t="s">
        <v>222</v>
      </c>
      <c r="N211" t="str">
        <f>VLOOKUP(M211,class!A$1:B$370,2,FALSE)</f>
        <v>Shire district</v>
      </c>
      <c r="O211" s="22" t="str">
        <f>IFERROR(IFERROR(VLOOKUP(M211,classifications!$A$3:$B$340,2,FALSE),VLOOKUP(N211,'higher class'!$A$2:$B$33,2,FALSE)),"")</f>
        <v xml:space="preserve">Largely Rural (rural including hub towns 50-79%) </v>
      </c>
      <c r="P211" s="7">
        <f t="shared" si="21"/>
        <v>7.9</v>
      </c>
      <c r="Q211" s="49">
        <f t="shared" si="19"/>
        <v>18</v>
      </c>
      <c r="R211" s="49">
        <f t="shared" si="20"/>
        <v>18</v>
      </c>
      <c r="Z211" s="7"/>
    </row>
    <row r="212" spans="1:26" ht="14.4" x14ac:dyDescent="0.3">
      <c r="A212" s="22" t="s">
        <v>570</v>
      </c>
      <c r="B212" s="23" t="s">
        <v>249</v>
      </c>
      <c r="C212" s="22" t="str">
        <f>IFERROR(IFERROR(VLOOKUP(B212,classifications!$A$3:$B$330,2,FALSE),VLOOKUP(B212,'higher class'!$A$2:$B$33,2,FALSE)),"")</f>
        <v xml:space="preserve">Mainly Rural (rural including hub towns &gt;=80%) </v>
      </c>
      <c r="D212" s="22" t="str">
        <f>VLOOKUP(B212,region!$A$1:$B$344,2,FALSE)</f>
        <v>EE</v>
      </c>
      <c r="E212" s="17">
        <f>VLOOKUP(B212,worthwhileALL!$B$8:$N$431,VLOOKUP(frontsheet!$B$11,years!$A$1:$B$12,2,FALSE),FALSE)</f>
        <v>7.86</v>
      </c>
      <c r="F212" s="9"/>
      <c r="G212" s="9"/>
      <c r="H212" s="9"/>
      <c r="I212" s="21"/>
      <c r="M212" t="s">
        <v>223</v>
      </c>
      <c r="N212" t="str">
        <f>VLOOKUP(M212,class!A$1:B$370,2,FALSE)</f>
        <v>Metropolitan district</v>
      </c>
      <c r="O212" s="22" t="str">
        <f>IFERROR(IFERROR(VLOOKUP(M212,classifications!$A$3:$B$340,2,FALSE),VLOOKUP(N212,'higher class'!$A$2:$B$33,2,FALSE)),"")</f>
        <v>Urban with Minor Conurbation</v>
      </c>
      <c r="P212" s="7">
        <f t="shared" si="21"/>
        <v>7.74</v>
      </c>
      <c r="Q212" s="49">
        <f t="shared" si="19"/>
        <v>3</v>
      </c>
      <c r="R212" s="49">
        <f t="shared" si="20"/>
        <v>3</v>
      </c>
      <c r="Z212" s="7"/>
    </row>
    <row r="213" spans="1:26" ht="14.4" x14ac:dyDescent="0.3">
      <c r="A213" s="22" t="s">
        <v>571</v>
      </c>
      <c r="B213" s="23" t="s">
        <v>349</v>
      </c>
      <c r="C213" s="22" t="str">
        <f>IFERROR(IFERROR(VLOOKUP(B213,classifications!$A$3:$B$330,2,FALSE),VLOOKUP(B213,'higher class'!$A$2:$B$33,2,FALSE)),"")</f>
        <v>Predominantly Rural</v>
      </c>
      <c r="D213" s="22" t="str">
        <f>VLOOKUP(B213,region!$A$1:$B$344,2,FALSE)</f>
        <v>EE</v>
      </c>
      <c r="E213" s="17">
        <f>VLOOKUP(B213,worthwhileALL!$B$8:$N$431,VLOOKUP(frontsheet!$B$11,years!$A$1:$B$12,2,FALSE),FALSE)</f>
        <v>7.95</v>
      </c>
      <c r="F213" s="9"/>
      <c r="G213" s="9"/>
      <c r="H213" s="9"/>
      <c r="I213" s="21"/>
      <c r="M213" t="s">
        <v>224</v>
      </c>
      <c r="N213" t="str">
        <f>VLOOKUP(M213,class!A$1:B$370,2,FALSE)</f>
        <v>Shire district</v>
      </c>
      <c r="O213" s="22" t="str">
        <f>IFERROR(IFERROR(VLOOKUP(M213,classifications!$A$3:$B$340,2,FALSE),VLOOKUP(N213,'higher class'!$A$2:$B$33,2,FALSE)),"")</f>
        <v>Urban with City and Town</v>
      </c>
      <c r="P213" s="7">
        <f t="shared" si="21"/>
        <v>7.78</v>
      </c>
      <c r="Q213" s="49">
        <f t="shared" si="19"/>
        <v>40</v>
      </c>
      <c r="R213" s="49">
        <f t="shared" si="20"/>
        <v>40</v>
      </c>
      <c r="Z213" s="7"/>
    </row>
    <row r="214" spans="1:26" ht="14.4" x14ac:dyDescent="0.3">
      <c r="A214" s="22" t="s">
        <v>572</v>
      </c>
      <c r="B214" s="23" t="s">
        <v>14</v>
      </c>
      <c r="C214" s="22" t="str">
        <f>IFERROR(IFERROR(VLOOKUP(B214,classifications!$A$3:$B$330,2,FALSE),VLOOKUP(B214,'higher class'!$A$2:$B$33,2,FALSE)),"")</f>
        <v xml:space="preserve">Mainly Rural (rural including hub towns &gt;=80%) </v>
      </c>
      <c r="D214" s="22" t="str">
        <f>VLOOKUP(B214,region!$A$1:$B$344,2,FALSE)</f>
        <v>EE</v>
      </c>
      <c r="E214" s="17">
        <f>VLOOKUP(B214,worthwhileALL!$B$8:$N$431,VLOOKUP(frontsheet!$B$11,years!$A$1:$B$12,2,FALSE),FALSE)</f>
        <v>8.1</v>
      </c>
      <c r="F214" s="9"/>
      <c r="G214" s="9"/>
      <c r="H214" s="9"/>
      <c r="I214" s="21"/>
      <c r="M214" t="s">
        <v>225</v>
      </c>
      <c r="N214" t="str">
        <f>VLOOKUP(M214,class!A$1:B$370,2,FALSE)</f>
        <v>Shire district</v>
      </c>
      <c r="O214" s="22" t="str">
        <f>IFERROR(IFERROR(VLOOKUP(M214,classifications!$A$3:$B$340,2,FALSE),VLOOKUP(N214,'higher class'!$A$2:$B$33,2,FALSE)),"")</f>
        <v>Urban with Major Conurbation</v>
      </c>
      <c r="P214" s="7" t="str">
        <f t="shared" si="21"/>
        <v>x</v>
      </c>
      <c r="Q214" s="49">
        <f t="shared" si="19"/>
        <v>1</v>
      </c>
      <c r="R214" s="49">
        <f t="shared" si="20"/>
        <v>9999</v>
      </c>
      <c r="Z214" s="7"/>
    </row>
    <row r="215" spans="1:26" ht="14.4" x14ac:dyDescent="0.3">
      <c r="A215" s="22" t="s">
        <v>574</v>
      </c>
      <c r="B215" s="23" t="s">
        <v>143</v>
      </c>
      <c r="C215" s="22" t="str">
        <f>IFERROR(IFERROR(VLOOKUP(B215,classifications!$A$3:$B$330,2,FALSE),VLOOKUP(B215,'higher class'!$A$2:$B$33,2,FALSE)),"")</f>
        <v>Urban with City and Town</v>
      </c>
      <c r="D215" s="22" t="str">
        <f>VLOOKUP(B215,region!$A$1:$B$344,2,FALSE)</f>
        <v>EE</v>
      </c>
      <c r="E215" s="17">
        <f>VLOOKUP(B215,worthwhileALL!$B$8:$N$431,VLOOKUP(frontsheet!$B$11,years!$A$1:$B$12,2,FALSE),FALSE)</f>
        <v>7.93</v>
      </c>
      <c r="F215" s="9"/>
      <c r="G215" s="9"/>
      <c r="H215" s="9"/>
      <c r="I215" s="21"/>
      <c r="M215" t="s">
        <v>226</v>
      </c>
      <c r="N215" t="str">
        <f>VLOOKUP(M215,class!A$1:B$370,2,FALSE)</f>
        <v>Shire district</v>
      </c>
      <c r="O215" s="22" t="str">
        <f>IFERROR(IFERROR(VLOOKUP(M215,classifications!$A$3:$B$340,2,FALSE),VLOOKUP(N215,'higher class'!$A$2:$B$33,2,FALSE)),"")</f>
        <v xml:space="preserve">Largely Rural (rural including hub towns 50-79%) </v>
      </c>
      <c r="P215" s="7">
        <f t="shared" si="21"/>
        <v>8.01</v>
      </c>
      <c r="Q215" s="49">
        <f t="shared" ref="Q215:Q278" si="22">1+SUMPRODUCT((O$7:O$314=O215)*(P$7:P$314&gt;P215))</f>
        <v>11</v>
      </c>
      <c r="R215" s="49">
        <f t="shared" ref="R215:R278" si="23">IF(P215="x",9999,Q215)</f>
        <v>11</v>
      </c>
      <c r="Z215" s="7"/>
    </row>
    <row r="216" spans="1:26" ht="14.4" x14ac:dyDescent="0.3">
      <c r="A216" s="22" t="s">
        <v>575</v>
      </c>
      <c r="B216" s="23" t="s">
        <v>174</v>
      </c>
      <c r="C216" s="22" t="str">
        <f>IFERROR(IFERROR(VLOOKUP(B216,classifications!$A$3:$B$340,2,FALSE),VLOOKUP(B216,'higher class'!$A$2:$B$33,2,FALSE)),"")</f>
        <v xml:space="preserve">Mainly Rural (rural including hub towns &gt;=80%) </v>
      </c>
      <c r="D216" s="22" t="str">
        <f>VLOOKUP(B216,region!$A$1:$B$344,2,FALSE)</f>
        <v>EE</v>
      </c>
      <c r="E216" s="17">
        <f>VLOOKUP(B216,worthwhileALL!$B$8:$N$431,VLOOKUP(frontsheet!$B$11,years!$A$1:$B$12,2,FALSE),FALSE)</f>
        <v>8.0399999999999991</v>
      </c>
      <c r="F216" s="9"/>
      <c r="G216" s="9"/>
      <c r="H216" s="9"/>
      <c r="I216" s="21"/>
      <c r="M216" t="s">
        <v>227</v>
      </c>
      <c r="N216" t="str">
        <f>VLOOKUP(M216,class!A$1:B$370,2,FALSE)</f>
        <v>Shire district</v>
      </c>
      <c r="O216" s="22" t="str">
        <f>IFERROR(IFERROR(VLOOKUP(M216,classifications!$A$3:$B$340,2,FALSE),VLOOKUP(N216,'higher class'!$A$2:$B$33,2,FALSE)),"")</f>
        <v>Urban with City and Town</v>
      </c>
      <c r="P216" s="7">
        <f t="shared" si="21"/>
        <v>7.22</v>
      </c>
      <c r="Q216" s="49">
        <f t="shared" si="22"/>
        <v>86</v>
      </c>
      <c r="R216" s="49">
        <f t="shared" si="23"/>
        <v>86</v>
      </c>
      <c r="Z216" s="7"/>
    </row>
    <row r="217" spans="1:26" ht="14.4" x14ac:dyDescent="0.3">
      <c r="A217" s="22" t="s">
        <v>576</v>
      </c>
      <c r="B217" s="23" t="s">
        <v>1035</v>
      </c>
      <c r="C217" s="22" t="str">
        <f>IFERROR(IFERROR(VLOOKUP(B217,classifications!$A$3:$B$340,2,FALSE),VLOOKUP(B217,'higher class'!$A$2:$B$33,2,FALSE)),"")</f>
        <v xml:space="preserve">Largely Rural (rural including hub towns 50-79%) </v>
      </c>
      <c r="D217" s="22" t="e">
        <f>VLOOKUP(B217,region!$A$1:$B$344,2,FALSE)</f>
        <v>#N/A</v>
      </c>
      <c r="E217" s="17">
        <f>VLOOKUP(B217,worthwhileALL!$B$8:$N$431,VLOOKUP(frontsheet!$B$11,years!$A$1:$B$12,2,FALSE),FALSE)</f>
        <v>8.11</v>
      </c>
      <c r="F217" s="9"/>
      <c r="G217" s="9"/>
      <c r="H217" s="9"/>
      <c r="I217" s="21"/>
      <c r="M217" t="s">
        <v>228</v>
      </c>
      <c r="N217" t="str">
        <f>VLOOKUP(M217,class!A$1:B$370,2,FALSE)</f>
        <v>Unitary authority</v>
      </c>
      <c r="O217" s="22" t="str">
        <f>IFERROR(IFERROR(VLOOKUP(M217,classifications!$A$3:$B$340,2,FALSE),VLOOKUP(N217,'higher class'!$A$2:$B$33,2,FALSE)),"")</f>
        <v xml:space="preserve">Mainly Rural (rural including hub towns &gt;=80%) </v>
      </c>
      <c r="P217" s="7">
        <f t="shared" si="21"/>
        <v>8.2200000000000006</v>
      </c>
      <c r="Q217" s="49">
        <f t="shared" si="22"/>
        <v>7</v>
      </c>
      <c r="R217" s="49">
        <f t="shared" si="23"/>
        <v>7</v>
      </c>
      <c r="Z217" s="7"/>
    </row>
    <row r="218" spans="1:26" ht="14.4" x14ac:dyDescent="0.3">
      <c r="A218" s="22" t="s">
        <v>577</v>
      </c>
      <c r="B218" s="23" t="s">
        <v>1034</v>
      </c>
      <c r="C218" s="22" t="str">
        <f>IFERROR(IFERROR(VLOOKUP(B218,classifications!$A$3:$B$340,2,FALSE),VLOOKUP(B218,'higher class'!$A$2:$B$33,2,FALSE)),"")</f>
        <v xml:space="preserve">Largely Rural (rural including hub towns 50-79%) </v>
      </c>
      <c r="D218" s="22" t="e">
        <f>VLOOKUP(B218,region!$A$1:$B$344,2,FALSE)</f>
        <v>#N/A</v>
      </c>
      <c r="E218" s="17">
        <f>VLOOKUP(B218,worthwhileALL!$B$8:$N$431,VLOOKUP(frontsheet!$B$11,years!$A$1:$B$12,2,FALSE),FALSE)</f>
        <v>7.63</v>
      </c>
      <c r="F218" s="9"/>
      <c r="G218" s="9"/>
      <c r="H218" s="9"/>
      <c r="I218" s="21"/>
      <c r="M218" t="s">
        <v>229</v>
      </c>
      <c r="N218" t="str">
        <f>VLOOKUP(M218,class!A$1:B$370,2,FALSE)</f>
        <v>Shire district</v>
      </c>
      <c r="O218" s="22" t="str">
        <f>IFERROR(IFERROR(VLOOKUP(M218,classifications!$A$3:$B$340,2,FALSE),VLOOKUP(N218,'higher class'!$A$2:$B$33,2,FALSE)),"")</f>
        <v xml:space="preserve">Mainly Rural (rural including hub towns &gt;=80%) </v>
      </c>
      <c r="P218" s="7">
        <f t="shared" si="21"/>
        <v>7.9</v>
      </c>
      <c r="Q218" s="49">
        <f t="shared" si="22"/>
        <v>22</v>
      </c>
      <c r="R218" s="49">
        <f t="shared" si="23"/>
        <v>22</v>
      </c>
      <c r="Z218" s="7"/>
    </row>
    <row r="219" spans="1:26" ht="14.4" x14ac:dyDescent="0.3">
      <c r="A219" s="22"/>
      <c r="B219" s="23"/>
      <c r="C219" s="22"/>
      <c r="D219" s="22"/>
      <c r="E219" s="9"/>
      <c r="F219" s="9"/>
      <c r="G219" s="9"/>
      <c r="H219" s="9"/>
      <c r="I219" s="21"/>
      <c r="M219" t="s">
        <v>230</v>
      </c>
      <c r="N219" t="str">
        <f>VLOOKUP(M219,class!A$1:B$370,2,FALSE)</f>
        <v>Metropolitan district</v>
      </c>
      <c r="O219" s="22" t="str">
        <f>IFERROR(IFERROR(VLOOKUP(M219,classifications!$A$3:$B$340,2,FALSE),VLOOKUP(N219,'higher class'!$A$2:$B$33,2,FALSE)),"")</f>
        <v>Urban with Major Conurbation</v>
      </c>
      <c r="P219" s="7">
        <f t="shared" si="21"/>
        <v>7.69</v>
      </c>
      <c r="Q219" s="49">
        <f t="shared" si="22"/>
        <v>36</v>
      </c>
      <c r="R219" s="49">
        <f t="shared" si="23"/>
        <v>36</v>
      </c>
      <c r="Z219" s="7"/>
    </row>
    <row r="220" spans="1:26" ht="14.4" x14ac:dyDescent="0.3">
      <c r="A220" s="19" t="s">
        <v>578</v>
      </c>
      <c r="B220" s="20" t="s">
        <v>579</v>
      </c>
      <c r="C220" s="45"/>
      <c r="D220" s="45"/>
      <c r="E220" s="17"/>
      <c r="F220" s="9"/>
      <c r="G220" s="9"/>
      <c r="H220" s="9"/>
      <c r="I220" s="21"/>
      <c r="M220" t="s">
        <v>231</v>
      </c>
      <c r="N220" t="str">
        <f>VLOOKUP(M220,class!A$1:B$370,2,FALSE)</f>
        <v>Metropolitan district</v>
      </c>
      <c r="O220" s="22" t="str">
        <f>IFERROR(IFERROR(VLOOKUP(M220,classifications!$A$3:$B$340,2,FALSE),VLOOKUP(N220,'higher class'!$A$2:$B$33,2,FALSE)),"")</f>
        <v>Urban with Major Conurbation</v>
      </c>
      <c r="P220" s="7">
        <f t="shared" si="21"/>
        <v>7.75</v>
      </c>
      <c r="Q220" s="49">
        <f t="shared" si="22"/>
        <v>23</v>
      </c>
      <c r="R220" s="49">
        <f t="shared" si="23"/>
        <v>23</v>
      </c>
      <c r="Z220" s="7"/>
    </row>
    <row r="221" spans="1:26" ht="14.4" x14ac:dyDescent="0.3">
      <c r="A221" s="22" t="s">
        <v>580</v>
      </c>
      <c r="B221" s="23" t="s">
        <v>51</v>
      </c>
      <c r="C221" s="22" t="str">
        <f>IFERROR(IFERROR(VLOOKUP(B221,classifications!$A$3:$B$330,2,FALSE),VLOOKUP(B221,'higher class'!$A$2:$B$33,2,FALSE)),"")</f>
        <v>Urban with Major Conurbation</v>
      </c>
      <c r="D221" s="22" t="str">
        <f>VLOOKUP(B221,region!$A$1:$B$344,2,FALSE)</f>
        <v>L</v>
      </c>
      <c r="E221" s="17">
        <f>VLOOKUP(B221,worthwhileALL!$B$8:$N$431,VLOOKUP(frontsheet!$B$11,years!$A$1:$B$12,2,FALSE),FALSE)</f>
        <v>7.46</v>
      </c>
      <c r="F221" s="9"/>
      <c r="G221" s="9"/>
      <c r="H221" s="9"/>
      <c r="I221" s="21"/>
      <c r="M221" t="s">
        <v>232</v>
      </c>
      <c r="N221" t="str">
        <f>VLOOKUP(M221,class!A$1:B$370,2,FALSE)</f>
        <v>Shire district</v>
      </c>
      <c r="O221" s="22" t="str">
        <f>IFERROR(IFERROR(VLOOKUP(M221,classifications!$A$3:$B$340,2,FALSE),VLOOKUP(N221,'higher class'!$A$2:$B$33,2,FALSE)),"")</f>
        <v>Urban with Significant Rural (rural including hub towns 26-49%)</v>
      </c>
      <c r="P221" s="7">
        <f t="shared" si="21"/>
        <v>8.18</v>
      </c>
      <c r="Q221" s="49">
        <f t="shared" si="22"/>
        <v>5</v>
      </c>
      <c r="R221" s="49">
        <f t="shared" si="23"/>
        <v>5</v>
      </c>
      <c r="Z221" s="7"/>
    </row>
    <row r="222" spans="1:26" ht="14.4" x14ac:dyDescent="0.3">
      <c r="A222" s="22" t="s">
        <v>581</v>
      </c>
      <c r="B222" s="23" t="s">
        <v>68</v>
      </c>
      <c r="C222" s="22" t="str">
        <f>IFERROR(IFERROR(VLOOKUP(B222,classifications!$A$3:$B$330,2,FALSE),VLOOKUP(B222,'higher class'!$A$2:$B$33,2,FALSE)),"")</f>
        <v>Urban with Major Conurbation</v>
      </c>
      <c r="D222" s="22" t="str">
        <f>VLOOKUP(B222,region!$A$1:$B$344,2,FALSE)</f>
        <v>L</v>
      </c>
      <c r="E222" s="17" t="str">
        <f>VLOOKUP(B222,worthwhileALL!$B$8:$N$431,VLOOKUP(frontsheet!$B$11,years!$A$1:$B$12,2,FALSE),FALSE)</f>
        <v>x</v>
      </c>
      <c r="F222" s="9"/>
      <c r="G222" s="9"/>
      <c r="H222" s="9"/>
      <c r="I222" s="9"/>
      <c r="M222" t="s">
        <v>233</v>
      </c>
      <c r="N222" t="str">
        <f>VLOOKUP(M222,class!A$1:B$370,2,FALSE)</f>
        <v>Shire district</v>
      </c>
      <c r="O222" s="22" t="str">
        <f>IFERROR(IFERROR(VLOOKUP(M222,classifications!$A$3:$B$340,2,FALSE),VLOOKUP(N222,'higher class'!$A$2:$B$33,2,FALSE)),"")</f>
        <v xml:space="preserve">Largely Rural (rural including hub towns 50-79%) </v>
      </c>
      <c r="P222" s="7">
        <f t="shared" si="21"/>
        <v>7.72</v>
      </c>
      <c r="Q222" s="49">
        <f t="shared" si="22"/>
        <v>26</v>
      </c>
      <c r="R222" s="49">
        <f t="shared" si="23"/>
        <v>26</v>
      </c>
      <c r="Z222" s="7"/>
    </row>
    <row r="223" spans="1:26" ht="14.4" x14ac:dyDescent="0.3">
      <c r="A223" s="22" t="s">
        <v>582</v>
      </c>
      <c r="B223" s="23" t="s">
        <v>120</v>
      </c>
      <c r="C223" s="22" t="str">
        <f>IFERROR(IFERROR(VLOOKUP(B223,classifications!$A$3:$B$330,2,FALSE),VLOOKUP(B223,'higher class'!$A$2:$B$33,2,FALSE)),"")</f>
        <v>Urban with Major Conurbation</v>
      </c>
      <c r="D223" s="22" t="str">
        <f>VLOOKUP(B223,region!$A$1:$B$344,2,FALSE)</f>
        <v>L</v>
      </c>
      <c r="E223" s="17">
        <f>VLOOKUP(B223,worthwhileALL!$B$8:$N$431,VLOOKUP(frontsheet!$B$11,years!$A$1:$B$12,2,FALSE),FALSE)</f>
        <v>7.35</v>
      </c>
      <c r="F223" s="9"/>
      <c r="G223" s="9"/>
      <c r="H223" s="9"/>
      <c r="I223" s="21"/>
      <c r="M223" t="s">
        <v>234</v>
      </c>
      <c r="N223" t="str">
        <f>VLOOKUP(M223,class!A$1:B$370,2,FALSE)</f>
        <v>Metropolitan district</v>
      </c>
      <c r="O223" s="22" t="str">
        <f>IFERROR(IFERROR(VLOOKUP(M223,classifications!$A$3:$B$340,2,FALSE),VLOOKUP(N223,'higher class'!$A$2:$B$33,2,FALSE)),"")</f>
        <v>Urban with Major Conurbation</v>
      </c>
      <c r="P223" s="7">
        <f t="shared" si="21"/>
        <v>7.72</v>
      </c>
      <c r="Q223" s="49">
        <f t="shared" si="22"/>
        <v>31</v>
      </c>
      <c r="R223" s="49">
        <f t="shared" si="23"/>
        <v>31</v>
      </c>
      <c r="Z223" s="7"/>
    </row>
    <row r="224" spans="1:26" ht="14.4" x14ac:dyDescent="0.3">
      <c r="A224" s="22" t="s">
        <v>583</v>
      </c>
      <c r="B224" s="23" t="s">
        <v>123</v>
      </c>
      <c r="C224" s="22" t="str">
        <f>IFERROR(IFERROR(VLOOKUP(B224,classifications!$A$3:$B$330,2,FALSE),VLOOKUP(B224,'higher class'!$A$2:$B$33,2,FALSE)),"")</f>
        <v>Urban with Major Conurbation</v>
      </c>
      <c r="D224" s="22" t="str">
        <f>VLOOKUP(B224,region!$A$1:$B$344,2,FALSE)</f>
        <v>L</v>
      </c>
      <c r="E224" s="17">
        <f>VLOOKUP(B224,worthwhileALL!$B$8:$N$431,VLOOKUP(frontsheet!$B$11,years!$A$1:$B$12,2,FALSE),FALSE)</f>
        <v>7.82</v>
      </c>
      <c r="F224" s="9"/>
      <c r="G224" s="9"/>
      <c r="H224" s="9"/>
      <c r="I224" s="21"/>
      <c r="M224" t="s">
        <v>235</v>
      </c>
      <c r="N224" t="str">
        <f>VLOOKUP(M224,class!A$1:B$370,2,FALSE)</f>
        <v>Shire district</v>
      </c>
      <c r="O224" s="22" t="str">
        <f>IFERROR(IFERROR(VLOOKUP(M224,classifications!$A$3:$B$340,2,FALSE),VLOOKUP(N224,'higher class'!$A$2:$B$33,2,FALSE)),"")</f>
        <v xml:space="preserve">Mainly Rural (rural including hub towns &gt;=80%) </v>
      </c>
      <c r="P224" s="7">
        <f t="shared" si="21"/>
        <v>8</v>
      </c>
      <c r="Q224" s="49">
        <f t="shared" si="22"/>
        <v>17</v>
      </c>
      <c r="R224" s="49">
        <f t="shared" si="23"/>
        <v>17</v>
      </c>
      <c r="Z224" s="7"/>
    </row>
    <row r="225" spans="1:26" ht="14.4" x14ac:dyDescent="0.3">
      <c r="A225" s="22" t="s">
        <v>584</v>
      </c>
      <c r="B225" s="23" t="s">
        <v>125</v>
      </c>
      <c r="C225" s="22" t="str">
        <f>IFERROR(IFERROR(VLOOKUP(B225,classifications!$A$3:$B$330,2,FALSE),VLOOKUP(B225,'higher class'!$A$2:$B$33,2,FALSE)),"")</f>
        <v>Urban with Major Conurbation</v>
      </c>
      <c r="D225" s="22" t="str">
        <f>VLOOKUP(B225,region!$A$1:$B$344,2,FALSE)</f>
        <v>L</v>
      </c>
      <c r="E225" s="17">
        <f>VLOOKUP(B225,worthwhileALL!$B$8:$N$431,VLOOKUP(frontsheet!$B$11,years!$A$1:$B$12,2,FALSE),FALSE)</f>
        <v>7.23</v>
      </c>
      <c r="F225" s="9"/>
      <c r="G225" s="9"/>
      <c r="H225" s="9"/>
      <c r="I225" s="21"/>
      <c r="M225" t="s">
        <v>236</v>
      </c>
      <c r="N225" t="str">
        <f>VLOOKUP(M225,class!A$1:B$370,2,FALSE)</f>
        <v>Shire district</v>
      </c>
      <c r="O225" s="22" t="str">
        <f>IFERROR(IFERROR(VLOOKUP(M225,classifications!$A$3:$B$340,2,FALSE),VLOOKUP(N225,'higher class'!$A$2:$B$33,2,FALSE)),"")</f>
        <v xml:space="preserve">Largely Rural (rural including hub towns 50-79%) </v>
      </c>
      <c r="P225" s="7">
        <f t="shared" si="21"/>
        <v>8.08</v>
      </c>
      <c r="Q225" s="49">
        <f t="shared" si="22"/>
        <v>5</v>
      </c>
      <c r="R225" s="49">
        <f t="shared" si="23"/>
        <v>5</v>
      </c>
      <c r="Z225" s="7"/>
    </row>
    <row r="226" spans="1:26" ht="14.4" x14ac:dyDescent="0.3">
      <c r="A226" s="22" t="s">
        <v>585</v>
      </c>
      <c r="B226" s="23" t="s">
        <v>146</v>
      </c>
      <c r="C226" s="22" t="str">
        <f>IFERROR(IFERROR(VLOOKUP(B226,classifications!$A$3:$B$330,2,FALSE),VLOOKUP(B226,'higher class'!$A$2:$B$33,2,FALSE)),"")</f>
        <v>Urban with Major Conurbation</v>
      </c>
      <c r="D226" s="22" t="str">
        <f>VLOOKUP(B226,region!$A$1:$B$344,2,FALSE)</f>
        <v>L</v>
      </c>
      <c r="E226" s="17">
        <f>VLOOKUP(B226,worthwhileALL!$B$8:$N$431,VLOOKUP(frontsheet!$B$11,years!$A$1:$B$12,2,FALSE),FALSE)</f>
        <v>7.31</v>
      </c>
      <c r="F226" s="9"/>
      <c r="G226" s="9"/>
      <c r="H226" s="9"/>
      <c r="I226" s="21"/>
      <c r="M226" t="s">
        <v>237</v>
      </c>
      <c r="N226" t="str">
        <f>VLOOKUP(M226,class!A$1:B$370,2,FALSE)</f>
        <v>Metropolitan district</v>
      </c>
      <c r="O226" s="22" t="str">
        <f>IFERROR(IFERROR(VLOOKUP(M226,classifications!$A$3:$B$340,2,FALSE),VLOOKUP(N226,'higher class'!$A$2:$B$33,2,FALSE)),"")</f>
        <v>Urban with Minor Conurbation</v>
      </c>
      <c r="P226" s="7">
        <f t="shared" si="21"/>
        <v>7.62</v>
      </c>
      <c r="Q226" s="49">
        <f t="shared" si="22"/>
        <v>4</v>
      </c>
      <c r="R226" s="49">
        <f t="shared" si="23"/>
        <v>4</v>
      </c>
      <c r="Z226" s="7"/>
    </row>
    <row r="227" spans="1:26" ht="14.4" x14ac:dyDescent="0.3">
      <c r="A227" s="22" t="s">
        <v>586</v>
      </c>
      <c r="B227" s="23" t="s">
        <v>147</v>
      </c>
      <c r="C227" s="22" t="str">
        <f>IFERROR(IFERROR(VLOOKUP(B227,classifications!$A$3:$B$330,2,FALSE),VLOOKUP(B227,'higher class'!$A$2:$B$33,2,FALSE)),"")</f>
        <v>Urban with Major Conurbation</v>
      </c>
      <c r="D227" s="22" t="str">
        <f>VLOOKUP(B227,region!$A$1:$B$344,2,FALSE)</f>
        <v>L</v>
      </c>
      <c r="E227" s="17">
        <f>VLOOKUP(B227,worthwhileALL!$B$8:$N$431,VLOOKUP(frontsheet!$B$11,years!$A$1:$B$12,2,FALSE),FALSE)</f>
        <v>7.68</v>
      </c>
      <c r="F227" s="9"/>
      <c r="G227" s="9"/>
      <c r="H227" s="9"/>
      <c r="I227" s="21"/>
      <c r="M227" t="s">
        <v>1008</v>
      </c>
      <c r="N227" t="str">
        <f>VLOOKUP(M227,class!A$1:B$370,2,FALSE)</f>
        <v>Shire district</v>
      </c>
      <c r="O227" s="22" t="str">
        <f>IFERROR(IFERROR(VLOOKUP(M227,classifications!$A$3:$B$340,2,FALSE),VLOOKUP(N227,'higher class'!$A$2:$B$33,2,FALSE)),"")</f>
        <v>Urban with Significant Rural (rural including hub towns 26-49%)</v>
      </c>
      <c r="P227" s="7">
        <f t="shared" si="21"/>
        <v>7.8</v>
      </c>
      <c r="Q227" s="49">
        <f t="shared" si="22"/>
        <v>29</v>
      </c>
      <c r="R227" s="49">
        <f t="shared" si="23"/>
        <v>29</v>
      </c>
      <c r="Z227" s="7"/>
    </row>
    <row r="228" spans="1:26" ht="14.4" x14ac:dyDescent="0.3">
      <c r="A228" s="22" t="s">
        <v>587</v>
      </c>
      <c r="B228" s="23" t="s">
        <v>154</v>
      </c>
      <c r="C228" s="22" t="str">
        <f>IFERROR(IFERROR(VLOOKUP(B228,classifications!$A$3:$B$330,2,FALSE),VLOOKUP(B228,'higher class'!$A$2:$B$33,2,FALSE)),"")</f>
        <v>Urban with Major Conurbation</v>
      </c>
      <c r="D228" s="22" t="str">
        <f>VLOOKUP(B228,region!$A$1:$B$344,2,FALSE)</f>
        <v>L</v>
      </c>
      <c r="E228" s="17">
        <f>VLOOKUP(B228,worthwhileALL!$B$8:$N$431,VLOOKUP(frontsheet!$B$11,years!$A$1:$B$12,2,FALSE),FALSE)</f>
        <v>7.75</v>
      </c>
      <c r="F228" s="9"/>
      <c r="G228" s="9"/>
      <c r="H228" s="9"/>
      <c r="I228" s="21"/>
      <c r="M228" t="s">
        <v>238</v>
      </c>
      <c r="N228" t="str">
        <f>VLOOKUP(M228,class!A$1:B$370,2,FALSE)</f>
        <v>Unitary authority</v>
      </c>
      <c r="O228" s="22" t="str">
        <f>IFERROR(IFERROR(VLOOKUP(M228,classifications!$A$3:$B$340,2,FALSE),VLOOKUP(N228,'higher class'!$A$2:$B$33,2,FALSE)),"")</f>
        <v xml:space="preserve">Largely Rural (rural including hub towns 50-79%) </v>
      </c>
      <c r="P228" s="7">
        <f t="shared" si="21"/>
        <v>8.07</v>
      </c>
      <c r="Q228" s="49">
        <f t="shared" si="22"/>
        <v>7</v>
      </c>
      <c r="R228" s="49">
        <f t="shared" si="23"/>
        <v>7</v>
      </c>
      <c r="Z228" s="7"/>
    </row>
    <row r="229" spans="1:26" ht="14.4" x14ac:dyDescent="0.3">
      <c r="A229" s="22" t="s">
        <v>588</v>
      </c>
      <c r="B229" s="23" t="s">
        <v>159</v>
      </c>
      <c r="C229" s="22" t="str">
        <f>IFERROR(IFERROR(VLOOKUP(B229,classifications!$A$3:$B$330,2,FALSE),VLOOKUP(B229,'higher class'!$A$2:$B$33,2,FALSE)),"")</f>
        <v>Urban with Major Conurbation</v>
      </c>
      <c r="D229" s="22" t="str">
        <f>VLOOKUP(B229,region!$A$1:$B$344,2,FALSE)</f>
        <v>L</v>
      </c>
      <c r="E229" s="17">
        <f>VLOOKUP(B229,worthwhileALL!$B$8:$N$431,VLOOKUP(frontsheet!$B$11,years!$A$1:$B$12,2,FALSE),FALSE)</f>
        <v>7.59</v>
      </c>
      <c r="F229" s="9"/>
      <c r="G229" s="9"/>
      <c r="H229" s="9"/>
      <c r="I229" s="21"/>
      <c r="M229" t="s">
        <v>239</v>
      </c>
      <c r="N229" t="str">
        <f>VLOOKUP(M229,class!A$1:B$370,2,FALSE)</f>
        <v>Unitary authority</v>
      </c>
      <c r="O229" s="22" t="str">
        <f>IFERROR(IFERROR(VLOOKUP(M229,classifications!$A$3:$B$340,2,FALSE),VLOOKUP(N229,'higher class'!$A$2:$B$33,2,FALSE)),"")</f>
        <v>Urban with City and Town</v>
      </c>
      <c r="P229" s="7">
        <f t="shared" si="21"/>
        <v>7.64</v>
      </c>
      <c r="Q229" s="49">
        <f t="shared" si="22"/>
        <v>64</v>
      </c>
      <c r="R229" s="49">
        <f t="shared" si="23"/>
        <v>64</v>
      </c>
      <c r="Z229" s="7"/>
    </row>
    <row r="230" spans="1:26" ht="14.4" x14ac:dyDescent="0.3">
      <c r="A230" s="22" t="s">
        <v>589</v>
      </c>
      <c r="B230" s="23" t="s">
        <v>183</v>
      </c>
      <c r="C230" s="22" t="str">
        <f>IFERROR(IFERROR(VLOOKUP(B230,classifications!$A$3:$B$330,2,FALSE),VLOOKUP(B230,'higher class'!$A$2:$B$33,2,FALSE)),"")</f>
        <v>Urban with Major Conurbation</v>
      </c>
      <c r="D230" s="22" t="str">
        <f>VLOOKUP(B230,region!$A$1:$B$344,2,FALSE)</f>
        <v>L</v>
      </c>
      <c r="E230" s="17">
        <f>VLOOKUP(B230,worthwhileALL!$B$8:$N$431,VLOOKUP(frontsheet!$B$11,years!$A$1:$B$12,2,FALSE),FALSE)</f>
        <v>8.08</v>
      </c>
      <c r="F230" s="9"/>
      <c r="G230" s="9"/>
      <c r="H230" s="9"/>
      <c r="I230" s="21"/>
      <c r="M230" t="s">
        <v>240</v>
      </c>
      <c r="N230" t="str">
        <f>VLOOKUP(M230,class!A$1:B$370,2,FALSE)</f>
        <v>Metropolitan district</v>
      </c>
      <c r="O230" s="22" t="str">
        <f>IFERROR(IFERROR(VLOOKUP(M230,classifications!$A$3:$B$340,2,FALSE),VLOOKUP(N230,'higher class'!$A$2:$B$33,2,FALSE)),"")</f>
        <v>Urban with Major Conurbation</v>
      </c>
      <c r="P230" s="7">
        <f t="shared" si="21"/>
        <v>7.8</v>
      </c>
      <c r="Q230" s="49">
        <f t="shared" si="22"/>
        <v>19</v>
      </c>
      <c r="R230" s="49">
        <f t="shared" si="23"/>
        <v>19</v>
      </c>
      <c r="Z230" s="7"/>
    </row>
    <row r="231" spans="1:26" ht="14.4" x14ac:dyDescent="0.3">
      <c r="A231" s="22" t="s">
        <v>590</v>
      </c>
      <c r="B231" s="23" t="s">
        <v>258</v>
      </c>
      <c r="C231" s="22" t="str">
        <f>IFERROR(IFERROR(VLOOKUP(B231,classifications!$A$3:$B$330,2,FALSE),VLOOKUP(B231,'higher class'!$A$2:$B$33,2,FALSE)),"")</f>
        <v>Urban with Major Conurbation</v>
      </c>
      <c r="D231" s="22" t="str">
        <f>VLOOKUP(B231,region!$A$1:$B$344,2,FALSE)</f>
        <v>L</v>
      </c>
      <c r="E231" s="17">
        <f>VLOOKUP(B231,worthwhileALL!$B$8:$N$431,VLOOKUP(frontsheet!$B$11,years!$A$1:$B$12,2,FALSE),FALSE)</f>
        <v>7.4</v>
      </c>
      <c r="F231" s="9"/>
      <c r="G231" s="9"/>
      <c r="H231" s="9"/>
      <c r="I231" s="21"/>
      <c r="M231" t="s">
        <v>1032</v>
      </c>
      <c r="N231" t="str">
        <f>VLOOKUP(M231,class!A$1:B$370,2,FALSE)</f>
        <v>Shire district</v>
      </c>
      <c r="O231" s="22" t="str">
        <f>IFERROR(IFERROR(VLOOKUP(M231,classifications!$A$3:$B$340,2,FALSE),VLOOKUP(N231,'higher class'!$A$2:$B$33,2,FALSE)),"")</f>
        <v xml:space="preserve">Largely Rural (rural including hub towns 50-79%) </v>
      </c>
      <c r="P231" s="7">
        <f t="shared" si="21"/>
        <v>7.98</v>
      </c>
      <c r="Q231" s="49">
        <f t="shared" si="22"/>
        <v>12</v>
      </c>
      <c r="R231" s="49">
        <f t="shared" si="23"/>
        <v>12</v>
      </c>
      <c r="Z231" s="7"/>
    </row>
    <row r="232" spans="1:26" ht="14.4" x14ac:dyDescent="0.3">
      <c r="A232" s="22" t="s">
        <v>591</v>
      </c>
      <c r="B232" s="23" t="s">
        <v>292</v>
      </c>
      <c r="C232" s="22" t="str">
        <f>IFERROR(IFERROR(VLOOKUP(B232,classifications!$A$3:$B$330,2,FALSE),VLOOKUP(B232,'higher class'!$A$2:$B$33,2,FALSE)),"")</f>
        <v>Urban with Major Conurbation</v>
      </c>
      <c r="D232" s="22" t="str">
        <f>VLOOKUP(B232,region!$A$1:$B$344,2,FALSE)</f>
        <v>L</v>
      </c>
      <c r="E232" s="17">
        <f>VLOOKUP(B232,worthwhileALL!$B$8:$N$431,VLOOKUP(frontsheet!$B$11,years!$A$1:$B$12,2,FALSE),FALSE)</f>
        <v>7.3</v>
      </c>
      <c r="F232" s="9"/>
      <c r="G232" s="9"/>
      <c r="H232" s="9"/>
      <c r="I232" s="21"/>
      <c r="M232" t="s">
        <v>242</v>
      </c>
      <c r="N232" t="str">
        <f>VLOOKUP(M232,class!A$1:B$370,2,FALSE)</f>
        <v>Shire district</v>
      </c>
      <c r="O232" s="22" t="str">
        <f>IFERROR(IFERROR(VLOOKUP(M232,classifications!$A$3:$B$340,2,FALSE),VLOOKUP(N232,'higher class'!$A$2:$B$33,2,FALSE)),"")</f>
        <v xml:space="preserve">Largely Rural (rural including hub towns 50-79%) </v>
      </c>
      <c r="P232" s="7">
        <f t="shared" si="21"/>
        <v>7.98</v>
      </c>
      <c r="Q232" s="49">
        <f t="shared" si="22"/>
        <v>12</v>
      </c>
      <c r="R232" s="49">
        <f t="shared" si="23"/>
        <v>12</v>
      </c>
      <c r="Z232" s="7"/>
    </row>
    <row r="233" spans="1:26" ht="14.4" x14ac:dyDescent="0.3">
      <c r="A233" s="22" t="s">
        <v>592</v>
      </c>
      <c r="B233" s="23" t="s">
        <v>300</v>
      </c>
      <c r="C233" s="22" t="str">
        <f>IFERROR(IFERROR(VLOOKUP(B233,classifications!$A$3:$B$330,2,FALSE),VLOOKUP(B233,'higher class'!$A$2:$B$33,2,FALSE)),"")</f>
        <v>Urban with Major Conurbation</v>
      </c>
      <c r="D233" s="22" t="str">
        <f>VLOOKUP(B233,region!$A$1:$B$344,2,FALSE)</f>
        <v>L</v>
      </c>
      <c r="E233" s="17">
        <f>VLOOKUP(B233,worthwhileALL!$B$8:$N$431,VLOOKUP(frontsheet!$B$11,years!$A$1:$B$12,2,FALSE),FALSE)</f>
        <v>7.4</v>
      </c>
      <c r="F233" s="9"/>
      <c r="G233" s="9"/>
      <c r="H233" s="9"/>
      <c r="I233" s="21"/>
      <c r="M233" t="s">
        <v>243</v>
      </c>
      <c r="N233" t="str">
        <f>VLOOKUP(M233,class!A$1:B$370,2,FALSE)</f>
        <v>Shire district</v>
      </c>
      <c r="O233" s="22" t="str">
        <f>IFERROR(IFERROR(VLOOKUP(M233,classifications!$A$3:$B$340,2,FALSE),VLOOKUP(N233,'higher class'!$A$2:$B$33,2,FALSE)),"")</f>
        <v>Urban with Significant Rural (rural including hub towns 26-49%)</v>
      </c>
      <c r="P233" s="7">
        <f t="shared" si="21"/>
        <v>7.91</v>
      </c>
      <c r="Q233" s="49">
        <f t="shared" si="22"/>
        <v>18</v>
      </c>
      <c r="R233" s="49">
        <f t="shared" si="23"/>
        <v>18</v>
      </c>
      <c r="Z233" s="7"/>
    </row>
    <row r="234" spans="1:26" ht="14.4" x14ac:dyDescent="0.3">
      <c r="A234" s="22" t="s">
        <v>593</v>
      </c>
      <c r="B234" s="23" t="s">
        <v>316</v>
      </c>
      <c r="C234" s="22" t="str">
        <f>IFERROR(IFERROR(VLOOKUP(B234,classifications!$A$3:$B$330,2,FALSE),VLOOKUP(B234,'higher class'!$A$2:$B$33,2,FALSE)),"")</f>
        <v>Urban with Major Conurbation</v>
      </c>
      <c r="D234" s="22" t="str">
        <f>VLOOKUP(B234,region!$A$1:$B$344,2,FALSE)</f>
        <v>L</v>
      </c>
      <c r="E234" s="17">
        <f>VLOOKUP(B234,worthwhileALL!$B$8:$N$431,VLOOKUP(frontsheet!$B$11,years!$A$1:$B$12,2,FALSE),FALSE)</f>
        <v>7.25</v>
      </c>
      <c r="F234" s="9"/>
      <c r="G234" s="9"/>
      <c r="H234" s="9"/>
      <c r="I234" s="21"/>
      <c r="M234" t="s">
        <v>244</v>
      </c>
      <c r="N234" t="str">
        <f>VLOOKUP(M234,class!A$1:B$370,2,FALSE)</f>
        <v>Unitary authority</v>
      </c>
      <c r="O234" s="22" t="str">
        <f>IFERROR(IFERROR(VLOOKUP(M234,classifications!$A$3:$B$340,2,FALSE),VLOOKUP(N234,'higher class'!$A$2:$B$33,2,FALSE)),"")</f>
        <v>Urban with City and Town</v>
      </c>
      <c r="P234" s="7">
        <f t="shared" si="21"/>
        <v>7.83</v>
      </c>
      <c r="Q234" s="49">
        <f t="shared" si="22"/>
        <v>30</v>
      </c>
      <c r="R234" s="49">
        <f t="shared" si="23"/>
        <v>30</v>
      </c>
      <c r="Z234" s="7"/>
    </row>
    <row r="235" spans="1:26" ht="14.4" x14ac:dyDescent="0.3">
      <c r="A235" s="22" t="s">
        <v>594</v>
      </c>
      <c r="B235" s="23" t="s">
        <v>15</v>
      </c>
      <c r="C235" s="22" t="str">
        <f>IFERROR(IFERROR(VLOOKUP(B235,classifications!$A$3:$B$330,2,FALSE),VLOOKUP(B235,'higher class'!$A$2:$B$33,2,FALSE)),"")</f>
        <v>Urban with Major Conurbation</v>
      </c>
      <c r="D235" s="22" t="str">
        <f>VLOOKUP(B235,region!$A$1:$B$344,2,FALSE)</f>
        <v>L</v>
      </c>
      <c r="E235" s="17">
        <f>VLOOKUP(B235,worthwhileALL!$B$8:$N$431,VLOOKUP(frontsheet!$B$11,years!$A$1:$B$12,2,FALSE),FALSE)</f>
        <v>7.9</v>
      </c>
      <c r="F235" s="9"/>
      <c r="G235" s="9"/>
      <c r="H235" s="9"/>
      <c r="I235" s="21"/>
      <c r="M235" t="s">
        <v>245</v>
      </c>
      <c r="N235" t="str">
        <f>VLOOKUP(M235,class!A$1:B$370,2,FALSE)</f>
        <v>Shire district</v>
      </c>
      <c r="O235" s="22" t="str">
        <f>IFERROR(IFERROR(VLOOKUP(M235,classifications!$A$3:$B$340,2,FALSE),VLOOKUP(N235,'higher class'!$A$2:$B$33,2,FALSE)),"")</f>
        <v xml:space="preserve">Mainly Rural (rural including hub towns &gt;=80%) </v>
      </c>
      <c r="P235" s="7">
        <f t="shared" si="21"/>
        <v>7.14</v>
      </c>
      <c r="Q235" s="49">
        <f t="shared" si="22"/>
        <v>42</v>
      </c>
      <c r="R235" s="49">
        <f t="shared" si="23"/>
        <v>42</v>
      </c>
      <c r="Z235" s="7"/>
    </row>
    <row r="236" spans="1:26" ht="14.4" x14ac:dyDescent="0.3">
      <c r="A236" s="22" t="s">
        <v>595</v>
      </c>
      <c r="B236" s="23" t="s">
        <v>17</v>
      </c>
      <c r="C236" s="22" t="str">
        <f>IFERROR(IFERROR(VLOOKUP(B236,classifications!$A$3:$B$330,2,FALSE),VLOOKUP(B236,'higher class'!$A$2:$B$33,2,FALSE)),"")</f>
        <v>Urban with Major Conurbation</v>
      </c>
      <c r="D236" s="22" t="str">
        <f>VLOOKUP(B236,region!$A$1:$B$344,2,FALSE)</f>
        <v>L</v>
      </c>
      <c r="E236" s="17">
        <f>VLOOKUP(B236,worthwhileALL!$B$8:$N$431,VLOOKUP(frontsheet!$B$11,years!$A$1:$B$12,2,FALSE),FALSE)</f>
        <v>7.44</v>
      </c>
      <c r="F236" s="9"/>
      <c r="G236" s="9"/>
      <c r="H236" s="9"/>
      <c r="I236" s="21"/>
      <c r="M236" t="s">
        <v>246</v>
      </c>
      <c r="N236" t="str">
        <f>VLOOKUP(M236,class!A$1:B$370,2,FALSE)</f>
        <v>Shire district</v>
      </c>
      <c r="O236" s="22" t="str">
        <f>IFERROR(IFERROR(VLOOKUP(M236,classifications!$A$3:$B$340,2,FALSE),VLOOKUP(N236,'higher class'!$A$2:$B$33,2,FALSE)),"")</f>
        <v xml:space="preserve">Largely Rural (rural including hub towns 50-79%) </v>
      </c>
      <c r="P236" s="7">
        <f t="shared" si="21"/>
        <v>7.95</v>
      </c>
      <c r="Q236" s="49">
        <f t="shared" si="22"/>
        <v>15</v>
      </c>
      <c r="R236" s="49">
        <f t="shared" si="23"/>
        <v>15</v>
      </c>
      <c r="Z236" s="7"/>
    </row>
    <row r="237" spans="1:26" ht="14.4" x14ac:dyDescent="0.3">
      <c r="A237" s="22" t="s">
        <v>596</v>
      </c>
      <c r="B237" s="23" t="s">
        <v>25</v>
      </c>
      <c r="C237" s="22" t="str">
        <f>IFERROR(IFERROR(VLOOKUP(B237,classifications!$A$3:$B$330,2,FALSE),VLOOKUP(B237,'higher class'!$A$2:$B$33,2,FALSE)),"")</f>
        <v>Urban with Major Conurbation</v>
      </c>
      <c r="D237" s="22" t="str">
        <f>VLOOKUP(B237,region!$A$1:$B$344,2,FALSE)</f>
        <v>L</v>
      </c>
      <c r="E237" s="17">
        <f>VLOOKUP(B237,worthwhileALL!$B$8:$N$431,VLOOKUP(frontsheet!$B$11,years!$A$1:$B$12,2,FALSE),FALSE)</f>
        <v>7.65</v>
      </c>
      <c r="F237" s="9"/>
      <c r="G237" s="9"/>
      <c r="H237" s="9"/>
      <c r="I237" s="21"/>
      <c r="M237" t="s">
        <v>247</v>
      </c>
      <c r="N237" t="str">
        <f>VLOOKUP(M237,class!A$1:B$370,2,FALSE)</f>
        <v>Shire district</v>
      </c>
      <c r="O237" s="22" t="str">
        <f>IFERROR(IFERROR(VLOOKUP(M237,classifications!$A$3:$B$340,2,FALSE),VLOOKUP(N237,'higher class'!$A$2:$B$33,2,FALSE)),"")</f>
        <v xml:space="preserve">Largely Rural (rural including hub towns 50-79%) </v>
      </c>
      <c r="P237" s="7">
        <f t="shared" si="21"/>
        <v>8.07</v>
      </c>
      <c r="Q237" s="49">
        <f t="shared" si="22"/>
        <v>7</v>
      </c>
      <c r="R237" s="49">
        <f t="shared" si="23"/>
        <v>7</v>
      </c>
      <c r="Z237" s="7"/>
    </row>
    <row r="238" spans="1:26" ht="14.4" x14ac:dyDescent="0.3">
      <c r="A238" s="22" t="s">
        <v>597</v>
      </c>
      <c r="B238" s="23" t="s">
        <v>38</v>
      </c>
      <c r="C238" s="22" t="str">
        <f>IFERROR(IFERROR(VLOOKUP(B238,classifications!$A$3:$B$330,2,FALSE),VLOOKUP(B238,'higher class'!$A$2:$B$33,2,FALSE)),"")</f>
        <v>Urban with Major Conurbation</v>
      </c>
      <c r="D238" s="22" t="str">
        <f>VLOOKUP(B238,region!$A$1:$B$344,2,FALSE)</f>
        <v>L</v>
      </c>
      <c r="E238" s="17">
        <f>VLOOKUP(B238,worthwhileALL!$B$8:$N$431,VLOOKUP(frontsheet!$B$11,years!$A$1:$B$12,2,FALSE),FALSE)</f>
        <v>7.31</v>
      </c>
      <c r="F238" s="9"/>
      <c r="G238" s="9"/>
      <c r="H238" s="9"/>
      <c r="I238" s="21"/>
      <c r="M238" t="s">
        <v>248</v>
      </c>
      <c r="N238" t="str">
        <f>VLOOKUP(M238,class!A$1:B$370,2,FALSE)</f>
        <v>Shire district</v>
      </c>
      <c r="O238" s="22" t="str">
        <f>IFERROR(IFERROR(VLOOKUP(M238,classifications!$A$3:$B$340,2,FALSE),VLOOKUP(N238,'higher class'!$A$2:$B$33,2,FALSE)),"")</f>
        <v xml:space="preserve">Mainly Rural (rural including hub towns &gt;=80%) </v>
      </c>
      <c r="P238" s="7">
        <f t="shared" si="21"/>
        <v>7.99</v>
      </c>
      <c r="Q238" s="49">
        <f t="shared" si="22"/>
        <v>18</v>
      </c>
      <c r="R238" s="49">
        <f t="shared" si="23"/>
        <v>18</v>
      </c>
      <c r="Z238" s="7"/>
    </row>
    <row r="239" spans="1:26" ht="14.4" x14ac:dyDescent="0.3">
      <c r="A239" s="22" t="s">
        <v>598</v>
      </c>
      <c r="B239" s="23" t="s">
        <v>43</v>
      </c>
      <c r="C239" s="22" t="str">
        <f>IFERROR(IFERROR(VLOOKUP(B239,classifications!$A$3:$B$330,2,FALSE),VLOOKUP(B239,'higher class'!$A$2:$B$33,2,FALSE)),"")</f>
        <v>Urban with Major Conurbation</v>
      </c>
      <c r="D239" s="22" t="str">
        <f>VLOOKUP(B239,region!$A$1:$B$344,2,FALSE)</f>
        <v>L</v>
      </c>
      <c r="E239" s="17">
        <f>VLOOKUP(B239,worthwhileALL!$B$8:$N$431,VLOOKUP(frontsheet!$B$11,years!$A$1:$B$12,2,FALSE),FALSE)</f>
        <v>7.55</v>
      </c>
      <c r="F239" s="9"/>
      <c r="G239" s="9"/>
      <c r="H239" s="9"/>
      <c r="I239" s="21"/>
      <c r="M239" t="s">
        <v>249</v>
      </c>
      <c r="N239" t="str">
        <f>VLOOKUP(M239,class!A$1:B$370,2,FALSE)</f>
        <v>Shire district</v>
      </c>
      <c r="O239" s="22" t="str">
        <f>IFERROR(IFERROR(VLOOKUP(M239,classifications!$A$3:$B$340,2,FALSE),VLOOKUP(N239,'higher class'!$A$2:$B$33,2,FALSE)),"")</f>
        <v xml:space="preserve">Mainly Rural (rural including hub towns &gt;=80%) </v>
      </c>
      <c r="P239" s="7">
        <f t="shared" si="21"/>
        <v>7.86</v>
      </c>
      <c r="Q239" s="49">
        <f t="shared" si="22"/>
        <v>26</v>
      </c>
      <c r="R239" s="49">
        <f t="shared" si="23"/>
        <v>26</v>
      </c>
      <c r="Z239" s="7"/>
    </row>
    <row r="240" spans="1:26" ht="14.4" x14ac:dyDescent="0.3">
      <c r="A240" s="22" t="s">
        <v>599</v>
      </c>
      <c r="B240" s="23" t="s">
        <v>78</v>
      </c>
      <c r="C240" s="22" t="str">
        <f>IFERROR(IFERROR(VLOOKUP(B240,classifications!$A$3:$B$330,2,FALSE),VLOOKUP(B240,'higher class'!$A$2:$B$33,2,FALSE)),"")</f>
        <v>Urban with Major Conurbation</v>
      </c>
      <c r="D240" s="22" t="str">
        <f>VLOOKUP(B240,region!$A$1:$B$344,2,FALSE)</f>
        <v>L</v>
      </c>
      <c r="E240" s="17">
        <f>VLOOKUP(B240,worthwhileALL!$B$8:$N$431,VLOOKUP(frontsheet!$B$11,years!$A$1:$B$12,2,FALSE),FALSE)</f>
        <v>7.64</v>
      </c>
      <c r="F240" s="9"/>
      <c r="G240" s="9"/>
      <c r="H240" s="9"/>
      <c r="I240" s="21"/>
      <c r="M240" t="s">
        <v>251</v>
      </c>
      <c r="N240" t="str">
        <f>VLOOKUP(M240,class!A$1:B$370,2,FALSE)</f>
        <v>Shire district</v>
      </c>
      <c r="O240" s="22" t="str">
        <f>IFERROR(IFERROR(VLOOKUP(M240,classifications!$A$3:$B$340,2,FALSE),VLOOKUP(N240,'higher class'!$A$2:$B$33,2,FALSE)),"")</f>
        <v xml:space="preserve">Mainly Rural (rural including hub towns &gt;=80%) </v>
      </c>
      <c r="P240" s="7">
        <f t="shared" si="21"/>
        <v>7.87</v>
      </c>
      <c r="Q240" s="49">
        <f t="shared" si="22"/>
        <v>24</v>
      </c>
      <c r="R240" s="49">
        <f t="shared" si="23"/>
        <v>24</v>
      </c>
      <c r="Z240" s="7"/>
    </row>
    <row r="241" spans="1:26" ht="14.4" x14ac:dyDescent="0.3">
      <c r="A241" s="22" t="s">
        <v>600</v>
      </c>
      <c r="B241" s="23" t="s">
        <v>88</v>
      </c>
      <c r="C241" s="22" t="str">
        <f>IFERROR(IFERROR(VLOOKUP(B241,classifications!$A$3:$B$330,2,FALSE),VLOOKUP(B241,'higher class'!$A$2:$B$33,2,FALSE)),"")</f>
        <v>Urban with Major Conurbation</v>
      </c>
      <c r="D241" s="22" t="str">
        <f>VLOOKUP(B241,region!$A$1:$B$344,2,FALSE)</f>
        <v>L</v>
      </c>
      <c r="E241" s="17">
        <f>VLOOKUP(B241,worthwhileALL!$B$8:$N$431,VLOOKUP(frontsheet!$B$11,years!$A$1:$B$12,2,FALSE),FALSE)</f>
        <v>7.48</v>
      </c>
      <c r="F241" s="9"/>
      <c r="G241" s="9"/>
      <c r="H241" s="9"/>
      <c r="I241" s="21"/>
      <c r="M241" t="s">
        <v>252</v>
      </c>
      <c r="N241" t="str">
        <f>VLOOKUP(M241,class!A$1:B$370,2,FALSE)</f>
        <v>Shire district</v>
      </c>
      <c r="O241" s="22" t="str">
        <f>IFERROR(IFERROR(VLOOKUP(M241,classifications!$A$3:$B$340,2,FALSE),VLOOKUP(N241,'higher class'!$A$2:$B$33,2,FALSE)),"")</f>
        <v>Urban with City and Town</v>
      </c>
      <c r="P241" s="7">
        <f t="shared" si="21"/>
        <v>7.99</v>
      </c>
      <c r="Q241" s="49">
        <f t="shared" si="22"/>
        <v>17</v>
      </c>
      <c r="R241" s="49">
        <f t="shared" si="23"/>
        <v>17</v>
      </c>
      <c r="Z241" s="7"/>
    </row>
    <row r="242" spans="1:26" ht="14.4" x14ac:dyDescent="0.3">
      <c r="A242" s="22" t="s">
        <v>601</v>
      </c>
      <c r="B242" s="23" t="s">
        <v>102</v>
      </c>
      <c r="C242" s="22" t="str">
        <f>IFERROR(IFERROR(VLOOKUP(B242,classifications!$A$3:$B$330,2,FALSE),VLOOKUP(B242,'higher class'!$A$2:$B$33,2,FALSE)),"")</f>
        <v>Urban with Major Conurbation</v>
      </c>
      <c r="D242" s="22" t="str">
        <f>VLOOKUP(B242,region!$A$1:$B$344,2,FALSE)</f>
        <v>L</v>
      </c>
      <c r="E242" s="17">
        <f>VLOOKUP(B242,worthwhileALL!$B$8:$N$431,VLOOKUP(frontsheet!$B$11,years!$A$1:$B$12,2,FALSE),FALSE)</f>
        <v>7.8</v>
      </c>
      <c r="F242" s="9"/>
      <c r="G242" s="9"/>
      <c r="H242" s="9"/>
      <c r="I242" s="21"/>
      <c r="M242" t="s">
        <v>253</v>
      </c>
      <c r="N242" t="str">
        <f>VLOOKUP(M242,class!A$1:B$370,2,FALSE)</f>
        <v>Shire district</v>
      </c>
      <c r="O242" s="22" t="str">
        <f>IFERROR(IFERROR(VLOOKUP(M242,classifications!$A$3:$B$340,2,FALSE),VLOOKUP(N242,'higher class'!$A$2:$B$33,2,FALSE)),"")</f>
        <v xml:space="preserve">Largely Rural (rural including hub towns 50-79%) </v>
      </c>
      <c r="P242" s="7">
        <f t="shared" si="21"/>
        <v>7.62</v>
      </c>
      <c r="Q242" s="49">
        <f t="shared" si="22"/>
        <v>36</v>
      </c>
      <c r="R242" s="49">
        <f t="shared" si="23"/>
        <v>36</v>
      </c>
      <c r="Z242" s="7"/>
    </row>
    <row r="243" spans="1:26" ht="14.4" x14ac:dyDescent="0.3">
      <c r="A243" s="22" t="s">
        <v>602</v>
      </c>
      <c r="B243" s="23" t="s">
        <v>118</v>
      </c>
      <c r="C243" s="22" t="str">
        <f>IFERROR(IFERROR(VLOOKUP(B243,classifications!$A$3:$B$330,2,FALSE),VLOOKUP(B243,'higher class'!$A$2:$B$33,2,FALSE)),"")</f>
        <v>Urban with Major Conurbation</v>
      </c>
      <c r="D243" s="22" t="str">
        <f>VLOOKUP(B243,region!$A$1:$B$344,2,FALSE)</f>
        <v>L</v>
      </c>
      <c r="E243" s="17">
        <f>VLOOKUP(B243,worthwhileALL!$B$8:$N$431,VLOOKUP(frontsheet!$B$11,years!$A$1:$B$12,2,FALSE),FALSE)</f>
        <v>7.74</v>
      </c>
      <c r="F243" s="9"/>
      <c r="G243" s="9"/>
      <c r="H243" s="9"/>
      <c r="I243" s="21"/>
      <c r="M243" t="s">
        <v>254</v>
      </c>
      <c r="N243" t="str">
        <f>VLOOKUP(M243,class!A$1:B$370,2,FALSE)</f>
        <v>Shire district</v>
      </c>
      <c r="O243" s="22" t="str">
        <f>IFERROR(IFERROR(VLOOKUP(M243,classifications!$A$3:$B$340,2,FALSE),VLOOKUP(N243,'higher class'!$A$2:$B$33,2,FALSE)),"")</f>
        <v>Urban with Significant Rural (rural including hub towns 26-49%)</v>
      </c>
      <c r="P243" s="7">
        <f t="shared" si="21"/>
        <v>8.4600000000000009</v>
      </c>
      <c r="Q243" s="49">
        <f t="shared" si="22"/>
        <v>2</v>
      </c>
      <c r="R243" s="49">
        <f t="shared" si="23"/>
        <v>2</v>
      </c>
      <c r="Z243" s="7"/>
    </row>
    <row r="244" spans="1:26" ht="14.4" x14ac:dyDescent="0.3">
      <c r="A244" s="22" t="s">
        <v>603</v>
      </c>
      <c r="B244" s="23" t="s">
        <v>128</v>
      </c>
      <c r="C244" s="22" t="str">
        <f>IFERROR(IFERROR(VLOOKUP(B244,classifications!$A$3:$B$330,2,FALSE),VLOOKUP(B244,'higher class'!$A$2:$B$33,2,FALSE)),"")</f>
        <v>Urban with Major Conurbation</v>
      </c>
      <c r="D244" s="22" t="str">
        <f>VLOOKUP(B244,region!$A$1:$B$344,2,FALSE)</f>
        <v>L</v>
      </c>
      <c r="E244" s="17">
        <f>VLOOKUP(B244,worthwhileALL!$B$8:$N$431,VLOOKUP(frontsheet!$B$11,years!$A$1:$B$12,2,FALSE),FALSE)</f>
        <v>7.96</v>
      </c>
      <c r="F244" s="9"/>
      <c r="G244" s="9"/>
      <c r="H244" s="9"/>
      <c r="I244" s="21"/>
      <c r="M244" t="s">
        <v>255</v>
      </c>
      <c r="N244" t="str">
        <f>VLOOKUP(M244,class!A$1:B$370,2,FALSE)</f>
        <v>Metropolitan district</v>
      </c>
      <c r="O244" s="22" t="str">
        <f>IFERROR(IFERROR(VLOOKUP(M244,classifications!$A$3:$B$340,2,FALSE),VLOOKUP(N244,'higher class'!$A$2:$B$33,2,FALSE)),"")</f>
        <v>Urban with Major Conurbation</v>
      </c>
      <c r="P244" s="7">
        <f t="shared" si="21"/>
        <v>7.53</v>
      </c>
      <c r="Q244" s="49">
        <f t="shared" si="22"/>
        <v>57</v>
      </c>
      <c r="R244" s="49">
        <f t="shared" si="23"/>
        <v>57</v>
      </c>
      <c r="Z244" s="7"/>
    </row>
    <row r="245" spans="1:26" ht="14.4" x14ac:dyDescent="0.3">
      <c r="A245" s="22" t="s">
        <v>604</v>
      </c>
      <c r="B245" s="23" t="s">
        <v>133</v>
      </c>
      <c r="C245" s="22" t="str">
        <f>IFERROR(IFERROR(VLOOKUP(B245,classifications!$A$3:$B$330,2,FALSE),VLOOKUP(B245,'higher class'!$A$2:$B$33,2,FALSE)),"")</f>
        <v>Urban with Major Conurbation</v>
      </c>
      <c r="D245" s="22" t="str">
        <f>VLOOKUP(B245,region!$A$1:$B$344,2,FALSE)</f>
        <v>L</v>
      </c>
      <c r="E245" s="17">
        <f>VLOOKUP(B245,worthwhileALL!$B$8:$N$431,VLOOKUP(frontsheet!$B$11,years!$A$1:$B$12,2,FALSE),FALSE)</f>
        <v>7.95</v>
      </c>
      <c r="F245" s="9"/>
      <c r="G245" s="9"/>
      <c r="H245" s="9"/>
      <c r="I245" s="21"/>
      <c r="M245" t="s">
        <v>256</v>
      </c>
      <c r="N245" t="str">
        <f>VLOOKUP(M245,class!A$1:B$370,2,FALSE)</f>
        <v>Unitary authority</v>
      </c>
      <c r="O245" s="22" t="str">
        <f>IFERROR(IFERROR(VLOOKUP(M245,classifications!$A$3:$B$340,2,FALSE),VLOOKUP(N245,'higher class'!$A$2:$B$33,2,FALSE)),"")</f>
        <v>Urban with City and Town</v>
      </c>
      <c r="P245" s="7">
        <f t="shared" si="21"/>
        <v>7.54</v>
      </c>
      <c r="Q245" s="49">
        <f t="shared" si="22"/>
        <v>76</v>
      </c>
      <c r="R245" s="49">
        <f t="shared" si="23"/>
        <v>76</v>
      </c>
      <c r="Z245" s="7"/>
    </row>
    <row r="246" spans="1:26" ht="14.4" x14ac:dyDescent="0.3">
      <c r="A246" s="22" t="s">
        <v>605</v>
      </c>
      <c r="B246" s="23" t="s">
        <v>137</v>
      </c>
      <c r="C246" s="22" t="str">
        <f>IFERROR(IFERROR(VLOOKUP(B246,classifications!$A$3:$B$330,2,FALSE),VLOOKUP(B246,'higher class'!$A$2:$B$33,2,FALSE)),"")</f>
        <v>Urban with Major Conurbation</v>
      </c>
      <c r="D246" s="22" t="str">
        <f>VLOOKUP(B246,region!$A$1:$B$344,2,FALSE)</f>
        <v>L</v>
      </c>
      <c r="E246" s="17">
        <f>VLOOKUP(B246,worthwhileALL!$B$8:$N$431,VLOOKUP(frontsheet!$B$11,years!$A$1:$B$12,2,FALSE),FALSE)</f>
        <v>7.82</v>
      </c>
      <c r="F246" s="9"/>
      <c r="G246" s="9"/>
      <c r="H246" s="9"/>
      <c r="I246" s="21"/>
      <c r="M246" t="s">
        <v>257</v>
      </c>
      <c r="N246" t="str">
        <f>VLOOKUP(M246,class!A$1:B$370,2,FALSE)</f>
        <v>Unitary authority</v>
      </c>
      <c r="O246" s="22" t="str">
        <f>IFERROR(IFERROR(VLOOKUP(M246,classifications!$A$3:$B$340,2,FALSE),VLOOKUP(N246,'higher class'!$A$2:$B$33,2,FALSE)),"")</f>
        <v>Urban with City and Town</v>
      </c>
      <c r="P246" s="7">
        <f t="shared" si="21"/>
        <v>7.77</v>
      </c>
      <c r="Q246" s="49">
        <f t="shared" si="22"/>
        <v>41</v>
      </c>
      <c r="R246" s="49">
        <f t="shared" si="23"/>
        <v>41</v>
      </c>
      <c r="Z246" s="7"/>
    </row>
    <row r="247" spans="1:26" ht="14.4" x14ac:dyDescent="0.3">
      <c r="A247" s="22" t="s">
        <v>606</v>
      </c>
      <c r="B247" s="23" t="s">
        <v>140</v>
      </c>
      <c r="C247" s="22" t="str">
        <f>IFERROR(IFERROR(VLOOKUP(B247,classifications!$A$3:$B$330,2,FALSE),VLOOKUP(B247,'higher class'!$A$2:$B$33,2,FALSE)),"")</f>
        <v>Urban with Major Conurbation</v>
      </c>
      <c r="D247" s="22" t="str">
        <f>VLOOKUP(B247,region!$A$1:$B$344,2,FALSE)</f>
        <v>L</v>
      </c>
      <c r="E247" s="17">
        <f>VLOOKUP(B247,worthwhileALL!$B$8:$N$431,VLOOKUP(frontsheet!$B$11,years!$A$1:$B$12,2,FALSE),FALSE)</f>
        <v>7.71</v>
      </c>
      <c r="F247" s="9"/>
      <c r="G247" s="9"/>
      <c r="H247" s="9"/>
      <c r="I247" s="21"/>
      <c r="M247" t="s">
        <v>258</v>
      </c>
      <c r="N247" t="str">
        <f>VLOOKUP(M247,class!A$1:B$370,2,FALSE)</f>
        <v>London borough</v>
      </c>
      <c r="O247" s="22" t="str">
        <f>IFERROR(IFERROR(VLOOKUP(M247,classifications!$A$3:$B$340,2,FALSE),VLOOKUP(N247,'higher class'!$A$2:$B$33,2,FALSE)),"")</f>
        <v>Urban with Major Conurbation</v>
      </c>
      <c r="P247" s="7">
        <f t="shared" si="21"/>
        <v>7.4</v>
      </c>
      <c r="Q247" s="49">
        <f t="shared" si="22"/>
        <v>65</v>
      </c>
      <c r="R247" s="49">
        <f t="shared" si="23"/>
        <v>65</v>
      </c>
      <c r="Z247" s="7"/>
    </row>
    <row r="248" spans="1:26" ht="14.4" x14ac:dyDescent="0.3">
      <c r="A248" s="22" t="s">
        <v>607</v>
      </c>
      <c r="B248" s="23" t="s">
        <v>151</v>
      </c>
      <c r="C248" s="22" t="str">
        <f>IFERROR(IFERROR(VLOOKUP(B248,classifications!$A$3:$B$330,2,FALSE),VLOOKUP(B248,'higher class'!$A$2:$B$33,2,FALSE)),"")</f>
        <v>Urban with Major Conurbation</v>
      </c>
      <c r="D248" s="22" t="str">
        <f>VLOOKUP(B248,region!$A$1:$B$344,2,FALSE)</f>
        <v>L</v>
      </c>
      <c r="E248" s="17">
        <f>VLOOKUP(B248,worthwhileALL!$B$8:$N$431,VLOOKUP(frontsheet!$B$11,years!$A$1:$B$12,2,FALSE),FALSE)</f>
        <v>7.52</v>
      </c>
      <c r="F248" s="9"/>
      <c r="G248" s="9"/>
      <c r="H248" s="9"/>
      <c r="I248" s="21"/>
      <c r="M248" t="s">
        <v>259</v>
      </c>
      <c r="N248" t="str">
        <f>VLOOKUP(M248,class!A$1:B$370,2,FALSE)</f>
        <v>Shire district</v>
      </c>
      <c r="O248" s="22" t="str">
        <f>IFERROR(IFERROR(VLOOKUP(M248,classifications!$A$3:$B$340,2,FALSE),VLOOKUP(N248,'higher class'!$A$2:$B$33,2,FALSE)),"")</f>
        <v>Urban with Major Conurbation</v>
      </c>
      <c r="P248" s="7">
        <f t="shared" si="21"/>
        <v>6.61</v>
      </c>
      <c r="Q248" s="49">
        <f t="shared" si="22"/>
        <v>75</v>
      </c>
      <c r="R248" s="49">
        <f t="shared" si="23"/>
        <v>75</v>
      </c>
      <c r="Z248" s="7"/>
    </row>
    <row r="249" spans="1:26" ht="14.4" x14ac:dyDescent="0.3">
      <c r="A249" s="22" t="s">
        <v>608</v>
      </c>
      <c r="B249" s="23" t="s">
        <v>172</v>
      </c>
      <c r="C249" s="22" t="str">
        <f>IFERROR(IFERROR(VLOOKUP(B249,classifications!$A$3:$B$330,2,FALSE),VLOOKUP(B249,'higher class'!$A$2:$B$33,2,FALSE)),"")</f>
        <v>Urban with Major Conurbation</v>
      </c>
      <c r="D249" s="22" t="str">
        <f>VLOOKUP(B249,region!$A$1:$B$344,2,FALSE)</f>
        <v>L</v>
      </c>
      <c r="E249" s="17">
        <f>VLOOKUP(B249,worthwhileALL!$B$8:$N$431,VLOOKUP(frontsheet!$B$11,years!$A$1:$B$12,2,FALSE),FALSE)</f>
        <v>7.55</v>
      </c>
      <c r="F249" s="9"/>
      <c r="G249" s="9"/>
      <c r="H249" s="9"/>
      <c r="I249" s="21"/>
      <c r="M249" t="s">
        <v>260</v>
      </c>
      <c r="N249" t="str">
        <f>VLOOKUP(M249,class!A$1:B$370,2,FALSE)</f>
        <v>Shire district</v>
      </c>
      <c r="O249" s="22" t="str">
        <f>IFERROR(IFERROR(VLOOKUP(M249,classifications!$A$3:$B$340,2,FALSE),VLOOKUP(N249,'higher class'!$A$2:$B$33,2,FALSE)),"")</f>
        <v>Urban with City and Town</v>
      </c>
      <c r="P249" s="7">
        <f t="shared" si="21"/>
        <v>8.02</v>
      </c>
      <c r="Q249" s="49">
        <f t="shared" si="22"/>
        <v>13</v>
      </c>
      <c r="R249" s="49">
        <f t="shared" si="23"/>
        <v>13</v>
      </c>
      <c r="Z249" s="7"/>
    </row>
    <row r="250" spans="1:26" ht="14.4" x14ac:dyDescent="0.3">
      <c r="A250" s="22" t="s">
        <v>609</v>
      </c>
      <c r="B250" s="23" t="s">
        <v>212</v>
      </c>
      <c r="C250" s="22" t="str">
        <f>IFERROR(IFERROR(VLOOKUP(B250,classifications!$A$3:$B$330,2,FALSE),VLOOKUP(B250,'higher class'!$A$2:$B$33,2,FALSE)),"")</f>
        <v>Urban with Major Conurbation</v>
      </c>
      <c r="D250" s="22" t="str">
        <f>VLOOKUP(B250,region!$A$1:$B$344,2,FALSE)</f>
        <v>L</v>
      </c>
      <c r="E250" s="17">
        <f>VLOOKUP(B250,worthwhileALL!$B$8:$N$431,VLOOKUP(frontsheet!$B$11,years!$A$1:$B$12,2,FALSE),FALSE)</f>
        <v>7.89</v>
      </c>
      <c r="F250" s="9"/>
      <c r="G250" s="9"/>
      <c r="H250" s="9"/>
      <c r="I250" s="21"/>
      <c r="M250" t="s">
        <v>262</v>
      </c>
      <c r="N250" t="str">
        <f>VLOOKUP(M250,class!A$1:B$370,2,FALSE)</f>
        <v>Metropolitan district</v>
      </c>
      <c r="O250" s="22" t="str">
        <f>IFERROR(IFERROR(VLOOKUP(M250,classifications!$A$3:$B$340,2,FALSE),VLOOKUP(N250,'higher class'!$A$2:$B$33,2,FALSE)),"")</f>
        <v>Urban with Major Conurbation</v>
      </c>
      <c r="P250" s="7">
        <f t="shared" si="21"/>
        <v>7.72</v>
      </c>
      <c r="Q250" s="49">
        <f t="shared" si="22"/>
        <v>31</v>
      </c>
      <c r="R250" s="49">
        <f t="shared" si="23"/>
        <v>31</v>
      </c>
      <c r="Z250" s="7"/>
    </row>
    <row r="251" spans="1:26" ht="14.4" x14ac:dyDescent="0.3">
      <c r="A251" s="22" t="s">
        <v>610</v>
      </c>
      <c r="B251" s="23" t="s">
        <v>217</v>
      </c>
      <c r="C251" s="22" t="str">
        <f>IFERROR(IFERROR(VLOOKUP(B251,classifications!$A$3:$B$330,2,FALSE),VLOOKUP(B251,'higher class'!$A$2:$B$33,2,FALSE)),"")</f>
        <v>Urban with Major Conurbation</v>
      </c>
      <c r="D251" s="22" t="str">
        <f>VLOOKUP(B251,region!$A$1:$B$344,2,FALSE)</f>
        <v>L</v>
      </c>
      <c r="E251" s="17">
        <f>VLOOKUP(B251,worthwhileALL!$B$8:$N$431,VLOOKUP(frontsheet!$B$11,years!$A$1:$B$12,2,FALSE),FALSE)</f>
        <v>7.67</v>
      </c>
      <c r="F251" s="9"/>
      <c r="G251" s="9"/>
      <c r="H251" s="9"/>
      <c r="I251" s="21"/>
      <c r="M251" t="s">
        <v>263</v>
      </c>
      <c r="N251" t="str">
        <f>VLOOKUP(M251,class!A$1:B$370,2,FALSE)</f>
        <v>Shire district</v>
      </c>
      <c r="O251" s="22" t="str">
        <f>IFERROR(IFERROR(VLOOKUP(M251,classifications!$A$3:$B$340,2,FALSE),VLOOKUP(N251,'higher class'!$A$2:$B$33,2,FALSE)),"")</f>
        <v>Urban with Significant Rural (rural including hub towns 26-49%)</v>
      </c>
      <c r="P251" s="7">
        <f t="shared" si="21"/>
        <v>7.49</v>
      </c>
      <c r="Q251" s="49">
        <f t="shared" si="22"/>
        <v>50</v>
      </c>
      <c r="R251" s="49">
        <f t="shared" si="23"/>
        <v>50</v>
      </c>
      <c r="Z251" s="7"/>
    </row>
    <row r="252" spans="1:26" ht="14.4" x14ac:dyDescent="0.3">
      <c r="A252" s="22" t="s">
        <v>611</v>
      </c>
      <c r="B252" s="23" t="s">
        <v>274</v>
      </c>
      <c r="C252" s="22" t="str">
        <f>IFERROR(IFERROR(VLOOKUP(B252,classifications!$A$3:$B$330,2,FALSE),VLOOKUP(B252,'higher class'!$A$2:$B$33,2,FALSE)),"")</f>
        <v>Urban with Major Conurbation</v>
      </c>
      <c r="D252" s="22" t="str">
        <f>VLOOKUP(B252,region!$A$1:$B$344,2,FALSE)</f>
        <v>L</v>
      </c>
      <c r="E252" s="17">
        <f>VLOOKUP(B252,worthwhileALL!$B$8:$N$431,VLOOKUP(frontsheet!$B$11,years!$A$1:$B$12,2,FALSE),FALSE)</f>
        <v>7.79</v>
      </c>
      <c r="F252" s="9"/>
      <c r="G252" s="9"/>
      <c r="H252" s="9"/>
      <c r="I252" s="21"/>
      <c r="M252" t="s">
        <v>264</v>
      </c>
      <c r="N252" t="str">
        <f>VLOOKUP(M252,class!A$1:B$370,2,FALSE)</f>
        <v>Shire district</v>
      </c>
      <c r="O252" s="22" t="str">
        <f>IFERROR(IFERROR(VLOOKUP(M252,classifications!$A$3:$B$340,2,FALSE),VLOOKUP(N252,'higher class'!$A$2:$B$33,2,FALSE)),"")</f>
        <v xml:space="preserve">Largely Rural (rural including hub towns 50-79%) </v>
      </c>
      <c r="P252" s="7">
        <f t="shared" si="21"/>
        <v>7.61</v>
      </c>
      <c r="Q252" s="49">
        <f t="shared" si="22"/>
        <v>37</v>
      </c>
      <c r="R252" s="49">
        <f t="shared" si="23"/>
        <v>37</v>
      </c>
      <c r="Z252" s="7"/>
    </row>
    <row r="253" spans="1:26" ht="14.4" x14ac:dyDescent="0.3">
      <c r="A253" s="22" t="s">
        <v>612</v>
      </c>
      <c r="B253" s="23" t="s">
        <v>299</v>
      </c>
      <c r="C253" s="22" t="str">
        <f>IFERROR(IFERROR(VLOOKUP(B253,classifications!$A$3:$B$330,2,FALSE),VLOOKUP(B253,'higher class'!$A$2:$B$33,2,FALSE)),"")</f>
        <v>Urban with Major Conurbation</v>
      </c>
      <c r="D253" s="22" t="str">
        <f>VLOOKUP(B253,region!$A$1:$B$344,2,FALSE)</f>
        <v>L</v>
      </c>
      <c r="E253" s="17">
        <f>VLOOKUP(B253,worthwhileALL!$B$8:$N$431,VLOOKUP(frontsheet!$B$11,years!$A$1:$B$12,2,FALSE),FALSE)</f>
        <v>7.5</v>
      </c>
      <c r="F253" s="9"/>
      <c r="G253" s="9"/>
      <c r="H253" s="9"/>
      <c r="I253" s="21"/>
      <c r="M253" t="s">
        <v>265</v>
      </c>
      <c r="N253" t="str">
        <f>VLOOKUP(M253,class!A$1:B$370,2,FALSE)</f>
        <v>Shire district</v>
      </c>
      <c r="O253" s="22" t="str">
        <f>IFERROR(IFERROR(VLOOKUP(M253,classifications!$A$3:$B$340,2,FALSE),VLOOKUP(N253,'higher class'!$A$2:$B$33,2,FALSE)),"")</f>
        <v>Urban with City and Town</v>
      </c>
      <c r="P253" s="7">
        <f t="shared" si="21"/>
        <v>8.0500000000000007</v>
      </c>
      <c r="Q253" s="49">
        <f t="shared" si="22"/>
        <v>10</v>
      </c>
      <c r="R253" s="49">
        <f t="shared" si="23"/>
        <v>10</v>
      </c>
      <c r="Z253" s="7"/>
    </row>
    <row r="254" spans="1:26" ht="14.4" x14ac:dyDescent="0.3">
      <c r="A254" s="22"/>
      <c r="B254" s="23"/>
      <c r="C254" s="22"/>
      <c r="D254" s="22"/>
      <c r="E254" s="9"/>
      <c r="F254" s="9"/>
      <c r="G254" s="9"/>
      <c r="H254" s="9"/>
      <c r="I254" s="21"/>
      <c r="M254" t="s">
        <v>266</v>
      </c>
      <c r="N254" t="str">
        <f>VLOOKUP(M254,class!A$1:B$370,2,FALSE)</f>
        <v>Metropolitan district</v>
      </c>
      <c r="O254" s="22" t="str">
        <f>IFERROR(IFERROR(VLOOKUP(M254,classifications!$A$3:$B$340,2,FALSE),VLOOKUP(N254,'higher class'!$A$2:$B$33,2,FALSE)),"")</f>
        <v>Urban with Major Conurbation</v>
      </c>
      <c r="P254" s="7">
        <f t="shared" si="21"/>
        <v>7.75</v>
      </c>
      <c r="Q254" s="49">
        <f t="shared" si="22"/>
        <v>23</v>
      </c>
      <c r="R254" s="49">
        <f t="shared" si="23"/>
        <v>23</v>
      </c>
      <c r="Z254" s="7"/>
    </row>
    <row r="255" spans="1:26" ht="14.4" x14ac:dyDescent="0.3">
      <c r="A255" s="19" t="s">
        <v>613</v>
      </c>
      <c r="B255" s="20" t="s">
        <v>614</v>
      </c>
      <c r="C255" s="45"/>
      <c r="D255" s="45"/>
      <c r="E255" s="17"/>
      <c r="F255" s="9"/>
      <c r="G255" s="9"/>
      <c r="H255" s="9"/>
      <c r="I255" s="21"/>
      <c r="M255" t="s">
        <v>267</v>
      </c>
      <c r="N255" t="str">
        <f>VLOOKUP(M255,class!A$1:B$370,2,FALSE)</f>
        <v>Unitary authority</v>
      </c>
      <c r="O255" s="22" t="str">
        <f>IFERROR(IFERROR(VLOOKUP(M255,classifications!$A$3:$B$340,2,FALSE),VLOOKUP(N255,'higher class'!$A$2:$B$33,2,FALSE)),"")</f>
        <v>Urban with City and Town</v>
      </c>
      <c r="P255" s="7">
        <f t="shared" si="21"/>
        <v>7.62</v>
      </c>
      <c r="Q255" s="49">
        <f t="shared" si="22"/>
        <v>69</v>
      </c>
      <c r="R255" s="49">
        <f t="shared" si="23"/>
        <v>69</v>
      </c>
      <c r="Z255" s="7"/>
    </row>
    <row r="256" spans="1:26" ht="14.4" x14ac:dyDescent="0.3">
      <c r="A256" s="22" t="s">
        <v>615</v>
      </c>
      <c r="B256" s="23" t="s">
        <v>34</v>
      </c>
      <c r="C256" s="22" t="str">
        <f>IFERROR(IFERROR(VLOOKUP(B256,classifications!$A$3:$B$330,2,FALSE),VLOOKUP(B256,'higher class'!$A$2:$B$33,2,FALSE)),"")</f>
        <v>Urban with City and Town</v>
      </c>
      <c r="D256" s="22" t="str">
        <f>VLOOKUP(B256,region!$A$1:$B$344,2,FALSE)</f>
        <v>SE</v>
      </c>
      <c r="E256" s="17">
        <f>VLOOKUP(B256,worthwhileALL!$B$8:$N$431,VLOOKUP(frontsheet!$B$11,years!$A$1:$B$12,2,FALSE),FALSE)</f>
        <v>7.74</v>
      </c>
      <c r="F256" s="9"/>
      <c r="G256" s="9"/>
      <c r="H256" s="9"/>
      <c r="I256" s="21"/>
      <c r="M256" t="s">
        <v>268</v>
      </c>
      <c r="N256" t="str">
        <f>VLOOKUP(M256,class!A$1:B$370,2,FALSE)</f>
        <v>Unitary authority</v>
      </c>
      <c r="O256" s="22" t="str">
        <f>IFERROR(IFERROR(VLOOKUP(M256,classifications!$A$3:$B$340,2,FALSE),VLOOKUP(N256,'higher class'!$A$2:$B$33,2,FALSE)),"")</f>
        <v>Urban with City and Town</v>
      </c>
      <c r="P256" s="7">
        <f t="shared" si="21"/>
        <v>7.59</v>
      </c>
      <c r="Q256" s="49">
        <f t="shared" si="22"/>
        <v>74</v>
      </c>
      <c r="R256" s="49">
        <f t="shared" si="23"/>
        <v>74</v>
      </c>
      <c r="Z256" s="7"/>
    </row>
    <row r="257" spans="1:26" ht="14.4" x14ac:dyDescent="0.3">
      <c r="A257" s="22" t="s">
        <v>616</v>
      </c>
      <c r="B257" s="23" t="s">
        <v>40</v>
      </c>
      <c r="C257" s="22" t="str">
        <f>IFERROR(IFERROR(VLOOKUP(B257,classifications!$A$3:$B$330,2,FALSE),VLOOKUP(B257,'higher class'!$A$2:$B$33,2,FALSE)),"")</f>
        <v>Urban with City and Town</v>
      </c>
      <c r="D257" s="22" t="str">
        <f>VLOOKUP(B257,region!$A$1:$B$344,2,FALSE)</f>
        <v>SE</v>
      </c>
      <c r="E257" s="17">
        <f>VLOOKUP(B257,worthwhileALL!$B$8:$N$431,VLOOKUP(frontsheet!$B$11,years!$A$1:$B$12,2,FALSE),FALSE)</f>
        <v>7.67</v>
      </c>
      <c r="F257" s="9"/>
      <c r="G257" s="9"/>
      <c r="H257" s="9"/>
      <c r="I257" s="21"/>
      <c r="M257" t="s">
        <v>269</v>
      </c>
      <c r="N257" t="str">
        <f>VLOOKUP(M257,class!A$1:B$370,2,FALSE)</f>
        <v>Shire district</v>
      </c>
      <c r="O257" s="22" t="str">
        <f>IFERROR(IFERROR(VLOOKUP(M257,classifications!$A$3:$B$340,2,FALSE),VLOOKUP(N257,'higher class'!$A$2:$B$33,2,FALSE)),"")</f>
        <v xml:space="preserve">Mainly Rural (rural including hub towns &gt;=80%) </v>
      </c>
      <c r="P257" s="7">
        <f t="shared" si="21"/>
        <v>7.77</v>
      </c>
      <c r="Q257" s="49">
        <f t="shared" si="22"/>
        <v>32</v>
      </c>
      <c r="R257" s="49">
        <f t="shared" si="23"/>
        <v>32</v>
      </c>
      <c r="Z257" s="7"/>
    </row>
    <row r="258" spans="1:26" ht="14.4" x14ac:dyDescent="0.3">
      <c r="A258" s="22" t="s">
        <v>617</v>
      </c>
      <c r="B258" s="23" t="s">
        <v>144</v>
      </c>
      <c r="C258" s="22" t="str">
        <f>IFERROR(IFERROR(VLOOKUP(B258,classifications!$A$3:$B$330,2,FALSE),VLOOKUP(B258,'higher class'!$A$2:$B$33,2,FALSE)),"")</f>
        <v xml:space="preserve">Mainly Rural (rural including hub towns &gt;=80%) </v>
      </c>
      <c r="D258" s="22" t="str">
        <f>VLOOKUP(B258,region!$A$1:$B$344,2,FALSE)</f>
        <v>SE</v>
      </c>
      <c r="E258" s="17">
        <f>VLOOKUP(B258,worthwhileALL!$B$8:$N$431,VLOOKUP(frontsheet!$B$11,years!$A$1:$B$12,2,FALSE),FALSE)</f>
        <v>7.68</v>
      </c>
      <c r="F258" s="9"/>
      <c r="G258" s="9"/>
      <c r="H258" s="9"/>
      <c r="I258" s="21"/>
      <c r="M258" t="s">
        <v>270</v>
      </c>
      <c r="N258" t="str">
        <f>VLOOKUP(M258,class!A$1:B$370,2,FALSE)</f>
        <v>Shire district</v>
      </c>
      <c r="O258" s="22" t="str">
        <f>IFERROR(IFERROR(VLOOKUP(M258,classifications!$A$3:$B$340,2,FALSE),VLOOKUP(N258,'higher class'!$A$2:$B$33,2,FALSE)),"")</f>
        <v>Urban with Significant Rural (rural including hub towns 26-49%)</v>
      </c>
      <c r="P258" s="7">
        <f t="shared" si="21"/>
        <v>7.7</v>
      </c>
      <c r="Q258" s="49">
        <f t="shared" si="22"/>
        <v>35</v>
      </c>
      <c r="R258" s="49">
        <f t="shared" si="23"/>
        <v>35</v>
      </c>
      <c r="Z258" s="7"/>
    </row>
    <row r="259" spans="1:26" ht="14.4" x14ac:dyDescent="0.3">
      <c r="A259" s="22" t="s">
        <v>618</v>
      </c>
      <c r="B259" s="23" t="s">
        <v>169</v>
      </c>
      <c r="C259" s="22" t="str">
        <f>IFERROR(IFERROR(VLOOKUP(B259,classifications!$A$3:$B$330,2,FALSE),VLOOKUP(B259,'higher class'!$A$2:$B$33,2,FALSE)),"")</f>
        <v>Urban with City and Town</v>
      </c>
      <c r="D259" s="22" t="str">
        <f>VLOOKUP(B259,region!$A$1:$B$344,2,FALSE)</f>
        <v>SE</v>
      </c>
      <c r="E259" s="17">
        <f>VLOOKUP(B259,worthwhileALL!$B$8:$N$431,VLOOKUP(frontsheet!$B$11,years!$A$1:$B$12,2,FALSE),FALSE)</f>
        <v>7.8</v>
      </c>
      <c r="F259" s="9"/>
      <c r="G259" s="9"/>
      <c r="H259" s="9"/>
      <c r="I259" s="21"/>
      <c r="M259" t="s">
        <v>272</v>
      </c>
      <c r="N259" t="str">
        <f>VLOOKUP(M259,class!A$1:B$370,2,FALSE)</f>
        <v>Metropolitan district</v>
      </c>
      <c r="O259" s="22" t="str">
        <f>IFERROR(IFERROR(VLOOKUP(M259,classifications!$A$3:$B$340,2,FALSE),VLOOKUP(N259,'higher class'!$A$2:$B$33,2,FALSE)),"")</f>
        <v>Urban with Major Conurbation</v>
      </c>
      <c r="P259" s="7">
        <f t="shared" si="21"/>
        <v>7.72</v>
      </c>
      <c r="Q259" s="49">
        <f t="shared" si="22"/>
        <v>31</v>
      </c>
      <c r="R259" s="49">
        <f t="shared" si="23"/>
        <v>31</v>
      </c>
      <c r="Z259" s="7"/>
    </row>
    <row r="260" spans="1:26" ht="14.4" x14ac:dyDescent="0.3">
      <c r="A260" s="22" t="s">
        <v>619</v>
      </c>
      <c r="B260" s="23" t="s">
        <v>177</v>
      </c>
      <c r="C260" s="22" t="str">
        <f>IFERROR(IFERROR(VLOOKUP(B260,classifications!$A$3:$B$330,2,FALSE),VLOOKUP(B260,'higher class'!$A$2:$B$33,2,FALSE)),"")</f>
        <v>Urban with City and Town</v>
      </c>
      <c r="D260" s="22" t="str">
        <f>VLOOKUP(B260,region!$A$1:$B$344,2,FALSE)</f>
        <v>SE</v>
      </c>
      <c r="E260" s="17">
        <f>VLOOKUP(B260,worthwhileALL!$B$8:$N$431,VLOOKUP(frontsheet!$B$11,years!$A$1:$B$12,2,FALSE),FALSE)</f>
        <v>7.7</v>
      </c>
      <c r="F260" s="9"/>
      <c r="G260" s="9"/>
      <c r="H260" s="9"/>
      <c r="I260" s="21"/>
      <c r="M260" t="s">
        <v>273</v>
      </c>
      <c r="N260" t="str">
        <f>VLOOKUP(M260,class!A$1:B$370,2,FALSE)</f>
        <v>Shire district</v>
      </c>
      <c r="O260" s="22" t="str">
        <f>IFERROR(IFERROR(VLOOKUP(M260,classifications!$A$3:$B$340,2,FALSE),VLOOKUP(N260,'higher class'!$A$2:$B$33,2,FALSE)),"")</f>
        <v>Urban with City and Town</v>
      </c>
      <c r="P260" s="7">
        <f t="shared" si="21"/>
        <v>7.8</v>
      </c>
      <c r="Q260" s="49">
        <f t="shared" si="22"/>
        <v>34</v>
      </c>
      <c r="R260" s="49">
        <f t="shared" si="23"/>
        <v>34</v>
      </c>
      <c r="Z260" s="7"/>
    </row>
    <row r="261" spans="1:26" ht="14.4" x14ac:dyDescent="0.3">
      <c r="A261" s="22" t="s">
        <v>620</v>
      </c>
      <c r="B261" s="23" t="s">
        <v>208</v>
      </c>
      <c r="C261" s="22" t="str">
        <f>IFERROR(IFERROR(VLOOKUP(B261,classifications!$A$3:$B$330,2,FALSE),VLOOKUP(B261,'higher class'!$A$2:$B$33,2,FALSE)),"")</f>
        <v>Urban with City and Town</v>
      </c>
      <c r="D261" s="22" t="str">
        <f>VLOOKUP(B261,region!$A$1:$B$344,2,FALSE)</f>
        <v>SE</v>
      </c>
      <c r="E261" s="17">
        <f>VLOOKUP(B261,worthwhileALL!$B$8:$N$431,VLOOKUP(frontsheet!$B$11,years!$A$1:$B$12,2,FALSE),FALSE)</f>
        <v>7.74</v>
      </c>
      <c r="F261" s="9"/>
      <c r="G261" s="9"/>
      <c r="H261" s="9"/>
      <c r="I261" s="21"/>
      <c r="M261" t="s">
        <v>274</v>
      </c>
      <c r="N261" t="str">
        <f>VLOOKUP(M261,class!A$1:B$370,2,FALSE)</f>
        <v>London borough</v>
      </c>
      <c r="O261" s="22" t="str">
        <f>IFERROR(IFERROR(VLOOKUP(M261,classifications!$A$3:$B$340,2,FALSE),VLOOKUP(N261,'higher class'!$A$2:$B$33,2,FALSE)),"")</f>
        <v>Urban with Major Conurbation</v>
      </c>
      <c r="P261" s="7">
        <f t="shared" si="21"/>
        <v>7.79</v>
      </c>
      <c r="Q261" s="49">
        <f t="shared" si="22"/>
        <v>21</v>
      </c>
      <c r="R261" s="49">
        <f t="shared" si="23"/>
        <v>21</v>
      </c>
      <c r="Z261" s="7"/>
    </row>
    <row r="262" spans="1:26" ht="14.4" x14ac:dyDescent="0.3">
      <c r="A262" s="22" t="s">
        <v>621</v>
      </c>
      <c r="B262" s="23" t="s">
        <v>211</v>
      </c>
      <c r="C262" s="22" t="str">
        <f>IFERROR(IFERROR(VLOOKUP(B262,classifications!$A$3:$B$330,2,FALSE),VLOOKUP(B262,'higher class'!$A$2:$B$33,2,FALSE)),"")</f>
        <v>Urban with City and Town</v>
      </c>
      <c r="D262" s="22" t="str">
        <f>VLOOKUP(B262,region!$A$1:$B$344,2,FALSE)</f>
        <v>SE</v>
      </c>
      <c r="E262" s="17">
        <f>VLOOKUP(B262,worthwhileALL!$B$8:$N$431,VLOOKUP(frontsheet!$B$11,years!$A$1:$B$12,2,FALSE),FALSE)</f>
        <v>7.75</v>
      </c>
      <c r="F262" s="9"/>
      <c r="G262" s="9"/>
      <c r="H262" s="9"/>
      <c r="I262" s="21"/>
      <c r="M262" t="s">
        <v>275</v>
      </c>
      <c r="N262" t="str">
        <f>VLOOKUP(M262,class!A$1:B$370,2,FALSE)</f>
        <v>Shire district</v>
      </c>
      <c r="O262" s="22" t="str">
        <f>IFERROR(IFERROR(VLOOKUP(M262,classifications!$A$3:$B$340,2,FALSE),VLOOKUP(N262,'higher class'!$A$2:$B$33,2,FALSE)),"")</f>
        <v xml:space="preserve">Largely Rural (rural including hub towns 50-79%) </v>
      </c>
      <c r="P262" s="7">
        <f t="shared" si="21"/>
        <v>7.66</v>
      </c>
      <c r="Q262" s="49">
        <f t="shared" si="22"/>
        <v>33</v>
      </c>
      <c r="R262" s="49">
        <f t="shared" si="23"/>
        <v>33</v>
      </c>
      <c r="Z262" s="7"/>
    </row>
    <row r="263" spans="1:26" ht="14.4" x14ac:dyDescent="0.3">
      <c r="A263" s="22" t="s">
        <v>622</v>
      </c>
      <c r="B263" s="23" t="s">
        <v>239</v>
      </c>
      <c r="C263" s="22" t="str">
        <f>IFERROR(IFERROR(VLOOKUP(B263,classifications!$A$3:$B$330,2,FALSE),VLOOKUP(B263,'higher class'!$A$2:$B$33,2,FALSE)),"")</f>
        <v>Urban with City and Town</v>
      </c>
      <c r="D263" s="22" t="str">
        <f>VLOOKUP(B263,region!$A$1:$B$344,2,FALSE)</f>
        <v>SE</v>
      </c>
      <c r="E263" s="17">
        <f>VLOOKUP(B263,worthwhileALL!$B$8:$N$431,VLOOKUP(frontsheet!$B$11,years!$A$1:$B$12,2,FALSE),FALSE)</f>
        <v>7.64</v>
      </c>
      <c r="F263" s="9"/>
      <c r="G263" s="9"/>
      <c r="H263" s="9"/>
      <c r="I263" s="21"/>
      <c r="M263" t="s">
        <v>276</v>
      </c>
      <c r="N263" t="str">
        <f>VLOOKUP(M263,class!A$1:B$370,2,FALSE)</f>
        <v>Unitary authority</v>
      </c>
      <c r="O263" s="22" t="str">
        <f>IFERROR(IFERROR(VLOOKUP(M263,classifications!$A$3:$B$340,2,FALSE),VLOOKUP(N263,'higher class'!$A$2:$B$33,2,FALSE)),"")</f>
        <v>Urban with City and Town</v>
      </c>
      <c r="P263" s="7">
        <f t="shared" si="21"/>
        <v>7.71</v>
      </c>
      <c r="Q263" s="49">
        <f t="shared" si="22"/>
        <v>53</v>
      </c>
      <c r="R263" s="49">
        <f t="shared" si="23"/>
        <v>53</v>
      </c>
      <c r="Z263" s="7"/>
    </row>
    <row r="264" spans="1:26" ht="14.4" x14ac:dyDescent="0.3">
      <c r="A264" s="22" t="s">
        <v>623</v>
      </c>
      <c r="B264" s="23" t="s">
        <v>256</v>
      </c>
      <c r="C264" s="22" t="str">
        <f>IFERROR(IFERROR(VLOOKUP(B264,classifications!$A$3:$B$330,2,FALSE),VLOOKUP(B264,'higher class'!$A$2:$B$33,2,FALSE)),"")</f>
        <v>Urban with City and Town</v>
      </c>
      <c r="D264" s="22" t="str">
        <f>VLOOKUP(B264,region!$A$1:$B$344,2,FALSE)</f>
        <v>SE</v>
      </c>
      <c r="E264" s="17">
        <f>VLOOKUP(B264,worthwhileALL!$B$8:$N$431,VLOOKUP(frontsheet!$B$11,years!$A$1:$B$12,2,FALSE),FALSE)</f>
        <v>7.54</v>
      </c>
      <c r="F264" s="9"/>
      <c r="G264" s="9"/>
      <c r="H264" s="9"/>
      <c r="I264" s="21"/>
      <c r="M264" t="s">
        <v>277</v>
      </c>
      <c r="N264" t="str">
        <f>VLOOKUP(M264,class!A$1:B$370,2,FALSE)</f>
        <v>Metropolitan district</v>
      </c>
      <c r="O264" s="22" t="str">
        <f>IFERROR(IFERROR(VLOOKUP(M264,classifications!$A$3:$B$340,2,FALSE),VLOOKUP(N264,'higher class'!$A$2:$B$33,2,FALSE)),"")</f>
        <v>Urban with Major Conurbation</v>
      </c>
      <c r="P264" s="7">
        <f t="shared" ref="P264:P314" si="24">VLOOKUP($M264,$B$7:$E$431,4,FALSE)</f>
        <v>7.74</v>
      </c>
      <c r="Q264" s="49">
        <f t="shared" si="22"/>
        <v>28</v>
      </c>
      <c r="R264" s="49">
        <f t="shared" si="23"/>
        <v>28</v>
      </c>
      <c r="Z264" s="7"/>
    </row>
    <row r="265" spans="1:26" ht="14.4" x14ac:dyDescent="0.3">
      <c r="A265" s="22" t="s">
        <v>624</v>
      </c>
      <c r="B265" s="23" t="s">
        <v>309</v>
      </c>
      <c r="C265" s="22" t="str">
        <f>IFERROR(IFERROR(VLOOKUP(B265,classifications!$A$3:$B$330,2,FALSE),VLOOKUP(B265,'higher class'!$A$2:$B$33,2,FALSE)),"")</f>
        <v>Urban with Significant Rural (rural including hub towns 26-49%)</v>
      </c>
      <c r="D265" s="22" t="str">
        <f>VLOOKUP(B265,region!$A$1:$B$344,2,FALSE)</f>
        <v>SE</v>
      </c>
      <c r="E265" s="17">
        <f>VLOOKUP(B265,worthwhileALL!$B$8:$N$431,VLOOKUP(frontsheet!$B$11,years!$A$1:$B$12,2,FALSE),FALSE)</f>
        <v>7.65</v>
      </c>
      <c r="F265" s="9"/>
      <c r="G265" s="9"/>
      <c r="H265" s="9"/>
      <c r="I265" s="21"/>
      <c r="M265" t="s">
        <v>278</v>
      </c>
      <c r="N265" t="str">
        <f>VLOOKUP(M265,class!A$1:B$370,2,FALSE)</f>
        <v>Shire district</v>
      </c>
      <c r="O265" s="22" t="str">
        <f>IFERROR(IFERROR(VLOOKUP(M265,classifications!$A$3:$B$340,2,FALSE),VLOOKUP(N265,'higher class'!$A$2:$B$33,2,FALSE)),"")</f>
        <v>Urban with City and Town</v>
      </c>
      <c r="P265" s="7">
        <f t="shared" si="24"/>
        <v>7.8</v>
      </c>
      <c r="Q265" s="49">
        <f t="shared" si="22"/>
        <v>34</v>
      </c>
      <c r="R265" s="49">
        <f t="shared" si="23"/>
        <v>34</v>
      </c>
      <c r="Z265" s="7"/>
    </row>
    <row r="266" spans="1:26" ht="14.4" x14ac:dyDescent="0.3">
      <c r="A266" s="22" t="s">
        <v>625</v>
      </c>
      <c r="B266" s="23" t="s">
        <v>321</v>
      </c>
      <c r="C266" s="22" t="str">
        <f>IFERROR(IFERROR(VLOOKUP(B266,classifications!$A$3:$B$330,2,FALSE),VLOOKUP(B266,'higher class'!$A$2:$B$33,2,FALSE)),"")</f>
        <v>Urban with City and Town</v>
      </c>
      <c r="D266" s="22" t="str">
        <f>VLOOKUP(B266,region!$A$1:$B$344,2,FALSE)</f>
        <v>SE</v>
      </c>
      <c r="E266" s="17">
        <f>VLOOKUP(B266,worthwhileALL!$B$8:$N$431,VLOOKUP(frontsheet!$B$11,years!$A$1:$B$12,2,FALSE),FALSE)</f>
        <v>7.7</v>
      </c>
      <c r="F266" s="9"/>
      <c r="G266" s="9"/>
      <c r="H266" s="9"/>
      <c r="I266" s="21"/>
      <c r="M266" t="s">
        <v>279</v>
      </c>
      <c r="N266" t="str">
        <f>VLOOKUP(M266,class!A$1:B$370,2,FALSE)</f>
        <v>Shire district</v>
      </c>
      <c r="O266" s="22" t="str">
        <f>IFERROR(IFERROR(VLOOKUP(M266,classifications!$A$3:$B$340,2,FALSE),VLOOKUP(N266,'higher class'!$A$2:$B$33,2,FALSE)),"")</f>
        <v>Urban with Significant Rural (rural including hub towns 26-49%)</v>
      </c>
      <c r="P266" s="7">
        <f t="shared" si="24"/>
        <v>7.69</v>
      </c>
      <c r="Q266" s="49">
        <f t="shared" si="22"/>
        <v>38</v>
      </c>
      <c r="R266" s="49">
        <f t="shared" si="23"/>
        <v>38</v>
      </c>
      <c r="Z266" s="7"/>
    </row>
    <row r="267" spans="1:26" ht="14.4" x14ac:dyDescent="0.3">
      <c r="A267" s="22" t="s">
        <v>626</v>
      </c>
      <c r="B267" s="23" t="s">
        <v>324</v>
      </c>
      <c r="C267" s="22" t="str">
        <f>IFERROR(IFERROR(VLOOKUP(B267,classifications!$A$3:$B$330,2,FALSE),VLOOKUP(B267,'higher class'!$A$2:$B$33,2,FALSE)),"")</f>
        <v>Urban with City and Town</v>
      </c>
      <c r="D267" s="22" t="str">
        <f>VLOOKUP(B267,region!$A$1:$B$344,2,FALSE)</f>
        <v>SE</v>
      </c>
      <c r="E267" s="17">
        <f>VLOOKUP(B267,worthwhileALL!$B$8:$N$431,VLOOKUP(frontsheet!$B$11,years!$A$1:$B$12,2,FALSE),FALSE)</f>
        <v>7.73</v>
      </c>
      <c r="F267" s="9"/>
      <c r="G267" s="9"/>
      <c r="H267" s="9"/>
      <c r="I267" s="21"/>
      <c r="M267" t="s">
        <v>281</v>
      </c>
      <c r="N267" t="str">
        <f>VLOOKUP(M267,class!A$1:B$370,2,FALSE)</f>
        <v>Shire district</v>
      </c>
      <c r="O267" s="22" t="str">
        <f>IFERROR(IFERROR(VLOOKUP(M267,classifications!$A$3:$B$340,2,FALSE),VLOOKUP(N267,'higher class'!$A$2:$B$33,2,FALSE)),"")</f>
        <v xml:space="preserve">Largely Rural (rural including hub towns 50-79%) </v>
      </c>
      <c r="P267" s="7">
        <f t="shared" si="24"/>
        <v>7.56</v>
      </c>
      <c r="Q267" s="49">
        <f t="shared" si="22"/>
        <v>38</v>
      </c>
      <c r="R267" s="49">
        <f t="shared" si="23"/>
        <v>38</v>
      </c>
      <c r="Z267" s="7"/>
    </row>
    <row r="268" spans="1:26" ht="14.4" x14ac:dyDescent="0.3">
      <c r="A268" s="22" t="s">
        <v>627</v>
      </c>
      <c r="B268" s="23" t="s">
        <v>885</v>
      </c>
      <c r="C268" s="22" t="str">
        <f>IFERROR(IFERROR(VLOOKUP(B268,classifications!$A$3:$B$330,2,FALSE),VLOOKUP(B268,'higher class'!$A$2:$B$33,2,FALSE)),"")</f>
        <v>Urban with Significant Rural (rural including hub towns 26-49%)</v>
      </c>
      <c r="D268" s="22" t="str">
        <f>VLOOKUP(B268,region!$A$1:$B$344,2,FALSE)</f>
        <v>SE</v>
      </c>
      <c r="E268" s="17">
        <f>VLOOKUP(B268,worthwhileALL!$B$8:$N$431,VLOOKUP(frontsheet!$B$11,years!$A$1:$B$12,2,FALSE),FALSE)</f>
        <v>7.84</v>
      </c>
      <c r="F268" s="9"/>
      <c r="G268" s="9"/>
      <c r="H268" s="9"/>
      <c r="I268" s="21"/>
      <c r="M268" t="s">
        <v>282</v>
      </c>
      <c r="N268" t="str">
        <f>VLOOKUP(M268,class!A$1:B$370,2,FALSE)</f>
        <v>Unitary authority</v>
      </c>
      <c r="O268" s="22" t="str">
        <f>IFERROR(IFERROR(VLOOKUP(M268,classifications!$A$3:$B$340,2,FALSE),VLOOKUP(N268,'higher class'!$A$2:$B$33,2,FALSE)),"")</f>
        <v>Urban with City and Town</v>
      </c>
      <c r="P268" s="7">
        <f t="shared" si="24"/>
        <v>7.83</v>
      </c>
      <c r="Q268" s="49">
        <f t="shared" si="22"/>
        <v>30</v>
      </c>
      <c r="R268" s="49">
        <f t="shared" si="23"/>
        <v>30</v>
      </c>
      <c r="Z268" s="7"/>
    </row>
    <row r="269" spans="1:26" ht="14.4" x14ac:dyDescent="0.3">
      <c r="A269" s="22" t="s">
        <v>628</v>
      </c>
      <c r="B269" s="23" t="s">
        <v>337</v>
      </c>
      <c r="C269" s="22" t="str">
        <f>IFERROR(IFERROR(VLOOKUP(B269,classifications!$A$3:$B$330,2,FALSE),VLOOKUP(B269,'higher class'!$A$2:$B$33,2,FALSE)),"")</f>
        <v>Urban with Significant Rural</v>
      </c>
      <c r="D269" s="22" t="str">
        <f>VLOOKUP(B269,region!$A$1:$B$344,2,FALSE)</f>
        <v>SE</v>
      </c>
      <c r="E269" s="17">
        <f>VLOOKUP(B269,worthwhileALL!$B$8:$N$431,VLOOKUP(frontsheet!$B$11,years!$A$1:$B$12,2,FALSE),FALSE)</f>
        <v>7.71</v>
      </c>
      <c r="F269" s="9"/>
      <c r="G269" s="9"/>
      <c r="H269" s="9"/>
      <c r="I269" s="21"/>
      <c r="M269" t="s">
        <v>283</v>
      </c>
      <c r="N269" t="str">
        <f>VLOOKUP(M269,class!A$1:B$370,2,FALSE)</f>
        <v>Shire district</v>
      </c>
      <c r="O269" s="22" t="str">
        <f>IFERROR(IFERROR(VLOOKUP(M269,classifications!$A$3:$B$340,2,FALSE),VLOOKUP(N269,'higher class'!$A$2:$B$33,2,FALSE)),"")</f>
        <v xml:space="preserve">Largely Rural (rural including hub towns 50-79%) </v>
      </c>
      <c r="P269" s="7">
        <f t="shared" si="24"/>
        <v>7.51</v>
      </c>
      <c r="Q269" s="49">
        <f t="shared" si="22"/>
        <v>41</v>
      </c>
      <c r="R269" s="49">
        <f t="shared" si="23"/>
        <v>41</v>
      </c>
      <c r="Z269" s="7"/>
    </row>
    <row r="270" spans="1:26" ht="14.4" x14ac:dyDescent="0.3">
      <c r="A270" s="22" t="s">
        <v>629</v>
      </c>
      <c r="B270" s="23" t="s">
        <v>98</v>
      </c>
      <c r="C270" s="22" t="str">
        <f>IFERROR(IFERROR(VLOOKUP(B270,classifications!$A$3:$B$330,2,FALSE),VLOOKUP(B270,'higher class'!$A$2:$B$33,2,FALSE)),"")</f>
        <v>Urban with City and Town</v>
      </c>
      <c r="D270" s="22" t="str">
        <f>VLOOKUP(B270,region!$A$1:$B$344,2,FALSE)</f>
        <v>SE</v>
      </c>
      <c r="E270" s="17">
        <f>VLOOKUP(B270,worthwhileALL!$B$8:$N$431,VLOOKUP(frontsheet!$B$11,years!$A$1:$B$12,2,FALSE),FALSE)</f>
        <v>7.22</v>
      </c>
      <c r="F270" s="9"/>
      <c r="G270" s="9"/>
      <c r="H270" s="9"/>
      <c r="I270" s="21"/>
      <c r="M270" t="s">
        <v>284</v>
      </c>
      <c r="N270" t="str">
        <f>VLOOKUP(M270,class!A$1:B$370,2,FALSE)</f>
        <v>Shire district</v>
      </c>
      <c r="O270" s="22" t="str">
        <f>IFERROR(IFERROR(VLOOKUP(M270,classifications!$A$3:$B$340,2,FALSE),VLOOKUP(N270,'higher class'!$A$2:$B$33,2,FALSE)),"")</f>
        <v>Urban with Significant Rural (rural including hub towns 26-49%)</v>
      </c>
      <c r="P270" s="7">
        <f t="shared" si="24"/>
        <v>7.91</v>
      </c>
      <c r="Q270" s="49">
        <f t="shared" si="22"/>
        <v>18</v>
      </c>
      <c r="R270" s="49">
        <f t="shared" si="23"/>
        <v>18</v>
      </c>
      <c r="Z270" s="7"/>
    </row>
    <row r="271" spans="1:26" ht="14.4" x14ac:dyDescent="0.3">
      <c r="A271" s="22" t="s">
        <v>630</v>
      </c>
      <c r="B271" s="23" t="s">
        <v>131</v>
      </c>
      <c r="C271" s="22" t="str">
        <f>IFERROR(IFERROR(VLOOKUP(B271,classifications!$A$3:$B$330,2,FALSE),VLOOKUP(B271,'higher class'!$A$2:$B$33,2,FALSE)),"")</f>
        <v>Urban with City and Town</v>
      </c>
      <c r="D271" s="22" t="str">
        <f>VLOOKUP(B271,region!$A$1:$B$344,2,FALSE)</f>
        <v>SE</v>
      </c>
      <c r="E271" s="17">
        <f>VLOOKUP(B271,worthwhileALL!$B$8:$N$431,VLOOKUP(frontsheet!$B$11,years!$A$1:$B$12,2,FALSE),FALSE)</f>
        <v>7.26</v>
      </c>
      <c r="F271" s="9"/>
      <c r="G271" s="9"/>
      <c r="H271" s="9"/>
      <c r="I271" s="21"/>
      <c r="M271" t="s">
        <v>285</v>
      </c>
      <c r="N271" t="str">
        <f>VLOOKUP(M271,class!A$1:B$370,2,FALSE)</f>
        <v>Shire district</v>
      </c>
      <c r="O271" s="22" t="str">
        <f>IFERROR(IFERROR(VLOOKUP(M271,classifications!$A$3:$B$340,2,FALSE),VLOOKUP(N271,'higher class'!$A$2:$B$33,2,FALSE)),"")</f>
        <v xml:space="preserve">Largely Rural (rural including hub towns 50-79%) </v>
      </c>
      <c r="P271" s="7">
        <f t="shared" si="24"/>
        <v>7.7</v>
      </c>
      <c r="Q271" s="49">
        <f t="shared" si="22"/>
        <v>28</v>
      </c>
      <c r="R271" s="49">
        <f t="shared" si="23"/>
        <v>28</v>
      </c>
      <c r="Z271" s="7"/>
    </row>
    <row r="272" spans="1:26" ht="14.4" x14ac:dyDescent="0.3">
      <c r="A272" s="22" t="s">
        <v>631</v>
      </c>
      <c r="B272" s="23" t="s">
        <v>158</v>
      </c>
      <c r="C272" s="22" t="str">
        <f>IFERROR(IFERROR(VLOOKUP(B272,classifications!$A$3:$B$330,2,FALSE),VLOOKUP(B272,'higher class'!$A$2:$B$33,2,FALSE)),"")</f>
        <v>Urban with Significant Rural (rural including hub towns 26-49%)</v>
      </c>
      <c r="D272" s="22" t="str">
        <f>VLOOKUP(B272,region!$A$1:$B$344,2,FALSE)</f>
        <v>SE</v>
      </c>
      <c r="E272" s="17">
        <f>VLOOKUP(B272,worthwhileALL!$B$8:$N$431,VLOOKUP(frontsheet!$B$11,years!$A$1:$B$12,2,FALSE),FALSE)</f>
        <v>7.88</v>
      </c>
      <c r="F272" s="9"/>
      <c r="G272" s="9"/>
      <c r="H272" s="9"/>
      <c r="I272" s="21"/>
      <c r="M272" t="s">
        <v>286</v>
      </c>
      <c r="N272" t="str">
        <f>VLOOKUP(M272,class!A$1:B$370,2,FALSE)</f>
        <v>Shire district</v>
      </c>
      <c r="O272" s="22" t="str">
        <f>IFERROR(IFERROR(VLOOKUP(M272,classifications!$A$3:$B$340,2,FALSE),VLOOKUP(N272,'higher class'!$A$2:$B$33,2,FALSE)),"")</f>
        <v>Urban with City and Town</v>
      </c>
      <c r="P272" s="7">
        <f t="shared" si="24"/>
        <v>7.86</v>
      </c>
      <c r="Q272" s="49">
        <f t="shared" si="22"/>
        <v>27</v>
      </c>
      <c r="R272" s="49">
        <f t="shared" si="23"/>
        <v>27</v>
      </c>
      <c r="Z272" s="7"/>
    </row>
    <row r="273" spans="1:26" ht="14.4" x14ac:dyDescent="0.3">
      <c r="A273" s="22" t="s">
        <v>632</v>
      </c>
      <c r="B273" s="23" t="s">
        <v>222</v>
      </c>
      <c r="C273" s="22" t="str">
        <f>IFERROR(IFERROR(VLOOKUP(B273,classifications!$A$3:$B$330,2,FALSE),VLOOKUP(B273,'higher class'!$A$2:$B$33,2,FALSE)),"")</f>
        <v xml:space="preserve">Largely Rural (rural including hub towns 50-79%) </v>
      </c>
      <c r="D273" s="22" t="str">
        <f>VLOOKUP(B273,region!$A$1:$B$344,2,FALSE)</f>
        <v>SE</v>
      </c>
      <c r="E273" s="17">
        <f>VLOOKUP(B273,worthwhileALL!$B$8:$N$431,VLOOKUP(frontsheet!$B$11,years!$A$1:$B$12,2,FALSE),FALSE)</f>
        <v>7.9</v>
      </c>
      <c r="F273" s="9"/>
      <c r="G273" s="9"/>
      <c r="H273" s="9"/>
      <c r="I273" s="21"/>
      <c r="M273" t="s">
        <v>287</v>
      </c>
      <c r="N273" t="str">
        <f>VLOOKUP(M273,class!A$1:B$370,2,FALSE)</f>
        <v>Shire district</v>
      </c>
      <c r="O273" s="22" t="str">
        <f>IFERROR(IFERROR(VLOOKUP(M273,classifications!$A$3:$B$340,2,FALSE),VLOOKUP(N273,'higher class'!$A$2:$B$33,2,FALSE)),"")</f>
        <v>Urban with Major Conurbation</v>
      </c>
      <c r="P273" s="7">
        <f t="shared" si="24"/>
        <v>6.95</v>
      </c>
      <c r="Q273" s="49">
        <f t="shared" si="22"/>
        <v>74</v>
      </c>
      <c r="R273" s="49">
        <f t="shared" si="23"/>
        <v>74</v>
      </c>
      <c r="Z273" s="7"/>
    </row>
    <row r="274" spans="1:26" ht="14.4" x14ac:dyDescent="0.3">
      <c r="A274" s="22" t="s">
        <v>633</v>
      </c>
      <c r="B274" s="23" t="s">
        <v>306</v>
      </c>
      <c r="C274" s="22" t="str">
        <f>IFERROR(IFERROR(VLOOKUP(B274,classifications!$A$3:$B$330,2,FALSE),VLOOKUP(B274,'higher class'!$A$2:$B$33,2,FALSE)),"")</f>
        <v xml:space="preserve">Mainly Rural (rural including hub towns &gt;=80%) </v>
      </c>
      <c r="D274" s="22" t="str">
        <f>VLOOKUP(B274,region!$A$1:$B$344,2,FALSE)</f>
        <v>SE</v>
      </c>
      <c r="E274" s="17">
        <f>VLOOKUP(B274,worthwhileALL!$B$8:$N$431,VLOOKUP(frontsheet!$B$11,years!$A$1:$B$12,2,FALSE),FALSE)</f>
        <v>8.0500000000000007</v>
      </c>
      <c r="F274" s="9"/>
      <c r="G274" s="9"/>
      <c r="H274" s="9"/>
      <c r="I274" s="21"/>
      <c r="M274" t="s">
        <v>288</v>
      </c>
      <c r="N274" t="str">
        <f>VLOOKUP(M274,class!A$1:B$370,2,FALSE)</f>
        <v>Unitary authority</v>
      </c>
      <c r="O274" s="22" t="str">
        <f>IFERROR(IFERROR(VLOOKUP(M274,classifications!$A$3:$B$340,2,FALSE),VLOOKUP(N274,'higher class'!$A$2:$B$33,2,FALSE)),"")</f>
        <v>Urban with Major Conurbation</v>
      </c>
      <c r="P274" s="7">
        <f t="shared" si="24"/>
        <v>7.81</v>
      </c>
      <c r="Q274" s="49">
        <f t="shared" si="22"/>
        <v>18</v>
      </c>
      <c r="R274" s="49">
        <f t="shared" si="23"/>
        <v>18</v>
      </c>
      <c r="Z274" s="7"/>
    </row>
    <row r="275" spans="1:26" ht="14.4" x14ac:dyDescent="0.3">
      <c r="A275" s="22" t="s">
        <v>634</v>
      </c>
      <c r="B275" s="23" t="s">
        <v>339</v>
      </c>
      <c r="C275" s="22" t="str">
        <f>IFERROR(IFERROR(VLOOKUP(B275,classifications!$A$3:$B$330,2,FALSE),VLOOKUP(B275,'higher class'!$A$2:$B$33,2,FALSE)),"")</f>
        <v>Urban with Significant Rural</v>
      </c>
      <c r="D275" s="22" t="str">
        <f>VLOOKUP(B275,region!$A$1:$B$344,2,FALSE)</f>
        <v>SE</v>
      </c>
      <c r="E275" s="17">
        <f>VLOOKUP(B275,worthwhileALL!$B$8:$N$431,VLOOKUP(frontsheet!$B$11,years!$A$1:$B$12,2,FALSE),FALSE)</f>
        <v>7.79</v>
      </c>
      <c r="F275" s="9"/>
      <c r="G275" s="9"/>
      <c r="H275" s="9"/>
      <c r="I275" s="21"/>
      <c r="M275" t="s">
        <v>289</v>
      </c>
      <c r="N275" t="str">
        <f>VLOOKUP(M275,class!A$1:B$370,2,FALSE)</f>
        <v>Shire district</v>
      </c>
      <c r="O275" s="22" t="str">
        <f>IFERROR(IFERROR(VLOOKUP(M275,classifications!$A$3:$B$340,2,FALSE),VLOOKUP(N275,'higher class'!$A$2:$B$33,2,FALSE)),"")</f>
        <v>Urban with Significant Rural (rural including hub towns 26-49%)</v>
      </c>
      <c r="P275" s="7">
        <f t="shared" si="24"/>
        <v>7.93</v>
      </c>
      <c r="Q275" s="49">
        <f t="shared" si="22"/>
        <v>16</v>
      </c>
      <c r="R275" s="49">
        <f t="shared" si="23"/>
        <v>16</v>
      </c>
      <c r="Z275" s="7"/>
    </row>
    <row r="276" spans="1:26" ht="14.4" x14ac:dyDescent="0.3">
      <c r="A276" s="22" t="s">
        <v>635</v>
      </c>
      <c r="B276" s="23" t="s">
        <v>21</v>
      </c>
      <c r="C276" s="22" t="str">
        <f>IFERROR(IFERROR(VLOOKUP(B276,classifications!$A$3:$B$330,2,FALSE),VLOOKUP(B276,'higher class'!$A$2:$B$33,2,FALSE)),"")</f>
        <v>Urban with Significant Rural (rural including hub towns 26-49%)</v>
      </c>
      <c r="D276" s="22" t="str">
        <f>VLOOKUP(B276,region!$A$1:$B$344,2,FALSE)</f>
        <v>SE</v>
      </c>
      <c r="E276" s="17">
        <f>VLOOKUP(B276,worthwhileALL!$B$8:$N$431,VLOOKUP(frontsheet!$B$11,years!$A$1:$B$12,2,FALSE),FALSE)</f>
        <v>7.62</v>
      </c>
      <c r="F276" s="9"/>
      <c r="G276" s="9"/>
      <c r="H276" s="9"/>
      <c r="I276" s="21"/>
      <c r="M276" t="s">
        <v>290</v>
      </c>
      <c r="N276" t="str">
        <f>VLOOKUP(M276,class!A$1:B$370,2,FALSE)</f>
        <v>Unitary authority</v>
      </c>
      <c r="O276" s="22" t="str">
        <f>IFERROR(IFERROR(VLOOKUP(M276,classifications!$A$3:$B$340,2,FALSE),VLOOKUP(N276,'higher class'!$A$2:$B$33,2,FALSE)),"")</f>
        <v>Urban with City and Town</v>
      </c>
      <c r="P276" s="7">
        <f t="shared" si="24"/>
        <v>7.9</v>
      </c>
      <c r="Q276" s="49">
        <f t="shared" si="22"/>
        <v>25</v>
      </c>
      <c r="R276" s="49">
        <f t="shared" si="23"/>
        <v>25</v>
      </c>
      <c r="Z276" s="7"/>
    </row>
    <row r="277" spans="1:26" ht="14.4" x14ac:dyDescent="0.3">
      <c r="A277" s="22" t="s">
        <v>636</v>
      </c>
      <c r="B277" s="23" t="s">
        <v>92</v>
      </c>
      <c r="C277" s="22" t="str">
        <f>IFERROR(IFERROR(VLOOKUP(B277,classifications!$A$3:$B$330,2,FALSE),VLOOKUP(B277,'higher class'!$A$2:$B$33,2,FALSE)),"")</f>
        <v xml:space="preserve">Mainly Rural (rural including hub towns &gt;=80%) </v>
      </c>
      <c r="D277" s="22" t="str">
        <f>VLOOKUP(B277,region!$A$1:$B$344,2,FALSE)</f>
        <v>SE</v>
      </c>
      <c r="E277" s="17">
        <f>VLOOKUP(B277,worthwhileALL!$B$8:$N$431,VLOOKUP(frontsheet!$B$11,years!$A$1:$B$12,2,FALSE),FALSE)</f>
        <v>7.9</v>
      </c>
      <c r="F277" s="9"/>
      <c r="G277" s="9"/>
      <c r="H277" s="9"/>
      <c r="I277" s="21"/>
      <c r="M277" t="s">
        <v>291</v>
      </c>
      <c r="N277" t="str">
        <f>VLOOKUP(M277,class!A$1:B$370,2,FALSE)</f>
        <v>Shire district</v>
      </c>
      <c r="O277" s="22" t="str">
        <f>IFERROR(IFERROR(VLOOKUP(M277,classifications!$A$3:$B$340,2,FALSE),VLOOKUP(N277,'higher class'!$A$2:$B$33,2,FALSE)),"")</f>
        <v xml:space="preserve">Mainly Rural (rural including hub towns &gt;=80%) </v>
      </c>
      <c r="P277" s="7">
        <f t="shared" si="24"/>
        <v>8.16</v>
      </c>
      <c r="Q277" s="49">
        <f t="shared" si="22"/>
        <v>8</v>
      </c>
      <c r="R277" s="49">
        <f t="shared" si="23"/>
        <v>8</v>
      </c>
      <c r="Z277" s="7"/>
    </row>
    <row r="278" spans="1:26" ht="14.4" x14ac:dyDescent="0.3">
      <c r="A278" s="22" t="s">
        <v>637</v>
      </c>
      <c r="B278" s="23" t="s">
        <v>99</v>
      </c>
      <c r="C278" s="22" t="str">
        <f>IFERROR(IFERROR(VLOOKUP(B278,classifications!$A$3:$B$330,2,FALSE),VLOOKUP(B278,'higher class'!$A$2:$B$33,2,FALSE)),"")</f>
        <v>Urban with City and Town</v>
      </c>
      <c r="D278" s="22" t="str">
        <f>VLOOKUP(B278,region!$A$1:$B$344,2,FALSE)</f>
        <v>SE</v>
      </c>
      <c r="E278" s="17">
        <f>VLOOKUP(B278,worthwhileALL!$B$8:$N$431,VLOOKUP(frontsheet!$B$11,years!$A$1:$B$12,2,FALSE),FALSE)</f>
        <v>7.72</v>
      </c>
      <c r="F278" s="9"/>
      <c r="G278" s="9"/>
      <c r="H278" s="9"/>
      <c r="I278" s="21"/>
      <c r="M278" t="s">
        <v>292</v>
      </c>
      <c r="N278" t="str">
        <f>VLOOKUP(M278,class!A$1:B$370,2,FALSE)</f>
        <v>London borough</v>
      </c>
      <c r="O278" s="22" t="str">
        <f>IFERROR(IFERROR(VLOOKUP(M278,classifications!$A$3:$B$340,2,FALSE),VLOOKUP(N278,'higher class'!$A$2:$B$33,2,FALSE)),"")</f>
        <v>Urban with Major Conurbation</v>
      </c>
      <c r="P278" s="7">
        <f t="shared" si="24"/>
        <v>7.3</v>
      </c>
      <c r="Q278" s="49">
        <f t="shared" si="22"/>
        <v>70</v>
      </c>
      <c r="R278" s="49">
        <f t="shared" si="23"/>
        <v>70</v>
      </c>
      <c r="Z278" s="7"/>
    </row>
    <row r="279" spans="1:26" ht="14.4" x14ac:dyDescent="0.3">
      <c r="A279" s="22" t="s">
        <v>638</v>
      </c>
      <c r="B279" s="23" t="s">
        <v>107</v>
      </c>
      <c r="C279" s="22" t="str">
        <f>IFERROR(IFERROR(VLOOKUP(B279,classifications!$A$3:$B$330,2,FALSE),VLOOKUP(B279,'higher class'!$A$2:$B$33,2,FALSE)),"")</f>
        <v>Urban with City and Town</v>
      </c>
      <c r="D279" s="22" t="str">
        <f>VLOOKUP(B279,region!$A$1:$B$344,2,FALSE)</f>
        <v>SE</v>
      </c>
      <c r="E279" s="17">
        <f>VLOOKUP(B279,worthwhileALL!$B$8:$N$431,VLOOKUP(frontsheet!$B$11,years!$A$1:$B$12,2,FALSE),FALSE)</f>
        <v>7.95</v>
      </c>
      <c r="F279" s="9"/>
      <c r="G279" s="9"/>
      <c r="H279" s="9"/>
      <c r="I279" s="21"/>
      <c r="M279" t="s">
        <v>293</v>
      </c>
      <c r="N279" t="str">
        <f>VLOOKUP(M279,class!A$1:B$370,2,FALSE)</f>
        <v>Metropolitan district</v>
      </c>
      <c r="O279" s="22" t="str">
        <f>IFERROR(IFERROR(VLOOKUP(M279,classifications!$A$3:$B$340,2,FALSE),VLOOKUP(N279,'higher class'!$A$2:$B$33,2,FALSE)),"")</f>
        <v>Urban with Major Conurbation</v>
      </c>
      <c r="P279" s="7">
        <f t="shared" si="24"/>
        <v>7.71</v>
      </c>
      <c r="Q279" s="49">
        <f t="shared" ref="Q279:Q314" si="25">1+SUMPRODUCT((O$7:O$314=O279)*(P$7:P$314&gt;P279))</f>
        <v>34</v>
      </c>
      <c r="R279" s="49">
        <f t="shared" ref="R279:R314" si="26">IF(P279="x",9999,Q279)</f>
        <v>34</v>
      </c>
      <c r="Z279" s="7"/>
    </row>
    <row r="280" spans="1:26" ht="14.4" x14ac:dyDescent="0.3">
      <c r="A280" s="22" t="s">
        <v>639</v>
      </c>
      <c r="B280" s="23" t="s">
        <v>115</v>
      </c>
      <c r="C280" s="22" t="str">
        <f>IFERROR(IFERROR(VLOOKUP(B280,classifications!$A$3:$B$330,2,FALSE),VLOOKUP(B280,'higher class'!$A$2:$B$33,2,FALSE)),"")</f>
        <v>Urban with City and Town</v>
      </c>
      <c r="D280" s="22" t="str">
        <f>VLOOKUP(B280,region!$A$1:$B$344,2,FALSE)</f>
        <v>SE</v>
      </c>
      <c r="E280" s="17">
        <f>VLOOKUP(B280,worthwhileALL!$B$8:$N$431,VLOOKUP(frontsheet!$B$11,years!$A$1:$B$12,2,FALSE),FALSE)</f>
        <v>7.86</v>
      </c>
      <c r="F280" s="9"/>
      <c r="G280" s="9"/>
      <c r="H280" s="9"/>
      <c r="I280" s="21"/>
      <c r="M280" t="s">
        <v>294</v>
      </c>
      <c r="N280" t="str">
        <f>VLOOKUP(M280,class!A$1:B$370,2,FALSE)</f>
        <v>Shire district</v>
      </c>
      <c r="O280" s="22" t="str">
        <f>IFERROR(IFERROR(VLOOKUP(M280,classifications!$A$3:$B$340,2,FALSE),VLOOKUP(N280,'higher class'!$A$2:$B$33,2,FALSE)),"")</f>
        <v>Urban with Significant Rural (rural including hub towns 26-49%)</v>
      </c>
      <c r="P280" s="7">
        <f t="shared" si="24"/>
        <v>7.57</v>
      </c>
      <c r="Q280" s="49">
        <f t="shared" si="25"/>
        <v>48</v>
      </c>
      <c r="R280" s="49">
        <f t="shared" si="26"/>
        <v>48</v>
      </c>
      <c r="Z280" s="7"/>
    </row>
    <row r="281" spans="1:26" ht="14.4" x14ac:dyDescent="0.3">
      <c r="A281" s="22" t="s">
        <v>640</v>
      </c>
      <c r="B281" s="23" t="s">
        <v>129</v>
      </c>
      <c r="C281" s="22" t="str">
        <f>IFERROR(IFERROR(VLOOKUP(B281,classifications!$A$3:$B$330,2,FALSE),VLOOKUP(B281,'higher class'!$A$2:$B$33,2,FALSE)),"")</f>
        <v>Urban with Significant Rural (rural including hub towns 26-49%)</v>
      </c>
      <c r="D281" s="22" t="str">
        <f>VLOOKUP(B281,region!$A$1:$B$344,2,FALSE)</f>
        <v>SE</v>
      </c>
      <c r="E281" s="17">
        <f>VLOOKUP(B281,worthwhileALL!$B$8:$N$431,VLOOKUP(frontsheet!$B$11,years!$A$1:$B$12,2,FALSE),FALSE)</f>
        <v>7.61</v>
      </c>
      <c r="F281" s="9"/>
      <c r="G281" s="9"/>
      <c r="H281" s="9"/>
      <c r="I281" s="21"/>
      <c r="M281" t="s">
        <v>295</v>
      </c>
      <c r="N281" t="str">
        <f>VLOOKUP(M281,class!A$1:B$370,2,FALSE)</f>
        <v>Shire district</v>
      </c>
      <c r="O281" s="22" t="str">
        <f>IFERROR(IFERROR(VLOOKUP(M281,classifications!$A$3:$B$340,2,FALSE),VLOOKUP(N281,'higher class'!$A$2:$B$33,2,FALSE)),"")</f>
        <v xml:space="preserve">Mainly Rural (rural including hub towns &gt;=80%) </v>
      </c>
      <c r="P281" s="7">
        <f t="shared" si="24"/>
        <v>7.46</v>
      </c>
      <c r="Q281" s="49">
        <f t="shared" si="25"/>
        <v>41</v>
      </c>
      <c r="R281" s="49">
        <f t="shared" si="26"/>
        <v>41</v>
      </c>
      <c r="Z281" s="7"/>
    </row>
    <row r="282" spans="1:26" ht="14.4" x14ac:dyDescent="0.3">
      <c r="A282" s="22" t="s">
        <v>641</v>
      </c>
      <c r="B282" s="23" t="s">
        <v>132</v>
      </c>
      <c r="C282" s="22" t="str">
        <f>IFERROR(IFERROR(VLOOKUP(B282,classifications!$A$3:$B$330,2,FALSE),VLOOKUP(B282,'higher class'!$A$2:$B$33,2,FALSE)),"")</f>
        <v>Urban with City and Town</v>
      </c>
      <c r="D282" s="22" t="str">
        <f>VLOOKUP(B282,region!$A$1:$B$344,2,FALSE)</f>
        <v>SE</v>
      </c>
      <c r="E282" s="17">
        <f>VLOOKUP(B282,worthwhileALL!$B$8:$N$431,VLOOKUP(frontsheet!$B$11,years!$A$1:$B$12,2,FALSE),FALSE)</f>
        <v>7.93</v>
      </c>
      <c r="F282" s="9"/>
      <c r="G282" s="9"/>
      <c r="H282" s="9"/>
      <c r="I282" s="21"/>
      <c r="M282" t="s">
        <v>296</v>
      </c>
      <c r="N282" t="str">
        <f>VLOOKUP(M282,class!A$1:B$370,2,FALSE)</f>
        <v>Shire district</v>
      </c>
      <c r="O282" s="22" t="str">
        <f>IFERROR(IFERROR(VLOOKUP(M282,classifications!$A$3:$B$340,2,FALSE),VLOOKUP(N282,'higher class'!$A$2:$B$33,2,FALSE)),"")</f>
        <v xml:space="preserve">Largely Rural (rural including hub towns 50-79%) </v>
      </c>
      <c r="P282" s="7">
        <f t="shared" si="24"/>
        <v>7.95</v>
      </c>
      <c r="Q282" s="49">
        <f t="shared" si="25"/>
        <v>15</v>
      </c>
      <c r="R282" s="49">
        <f t="shared" si="26"/>
        <v>15</v>
      </c>
      <c r="Z282" s="7"/>
    </row>
    <row r="283" spans="1:26" ht="14.4" x14ac:dyDescent="0.3">
      <c r="A283" s="22" t="s">
        <v>642</v>
      </c>
      <c r="B283" s="23" t="s">
        <v>179</v>
      </c>
      <c r="C283" s="22" t="str">
        <f>IFERROR(IFERROR(VLOOKUP(B283,classifications!$A$3:$B$330,2,FALSE),VLOOKUP(B283,'higher class'!$A$2:$B$33,2,FALSE)),"")</f>
        <v>Urban with Significant Rural (rural including hub towns 26-49%)</v>
      </c>
      <c r="D283" s="22" t="str">
        <f>VLOOKUP(B283,region!$A$1:$B$344,2,FALSE)</f>
        <v>SE</v>
      </c>
      <c r="E283" s="17">
        <f>VLOOKUP(B283,worthwhileALL!$B$8:$N$431,VLOOKUP(frontsheet!$B$11,years!$A$1:$B$12,2,FALSE),FALSE)</f>
        <v>7.91</v>
      </c>
      <c r="F283" s="9"/>
      <c r="G283" s="9"/>
      <c r="H283" s="9"/>
      <c r="I283" s="21"/>
      <c r="M283" t="s">
        <v>297</v>
      </c>
      <c r="N283" t="str">
        <f>VLOOKUP(M283,class!A$1:B$370,2,FALSE)</f>
        <v>Metropolitan district</v>
      </c>
      <c r="O283" s="22" t="str">
        <f>IFERROR(IFERROR(VLOOKUP(M283,classifications!$A$3:$B$340,2,FALSE),VLOOKUP(N283,'higher class'!$A$2:$B$33,2,FALSE)),"")</f>
        <v>Urban with City and Town</v>
      </c>
      <c r="P283" s="7">
        <f t="shared" si="24"/>
        <v>7.68</v>
      </c>
      <c r="Q283" s="49">
        <f t="shared" si="25"/>
        <v>58</v>
      </c>
      <c r="R283" s="49">
        <f t="shared" si="26"/>
        <v>58</v>
      </c>
      <c r="Z283" s="7"/>
    </row>
    <row r="284" spans="1:26" ht="14.4" x14ac:dyDescent="0.3">
      <c r="A284" s="22" t="s">
        <v>643</v>
      </c>
      <c r="B284" s="23" t="s">
        <v>227</v>
      </c>
      <c r="C284" s="22" t="str">
        <f>IFERROR(IFERROR(VLOOKUP(B284,classifications!$A$3:$B$330,2,FALSE),VLOOKUP(B284,'higher class'!$A$2:$B$33,2,FALSE)),"")</f>
        <v>Urban with City and Town</v>
      </c>
      <c r="D284" s="22" t="str">
        <f>VLOOKUP(B284,region!$A$1:$B$344,2,FALSE)</f>
        <v>SE</v>
      </c>
      <c r="E284" s="17">
        <f>VLOOKUP(B284,worthwhileALL!$B$8:$N$431,VLOOKUP(frontsheet!$B$11,years!$A$1:$B$12,2,FALSE),FALSE)</f>
        <v>7.22</v>
      </c>
      <c r="F284" s="9"/>
      <c r="G284" s="9"/>
      <c r="H284" s="9"/>
      <c r="I284" s="21"/>
      <c r="M284" t="s">
        <v>298</v>
      </c>
      <c r="N284" t="str">
        <f>VLOOKUP(M284,class!A$1:B$370,2,FALSE)</f>
        <v>Metropolitan district</v>
      </c>
      <c r="O284" s="22" t="str">
        <f>IFERROR(IFERROR(VLOOKUP(M284,classifications!$A$3:$B$340,2,FALSE),VLOOKUP(N284,'higher class'!$A$2:$B$33,2,FALSE)),"")</f>
        <v>Urban with Major Conurbation</v>
      </c>
      <c r="P284" s="7">
        <f t="shared" si="24"/>
        <v>7.87</v>
      </c>
      <c r="Q284" s="49">
        <f t="shared" si="25"/>
        <v>14</v>
      </c>
      <c r="R284" s="49">
        <f t="shared" si="26"/>
        <v>14</v>
      </c>
      <c r="Z284" s="7"/>
    </row>
    <row r="285" spans="1:26" ht="14.4" x14ac:dyDescent="0.3">
      <c r="A285" s="22" t="s">
        <v>644</v>
      </c>
      <c r="B285" s="23" t="s">
        <v>284</v>
      </c>
      <c r="C285" s="22" t="str">
        <f>IFERROR(IFERROR(VLOOKUP(B285,classifications!$A$3:$B$330,2,FALSE),VLOOKUP(B285,'higher class'!$A$2:$B$33,2,FALSE)),"")</f>
        <v>Urban with Significant Rural (rural including hub towns 26-49%)</v>
      </c>
      <c r="D285" s="22" t="str">
        <f>VLOOKUP(B285,region!$A$1:$B$344,2,FALSE)</f>
        <v>SE</v>
      </c>
      <c r="E285" s="17">
        <f>VLOOKUP(B285,worthwhileALL!$B$8:$N$431,VLOOKUP(frontsheet!$B$11,years!$A$1:$B$12,2,FALSE),FALSE)</f>
        <v>7.91</v>
      </c>
      <c r="F285" s="9"/>
      <c r="G285" s="9"/>
      <c r="H285" s="9"/>
      <c r="I285" s="21"/>
      <c r="M285" t="s">
        <v>299</v>
      </c>
      <c r="N285" t="str">
        <f>VLOOKUP(M285,class!A$1:B$370,2,FALSE)</f>
        <v>London borough</v>
      </c>
      <c r="O285" s="22" t="str">
        <f>IFERROR(IFERROR(VLOOKUP(M285,classifications!$A$3:$B$340,2,FALSE),VLOOKUP(N285,'higher class'!$A$2:$B$33,2,FALSE)),"")</f>
        <v>Urban with Major Conurbation</v>
      </c>
      <c r="P285" s="7">
        <f t="shared" si="24"/>
        <v>7.5</v>
      </c>
      <c r="Q285" s="49">
        <f t="shared" si="25"/>
        <v>59</v>
      </c>
      <c r="R285" s="49">
        <f t="shared" si="26"/>
        <v>59</v>
      </c>
      <c r="Z285" s="7"/>
    </row>
    <row r="286" spans="1:26" ht="14.4" x14ac:dyDescent="0.3">
      <c r="A286" s="22" t="s">
        <v>645</v>
      </c>
      <c r="B286" s="23" t="s">
        <v>320</v>
      </c>
      <c r="C286" s="22" t="str">
        <f>IFERROR(IFERROR(VLOOKUP(B286,classifications!$A$3:$B$330,2,FALSE),VLOOKUP(B286,'higher class'!$A$2:$B$33,2,FALSE)),"")</f>
        <v xml:space="preserve">Largely Rural (rural including hub towns 50-79%) </v>
      </c>
      <c r="D286" s="22" t="str">
        <f>VLOOKUP(B286,region!$A$1:$B$344,2,FALSE)</f>
        <v>SE</v>
      </c>
      <c r="E286" s="17">
        <f>VLOOKUP(B286,worthwhileALL!$B$8:$N$431,VLOOKUP(frontsheet!$B$11,years!$A$1:$B$12,2,FALSE),FALSE)</f>
        <v>7.97</v>
      </c>
      <c r="F286" s="9"/>
      <c r="G286" s="9"/>
      <c r="H286" s="9"/>
      <c r="I286" s="21"/>
      <c r="M286" t="s">
        <v>300</v>
      </c>
      <c r="N286" t="str">
        <f>VLOOKUP(M286,class!A$1:B$370,2,FALSE)</f>
        <v>London borough</v>
      </c>
      <c r="O286" s="22" t="str">
        <f>IFERROR(IFERROR(VLOOKUP(M286,classifications!$A$3:$B$340,2,FALSE),VLOOKUP(N286,'higher class'!$A$2:$B$33,2,FALSE)),"")</f>
        <v>Urban with Major Conurbation</v>
      </c>
      <c r="P286" s="7">
        <f t="shared" si="24"/>
        <v>7.4</v>
      </c>
      <c r="Q286" s="49">
        <f t="shared" si="25"/>
        <v>65</v>
      </c>
      <c r="R286" s="49">
        <f t="shared" si="26"/>
        <v>65</v>
      </c>
      <c r="Z286" s="7"/>
    </row>
    <row r="287" spans="1:26" ht="14.4" x14ac:dyDescent="0.3">
      <c r="A287" s="22" t="s">
        <v>646</v>
      </c>
      <c r="B287" s="23" t="s">
        <v>886</v>
      </c>
      <c r="C287" s="22" t="str">
        <f>IFERROR(IFERROR(VLOOKUP(B287,classifications!$A$3:$B$330,2,FALSE),VLOOKUP(B287,'higher class'!$A$2:$B$33,2,FALSE)),"")</f>
        <v>Urban with Significant Rural</v>
      </c>
      <c r="D287" s="22" t="str">
        <f>VLOOKUP(B287,region!$A$1:$B$344,2,FALSE)</f>
        <v>SE</v>
      </c>
      <c r="E287" s="17">
        <f>VLOOKUP(B287,worthwhileALL!$B$8:$N$431,VLOOKUP(frontsheet!$B$11,years!$A$1:$B$12,2,FALSE),FALSE)</f>
        <v>7.87</v>
      </c>
      <c r="F287" s="9"/>
      <c r="G287" s="9"/>
      <c r="H287" s="9"/>
      <c r="I287" s="21"/>
      <c r="M287" t="s">
        <v>301</v>
      </c>
      <c r="N287" t="str">
        <f>VLOOKUP(M287,class!A$1:B$370,2,FALSE)</f>
        <v>Unitary authority</v>
      </c>
      <c r="O287" s="22" t="str">
        <f>IFERROR(IFERROR(VLOOKUP(M287,classifications!$A$3:$B$340,2,FALSE),VLOOKUP(N287,'higher class'!$A$2:$B$33,2,FALSE)),"")</f>
        <v>Urban with City and Town</v>
      </c>
      <c r="P287" s="7">
        <f t="shared" si="24"/>
        <v>7.69</v>
      </c>
      <c r="Q287" s="49">
        <f t="shared" si="25"/>
        <v>57</v>
      </c>
      <c r="R287" s="49">
        <f t="shared" si="26"/>
        <v>57</v>
      </c>
      <c r="Z287" s="7"/>
    </row>
    <row r="288" spans="1:26" ht="14.4" x14ac:dyDescent="0.3">
      <c r="A288" s="22" t="s">
        <v>647</v>
      </c>
      <c r="B288" s="23" t="s">
        <v>10</v>
      </c>
      <c r="C288" s="22" t="str">
        <f>IFERROR(IFERROR(VLOOKUP(B288,classifications!$A$3:$B$330,2,FALSE),VLOOKUP(B288,'higher class'!$A$2:$B$33,2,FALSE)),"")</f>
        <v>Urban with Significant Rural (rural including hub towns 26-49%)</v>
      </c>
      <c r="D288" s="22" t="str">
        <f>VLOOKUP(B288,region!$A$1:$B$344,2,FALSE)</f>
        <v>SE</v>
      </c>
      <c r="E288" s="17">
        <f>VLOOKUP(B288,worthwhileALL!$B$8:$N$431,VLOOKUP(frontsheet!$B$11,years!$A$1:$B$12,2,FALSE),FALSE)</f>
        <v>8.0399999999999991</v>
      </c>
      <c r="F288" s="9"/>
      <c r="G288" s="9"/>
      <c r="H288" s="9"/>
      <c r="I288" s="21"/>
      <c r="M288" t="s">
        <v>302</v>
      </c>
      <c r="N288" t="str">
        <f>VLOOKUP(M288,class!A$1:B$370,2,FALSE)</f>
        <v>Shire district</v>
      </c>
      <c r="O288" s="22" t="str">
        <f>IFERROR(IFERROR(VLOOKUP(M288,classifications!$A$3:$B$340,2,FALSE),VLOOKUP(N288,'higher class'!$A$2:$B$33,2,FALSE)),"")</f>
        <v>Urban with City and Town</v>
      </c>
      <c r="P288" s="7">
        <f t="shared" si="24"/>
        <v>7.62</v>
      </c>
      <c r="Q288" s="49">
        <f t="shared" si="25"/>
        <v>69</v>
      </c>
      <c r="R288" s="49">
        <f t="shared" si="26"/>
        <v>69</v>
      </c>
      <c r="Z288" s="7"/>
    </row>
    <row r="289" spans="1:26" ht="14.4" x14ac:dyDescent="0.3">
      <c r="A289" s="22" t="s">
        <v>648</v>
      </c>
      <c r="B289" s="23" t="s">
        <v>53</v>
      </c>
      <c r="C289" s="22" t="str">
        <f>IFERROR(IFERROR(VLOOKUP(B289,classifications!$A$3:$B$330,2,FALSE),VLOOKUP(B289,'higher class'!$A$2:$B$33,2,FALSE)),"")</f>
        <v>Urban with City and Town</v>
      </c>
      <c r="D289" s="22" t="str">
        <f>VLOOKUP(B289,region!$A$1:$B$344,2,FALSE)</f>
        <v>SE</v>
      </c>
      <c r="E289" s="17">
        <f>VLOOKUP(B289,worthwhileALL!$B$8:$N$431,VLOOKUP(frontsheet!$B$11,years!$A$1:$B$12,2,FALSE),FALSE)</f>
        <v>7.6</v>
      </c>
      <c r="F289" s="9"/>
      <c r="G289" s="9"/>
      <c r="H289" s="9"/>
      <c r="I289" s="21"/>
      <c r="M289" t="s">
        <v>303</v>
      </c>
      <c r="N289" t="str">
        <f>VLOOKUP(M289,class!A$1:B$370,2,FALSE)</f>
        <v>Shire district</v>
      </c>
      <c r="O289" s="22" t="str">
        <f>IFERROR(IFERROR(VLOOKUP(M289,classifications!$A$3:$B$340,2,FALSE),VLOOKUP(N289,'higher class'!$A$2:$B$33,2,FALSE)),"")</f>
        <v>Urban with Major Conurbation</v>
      </c>
      <c r="P289" s="7">
        <f t="shared" si="24"/>
        <v>7.49</v>
      </c>
      <c r="Q289" s="49">
        <f t="shared" si="25"/>
        <v>60</v>
      </c>
      <c r="R289" s="49">
        <f t="shared" si="26"/>
        <v>60</v>
      </c>
      <c r="Z289" s="7"/>
    </row>
    <row r="290" spans="1:26" ht="14.4" x14ac:dyDescent="0.3">
      <c r="A290" s="22" t="s">
        <v>649</v>
      </c>
      <c r="B290" s="23" t="s">
        <v>81</v>
      </c>
      <c r="C290" s="22" t="str">
        <f>IFERROR(IFERROR(VLOOKUP(B290,classifications!$A$3:$B$330,2,FALSE),VLOOKUP(B290,'higher class'!$A$2:$B$33,2,FALSE)),"")</f>
        <v>Urban with Major Conurbation</v>
      </c>
      <c r="D290" s="22" t="str">
        <f>VLOOKUP(B290,region!$A$1:$B$344,2,FALSE)</f>
        <v>SE</v>
      </c>
      <c r="E290" s="17">
        <f>VLOOKUP(B290,worthwhileALL!$B$8:$N$431,VLOOKUP(frontsheet!$B$11,years!$A$1:$B$12,2,FALSE),FALSE)</f>
        <v>8.33</v>
      </c>
      <c r="F290" s="9"/>
      <c r="G290" s="9"/>
      <c r="H290" s="9"/>
      <c r="I290" s="21"/>
      <c r="M290" t="s">
        <v>305</v>
      </c>
      <c r="N290" t="str">
        <f>VLOOKUP(M290,class!A$1:B$370,2,FALSE)</f>
        <v>Shire district</v>
      </c>
      <c r="O290" s="22" t="str">
        <f>IFERROR(IFERROR(VLOOKUP(M290,classifications!$A$3:$B$340,2,FALSE),VLOOKUP(N290,'higher class'!$A$2:$B$33,2,FALSE)),"")</f>
        <v xml:space="preserve">Largely Rural (rural including hub towns 50-79%) </v>
      </c>
      <c r="P290" s="7">
        <f t="shared" si="24"/>
        <v>8.17</v>
      </c>
      <c r="Q290" s="49">
        <f t="shared" si="25"/>
        <v>3</v>
      </c>
      <c r="R290" s="49">
        <f t="shared" si="26"/>
        <v>3</v>
      </c>
      <c r="Z290" s="7"/>
    </row>
    <row r="291" spans="1:26" ht="14.4" x14ac:dyDescent="0.3">
      <c r="A291" s="22" t="s">
        <v>650</v>
      </c>
      <c r="B291" s="23" t="s">
        <v>86</v>
      </c>
      <c r="C291" s="22" t="str">
        <f>IFERROR(IFERROR(VLOOKUP(B291,classifications!$A$3:$B$330,2,FALSE),VLOOKUP(B291,'higher class'!$A$2:$B$33,2,FALSE)),"")</f>
        <v>Urban with Significant Rural (rural including hub towns 26-49%)</v>
      </c>
      <c r="D291" s="22" t="str">
        <f>VLOOKUP(B291,region!$A$1:$B$344,2,FALSE)</f>
        <v>SE</v>
      </c>
      <c r="E291" s="17">
        <f>VLOOKUP(B291,worthwhileALL!$B$8:$N$431,VLOOKUP(frontsheet!$B$11,years!$A$1:$B$12,2,FALSE),FALSE)</f>
        <v>7.58</v>
      </c>
      <c r="F291" s="9"/>
      <c r="G291" s="9"/>
      <c r="H291" s="9"/>
      <c r="I291" s="21"/>
      <c r="M291" t="s">
        <v>306</v>
      </c>
      <c r="N291" t="str">
        <f>VLOOKUP(M291,class!A$1:B$370,2,FALSE)</f>
        <v>Shire district</v>
      </c>
      <c r="O291" s="22" t="str">
        <f>IFERROR(IFERROR(VLOOKUP(M291,classifications!$A$3:$B$340,2,FALSE),VLOOKUP(N291,'higher class'!$A$2:$B$33,2,FALSE)),"")</f>
        <v xml:space="preserve">Mainly Rural (rural including hub towns &gt;=80%) </v>
      </c>
      <c r="P291" s="7">
        <f t="shared" si="24"/>
        <v>8.0500000000000007</v>
      </c>
      <c r="Q291" s="49">
        <f t="shared" si="25"/>
        <v>14</v>
      </c>
      <c r="R291" s="49">
        <f t="shared" si="26"/>
        <v>14</v>
      </c>
      <c r="Z291" s="7"/>
    </row>
    <row r="292" spans="1:26" ht="14.4" x14ac:dyDescent="0.3">
      <c r="A292" s="22" t="s">
        <v>651</v>
      </c>
      <c r="B292" s="23" t="s">
        <v>116</v>
      </c>
      <c r="C292" s="22" t="str">
        <f>IFERROR(IFERROR(VLOOKUP(B292,classifications!$A$3:$B$330,2,FALSE),VLOOKUP(B292,'higher class'!$A$2:$B$33,2,FALSE)),"")</f>
        <v>Urban with Major Conurbation</v>
      </c>
      <c r="D292" s="22" t="str">
        <f>VLOOKUP(B292,region!$A$1:$B$344,2,FALSE)</f>
        <v>SE</v>
      </c>
      <c r="E292" s="17">
        <f>VLOOKUP(B292,worthwhileALL!$B$8:$N$431,VLOOKUP(frontsheet!$B$11,years!$A$1:$B$12,2,FALSE),FALSE)</f>
        <v>8.14</v>
      </c>
      <c r="F292" s="9"/>
      <c r="G292" s="9"/>
      <c r="H292" s="9"/>
      <c r="I292" s="21"/>
      <c r="M292" t="s">
        <v>308</v>
      </c>
      <c r="N292" t="str">
        <f>VLOOKUP(M292,class!A$1:B$370,2,FALSE)</f>
        <v>Shire district</v>
      </c>
      <c r="O292" s="22" t="str">
        <f>IFERROR(IFERROR(VLOOKUP(M292,classifications!$A$3:$B$340,2,FALSE),VLOOKUP(N292,'higher class'!$A$2:$B$33,2,FALSE)),"")</f>
        <v>Urban with City and Town</v>
      </c>
      <c r="P292" s="7">
        <f t="shared" si="24"/>
        <v>8.3000000000000007</v>
      </c>
      <c r="Q292" s="49">
        <f t="shared" si="25"/>
        <v>3</v>
      </c>
      <c r="R292" s="49">
        <f t="shared" si="26"/>
        <v>3</v>
      </c>
      <c r="Z292" s="7"/>
    </row>
    <row r="293" spans="1:26" ht="14.4" x14ac:dyDescent="0.3">
      <c r="A293" s="22" t="s">
        <v>652</v>
      </c>
      <c r="B293" s="23" t="s">
        <v>164</v>
      </c>
      <c r="C293" s="22" t="str">
        <f>IFERROR(IFERROR(VLOOKUP(B293,classifications!$A$3:$B$330,2,FALSE),VLOOKUP(B293,'higher class'!$A$2:$B$33,2,FALSE)),"")</f>
        <v>Urban with Significant Rural (rural including hub towns 26-49%)</v>
      </c>
      <c r="D293" s="22" t="str">
        <f>VLOOKUP(B293,region!$A$1:$B$344,2,FALSE)</f>
        <v>SE</v>
      </c>
      <c r="E293" s="17">
        <f>VLOOKUP(B293,worthwhileALL!$B$8:$N$431,VLOOKUP(frontsheet!$B$11,years!$A$1:$B$12,2,FALSE),FALSE)</f>
        <v>8</v>
      </c>
      <c r="F293" s="9"/>
      <c r="G293" s="9"/>
      <c r="H293" s="9"/>
      <c r="I293" s="21"/>
      <c r="M293" t="s">
        <v>309</v>
      </c>
      <c r="N293" t="str">
        <f>VLOOKUP(M293,class!A$1:B$370,2,FALSE)</f>
        <v>Unitary authority</v>
      </c>
      <c r="O293" s="22" t="str">
        <f>IFERROR(IFERROR(VLOOKUP(M293,classifications!$A$3:$B$340,2,FALSE),VLOOKUP(N293,'higher class'!$A$2:$B$33,2,FALSE)),"")</f>
        <v>Urban with Significant Rural (rural including hub towns 26-49%)</v>
      </c>
      <c r="P293" s="7">
        <f t="shared" si="24"/>
        <v>7.65</v>
      </c>
      <c r="Q293" s="49">
        <f t="shared" si="25"/>
        <v>42</v>
      </c>
      <c r="R293" s="49">
        <f t="shared" si="26"/>
        <v>42</v>
      </c>
      <c r="Z293" s="7"/>
    </row>
    <row r="294" spans="1:26" ht="14.4" x14ac:dyDescent="0.3">
      <c r="A294" s="22" t="s">
        <v>653</v>
      </c>
      <c r="B294" s="23" t="s">
        <v>236</v>
      </c>
      <c r="C294" s="22" t="str">
        <f>IFERROR(IFERROR(VLOOKUP(B294,classifications!$A$3:$B$330,2,FALSE),VLOOKUP(B294,'higher class'!$A$2:$B$33,2,FALSE)),"")</f>
        <v xml:space="preserve">Largely Rural (rural including hub towns 50-79%) </v>
      </c>
      <c r="D294" s="22" t="str">
        <f>VLOOKUP(B294,region!$A$1:$B$344,2,FALSE)</f>
        <v>SE</v>
      </c>
      <c r="E294" s="17">
        <f>VLOOKUP(B294,worthwhileALL!$B$8:$N$431,VLOOKUP(frontsheet!$B$11,years!$A$1:$B$12,2,FALSE),FALSE)</f>
        <v>8.08</v>
      </c>
      <c r="F294" s="9"/>
      <c r="G294" s="9"/>
      <c r="H294" s="9"/>
      <c r="I294" s="21"/>
      <c r="M294" t="s">
        <v>310</v>
      </c>
      <c r="N294" t="str">
        <f>VLOOKUP(M294,class!A$1:B$370,2,FALSE)</f>
        <v>Shire district</v>
      </c>
      <c r="O294" s="22" t="str">
        <f>IFERROR(IFERROR(VLOOKUP(M294,classifications!$A$3:$B$340,2,FALSE),VLOOKUP(N294,'higher class'!$A$2:$B$33,2,FALSE)),"")</f>
        <v xml:space="preserve">Mainly Rural (rural including hub towns &gt;=80%) </v>
      </c>
      <c r="P294" s="7" t="str">
        <f t="shared" si="24"/>
        <v>x</v>
      </c>
      <c r="Q294" s="49">
        <f t="shared" si="25"/>
        <v>1</v>
      </c>
      <c r="R294" s="49">
        <f t="shared" si="26"/>
        <v>9999</v>
      </c>
      <c r="Z294" s="7"/>
    </row>
    <row r="295" spans="1:26" ht="14.4" x14ac:dyDescent="0.3">
      <c r="A295" s="22" t="s">
        <v>654</v>
      </c>
      <c r="B295" s="23" t="s">
        <v>1008</v>
      </c>
      <c r="C295" s="22" t="str">
        <f>IFERROR(IFERROR(VLOOKUP(B295,classifications!$A$3:$B$330,2,FALSE),VLOOKUP(B295,'higher class'!$A$2:$B$33,2,FALSE)),"")</f>
        <v>Urban with Significant Rural (rural including hub towns 26-49%)</v>
      </c>
      <c r="D295" s="22" t="str">
        <f>VLOOKUP(B295,region!$A$1:$B$344,2,FALSE)</f>
        <v>SE</v>
      </c>
      <c r="E295" s="17">
        <f>VLOOKUP(B295,worthwhileALL!$B$8:$N$431,VLOOKUP(frontsheet!$B$11,years!$A$1:$B$12,2,FALSE),FALSE)</f>
        <v>7.8</v>
      </c>
      <c r="F295" s="9"/>
      <c r="G295" s="9"/>
      <c r="H295" s="9"/>
      <c r="I295" s="21"/>
      <c r="M295" t="s">
        <v>312</v>
      </c>
      <c r="N295" t="str">
        <f>VLOOKUP(M295,class!A$1:B$370,2,FALSE)</f>
        <v>Shire district</v>
      </c>
      <c r="O295" s="22" t="str">
        <f>IFERROR(IFERROR(VLOOKUP(M295,classifications!$A$3:$B$340,2,FALSE),VLOOKUP(N295,'higher class'!$A$2:$B$33,2,FALSE)),"")</f>
        <v>Urban with Significant Rural (rural including hub towns 26-49%)</v>
      </c>
      <c r="P295" s="7">
        <f t="shared" si="24"/>
        <v>7.96</v>
      </c>
      <c r="Q295" s="49">
        <f t="shared" si="25"/>
        <v>14</v>
      </c>
      <c r="R295" s="49">
        <f t="shared" si="26"/>
        <v>14</v>
      </c>
      <c r="Z295" s="7"/>
    </row>
    <row r="296" spans="1:26" ht="14.4" x14ac:dyDescent="0.3">
      <c r="A296" s="22" t="s">
        <v>655</v>
      </c>
      <c r="B296" s="23" t="s">
        <v>275</v>
      </c>
      <c r="C296" s="22" t="str">
        <f>IFERROR(IFERROR(VLOOKUP(B296,classifications!$A$3:$B$330,2,FALSE),VLOOKUP(B296,'higher class'!$A$2:$B$33,2,FALSE)),"")</f>
        <v xml:space="preserve">Largely Rural (rural including hub towns 50-79%) </v>
      </c>
      <c r="D296" s="22" t="str">
        <f>VLOOKUP(B296,region!$A$1:$B$344,2,FALSE)</f>
        <v>SE</v>
      </c>
      <c r="E296" s="17">
        <f>VLOOKUP(B296,worthwhileALL!$B$8:$N$431,VLOOKUP(frontsheet!$B$11,years!$A$1:$B$12,2,FALSE),FALSE)</f>
        <v>7.66</v>
      </c>
      <c r="F296" s="9"/>
      <c r="G296" s="9"/>
      <c r="H296" s="9"/>
      <c r="I296" s="21"/>
      <c r="M296" t="s">
        <v>313</v>
      </c>
      <c r="N296" t="str">
        <f>VLOOKUP(M296,class!A$1:B$370,2,FALSE)</f>
        <v>Shire district</v>
      </c>
      <c r="O296" s="22" t="str">
        <f>IFERROR(IFERROR(VLOOKUP(M296,classifications!$A$3:$B$340,2,FALSE),VLOOKUP(N296,'higher class'!$A$2:$B$33,2,FALSE)),"")</f>
        <v xml:space="preserve">Mainly Rural (rural including hub towns &gt;=80%) </v>
      </c>
      <c r="P296" s="7">
        <f t="shared" si="24"/>
        <v>8.08</v>
      </c>
      <c r="Q296" s="49">
        <f t="shared" si="25"/>
        <v>13</v>
      </c>
      <c r="R296" s="49">
        <f t="shared" si="26"/>
        <v>13</v>
      </c>
      <c r="Z296" s="7"/>
    </row>
    <row r="297" spans="1:26" ht="14.4" x14ac:dyDescent="0.3">
      <c r="A297" s="22" t="s">
        <v>656</v>
      </c>
      <c r="B297" s="23" t="s">
        <v>286</v>
      </c>
      <c r="C297" s="22" t="str">
        <f>IFERROR(IFERROR(VLOOKUP(B297,classifications!$A$3:$B$330,2,FALSE),VLOOKUP(B297,'higher class'!$A$2:$B$33,2,FALSE)),"")</f>
        <v>Urban with City and Town</v>
      </c>
      <c r="D297" s="22" t="str">
        <f>VLOOKUP(B297,region!$A$1:$B$344,2,FALSE)</f>
        <v>SE</v>
      </c>
      <c r="E297" s="17">
        <f>VLOOKUP(B297,worthwhileALL!$B$8:$N$431,VLOOKUP(frontsheet!$B$11,years!$A$1:$B$12,2,FALSE),FALSE)</f>
        <v>7.86</v>
      </c>
      <c r="F297" s="9"/>
      <c r="G297" s="9"/>
      <c r="H297" s="9"/>
      <c r="I297" s="21"/>
      <c r="M297" t="s">
        <v>1030</v>
      </c>
      <c r="N297" t="str">
        <f>VLOOKUP(M297,class!A$1:B$370,2,FALSE)</f>
        <v>Unitary authority</v>
      </c>
      <c r="O297" s="22" t="str">
        <f>IFERROR(IFERROR(VLOOKUP(M297,classifications!$A$3:$B$340,2,FALSE),VLOOKUP(N297,'higher class'!$A$2:$B$33,2,FALSE)),"")</f>
        <v>Urban with Significant Rural (rural including hub towns 26-49%)</v>
      </c>
      <c r="P297" s="7">
        <f t="shared" si="24"/>
        <v>7.82</v>
      </c>
      <c r="Q297" s="49">
        <f t="shared" si="25"/>
        <v>26</v>
      </c>
      <c r="R297" s="49">
        <f t="shared" si="26"/>
        <v>26</v>
      </c>
      <c r="Z297" s="7"/>
    </row>
    <row r="298" spans="1:26" ht="14.4" x14ac:dyDescent="0.3">
      <c r="A298" s="22" t="s">
        <v>657</v>
      </c>
      <c r="B298" s="23" t="s">
        <v>289</v>
      </c>
      <c r="C298" s="22" t="str">
        <f>IFERROR(IFERROR(VLOOKUP(B298,classifications!$A$3:$B$330,2,FALSE),VLOOKUP(B298,'higher class'!$A$2:$B$33,2,FALSE)),"")</f>
        <v>Urban with Significant Rural (rural including hub towns 26-49%)</v>
      </c>
      <c r="D298" s="22" t="str">
        <f>VLOOKUP(B298,region!$A$1:$B$344,2,FALSE)</f>
        <v>SE</v>
      </c>
      <c r="E298" s="17">
        <f>VLOOKUP(B298,worthwhileALL!$B$8:$N$431,VLOOKUP(frontsheet!$B$11,years!$A$1:$B$12,2,FALSE),FALSE)</f>
        <v>7.93</v>
      </c>
      <c r="F298" s="9"/>
      <c r="G298" s="9"/>
      <c r="H298" s="9"/>
      <c r="I298" s="21"/>
      <c r="M298" t="s">
        <v>314</v>
      </c>
      <c r="N298" t="str">
        <f>VLOOKUP(M298,class!A$1:B$370,2,FALSE)</f>
        <v>Shire district</v>
      </c>
      <c r="O298" s="22" t="str">
        <f>IFERROR(IFERROR(VLOOKUP(M298,classifications!$A$3:$B$340,2,FALSE),VLOOKUP(N298,'higher class'!$A$2:$B$33,2,FALSE)),"")</f>
        <v xml:space="preserve">Mainly Rural (rural including hub towns &gt;=80%) </v>
      </c>
      <c r="P298" s="7">
        <f t="shared" si="24"/>
        <v>8.09</v>
      </c>
      <c r="Q298" s="49">
        <f t="shared" si="25"/>
        <v>12</v>
      </c>
      <c r="R298" s="49">
        <f t="shared" si="26"/>
        <v>12</v>
      </c>
      <c r="Z298" s="7"/>
    </row>
    <row r="299" spans="1:26" ht="14.4" x14ac:dyDescent="0.3">
      <c r="A299" s="22" t="s">
        <v>658</v>
      </c>
      <c r="B299" s="23" t="s">
        <v>294</v>
      </c>
      <c r="C299" s="22" t="str">
        <f>IFERROR(IFERROR(VLOOKUP(B299,classifications!$A$3:$B$330,2,FALSE),VLOOKUP(B299,'higher class'!$A$2:$B$33,2,FALSE)),"")</f>
        <v>Urban with Significant Rural (rural including hub towns 26-49%)</v>
      </c>
      <c r="D299" s="22" t="str">
        <f>VLOOKUP(B299,region!$A$1:$B$344,2,FALSE)</f>
        <v>SE</v>
      </c>
      <c r="E299" s="17">
        <f>VLOOKUP(B299,worthwhileALL!$B$8:$N$431,VLOOKUP(frontsheet!$B$11,years!$A$1:$B$12,2,FALSE),FALSE)</f>
        <v>7.57</v>
      </c>
      <c r="F299" s="9"/>
      <c r="G299" s="9"/>
      <c r="H299" s="9"/>
      <c r="I299" s="21"/>
      <c r="M299" t="s">
        <v>1034</v>
      </c>
      <c r="N299" t="str">
        <f>VLOOKUP(M299,class!A$1:B$370,2,FALSE)</f>
        <v>Shire district</v>
      </c>
      <c r="O299" s="22" t="str">
        <f>IFERROR(IFERROR(VLOOKUP(M299,classifications!$A$3:$B$340,2,FALSE),VLOOKUP(N299,'higher class'!$A$2:$B$33,2,FALSE)),"")</f>
        <v xml:space="preserve">Largely Rural (rural including hub towns 50-79%) </v>
      </c>
      <c r="P299" s="7">
        <f t="shared" si="24"/>
        <v>7.63</v>
      </c>
      <c r="Q299" s="49">
        <f t="shared" si="25"/>
        <v>34</v>
      </c>
      <c r="R299" s="49">
        <f t="shared" si="26"/>
        <v>34</v>
      </c>
      <c r="Z299" s="7"/>
    </row>
    <row r="300" spans="1:26" ht="14.4" x14ac:dyDescent="0.3">
      <c r="A300" s="22" t="s">
        <v>659</v>
      </c>
      <c r="B300" s="23" t="s">
        <v>346</v>
      </c>
      <c r="C300" s="22" t="str">
        <f>IFERROR(IFERROR(VLOOKUP(B300,classifications!$A$3:$B$330,2,FALSE),VLOOKUP(B300,'higher class'!$A$2:$B$33,2,FALSE)),"")</f>
        <v>Predominantly Rural</v>
      </c>
      <c r="D300" s="22" t="str">
        <f>VLOOKUP(B300,region!$A$1:$B$344,2,FALSE)</f>
        <v>SE</v>
      </c>
      <c r="E300" s="17">
        <f>VLOOKUP(B300,worthwhileALL!$B$8:$N$431,VLOOKUP(frontsheet!$B$11,years!$A$1:$B$12,2,FALSE),FALSE)</f>
        <v>7.95</v>
      </c>
      <c r="F300" s="9"/>
      <c r="G300" s="9"/>
      <c r="H300" s="9"/>
      <c r="I300" s="21"/>
      <c r="M300" t="s">
        <v>316</v>
      </c>
      <c r="N300" t="str">
        <f>VLOOKUP(M300,class!A$1:B$370,2,FALSE)</f>
        <v>London borough</v>
      </c>
      <c r="O300" s="22" t="str">
        <f>IFERROR(IFERROR(VLOOKUP(M300,classifications!$A$3:$B$340,2,FALSE),VLOOKUP(N300,'higher class'!$A$2:$B$33,2,FALSE)),"")</f>
        <v>Urban with Major Conurbation</v>
      </c>
      <c r="P300" s="7">
        <f t="shared" si="24"/>
        <v>7.25</v>
      </c>
      <c r="Q300" s="49">
        <f t="shared" si="25"/>
        <v>72</v>
      </c>
      <c r="R300" s="49">
        <f t="shared" si="26"/>
        <v>72</v>
      </c>
      <c r="Z300" s="7"/>
    </row>
    <row r="301" spans="1:26" ht="14.4" x14ac:dyDescent="0.3">
      <c r="A301" s="22" t="s">
        <v>660</v>
      </c>
      <c r="B301" s="23" t="s">
        <v>60</v>
      </c>
      <c r="C301" s="22" t="str">
        <f>IFERROR(IFERROR(VLOOKUP(B301,classifications!$A$3:$B$330,2,FALSE),VLOOKUP(B301,'higher class'!$A$2:$B$33,2,FALSE)),"")</f>
        <v>Urban with Significant Rural (rural including hub towns 26-49%)</v>
      </c>
      <c r="D301" s="22" t="str">
        <f>VLOOKUP(B301,region!$A$1:$B$344,2,FALSE)</f>
        <v>SE</v>
      </c>
      <c r="E301" s="17">
        <f>VLOOKUP(B301,worthwhileALL!$B$8:$N$431,VLOOKUP(frontsheet!$B$11,years!$A$1:$B$12,2,FALSE),FALSE)</f>
        <v>7.84</v>
      </c>
      <c r="F301" s="9"/>
      <c r="G301" s="9"/>
      <c r="H301" s="9"/>
      <c r="I301" s="21"/>
      <c r="M301" t="s">
        <v>318</v>
      </c>
      <c r="N301" t="str">
        <f>VLOOKUP(M301,class!A$1:B$370,2,FALSE)</f>
        <v>Metropolitan district</v>
      </c>
      <c r="O301" s="22" t="str">
        <f>IFERROR(IFERROR(VLOOKUP(M301,classifications!$A$3:$B$340,2,FALSE),VLOOKUP(N301,'higher class'!$A$2:$B$33,2,FALSE)),"")</f>
        <v>Urban with Major Conurbation</v>
      </c>
      <c r="P301" s="7">
        <f t="shared" si="24"/>
        <v>7.78</v>
      </c>
      <c r="Q301" s="49">
        <f t="shared" si="25"/>
        <v>22</v>
      </c>
      <c r="R301" s="49">
        <f t="shared" si="26"/>
        <v>22</v>
      </c>
      <c r="Z301" s="7"/>
    </row>
    <row r="302" spans="1:26" ht="14.4" x14ac:dyDescent="0.3">
      <c r="A302" s="22" t="s">
        <v>661</v>
      </c>
      <c r="B302" s="23" t="s">
        <v>203</v>
      </c>
      <c r="C302" s="22" t="str">
        <f>IFERROR(IFERROR(VLOOKUP(B302,classifications!$A$3:$B$330,2,FALSE),VLOOKUP(B302,'higher class'!$A$2:$B$33,2,FALSE)),"")</f>
        <v>Urban with City and Town</v>
      </c>
      <c r="D302" s="22" t="str">
        <f>VLOOKUP(B302,region!$A$1:$B$344,2,FALSE)</f>
        <v>SE</v>
      </c>
      <c r="E302" s="17">
        <f>VLOOKUP(B302,worthwhileALL!$B$8:$N$431,VLOOKUP(frontsheet!$B$11,years!$A$1:$B$12,2,FALSE),FALSE)</f>
        <v>8.0299999999999994</v>
      </c>
      <c r="F302" s="9"/>
      <c r="G302" s="9"/>
      <c r="H302" s="9"/>
      <c r="I302" s="21"/>
      <c r="M302" t="s">
        <v>319</v>
      </c>
      <c r="N302" t="str">
        <f>VLOOKUP(M302,class!A$1:B$370,2,FALSE)</f>
        <v>Unitary authority</v>
      </c>
      <c r="O302" s="22" t="str">
        <f>IFERROR(IFERROR(VLOOKUP(M302,classifications!$A$3:$B$340,2,FALSE),VLOOKUP(N302,'higher class'!$A$2:$B$33,2,FALSE)),"")</f>
        <v xml:space="preserve">Largely Rural (rural including hub towns 50-79%) </v>
      </c>
      <c r="P302" s="7">
        <f t="shared" si="24"/>
        <v>7.7</v>
      </c>
      <c r="Q302" s="49">
        <f t="shared" si="25"/>
        <v>28</v>
      </c>
      <c r="R302" s="49">
        <f t="shared" si="26"/>
        <v>28</v>
      </c>
      <c r="Z302" s="7"/>
    </row>
    <row r="303" spans="1:26" ht="14.4" x14ac:dyDescent="0.3">
      <c r="A303" s="22" t="s">
        <v>662</v>
      </c>
      <c r="B303" s="23" t="s">
        <v>251</v>
      </c>
      <c r="C303" s="22" t="str">
        <f>IFERROR(IFERROR(VLOOKUP(B303,classifications!$A$3:$B$330,2,FALSE),VLOOKUP(B303,'higher class'!$A$2:$B$33,2,FALSE)),"")</f>
        <v xml:space="preserve">Mainly Rural (rural including hub towns &gt;=80%) </v>
      </c>
      <c r="D303" s="22" t="str">
        <f>VLOOKUP(B303,region!$A$1:$B$344,2,FALSE)</f>
        <v>SE</v>
      </c>
      <c r="E303" s="17">
        <f>VLOOKUP(B303,worthwhileALL!$B$8:$N$431,VLOOKUP(frontsheet!$B$11,years!$A$1:$B$12,2,FALSE),FALSE)</f>
        <v>7.87</v>
      </c>
      <c r="F303" s="9"/>
      <c r="G303" s="9"/>
      <c r="H303" s="9"/>
      <c r="I303" s="21"/>
      <c r="M303" t="s">
        <v>320</v>
      </c>
      <c r="N303" t="str">
        <f>VLOOKUP(M303,class!A$1:B$370,2,FALSE)</f>
        <v>Shire district</v>
      </c>
      <c r="O303" s="22" t="str">
        <f>IFERROR(IFERROR(VLOOKUP(M303,classifications!$A$3:$B$340,2,FALSE),VLOOKUP(N303,'higher class'!$A$2:$B$33,2,FALSE)),"")</f>
        <v xml:space="preserve">Largely Rural (rural including hub towns 50-79%) </v>
      </c>
      <c r="P303" s="7">
        <f t="shared" si="24"/>
        <v>7.97</v>
      </c>
      <c r="Q303" s="49">
        <f t="shared" si="25"/>
        <v>14</v>
      </c>
      <c r="R303" s="49">
        <f t="shared" si="26"/>
        <v>14</v>
      </c>
      <c r="Z303" s="7"/>
    </row>
    <row r="304" spans="1:26" ht="14.4" x14ac:dyDescent="0.3">
      <c r="A304" s="22" t="s">
        <v>663</v>
      </c>
      <c r="B304" s="23" t="s">
        <v>296</v>
      </c>
      <c r="C304" s="22" t="str">
        <f>IFERROR(IFERROR(VLOOKUP(B304,classifications!$A$3:$B$330,2,FALSE),VLOOKUP(B304,'higher class'!$A$2:$B$33,2,FALSE)),"")</f>
        <v xml:space="preserve">Largely Rural (rural including hub towns 50-79%) </v>
      </c>
      <c r="D304" s="22" t="str">
        <f>VLOOKUP(B304,region!$A$1:$B$344,2,FALSE)</f>
        <v>SE</v>
      </c>
      <c r="E304" s="17">
        <f>VLOOKUP(B304,worthwhileALL!$B$8:$N$431,VLOOKUP(frontsheet!$B$11,years!$A$1:$B$12,2,FALSE),FALSE)</f>
        <v>7.95</v>
      </c>
      <c r="F304" s="9"/>
      <c r="G304" s="9"/>
      <c r="H304" s="9"/>
      <c r="I304" s="21"/>
      <c r="M304" t="s">
        <v>321</v>
      </c>
      <c r="N304" t="str">
        <f>VLOOKUP(M304,class!A$1:B$370,2,FALSE)</f>
        <v>Unitary authority</v>
      </c>
      <c r="O304" s="22" t="str">
        <f>IFERROR(IFERROR(VLOOKUP(M304,classifications!$A$3:$B$340,2,FALSE),VLOOKUP(N304,'higher class'!$A$2:$B$33,2,FALSE)),"")</f>
        <v>Urban with City and Town</v>
      </c>
      <c r="P304" s="7">
        <f t="shared" si="24"/>
        <v>7.7</v>
      </c>
      <c r="Q304" s="49">
        <f t="shared" si="25"/>
        <v>54</v>
      </c>
      <c r="R304" s="49">
        <f t="shared" si="26"/>
        <v>54</v>
      </c>
      <c r="Z304" s="7"/>
    </row>
    <row r="305" spans="1:26" ht="14.4" x14ac:dyDescent="0.3">
      <c r="A305" s="22" t="s">
        <v>664</v>
      </c>
      <c r="B305" s="23" t="s">
        <v>314</v>
      </c>
      <c r="C305" s="22" t="str">
        <f>IFERROR(IFERROR(VLOOKUP(B305,classifications!$A$3:$B$330,2,FALSE),VLOOKUP(B305,'higher class'!$A$2:$B$33,2,FALSE)),"")</f>
        <v xml:space="preserve">Mainly Rural (rural including hub towns &gt;=80%) </v>
      </c>
      <c r="D305" s="22" t="str">
        <f>VLOOKUP(B305,region!$A$1:$B$344,2,FALSE)</f>
        <v>SE</v>
      </c>
      <c r="E305" s="17">
        <f>VLOOKUP(B305,worthwhileALL!$B$8:$N$431,VLOOKUP(frontsheet!$B$11,years!$A$1:$B$12,2,FALSE),FALSE)</f>
        <v>8.09</v>
      </c>
      <c r="F305" s="9"/>
      <c r="G305" s="9"/>
      <c r="H305" s="9"/>
      <c r="I305" s="21"/>
      <c r="M305" t="s">
        <v>322</v>
      </c>
      <c r="N305" t="str">
        <f>VLOOKUP(M305,class!A$1:B$370,2,FALSE)</f>
        <v>Metropolitan district</v>
      </c>
      <c r="O305" s="22" t="str">
        <f>IFERROR(IFERROR(VLOOKUP(M305,classifications!$A$3:$B$340,2,FALSE),VLOOKUP(N305,'higher class'!$A$2:$B$33,2,FALSE)),"")</f>
        <v>Urban with Major Conurbation</v>
      </c>
      <c r="P305" s="7">
        <f t="shared" si="24"/>
        <v>7.62</v>
      </c>
      <c r="Q305" s="49">
        <f t="shared" si="25"/>
        <v>48</v>
      </c>
      <c r="R305" s="49">
        <f t="shared" si="26"/>
        <v>48</v>
      </c>
      <c r="Z305" s="7"/>
    </row>
    <row r="306" spans="1:26" ht="14.4" x14ac:dyDescent="0.3">
      <c r="A306" s="22" t="s">
        <v>665</v>
      </c>
      <c r="B306" s="23" t="s">
        <v>887</v>
      </c>
      <c r="C306" s="22" t="str">
        <f>IFERROR(IFERROR(VLOOKUP(B306,classifications!$A$3:$B$330,2,FALSE),VLOOKUP(B306,'higher class'!$A$2:$B$33,2,FALSE)),"")</f>
        <v>Predominantly Urban</v>
      </c>
      <c r="D306" s="22" t="str">
        <f>VLOOKUP(B306,region!$A$1:$B$344,2,FALSE)</f>
        <v>SE</v>
      </c>
      <c r="E306" s="17">
        <f>VLOOKUP(B306,worthwhileALL!$B$8:$N$431,VLOOKUP(frontsheet!$B$11,years!$A$1:$B$12,2,FALSE),FALSE)</f>
        <v>7.75</v>
      </c>
      <c r="F306" s="9"/>
      <c r="G306" s="9"/>
      <c r="H306" s="9"/>
      <c r="I306" s="21"/>
      <c r="M306" t="s">
        <v>323</v>
      </c>
      <c r="N306" t="str">
        <f>VLOOKUP(M306,class!A$1:B$370,2,FALSE)</f>
        <v>Shire district</v>
      </c>
      <c r="O306" s="22" t="str">
        <f>IFERROR(IFERROR(VLOOKUP(M306,classifications!$A$3:$B$340,2,FALSE),VLOOKUP(N306,'higher class'!$A$2:$B$33,2,FALSE)),"")</f>
        <v>Urban with Major Conurbation</v>
      </c>
      <c r="P306" s="7">
        <f t="shared" si="24"/>
        <v>7.89</v>
      </c>
      <c r="Q306" s="49">
        <f t="shared" si="25"/>
        <v>11</v>
      </c>
      <c r="R306" s="49">
        <f t="shared" si="26"/>
        <v>11</v>
      </c>
      <c r="Z306" s="7"/>
    </row>
    <row r="307" spans="1:26" ht="14.4" x14ac:dyDescent="0.3">
      <c r="A307" s="22" t="s">
        <v>666</v>
      </c>
      <c r="B307" s="23" t="s">
        <v>101</v>
      </c>
      <c r="C307" s="22" t="str">
        <f>IFERROR(IFERROR(VLOOKUP(B307,classifications!$A$3:$B$330,2,FALSE),VLOOKUP(B307,'higher class'!$A$2:$B$33,2,FALSE)),"")</f>
        <v>Urban with Major Conurbation</v>
      </c>
      <c r="D307" s="22" t="str">
        <f>VLOOKUP(B307,region!$A$1:$B$344,2,FALSE)</f>
        <v>SE</v>
      </c>
      <c r="E307" s="17">
        <f>VLOOKUP(B307,worthwhileALL!$B$8:$N$431,VLOOKUP(frontsheet!$B$11,years!$A$1:$B$12,2,FALSE),FALSE)</f>
        <v>7.63</v>
      </c>
      <c r="F307" s="9"/>
      <c r="G307" s="9"/>
      <c r="H307" s="9"/>
      <c r="I307" s="21"/>
      <c r="M307" t="s">
        <v>324</v>
      </c>
      <c r="N307" t="str">
        <f>VLOOKUP(M307,class!A$1:B$370,2,FALSE)</f>
        <v>Unitary authority</v>
      </c>
      <c r="O307" s="22" t="str">
        <f>IFERROR(IFERROR(VLOOKUP(M307,classifications!$A$3:$B$340,2,FALSE),VLOOKUP(N307,'higher class'!$A$2:$B$33,2,FALSE)),"")</f>
        <v>Urban with City and Town</v>
      </c>
      <c r="P307" s="7">
        <f t="shared" si="24"/>
        <v>7.73</v>
      </c>
      <c r="Q307" s="49">
        <f t="shared" si="25"/>
        <v>46</v>
      </c>
      <c r="R307" s="49">
        <f t="shared" si="26"/>
        <v>46</v>
      </c>
      <c r="Z307" s="7"/>
    </row>
    <row r="308" spans="1:26" ht="14.4" x14ac:dyDescent="0.3">
      <c r="A308" s="22" t="s">
        <v>667</v>
      </c>
      <c r="B308" s="23" t="s">
        <v>104</v>
      </c>
      <c r="C308" s="22" t="str">
        <f>IFERROR(IFERROR(VLOOKUP(B308,classifications!$A$3:$B$330,2,FALSE),VLOOKUP(B308,'higher class'!$A$2:$B$33,2,FALSE)),"")</f>
        <v>Urban with Major Conurbation</v>
      </c>
      <c r="D308" s="22" t="str">
        <f>VLOOKUP(B308,region!$A$1:$B$344,2,FALSE)</f>
        <v>SE</v>
      </c>
      <c r="E308" s="17" t="str">
        <f>VLOOKUP(B308,worthwhileALL!$B$8:$N$431,VLOOKUP(frontsheet!$B$11,years!$A$1:$B$12,2,FALSE),FALSE)</f>
        <v>x</v>
      </c>
      <c r="F308" s="9"/>
      <c r="G308" s="9"/>
      <c r="H308" s="9"/>
      <c r="I308" s="21"/>
      <c r="M308" t="s">
        <v>325</v>
      </c>
      <c r="N308" t="str">
        <f>VLOOKUP(M308,class!A$1:B$370,2,FALSE)</f>
        <v>Metropolitan district</v>
      </c>
      <c r="O308" s="22" t="str">
        <f>IFERROR(IFERROR(VLOOKUP(M308,classifications!$A$3:$B$340,2,FALSE),VLOOKUP(N308,'higher class'!$A$2:$B$33,2,FALSE)),"")</f>
        <v>Urban with Major Conurbation</v>
      </c>
      <c r="P308" s="7">
        <f t="shared" si="24"/>
        <v>7.62</v>
      </c>
      <c r="Q308" s="49">
        <f t="shared" si="25"/>
        <v>48</v>
      </c>
      <c r="R308" s="49">
        <f t="shared" si="26"/>
        <v>48</v>
      </c>
      <c r="Z308" s="7"/>
    </row>
    <row r="309" spans="1:26" ht="14.4" x14ac:dyDescent="0.3">
      <c r="A309" s="22" t="s">
        <v>668</v>
      </c>
      <c r="B309" s="23" t="s">
        <v>119</v>
      </c>
      <c r="C309" s="22" t="str">
        <f>IFERROR(IFERROR(VLOOKUP(B309,classifications!$A$3:$B$330,2,FALSE),VLOOKUP(B309,'higher class'!$A$2:$B$33,2,FALSE)),"")</f>
        <v>Urban with City and Town</v>
      </c>
      <c r="D309" s="22" t="str">
        <f>VLOOKUP(B309,region!$A$1:$B$344,2,FALSE)</f>
        <v>SE</v>
      </c>
      <c r="E309" s="17">
        <f>VLOOKUP(B309,worthwhileALL!$B$8:$N$431,VLOOKUP(frontsheet!$B$11,years!$A$1:$B$12,2,FALSE),FALSE)</f>
        <v>7.8</v>
      </c>
      <c r="F309" s="9"/>
      <c r="G309" s="9"/>
      <c r="H309" s="9"/>
      <c r="I309" s="21"/>
      <c r="M309" t="s">
        <v>326</v>
      </c>
      <c r="N309" t="str">
        <f>VLOOKUP(M309,class!A$1:B$370,2,FALSE)</f>
        <v>Shire district</v>
      </c>
      <c r="O309" s="22" t="str">
        <f>IFERROR(IFERROR(VLOOKUP(M309,classifications!$A$3:$B$340,2,FALSE),VLOOKUP(N309,'higher class'!$A$2:$B$33,2,FALSE)),"")</f>
        <v>Urban with City and Town</v>
      </c>
      <c r="P309" s="7">
        <f t="shared" si="24"/>
        <v>7.99</v>
      </c>
      <c r="Q309" s="49">
        <f t="shared" si="25"/>
        <v>17</v>
      </c>
      <c r="R309" s="49">
        <f t="shared" si="26"/>
        <v>17</v>
      </c>
      <c r="Z309" s="7"/>
    </row>
    <row r="310" spans="1:26" ht="14.4" x14ac:dyDescent="0.3">
      <c r="A310" s="22" t="s">
        <v>669</v>
      </c>
      <c r="B310" s="23" t="s">
        <v>178</v>
      </c>
      <c r="C310" s="22" t="str">
        <f>IFERROR(IFERROR(VLOOKUP(B310,classifications!$A$3:$B$330,2,FALSE),VLOOKUP(B310,'higher class'!$A$2:$B$33,2,FALSE)),"")</f>
        <v>Urban with Significant Rural (rural including hub towns 26-49%)</v>
      </c>
      <c r="D310" s="22" t="str">
        <f>VLOOKUP(B310,region!$A$1:$B$344,2,FALSE)</f>
        <v>SE</v>
      </c>
      <c r="E310" s="17">
        <f>VLOOKUP(B310,worthwhileALL!$B$8:$N$431,VLOOKUP(frontsheet!$B$11,years!$A$1:$B$12,2,FALSE),FALSE)</f>
        <v>8.4600000000000009</v>
      </c>
      <c r="F310" s="9"/>
      <c r="G310" s="9"/>
      <c r="H310" s="9"/>
      <c r="I310" s="21"/>
      <c r="M310" t="s">
        <v>327</v>
      </c>
      <c r="N310" t="str">
        <f>VLOOKUP(M310,class!A$1:B$370,2,FALSE)</f>
        <v>Shire district</v>
      </c>
      <c r="O310" s="22" t="str">
        <f>IFERROR(IFERROR(VLOOKUP(M310,classifications!$A$3:$B$340,2,FALSE),VLOOKUP(N310,'higher class'!$A$2:$B$33,2,FALSE)),"")</f>
        <v>Urban with City and Town</v>
      </c>
      <c r="P310" s="7">
        <f t="shared" si="24"/>
        <v>7.2</v>
      </c>
      <c r="Q310" s="49">
        <f t="shared" si="25"/>
        <v>89</v>
      </c>
      <c r="R310" s="49">
        <f t="shared" si="26"/>
        <v>89</v>
      </c>
      <c r="Z310" s="7"/>
    </row>
    <row r="311" spans="1:26" ht="14.4" x14ac:dyDescent="0.3">
      <c r="A311" s="22" t="s">
        <v>670</v>
      </c>
      <c r="B311" s="23" t="s">
        <v>215</v>
      </c>
      <c r="C311" s="22" t="str">
        <f>IFERROR(IFERROR(VLOOKUP(B311,classifications!$A$3:$B$330,2,FALSE),VLOOKUP(B311,'higher class'!$A$2:$B$33,2,FALSE)),"")</f>
        <v>Urban with City and Town</v>
      </c>
      <c r="D311" s="22" t="str">
        <f>VLOOKUP(B311,region!$A$1:$B$344,2,FALSE)</f>
        <v>SE</v>
      </c>
      <c r="E311" s="17">
        <f>VLOOKUP(B311,worthwhileALL!$B$8:$N$431,VLOOKUP(frontsheet!$B$11,years!$A$1:$B$12,2,FALSE),FALSE)</f>
        <v>8.0299999999999994</v>
      </c>
      <c r="F311" s="9"/>
      <c r="G311" s="9"/>
      <c r="H311" s="9"/>
      <c r="I311" s="21"/>
      <c r="M311" t="s">
        <v>328</v>
      </c>
      <c r="N311" t="str">
        <f>VLOOKUP(M311,class!A$1:B$370,2,FALSE)</f>
        <v>Shire district</v>
      </c>
      <c r="O311" s="22" t="str">
        <f>IFERROR(IFERROR(VLOOKUP(M311,classifications!$A$3:$B$340,2,FALSE),VLOOKUP(N311,'higher class'!$A$2:$B$33,2,FALSE)),"")</f>
        <v xml:space="preserve">Mainly Rural (rural including hub towns &gt;=80%) </v>
      </c>
      <c r="P311" s="7">
        <f t="shared" si="24"/>
        <v>7.81</v>
      </c>
      <c r="Q311" s="49">
        <f t="shared" si="25"/>
        <v>30</v>
      </c>
      <c r="R311" s="49">
        <f t="shared" si="26"/>
        <v>30</v>
      </c>
      <c r="Z311" s="7"/>
    </row>
    <row r="312" spans="1:26" ht="14.4" x14ac:dyDescent="0.3">
      <c r="A312" s="22" t="s">
        <v>671</v>
      </c>
      <c r="B312" s="23" t="s">
        <v>225</v>
      </c>
      <c r="C312" s="22" t="str">
        <f>IFERROR(IFERROR(VLOOKUP(B312,classifications!$A$3:$B$330,2,FALSE),VLOOKUP(B312,'higher class'!$A$2:$B$33,2,FALSE)),"")</f>
        <v>Urban with Major Conurbation</v>
      </c>
      <c r="D312" s="22" t="str">
        <f>VLOOKUP(B312,region!$A$1:$B$344,2,FALSE)</f>
        <v>SE</v>
      </c>
      <c r="E312" s="17" t="str">
        <f>VLOOKUP(B312,worthwhileALL!$B$8:$N$431,VLOOKUP(frontsheet!$B$11,years!$A$1:$B$12,2,FALSE),FALSE)</f>
        <v>x</v>
      </c>
      <c r="F312" s="9"/>
      <c r="G312" s="9"/>
      <c r="H312" s="9"/>
      <c r="I312" s="21"/>
      <c r="M312" t="s">
        <v>330</v>
      </c>
      <c r="N312" t="str">
        <f>VLOOKUP(M312,class!A$1:B$370,2,FALSE)</f>
        <v>Shire district</v>
      </c>
      <c r="O312" s="22" t="str">
        <f>IFERROR(IFERROR(VLOOKUP(M312,classifications!$A$3:$B$340,2,FALSE),VLOOKUP(N312,'higher class'!$A$2:$B$33,2,FALSE)),"")</f>
        <v xml:space="preserve">Largely Rural (rural including hub towns 50-79%) </v>
      </c>
      <c r="P312" s="7">
        <f t="shared" si="24"/>
        <v>8.02</v>
      </c>
      <c r="Q312" s="49">
        <f t="shared" si="25"/>
        <v>10</v>
      </c>
      <c r="R312" s="49">
        <f t="shared" si="26"/>
        <v>10</v>
      </c>
      <c r="Z312" s="7"/>
    </row>
    <row r="313" spans="1:26" ht="14.4" x14ac:dyDescent="0.3">
      <c r="A313" s="22" t="s">
        <v>672</v>
      </c>
      <c r="B313" s="23" t="s">
        <v>259</v>
      </c>
      <c r="C313" s="22" t="str">
        <f>IFERROR(IFERROR(VLOOKUP(B313,classifications!$A$3:$B$330,2,FALSE),VLOOKUP(B313,'higher class'!$A$2:$B$33,2,FALSE)),"")</f>
        <v>Urban with Major Conurbation</v>
      </c>
      <c r="D313" s="22" t="str">
        <f>VLOOKUP(B313,region!$A$1:$B$344,2,FALSE)</f>
        <v>SE</v>
      </c>
      <c r="E313" s="17">
        <f>VLOOKUP(B313,worthwhileALL!$B$8:$N$431,VLOOKUP(frontsheet!$B$11,years!$A$1:$B$12,2,FALSE),FALSE)</f>
        <v>6.61</v>
      </c>
      <c r="F313" s="9"/>
      <c r="G313" s="9"/>
      <c r="H313" s="9"/>
      <c r="I313" s="21"/>
      <c r="M313" t="s">
        <v>331</v>
      </c>
      <c r="N313" t="str">
        <f>VLOOKUP(M313,class!A$1:B$370,2,FALSE)</f>
        <v>Shire district</v>
      </c>
      <c r="O313" s="22" t="str">
        <f>IFERROR(IFERROR(VLOOKUP(M313,classifications!$A$3:$B$340,2,FALSE),VLOOKUP(N313,'higher class'!$A$2:$B$33,2,FALSE)),"")</f>
        <v>Urban with Significant Rural (rural including hub towns 26-49%)</v>
      </c>
      <c r="P313" s="7">
        <f t="shared" si="24"/>
        <v>8.08</v>
      </c>
      <c r="Q313" s="49">
        <f t="shared" si="25"/>
        <v>10</v>
      </c>
      <c r="R313" s="49">
        <f t="shared" si="26"/>
        <v>10</v>
      </c>
      <c r="Z313" s="7"/>
    </row>
    <row r="314" spans="1:26" ht="14.4" x14ac:dyDescent="0.3">
      <c r="A314" s="22" t="s">
        <v>673</v>
      </c>
      <c r="B314" s="23" t="s">
        <v>273</v>
      </c>
      <c r="C314" s="22" t="str">
        <f>IFERROR(IFERROR(VLOOKUP(B314,classifications!$A$3:$B$330,2,FALSE),VLOOKUP(B314,'higher class'!$A$2:$B$33,2,FALSE)),"")</f>
        <v>Urban with City and Town</v>
      </c>
      <c r="D314" s="22" t="str">
        <f>VLOOKUP(B314,region!$A$1:$B$344,2,FALSE)</f>
        <v>SE</v>
      </c>
      <c r="E314" s="17">
        <f>VLOOKUP(B314,worthwhileALL!$B$8:$N$431,VLOOKUP(frontsheet!$B$11,years!$A$1:$B$12,2,FALSE),FALSE)</f>
        <v>7.8</v>
      </c>
      <c r="F314" s="9"/>
      <c r="G314" s="9"/>
      <c r="H314" s="9"/>
      <c r="I314" s="21"/>
      <c r="M314" t="s">
        <v>332</v>
      </c>
      <c r="N314" t="str">
        <f>VLOOKUP(M314,class!A$1:B$370,2,FALSE)</f>
        <v>Unitary authority</v>
      </c>
      <c r="O314" s="22" t="str">
        <f>IFERROR(IFERROR(VLOOKUP(M314,classifications!$A$3:$B$340,2,FALSE),VLOOKUP(N314,'higher class'!$A$2:$B$33,2,FALSE)),"")</f>
        <v>Urban with City and Town</v>
      </c>
      <c r="P314" s="7">
        <f t="shared" si="24"/>
        <v>7.68</v>
      </c>
      <c r="Q314" s="49">
        <f t="shared" si="25"/>
        <v>58</v>
      </c>
      <c r="R314" s="49">
        <f t="shared" si="26"/>
        <v>58</v>
      </c>
      <c r="Z314" s="7"/>
    </row>
    <row r="315" spans="1:26" x14ac:dyDescent="0.25">
      <c r="A315" s="22" t="s">
        <v>674</v>
      </c>
      <c r="B315" s="23" t="s">
        <v>279</v>
      </c>
      <c r="C315" s="22" t="str">
        <f>IFERROR(IFERROR(VLOOKUP(B315,classifications!$A$3:$B$330,2,FALSE),VLOOKUP(B315,'higher class'!$A$2:$B$33,2,FALSE)),"")</f>
        <v>Urban with Significant Rural (rural including hub towns 26-49%)</v>
      </c>
      <c r="D315" s="22" t="str">
        <f>VLOOKUP(B315,region!$A$1:$B$344,2,FALSE)</f>
        <v>SE</v>
      </c>
      <c r="E315" s="17">
        <f>VLOOKUP(B315,worthwhileALL!$B$8:$N$431,VLOOKUP(frontsheet!$B$11,years!$A$1:$B$12,2,FALSE),FALSE)</f>
        <v>7.69</v>
      </c>
      <c r="F315" s="9"/>
      <c r="G315" s="9"/>
      <c r="H315" s="9"/>
      <c r="I315" s="21"/>
      <c r="Z315" s="7"/>
    </row>
    <row r="316" spans="1:26" x14ac:dyDescent="0.25">
      <c r="A316" s="22" t="s">
        <v>675</v>
      </c>
      <c r="B316" s="23" t="s">
        <v>305</v>
      </c>
      <c r="C316" s="22" t="str">
        <f>IFERROR(IFERROR(VLOOKUP(B316,classifications!$A$3:$B$330,2,FALSE),VLOOKUP(B316,'higher class'!$A$2:$B$33,2,FALSE)),"")</f>
        <v xml:space="preserve">Largely Rural (rural including hub towns 50-79%) </v>
      </c>
      <c r="D316" s="22" t="str">
        <f>VLOOKUP(B316,region!$A$1:$B$344,2,FALSE)</f>
        <v>SE</v>
      </c>
      <c r="E316" s="17">
        <f>VLOOKUP(B316,worthwhileALL!$B$8:$N$431,VLOOKUP(frontsheet!$B$11,years!$A$1:$B$12,2,FALSE),FALSE)</f>
        <v>8.17</v>
      </c>
      <c r="F316" s="9"/>
      <c r="G316" s="9"/>
      <c r="H316" s="9"/>
      <c r="I316" s="21"/>
      <c r="Z316" s="7"/>
    </row>
    <row r="317" spans="1:26" x14ac:dyDescent="0.25">
      <c r="A317" s="22" t="s">
        <v>676</v>
      </c>
      <c r="B317" s="23" t="s">
        <v>323</v>
      </c>
      <c r="C317" s="22" t="str">
        <f>IFERROR(IFERROR(VLOOKUP(B317,classifications!$A$3:$B$330,2,FALSE),VLOOKUP(B317,'higher class'!$A$2:$B$33,2,FALSE)),"")</f>
        <v>Urban with Major Conurbation</v>
      </c>
      <c r="D317" s="22" t="str">
        <f>VLOOKUP(B317,region!$A$1:$B$344,2,FALSE)</f>
        <v>SE</v>
      </c>
      <c r="E317" s="17">
        <f>VLOOKUP(B317,worthwhileALL!$B$8:$N$431,VLOOKUP(frontsheet!$B$11,years!$A$1:$B$12,2,FALSE),FALSE)</f>
        <v>7.89</v>
      </c>
      <c r="F317" s="9"/>
      <c r="G317" s="9"/>
      <c r="H317" s="9"/>
      <c r="I317" s="21"/>
      <c r="Z317" s="7"/>
    </row>
    <row r="318" spans="1:26" ht="14.4" x14ac:dyDescent="0.3">
      <c r="A318" s="22" t="s">
        <v>677</v>
      </c>
      <c r="B318" s="23" t="s">
        <v>351</v>
      </c>
      <c r="C318" s="22" t="str">
        <f>IFERROR(IFERROR(VLOOKUP(B318,classifications!$A$3:$B$330,2,FALSE),VLOOKUP(B318,'higher class'!$A$2:$B$33,2,FALSE)),"")</f>
        <v>Predominantly Urban</v>
      </c>
      <c r="D318" s="22" t="str">
        <f>VLOOKUP(B318,region!$A$1:$B$344,2,FALSE)</f>
        <v>SE</v>
      </c>
      <c r="E318" s="17">
        <f>VLOOKUP(B318,worthwhileALL!$B$8:$N$431,VLOOKUP(frontsheet!$B$11,years!$A$1:$B$12,2,FALSE),FALSE)</f>
        <v>7.9</v>
      </c>
      <c r="F318" s="9"/>
      <c r="G318" s="9"/>
      <c r="H318" s="9"/>
      <c r="I318" s="21"/>
      <c r="O318" t="s">
        <v>5</v>
      </c>
      <c r="P318" s="7">
        <f t="shared" ref="P318:P323" si="27">AVERAGEIF($O$7:$O$314,$O318,$P$7:$P$314)</f>
        <v>7.8915384615384623</v>
      </c>
      <c r="Z318" s="7"/>
    </row>
    <row r="319" spans="1:26" ht="14.4" x14ac:dyDescent="0.3">
      <c r="A319" s="22" t="s">
        <v>678</v>
      </c>
      <c r="B319" s="23" t="s">
        <v>2</v>
      </c>
      <c r="C319" s="22" t="str">
        <f>IFERROR(IFERROR(VLOOKUP(B319,classifications!$A$3:$B$330,2,FALSE),VLOOKUP(B319,'higher class'!$A$2:$B$33,2,FALSE)),"")</f>
        <v>Urban with City and Town</v>
      </c>
      <c r="D319" s="22" t="str">
        <f>VLOOKUP(B319,region!$A$1:$B$344,2,FALSE)</f>
        <v>SE</v>
      </c>
      <c r="E319" s="17">
        <f>VLOOKUP(B319,worthwhileALL!$B$8:$N$431,VLOOKUP(frontsheet!$B$11,years!$A$1:$B$12,2,FALSE),FALSE)</f>
        <v>7.95</v>
      </c>
      <c r="F319" s="9"/>
      <c r="G319" s="9"/>
      <c r="H319" s="9"/>
      <c r="I319" s="21"/>
      <c r="O319" t="s">
        <v>13</v>
      </c>
      <c r="P319" s="7">
        <f t="shared" si="27"/>
        <v>7.848780487804877</v>
      </c>
      <c r="Z319" s="7"/>
    </row>
    <row r="320" spans="1:26" ht="14.4" x14ac:dyDescent="0.3">
      <c r="A320" s="22" t="s">
        <v>679</v>
      </c>
      <c r="B320" s="23" t="s">
        <v>8</v>
      </c>
      <c r="C320" s="22" t="str">
        <f>IFERROR(IFERROR(VLOOKUP(B320,classifications!$A$3:$B$330,2,FALSE),VLOOKUP(B320,'higher class'!$A$2:$B$33,2,FALSE)),"")</f>
        <v>Urban with City and Town</v>
      </c>
      <c r="D320" s="22" t="str">
        <f>VLOOKUP(B320,region!$A$1:$B$344,2,FALSE)</f>
        <v>SE</v>
      </c>
      <c r="E320" s="17">
        <f>VLOOKUP(B320,worthwhileALL!$B$8:$N$431,VLOOKUP(frontsheet!$B$11,years!$A$1:$B$12,2,FALSE),FALSE)</f>
        <v>8.1199999999999992</v>
      </c>
      <c r="F320" s="9"/>
      <c r="G320" s="9"/>
      <c r="H320" s="9"/>
      <c r="I320" s="21"/>
      <c r="O320" t="s">
        <v>11</v>
      </c>
      <c r="P320" s="7">
        <f t="shared" si="27"/>
        <v>7.856938775510204</v>
      </c>
      <c r="Z320" s="7"/>
    </row>
    <row r="321" spans="1:26" ht="14.4" x14ac:dyDescent="0.3">
      <c r="A321" s="22" t="s">
        <v>680</v>
      </c>
      <c r="B321" s="23" t="s">
        <v>64</v>
      </c>
      <c r="C321" s="22" t="str">
        <f>IFERROR(IFERROR(VLOOKUP(B321,classifications!$A$3:$B$330,2,FALSE),VLOOKUP(B321,'higher class'!$A$2:$B$33,2,FALSE)),"")</f>
        <v xml:space="preserve">Largely Rural (rural including hub towns 50-79%) </v>
      </c>
      <c r="D321" s="22" t="str">
        <f>VLOOKUP(B321,region!$A$1:$B$344,2,FALSE)</f>
        <v>SE</v>
      </c>
      <c r="E321" s="17">
        <f>VLOOKUP(B321,worthwhileALL!$B$8:$N$431,VLOOKUP(frontsheet!$B$11,years!$A$1:$B$12,2,FALSE),FALSE)</f>
        <v>7.87</v>
      </c>
      <c r="F321" s="9"/>
      <c r="G321" s="9"/>
      <c r="H321" s="9"/>
      <c r="I321" s="21"/>
      <c r="O321" t="s">
        <v>3</v>
      </c>
      <c r="P321" s="7">
        <f t="shared" si="27"/>
        <v>7.7310112359550551</v>
      </c>
      <c r="Z321" s="7"/>
    </row>
    <row r="322" spans="1:26" ht="14.4" x14ac:dyDescent="0.3">
      <c r="A322" s="22" t="s">
        <v>681</v>
      </c>
      <c r="B322" s="23" t="s">
        <v>77</v>
      </c>
      <c r="C322" s="22" t="str">
        <f>IFERROR(IFERROR(VLOOKUP(B322,classifications!$A$3:$B$330,2,FALSE),VLOOKUP(B322,'higher class'!$A$2:$B$33,2,FALSE)),"")</f>
        <v>Urban with City and Town</v>
      </c>
      <c r="D322" s="22" t="str">
        <f>VLOOKUP(B322,region!$A$1:$B$344,2,FALSE)</f>
        <v>SE</v>
      </c>
      <c r="E322" s="17">
        <f>VLOOKUP(B322,worthwhileALL!$B$8:$N$431,VLOOKUP(frontsheet!$B$11,years!$A$1:$B$12,2,FALSE),FALSE)</f>
        <v>8.16</v>
      </c>
      <c r="F322" s="9"/>
      <c r="G322" s="9"/>
      <c r="H322" s="9"/>
      <c r="I322" s="21"/>
      <c r="O322" t="s">
        <v>7</v>
      </c>
      <c r="P322" s="7">
        <f t="shared" si="27"/>
        <v>7.6233333333333348</v>
      </c>
      <c r="Z322" s="7"/>
    </row>
    <row r="323" spans="1:26" ht="14.4" x14ac:dyDescent="0.3">
      <c r="A323" s="22" t="s">
        <v>682</v>
      </c>
      <c r="B323" s="23" t="s">
        <v>139</v>
      </c>
      <c r="C323" s="22" t="str">
        <f>IFERROR(IFERROR(VLOOKUP(B323,classifications!$A$3:$B$330,2,FALSE),VLOOKUP(B323,'higher class'!$A$2:$B$33,2,FALSE)),"")</f>
        <v xml:space="preserve">Largely Rural (rural including hub towns 50-79%) </v>
      </c>
      <c r="D323" s="22" t="str">
        <f>VLOOKUP(B323,region!$A$1:$B$344,2,FALSE)</f>
        <v>SE</v>
      </c>
      <c r="E323" s="17">
        <f>VLOOKUP(B323,worthwhileALL!$B$8:$N$431,VLOOKUP(frontsheet!$B$11,years!$A$1:$B$12,2,FALSE),FALSE)</f>
        <v>7.79</v>
      </c>
      <c r="F323" s="9"/>
      <c r="G323" s="9"/>
      <c r="H323" s="9"/>
      <c r="I323" s="21"/>
      <c r="O323" t="s">
        <v>16</v>
      </c>
      <c r="P323" s="7">
        <f t="shared" si="27"/>
        <v>7.6430555555555548</v>
      </c>
      <c r="Z323" s="7"/>
    </row>
    <row r="324" spans="1:26" x14ac:dyDescent="0.25">
      <c r="A324" s="22" t="s">
        <v>683</v>
      </c>
      <c r="B324" s="23" t="s">
        <v>175</v>
      </c>
      <c r="C324" s="22" t="str">
        <f>IFERROR(IFERROR(VLOOKUP(B324,classifications!$A$3:$B$330,2,FALSE),VLOOKUP(B324,'higher class'!$A$2:$B$33,2,FALSE)),"")</f>
        <v>Urban with City and Town</v>
      </c>
      <c r="D324" s="22" t="str">
        <f>VLOOKUP(B324,region!$A$1:$B$344,2,FALSE)</f>
        <v>SE</v>
      </c>
      <c r="E324" s="17">
        <f>VLOOKUP(B324,worthwhileALL!$B$8:$N$431,VLOOKUP(frontsheet!$B$11,years!$A$1:$B$12,2,FALSE),FALSE)</f>
        <v>8.1199999999999992</v>
      </c>
      <c r="F324" s="9"/>
      <c r="G324" s="9"/>
      <c r="H324" s="9"/>
      <c r="I324" s="21"/>
      <c r="O324" s="7" t="s">
        <v>907</v>
      </c>
      <c r="P324" s="7">
        <f>(SUMIF(O7:O314,O321,P7:P314)+SUMIF(O7:O314,O322,P7:P314)+SUMIF(O7:O314,O323,P7:P314))/(COUNTIF(O7:O314,O321)+COUNTIF(O7:O314,O322)+COUNTIF(O7:O314,O323))</f>
        <v>7.468399999999999</v>
      </c>
      <c r="Z324" s="7"/>
    </row>
    <row r="325" spans="1:26" x14ac:dyDescent="0.25">
      <c r="A325" s="22" t="s">
        <v>684</v>
      </c>
      <c r="B325" s="23" t="s">
        <v>327</v>
      </c>
      <c r="C325" s="22" t="str">
        <f>IFERROR(IFERROR(VLOOKUP(B325,classifications!$A$3:$B$330,2,FALSE),VLOOKUP(B325,'higher class'!$A$2:$B$33,2,FALSE)),"")</f>
        <v>Urban with City and Town</v>
      </c>
      <c r="D325" s="22" t="str">
        <f>VLOOKUP(B325,region!$A$1:$B$344,2,FALSE)</f>
        <v>SE</v>
      </c>
      <c r="E325" s="17">
        <f>VLOOKUP(B325,worthwhileALL!$B$8:$N$431,VLOOKUP(frontsheet!$B$11,years!$A$1:$B$12,2,FALSE),FALSE)</f>
        <v>7.2</v>
      </c>
      <c r="F325" s="9"/>
      <c r="G325" s="9"/>
      <c r="H325" s="9"/>
      <c r="I325" s="21"/>
      <c r="O325" s="7" t="s">
        <v>906</v>
      </c>
      <c r="P325" s="7">
        <f>(SUMIF(O7:O314,O318,P7:P314)+SUMIF(O7:O314,O319,P7:P314))/(COUNTIF(O7:O314,O318)+COUNTIF(O7:O314,O319))</f>
        <v>7.5851807228915655</v>
      </c>
      <c r="Z325" s="7"/>
    </row>
    <row r="326" spans="1:26" x14ac:dyDescent="0.25">
      <c r="A326" s="22"/>
      <c r="B326" s="23"/>
      <c r="C326" s="22"/>
      <c r="D326" s="22"/>
      <c r="E326" s="9"/>
      <c r="F326" s="9"/>
      <c r="G326" s="9"/>
      <c r="H326" s="9"/>
      <c r="I326" s="21"/>
      <c r="O326" s="7" t="s">
        <v>1006</v>
      </c>
      <c r="P326" s="7">
        <f>P320</f>
        <v>7.856938775510204</v>
      </c>
      <c r="Z326" s="7"/>
    </row>
    <row r="327" spans="1:26" x14ac:dyDescent="0.25">
      <c r="A327" s="19" t="s">
        <v>685</v>
      </c>
      <c r="B327" s="20" t="s">
        <v>686</v>
      </c>
      <c r="C327" s="45"/>
      <c r="D327" s="45"/>
      <c r="E327" s="17"/>
      <c r="F327" s="9"/>
      <c r="G327" s="9"/>
      <c r="H327" s="9"/>
      <c r="I327" s="21"/>
      <c r="Z327" s="7"/>
    </row>
    <row r="328" spans="1:26" x14ac:dyDescent="0.25">
      <c r="A328" s="22" t="s">
        <v>687</v>
      </c>
      <c r="B328" s="23" t="s">
        <v>23</v>
      </c>
      <c r="C328" s="22" t="str">
        <f>IFERROR(IFERROR(VLOOKUP(B328,classifications!$A$3:$B$330,2,FALSE),VLOOKUP(B328,'higher class'!$A$2:$B$33,2,FALSE)),"")</f>
        <v>Urban with Significant Rural (rural including hub towns 26-49%)</v>
      </c>
      <c r="D328" s="22" t="str">
        <f>VLOOKUP(B328,region!$A$1:$B$344,2,FALSE)</f>
        <v>SW</v>
      </c>
      <c r="E328" s="17">
        <f>VLOOKUP(B328,worthwhileALL!$B$8:$N$431,VLOOKUP(frontsheet!$B$11,years!$A$1:$B$12,2,FALSE),FALSE)</f>
        <v>7.66</v>
      </c>
      <c r="F328" s="9"/>
      <c r="G328" s="9"/>
      <c r="H328" s="9"/>
      <c r="I328" s="21"/>
      <c r="O328" s="7" t="str">
        <f>frontsheet!B7</f>
        <v>Shire district</v>
      </c>
      <c r="P328" s="7">
        <f>AVERAGEIF($N$7:$N$354,$O328,$P$7:$P$354)</f>
        <v>7.8190173410404604</v>
      </c>
      <c r="Z328" s="7"/>
    </row>
    <row r="329" spans="1:26" x14ac:dyDescent="0.25">
      <c r="A329" s="22" t="s">
        <v>688</v>
      </c>
      <c r="B329" s="23" t="s">
        <v>1033</v>
      </c>
      <c r="C329" s="22" t="str">
        <f>IFERROR(IFERROR(VLOOKUP(B329,classifications!$A$3:$B$340,2,FALSE),VLOOKUP(B329,'higher class'!$A$2:$B$33,2,FALSE)),"")</f>
        <v>Urban with City and Town</v>
      </c>
      <c r="D329" s="22" t="e">
        <f>VLOOKUP(B329,region!$A$1:$B$344,2,FALSE)</f>
        <v>#N/A</v>
      </c>
      <c r="E329" s="17">
        <f>VLOOKUP(B329,worthwhileALL!$B$8:$N$431,VLOOKUP(frontsheet!$B$11,years!$A$1:$B$12,2,FALSE),FALSE)</f>
        <v>7.73</v>
      </c>
      <c r="F329" s="9"/>
      <c r="G329" s="9"/>
      <c r="H329" s="9"/>
      <c r="I329" s="21"/>
      <c r="Z329" s="7"/>
    </row>
    <row r="330" spans="1:26" x14ac:dyDescent="0.25">
      <c r="A330" s="22" t="s">
        <v>689</v>
      </c>
      <c r="B330" s="23" t="s">
        <v>41</v>
      </c>
      <c r="C330" s="22" t="str">
        <f>IFERROR(IFERROR(VLOOKUP(B330,classifications!$A$3:$B$330,2,FALSE),VLOOKUP(B330,'higher class'!$A$2:$B$33,2,FALSE)),"")</f>
        <v>Urban with City and Town</v>
      </c>
      <c r="D330" s="22" t="str">
        <f>VLOOKUP(B330,region!$A$1:$B$344,2,FALSE)</f>
        <v>SW</v>
      </c>
      <c r="E330" s="17">
        <f>VLOOKUP(B330,worthwhileALL!$B$8:$N$431,VLOOKUP(frontsheet!$B$11,years!$A$1:$B$12,2,FALSE),FALSE)</f>
        <v>7.33</v>
      </c>
      <c r="F330" s="9"/>
      <c r="G330" s="9"/>
      <c r="H330" s="9"/>
      <c r="I330" s="21"/>
      <c r="Z330" s="7"/>
    </row>
    <row r="331" spans="1:26" ht="14.4" x14ac:dyDescent="0.3">
      <c r="A331" s="22" t="s">
        <v>690</v>
      </c>
      <c r="B331" s="23" t="s">
        <v>72</v>
      </c>
      <c r="C331" s="22" t="str">
        <f>IFERROR(IFERROR(VLOOKUP(B331,classifications!$A$3:$B$330,2,FALSE),VLOOKUP(B331,'higher class'!$A$2:$B$33,2,FALSE)),"")</f>
        <v xml:space="preserve">Mainly Rural (rural including hub towns &gt;=80%) </v>
      </c>
      <c r="D331" s="22" t="str">
        <f>VLOOKUP(B331,region!$A$1:$B$344,2,FALSE)</f>
        <v>SW</v>
      </c>
      <c r="E331" s="17">
        <f>VLOOKUP(B331,worthwhileALL!$B$8:$N$431,VLOOKUP(frontsheet!$B$11,years!$A$1:$B$12,2,FALSE),FALSE)</f>
        <v>7.7</v>
      </c>
      <c r="F331" s="9"/>
      <c r="G331" s="9"/>
      <c r="H331" s="9"/>
      <c r="I331" s="21"/>
      <c r="M331" s="7" t="s">
        <v>883</v>
      </c>
      <c r="N331" t="str">
        <f>VLOOKUP(M331,class!A$1:B$370,2,FALSE)</f>
        <v>Shire county</v>
      </c>
      <c r="P331" s="7">
        <f t="shared" ref="P331:P354" si="28">VLOOKUP($M331,$B$7:$E$430,4,FALSE)</f>
        <v>7.75</v>
      </c>
      <c r="Z331" s="7"/>
    </row>
    <row r="332" spans="1:26" ht="14.4" x14ac:dyDescent="0.3">
      <c r="A332" s="22" t="s">
        <v>691</v>
      </c>
      <c r="B332" s="23" t="s">
        <v>192</v>
      </c>
      <c r="C332" s="22" t="str">
        <f>IFERROR(IFERROR(VLOOKUP(B332,classifications!$A$3:$B$330,2,FALSE),VLOOKUP(B332,'higher class'!$A$2:$B$33,2,FALSE)),"")</f>
        <v>Urban with Significant Rural (rural including hub towns 26-49%)</v>
      </c>
      <c r="D332" s="22" t="str">
        <f>VLOOKUP(B332,region!$A$1:$B$344,2,FALSE)</f>
        <v>SW</v>
      </c>
      <c r="E332" s="17">
        <f>VLOOKUP(B332,worthwhileALL!$B$8:$N$431,VLOOKUP(frontsheet!$B$11,years!$A$1:$B$12,2,FALSE),FALSE)</f>
        <v>7.89</v>
      </c>
      <c r="F332" s="9"/>
      <c r="G332" s="9"/>
      <c r="H332" s="9"/>
      <c r="I332" s="21"/>
      <c r="M332" s="7" t="s">
        <v>333</v>
      </c>
      <c r="N332" t="str">
        <f>VLOOKUP(M332,class!A$1:B$370,2,FALSE)</f>
        <v>Shire county</v>
      </c>
      <c r="P332" s="7">
        <f t="shared" si="28"/>
        <v>7.94</v>
      </c>
      <c r="Z332" s="7"/>
    </row>
    <row r="333" spans="1:26" ht="14.4" x14ac:dyDescent="0.3">
      <c r="A333" s="22" t="s">
        <v>692</v>
      </c>
      <c r="B333" s="23" t="s">
        <v>206</v>
      </c>
      <c r="C333" s="22" t="str">
        <f>IFERROR(IFERROR(VLOOKUP(B333,classifications!$A$3:$B$330,2,FALSE),VLOOKUP(B333,'higher class'!$A$2:$B$33,2,FALSE)),"")</f>
        <v>Urban with City and Town</v>
      </c>
      <c r="D333" s="22" t="str">
        <f>VLOOKUP(B333,region!$A$1:$B$344,2,FALSE)</f>
        <v>SW</v>
      </c>
      <c r="E333" s="17">
        <f>VLOOKUP(B333,worthwhileALL!$B$8:$N$431,VLOOKUP(frontsheet!$B$11,years!$A$1:$B$12,2,FALSE),FALSE)</f>
        <v>7.72</v>
      </c>
      <c r="F333" s="9"/>
      <c r="G333" s="9"/>
      <c r="H333" s="9"/>
      <c r="I333" s="21"/>
      <c r="M333" s="7" t="s">
        <v>334</v>
      </c>
      <c r="N333" t="str">
        <f>VLOOKUP(M333,class!A$1:B$370,2,FALSE)</f>
        <v>Shire county</v>
      </c>
      <c r="P333" s="7">
        <f t="shared" si="28"/>
        <v>7.83</v>
      </c>
      <c r="Z333" s="7"/>
    </row>
    <row r="334" spans="1:26" ht="14.4" x14ac:dyDescent="0.3">
      <c r="A334" s="22" t="s">
        <v>693</v>
      </c>
      <c r="B334" s="23" t="s">
        <v>244</v>
      </c>
      <c r="C334" s="22" t="str">
        <f>IFERROR(IFERROR(VLOOKUP(B334,classifications!$A$3:$B$330,2,FALSE),VLOOKUP(B334,'higher class'!$A$2:$B$33,2,FALSE)),"")</f>
        <v>Urban with City and Town</v>
      </c>
      <c r="D334" s="22" t="str">
        <f>VLOOKUP(B334,region!$A$1:$B$344,2,FALSE)</f>
        <v>SW</v>
      </c>
      <c r="E334" s="17">
        <f>VLOOKUP(B334,worthwhileALL!$B$8:$N$431,VLOOKUP(frontsheet!$B$11,years!$A$1:$B$12,2,FALSE),FALSE)</f>
        <v>7.83</v>
      </c>
      <c r="F334" s="9"/>
      <c r="G334" s="9"/>
      <c r="H334" s="9"/>
      <c r="I334" s="21"/>
      <c r="M334" s="7" t="s">
        <v>335</v>
      </c>
      <c r="N334" t="str">
        <f>VLOOKUP(M334,class!A$1:B$370,2,FALSE)</f>
        <v>Shire county</v>
      </c>
      <c r="P334" s="7">
        <f t="shared" si="28"/>
        <v>7.79</v>
      </c>
      <c r="Z334" s="7"/>
    </row>
    <row r="335" spans="1:26" ht="14.4" x14ac:dyDescent="0.3">
      <c r="A335" s="22" t="s">
        <v>694</v>
      </c>
      <c r="B335" s="23" t="s">
        <v>276</v>
      </c>
      <c r="C335" s="22" t="str">
        <f>IFERROR(IFERROR(VLOOKUP(B335,classifications!$A$3:$B$330,2,FALSE),VLOOKUP(B335,'higher class'!$A$2:$B$33,2,FALSE)),"")</f>
        <v>Urban with City and Town</v>
      </c>
      <c r="D335" s="22" t="str">
        <f>VLOOKUP(B335,region!$A$1:$B$344,2,FALSE)</f>
        <v>SW</v>
      </c>
      <c r="E335" s="17">
        <f>VLOOKUP(B335,worthwhileALL!$B$8:$N$431,VLOOKUP(frontsheet!$B$11,years!$A$1:$B$12,2,FALSE),FALSE)</f>
        <v>7.71</v>
      </c>
      <c r="F335" s="9"/>
      <c r="G335" s="9"/>
      <c r="H335" s="9"/>
      <c r="I335" s="21"/>
      <c r="M335" s="7" t="s">
        <v>337</v>
      </c>
      <c r="N335" t="str">
        <f>VLOOKUP(M335,class!A$1:B$370,2,FALSE)</f>
        <v>Shire county</v>
      </c>
      <c r="P335" s="7">
        <f t="shared" si="28"/>
        <v>7.71</v>
      </c>
      <c r="Z335" s="7"/>
    </row>
    <row r="336" spans="1:26" ht="14.4" x14ac:dyDescent="0.3">
      <c r="A336" s="22" t="s">
        <v>695</v>
      </c>
      <c r="B336" s="23" t="s">
        <v>290</v>
      </c>
      <c r="C336" s="22" t="str">
        <f>IFERROR(IFERROR(VLOOKUP(B336,classifications!$A$3:$B$330,2,FALSE),VLOOKUP(B336,'higher class'!$A$2:$B$33,2,FALSE)),"")</f>
        <v>Urban with City and Town</v>
      </c>
      <c r="D336" s="22" t="str">
        <f>VLOOKUP(B336,region!$A$1:$B$344,2,FALSE)</f>
        <v>SW</v>
      </c>
      <c r="E336" s="17">
        <f>VLOOKUP(B336,worthwhileALL!$B$8:$N$431,VLOOKUP(frontsheet!$B$11,years!$A$1:$B$12,2,FALSE),FALSE)</f>
        <v>7.9</v>
      </c>
      <c r="F336" s="9"/>
      <c r="G336" s="9"/>
      <c r="H336" s="9"/>
      <c r="I336" s="21"/>
      <c r="M336" s="7" t="s">
        <v>338</v>
      </c>
      <c r="N336" t="str">
        <f>VLOOKUP(M336,class!A$1:B$370,2,FALSE)</f>
        <v>Shire county</v>
      </c>
      <c r="P336" s="7">
        <f t="shared" si="28"/>
        <v>7.77</v>
      </c>
      <c r="Z336" s="7"/>
    </row>
    <row r="337" spans="1:26" ht="14.4" x14ac:dyDescent="0.3">
      <c r="A337" s="22" t="s">
        <v>696</v>
      </c>
      <c r="B337" s="23" t="s">
        <v>319</v>
      </c>
      <c r="C337" s="22" t="str">
        <f>IFERROR(IFERROR(VLOOKUP(B337,classifications!$A$3:$B$330,2,FALSE),VLOOKUP(B337,'higher class'!$A$2:$B$33,2,FALSE)),"")</f>
        <v xml:space="preserve">Largely Rural (rural including hub towns 50-79%) </v>
      </c>
      <c r="D337" s="22" t="str">
        <f>VLOOKUP(B337,region!$A$1:$B$344,2,FALSE)</f>
        <v>SW</v>
      </c>
      <c r="E337" s="17">
        <f>VLOOKUP(B337,worthwhileALL!$B$8:$N$431,VLOOKUP(frontsheet!$B$11,years!$A$1:$B$12,2,FALSE),FALSE)</f>
        <v>7.7</v>
      </c>
      <c r="F337" s="9"/>
      <c r="G337" s="9"/>
      <c r="H337" s="9"/>
      <c r="I337" s="21"/>
      <c r="M337" s="7" t="s">
        <v>888</v>
      </c>
      <c r="N337" t="str">
        <f>VLOOKUP(M337,class!A$1:B$370,2,FALSE)</f>
        <v>Shire county</v>
      </c>
      <c r="P337" s="7">
        <f t="shared" si="28"/>
        <v>7.73</v>
      </c>
      <c r="Z337" s="7"/>
    </row>
    <row r="338" spans="1:26" ht="14.4" x14ac:dyDescent="0.3">
      <c r="A338" s="22" t="s">
        <v>697</v>
      </c>
      <c r="B338" s="23" t="s">
        <v>335</v>
      </c>
      <c r="C338" s="22" t="str">
        <f>IFERROR(IFERROR(VLOOKUP(B338,classifications!$A$3:$B$330,2,FALSE),VLOOKUP(B338,'higher class'!$A$2:$B$33,2,FALSE)),"")</f>
        <v>Predominantly Rural</v>
      </c>
      <c r="D338" s="22" t="str">
        <f>VLOOKUP(B338,region!$A$1:$B$344,2,FALSE)</f>
        <v>SW</v>
      </c>
      <c r="E338" s="17">
        <f>VLOOKUP(B338,worthwhileALL!$B$8:$N$431,VLOOKUP(frontsheet!$B$11,years!$A$1:$B$12,2,FALSE),FALSE)</f>
        <v>7.79</v>
      </c>
      <c r="F338" s="9"/>
      <c r="G338" s="9"/>
      <c r="H338" s="9"/>
      <c r="I338" s="21"/>
      <c r="M338" s="7" t="s">
        <v>339</v>
      </c>
      <c r="N338" t="str">
        <f>VLOOKUP(M338,class!A$1:B$370,2,FALSE)</f>
        <v>Shire county</v>
      </c>
      <c r="P338" s="7">
        <f t="shared" si="28"/>
        <v>7.79</v>
      </c>
      <c r="Z338" s="7"/>
    </row>
    <row r="339" spans="1:26" ht="14.4" x14ac:dyDescent="0.3">
      <c r="A339" s="22" t="s">
        <v>698</v>
      </c>
      <c r="B339" s="23" t="s">
        <v>90</v>
      </c>
      <c r="C339" s="22" t="str">
        <f>IFERROR(IFERROR(VLOOKUP(B339,classifications!$A$3:$B$330,2,FALSE),VLOOKUP(B339,'higher class'!$A$2:$B$33,2,FALSE)),"")</f>
        <v xml:space="preserve">Largely Rural (rural including hub towns 50-79%) </v>
      </c>
      <c r="D339" s="22" t="str">
        <f>VLOOKUP(B339,region!$A$1:$B$344,2,FALSE)</f>
        <v>SW</v>
      </c>
      <c r="E339" s="17">
        <f>VLOOKUP(B339,worthwhileALL!$B$8:$N$431,VLOOKUP(frontsheet!$B$11,years!$A$1:$B$12,2,FALSE),FALSE)</f>
        <v>7.84</v>
      </c>
      <c r="F339" s="9"/>
      <c r="G339" s="9"/>
      <c r="H339" s="9"/>
      <c r="I339" s="21"/>
      <c r="M339" s="7" t="s">
        <v>884</v>
      </c>
      <c r="N339" t="str">
        <f>VLOOKUP(M339,class!A$1:B$370,2,FALSE)</f>
        <v>Shire county</v>
      </c>
      <c r="P339" s="7">
        <f t="shared" si="28"/>
        <v>7.8</v>
      </c>
      <c r="Z339" s="7"/>
    </row>
    <row r="340" spans="1:26" ht="14.4" x14ac:dyDescent="0.3">
      <c r="A340" s="22" t="s">
        <v>699</v>
      </c>
      <c r="B340" s="23" t="s">
        <v>106</v>
      </c>
      <c r="C340" s="22" t="str">
        <f>IFERROR(IFERROR(VLOOKUP(B340,classifications!$A$3:$B$330,2,FALSE),VLOOKUP(B340,'higher class'!$A$2:$B$33,2,FALSE)),"")</f>
        <v>Urban with City and Town</v>
      </c>
      <c r="D340" s="22" t="str">
        <f>VLOOKUP(B340,region!$A$1:$B$344,2,FALSE)</f>
        <v>SW</v>
      </c>
      <c r="E340" s="17">
        <f>VLOOKUP(B340,worthwhileALL!$B$8:$N$431,VLOOKUP(frontsheet!$B$11,years!$A$1:$B$12,2,FALSE),FALSE)</f>
        <v>8.1</v>
      </c>
      <c r="F340" s="9"/>
      <c r="G340" s="9"/>
      <c r="H340" s="9"/>
      <c r="I340" s="21"/>
      <c r="M340" s="7" t="s">
        <v>886</v>
      </c>
      <c r="N340" t="str">
        <f>VLOOKUP(M340,class!A$1:B$370,2,FALSE)</f>
        <v>Shire county</v>
      </c>
      <c r="P340" s="7">
        <f t="shared" si="28"/>
        <v>7.87</v>
      </c>
      <c r="Z340" s="7"/>
    </row>
    <row r="341" spans="1:26" ht="14.4" x14ac:dyDescent="0.3">
      <c r="A341" s="22" t="s">
        <v>700</v>
      </c>
      <c r="B341" s="23" t="s">
        <v>173</v>
      </c>
      <c r="C341" s="22" t="str">
        <f>IFERROR(IFERROR(VLOOKUP(B341,classifications!$A$3:$B$330,2,FALSE),VLOOKUP(B341,'higher class'!$A$2:$B$33,2,FALSE)),"")</f>
        <v xml:space="preserve">Mainly Rural (rural including hub towns &gt;=80%) </v>
      </c>
      <c r="D341" s="22" t="str">
        <f>VLOOKUP(B341,region!$A$1:$B$344,2,FALSE)</f>
        <v>SW</v>
      </c>
      <c r="E341" s="17">
        <f>VLOOKUP(B341,worthwhileALL!$B$8:$N$431,VLOOKUP(frontsheet!$B$11,years!$A$1:$B$12,2,FALSE),FALSE)</f>
        <v>7.72</v>
      </c>
      <c r="F341" s="9"/>
      <c r="G341" s="9"/>
      <c r="H341" s="9"/>
      <c r="I341" s="21"/>
      <c r="M341" s="7" t="s">
        <v>340</v>
      </c>
      <c r="N341" t="str">
        <f>VLOOKUP(M341,class!A$1:B$370,2,FALSE)</f>
        <v>Shire county</v>
      </c>
      <c r="P341" s="7">
        <f t="shared" si="28"/>
        <v>7.77</v>
      </c>
      <c r="Z341" s="7"/>
    </row>
    <row r="342" spans="1:26" ht="14.4" x14ac:dyDescent="0.3">
      <c r="A342" s="22" t="s">
        <v>701</v>
      </c>
      <c r="B342" s="23" t="s">
        <v>184</v>
      </c>
      <c r="C342" s="22" t="str">
        <f>IFERROR(IFERROR(VLOOKUP(B342,classifications!$A$3:$B$330,2,FALSE),VLOOKUP(B342,'higher class'!$A$2:$B$33,2,FALSE)),"")</f>
        <v xml:space="preserve">Largely Rural (rural including hub towns 50-79%) </v>
      </c>
      <c r="D342" s="22" t="str">
        <f>VLOOKUP(B342,region!$A$1:$B$344,2,FALSE)</f>
        <v>SW</v>
      </c>
      <c r="E342" s="17">
        <f>VLOOKUP(B342,worthwhileALL!$B$8:$N$431,VLOOKUP(frontsheet!$B$11,years!$A$1:$B$12,2,FALSE),FALSE)</f>
        <v>7.67</v>
      </c>
      <c r="F342" s="9"/>
      <c r="G342" s="9"/>
      <c r="H342" s="9"/>
      <c r="I342" s="21"/>
      <c r="M342" s="7" t="s">
        <v>341</v>
      </c>
      <c r="N342" t="str">
        <f>VLOOKUP(M342,class!A$1:B$370,2,FALSE)</f>
        <v>Shire county</v>
      </c>
      <c r="P342" s="7">
        <f t="shared" si="28"/>
        <v>7.73</v>
      </c>
      <c r="Z342" s="7"/>
    </row>
    <row r="343" spans="1:26" ht="14.4" x14ac:dyDescent="0.3">
      <c r="A343" s="22" t="s">
        <v>702</v>
      </c>
      <c r="B343" s="23" t="s">
        <v>245</v>
      </c>
      <c r="C343" s="22" t="str">
        <f>IFERROR(IFERROR(VLOOKUP(B343,classifications!$A$3:$B$330,2,FALSE),VLOOKUP(B343,'higher class'!$A$2:$B$33,2,FALSE)),"")</f>
        <v xml:space="preserve">Mainly Rural (rural including hub towns &gt;=80%) </v>
      </c>
      <c r="D343" s="22" t="str">
        <f>VLOOKUP(B343,region!$A$1:$B$344,2,FALSE)</f>
        <v>SW</v>
      </c>
      <c r="E343" s="17">
        <f>VLOOKUP(B343,worthwhileALL!$B$8:$N$431,VLOOKUP(frontsheet!$B$11,years!$A$1:$B$12,2,FALSE),FALSE)</f>
        <v>7.14</v>
      </c>
      <c r="F343" s="9"/>
      <c r="G343" s="9"/>
      <c r="H343" s="9"/>
      <c r="I343" s="21"/>
      <c r="M343" s="7" t="s">
        <v>342</v>
      </c>
      <c r="N343" t="str">
        <f>VLOOKUP(M343,class!A$1:B$370,2,FALSE)</f>
        <v>Shire county</v>
      </c>
      <c r="P343" s="7">
        <f t="shared" si="28"/>
        <v>7.91</v>
      </c>
      <c r="Z343" s="7"/>
    </row>
    <row r="344" spans="1:26" ht="14.4" x14ac:dyDescent="0.3">
      <c r="A344" s="22" t="s">
        <v>703</v>
      </c>
      <c r="B344" s="23" t="s">
        <v>281</v>
      </c>
      <c r="C344" s="22" t="str">
        <f>IFERROR(IFERROR(VLOOKUP(B344,classifications!$A$3:$B$330,2,FALSE),VLOOKUP(B344,'higher class'!$A$2:$B$33,2,FALSE)),"")</f>
        <v xml:space="preserve">Largely Rural (rural including hub towns 50-79%) </v>
      </c>
      <c r="D344" s="22" t="str">
        <f>VLOOKUP(B344,region!$A$1:$B$344,2,FALSE)</f>
        <v>SW</v>
      </c>
      <c r="E344" s="17">
        <f>VLOOKUP(B344,worthwhileALL!$B$8:$N$431,VLOOKUP(frontsheet!$B$11,years!$A$1:$B$12,2,FALSE),FALSE)</f>
        <v>7.56</v>
      </c>
      <c r="F344" s="9"/>
      <c r="G344" s="9"/>
      <c r="H344" s="9"/>
      <c r="I344" s="21"/>
      <c r="M344" s="7" t="s">
        <v>343</v>
      </c>
      <c r="N344" t="str">
        <f>VLOOKUP(M344,class!A$1:B$370,2,FALSE)</f>
        <v>Shire county</v>
      </c>
      <c r="P344" s="7">
        <f t="shared" si="28"/>
        <v>7.86</v>
      </c>
      <c r="Z344" s="7"/>
    </row>
    <row r="345" spans="1:26" ht="14.4" x14ac:dyDescent="0.3">
      <c r="A345" s="22" t="s">
        <v>704</v>
      </c>
      <c r="B345" s="23" t="s">
        <v>291</v>
      </c>
      <c r="C345" s="22" t="str">
        <f>IFERROR(IFERROR(VLOOKUP(B345,classifications!$A$3:$B$330,2,FALSE),VLOOKUP(B345,'higher class'!$A$2:$B$33,2,FALSE)),"")</f>
        <v xml:space="preserve">Mainly Rural (rural including hub towns &gt;=80%) </v>
      </c>
      <c r="D345" s="22" t="str">
        <f>VLOOKUP(B345,region!$A$1:$B$344,2,FALSE)</f>
        <v>SW</v>
      </c>
      <c r="E345" s="17">
        <f>VLOOKUP(B345,worthwhileALL!$B$8:$N$431,VLOOKUP(frontsheet!$B$11,years!$A$1:$B$12,2,FALSE),FALSE)</f>
        <v>8.16</v>
      </c>
      <c r="F345" s="9"/>
      <c r="G345" s="9"/>
      <c r="H345" s="9"/>
      <c r="I345" s="21"/>
      <c r="M345" s="7" t="s">
        <v>344</v>
      </c>
      <c r="N345" t="str">
        <f>VLOOKUP(M345,class!A$1:B$370,2,FALSE)</f>
        <v>Shire county</v>
      </c>
      <c r="P345" s="7">
        <f t="shared" si="28"/>
        <v>7.85</v>
      </c>
      <c r="Z345" s="7"/>
    </row>
    <row r="346" spans="1:26" ht="14.4" x14ac:dyDescent="0.3">
      <c r="A346" s="22" t="s">
        <v>705</v>
      </c>
      <c r="B346" s="23" t="s">
        <v>310</v>
      </c>
      <c r="C346" s="22" t="str">
        <f>IFERROR(IFERROR(VLOOKUP(B346,classifications!$A$3:$B$330,2,FALSE),VLOOKUP(B346,'higher class'!$A$2:$B$33,2,FALSE)),"")</f>
        <v xml:space="preserve">Mainly Rural (rural including hub towns &gt;=80%) </v>
      </c>
      <c r="D346" s="22" t="str">
        <f>VLOOKUP(B346,region!$A$1:$B$344,2,FALSE)</f>
        <v>SW</v>
      </c>
      <c r="E346" s="17" t="str">
        <f>VLOOKUP(B346,worthwhileALL!$B$8:$N$431,VLOOKUP(frontsheet!$B$11,years!$A$1:$B$12,2,FALSE),FALSE)</f>
        <v>x</v>
      </c>
      <c r="F346" s="9"/>
      <c r="G346" s="9"/>
      <c r="H346" s="9"/>
      <c r="I346" s="21"/>
      <c r="M346" s="7" t="s">
        <v>345</v>
      </c>
      <c r="N346" t="str">
        <f>VLOOKUP(M346,class!A$1:B$370,2,FALSE)</f>
        <v>Shire county</v>
      </c>
      <c r="P346" s="7">
        <f t="shared" si="28"/>
        <v>7.65</v>
      </c>
      <c r="Z346" s="7"/>
    </row>
    <row r="347" spans="1:26" ht="14.4" x14ac:dyDescent="0.3">
      <c r="A347" s="22" t="s">
        <v>706</v>
      </c>
      <c r="B347" s="23" t="s">
        <v>336</v>
      </c>
      <c r="C347" s="22" t="str">
        <f>IFERROR(IFERROR(VLOOKUP(B347,classifications!$A$3:$B$340,2,FALSE),VLOOKUP(B347,'higher class'!$A$2:$B$33,2,FALSE)),"")</f>
        <v xml:space="preserve">Largely Rural (rural including hub towns 50-79%) </v>
      </c>
      <c r="D347" s="22" t="str">
        <f>VLOOKUP(B347,region!$A$1:$B$344,2,FALSE)</f>
        <v>SW</v>
      </c>
      <c r="E347" s="17">
        <f>VLOOKUP(B347,worthwhileALL!$B$8:$N$431,VLOOKUP(frontsheet!$B$11,years!$A$1:$B$12,2,FALSE),FALSE)</f>
        <v>7.88</v>
      </c>
      <c r="F347" s="9"/>
      <c r="G347" s="9"/>
      <c r="H347" s="9"/>
      <c r="I347" s="21"/>
      <c r="M347" s="7" t="s">
        <v>346</v>
      </c>
      <c r="N347" t="str">
        <f>VLOOKUP(M347,class!A$1:B$370,2,FALSE)</f>
        <v>Shire county</v>
      </c>
      <c r="P347" s="7">
        <f t="shared" si="28"/>
        <v>7.95</v>
      </c>
      <c r="Z347" s="7"/>
    </row>
    <row r="348" spans="1:26" ht="14.4" x14ac:dyDescent="0.3">
      <c r="A348" s="22" t="s">
        <v>707</v>
      </c>
      <c r="B348" s="23" t="s">
        <v>888</v>
      </c>
      <c r="C348" s="22" t="str">
        <f>IFERROR(IFERROR(VLOOKUP(B348,classifications!$A$3:$B$330,2,FALSE),VLOOKUP(B348,'higher class'!$A$2:$B$33,2,FALSE)),"")</f>
        <v>Urban with Significant Rural</v>
      </c>
      <c r="D348" s="22" t="str">
        <f>VLOOKUP(B348,region!$A$1:$B$344,2,FALSE)</f>
        <v>SW</v>
      </c>
      <c r="E348" s="17">
        <f>VLOOKUP(B348,worthwhileALL!$B$8:$N$431,VLOOKUP(frontsheet!$B$11,years!$A$1:$B$12,2,FALSE),FALSE)</f>
        <v>7.73</v>
      </c>
      <c r="F348" s="9"/>
      <c r="G348" s="9"/>
      <c r="H348" s="9"/>
      <c r="I348" s="21"/>
      <c r="M348" s="7" t="s">
        <v>347</v>
      </c>
      <c r="N348" t="str">
        <f>VLOOKUP(M348,class!A$1:B$370,2,FALSE)</f>
        <v>Shire county</v>
      </c>
      <c r="P348" s="7">
        <f t="shared" si="28"/>
        <v>7.78</v>
      </c>
      <c r="Z348" s="7"/>
    </row>
    <row r="349" spans="1:26" ht="14.4" x14ac:dyDescent="0.3">
      <c r="A349" s="22" t="s">
        <v>708</v>
      </c>
      <c r="B349" s="23" t="s">
        <v>59</v>
      </c>
      <c r="C349" s="22" t="str">
        <f>IFERROR(IFERROR(VLOOKUP(B349,classifications!$A$3:$B$330,2,FALSE),VLOOKUP(B349,'higher class'!$A$2:$B$33,2,FALSE)),"")</f>
        <v>Urban with City and Town</v>
      </c>
      <c r="D349" s="22" t="str">
        <f>VLOOKUP(B349,region!$A$1:$B$344,2,FALSE)</f>
        <v>SW</v>
      </c>
      <c r="E349" s="17">
        <f>VLOOKUP(B349,worthwhileALL!$B$8:$N$431,VLOOKUP(frontsheet!$B$11,years!$A$1:$B$12,2,FALSE),FALSE)</f>
        <v>7.73</v>
      </c>
      <c r="F349" s="9"/>
      <c r="G349" s="9"/>
      <c r="H349" s="9"/>
      <c r="I349" s="21"/>
      <c r="M349" s="7" t="s">
        <v>348</v>
      </c>
      <c r="N349" t="str">
        <f>VLOOKUP(M349,class!A$1:B$370,2,FALSE)</f>
        <v>Shire county</v>
      </c>
      <c r="P349" s="7">
        <f t="shared" si="28"/>
        <v>7.9</v>
      </c>
      <c r="Z349" s="7"/>
    </row>
    <row r="350" spans="1:26" ht="14.4" x14ac:dyDescent="0.3">
      <c r="A350" s="22" t="s">
        <v>709</v>
      </c>
      <c r="B350" s="23" t="s">
        <v>73</v>
      </c>
      <c r="C350" s="22" t="str">
        <f>IFERROR(IFERROR(VLOOKUP(B350,classifications!$A$3:$B$330,2,FALSE),VLOOKUP(B350,'higher class'!$A$2:$B$33,2,FALSE)),"")</f>
        <v xml:space="preserve">Mainly Rural (rural including hub towns &gt;=80%) </v>
      </c>
      <c r="D350" s="22" t="str">
        <f>VLOOKUP(B350,region!$A$1:$B$344,2,FALSE)</f>
        <v>SW</v>
      </c>
      <c r="E350" s="17">
        <f>VLOOKUP(B350,worthwhileALL!$B$8:$N$431,VLOOKUP(frontsheet!$B$11,years!$A$1:$B$12,2,FALSE),FALSE)</f>
        <v>7.8</v>
      </c>
      <c r="F350" s="9"/>
      <c r="G350" s="9"/>
      <c r="H350" s="9"/>
      <c r="I350" s="21"/>
      <c r="M350" s="7" t="s">
        <v>349</v>
      </c>
      <c r="N350" t="str">
        <f>VLOOKUP(M350,class!A$1:B$370,2,FALSE)</f>
        <v>Shire county</v>
      </c>
      <c r="P350" s="7">
        <f t="shared" si="28"/>
        <v>7.95</v>
      </c>
      <c r="Z350" s="7"/>
    </row>
    <row r="351" spans="1:26" ht="14.4" x14ac:dyDescent="0.3">
      <c r="A351" s="22" t="s">
        <v>710</v>
      </c>
      <c r="B351" s="23" t="s">
        <v>110</v>
      </c>
      <c r="C351" s="22" t="str">
        <f>IFERROR(IFERROR(VLOOKUP(B351,classifications!$A$3:$B$330,2,FALSE),VLOOKUP(B351,'higher class'!$A$2:$B$33,2,FALSE)),"")</f>
        <v xml:space="preserve">Mainly Rural (rural including hub towns &gt;=80%) </v>
      </c>
      <c r="D351" s="22" t="str">
        <f>VLOOKUP(B351,region!$A$1:$B$344,2,FALSE)</f>
        <v>SW</v>
      </c>
      <c r="E351" s="17">
        <f>VLOOKUP(B351,worthwhileALL!$B$8:$N$431,VLOOKUP(frontsheet!$B$11,years!$A$1:$B$12,2,FALSE),FALSE)</f>
        <v>7.87</v>
      </c>
      <c r="F351" s="9"/>
      <c r="G351" s="9"/>
      <c r="H351" s="9"/>
      <c r="I351" s="21"/>
      <c r="M351" s="7" t="s">
        <v>887</v>
      </c>
      <c r="N351" t="str">
        <f>VLOOKUP(M351,class!A$1:B$370,2,FALSE)</f>
        <v>Shire county</v>
      </c>
      <c r="P351" s="7">
        <f t="shared" si="28"/>
        <v>7.75</v>
      </c>
      <c r="Z351" s="7"/>
    </row>
    <row r="352" spans="1:26" ht="14.4" x14ac:dyDescent="0.3">
      <c r="A352" s="22" t="s">
        <v>711</v>
      </c>
      <c r="B352" s="23" t="s">
        <v>114</v>
      </c>
      <c r="C352" s="22" t="str">
        <f>IFERROR(IFERROR(VLOOKUP(B352,classifications!$A$3:$B$330,2,FALSE),VLOOKUP(B352,'higher class'!$A$2:$B$33,2,FALSE)),"")</f>
        <v>Urban with City and Town</v>
      </c>
      <c r="D352" s="22" t="str">
        <f>VLOOKUP(B352,region!$A$1:$B$344,2,FALSE)</f>
        <v>SW</v>
      </c>
      <c r="E352" s="17">
        <f>VLOOKUP(B352,worthwhileALL!$B$8:$N$431,VLOOKUP(frontsheet!$B$11,years!$A$1:$B$12,2,FALSE),FALSE)</f>
        <v>7.63</v>
      </c>
      <c r="F352" s="9"/>
      <c r="G352" s="9"/>
      <c r="H352" s="9"/>
      <c r="I352" s="21"/>
      <c r="M352" s="7" t="s">
        <v>350</v>
      </c>
      <c r="N352" t="str">
        <f>VLOOKUP(M352,class!A$1:B$370,2,FALSE)</f>
        <v>Shire county</v>
      </c>
      <c r="P352" s="7">
        <f t="shared" si="28"/>
        <v>7.61</v>
      </c>
      <c r="Z352" s="7"/>
    </row>
    <row r="353" spans="1:26" ht="14.4" x14ac:dyDescent="0.3">
      <c r="A353" s="22" t="s">
        <v>712</v>
      </c>
      <c r="B353" s="23" t="s">
        <v>270</v>
      </c>
      <c r="C353" s="22" t="str">
        <f>IFERROR(IFERROR(VLOOKUP(B353,classifications!$A$3:$B$330,2,FALSE),VLOOKUP(B353,'higher class'!$A$2:$B$33,2,FALSE)),"")</f>
        <v>Urban with Significant Rural (rural including hub towns 26-49%)</v>
      </c>
      <c r="D353" s="22" t="str">
        <f>VLOOKUP(B353,region!$A$1:$B$344,2,FALSE)</f>
        <v>SW</v>
      </c>
      <c r="E353" s="17">
        <f>VLOOKUP(B353,worthwhileALL!$B$8:$N$431,VLOOKUP(frontsheet!$B$11,years!$A$1:$B$12,2,FALSE),FALSE)</f>
        <v>7.7</v>
      </c>
      <c r="F353" s="9"/>
      <c r="G353" s="9"/>
      <c r="H353" s="9"/>
      <c r="I353" s="21"/>
      <c r="M353" s="7" t="s">
        <v>351</v>
      </c>
      <c r="N353" t="str">
        <f>VLOOKUP(M353,class!A$1:B$370,2,FALSE)</f>
        <v>Shire county</v>
      </c>
      <c r="P353" s="7">
        <f t="shared" si="28"/>
        <v>7.9</v>
      </c>
      <c r="Z353" s="7"/>
    </row>
    <row r="354" spans="1:26" ht="14.4" x14ac:dyDescent="0.3">
      <c r="A354" s="22" t="s">
        <v>713</v>
      </c>
      <c r="B354" s="23" t="s">
        <v>285</v>
      </c>
      <c r="C354" s="22" t="str">
        <f>IFERROR(IFERROR(VLOOKUP(B354,classifications!$A$3:$B$330,2,FALSE),VLOOKUP(B354,'higher class'!$A$2:$B$33,2,FALSE)),"")</f>
        <v xml:space="preserve">Largely Rural (rural including hub towns 50-79%) </v>
      </c>
      <c r="D354" s="22" t="str">
        <f>VLOOKUP(B354,region!$A$1:$B$344,2,FALSE)</f>
        <v>SW</v>
      </c>
      <c r="E354" s="17">
        <f>VLOOKUP(B354,worthwhileALL!$B$8:$N$431,VLOOKUP(frontsheet!$B$11,years!$A$1:$B$12,2,FALSE),FALSE)</f>
        <v>7.7</v>
      </c>
      <c r="F354" s="9"/>
      <c r="G354" s="9"/>
      <c r="H354" s="9"/>
      <c r="I354" s="21"/>
      <c r="M354" s="7" t="s">
        <v>352</v>
      </c>
      <c r="N354" t="str">
        <f>VLOOKUP(M354,class!A$1:B$370,2,FALSE)</f>
        <v>Shire county</v>
      </c>
      <c r="P354" s="7">
        <f t="shared" si="28"/>
        <v>7.92</v>
      </c>
      <c r="Z354" s="7"/>
    </row>
    <row r="355" spans="1:26" x14ac:dyDescent="0.25">
      <c r="A355" s="22" t="s">
        <v>714</v>
      </c>
      <c r="B355" s="23" t="s">
        <v>347</v>
      </c>
      <c r="C355" s="22" t="str">
        <f>IFERROR(IFERROR(VLOOKUP(B355,classifications!$A$3:$B$330,2,FALSE),VLOOKUP(B355,'higher class'!$A$2:$B$33,2,FALSE)),"")</f>
        <v>Predominantly Rural</v>
      </c>
      <c r="D355" s="22" t="str">
        <f>VLOOKUP(B355,region!$A$1:$B$344,2,FALSE)</f>
        <v>SW</v>
      </c>
      <c r="E355" s="17">
        <f>VLOOKUP(B355,worthwhileALL!$B$8:$N$431,VLOOKUP(frontsheet!$B$11,years!$A$1:$B$12,2,FALSE),FALSE)</f>
        <v>7.78</v>
      </c>
      <c r="F355" s="9"/>
      <c r="G355" s="9"/>
      <c r="H355" s="9"/>
      <c r="I355" s="21"/>
      <c r="Z355" s="7"/>
    </row>
    <row r="356" spans="1:26" x14ac:dyDescent="0.25">
      <c r="A356" s="22" t="s">
        <v>715</v>
      </c>
      <c r="B356" s="23" t="s">
        <v>171</v>
      </c>
      <c r="C356" s="22" t="str">
        <f>IFERROR(IFERROR(VLOOKUP(B356,classifications!$A$3:$B$330,2,FALSE),VLOOKUP(B356,'higher class'!$A$2:$B$33,2,FALSE)),"")</f>
        <v xml:space="preserve">Mainly Rural (rural including hub towns &gt;=80%) </v>
      </c>
      <c r="D356" s="22" t="str">
        <f>VLOOKUP(B356,region!$A$1:$B$344,2,FALSE)</f>
        <v>SW</v>
      </c>
      <c r="E356" s="17">
        <f>VLOOKUP(B356,worthwhileALL!$B$8:$N$431,VLOOKUP(frontsheet!$B$11,years!$A$1:$B$12,2,FALSE),FALSE)</f>
        <v>7.86</v>
      </c>
      <c r="F356" s="9"/>
      <c r="G356" s="9"/>
      <c r="H356" s="9"/>
      <c r="I356" s="21"/>
      <c r="Z356" s="7"/>
    </row>
    <row r="357" spans="1:26" x14ac:dyDescent="0.25">
      <c r="A357" s="22" t="s">
        <v>716</v>
      </c>
      <c r="B357" s="23" t="s">
        <v>233</v>
      </c>
      <c r="C357" s="22" t="str">
        <f>IFERROR(IFERROR(VLOOKUP(B357,classifications!$A$3:$B$330,2,FALSE),VLOOKUP(B357,'higher class'!$A$2:$B$33,2,FALSE)),"")</f>
        <v xml:space="preserve">Largely Rural (rural including hub towns 50-79%) </v>
      </c>
      <c r="D357" s="22" t="str">
        <f>VLOOKUP(B357,region!$A$1:$B$344,2,FALSE)</f>
        <v>SW</v>
      </c>
      <c r="E357" s="17">
        <f>VLOOKUP(B357,worthwhileALL!$B$8:$N$431,VLOOKUP(frontsheet!$B$11,years!$A$1:$B$12,2,FALSE),FALSE)</f>
        <v>7.72</v>
      </c>
      <c r="F357" s="9"/>
      <c r="G357" s="9"/>
      <c r="H357" s="9"/>
      <c r="I357" s="21"/>
      <c r="Z357" s="7"/>
    </row>
    <row r="358" spans="1:26" x14ac:dyDescent="0.25">
      <c r="A358" s="22" t="s">
        <v>717</v>
      </c>
      <c r="B358" s="23" t="s">
        <v>253</v>
      </c>
      <c r="C358" s="22" t="str">
        <f>IFERROR(IFERROR(VLOOKUP(B358,classifications!$A$3:$B$330,2,FALSE),VLOOKUP(B358,'higher class'!$A$2:$B$33,2,FALSE)),"")</f>
        <v xml:space="preserve">Largely Rural (rural including hub towns 50-79%) </v>
      </c>
      <c r="D358" s="22" t="str">
        <f>VLOOKUP(B358,region!$A$1:$B$344,2,FALSE)</f>
        <v>SW</v>
      </c>
      <c r="E358" s="17">
        <f>VLOOKUP(B358,worthwhileALL!$B$8:$N$431,VLOOKUP(frontsheet!$B$11,years!$A$1:$B$12,2,FALSE),FALSE)</f>
        <v>7.62</v>
      </c>
      <c r="F358" s="9"/>
      <c r="G358" s="9"/>
      <c r="H358" s="9"/>
      <c r="I358" s="21"/>
      <c r="Z358" s="7"/>
    </row>
    <row r="359" spans="1:26" x14ac:dyDescent="0.25">
      <c r="A359" s="22" t="s">
        <v>718</v>
      </c>
      <c r="B359" s="23" t="s">
        <v>1032</v>
      </c>
      <c r="C359" s="22" t="str">
        <f>IFERROR(IFERROR(VLOOKUP(B359,classifications!$A$3:$B$340,2,FALSE),VLOOKUP(B359,'higher class'!$A$2:$B$33,2,FALSE)),"")</f>
        <v xml:space="preserve">Largely Rural (rural including hub towns 50-79%) </v>
      </c>
      <c r="D359" s="22" t="e">
        <f>VLOOKUP(B359,region!$A$1:$B$344,2,FALSE)</f>
        <v>#N/A</v>
      </c>
      <c r="E359" s="17">
        <f>VLOOKUP(B359,worthwhileALL!$B$8:$N$431,VLOOKUP(frontsheet!$B$11,years!$A$1:$B$12,2,FALSE),FALSE)</f>
        <v>7.98</v>
      </c>
      <c r="F359" s="9"/>
      <c r="G359" s="9"/>
      <c r="H359" s="9"/>
      <c r="I359" s="21"/>
      <c r="Z359" s="7"/>
    </row>
    <row r="360" spans="1:26" x14ac:dyDescent="0.25">
      <c r="A360" s="22"/>
      <c r="B360" s="23"/>
      <c r="C360" s="22"/>
      <c r="D360" s="22"/>
      <c r="E360" s="17"/>
      <c r="F360" s="9"/>
      <c r="G360" s="9"/>
      <c r="H360" s="9"/>
      <c r="I360" s="21"/>
      <c r="Z360" s="7"/>
    </row>
    <row r="361" spans="1:26" x14ac:dyDescent="0.25">
      <c r="A361" s="22"/>
      <c r="B361" s="23"/>
      <c r="C361" s="22"/>
      <c r="D361" s="22"/>
      <c r="E361" s="9"/>
      <c r="F361" s="9"/>
      <c r="G361" s="9"/>
      <c r="H361" s="9"/>
      <c r="I361" s="21"/>
      <c r="Z361" s="7"/>
    </row>
    <row r="362" spans="1:26" x14ac:dyDescent="0.25">
      <c r="A362" s="19" t="s">
        <v>720</v>
      </c>
      <c r="B362" s="25" t="s">
        <v>721</v>
      </c>
      <c r="C362" s="46"/>
      <c r="D362" s="46"/>
      <c r="E362" s="17" t="e">
        <f>VLOOKUP(B362,worthwhileALL!$B$8:$J$431,VLOOKUP(frontsheet!$B$11,years!$A$1:$B$8,2,FALSE),FALSE)</f>
        <v>#N/A</v>
      </c>
      <c r="F362" s="9"/>
      <c r="G362" s="9"/>
      <c r="H362" s="9"/>
      <c r="I362" s="21"/>
      <c r="Z362" s="7"/>
    </row>
    <row r="363" spans="1:26" x14ac:dyDescent="0.25">
      <c r="A363" s="22" t="s">
        <v>722</v>
      </c>
      <c r="B363" s="23" t="s">
        <v>889</v>
      </c>
      <c r="C363" s="22"/>
      <c r="D363" s="22"/>
      <c r="E363" s="17" t="e">
        <f>VLOOKUP(B363,worthwhileALL!$B$8:$H$431,VLOOKUP(frontsheet!$B$11,years!$A$1:$B$6,2,FALSE),FALSE)</f>
        <v>#N/A</v>
      </c>
      <c r="F363" s="9"/>
      <c r="G363" s="9"/>
      <c r="H363" s="9"/>
      <c r="I363" s="21"/>
      <c r="Z363" s="7"/>
    </row>
    <row r="364" spans="1:26" x14ac:dyDescent="0.25">
      <c r="A364" s="22" t="s">
        <v>724</v>
      </c>
      <c r="B364" s="23" t="s">
        <v>725</v>
      </c>
      <c r="C364" s="22"/>
      <c r="D364" s="22"/>
      <c r="E364" s="17" t="e">
        <f>VLOOKUP(B364,worthwhileALL!$B$8:$H$431,VLOOKUP(frontsheet!$B$11,years!$A$1:$B$6,2,FALSE),FALSE)</f>
        <v>#N/A</v>
      </c>
      <c r="F364" s="9"/>
      <c r="G364" s="9"/>
      <c r="H364" s="9"/>
      <c r="I364" s="21"/>
      <c r="Z364" s="7"/>
    </row>
    <row r="365" spans="1:26" x14ac:dyDescent="0.25">
      <c r="A365" s="22" t="s">
        <v>726</v>
      </c>
      <c r="B365" s="23" t="s">
        <v>727</v>
      </c>
      <c r="C365" s="22"/>
      <c r="D365" s="22"/>
      <c r="E365" s="17" t="e">
        <f>VLOOKUP(B365,worthwhileALL!$B$8:$H$431,VLOOKUP(frontsheet!$B$11,years!$A$1:$B$6,2,FALSE),FALSE)</f>
        <v>#N/A</v>
      </c>
      <c r="F365" s="9"/>
      <c r="G365" s="9"/>
      <c r="H365" s="9"/>
      <c r="I365" s="21"/>
      <c r="Z365" s="7"/>
    </row>
    <row r="366" spans="1:26" x14ac:dyDescent="0.25">
      <c r="A366" s="22" t="s">
        <v>728</v>
      </c>
      <c r="B366" s="23" t="s">
        <v>729</v>
      </c>
      <c r="C366" s="22"/>
      <c r="D366" s="22"/>
      <c r="E366" s="17" t="e">
        <f>VLOOKUP(B366,worthwhileALL!$B$8:$H$431,VLOOKUP(frontsheet!$B$11,years!$A$1:$B$6,2,FALSE),FALSE)</f>
        <v>#N/A</v>
      </c>
      <c r="F366" s="9"/>
      <c r="G366" s="9"/>
      <c r="H366" s="9"/>
      <c r="I366" s="21"/>
      <c r="Z366" s="7"/>
    </row>
    <row r="367" spans="1:26" x14ac:dyDescent="0.25">
      <c r="A367" s="22" t="s">
        <v>730</v>
      </c>
      <c r="B367" s="23" t="s">
        <v>731</v>
      </c>
      <c r="C367" s="22"/>
      <c r="D367" s="22"/>
      <c r="E367" s="17" t="e">
        <f>VLOOKUP(B367,worthwhileALL!$B$8:$H$431,VLOOKUP(frontsheet!$B$11,years!$A$1:$B$6,2,FALSE),FALSE)</f>
        <v>#N/A</v>
      </c>
      <c r="F367" s="9"/>
      <c r="G367" s="9"/>
      <c r="H367" s="9"/>
      <c r="I367" s="21"/>
      <c r="Z367" s="7"/>
    </row>
    <row r="368" spans="1:26" x14ac:dyDescent="0.25">
      <c r="A368" s="22" t="s">
        <v>732</v>
      </c>
      <c r="B368" s="23" t="s">
        <v>733</v>
      </c>
      <c r="C368" s="22"/>
      <c r="D368" s="22"/>
      <c r="E368" s="17" t="e">
        <f>VLOOKUP(B368,worthwhileALL!$B$8:$H$431,VLOOKUP(frontsheet!$B$11,years!$A$1:$B$6,2,FALSE),FALSE)</f>
        <v>#N/A</v>
      </c>
      <c r="F368" s="9"/>
      <c r="G368" s="9"/>
      <c r="H368" s="9"/>
      <c r="I368" s="21"/>
      <c r="Z368" s="7"/>
    </row>
    <row r="369" spans="1:26" x14ac:dyDescent="0.25">
      <c r="A369" s="22" t="s">
        <v>734</v>
      </c>
      <c r="B369" s="23" t="s">
        <v>735</v>
      </c>
      <c r="C369" s="22"/>
      <c r="D369" s="22"/>
      <c r="E369" s="17" t="e">
        <f>VLOOKUP(B369,worthwhileALL!$B$8:$H$431,VLOOKUP(frontsheet!$B$11,years!$A$1:$B$6,2,FALSE),FALSE)</f>
        <v>#N/A</v>
      </c>
      <c r="F369" s="9"/>
      <c r="G369" s="9"/>
      <c r="H369" s="9"/>
      <c r="I369" s="21"/>
      <c r="Z369" s="7"/>
    </row>
    <row r="370" spans="1:26" x14ac:dyDescent="0.25">
      <c r="A370" s="22" t="s">
        <v>736</v>
      </c>
      <c r="B370" s="23" t="s">
        <v>737</v>
      </c>
      <c r="C370" s="22"/>
      <c r="D370" s="22"/>
      <c r="E370" s="17" t="e">
        <f>VLOOKUP(B370,worthwhileALL!$B$8:$H$431,VLOOKUP(frontsheet!$B$11,years!$A$1:$B$6,2,FALSE),FALSE)</f>
        <v>#N/A</v>
      </c>
      <c r="F370" s="9"/>
      <c r="G370" s="9"/>
      <c r="H370" s="9"/>
      <c r="I370" s="21"/>
      <c r="Z370" s="7"/>
    </row>
    <row r="371" spans="1:26" x14ac:dyDescent="0.25">
      <c r="A371" s="22" t="s">
        <v>738</v>
      </c>
      <c r="B371" s="23" t="s">
        <v>739</v>
      </c>
      <c r="C371" s="22"/>
      <c r="D371" s="22"/>
      <c r="E371" s="17" t="e">
        <f>VLOOKUP(B371,worthwhileALL!$B$8:$H$431,VLOOKUP(frontsheet!$B$11,years!$A$1:$B$6,2,FALSE),FALSE)</f>
        <v>#N/A</v>
      </c>
      <c r="F371" s="9"/>
      <c r="G371" s="9"/>
      <c r="H371" s="9"/>
      <c r="I371" s="21"/>
      <c r="Z371" s="7"/>
    </row>
    <row r="372" spans="1:26" x14ac:dyDescent="0.25">
      <c r="A372" s="22" t="s">
        <v>740</v>
      </c>
      <c r="B372" s="23" t="s">
        <v>741</v>
      </c>
      <c r="C372" s="22"/>
      <c r="D372" s="22"/>
      <c r="E372" s="17" t="e">
        <f>VLOOKUP(B372,worthwhileALL!$B$8:$H$431,VLOOKUP(frontsheet!$B$11,years!$A$1:$B$6,2,FALSE),FALSE)</f>
        <v>#N/A</v>
      </c>
      <c r="F372" s="9"/>
      <c r="G372" s="9"/>
      <c r="H372" s="9"/>
      <c r="I372" s="21"/>
      <c r="U372" s="24"/>
      <c r="Z372" s="7"/>
    </row>
    <row r="373" spans="1:26" x14ac:dyDescent="0.25">
      <c r="A373" s="22" t="s">
        <v>742</v>
      </c>
      <c r="B373" s="23" t="s">
        <v>743</v>
      </c>
      <c r="C373" s="22"/>
      <c r="D373" s="22"/>
      <c r="E373" s="17" t="e">
        <f>VLOOKUP(B373,worthwhileALL!$B$8:$H$431,VLOOKUP(frontsheet!$B$11,years!$A$1:$B$6,2,FALSE),FALSE)</f>
        <v>#N/A</v>
      </c>
      <c r="F373" s="9"/>
      <c r="G373" s="9"/>
      <c r="H373" s="9"/>
      <c r="I373" s="21"/>
      <c r="Z373" s="7"/>
    </row>
    <row r="374" spans="1:26" x14ac:dyDescent="0.25">
      <c r="A374" s="22" t="s">
        <v>744</v>
      </c>
      <c r="B374" s="23" t="s">
        <v>745</v>
      </c>
      <c r="C374" s="22"/>
      <c r="D374" s="22"/>
      <c r="E374" s="17" t="e">
        <f>VLOOKUP(B374,worthwhileALL!$B$8:$H$431,VLOOKUP(frontsheet!$B$11,years!$A$1:$B$6,2,FALSE),FALSE)</f>
        <v>#N/A</v>
      </c>
      <c r="F374" s="9"/>
      <c r="G374" s="9"/>
      <c r="H374" s="9"/>
      <c r="I374" s="21"/>
      <c r="Z374" s="7"/>
    </row>
    <row r="375" spans="1:26" x14ac:dyDescent="0.25">
      <c r="A375" s="22" t="s">
        <v>746</v>
      </c>
      <c r="B375" s="23" t="s">
        <v>747</v>
      </c>
      <c r="C375" s="22"/>
      <c r="D375" s="22"/>
      <c r="E375" s="17" t="e">
        <f>VLOOKUP(B375,worthwhileALL!$B$8:$H$431,VLOOKUP(frontsheet!$B$11,years!$A$1:$B$6,2,FALSE),FALSE)</f>
        <v>#N/A</v>
      </c>
      <c r="F375" s="9"/>
      <c r="G375" s="9"/>
      <c r="H375" s="9"/>
      <c r="I375" s="21"/>
      <c r="Z375" s="7"/>
    </row>
    <row r="376" spans="1:26" x14ac:dyDescent="0.25">
      <c r="A376" s="22" t="s">
        <v>748</v>
      </c>
      <c r="B376" s="23" t="s">
        <v>749</v>
      </c>
      <c r="C376" s="22"/>
      <c r="D376" s="22"/>
      <c r="E376" s="17" t="e">
        <f>VLOOKUP(B376,worthwhileALL!$B$8:$H$431,VLOOKUP(frontsheet!$B$11,years!$A$1:$B$6,2,FALSE),FALSE)</f>
        <v>#N/A</v>
      </c>
      <c r="F376" s="9"/>
      <c r="G376" s="9"/>
      <c r="H376" s="9"/>
      <c r="I376" s="21"/>
      <c r="Z376" s="7"/>
    </row>
    <row r="377" spans="1:26" x14ac:dyDescent="0.25">
      <c r="A377" s="22" t="s">
        <v>750</v>
      </c>
      <c r="B377" s="23" t="s">
        <v>751</v>
      </c>
      <c r="C377" s="22"/>
      <c r="D377" s="22"/>
      <c r="E377" s="17" t="e">
        <f>VLOOKUP(B377,worthwhileALL!$B$8:$H$431,VLOOKUP(frontsheet!$B$11,years!$A$1:$B$6,2,FALSE),FALSE)</f>
        <v>#N/A</v>
      </c>
      <c r="F377" s="9"/>
      <c r="G377" s="9"/>
      <c r="H377" s="9"/>
      <c r="I377" s="21"/>
      <c r="Z377" s="7"/>
    </row>
    <row r="378" spans="1:26" x14ac:dyDescent="0.25">
      <c r="A378" s="22" t="s">
        <v>752</v>
      </c>
      <c r="B378" s="23" t="s">
        <v>753</v>
      </c>
      <c r="C378" s="22"/>
      <c r="D378" s="22"/>
      <c r="E378" s="17" t="e">
        <f>VLOOKUP(B378,worthwhileALL!$B$8:$H$431,VLOOKUP(frontsheet!$B$11,years!$A$1:$B$6,2,FALSE),FALSE)</f>
        <v>#N/A</v>
      </c>
      <c r="F378" s="9"/>
      <c r="G378" s="9"/>
      <c r="H378" s="9"/>
      <c r="I378" s="21"/>
      <c r="Z378" s="7"/>
    </row>
    <row r="379" spans="1:26" x14ac:dyDescent="0.25">
      <c r="A379" s="22" t="s">
        <v>754</v>
      </c>
      <c r="B379" s="23" t="s">
        <v>755</v>
      </c>
      <c r="C379" s="22"/>
      <c r="D379" s="22"/>
      <c r="E379" s="17" t="e">
        <f>VLOOKUP(B379,worthwhileALL!$B$8:$H$431,VLOOKUP(frontsheet!$B$11,years!$A$1:$B$6,2,FALSE),FALSE)</f>
        <v>#N/A</v>
      </c>
      <c r="F379" s="9"/>
      <c r="G379" s="9"/>
      <c r="H379" s="9"/>
      <c r="I379" s="21"/>
      <c r="T379" s="24"/>
      <c r="Z379" s="7"/>
    </row>
    <row r="380" spans="1:26" x14ac:dyDescent="0.25">
      <c r="A380" s="22" t="s">
        <v>756</v>
      </c>
      <c r="B380" s="23" t="s">
        <v>757</v>
      </c>
      <c r="C380" s="22"/>
      <c r="D380" s="22"/>
      <c r="E380" s="17" t="e">
        <f>VLOOKUP(B380,worthwhileALL!$B$8:$H$431,VLOOKUP(frontsheet!$B$11,years!$A$1:$B$6,2,FALSE),FALSE)</f>
        <v>#N/A</v>
      </c>
      <c r="F380" s="9"/>
      <c r="G380" s="9"/>
      <c r="H380" s="9"/>
      <c r="I380" s="21"/>
      <c r="Z380" s="7"/>
    </row>
    <row r="381" spans="1:26" x14ac:dyDescent="0.25">
      <c r="A381" s="22" t="s">
        <v>758</v>
      </c>
      <c r="B381" s="23" t="s">
        <v>759</v>
      </c>
      <c r="C381" s="22"/>
      <c r="D381" s="22"/>
      <c r="E381" s="17" t="e">
        <f>VLOOKUP(B381,worthwhileALL!$B$8:$H$431,VLOOKUP(frontsheet!$B$11,years!$A$1:$B$6,2,FALSE),FALSE)</f>
        <v>#N/A</v>
      </c>
      <c r="F381" s="9"/>
      <c r="G381" s="9"/>
      <c r="H381" s="9"/>
      <c r="I381" s="21"/>
      <c r="Z381" s="7"/>
    </row>
    <row r="382" spans="1:26" x14ac:dyDescent="0.25">
      <c r="A382" s="22" t="s">
        <v>760</v>
      </c>
      <c r="B382" s="23" t="s">
        <v>761</v>
      </c>
      <c r="C382" s="22"/>
      <c r="D382" s="22"/>
      <c r="E382" s="17" t="e">
        <f>VLOOKUP(B382,worthwhileALL!$B$8:$H$431,VLOOKUP(frontsheet!$B$11,years!$A$1:$B$6,2,FALSE),FALSE)</f>
        <v>#N/A</v>
      </c>
      <c r="F382" s="9"/>
      <c r="G382" s="9"/>
      <c r="H382" s="9"/>
      <c r="I382" s="21"/>
      <c r="Z382" s="7"/>
    </row>
    <row r="383" spans="1:26" x14ac:dyDescent="0.25">
      <c r="A383" s="22" t="s">
        <v>762</v>
      </c>
      <c r="B383" s="23" t="s">
        <v>763</v>
      </c>
      <c r="C383" s="22"/>
      <c r="D383" s="22"/>
      <c r="E383" s="17" t="e">
        <f>VLOOKUP(B383,worthwhileALL!$B$8:$H$431,VLOOKUP(frontsheet!$B$11,years!$A$1:$B$6,2,FALSE),FALSE)</f>
        <v>#N/A</v>
      </c>
      <c r="F383" s="9"/>
      <c r="G383" s="9"/>
      <c r="H383" s="9"/>
      <c r="I383" s="21"/>
      <c r="Z383" s="7"/>
    </row>
    <row r="384" spans="1:26" x14ac:dyDescent="0.25">
      <c r="A384" s="22" t="s">
        <v>764</v>
      </c>
      <c r="B384" s="23" t="s">
        <v>765</v>
      </c>
      <c r="C384" s="22"/>
      <c r="D384" s="22"/>
      <c r="E384" s="17" t="e">
        <f>VLOOKUP(B384,worthwhileALL!$B$8:$H$431,VLOOKUP(frontsheet!$B$11,years!$A$1:$B$6,2,FALSE),FALSE)</f>
        <v>#N/A</v>
      </c>
      <c r="F384" s="9"/>
      <c r="G384" s="9"/>
      <c r="H384" s="9"/>
      <c r="I384" s="21"/>
      <c r="Z384" s="7"/>
    </row>
    <row r="385" spans="1:26" x14ac:dyDescent="0.25">
      <c r="A385" s="22"/>
      <c r="B385" s="23"/>
      <c r="C385" s="22"/>
      <c r="D385" s="22"/>
      <c r="E385" s="9"/>
      <c r="F385" s="9"/>
      <c r="G385" s="9"/>
      <c r="H385" s="9"/>
      <c r="I385" s="21"/>
      <c r="Z385" s="7"/>
    </row>
    <row r="386" spans="1:26" x14ac:dyDescent="0.25">
      <c r="A386" s="19" t="s">
        <v>766</v>
      </c>
      <c r="B386" s="25" t="s">
        <v>767</v>
      </c>
      <c r="C386" s="46"/>
      <c r="D386" s="46"/>
      <c r="E386" s="17" t="e">
        <f>VLOOKUP(B386,worthwhileALL!$B$8:$H$431,VLOOKUP(frontsheet!$B$11,years!$A$1:$B$6,2,FALSE),FALSE)</f>
        <v>#N/A</v>
      </c>
      <c r="F386" s="9"/>
      <c r="G386" s="9"/>
      <c r="H386" s="9"/>
      <c r="I386" s="21"/>
      <c r="Z386" s="7"/>
    </row>
    <row r="387" spans="1:26" x14ac:dyDescent="0.25">
      <c r="A387" s="22" t="s">
        <v>768</v>
      </c>
      <c r="B387" s="23" t="s">
        <v>769</v>
      </c>
      <c r="C387" s="22"/>
      <c r="D387" s="22"/>
      <c r="E387" s="17" t="e">
        <f>VLOOKUP(B387,worthwhileALL!$B$8:$H$431,VLOOKUP(frontsheet!$B$11,years!$A$1:$B$6,2,FALSE),FALSE)</f>
        <v>#N/A</v>
      </c>
      <c r="F387" s="9"/>
      <c r="G387" s="9"/>
      <c r="H387" s="9"/>
      <c r="I387" s="21"/>
      <c r="Z387" s="7"/>
    </row>
    <row r="388" spans="1:26" x14ac:dyDescent="0.25">
      <c r="A388" s="22" t="s">
        <v>770</v>
      </c>
      <c r="B388" s="23" t="s">
        <v>771</v>
      </c>
      <c r="C388" s="22"/>
      <c r="D388" s="22"/>
      <c r="E388" s="17" t="e">
        <f>VLOOKUP(B388,worthwhileALL!$B$8:$H$431,VLOOKUP(frontsheet!$B$11,years!$A$1:$B$6,2,FALSE),FALSE)</f>
        <v>#N/A</v>
      </c>
      <c r="F388" s="9"/>
      <c r="G388" s="9"/>
      <c r="H388" s="9"/>
      <c r="I388" s="21"/>
      <c r="Z388" s="7"/>
    </row>
    <row r="389" spans="1:26" x14ac:dyDescent="0.25">
      <c r="A389" s="22" t="s">
        <v>772</v>
      </c>
      <c r="B389" s="23" t="s">
        <v>773</v>
      </c>
      <c r="C389" s="22"/>
      <c r="D389" s="22"/>
      <c r="E389" s="17" t="e">
        <f>VLOOKUP(B389,worthwhileALL!$B$8:$H$431,VLOOKUP(frontsheet!$B$11,years!$A$1:$B$6,2,FALSE),FALSE)</f>
        <v>#N/A</v>
      </c>
      <c r="F389" s="9"/>
      <c r="G389" s="9"/>
      <c r="H389" s="9"/>
      <c r="I389" s="21"/>
      <c r="Z389" s="7"/>
    </row>
    <row r="390" spans="1:26" x14ac:dyDescent="0.25">
      <c r="A390" s="22" t="s">
        <v>774</v>
      </c>
      <c r="B390" s="23" t="s">
        <v>775</v>
      </c>
      <c r="C390" s="22"/>
      <c r="D390" s="22"/>
      <c r="E390" s="17" t="e">
        <f>VLOOKUP(B390,worthwhileALL!$B$8:$H$431,VLOOKUP(frontsheet!$B$11,years!$A$1:$B$6,2,FALSE),FALSE)</f>
        <v>#N/A</v>
      </c>
      <c r="F390" s="9"/>
      <c r="G390" s="9"/>
      <c r="H390" s="9"/>
      <c r="I390" s="21"/>
      <c r="Z390" s="7"/>
    </row>
    <row r="391" spans="1:26" x14ac:dyDescent="0.25">
      <c r="A391" s="22" t="s">
        <v>776</v>
      </c>
      <c r="B391" s="23" t="s">
        <v>777</v>
      </c>
      <c r="C391" s="22"/>
      <c r="D391" s="22"/>
      <c r="E391" s="17" t="e">
        <f>VLOOKUP(B391,worthwhileALL!$B$8:$H$431,VLOOKUP(frontsheet!$B$11,years!$A$1:$B$6,2,FALSE),FALSE)</f>
        <v>#N/A</v>
      </c>
      <c r="F391" s="9"/>
      <c r="G391" s="9"/>
      <c r="H391" s="9"/>
      <c r="I391" s="21"/>
      <c r="Z391" s="7"/>
    </row>
    <row r="392" spans="1:26" x14ac:dyDescent="0.25">
      <c r="A392" s="22" t="s">
        <v>778</v>
      </c>
      <c r="B392" s="23" t="s">
        <v>779</v>
      </c>
      <c r="C392" s="22"/>
      <c r="D392" s="22"/>
      <c r="E392" s="17" t="e">
        <f>VLOOKUP(B392,worthwhileALL!$B$8:$H$431,VLOOKUP(frontsheet!$B$11,years!$A$1:$B$6,2,FALSE),FALSE)</f>
        <v>#N/A</v>
      </c>
      <c r="F392" s="9"/>
      <c r="G392" s="9"/>
      <c r="H392" s="9"/>
      <c r="I392" s="21"/>
      <c r="Z392" s="7"/>
    </row>
    <row r="393" spans="1:26" x14ac:dyDescent="0.25">
      <c r="A393" s="22" t="s">
        <v>780</v>
      </c>
      <c r="B393" s="23" t="s">
        <v>781</v>
      </c>
      <c r="C393" s="22"/>
      <c r="D393" s="22"/>
      <c r="E393" s="17" t="e">
        <f>VLOOKUP(B393,worthwhileALL!$B$8:$H$431,VLOOKUP(frontsheet!$B$11,years!$A$1:$B$6,2,FALSE),FALSE)</f>
        <v>#N/A</v>
      </c>
      <c r="F393" s="9"/>
      <c r="G393" s="9"/>
      <c r="H393" s="9"/>
      <c r="I393" s="21"/>
      <c r="Z393" s="7"/>
    </row>
    <row r="394" spans="1:26" x14ac:dyDescent="0.25">
      <c r="A394" s="22" t="s">
        <v>782</v>
      </c>
      <c r="B394" s="23" t="s">
        <v>783</v>
      </c>
      <c r="C394" s="22"/>
      <c r="D394" s="22"/>
      <c r="E394" s="17" t="e">
        <f>VLOOKUP(B394,worthwhileALL!$B$8:$H$431,VLOOKUP(frontsheet!$B$11,years!$A$1:$B$6,2,FALSE),FALSE)</f>
        <v>#N/A</v>
      </c>
      <c r="F394" s="9"/>
      <c r="G394" s="9"/>
      <c r="H394" s="9"/>
      <c r="I394" s="21"/>
      <c r="Z394" s="7"/>
    </row>
    <row r="395" spans="1:26" x14ac:dyDescent="0.25">
      <c r="A395" s="22" t="s">
        <v>784</v>
      </c>
      <c r="B395" s="23" t="s">
        <v>785</v>
      </c>
      <c r="C395" s="22"/>
      <c r="D395" s="22"/>
      <c r="E395" s="17" t="e">
        <f>VLOOKUP(B395,worthwhileALL!$B$8:$H$431,VLOOKUP(frontsheet!$B$11,years!$A$1:$B$6,2,FALSE),FALSE)</f>
        <v>#N/A</v>
      </c>
      <c r="F395" s="9"/>
      <c r="G395" s="9"/>
      <c r="H395" s="9"/>
      <c r="I395" s="21"/>
      <c r="Z395" s="7"/>
    </row>
    <row r="396" spans="1:26" x14ac:dyDescent="0.25">
      <c r="A396" s="22" t="s">
        <v>786</v>
      </c>
      <c r="B396" s="23" t="s">
        <v>787</v>
      </c>
      <c r="C396" s="22"/>
      <c r="D396" s="22"/>
      <c r="E396" s="17" t="e">
        <f>VLOOKUP(B396,worthwhileALL!$B$8:$H$431,VLOOKUP(frontsheet!$B$11,years!$A$1:$B$6,2,FALSE),FALSE)</f>
        <v>#N/A</v>
      </c>
      <c r="F396" s="9"/>
      <c r="G396" s="9"/>
      <c r="H396" s="9"/>
      <c r="I396" s="21"/>
      <c r="Z396" s="7"/>
    </row>
    <row r="397" spans="1:26" x14ac:dyDescent="0.25">
      <c r="A397" s="22" t="s">
        <v>788</v>
      </c>
      <c r="B397" s="23" t="s">
        <v>789</v>
      </c>
      <c r="C397" s="22"/>
      <c r="D397" s="22"/>
      <c r="E397" s="17" t="e">
        <f>VLOOKUP(B397,worthwhileALL!$B$8:$H$431,VLOOKUP(frontsheet!$B$11,years!$A$1:$B$6,2,FALSE),FALSE)</f>
        <v>#N/A</v>
      </c>
      <c r="F397" s="9"/>
      <c r="G397" s="9"/>
      <c r="H397" s="9"/>
      <c r="I397" s="21"/>
      <c r="Z397" s="7"/>
    </row>
    <row r="398" spans="1:26" x14ac:dyDescent="0.25">
      <c r="A398" s="22" t="s">
        <v>790</v>
      </c>
      <c r="B398" s="23" t="s">
        <v>791</v>
      </c>
      <c r="C398" s="22"/>
      <c r="D398" s="22"/>
      <c r="E398" s="17" t="e">
        <f>VLOOKUP(B398,worthwhileALL!$B$8:$H$431,VLOOKUP(frontsheet!$B$11,years!$A$1:$B$6,2,FALSE),FALSE)</f>
        <v>#N/A</v>
      </c>
      <c r="F398" s="9"/>
      <c r="G398" s="9"/>
      <c r="H398" s="9"/>
      <c r="I398" s="21"/>
      <c r="Z398" s="7"/>
    </row>
    <row r="399" spans="1:26" x14ac:dyDescent="0.25">
      <c r="A399" s="22" t="s">
        <v>792</v>
      </c>
      <c r="B399" s="23" t="s">
        <v>793</v>
      </c>
      <c r="C399" s="22"/>
      <c r="D399" s="22"/>
      <c r="E399" s="17" t="e">
        <f>VLOOKUP(B399,worthwhileALL!$B$8:$H$431,VLOOKUP(frontsheet!$B$11,years!$A$1:$B$6,2,FALSE),FALSE)</f>
        <v>#N/A</v>
      </c>
      <c r="F399" s="9"/>
      <c r="G399" s="9"/>
      <c r="H399" s="9"/>
      <c r="I399" s="21"/>
      <c r="Z399" s="7"/>
    </row>
    <row r="400" spans="1:26" x14ac:dyDescent="0.25">
      <c r="A400" s="22" t="s">
        <v>794</v>
      </c>
      <c r="B400" s="23" t="s">
        <v>795</v>
      </c>
      <c r="C400" s="22"/>
      <c r="D400" s="22"/>
      <c r="E400" s="17" t="e">
        <f>VLOOKUP(B400,worthwhileALL!$B$8:$H$431,VLOOKUP(frontsheet!$B$11,years!$A$1:$B$6,2,FALSE),FALSE)</f>
        <v>#N/A</v>
      </c>
      <c r="F400" s="9"/>
      <c r="G400" s="9"/>
      <c r="H400" s="9"/>
      <c r="I400" s="21"/>
      <c r="Z400" s="7"/>
    </row>
    <row r="401" spans="1:26" x14ac:dyDescent="0.25">
      <c r="A401" s="22" t="s">
        <v>796</v>
      </c>
      <c r="B401" s="23" t="s">
        <v>797</v>
      </c>
      <c r="C401" s="22"/>
      <c r="D401" s="22"/>
      <c r="E401" s="17" t="e">
        <f>VLOOKUP(B401,worthwhileALL!$B$8:$H$431,VLOOKUP(frontsheet!$B$11,years!$A$1:$B$6,2,FALSE),FALSE)</f>
        <v>#N/A</v>
      </c>
      <c r="F401" s="9"/>
      <c r="G401" s="9"/>
      <c r="H401" s="9"/>
      <c r="I401" s="21"/>
      <c r="Z401" s="7"/>
    </row>
    <row r="402" spans="1:26" x14ac:dyDescent="0.25">
      <c r="A402" s="22" t="s">
        <v>798</v>
      </c>
      <c r="B402" s="23" t="s">
        <v>799</v>
      </c>
      <c r="C402" s="22"/>
      <c r="D402" s="22"/>
      <c r="E402" s="17" t="e">
        <f>VLOOKUP(B402,worthwhileALL!$B$8:$H$431,VLOOKUP(frontsheet!$B$11,years!$A$1:$B$6,2,FALSE),FALSE)</f>
        <v>#N/A</v>
      </c>
      <c r="F402" s="9"/>
      <c r="G402" s="9"/>
      <c r="H402" s="9"/>
      <c r="I402" s="21"/>
      <c r="Z402" s="7"/>
    </row>
    <row r="403" spans="1:26" x14ac:dyDescent="0.25">
      <c r="A403" s="22" t="s">
        <v>800</v>
      </c>
      <c r="B403" s="23" t="s">
        <v>801</v>
      </c>
      <c r="C403" s="22"/>
      <c r="D403" s="22"/>
      <c r="E403" s="17" t="e">
        <f>VLOOKUP(B403,worthwhileALL!$B$8:$H$431,VLOOKUP(frontsheet!$B$11,years!$A$1:$B$6,2,FALSE),FALSE)</f>
        <v>#N/A</v>
      </c>
      <c r="F403" s="9"/>
      <c r="G403" s="9"/>
      <c r="H403" s="9"/>
      <c r="I403" s="21"/>
      <c r="Z403" s="7"/>
    </row>
    <row r="404" spans="1:26" x14ac:dyDescent="0.25">
      <c r="A404" s="22" t="s">
        <v>802</v>
      </c>
      <c r="B404" s="23" t="s">
        <v>803</v>
      </c>
      <c r="C404" s="22"/>
      <c r="D404" s="22"/>
      <c r="E404" s="17" t="e">
        <f>VLOOKUP(B404,worthwhileALL!$B$8:$H$431,VLOOKUP(frontsheet!$B$11,years!$A$1:$B$6,2,FALSE),FALSE)</f>
        <v>#N/A</v>
      </c>
      <c r="F404" s="9"/>
      <c r="G404" s="9"/>
      <c r="H404" s="9"/>
      <c r="I404" s="21"/>
      <c r="Z404" s="7"/>
    </row>
    <row r="405" spans="1:26" x14ac:dyDescent="0.25">
      <c r="A405" s="22" t="s">
        <v>804</v>
      </c>
      <c r="B405" s="23" t="s">
        <v>805</v>
      </c>
      <c r="C405" s="22"/>
      <c r="D405" s="22"/>
      <c r="E405" s="17" t="e">
        <f>VLOOKUP(B405,worthwhileALL!$B$8:$H$431,VLOOKUP(frontsheet!$B$11,years!$A$1:$B$6,2,FALSE),FALSE)</f>
        <v>#N/A</v>
      </c>
      <c r="F405" s="9"/>
      <c r="G405" s="9"/>
      <c r="H405" s="9"/>
      <c r="I405" s="21"/>
      <c r="Z405" s="7"/>
    </row>
    <row r="406" spans="1:26" x14ac:dyDescent="0.25">
      <c r="A406" s="22" t="s">
        <v>806</v>
      </c>
      <c r="B406" s="23" t="s">
        <v>807</v>
      </c>
      <c r="C406" s="22"/>
      <c r="D406" s="22"/>
      <c r="E406" s="17" t="e">
        <f>VLOOKUP(B406,worthwhileALL!$B$8:$H$431,VLOOKUP(frontsheet!$B$11,years!$A$1:$B$6,2,FALSE),FALSE)</f>
        <v>#N/A</v>
      </c>
      <c r="F406" s="9"/>
      <c r="G406" s="9"/>
      <c r="H406" s="9"/>
      <c r="I406" s="21"/>
      <c r="Z406" s="7"/>
    </row>
    <row r="407" spans="1:26" x14ac:dyDescent="0.25">
      <c r="A407" s="22" t="s">
        <v>808</v>
      </c>
      <c r="B407" s="23" t="s">
        <v>809</v>
      </c>
      <c r="C407" s="22"/>
      <c r="D407" s="22"/>
      <c r="E407" s="17" t="e">
        <f>VLOOKUP(B407,worthwhileALL!$B$8:$H$431,VLOOKUP(frontsheet!$B$11,years!$A$1:$B$6,2,FALSE),FALSE)</f>
        <v>#N/A</v>
      </c>
      <c r="F407" s="9"/>
      <c r="G407" s="9"/>
      <c r="H407" s="9"/>
      <c r="I407" s="21"/>
      <c r="Z407" s="7"/>
    </row>
    <row r="408" spans="1:26" x14ac:dyDescent="0.25">
      <c r="A408" s="22" t="s">
        <v>810</v>
      </c>
      <c r="B408" s="23" t="s">
        <v>811</v>
      </c>
      <c r="C408" s="22"/>
      <c r="D408" s="22"/>
      <c r="E408" s="17" t="e">
        <f>VLOOKUP(B408,worthwhileALL!$B$8:$H$431,VLOOKUP(frontsheet!$B$11,years!$A$1:$B$6,2,FALSE),FALSE)</f>
        <v>#N/A</v>
      </c>
      <c r="F408" s="9"/>
      <c r="G408" s="9"/>
      <c r="H408" s="9"/>
      <c r="I408" s="21"/>
      <c r="Z408" s="7"/>
    </row>
    <row r="409" spans="1:26" x14ac:dyDescent="0.25">
      <c r="A409" s="22" t="s">
        <v>812</v>
      </c>
      <c r="B409" s="23" t="s">
        <v>813</v>
      </c>
      <c r="C409" s="22"/>
      <c r="D409" s="22"/>
      <c r="E409" s="17" t="e">
        <f>VLOOKUP(B409,worthwhileALL!$B$8:$H$431,VLOOKUP(frontsheet!$B$11,years!$A$1:$B$6,2,FALSE),FALSE)</f>
        <v>#N/A</v>
      </c>
      <c r="F409" s="9"/>
      <c r="G409" s="9"/>
      <c r="H409" s="9"/>
      <c r="I409" s="21"/>
      <c r="Z409" s="7"/>
    </row>
    <row r="410" spans="1:26" x14ac:dyDescent="0.25">
      <c r="A410" s="22" t="s">
        <v>814</v>
      </c>
      <c r="B410" s="23" t="s">
        <v>815</v>
      </c>
      <c r="C410" s="22"/>
      <c r="D410" s="22"/>
      <c r="E410" s="17" t="e">
        <f>VLOOKUP(B410,worthwhileALL!$B$8:$H$431,VLOOKUP(frontsheet!$B$11,years!$A$1:$B$6,2,FALSE),FALSE)</f>
        <v>#N/A</v>
      </c>
      <c r="F410" s="9"/>
      <c r="G410" s="9"/>
      <c r="H410" s="9"/>
      <c r="I410" s="21"/>
      <c r="Z410" s="7"/>
    </row>
    <row r="411" spans="1:26" x14ac:dyDescent="0.25">
      <c r="A411" s="22" t="s">
        <v>816</v>
      </c>
      <c r="B411" s="23" t="s">
        <v>817</v>
      </c>
      <c r="C411" s="22"/>
      <c r="D411" s="22"/>
      <c r="E411" s="17" t="e">
        <f>VLOOKUP(B411,worthwhileALL!$B$8:$H$431,VLOOKUP(frontsheet!$B$11,years!$A$1:$B$6,2,FALSE),FALSE)</f>
        <v>#N/A</v>
      </c>
      <c r="F411" s="9"/>
      <c r="G411" s="9"/>
      <c r="H411" s="9"/>
      <c r="I411" s="21"/>
      <c r="Z411" s="7"/>
    </row>
    <row r="412" spans="1:26" x14ac:dyDescent="0.25">
      <c r="A412" s="22" t="s">
        <v>818</v>
      </c>
      <c r="B412" s="23" t="s">
        <v>819</v>
      </c>
      <c r="C412" s="22"/>
      <c r="D412" s="22"/>
      <c r="E412" s="17" t="e">
        <f>VLOOKUP(B412,worthwhileALL!$B$8:$H$431,VLOOKUP(frontsheet!$B$11,years!$A$1:$B$6,2,FALSE),FALSE)</f>
        <v>#N/A</v>
      </c>
      <c r="F412" s="9"/>
      <c r="G412" s="9"/>
      <c r="H412" s="9"/>
      <c r="I412" s="21"/>
      <c r="Z412" s="7"/>
    </row>
    <row r="413" spans="1:26" x14ac:dyDescent="0.25">
      <c r="A413" s="22" t="s">
        <v>820</v>
      </c>
      <c r="B413" s="23" t="s">
        <v>821</v>
      </c>
      <c r="C413" s="22"/>
      <c r="D413" s="22"/>
      <c r="E413" s="17" t="e">
        <f>VLOOKUP(B413,worthwhileALL!$B$8:$H$431,VLOOKUP(frontsheet!$B$11,years!$A$1:$B$6,2,FALSE),FALSE)</f>
        <v>#N/A</v>
      </c>
      <c r="F413" s="9"/>
      <c r="G413" s="9"/>
      <c r="H413" s="9"/>
      <c r="I413" s="21"/>
      <c r="Z413" s="7"/>
    </row>
    <row r="414" spans="1:26" x14ac:dyDescent="0.25">
      <c r="A414" s="22" t="s">
        <v>822</v>
      </c>
      <c r="B414" s="23" t="s">
        <v>823</v>
      </c>
      <c r="C414" s="22"/>
      <c r="D414" s="22"/>
      <c r="E414" s="17" t="e">
        <f>VLOOKUP(B414,worthwhileALL!$B$8:$H$431,VLOOKUP(frontsheet!$B$11,years!$A$1:$B$6,2,FALSE),FALSE)</f>
        <v>#N/A</v>
      </c>
      <c r="F414" s="9"/>
      <c r="G414" s="9"/>
      <c r="H414" s="9"/>
      <c r="I414" s="21"/>
      <c r="Z414" s="7"/>
    </row>
    <row r="415" spans="1:26" x14ac:dyDescent="0.25">
      <c r="A415" s="22" t="s">
        <v>824</v>
      </c>
      <c r="B415" s="23" t="s">
        <v>825</v>
      </c>
      <c r="C415" s="22"/>
      <c r="D415" s="22"/>
      <c r="E415" s="17" t="e">
        <f>VLOOKUP(B415,worthwhileALL!$B$8:$H$431,VLOOKUP(frontsheet!$B$11,years!$A$1:$B$6,2,FALSE),FALSE)</f>
        <v>#N/A</v>
      </c>
      <c r="F415" s="9"/>
      <c r="G415" s="9"/>
      <c r="H415" s="9"/>
      <c r="I415" s="21"/>
      <c r="Z415" s="7"/>
    </row>
    <row r="416" spans="1:26" x14ac:dyDescent="0.25">
      <c r="A416" s="22" t="s">
        <v>826</v>
      </c>
      <c r="B416" s="23" t="s">
        <v>827</v>
      </c>
      <c r="C416" s="22"/>
      <c r="D416" s="22"/>
      <c r="E416" s="17" t="e">
        <f>VLOOKUP(B416,worthwhileALL!$B$8:$H$431,VLOOKUP(frontsheet!$B$11,years!$A$1:$B$6,2,FALSE),FALSE)</f>
        <v>#N/A</v>
      </c>
      <c r="F416" s="9"/>
      <c r="G416" s="9"/>
      <c r="H416" s="9"/>
      <c r="I416" s="21"/>
      <c r="Z416" s="7"/>
    </row>
    <row r="417" spans="1:26" x14ac:dyDescent="0.25">
      <c r="A417" s="22" t="s">
        <v>828</v>
      </c>
      <c r="B417" s="23" t="s">
        <v>829</v>
      </c>
      <c r="C417" s="22"/>
      <c r="D417" s="22"/>
      <c r="E417" s="17" t="e">
        <f>VLOOKUP(B417,worthwhileALL!$B$8:$H$431,VLOOKUP(frontsheet!$B$11,years!$A$1:$B$6,2,FALSE),FALSE)</f>
        <v>#N/A</v>
      </c>
      <c r="F417" s="9"/>
      <c r="G417" s="9"/>
      <c r="H417" s="9"/>
      <c r="I417" s="21"/>
      <c r="Z417" s="7"/>
    </row>
    <row r="418" spans="1:26" x14ac:dyDescent="0.25">
      <c r="A418" s="22" t="s">
        <v>830</v>
      </c>
      <c r="B418" s="23" t="s">
        <v>831</v>
      </c>
      <c r="C418" s="22"/>
      <c r="D418" s="22"/>
      <c r="E418" s="17" t="e">
        <f>VLOOKUP(B418,worthwhileALL!$B$8:$H$431,VLOOKUP(frontsheet!$B$11,years!$A$1:$B$6,2,FALSE),FALSE)</f>
        <v>#N/A</v>
      </c>
      <c r="F418" s="9"/>
      <c r="G418" s="9"/>
      <c r="H418" s="9"/>
      <c r="I418" s="21"/>
      <c r="Z418" s="7"/>
    </row>
    <row r="419" spans="1:26" x14ac:dyDescent="0.25">
      <c r="A419" s="22"/>
      <c r="B419" s="23"/>
      <c r="C419" s="22"/>
      <c r="D419" s="22"/>
      <c r="E419" s="9"/>
      <c r="F419" s="9"/>
      <c r="G419" s="9"/>
      <c r="H419" s="9"/>
      <c r="I419" s="21"/>
      <c r="Z419" s="7"/>
    </row>
    <row r="420" spans="1:26" ht="15.6" x14ac:dyDescent="0.25">
      <c r="A420" s="19" t="s">
        <v>832</v>
      </c>
      <c r="B420" s="20" t="s">
        <v>833</v>
      </c>
      <c r="C420" s="45"/>
      <c r="D420" s="45"/>
      <c r="E420" s="17" t="e">
        <f>VLOOKUP(B420,worthwhileALL!$B$8:$H$431,VLOOKUP(frontsheet!$B$11,years!$A$1:$B$6,2,FALSE),FALSE)</f>
        <v>#N/A</v>
      </c>
      <c r="F420" s="9"/>
      <c r="G420" s="9"/>
      <c r="H420" s="9"/>
      <c r="I420" s="21"/>
      <c r="Z420" s="7"/>
    </row>
    <row r="421" spans="1:26" x14ac:dyDescent="0.25">
      <c r="A421" s="22" t="s">
        <v>834</v>
      </c>
      <c r="B421" s="23" t="s">
        <v>835</v>
      </c>
      <c r="C421" s="22"/>
      <c r="D421" s="22"/>
      <c r="E421" s="17" t="e">
        <f>VLOOKUP(B421,worthwhileALL!$B$8:$H$431,VLOOKUP(frontsheet!$B$11,years!$A$1:$B$6,2,FALSE),FALSE)</f>
        <v>#N/A</v>
      </c>
      <c r="F421" s="9"/>
      <c r="G421" s="9"/>
      <c r="H421" s="9"/>
      <c r="I421" s="21"/>
      <c r="Z421" s="7"/>
    </row>
    <row r="422" spans="1:26" x14ac:dyDescent="0.25">
      <c r="A422" s="22" t="s">
        <v>836</v>
      </c>
      <c r="B422" s="23" t="s">
        <v>837</v>
      </c>
      <c r="C422" s="22"/>
      <c r="D422" s="22"/>
      <c r="E422" s="17" t="e">
        <f>VLOOKUP(B422,worthwhileALL!$B$8:$H$431,VLOOKUP(frontsheet!$B$11,years!$A$1:$B$6,2,FALSE),FALSE)</f>
        <v>#N/A</v>
      </c>
      <c r="F422" s="9"/>
      <c r="G422" s="9"/>
      <c r="H422" s="9"/>
      <c r="I422" s="21"/>
      <c r="Z422" s="7"/>
    </row>
    <row r="423" spans="1:26" x14ac:dyDescent="0.25">
      <c r="A423" s="22" t="s">
        <v>838</v>
      </c>
      <c r="B423" s="23" t="s">
        <v>839</v>
      </c>
      <c r="C423" s="22"/>
      <c r="D423" s="22"/>
      <c r="E423" s="17" t="e">
        <f>VLOOKUP(B423,worthwhileALL!$B$8:$H$431,VLOOKUP(frontsheet!$B$11,years!$A$1:$B$6,2,FALSE),FALSE)</f>
        <v>#N/A</v>
      </c>
      <c r="F423" s="9"/>
      <c r="G423" s="9"/>
      <c r="H423" s="9"/>
      <c r="I423" s="21"/>
      <c r="Z423" s="7"/>
    </row>
    <row r="424" spans="1:26" x14ac:dyDescent="0.25">
      <c r="A424" s="22" t="s">
        <v>840</v>
      </c>
      <c r="B424" s="23" t="s">
        <v>841</v>
      </c>
      <c r="C424" s="22"/>
      <c r="D424" s="22"/>
      <c r="E424" s="17" t="e">
        <f>VLOOKUP(B424,worthwhileALL!$B$8:$H$431,VLOOKUP(frontsheet!$B$11,years!$A$1:$B$6,2,FALSE),FALSE)</f>
        <v>#N/A</v>
      </c>
      <c r="F424" s="9"/>
      <c r="G424" s="9"/>
      <c r="H424" s="9"/>
      <c r="I424" s="21"/>
      <c r="Z424" s="7"/>
    </row>
    <row r="425" spans="1:26" x14ac:dyDescent="0.25">
      <c r="A425" s="22" t="s">
        <v>842</v>
      </c>
      <c r="B425" s="23" t="s">
        <v>843</v>
      </c>
      <c r="C425" s="22"/>
      <c r="D425" s="22"/>
      <c r="E425" s="17" t="e">
        <f>VLOOKUP(B425,worthwhileALL!$B$8:$H$431,VLOOKUP(frontsheet!$B$11,years!$A$1:$B$6,2,FALSE),FALSE)</f>
        <v>#N/A</v>
      </c>
      <c r="F425" s="9"/>
      <c r="G425" s="9"/>
      <c r="H425" s="9"/>
      <c r="I425" s="21"/>
      <c r="Z425" s="7"/>
    </row>
    <row r="426" spans="1:26" x14ac:dyDescent="0.25">
      <c r="A426" s="22" t="s">
        <v>844</v>
      </c>
      <c r="B426" s="23" t="s">
        <v>845</v>
      </c>
      <c r="C426" s="22"/>
      <c r="D426" s="22"/>
      <c r="E426" s="17" t="e">
        <f>VLOOKUP(B426,worthwhileALL!$B$8:$H$431,VLOOKUP(frontsheet!$B$11,years!$A$1:$B$6,2,FALSE),FALSE)</f>
        <v>#N/A</v>
      </c>
      <c r="F426" s="9"/>
      <c r="G426" s="9"/>
      <c r="H426" s="9"/>
      <c r="I426" s="21"/>
      <c r="Z426" s="7"/>
    </row>
    <row r="427" spans="1:26" x14ac:dyDescent="0.25">
      <c r="A427" s="22" t="s">
        <v>846</v>
      </c>
      <c r="B427" s="23" t="s">
        <v>847</v>
      </c>
      <c r="C427" s="22"/>
      <c r="D427" s="22"/>
      <c r="E427" s="17" t="e">
        <f>VLOOKUP(B427,worthwhileALL!$B$8:$H$431,VLOOKUP(frontsheet!$B$11,years!$A$1:$B$6,2,FALSE),FALSE)</f>
        <v>#N/A</v>
      </c>
      <c r="F427" s="9"/>
      <c r="G427" s="9"/>
      <c r="H427" s="9"/>
      <c r="I427" s="21"/>
      <c r="Z427" s="7"/>
    </row>
    <row r="428" spans="1:26" x14ac:dyDescent="0.25">
      <c r="A428" s="22" t="s">
        <v>848</v>
      </c>
      <c r="B428" s="23" t="s">
        <v>849</v>
      </c>
      <c r="C428" s="22"/>
      <c r="D428" s="22"/>
      <c r="E428" s="17" t="e">
        <f>VLOOKUP(B428,worthwhileALL!$B$8:$H$431,VLOOKUP(frontsheet!$B$11,years!$A$1:$B$6,2,FALSE),FALSE)</f>
        <v>#N/A</v>
      </c>
      <c r="F428" s="9"/>
      <c r="G428" s="9"/>
      <c r="H428" s="9"/>
      <c r="I428" s="21"/>
      <c r="Z428" s="7"/>
    </row>
    <row r="429" spans="1:26" x14ac:dyDescent="0.25">
      <c r="A429" s="22" t="s">
        <v>850</v>
      </c>
      <c r="B429" s="23" t="s">
        <v>851</v>
      </c>
      <c r="C429" s="22"/>
      <c r="D429" s="22"/>
      <c r="E429" s="17" t="e">
        <f>VLOOKUP(B429,worthwhileALL!$B$8:$H$431,VLOOKUP(frontsheet!$B$11,years!$A$1:$B$6,2,FALSE),FALSE)</f>
        <v>#N/A</v>
      </c>
      <c r="F429" s="9"/>
      <c r="G429" s="9"/>
      <c r="H429" s="9"/>
      <c r="I429" s="21"/>
      <c r="Z429" s="7"/>
    </row>
    <row r="430" spans="1:26" x14ac:dyDescent="0.25">
      <c r="A430" s="22" t="s">
        <v>852</v>
      </c>
      <c r="B430" s="23" t="s">
        <v>853</v>
      </c>
      <c r="C430" s="22"/>
      <c r="D430" s="22"/>
      <c r="E430" s="17" t="e">
        <f>VLOOKUP(B430,worthwhileALL!$B$8:$H$431,VLOOKUP(frontsheet!$B$11,years!$A$1:$B$6,2,FALSE),FALSE)</f>
        <v>#N/A</v>
      </c>
      <c r="F430" s="9"/>
      <c r="G430" s="9"/>
      <c r="H430" s="9"/>
      <c r="I430" s="21"/>
      <c r="Z430" s="7"/>
    </row>
    <row r="431" spans="1:26" x14ac:dyDescent="0.25">
      <c r="A431" s="26" t="s">
        <v>854</v>
      </c>
      <c r="B431" s="27" t="s">
        <v>855</v>
      </c>
      <c r="C431" s="26"/>
      <c r="D431" s="26"/>
      <c r="E431" s="17" t="e">
        <f>VLOOKUP(B431,worthwhileALL!$B$8:$H$431,VLOOKUP(frontsheet!$B$11,years!$A$1:$B$6,2,FALSE),FALSE)</f>
        <v>#N/A</v>
      </c>
      <c r="F431" s="28"/>
      <c r="G431" s="28"/>
      <c r="H431" s="28"/>
      <c r="I431" s="29"/>
      <c r="Z431" s="7"/>
    </row>
    <row r="432" spans="1:26" x14ac:dyDescent="0.25">
      <c r="Z432" s="7"/>
    </row>
    <row r="433" spans="1:47" ht="184.8" x14ac:dyDescent="0.25">
      <c r="A433" s="13" t="s">
        <v>879</v>
      </c>
      <c r="B433" s="13"/>
      <c r="C433" s="13"/>
      <c r="D433" s="13"/>
      <c r="E433" s="13"/>
      <c r="F433" s="13"/>
      <c r="G433" s="13"/>
      <c r="H433" s="13"/>
      <c r="I433" s="13"/>
      <c r="J433" s="13"/>
      <c r="Z433" s="7"/>
    </row>
    <row r="434" spans="1:47" x14ac:dyDescent="0.25">
      <c r="A434" s="22" t="s">
        <v>857</v>
      </c>
      <c r="B434" s="22"/>
      <c r="C434" s="22"/>
      <c r="D434" s="22"/>
      <c r="E434" s="22"/>
      <c r="F434" s="22"/>
      <c r="G434" s="22"/>
      <c r="H434" s="22"/>
      <c r="I434" s="22"/>
      <c r="J434" s="22"/>
      <c r="Z434" s="7"/>
    </row>
    <row r="435" spans="1:47" x14ac:dyDescent="0.25">
      <c r="A435" s="31" t="s">
        <v>858</v>
      </c>
      <c r="B435" s="3"/>
      <c r="C435" s="3"/>
      <c r="D435" s="3"/>
      <c r="E435" s="3"/>
      <c r="F435" s="3"/>
      <c r="G435" s="22"/>
      <c r="H435" s="22"/>
      <c r="I435" s="22"/>
      <c r="J435" s="3"/>
      <c r="Z435" s="7"/>
    </row>
    <row r="436" spans="1:47" ht="303.60000000000002" x14ac:dyDescent="0.25">
      <c r="A436" s="97" t="s">
        <v>859</v>
      </c>
      <c r="B436" s="97"/>
      <c r="C436" s="97"/>
      <c r="D436" s="97"/>
      <c r="E436" s="97"/>
      <c r="F436" s="97"/>
      <c r="G436" s="97"/>
      <c r="H436" s="97"/>
      <c r="I436" s="97"/>
      <c r="J436" s="97"/>
      <c r="L436" s="22"/>
      <c r="M436" s="30"/>
      <c r="N436" s="30"/>
      <c r="Z436" s="7"/>
    </row>
    <row r="437" spans="1:47" ht="290.39999999999998" x14ac:dyDescent="0.25">
      <c r="A437" s="98" t="s">
        <v>860</v>
      </c>
      <c r="B437" s="22"/>
      <c r="C437" s="22"/>
      <c r="D437" s="22"/>
      <c r="E437" s="22"/>
      <c r="F437" s="22"/>
      <c r="G437" s="22"/>
      <c r="H437" s="22"/>
      <c r="I437" s="22"/>
      <c r="J437" s="22"/>
      <c r="L437" s="3"/>
      <c r="M437" s="3"/>
      <c r="N437" s="3"/>
      <c r="O437" s="2"/>
      <c r="P437" s="2"/>
      <c r="Q437" s="22"/>
      <c r="R437" s="22"/>
      <c r="S437" s="22"/>
      <c r="Z437" s="7"/>
    </row>
    <row r="438" spans="1:47" x14ac:dyDescent="0.25">
      <c r="A438" s="7" t="s">
        <v>861</v>
      </c>
      <c r="E438" s="9"/>
      <c r="F438" s="9"/>
      <c r="L438" s="97"/>
      <c r="M438" s="30"/>
      <c r="N438" s="30"/>
      <c r="O438" s="2"/>
      <c r="P438" s="2"/>
      <c r="Q438" s="22"/>
      <c r="R438" s="22"/>
      <c r="S438" s="22"/>
      <c r="Z438" s="7"/>
    </row>
    <row r="439" spans="1:47" x14ac:dyDescent="0.25">
      <c r="A439" s="7" t="s">
        <v>862</v>
      </c>
      <c r="E439" s="9"/>
      <c r="F439" s="9"/>
      <c r="L439" s="22"/>
      <c r="M439" s="30"/>
      <c r="N439" s="30"/>
      <c r="O439" s="32"/>
      <c r="P439" s="32"/>
      <c r="Q439" s="32"/>
      <c r="R439" s="32"/>
      <c r="S439" s="32"/>
      <c r="Z439" s="7"/>
    </row>
    <row r="440" spans="1:47" x14ac:dyDescent="0.25">
      <c r="E440" s="9"/>
      <c r="F440" s="9"/>
      <c r="O440" s="2"/>
      <c r="P440" s="2"/>
      <c r="Q440" s="22"/>
      <c r="R440" s="22"/>
      <c r="S440" s="22"/>
      <c r="Z440" s="7"/>
    </row>
    <row r="441" spans="1:47" x14ac:dyDescent="0.25">
      <c r="A441" s="110" t="s">
        <v>863</v>
      </c>
      <c r="B441" s="110"/>
      <c r="C441" s="110"/>
      <c r="D441" s="110"/>
      <c r="E441" s="110"/>
      <c r="F441" s="110"/>
      <c r="G441" s="110"/>
      <c r="H441" s="110"/>
      <c r="I441" s="110"/>
      <c r="J441" s="43" t="s">
        <v>864</v>
      </c>
      <c r="Z441" s="7"/>
    </row>
    <row r="442" spans="1:47" x14ac:dyDescent="0.25">
      <c r="A442" s="110"/>
      <c r="B442" s="110"/>
      <c r="C442" s="110"/>
      <c r="D442" s="110"/>
      <c r="E442" s="110"/>
      <c r="F442" s="110"/>
      <c r="G442" s="110"/>
      <c r="H442" s="110"/>
      <c r="I442" s="110"/>
      <c r="J442" s="53" t="s">
        <v>865</v>
      </c>
      <c r="Z442" s="7"/>
    </row>
    <row r="443" spans="1:47" x14ac:dyDescent="0.25">
      <c r="A443" s="34"/>
      <c r="B443" s="34"/>
      <c r="C443" s="34"/>
      <c r="D443" s="34"/>
      <c r="E443" s="34"/>
      <c r="F443" s="34"/>
      <c r="G443" s="35"/>
      <c r="H443" s="35"/>
      <c r="I443" s="35"/>
      <c r="J443" s="59" t="s">
        <v>867</v>
      </c>
      <c r="L443" s="43"/>
      <c r="M443" s="43"/>
      <c r="N443" s="11"/>
      <c r="Z443" s="7"/>
    </row>
    <row r="444" spans="1:47" x14ac:dyDescent="0.25">
      <c r="A444" s="109" t="s">
        <v>869</v>
      </c>
      <c r="B444" s="109"/>
      <c r="C444" s="109"/>
      <c r="D444" s="109"/>
      <c r="E444" s="109"/>
      <c r="F444" s="109"/>
      <c r="G444" s="109"/>
      <c r="H444" s="109"/>
      <c r="I444" s="109"/>
      <c r="J444" s="62" t="s">
        <v>870</v>
      </c>
      <c r="L444" s="55"/>
      <c r="M444" s="56" t="s">
        <v>866</v>
      </c>
      <c r="N444" s="56"/>
      <c r="O444" s="43"/>
      <c r="P444" s="43"/>
      <c r="Z444" s="7"/>
    </row>
    <row r="445" spans="1:47" x14ac:dyDescent="0.25">
      <c r="A445" s="109"/>
      <c r="B445" s="109"/>
      <c r="C445" s="109"/>
      <c r="D445" s="109"/>
      <c r="E445" s="109"/>
      <c r="F445" s="109"/>
      <c r="G445" s="109"/>
      <c r="H445" s="109"/>
      <c r="I445" s="109"/>
      <c r="J445" s="65" t="s">
        <v>872</v>
      </c>
      <c r="L445" s="61"/>
      <c r="M445" s="56" t="s">
        <v>868</v>
      </c>
      <c r="N445" s="57"/>
      <c r="O445" s="57"/>
      <c r="P445" s="58"/>
    </row>
    <row r="446" spans="1:47" x14ac:dyDescent="0.25">
      <c r="A446" s="44" t="s">
        <v>874</v>
      </c>
      <c r="B446" s="44"/>
      <c r="C446" s="44"/>
      <c r="D446" s="44"/>
      <c r="E446" s="44"/>
      <c r="F446" s="44"/>
      <c r="G446" s="44"/>
      <c r="H446" s="44"/>
      <c r="I446" s="44"/>
      <c r="J446" s="44"/>
      <c r="L446" s="64"/>
      <c r="M446" s="56" t="s">
        <v>871</v>
      </c>
      <c r="N446" s="57"/>
      <c r="O446" s="57"/>
      <c r="P446" s="58"/>
    </row>
    <row r="447" spans="1:47" x14ac:dyDescent="0.25">
      <c r="L447" s="67"/>
      <c r="M447" s="56" t="s">
        <v>873</v>
      </c>
      <c r="N447" s="57"/>
      <c r="O447" s="57"/>
      <c r="P447" s="58"/>
      <c r="U447" s="22"/>
      <c r="V447" s="22"/>
      <c r="W447" s="22"/>
      <c r="X447" s="22"/>
      <c r="Y447" s="22"/>
    </row>
    <row r="448" spans="1:47" x14ac:dyDescent="0.25">
      <c r="A448" s="39" t="s">
        <v>875</v>
      </c>
      <c r="E448" s="9"/>
      <c r="F448" s="9"/>
      <c r="G448" s="9"/>
      <c r="H448" s="9"/>
      <c r="I448" s="9"/>
      <c r="L448" s="44"/>
      <c r="M448" s="44"/>
      <c r="N448" s="44"/>
      <c r="O448" s="57"/>
      <c r="P448" s="58"/>
      <c r="U448" s="22"/>
      <c r="V448" s="22"/>
      <c r="W448" s="22"/>
      <c r="X448" s="22"/>
      <c r="Y448" s="22"/>
      <c r="AP448" s="22"/>
      <c r="AQ448" s="22"/>
      <c r="AR448" s="22"/>
      <c r="AS448" s="22"/>
      <c r="AT448" s="22"/>
      <c r="AU448" s="22"/>
    </row>
    <row r="449" spans="1:47" x14ac:dyDescent="0.25">
      <c r="A449" s="39"/>
      <c r="E449" s="9"/>
      <c r="F449" s="9"/>
      <c r="G449" s="9"/>
      <c r="H449" s="9"/>
      <c r="I449" s="9"/>
      <c r="U449" s="32"/>
      <c r="V449" s="32"/>
      <c r="W449" s="32"/>
      <c r="X449" s="32"/>
      <c r="Y449" s="32"/>
      <c r="Z449" s="33"/>
      <c r="AP449" s="22"/>
      <c r="AQ449" s="22"/>
      <c r="AR449" s="22"/>
      <c r="AS449" s="22"/>
      <c r="AT449" s="22"/>
      <c r="AU449" s="22"/>
    </row>
    <row r="450" spans="1:47" ht="13.2" customHeight="1" x14ac:dyDescent="0.25">
      <c r="K450" s="13"/>
      <c r="U450" s="22"/>
      <c r="V450" s="22"/>
      <c r="W450" s="22"/>
      <c r="X450" s="22"/>
      <c r="Y450" s="22"/>
      <c r="AI450" s="22"/>
      <c r="AJ450" s="22"/>
      <c r="AK450" s="22"/>
      <c r="AL450" s="22"/>
      <c r="AM450" s="22"/>
      <c r="AN450" s="22"/>
      <c r="AP450" s="32"/>
      <c r="AQ450" s="32"/>
      <c r="AR450" s="32"/>
      <c r="AS450" s="32"/>
      <c r="AT450" s="32"/>
      <c r="AU450" s="32"/>
    </row>
    <row r="451" spans="1:47" x14ac:dyDescent="0.25">
      <c r="K451" s="22"/>
      <c r="AI451" s="22"/>
      <c r="AJ451" s="22"/>
      <c r="AK451" s="22"/>
      <c r="AL451" s="22"/>
      <c r="AM451" s="22"/>
      <c r="AN451" s="22"/>
      <c r="AP451" s="22"/>
      <c r="AQ451" s="22"/>
      <c r="AR451" s="22"/>
      <c r="AS451" s="22"/>
      <c r="AT451" s="22"/>
      <c r="AU451" s="22"/>
    </row>
    <row r="452" spans="1:47" x14ac:dyDescent="0.25">
      <c r="K452" s="3"/>
      <c r="AI452" s="32"/>
      <c r="AJ452" s="32"/>
      <c r="AK452" s="32"/>
      <c r="AL452" s="32"/>
      <c r="AM452" s="32"/>
      <c r="AN452" s="32"/>
    </row>
    <row r="453" spans="1:47" ht="25.5" customHeight="1" x14ac:dyDescent="0.25">
      <c r="K453" s="97"/>
      <c r="AI453" s="22"/>
      <c r="AJ453" s="22"/>
      <c r="AK453" s="22"/>
      <c r="AL453" s="22"/>
      <c r="AM453" s="22"/>
      <c r="AN453" s="22"/>
    </row>
    <row r="454" spans="1:47" s="22" customForma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L454" s="7"/>
      <c r="M454" s="7"/>
      <c r="N454" s="7"/>
      <c r="O454" s="7"/>
      <c r="P454" s="7"/>
      <c r="Q454" s="7"/>
      <c r="R454" s="7"/>
      <c r="S454" s="7"/>
      <c r="U454" s="7"/>
      <c r="V454" s="7"/>
      <c r="W454" s="7"/>
      <c r="X454" s="10"/>
      <c r="Y454" s="7"/>
      <c r="Z454" s="10"/>
      <c r="AB454" s="7"/>
      <c r="AI454" s="7"/>
      <c r="AJ454" s="7"/>
      <c r="AK454" s="7"/>
      <c r="AL454" s="7"/>
      <c r="AM454" s="7"/>
      <c r="AN454" s="7"/>
      <c r="AP454" s="7"/>
      <c r="AQ454" s="7"/>
      <c r="AR454" s="7"/>
      <c r="AS454" s="7"/>
      <c r="AT454" s="7"/>
      <c r="AU454" s="7"/>
    </row>
    <row r="455" spans="1:47" s="22" customFormat="1" ht="13.2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U455" s="7"/>
      <c r="V455" s="7"/>
      <c r="W455" s="7"/>
      <c r="X455" s="10"/>
      <c r="Y455" s="7"/>
      <c r="Z455" s="10"/>
      <c r="AI455" s="7"/>
      <c r="AJ455" s="7"/>
      <c r="AK455" s="7"/>
      <c r="AL455" s="7"/>
      <c r="AM455" s="7"/>
      <c r="AN455" s="7"/>
      <c r="AP455" s="7"/>
      <c r="AQ455" s="7"/>
      <c r="AR455" s="7"/>
      <c r="AS455" s="7"/>
      <c r="AT455" s="7"/>
      <c r="AU455" s="7"/>
    </row>
    <row r="456" spans="1:47" s="32" customFormat="1" ht="27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U456" s="7"/>
      <c r="V456" s="7"/>
      <c r="W456" s="7"/>
      <c r="X456" s="10"/>
      <c r="Y456" s="7"/>
      <c r="Z456" s="10"/>
      <c r="AB456" s="22"/>
      <c r="AI456" s="7"/>
      <c r="AJ456" s="7"/>
      <c r="AK456" s="7"/>
      <c r="AL456" s="7"/>
      <c r="AM456" s="7"/>
      <c r="AN456" s="7"/>
      <c r="AP456" s="7"/>
      <c r="AQ456" s="7"/>
      <c r="AR456" s="7"/>
      <c r="AS456" s="7"/>
      <c r="AT456" s="7"/>
      <c r="AU456" s="7"/>
    </row>
    <row r="457" spans="1:47" s="22" customFormat="1" ht="27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U457" s="7"/>
      <c r="V457" s="7"/>
      <c r="W457" s="7"/>
      <c r="X457" s="7"/>
      <c r="Y457" s="7"/>
      <c r="Z457" s="10"/>
      <c r="AB457" s="32"/>
      <c r="AI457" s="7"/>
      <c r="AJ457" s="7"/>
      <c r="AK457" s="7"/>
      <c r="AL457" s="7"/>
      <c r="AM457" s="7"/>
      <c r="AN457" s="7"/>
      <c r="AP457" s="7"/>
      <c r="AQ457" s="7"/>
      <c r="AR457" s="7"/>
      <c r="AS457" s="7"/>
      <c r="AT457" s="7"/>
      <c r="AU457" s="7"/>
    </row>
    <row r="458" spans="1:47" x14ac:dyDescent="0.25">
      <c r="K458" s="43"/>
      <c r="AB458" s="22"/>
    </row>
    <row r="459" spans="1:47" x14ac:dyDescent="0.25">
      <c r="K459" s="54"/>
    </row>
    <row r="460" spans="1:47" x14ac:dyDescent="0.25">
      <c r="K460" s="60"/>
    </row>
    <row r="461" spans="1:47" ht="13.5" customHeight="1" x14ac:dyDescent="0.25">
      <c r="K461" s="63"/>
    </row>
    <row r="462" spans="1:47" ht="12.75" customHeight="1" x14ac:dyDescent="0.25">
      <c r="K462" s="66"/>
    </row>
    <row r="463" spans="1:47" x14ac:dyDescent="0.25">
      <c r="K463" s="44"/>
    </row>
    <row r="464" spans="1:47" ht="12.75" customHeight="1" x14ac:dyDescent="0.25"/>
  </sheetData>
  <mergeCells count="5">
    <mergeCell ref="F3:H3"/>
    <mergeCell ref="A444:I445"/>
    <mergeCell ref="A441:I442"/>
    <mergeCell ref="E3:E6"/>
    <mergeCell ref="F4:H5"/>
  </mergeCells>
  <conditionalFormatting sqref="C26:C66">
    <cfRule type="cellIs" priority="12" stopIfTrue="1" operator="equal">
      <formula>"#"</formula>
    </cfRule>
  </conditionalFormatting>
  <conditionalFormatting sqref="C69:C90">
    <cfRule type="cellIs" priority="11" stopIfTrue="1" operator="equal">
      <formula>"#"</formula>
    </cfRule>
  </conditionalFormatting>
  <conditionalFormatting sqref="C134:C166">
    <cfRule type="cellIs" priority="9" stopIfTrue="1" operator="equal">
      <formula>"#"</formula>
    </cfRule>
  </conditionalFormatting>
  <conditionalFormatting sqref="C221:C253">
    <cfRule type="cellIs" priority="7" stopIfTrue="1" operator="equal">
      <formula>"#"</formula>
    </cfRule>
  </conditionalFormatting>
  <conditionalFormatting sqref="E7:E122">
    <cfRule type="expression" dxfId="52" priority="781" stopIfTrue="1">
      <formula>IF((F7&gt;20),TRUE,FALSE)=TRUE</formula>
    </cfRule>
    <cfRule type="expression" priority="780" stopIfTrue="1">
      <formula>IF((W65092&lt;=5),TRUE,FALSE)=TRUE</formula>
    </cfRule>
    <cfRule type="expression" dxfId="51" priority="783" stopIfTrue="1">
      <formula>IF(AND(F7&gt;5,F7&lt;=10),TRUE,FALSE)=TRUE</formula>
    </cfRule>
    <cfRule type="expression" dxfId="50" priority="782" stopIfTrue="1">
      <formula>IF(AND(F7&gt;10,F7&lt;=20),TRUE,FALSE)=TRUE</formula>
    </cfRule>
  </conditionalFormatting>
  <conditionalFormatting sqref="E123">
    <cfRule type="expression" dxfId="49" priority="787" stopIfTrue="1">
      <formula>IF(AND(F123&gt;5,F123&lt;=10),TRUE,FALSE)=TRUE</formula>
    </cfRule>
    <cfRule type="expression" dxfId="48" priority="786" stopIfTrue="1">
      <formula>IF(AND(F123&gt;10,F123&lt;=20),TRUE,FALSE)=TRUE</formula>
    </cfRule>
    <cfRule type="expression" dxfId="47" priority="785" stopIfTrue="1">
      <formula>IF((F123&gt;20),TRUE,FALSE)=TRUE</formula>
    </cfRule>
    <cfRule type="expression" priority="784" stopIfTrue="1">
      <formula>IF((W65210&lt;=5),TRUE,FALSE)=TRUE</formula>
    </cfRule>
  </conditionalFormatting>
  <conditionalFormatting sqref="E124:E214">
    <cfRule type="expression" dxfId="46" priority="791" stopIfTrue="1">
      <formula>IF(AND(F124&gt;5,F124&lt;=10),TRUE,FALSE)=TRUE</formula>
    </cfRule>
    <cfRule type="expression" dxfId="45" priority="790" stopIfTrue="1">
      <formula>IF(AND(F124&gt;10,F124&lt;=20),TRUE,FALSE)=TRUE</formula>
    </cfRule>
    <cfRule type="expression" dxfId="44" priority="789" stopIfTrue="1">
      <formula>IF((F124&gt;20),TRUE,FALSE)=TRUE</formula>
    </cfRule>
    <cfRule type="expression" priority="788" stopIfTrue="1">
      <formula>IF((W65215&lt;=5),TRUE,FALSE)=TRUE</formula>
    </cfRule>
  </conditionalFormatting>
  <conditionalFormatting sqref="E215:E216">
    <cfRule type="expression" dxfId="43" priority="749" stopIfTrue="1">
      <formula>IF(AND(F215&gt;5,F215&lt;=10),TRUE,FALSE)=TRUE</formula>
    </cfRule>
    <cfRule type="expression" dxfId="42" priority="748" stopIfTrue="1">
      <formula>IF(AND(F215&gt;10,F215&lt;=20),TRUE,FALSE)=TRUE</formula>
    </cfRule>
    <cfRule type="expression" priority="746" stopIfTrue="1">
      <formula>IF((W65307&lt;=5),TRUE,FALSE)=TRUE</formula>
    </cfRule>
    <cfRule type="expression" dxfId="41" priority="747" stopIfTrue="1">
      <formula>IF((F215&gt;20),TRUE,FALSE)=TRUE</formula>
    </cfRule>
  </conditionalFormatting>
  <conditionalFormatting sqref="E217:E268">
    <cfRule type="expression" dxfId="40" priority="707" stopIfTrue="1">
      <formula>IF(AND(F217&gt;5,F217&lt;=10),TRUE,FALSE)=TRUE</formula>
    </cfRule>
    <cfRule type="expression" dxfId="39" priority="706" stopIfTrue="1">
      <formula>IF(AND(F217&gt;10,F217&lt;=20),TRUE,FALSE)=TRUE</formula>
    </cfRule>
    <cfRule type="expression" priority="704" stopIfTrue="1">
      <formula>IF((W65310&lt;=5),TRUE,FALSE)=TRUE</formula>
    </cfRule>
    <cfRule type="expression" dxfId="38" priority="705" stopIfTrue="1">
      <formula>IF((F217&gt;20),TRUE,FALSE)=TRUE</formula>
    </cfRule>
  </conditionalFormatting>
  <conditionalFormatting sqref="E269:E333">
    <cfRule type="expression" dxfId="37" priority="794" stopIfTrue="1">
      <formula>IF(AND(F269&gt;10,F269&lt;=20),TRUE,FALSE)=TRUE</formula>
    </cfRule>
    <cfRule type="expression" dxfId="36" priority="795" stopIfTrue="1">
      <formula>IF(AND(F269&gt;5,F269&lt;=10),TRUE,FALSE)=TRUE</formula>
    </cfRule>
    <cfRule type="expression" priority="792" stopIfTrue="1">
      <formula>IF((W65366&lt;=5),TRUE,FALSE)=TRUE</formula>
    </cfRule>
    <cfRule type="expression" dxfId="35" priority="793" stopIfTrue="1">
      <formula>IF((F269&gt;20),TRUE,FALSE)=TRUE</formula>
    </cfRule>
  </conditionalFormatting>
  <conditionalFormatting sqref="E332:E347">
    <cfRule type="expression" priority="750" stopIfTrue="1">
      <formula>IF((W65430&lt;=5),TRUE,FALSE)=TRUE</formula>
    </cfRule>
    <cfRule type="expression" dxfId="34" priority="751" stopIfTrue="1">
      <formula>IF((F332&gt;20),TRUE,FALSE)=TRUE</formula>
    </cfRule>
    <cfRule type="expression" dxfId="33" priority="752" stopIfTrue="1">
      <formula>IF(AND(F332&gt;10,F332&lt;=20),TRUE,FALSE)=TRUE</formula>
    </cfRule>
    <cfRule type="expression" dxfId="32" priority="753" stopIfTrue="1">
      <formula>IF(AND(F332&gt;5,F332&lt;=10),TRUE,FALSE)=TRUE</formula>
    </cfRule>
  </conditionalFormatting>
  <conditionalFormatting sqref="E334:E347">
    <cfRule type="expression" dxfId="31" priority="710" stopIfTrue="1">
      <formula>IF(AND(F334&gt;10,F334&lt;=20),TRUE,FALSE)=TRUE</formula>
    </cfRule>
    <cfRule type="expression" dxfId="30" priority="711" stopIfTrue="1">
      <formula>IF(AND(F334&gt;5,F334&lt;=10),TRUE,FALSE)=TRUE</formula>
    </cfRule>
    <cfRule type="expression" dxfId="29" priority="709" stopIfTrue="1">
      <formula>IF((F334&gt;20),TRUE,FALSE)=TRUE</formula>
    </cfRule>
    <cfRule type="expression" priority="708" stopIfTrue="1">
      <formula>IF((W65433&lt;=5),TRUE,FALSE)=TRUE</formula>
    </cfRule>
  </conditionalFormatting>
  <conditionalFormatting sqref="E348:E360 E362:E384 E386:E418 E420:E431">
    <cfRule type="expression" dxfId="28" priority="799" stopIfTrue="1">
      <formula>IF(AND(F348&gt;5,F348&lt;=10),TRUE,FALSE)=TRUE</formula>
    </cfRule>
    <cfRule type="expression" dxfId="27" priority="797" stopIfTrue="1">
      <formula>IF((F348&gt;20),TRUE,FALSE)=TRUE</formula>
    </cfRule>
    <cfRule type="expression" priority="796" stopIfTrue="1">
      <formula>IF((W65452&lt;=5),TRUE,FALSE)=TRUE</formula>
    </cfRule>
    <cfRule type="expression" dxfId="26" priority="798" stopIfTrue="1">
      <formula>IF(AND(F348&gt;10,F348&lt;=20),TRUE,FALSE)=TRUE</formula>
    </cfRule>
  </conditionalFormatting>
  <conditionalFormatting sqref="E348:E431">
    <cfRule type="expression" priority="754" stopIfTrue="1">
      <formula>IF((W65453&lt;=5),TRUE,FALSE)=TRUE</formula>
    </cfRule>
    <cfRule type="expression" dxfId="25" priority="755" stopIfTrue="1">
      <formula>IF((F348&gt;20),TRUE,FALSE)=TRUE</formula>
    </cfRule>
    <cfRule type="expression" dxfId="24" priority="756" stopIfTrue="1">
      <formula>IF(AND(F348&gt;10,F348&lt;=20),TRUE,FALSE)=TRUE</formula>
    </cfRule>
    <cfRule type="expression" dxfId="23" priority="757" stopIfTrue="1">
      <formula>IF(AND(F348&gt;5,F348&lt;=10),TRUE,FALSE)=TRUE</formula>
    </cfRule>
  </conditionalFormatting>
  <conditionalFormatting sqref="E7:I431 U1:AB1 AH1:AU1 U2:V2 AO2:AQ20 W2:Z42 AH2:AJ44 AK2:AN50 AR2:AU91 P6 O7:O314 AP21:AQ91 AO21:AO98 U43:Z91 AI45:AJ50 AH45:AH98 AI51:AN94 AP92:AU92 C93:C131 C169:C218 C256:C325 C328:C360">
    <cfRule type="cellIs" priority="55" stopIfTrue="1" operator="equal">
      <formula>"#"</formula>
    </cfRule>
  </conditionalFormatting>
  <conditionalFormatting sqref="E441:I442 A441:A442 J441:J445 L444:N447 O445:P448 K459:K462">
    <cfRule type="cellIs" dxfId="22" priority="52" stopIfTrue="1" operator="equal">
      <formula>"#"</formula>
    </cfRule>
  </conditionalFormatting>
  <conditionalFormatting sqref="F7:F431">
    <cfRule type="cellIs" dxfId="21" priority="58" stopIfTrue="1" operator="greaterThan">
      <formula>20</formula>
    </cfRule>
    <cfRule type="expression" dxfId="20" priority="54" stopIfTrue="1">
      <formula>IF(AND(F7&gt;5,F7&lt;=10),TRUE,FALSE)=TRUE</formula>
    </cfRule>
    <cfRule type="expression" dxfId="19" priority="53" stopIfTrue="1">
      <formula>IF(AND(F7&gt;10,F7&lt;=20),TRUE,FALSE)=TRUE</formula>
    </cfRule>
    <cfRule type="cellIs" priority="57" stopIfTrue="1" operator="lessThanOrEqual">
      <formula>5</formula>
    </cfRule>
  </conditionalFormatting>
  <conditionalFormatting sqref="F441:F442">
    <cfRule type="cellIs" dxfId="18" priority="50" stopIfTrue="1" operator="lessThanOrEqual">
      <formula>5</formula>
    </cfRule>
    <cfRule type="cellIs" dxfId="17" priority="49" stopIfTrue="1" operator="between">
      <formula>5</formula>
      <formula>10</formula>
    </cfRule>
    <cfRule type="cellIs" dxfId="16" priority="48" stopIfTrue="1" operator="between">
      <formula>10</formula>
      <formula>20</formula>
    </cfRule>
    <cfRule type="cellIs" dxfId="15" priority="47" stopIfTrue="1" operator="greaterThan">
      <formula>20</formula>
    </cfRule>
  </conditionalFormatting>
  <conditionalFormatting sqref="G7:H431 E222 I222">
    <cfRule type="cellIs" dxfId="14" priority="56" stopIfTrue="1" operator="equal">
      <formula>"x"</formula>
    </cfRule>
  </conditionalFormatting>
  <conditionalFormatting sqref="M331:M354 O331:P354">
    <cfRule type="cellIs" priority="3" stopIfTrue="1" operator="equal">
      <formula>"#"</formula>
    </cfRule>
  </conditionalFormatting>
  <conditionalFormatting sqref="O318:P326">
    <cfRule type="cellIs" priority="26" stopIfTrue="1" operator="equal">
      <formula>"#"</formula>
    </cfRule>
  </conditionalFormatting>
  <conditionalFormatting sqref="U3">
    <cfRule type="cellIs" priority="27" stopIfTrue="1" operator="equal">
      <formula>"#"</formula>
    </cfRule>
  </conditionalFormatting>
  <conditionalFormatting sqref="AA2:AB4 U4:V42 AA5:AA98 AB5:AB99 C12:C23">
    <cfRule type="cellIs" priority="13" stopIfTrue="1" operator="equal">
      <formula>"#"</formula>
    </cfRule>
  </conditionalFormatting>
  <conditionalFormatting sqref="AC1:AG98">
    <cfRule type="cellIs" priority="2" stopIfTrue="1" operator="equal">
      <formula>"#"</formula>
    </cfRule>
  </conditionalFormatting>
  <conditionalFormatting sqref="AS95">
    <cfRule type="cellIs" priority="1" stopIfTrue="1" operator="equal">
      <formula>"#"</formula>
    </cfRule>
  </conditionalFormatting>
  <hyperlinks>
    <hyperlink ref="A448" location="Contents!A1" display="Main table contents" xr:uid="{00000000-0004-0000-0700-000000000000}"/>
    <hyperlink ref="A455:L455" r:id="rId1" display="3 Northern Ireland reformed its local government boundaries in April 2015. Estimates have been provided by the 11 newly created boundaries. For more information see http://www.doeni.gov.uk/local_government_reform" xr:uid="{00000000-0004-0000-0700-000001000000}"/>
    <hyperlink ref="A446" r:id="rId2" xr:uid="{00000000-0004-0000-0700-000002000000}"/>
  </hyperlinks>
  <pageMargins left="0.7" right="0.7" top="0.75" bottom="0.75" header="0.3" footer="0.3"/>
  <pageSetup paperSize="9" orientation="portrait" horizontalDpi="4294967295" verticalDpi="4294967295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U459"/>
  <sheetViews>
    <sheetView topLeftCell="AG1" workbookViewId="0">
      <selection activeCell="AR1" sqref="AR1:AR91"/>
    </sheetView>
  </sheetViews>
  <sheetFormatPr defaultRowHeight="13.2" x14ac:dyDescent="0.25"/>
  <cols>
    <col min="1" max="1" width="11.33203125" style="7" customWidth="1"/>
    <col min="2" max="2" width="29.6640625" style="7" bestFit="1" customWidth="1"/>
    <col min="3" max="4" width="29.6640625" style="7" customWidth="1"/>
    <col min="5" max="12" width="9.6640625" style="7" customWidth="1"/>
    <col min="13" max="13" width="27.6640625" style="7" bestFit="1" customWidth="1"/>
    <col min="14" max="14" width="27.6640625" style="7" customWidth="1"/>
    <col min="15" max="15" width="58" style="7" bestFit="1" customWidth="1"/>
    <col min="16" max="16" width="13.33203125" style="7" bestFit="1" customWidth="1"/>
    <col min="17" max="25" width="9.6640625" style="7" customWidth="1"/>
    <col min="26" max="26" width="9.6640625" style="10" customWidth="1"/>
    <col min="27" max="259" width="9.109375" style="7"/>
    <col min="260" max="260" width="11.33203125" style="7" customWidth="1"/>
    <col min="261" max="261" width="29.6640625" style="7" bestFit="1" customWidth="1"/>
    <col min="262" max="282" width="9.6640625" style="7" customWidth="1"/>
    <col min="283" max="515" width="9.109375" style="7"/>
    <col min="516" max="516" width="11.33203125" style="7" customWidth="1"/>
    <col min="517" max="517" width="29.6640625" style="7" bestFit="1" customWidth="1"/>
    <col min="518" max="538" width="9.6640625" style="7" customWidth="1"/>
    <col min="539" max="771" width="9.109375" style="7"/>
    <col min="772" max="772" width="11.33203125" style="7" customWidth="1"/>
    <col min="773" max="773" width="29.6640625" style="7" bestFit="1" customWidth="1"/>
    <col min="774" max="794" width="9.6640625" style="7" customWidth="1"/>
    <col min="795" max="1027" width="9.109375" style="7"/>
    <col min="1028" max="1028" width="11.33203125" style="7" customWidth="1"/>
    <col min="1029" max="1029" width="29.6640625" style="7" bestFit="1" customWidth="1"/>
    <col min="1030" max="1050" width="9.6640625" style="7" customWidth="1"/>
    <col min="1051" max="1283" width="9.109375" style="7"/>
    <col min="1284" max="1284" width="11.33203125" style="7" customWidth="1"/>
    <col min="1285" max="1285" width="29.6640625" style="7" bestFit="1" customWidth="1"/>
    <col min="1286" max="1306" width="9.6640625" style="7" customWidth="1"/>
    <col min="1307" max="1539" width="9.109375" style="7"/>
    <col min="1540" max="1540" width="11.33203125" style="7" customWidth="1"/>
    <col min="1541" max="1541" width="29.6640625" style="7" bestFit="1" customWidth="1"/>
    <col min="1542" max="1562" width="9.6640625" style="7" customWidth="1"/>
    <col min="1563" max="1795" width="9.109375" style="7"/>
    <col min="1796" max="1796" width="11.33203125" style="7" customWidth="1"/>
    <col min="1797" max="1797" width="29.6640625" style="7" bestFit="1" customWidth="1"/>
    <col min="1798" max="1818" width="9.6640625" style="7" customWidth="1"/>
    <col min="1819" max="2051" width="9.109375" style="7"/>
    <col min="2052" max="2052" width="11.33203125" style="7" customWidth="1"/>
    <col min="2053" max="2053" width="29.6640625" style="7" bestFit="1" customWidth="1"/>
    <col min="2054" max="2074" width="9.6640625" style="7" customWidth="1"/>
    <col min="2075" max="2307" width="9.109375" style="7"/>
    <col min="2308" max="2308" width="11.33203125" style="7" customWidth="1"/>
    <col min="2309" max="2309" width="29.6640625" style="7" bestFit="1" customWidth="1"/>
    <col min="2310" max="2330" width="9.6640625" style="7" customWidth="1"/>
    <col min="2331" max="2563" width="9.109375" style="7"/>
    <col min="2564" max="2564" width="11.33203125" style="7" customWidth="1"/>
    <col min="2565" max="2565" width="29.6640625" style="7" bestFit="1" customWidth="1"/>
    <col min="2566" max="2586" width="9.6640625" style="7" customWidth="1"/>
    <col min="2587" max="2819" width="9.109375" style="7"/>
    <col min="2820" max="2820" width="11.33203125" style="7" customWidth="1"/>
    <col min="2821" max="2821" width="29.6640625" style="7" bestFit="1" customWidth="1"/>
    <col min="2822" max="2842" width="9.6640625" style="7" customWidth="1"/>
    <col min="2843" max="3075" width="9.109375" style="7"/>
    <col min="3076" max="3076" width="11.33203125" style="7" customWidth="1"/>
    <col min="3077" max="3077" width="29.6640625" style="7" bestFit="1" customWidth="1"/>
    <col min="3078" max="3098" width="9.6640625" style="7" customWidth="1"/>
    <col min="3099" max="3331" width="9.109375" style="7"/>
    <col min="3332" max="3332" width="11.33203125" style="7" customWidth="1"/>
    <col min="3333" max="3333" width="29.6640625" style="7" bestFit="1" customWidth="1"/>
    <col min="3334" max="3354" width="9.6640625" style="7" customWidth="1"/>
    <col min="3355" max="3587" width="9.109375" style="7"/>
    <col min="3588" max="3588" width="11.33203125" style="7" customWidth="1"/>
    <col min="3589" max="3589" width="29.6640625" style="7" bestFit="1" customWidth="1"/>
    <col min="3590" max="3610" width="9.6640625" style="7" customWidth="1"/>
    <col min="3611" max="3843" width="9.109375" style="7"/>
    <col min="3844" max="3844" width="11.33203125" style="7" customWidth="1"/>
    <col min="3845" max="3845" width="29.6640625" style="7" bestFit="1" customWidth="1"/>
    <col min="3846" max="3866" width="9.6640625" style="7" customWidth="1"/>
    <col min="3867" max="4099" width="9.109375" style="7"/>
    <col min="4100" max="4100" width="11.33203125" style="7" customWidth="1"/>
    <col min="4101" max="4101" width="29.6640625" style="7" bestFit="1" customWidth="1"/>
    <col min="4102" max="4122" width="9.6640625" style="7" customWidth="1"/>
    <col min="4123" max="4355" width="9.109375" style="7"/>
    <col min="4356" max="4356" width="11.33203125" style="7" customWidth="1"/>
    <col min="4357" max="4357" width="29.6640625" style="7" bestFit="1" customWidth="1"/>
    <col min="4358" max="4378" width="9.6640625" style="7" customWidth="1"/>
    <col min="4379" max="4611" width="9.109375" style="7"/>
    <col min="4612" max="4612" width="11.33203125" style="7" customWidth="1"/>
    <col min="4613" max="4613" width="29.6640625" style="7" bestFit="1" customWidth="1"/>
    <col min="4614" max="4634" width="9.6640625" style="7" customWidth="1"/>
    <col min="4635" max="4867" width="9.109375" style="7"/>
    <col min="4868" max="4868" width="11.33203125" style="7" customWidth="1"/>
    <col min="4869" max="4869" width="29.6640625" style="7" bestFit="1" customWidth="1"/>
    <col min="4870" max="4890" width="9.6640625" style="7" customWidth="1"/>
    <col min="4891" max="5123" width="9.109375" style="7"/>
    <col min="5124" max="5124" width="11.33203125" style="7" customWidth="1"/>
    <col min="5125" max="5125" width="29.6640625" style="7" bestFit="1" customWidth="1"/>
    <col min="5126" max="5146" width="9.6640625" style="7" customWidth="1"/>
    <col min="5147" max="5379" width="9.109375" style="7"/>
    <col min="5380" max="5380" width="11.33203125" style="7" customWidth="1"/>
    <col min="5381" max="5381" width="29.6640625" style="7" bestFit="1" customWidth="1"/>
    <col min="5382" max="5402" width="9.6640625" style="7" customWidth="1"/>
    <col min="5403" max="5635" width="9.109375" style="7"/>
    <col min="5636" max="5636" width="11.33203125" style="7" customWidth="1"/>
    <col min="5637" max="5637" width="29.6640625" style="7" bestFit="1" customWidth="1"/>
    <col min="5638" max="5658" width="9.6640625" style="7" customWidth="1"/>
    <col min="5659" max="5891" width="9.109375" style="7"/>
    <col min="5892" max="5892" width="11.33203125" style="7" customWidth="1"/>
    <col min="5893" max="5893" width="29.6640625" style="7" bestFit="1" customWidth="1"/>
    <col min="5894" max="5914" width="9.6640625" style="7" customWidth="1"/>
    <col min="5915" max="6147" width="9.109375" style="7"/>
    <col min="6148" max="6148" width="11.33203125" style="7" customWidth="1"/>
    <col min="6149" max="6149" width="29.6640625" style="7" bestFit="1" customWidth="1"/>
    <col min="6150" max="6170" width="9.6640625" style="7" customWidth="1"/>
    <col min="6171" max="6403" width="9.109375" style="7"/>
    <col min="6404" max="6404" width="11.33203125" style="7" customWidth="1"/>
    <col min="6405" max="6405" width="29.6640625" style="7" bestFit="1" customWidth="1"/>
    <col min="6406" max="6426" width="9.6640625" style="7" customWidth="1"/>
    <col min="6427" max="6659" width="9.109375" style="7"/>
    <col min="6660" max="6660" width="11.33203125" style="7" customWidth="1"/>
    <col min="6661" max="6661" width="29.6640625" style="7" bestFit="1" customWidth="1"/>
    <col min="6662" max="6682" width="9.6640625" style="7" customWidth="1"/>
    <col min="6683" max="6915" width="9.109375" style="7"/>
    <col min="6916" max="6916" width="11.33203125" style="7" customWidth="1"/>
    <col min="6917" max="6917" width="29.6640625" style="7" bestFit="1" customWidth="1"/>
    <col min="6918" max="6938" width="9.6640625" style="7" customWidth="1"/>
    <col min="6939" max="7171" width="9.109375" style="7"/>
    <col min="7172" max="7172" width="11.33203125" style="7" customWidth="1"/>
    <col min="7173" max="7173" width="29.6640625" style="7" bestFit="1" customWidth="1"/>
    <col min="7174" max="7194" width="9.6640625" style="7" customWidth="1"/>
    <col min="7195" max="7427" width="9.109375" style="7"/>
    <col min="7428" max="7428" width="11.33203125" style="7" customWidth="1"/>
    <col min="7429" max="7429" width="29.6640625" style="7" bestFit="1" customWidth="1"/>
    <col min="7430" max="7450" width="9.6640625" style="7" customWidth="1"/>
    <col min="7451" max="7683" width="9.109375" style="7"/>
    <col min="7684" max="7684" width="11.33203125" style="7" customWidth="1"/>
    <col min="7685" max="7685" width="29.6640625" style="7" bestFit="1" customWidth="1"/>
    <col min="7686" max="7706" width="9.6640625" style="7" customWidth="1"/>
    <col min="7707" max="7939" width="9.109375" style="7"/>
    <col min="7940" max="7940" width="11.33203125" style="7" customWidth="1"/>
    <col min="7941" max="7941" width="29.6640625" style="7" bestFit="1" customWidth="1"/>
    <col min="7942" max="7962" width="9.6640625" style="7" customWidth="1"/>
    <col min="7963" max="8195" width="9.109375" style="7"/>
    <col min="8196" max="8196" width="11.33203125" style="7" customWidth="1"/>
    <col min="8197" max="8197" width="29.6640625" style="7" bestFit="1" customWidth="1"/>
    <col min="8198" max="8218" width="9.6640625" style="7" customWidth="1"/>
    <col min="8219" max="8451" width="9.109375" style="7"/>
    <col min="8452" max="8452" width="11.33203125" style="7" customWidth="1"/>
    <col min="8453" max="8453" width="29.6640625" style="7" bestFit="1" customWidth="1"/>
    <col min="8454" max="8474" width="9.6640625" style="7" customWidth="1"/>
    <col min="8475" max="8707" width="9.109375" style="7"/>
    <col min="8708" max="8708" width="11.33203125" style="7" customWidth="1"/>
    <col min="8709" max="8709" width="29.6640625" style="7" bestFit="1" customWidth="1"/>
    <col min="8710" max="8730" width="9.6640625" style="7" customWidth="1"/>
    <col min="8731" max="8963" width="9.109375" style="7"/>
    <col min="8964" max="8964" width="11.33203125" style="7" customWidth="1"/>
    <col min="8965" max="8965" width="29.6640625" style="7" bestFit="1" customWidth="1"/>
    <col min="8966" max="8986" width="9.6640625" style="7" customWidth="1"/>
    <col min="8987" max="9219" width="9.109375" style="7"/>
    <col min="9220" max="9220" width="11.33203125" style="7" customWidth="1"/>
    <col min="9221" max="9221" width="29.6640625" style="7" bestFit="1" customWidth="1"/>
    <col min="9222" max="9242" width="9.6640625" style="7" customWidth="1"/>
    <col min="9243" max="9475" width="9.109375" style="7"/>
    <col min="9476" max="9476" width="11.33203125" style="7" customWidth="1"/>
    <col min="9477" max="9477" width="29.6640625" style="7" bestFit="1" customWidth="1"/>
    <col min="9478" max="9498" width="9.6640625" style="7" customWidth="1"/>
    <col min="9499" max="9731" width="9.109375" style="7"/>
    <col min="9732" max="9732" width="11.33203125" style="7" customWidth="1"/>
    <col min="9733" max="9733" width="29.6640625" style="7" bestFit="1" customWidth="1"/>
    <col min="9734" max="9754" width="9.6640625" style="7" customWidth="1"/>
    <col min="9755" max="9987" width="9.109375" style="7"/>
    <col min="9988" max="9988" width="11.33203125" style="7" customWidth="1"/>
    <col min="9989" max="9989" width="29.6640625" style="7" bestFit="1" customWidth="1"/>
    <col min="9990" max="10010" width="9.6640625" style="7" customWidth="1"/>
    <col min="10011" max="10243" width="9.109375" style="7"/>
    <col min="10244" max="10244" width="11.33203125" style="7" customWidth="1"/>
    <col min="10245" max="10245" width="29.6640625" style="7" bestFit="1" customWidth="1"/>
    <col min="10246" max="10266" width="9.6640625" style="7" customWidth="1"/>
    <col min="10267" max="10499" width="9.109375" style="7"/>
    <col min="10500" max="10500" width="11.33203125" style="7" customWidth="1"/>
    <col min="10501" max="10501" width="29.6640625" style="7" bestFit="1" customWidth="1"/>
    <col min="10502" max="10522" width="9.6640625" style="7" customWidth="1"/>
    <col min="10523" max="10755" width="9.109375" style="7"/>
    <col min="10756" max="10756" width="11.33203125" style="7" customWidth="1"/>
    <col min="10757" max="10757" width="29.6640625" style="7" bestFit="1" customWidth="1"/>
    <col min="10758" max="10778" width="9.6640625" style="7" customWidth="1"/>
    <col min="10779" max="11011" width="9.109375" style="7"/>
    <col min="11012" max="11012" width="11.33203125" style="7" customWidth="1"/>
    <col min="11013" max="11013" width="29.6640625" style="7" bestFit="1" customWidth="1"/>
    <col min="11014" max="11034" width="9.6640625" style="7" customWidth="1"/>
    <col min="11035" max="11267" width="9.109375" style="7"/>
    <col min="11268" max="11268" width="11.33203125" style="7" customWidth="1"/>
    <col min="11269" max="11269" width="29.6640625" style="7" bestFit="1" customWidth="1"/>
    <col min="11270" max="11290" width="9.6640625" style="7" customWidth="1"/>
    <col min="11291" max="11523" width="9.109375" style="7"/>
    <col min="11524" max="11524" width="11.33203125" style="7" customWidth="1"/>
    <col min="11525" max="11525" width="29.6640625" style="7" bestFit="1" customWidth="1"/>
    <col min="11526" max="11546" width="9.6640625" style="7" customWidth="1"/>
    <col min="11547" max="11779" width="9.109375" style="7"/>
    <col min="11780" max="11780" width="11.33203125" style="7" customWidth="1"/>
    <col min="11781" max="11781" width="29.6640625" style="7" bestFit="1" customWidth="1"/>
    <col min="11782" max="11802" width="9.6640625" style="7" customWidth="1"/>
    <col min="11803" max="12035" width="9.109375" style="7"/>
    <col min="12036" max="12036" width="11.33203125" style="7" customWidth="1"/>
    <col min="12037" max="12037" width="29.6640625" style="7" bestFit="1" customWidth="1"/>
    <col min="12038" max="12058" width="9.6640625" style="7" customWidth="1"/>
    <col min="12059" max="12291" width="9.109375" style="7"/>
    <col min="12292" max="12292" width="11.33203125" style="7" customWidth="1"/>
    <col min="12293" max="12293" width="29.6640625" style="7" bestFit="1" customWidth="1"/>
    <col min="12294" max="12314" width="9.6640625" style="7" customWidth="1"/>
    <col min="12315" max="12547" width="9.109375" style="7"/>
    <col min="12548" max="12548" width="11.33203125" style="7" customWidth="1"/>
    <col min="12549" max="12549" width="29.6640625" style="7" bestFit="1" customWidth="1"/>
    <col min="12550" max="12570" width="9.6640625" style="7" customWidth="1"/>
    <col min="12571" max="12803" width="9.109375" style="7"/>
    <col min="12804" max="12804" width="11.33203125" style="7" customWidth="1"/>
    <col min="12805" max="12805" width="29.6640625" style="7" bestFit="1" customWidth="1"/>
    <col min="12806" max="12826" width="9.6640625" style="7" customWidth="1"/>
    <col min="12827" max="13059" width="9.109375" style="7"/>
    <col min="13060" max="13060" width="11.33203125" style="7" customWidth="1"/>
    <col min="13061" max="13061" width="29.6640625" style="7" bestFit="1" customWidth="1"/>
    <col min="13062" max="13082" width="9.6640625" style="7" customWidth="1"/>
    <col min="13083" max="13315" width="9.109375" style="7"/>
    <col min="13316" max="13316" width="11.33203125" style="7" customWidth="1"/>
    <col min="13317" max="13317" width="29.6640625" style="7" bestFit="1" customWidth="1"/>
    <col min="13318" max="13338" width="9.6640625" style="7" customWidth="1"/>
    <col min="13339" max="13571" width="9.109375" style="7"/>
    <col min="13572" max="13572" width="11.33203125" style="7" customWidth="1"/>
    <col min="13573" max="13573" width="29.6640625" style="7" bestFit="1" customWidth="1"/>
    <col min="13574" max="13594" width="9.6640625" style="7" customWidth="1"/>
    <col min="13595" max="13827" width="9.109375" style="7"/>
    <col min="13828" max="13828" width="11.33203125" style="7" customWidth="1"/>
    <col min="13829" max="13829" width="29.6640625" style="7" bestFit="1" customWidth="1"/>
    <col min="13830" max="13850" width="9.6640625" style="7" customWidth="1"/>
    <col min="13851" max="14083" width="9.109375" style="7"/>
    <col min="14084" max="14084" width="11.33203125" style="7" customWidth="1"/>
    <col min="14085" max="14085" width="29.6640625" style="7" bestFit="1" customWidth="1"/>
    <col min="14086" max="14106" width="9.6640625" style="7" customWidth="1"/>
    <col min="14107" max="14339" width="9.109375" style="7"/>
    <col min="14340" max="14340" width="11.33203125" style="7" customWidth="1"/>
    <col min="14341" max="14341" width="29.6640625" style="7" bestFit="1" customWidth="1"/>
    <col min="14342" max="14362" width="9.6640625" style="7" customWidth="1"/>
    <col min="14363" max="14595" width="9.109375" style="7"/>
    <col min="14596" max="14596" width="11.33203125" style="7" customWidth="1"/>
    <col min="14597" max="14597" width="29.6640625" style="7" bestFit="1" customWidth="1"/>
    <col min="14598" max="14618" width="9.6640625" style="7" customWidth="1"/>
    <col min="14619" max="14851" width="9.109375" style="7"/>
    <col min="14852" max="14852" width="11.33203125" style="7" customWidth="1"/>
    <col min="14853" max="14853" width="29.6640625" style="7" bestFit="1" customWidth="1"/>
    <col min="14854" max="14874" width="9.6640625" style="7" customWidth="1"/>
    <col min="14875" max="15107" width="9.109375" style="7"/>
    <col min="15108" max="15108" width="11.33203125" style="7" customWidth="1"/>
    <col min="15109" max="15109" width="29.6640625" style="7" bestFit="1" customWidth="1"/>
    <col min="15110" max="15130" width="9.6640625" style="7" customWidth="1"/>
    <col min="15131" max="15363" width="9.109375" style="7"/>
    <col min="15364" max="15364" width="11.33203125" style="7" customWidth="1"/>
    <col min="15365" max="15365" width="29.6640625" style="7" bestFit="1" customWidth="1"/>
    <col min="15366" max="15386" width="9.6640625" style="7" customWidth="1"/>
    <col min="15387" max="15619" width="9.109375" style="7"/>
    <col min="15620" max="15620" width="11.33203125" style="7" customWidth="1"/>
    <col min="15621" max="15621" width="29.6640625" style="7" bestFit="1" customWidth="1"/>
    <col min="15622" max="15642" width="9.6640625" style="7" customWidth="1"/>
    <col min="15643" max="15875" width="9.109375" style="7"/>
    <col min="15876" max="15876" width="11.33203125" style="7" customWidth="1"/>
    <col min="15877" max="15877" width="29.6640625" style="7" bestFit="1" customWidth="1"/>
    <col min="15878" max="15898" width="9.6640625" style="7" customWidth="1"/>
    <col min="15899" max="16131" width="9.109375" style="7"/>
    <col min="16132" max="16132" width="11.33203125" style="7" customWidth="1"/>
    <col min="16133" max="16133" width="29.6640625" style="7" bestFit="1" customWidth="1"/>
    <col min="16134" max="16154" width="9.6640625" style="7" customWidth="1"/>
    <col min="16155" max="16384" width="9.109375" style="7"/>
  </cols>
  <sheetData>
    <row r="1" spans="1:47" s="2" customFormat="1" ht="16.2" x14ac:dyDescent="0.3">
      <c r="A1" s="1" t="s">
        <v>881</v>
      </c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t="s">
        <v>5</v>
      </c>
      <c r="V1" t="s">
        <v>4</v>
      </c>
      <c r="W1" s="3">
        <f>VLOOKUP(V1,M$7:R$315,5,FALSE)</f>
        <v>37</v>
      </c>
      <c r="X1" s="5">
        <f t="array" ref="X1">INDEX($W$1:$W$42,MATCH(SMALL(COUNTIF($W$1:$W$42,"&lt;"&amp;$W$1:$W$42),ROW($W1:$X1)),COUNTIF($W$1:$W$42,"&lt;"&amp;$W$1:$W$42),0))</f>
        <v>1</v>
      </c>
      <c r="Y1" s="50" t="str">
        <f t="array" ref="Y1">INDEX($V$1:$V$42,SMALL(IF($W$1:$W$42=$X1,ROW($W$1:$W$42)),COUNTIF($X$1:$X1,$X1)),1)</f>
        <v>East Cambridgeshire</v>
      </c>
      <c r="Z1" s="51">
        <f>X1-X$46</f>
        <v>1</v>
      </c>
      <c r="AB1" t="s">
        <v>13</v>
      </c>
      <c r="AC1" t="s">
        <v>1035</v>
      </c>
      <c r="AD1" s="2">
        <f>VLOOKUP(AC1,M$7:R$315,5,FALSE)</f>
        <v>10</v>
      </c>
      <c r="AE1" s="5">
        <f t="array" ref="AE1">INDEX($AD$1:$AD$41,MATCH(SMALL(COUNTIF($AD$1:$AD$41,"&lt;"&amp;$AD$1:$AD$41),ROW($AD1:$AE1)),COUNTIF($AD$1:$AD$41,"&lt;"&amp;$AD$1:$AD$41),0))</f>
        <v>1</v>
      </c>
      <c r="AF1" s="50" t="str">
        <f t="array" ref="AF1">INDEX($AC$1:$AC$41,SMALL(IF($AD$1:$AD$41=$AE1,ROW($AD$1:$AD$41)),COUNTIF($AE$1:$AE1,$AE1)),1)</f>
        <v>Newark and Sherwood</v>
      </c>
      <c r="AG1" s="51">
        <f>AE1-AE$45</f>
        <v>1</v>
      </c>
      <c r="AI1" t="s">
        <v>11</v>
      </c>
      <c r="AJ1" t="s">
        <v>10</v>
      </c>
      <c r="AK1" s="2">
        <f>VLOOKUP(AJ1,M$7:R$315,5,FALSE)</f>
        <v>44</v>
      </c>
      <c r="AL1" s="5">
        <f t="array" ref="AL1">INDEX($AK$1:$AK$50,MATCH(SMALL(COUNTIF($AK$1:$AK$50,"&lt;"&amp;$AK$1:$AK$50),ROW($AK1:$AL1)),COUNTIF($AK$1:$AK$50,"&lt;"&amp;$AK$1:$AK$50),0))</f>
        <v>1</v>
      </c>
      <c r="AM1" s="50" t="str">
        <f t="array" ref="AM1">INDEX($AJ$1:$AJ$50,SMALL(IF($AK$1:$AK$50=$AL1,ROW($AK$1:$AK$50)),COUNTIF($AL$1:$AL1,$AL1)),1)</f>
        <v>Cannock Chase</v>
      </c>
      <c r="AN1" s="51">
        <f>AL1-AL$54</f>
        <v>1</v>
      </c>
      <c r="AP1" t="s">
        <v>3</v>
      </c>
      <c r="AQ1" t="s">
        <v>2</v>
      </c>
      <c r="AR1" s="2">
        <f>VLOOKUP(AQ1,M$7:R$315,5,FALSE)</f>
        <v>89</v>
      </c>
      <c r="AS1" s="5">
        <f t="array" ref="AS1">INDEX($AR$1:$AR$91,MATCH(SMALL(COUNTIF($AR$1:$AR$91,"&lt;"&amp;$AR$1:$AR$91),ROW($AR1:$AS1)),COUNTIF($AR$1:$AR$91,"&lt;"&amp;$AR$1:$AR$91),0))</f>
        <v>1</v>
      </c>
      <c r="AT1" s="50" t="str">
        <f t="array" ref="AT1">INDEX($AQ$1:$AQ$91,SMALL(IF($AR$1:$AR$91=$AS1,ROW($AR$1:$AR$91)),COUNTIF($AS$1:$AS1,$AS1)),1)</f>
        <v>Gloucester</v>
      </c>
      <c r="AU1" s="52">
        <f>AS1-AS$95</f>
        <v>1</v>
      </c>
    </row>
    <row r="2" spans="1:47" ht="14.4" x14ac:dyDescent="0.3">
      <c r="E2" s="8"/>
      <c r="F2" s="9"/>
      <c r="G2" s="9"/>
      <c r="H2" s="9"/>
      <c r="I2" s="9"/>
      <c r="V2" t="s">
        <v>14</v>
      </c>
      <c r="W2" s="3">
        <f t="shared" ref="W2:W42" si="0">VLOOKUP(V2,M$7:R$315,5,FALSE)</f>
        <v>7</v>
      </c>
      <c r="X2" s="5">
        <f t="array" ref="X2">INDEX($W$1:$W$42,MATCH(SMALL(COUNTIF($W$1:$W$42,"&lt;"&amp;$W$1:$W$42),ROW($W2:$X2)),COUNTIF($W$1:$W$42,"&lt;"&amp;$W$1:$W$42),0))</f>
        <v>2</v>
      </c>
      <c r="Y2" s="50" t="str">
        <f t="array" ref="Y2">INDEX($V$1:$V$42,SMALL(IF($W$1:$W$42=$X2,ROW($W$1:$W$42)),COUNTIF($X$1:$X2,$X2)),1)</f>
        <v>Torridge</v>
      </c>
      <c r="Z2" s="51">
        <f t="shared" ref="Z2:Z42" si="1">X2-X$46</f>
        <v>2</v>
      </c>
      <c r="AC2" t="s">
        <v>22</v>
      </c>
      <c r="AD2" s="2">
        <f t="shared" ref="AD2:AD41" si="2">VLOOKUP(AC2,M$7:R$315,5,FALSE)</f>
        <v>19</v>
      </c>
      <c r="AE2" s="5">
        <f t="array" ref="AE2">INDEX($AD$1:$AD$41,MATCH(SMALL(COUNTIF($AD$1:$AD$41,"&lt;"&amp;$AD$1:$AD$41),ROW($AD2:$AE2)),COUNTIF($AD$1:$AD$41,"&lt;"&amp;$AD$1:$AD$41),0))</f>
        <v>2</v>
      </c>
      <c r="AF2" s="50" t="str">
        <f t="array" ref="AF2">INDEX($AC$1:$AC$41,SMALL(IF($AD$1:$AD$41=$AE2,ROW($AD$1:$AD$41)),COUNTIF($AE$1:$AE2,$AE2)),1)</f>
        <v>South Holland</v>
      </c>
      <c r="AG2" s="51">
        <f t="shared" ref="AG2:AG41" si="3">AE2-AE$45</f>
        <v>2</v>
      </c>
      <c r="AJ2" t="s">
        <v>19</v>
      </c>
      <c r="AK2" s="2">
        <f t="shared" ref="AK2:AK50" si="4">VLOOKUP(AJ2,M$7:R$315,5,FALSE)</f>
        <v>49</v>
      </c>
      <c r="AL2" s="5">
        <f t="array" ref="AL2">INDEX($AK$1:$AK$50,MATCH(SMALL(COUNTIF($AK$1:$AK$50,"&lt;"&amp;$AK$1:$AK$50),ROW($AK2:$AL2)),COUNTIF($AK$1:$AK$50,"&lt;"&amp;$AK$1:$AK$50),0))</f>
        <v>2</v>
      </c>
      <c r="AM2" s="50" t="str">
        <f t="array" ref="AM2">INDEX($AJ$1:$AJ$50,SMALL(IF($AK$1:$AK$50=$AL2,ROW($AK$1:$AK$50)),COUNTIF($AL$1:$AL2,$AL2)),1)</f>
        <v>Broadland</v>
      </c>
      <c r="AN2" s="51">
        <f t="shared" ref="AN2:AN50" si="5">AL2-AL$54</f>
        <v>2</v>
      </c>
      <c r="AQ2" t="s">
        <v>8</v>
      </c>
      <c r="AR2" s="2">
        <f t="shared" ref="AR2:AR65" si="6">VLOOKUP(AQ2,M$7:R$315,5,FALSE)</f>
        <v>51</v>
      </c>
      <c r="AS2" s="5">
        <f t="array" ref="AS2">INDEX($AR$1:$AR$91,MATCH(SMALL(COUNTIF($AR$1:$AR$91,"&lt;"&amp;$AR$1:$AR$91),ROW($AR2:$AS2)),COUNTIF($AR$1:$AR$91,"&lt;"&amp;$AR$1:$AR$91),0))</f>
        <v>2</v>
      </c>
      <c r="AT2" s="50" t="str">
        <f t="array" ref="AT2">INDEX($AQ$1:$AQ$91,SMALL(IF($AR$1:$AR$91=$AS2,ROW($AR$1:$AR$91)),COUNTIF($AS$1:$AS2,$AS2)),1)</f>
        <v>Fylde</v>
      </c>
      <c r="AU2" s="52">
        <f t="shared" ref="AU2:AU65" si="7">AS2-AS$95</f>
        <v>2</v>
      </c>
    </row>
    <row r="3" spans="1:47" ht="27.75" customHeight="1" x14ac:dyDescent="0.3">
      <c r="A3" s="11"/>
      <c r="B3" s="11"/>
      <c r="C3" s="11"/>
      <c r="D3" s="11"/>
      <c r="E3" s="107" t="s">
        <v>354</v>
      </c>
      <c r="F3" s="107" t="s">
        <v>355</v>
      </c>
      <c r="G3" s="107"/>
      <c r="H3" s="10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t="s">
        <v>37</v>
      </c>
      <c r="W3" s="3">
        <f t="shared" si="0"/>
        <v>16</v>
      </c>
      <c r="X3" s="5">
        <f t="array" ref="X3">INDEX($W$1:$W$42,MATCH(SMALL(COUNTIF($W$1:$W$42,"&lt;"&amp;$W$1:$W$42),ROW($W3:$X3)),COUNTIF($W$1:$W$42,"&lt;"&amp;$W$1:$W$42),0))</f>
        <v>3</v>
      </c>
      <c r="Y3" s="50" t="str">
        <f t="array" ref="Y3">INDEX($V$1:$V$42,SMALL(IF($W$1:$W$42=$X3,ROW($W$1:$W$42)),COUNTIF($X$1:$X3,$X3)),1)</f>
        <v>North Kesteven</v>
      </c>
      <c r="Z3" s="51">
        <f t="shared" si="1"/>
        <v>3</v>
      </c>
      <c r="AC3" t="s">
        <v>36</v>
      </c>
      <c r="AD3" s="2">
        <f t="shared" si="2"/>
        <v>22</v>
      </c>
      <c r="AE3" s="5">
        <f t="array" ref="AE3">INDEX($AD$1:$AD$41,MATCH(SMALL(COUNTIF($AD$1:$AD$41,"&lt;"&amp;$AD$1:$AD$41),ROW($AD3:$AE3)),COUNTIF($AD$1:$AD$41,"&lt;"&amp;$AD$1:$AD$41),0))</f>
        <v>3</v>
      </c>
      <c r="AF3" s="50" t="str">
        <f t="array" ref="AF3">INDEX($AC$1:$AC$41,SMALL(IF($AD$1:$AD$41=$AE3,ROW($AD$1:$AD$41)),COUNTIF($AE$1:$AE3,$AE3)),1)</f>
        <v>Horsham</v>
      </c>
      <c r="AG3" s="51">
        <f t="shared" si="3"/>
        <v>3</v>
      </c>
      <c r="AJ3" t="s">
        <v>21</v>
      </c>
      <c r="AK3" s="2">
        <f t="shared" si="4"/>
        <v>41</v>
      </c>
      <c r="AL3" s="5">
        <f t="array" ref="AL3">INDEX($AK$1:$AK$50,MATCH(SMALL(COUNTIF($AK$1:$AK$50,"&lt;"&amp;$AK$1:$AK$50),ROW($AK3:$AL3)),COUNTIF($AK$1:$AK$50,"&lt;"&amp;$AK$1:$AK$50),0))</f>
        <v>3</v>
      </c>
      <c r="AM3" s="50" t="str">
        <f t="array" ref="AM3">INDEX($AJ$1:$AJ$50,SMALL(IF($AK$1:$AK$50=$AL3,ROW($AK$1:$AK$50)),COUNTIF($AL$1:$AL3,$AL3)),1)</f>
        <v>Chorley</v>
      </c>
      <c r="AN3" s="51">
        <f t="shared" si="5"/>
        <v>3</v>
      </c>
      <c r="AQ3" t="s">
        <v>9</v>
      </c>
      <c r="AR3" s="2">
        <f t="shared" si="6"/>
        <v>8</v>
      </c>
      <c r="AS3" s="5">
        <f t="array" ref="AS3">INDEX($AR$1:$AR$91,MATCH(SMALL(COUNTIF($AR$1:$AR$91,"&lt;"&amp;$AR$1:$AR$91),ROW($AR3:$AS3)),COUNTIF($AR$1:$AR$91,"&lt;"&amp;$AR$1:$AR$91),0))</f>
        <v>3</v>
      </c>
      <c r="AT3" s="50" t="str">
        <f t="array" ref="AT3">INDEX($AQ$1:$AQ$91,SMALL(IF($AR$1:$AR$91=$AS3,ROW($AR$1:$AR$91)),COUNTIF($AS$1:$AS3,$AS3)),1)</f>
        <v>Thanet</v>
      </c>
      <c r="AU3" s="52">
        <f t="shared" si="7"/>
        <v>3</v>
      </c>
    </row>
    <row r="4" spans="1:47" ht="15.75" customHeight="1" x14ac:dyDescent="0.3">
      <c r="A4" s="11"/>
      <c r="B4" s="11"/>
      <c r="C4" s="11"/>
      <c r="D4" s="11"/>
      <c r="E4" s="107"/>
      <c r="F4" s="108" t="s">
        <v>354</v>
      </c>
      <c r="G4" s="108"/>
      <c r="H4" s="108"/>
      <c r="I4" s="41" t="s">
        <v>356</v>
      </c>
      <c r="V4" t="s">
        <v>70</v>
      </c>
      <c r="W4" s="3">
        <f t="shared" si="0"/>
        <v>12</v>
      </c>
      <c r="X4" s="5">
        <f t="array" ref="X4">INDEX($W$1:$W$42,MATCH(SMALL(COUNTIF($W$1:$W$42,"&lt;"&amp;$W$1:$W$42),ROW($W4:$X4)),COUNTIF($W$1:$W$42,"&lt;"&amp;$W$1:$W$42),0))</f>
        <v>4</v>
      </c>
      <c r="Y4" s="50" t="str">
        <f t="array" ref="Y4">INDEX($V$1:$V$42,SMALL(IF($W$1:$W$42=$X4,ROW($W$1:$W$42)),COUNTIF($X$1:$X4,$X4)),1)</f>
        <v>East Lindsey</v>
      </c>
      <c r="Z4" s="51">
        <f t="shared" si="1"/>
        <v>4</v>
      </c>
      <c r="AC4" t="s">
        <v>56</v>
      </c>
      <c r="AD4" s="2">
        <f t="shared" si="2"/>
        <v>24</v>
      </c>
      <c r="AE4" s="5">
        <f t="array" ref="AE4">INDEX($AD$1:$AD$41,MATCH(SMALL(COUNTIF($AD$1:$AD$41,"&lt;"&amp;$AD$1:$AD$41),ROW($AD4:$AE4)),COUNTIF($AD$1:$AD$41,"&lt;"&amp;$AD$1:$AD$41),0))</f>
        <v>4</v>
      </c>
      <c r="AF4" s="50" t="str">
        <f t="array" ref="AF4">INDEX($AC$1:$AC$41,SMALL(IF($AD$1:$AD$41=$AE4,ROW($AD$1:$AD$41)),COUNTIF($AE$1:$AE4,$AE4)),1)</f>
        <v>Malvern Hills</v>
      </c>
      <c r="AG4" s="51">
        <f t="shared" si="3"/>
        <v>4</v>
      </c>
      <c r="AJ4" t="s">
        <v>23</v>
      </c>
      <c r="AK4" s="2">
        <f t="shared" si="4"/>
        <v>46</v>
      </c>
      <c r="AL4" s="5">
        <f t="array" ref="AL4">INDEX($AK$1:$AK$50,MATCH(SMALL(COUNTIF($AK$1:$AK$50,"&lt;"&amp;$AK$1:$AK$50),ROW($AK4:$AL4)),COUNTIF($AK$1:$AK$50,"&lt;"&amp;$AK$1:$AK$50),0))</f>
        <v>4</v>
      </c>
      <c r="AM4" s="50" t="str">
        <f t="array" ref="AM4">INDEX($AJ$1:$AJ$50,SMALL(IF($AK$1:$AK$50=$AL4,ROW($AK$1:$AK$50)),COUNTIF($AL$1:$AL4,$AL4)),1)</f>
        <v>Folkestone and Hythe</v>
      </c>
      <c r="AN4" s="51">
        <f t="shared" si="5"/>
        <v>4</v>
      </c>
      <c r="AQ4" t="s">
        <v>20</v>
      </c>
      <c r="AR4" s="2">
        <f t="shared" si="6"/>
        <v>70</v>
      </c>
      <c r="AS4" s="5">
        <f t="array" ref="AS4">INDEX($AR$1:$AR$91,MATCH(SMALL(COUNTIF($AR$1:$AR$91,"&lt;"&amp;$AR$1:$AR$91),ROW($AR4:$AS4)),COUNTIF($AR$1:$AR$91,"&lt;"&amp;$AR$1:$AR$91),0))</f>
        <v>4</v>
      </c>
      <c r="AT4" s="50" t="str">
        <f t="array" ref="AT4">INDEX($AQ$1:$AQ$91,SMALL(IF($AR$1:$AR$91=$AS4,ROW($AR$1:$AR$91)),COUNTIF($AS$1:$AS4,$AS4)),1)</f>
        <v>Pendle</v>
      </c>
      <c r="AU4" s="52">
        <f t="shared" si="7"/>
        <v>4</v>
      </c>
    </row>
    <row r="5" spans="1:47" ht="12.75" customHeight="1" x14ac:dyDescent="0.3">
      <c r="A5" s="12"/>
      <c r="B5" s="12"/>
      <c r="C5" s="12"/>
      <c r="D5" s="12"/>
      <c r="E5" s="107"/>
      <c r="F5" s="108"/>
      <c r="G5" s="108"/>
      <c r="H5" s="108"/>
      <c r="I5" s="36"/>
      <c r="V5" t="s">
        <v>72</v>
      </c>
      <c r="W5" s="3">
        <f t="shared" si="0"/>
        <v>10</v>
      </c>
      <c r="X5" s="5">
        <f t="array" ref="X5">INDEX($W$1:$W$42,MATCH(SMALL(COUNTIF($W$1:$W$42,"&lt;"&amp;$W$1:$W$42),ROW($W5:$X5)),COUNTIF($W$1:$W$42,"&lt;"&amp;$W$1:$W$42),0))</f>
        <v>5</v>
      </c>
      <c r="Y5" s="50" t="str">
        <f t="array" ref="Y5">INDEX($V$1:$V$42,SMALL(IF($W$1:$W$42=$X5,ROW($W$1:$W$42)),COUNTIF($X$1:$X5,$X5)),1)</f>
        <v>Ryedale</v>
      </c>
      <c r="Z5" s="51">
        <f t="shared" si="1"/>
        <v>5</v>
      </c>
      <c r="AC5" t="s">
        <v>64</v>
      </c>
      <c r="AD5" s="2">
        <f t="shared" si="2"/>
        <v>20</v>
      </c>
      <c r="AE5" s="5">
        <f t="array" ref="AE5">INDEX($AD$1:$AD$41,MATCH(SMALL(COUNTIF($AD$1:$AD$41,"&lt;"&amp;$AD$1:$AD$41),ROW($AD5:$AE5)),COUNTIF($AD$1:$AD$41,"&lt;"&amp;$AD$1:$AD$41),0))</f>
        <v>5</v>
      </c>
      <c r="AF5" s="50" t="str">
        <f t="array" ref="AF5">INDEX($AC$1:$AC$41,SMALL(IF($AD$1:$AD$41=$AE5,ROW($AD$1:$AD$41)),COUNTIF($AE$1:$AE5,$AE5)),1)</f>
        <v>High Peak</v>
      </c>
      <c r="AG5" s="51">
        <f t="shared" si="3"/>
        <v>5</v>
      </c>
      <c r="AJ5" t="s">
        <v>24</v>
      </c>
      <c r="AK5" s="2">
        <f t="shared" si="4"/>
        <v>39</v>
      </c>
      <c r="AL5" s="5">
        <f t="array" ref="AL5">INDEX($AK$1:$AK$50,MATCH(SMALL(COUNTIF($AK$1:$AK$50,"&lt;"&amp;$AK$1:$AK$50),ROW($AK5:$AL5)),COUNTIF($AK$1:$AK$50,"&lt;"&amp;$AK$1:$AK$50),0))</f>
        <v>5</v>
      </c>
      <c r="AM5" s="50" t="str">
        <f t="array" ref="AM5">INDEX($AJ$1:$AJ$50,SMALL(IF($AK$1:$AK$50=$AL5,ROW($AK$1:$AK$50)),COUNTIF($AL$1:$AL5,$AL5)),1)</f>
        <v>Cherwell</v>
      </c>
      <c r="AN5" s="51">
        <f t="shared" si="5"/>
        <v>5</v>
      </c>
      <c r="AQ5" t="s">
        <v>27</v>
      </c>
      <c r="AR5" s="2">
        <f t="shared" si="6"/>
        <v>65</v>
      </c>
      <c r="AS5" s="5">
        <f t="array" ref="AS5">INDEX($AR$1:$AR$91,MATCH(SMALL(COUNTIF($AR$1:$AR$91,"&lt;"&amp;$AR$1:$AR$91),ROW($AR5:$AS5)),COUNTIF($AR$1:$AR$91,"&lt;"&amp;$AR$1:$AR$91),0))</f>
        <v>5</v>
      </c>
      <c r="AT5" s="50" t="str">
        <f t="array" ref="AT5">INDEX($AQ$1:$AQ$91,SMALL(IF($AR$1:$AR$91=$AS5,ROW($AR$1:$AR$91)),COUNTIF($AS$1:$AS5,$AS5)),1)</f>
        <v>Luton</v>
      </c>
      <c r="AU5" s="52">
        <f t="shared" si="7"/>
        <v>5</v>
      </c>
    </row>
    <row r="6" spans="1:47" ht="28.5" customHeight="1" x14ac:dyDescent="0.3">
      <c r="A6" s="13" t="s">
        <v>357</v>
      </c>
      <c r="B6" s="14" t="s">
        <v>358</v>
      </c>
      <c r="C6" s="14"/>
      <c r="D6" s="14"/>
      <c r="E6" s="111"/>
      <c r="F6" s="9" t="s">
        <v>359</v>
      </c>
      <c r="G6" s="9" t="s">
        <v>360</v>
      </c>
      <c r="H6" s="9" t="s">
        <v>361</v>
      </c>
      <c r="I6" s="36"/>
      <c r="P6" s="11" t="s">
        <v>354</v>
      </c>
      <c r="V6" t="s">
        <v>73</v>
      </c>
      <c r="W6" s="3">
        <f t="shared" si="0"/>
        <v>23</v>
      </c>
      <c r="X6" s="5">
        <f t="array" ref="X6">INDEX($W$1:$W$42,MATCH(SMALL(COUNTIF($W$1:$W$42,"&lt;"&amp;$W$1:$W$42),ROW($W6:$X6)),COUNTIF($W$1:$W$42,"&lt;"&amp;$W$1:$W$42),0))</f>
        <v>6</v>
      </c>
      <c r="Y6" s="50" t="str">
        <f t="array" ref="Y6">INDEX($V$1:$V$42,SMALL(IF($W$1:$W$42=$X6,ROW($W$1:$W$42)),COUNTIF($X$1:$X6,$X6)),1)</f>
        <v>Mid Suffolk</v>
      </c>
      <c r="Z6" s="51">
        <f t="shared" si="1"/>
        <v>6</v>
      </c>
      <c r="AC6" t="s">
        <v>74</v>
      </c>
      <c r="AD6" s="2">
        <f t="shared" si="2"/>
        <v>21</v>
      </c>
      <c r="AE6" s="5">
        <f t="array" ref="AE6">INDEX($AD$1:$AD$41,MATCH(SMALL(COUNTIF($AD$1:$AD$41,"&lt;"&amp;$AD$1:$AD$41),ROW($AD6:$AE6)),COUNTIF($AD$1:$AD$41,"&lt;"&amp;$AD$1:$AD$41),0))</f>
        <v>6</v>
      </c>
      <c r="AF6" s="50" t="str">
        <f t="array" ref="AF6">INDEX($AC$1:$AC$41,SMALL(IF($AD$1:$AD$41=$AE6,ROW($AD$1:$AD$41)),COUNTIF($AE$1:$AE6,$AE6)),1)</f>
        <v>Northumberland</v>
      </c>
      <c r="AG6" s="51">
        <f t="shared" si="3"/>
        <v>6</v>
      </c>
      <c r="AJ6" t="s">
        <v>30</v>
      </c>
      <c r="AK6" s="2">
        <f t="shared" si="4"/>
        <v>29</v>
      </c>
      <c r="AL6" s="5">
        <f t="array" ref="AL6">INDEX($AK$1:$AK$50,MATCH(SMALL(COUNTIF($AK$1:$AK$50,"&lt;"&amp;$AK$1:$AK$50),ROW($AK6:$AL6)),COUNTIF($AK$1:$AK$50,"&lt;"&amp;$AK$1:$AK$50),0))</f>
        <v>6</v>
      </c>
      <c r="AM6" s="50" t="str">
        <f t="array" ref="AM6">INDEX($AJ$1:$AJ$50,SMALL(IF($AK$1:$AK$50=$AL6,ROW($AK$1:$AK$50)),COUNTIF($AL$1:$AL6,$AL6)),1)</f>
        <v>South Derbyshire</v>
      </c>
      <c r="AN6" s="51">
        <f t="shared" si="5"/>
        <v>6</v>
      </c>
      <c r="AQ6" t="s">
        <v>28</v>
      </c>
      <c r="AR6" s="2">
        <f t="shared" si="6"/>
        <v>21</v>
      </c>
      <c r="AS6" s="5">
        <f t="array" ref="AS6">INDEX($AR$1:$AR$91,MATCH(SMALL(COUNTIF($AR$1:$AR$91,"&lt;"&amp;$AR$1:$AR$91),ROW($AR6:$AS6)),COUNTIF($AR$1:$AR$91,"&lt;"&amp;$AR$1:$AR$91),0))</f>
        <v>6</v>
      </c>
      <c r="AT6" s="50" t="str">
        <f t="array" ref="AT6">INDEX($AQ$1:$AQ$91,SMALL(IF($AR$1:$AR$91=$AS6,ROW($AR$1:$AR$91)),COUNTIF($AS$1:$AS6,$AS6)),1)</f>
        <v>Mansfield</v>
      </c>
      <c r="AU6" s="52">
        <f t="shared" si="7"/>
        <v>6</v>
      </c>
    </row>
    <row r="7" spans="1:47" ht="14.4" x14ac:dyDescent="0.3">
      <c r="A7" s="15" t="s">
        <v>362</v>
      </c>
      <c r="B7" s="42" t="s">
        <v>363</v>
      </c>
      <c r="C7" s="42"/>
      <c r="D7" s="42"/>
      <c r="E7" s="17"/>
      <c r="F7" s="17"/>
      <c r="G7" s="17"/>
      <c r="H7" s="17"/>
      <c r="I7" s="18"/>
      <c r="M7" t="s">
        <v>2</v>
      </c>
      <c r="N7" t="str">
        <f>VLOOKUP(M7,class!A$1:B$370,2,FALSE)</f>
        <v>Shire district</v>
      </c>
      <c r="O7" s="22" t="str">
        <f>IFERROR(IFERROR(VLOOKUP(M7,classifications!$A$3:$B$340,2,FALSE),VLOOKUP(N7,'higher class'!$A$2:$B$33,2,FALSE)),"")</f>
        <v>Urban with City and Town</v>
      </c>
      <c r="P7" s="7">
        <f t="shared" ref="P7:P45" si="8">VLOOKUP($M7,$B$7:$E$430,4,FALSE)</f>
        <v>4.84</v>
      </c>
      <c r="Q7" s="49">
        <f>1+SUMPRODUCT((O$7:O$315=O7)*(P$7:P$315&lt;P7))</f>
        <v>89</v>
      </c>
      <c r="R7" s="49">
        <f>IF(P7="x",9999,Q7)</f>
        <v>89</v>
      </c>
      <c r="V7" t="s">
        <v>76</v>
      </c>
      <c r="W7" s="3">
        <f t="shared" si="0"/>
        <v>36</v>
      </c>
      <c r="X7" s="5">
        <f t="array" ref="X7">INDEX($W$1:$W$42,MATCH(SMALL(COUNTIF($W$1:$W$42,"&lt;"&amp;$W$1:$W$42),ROW($W7:$X7)),COUNTIF($W$1:$W$42,"&lt;"&amp;$W$1:$W$42),0))</f>
        <v>7</v>
      </c>
      <c r="Y7" s="50" t="str">
        <f t="array" ref="Y7">INDEX($V$1:$V$42,SMALL(IF($W$1:$W$42=$X7,ROW($W$1:$W$42)),COUNTIF($X$1:$X7,$X7)),1)</f>
        <v>Babergh</v>
      </c>
      <c r="Z7" s="51">
        <f t="shared" si="1"/>
        <v>7</v>
      </c>
      <c r="AC7" t="s">
        <v>90</v>
      </c>
      <c r="AD7" s="2">
        <f t="shared" si="2"/>
        <v>23</v>
      </c>
      <c r="AE7" s="5">
        <f t="array" ref="AE7">INDEX($AD$1:$AD$41,MATCH(SMALL(COUNTIF($AD$1:$AD$41,"&lt;"&amp;$AD$1:$AD$41),ROW($AD7:$AE7)),COUNTIF($AD$1:$AD$41,"&lt;"&amp;$AD$1:$AD$41),0))</f>
        <v>6</v>
      </c>
      <c r="AF7" s="50" t="str">
        <f t="array" ref="AF7">INDEX($AC$1:$AC$41,SMALL(IF($AD$1:$AD$41=$AE7,ROW($AD$1:$AD$41)),COUNTIF($AE$1:$AE7,$AE7)),1)</f>
        <v>Somerset West and Taunton</v>
      </c>
      <c r="AG7" s="51">
        <f t="shared" si="3"/>
        <v>6</v>
      </c>
      <c r="AJ7" t="s">
        <v>32</v>
      </c>
      <c r="AK7" s="2">
        <f t="shared" si="4"/>
        <v>51</v>
      </c>
      <c r="AL7" s="5">
        <f t="array" ref="AL7">INDEX($AK$1:$AK$50,MATCH(SMALL(COUNTIF($AK$1:$AK$50,"&lt;"&amp;$AK$1:$AK$50),ROW($AK7:$AL7)),COUNTIF($AK$1:$AK$50,"&lt;"&amp;$AK$1:$AK$50),0))</f>
        <v>7</v>
      </c>
      <c r="AM7" s="50" t="str">
        <f t="array" ref="AM7">INDEX($AJ$1:$AJ$50,SMALL(IF($AK$1:$AK$50=$AL7,ROW($AK$1:$AK$50)),COUNTIF($AL$1:$AL7,$AL7)),1)</f>
        <v>Lichfield</v>
      </c>
      <c r="AN7" s="51">
        <f t="shared" si="5"/>
        <v>7</v>
      </c>
      <c r="AQ7" t="s">
        <v>29</v>
      </c>
      <c r="AR7" s="2">
        <f t="shared" si="6"/>
        <v>70</v>
      </c>
      <c r="AS7" s="5">
        <f t="array" ref="AS7">INDEX($AR$1:$AR$91,MATCH(SMALL(COUNTIF($AR$1:$AR$91,"&lt;"&amp;$AR$1:$AR$91),ROW($AR7:$AS7)),COUNTIF($AR$1:$AR$91,"&lt;"&amp;$AR$1:$AR$91),0))</f>
        <v>7</v>
      </c>
      <c r="AT7" s="50" t="str">
        <f t="array" ref="AT7">INDEX($AQ$1:$AQ$91,SMALL(IF($AR$1:$AR$91=$AS7,ROW($AR$1:$AR$91)),COUNTIF($AS$1:$AS7,$AS7)),1)</f>
        <v>Havant</v>
      </c>
      <c r="AU7" s="52">
        <f t="shared" si="7"/>
        <v>7</v>
      </c>
    </row>
    <row r="8" spans="1:47" ht="14.4" x14ac:dyDescent="0.3">
      <c r="A8" s="19"/>
      <c r="B8" s="20"/>
      <c r="C8" s="45"/>
      <c r="D8" s="45"/>
      <c r="E8" s="9"/>
      <c r="F8" s="9"/>
      <c r="G8" s="9"/>
      <c r="H8" s="9"/>
      <c r="I8" s="21"/>
      <c r="M8" t="s">
        <v>4</v>
      </c>
      <c r="N8" t="str">
        <f>VLOOKUP(M8,class!A$1:B$370,2,FALSE)</f>
        <v>Shire district</v>
      </c>
      <c r="O8" s="22" t="str">
        <f>IFERROR(IFERROR(VLOOKUP(M8,classifications!$A$3:$B$340,2,FALSE),VLOOKUP(N8,'higher class'!$A$2:$B$33,2,FALSE)),"")</f>
        <v xml:space="preserve">Mainly Rural (rural including hub towns &gt;=80%) </v>
      </c>
      <c r="P8" s="7">
        <f t="shared" si="8"/>
        <v>3.65</v>
      </c>
      <c r="Q8" s="49">
        <f t="shared" ref="Q8:Q71" si="9">1+SUMPRODUCT((O$7:O$315=O8)*(P$7:P$315&lt;P8))</f>
        <v>37</v>
      </c>
      <c r="R8" s="49">
        <f t="shared" ref="R8:R71" si="10">IF(P8="x",9999,Q8)</f>
        <v>37</v>
      </c>
      <c r="V8" t="s">
        <v>84</v>
      </c>
      <c r="W8" s="3">
        <f t="shared" si="0"/>
        <v>38</v>
      </c>
      <c r="X8" s="5">
        <f t="array" ref="X8">INDEX($W$1:$W$42,MATCH(SMALL(COUNTIF($W$1:$W$42,"&lt;"&amp;$W$1:$W$42),ROW($W8:$X8)),COUNTIF($W$1:$W$42,"&lt;"&amp;$W$1:$W$42),0))</f>
        <v>8</v>
      </c>
      <c r="Y8" s="50" t="str">
        <f t="array" ref="Y8">INDEX($V$1:$V$42,SMALL(IF($W$1:$W$42=$X8,ROW($W$1:$W$42)),COUNTIF($X$1:$X8,$X8)),1)</f>
        <v>North Warwickshire</v>
      </c>
      <c r="Z8" s="51">
        <f t="shared" si="1"/>
        <v>8</v>
      </c>
      <c r="AC8" t="s">
        <v>336</v>
      </c>
      <c r="AD8" s="2">
        <f t="shared" si="2"/>
        <v>13</v>
      </c>
      <c r="AE8" s="5">
        <f t="array" ref="AE8">INDEX($AD$1:$AD$41,MATCH(SMALL(COUNTIF($AD$1:$AD$41,"&lt;"&amp;$AD$1:$AD$41),ROW($AD8:$AE8)),COUNTIF($AD$1:$AD$41,"&lt;"&amp;$AD$1:$AD$41),0))</f>
        <v>8</v>
      </c>
      <c r="AF8" s="50" t="str">
        <f t="array" ref="AF8">INDEX($AC$1:$AC$41,SMALL(IF($AD$1:$AD$41=$AE8,ROW($AD$1:$AD$41)),COUNTIF($AE$1:$AE8,$AE8)),1)</f>
        <v>Shropshire</v>
      </c>
      <c r="AG8" s="51">
        <f t="shared" si="3"/>
        <v>8</v>
      </c>
      <c r="AJ8" t="s">
        <v>39</v>
      </c>
      <c r="AK8" s="2">
        <f t="shared" si="4"/>
        <v>28</v>
      </c>
      <c r="AL8" s="5">
        <f t="array" ref="AL8">INDEX($AK$1:$AK$50,MATCH(SMALL(COUNTIF($AK$1:$AK$50,"&lt;"&amp;$AK$1:$AK$50),ROW($AK8:$AL8)),COUNTIF($AK$1:$AK$50,"&lt;"&amp;$AK$1:$AK$50),0))</f>
        <v>8</v>
      </c>
      <c r="AM8" s="50" t="str">
        <f t="array" ref="AM8">INDEX($AJ$1:$AJ$50,SMALL(IF($AK$1:$AK$50=$AL8,ROW($AK$1:$AK$50)),COUNTIF($AL$1:$AL8,$AL8)),1)</f>
        <v>Great Yarmouth</v>
      </c>
      <c r="AN8" s="51">
        <f t="shared" si="5"/>
        <v>8</v>
      </c>
      <c r="AQ8" t="s">
        <v>1033</v>
      </c>
      <c r="AR8" s="2">
        <f t="shared" si="6"/>
        <v>26</v>
      </c>
      <c r="AS8" s="5">
        <f t="array" ref="AS8">INDEX($AR$1:$AR$91,MATCH(SMALL(COUNTIF($AR$1:$AR$91,"&lt;"&amp;$AR$1:$AR$91),ROW($AR8:$AS8)),COUNTIF($AR$1:$AR$91,"&lt;"&amp;$AR$1:$AR$91),0))</f>
        <v>8</v>
      </c>
      <c r="AT8" s="50" t="str">
        <f t="array" ref="AT8">INDEX($AQ$1:$AQ$91,SMALL(IF($AR$1:$AR$91=$AS8,ROW($AR$1:$AR$91)),COUNTIF($AS$1:$AS8,$AS8)),1)</f>
        <v>Ashfield</v>
      </c>
      <c r="AU8" s="52">
        <f t="shared" si="7"/>
        <v>8</v>
      </c>
    </row>
    <row r="9" spans="1:47" ht="14.4" x14ac:dyDescent="0.3">
      <c r="A9" s="19" t="s">
        <v>364</v>
      </c>
      <c r="B9" s="20" t="s">
        <v>365</v>
      </c>
      <c r="C9" s="45"/>
      <c r="D9" s="45"/>
      <c r="E9" s="17"/>
      <c r="F9" s="9"/>
      <c r="G9" s="9"/>
      <c r="H9" s="9"/>
      <c r="I9" s="21"/>
      <c r="M9" t="s">
        <v>6</v>
      </c>
      <c r="N9" t="str">
        <f>VLOOKUP(M9,class!A$1:B$370,2,FALSE)</f>
        <v>Shire district</v>
      </c>
      <c r="O9" s="22" t="str">
        <f>IFERROR(IFERROR(VLOOKUP(M9,classifications!$A$3:$B$340,2,FALSE),VLOOKUP(N9,'higher class'!$A$2:$B$33,2,FALSE)),"")</f>
        <v>Urban with Minor Conurbation</v>
      </c>
      <c r="P9" s="7">
        <f t="shared" si="8"/>
        <v>3.04</v>
      </c>
      <c r="Q9" s="49">
        <f t="shared" si="9"/>
        <v>2</v>
      </c>
      <c r="R9" s="49">
        <f t="shared" si="10"/>
        <v>2</v>
      </c>
      <c r="V9" t="s">
        <v>89</v>
      </c>
      <c r="W9" s="3">
        <f t="shared" si="0"/>
        <v>1</v>
      </c>
      <c r="X9" s="5">
        <f t="array" ref="X9">INDEX($W$1:$W$42,MATCH(SMALL(COUNTIF($W$1:$W$42,"&lt;"&amp;$W$1:$W$42),ROW($W9:$X9)),COUNTIF($W$1:$W$42,"&lt;"&amp;$W$1:$W$42),0))</f>
        <v>9</v>
      </c>
      <c r="Y9" s="50" t="str">
        <f t="array" ref="Y9">INDEX($V$1:$V$42,SMALL(IF($W$1:$W$42=$X9,ROW($W$1:$W$42)),COUNTIF($X$1:$X9,$X9)),1)</f>
        <v>Huntingdonshire</v>
      </c>
      <c r="Z9" s="51">
        <f t="shared" si="1"/>
        <v>9</v>
      </c>
      <c r="AC9" t="s">
        <v>96</v>
      </c>
      <c r="AD9" s="2">
        <f t="shared" si="2"/>
        <v>26</v>
      </c>
      <c r="AE9" s="5">
        <f t="array" ref="AE9">INDEX($AD$1:$AD$41,MATCH(SMALL(COUNTIF($AD$1:$AD$41,"&lt;"&amp;$AD$1:$AD$41),ROW($AD9:$AE9)),COUNTIF($AD$1:$AD$41,"&lt;"&amp;$AD$1:$AD$41),0))</f>
        <v>9</v>
      </c>
      <c r="AF9" s="50" t="str">
        <f t="array" ref="AF9">INDEX($AC$1:$AC$41,SMALL(IF($AD$1:$AD$41=$AE9,ROW($AD$1:$AD$41)),COUNTIF($AE$1:$AE9,$AE9)),1)</f>
        <v>Sevenoaks</v>
      </c>
      <c r="AG9" s="51">
        <f t="shared" si="3"/>
        <v>9</v>
      </c>
      <c r="AJ9" t="s">
        <v>42</v>
      </c>
      <c r="AK9" s="2">
        <f t="shared" si="4"/>
        <v>2</v>
      </c>
      <c r="AL9" s="5">
        <f t="array" ref="AL9">INDEX($AK$1:$AK$50,MATCH(SMALL(COUNTIF($AK$1:$AK$50,"&lt;"&amp;$AK$1:$AK$50),ROW($AK9:$AL9)),COUNTIF($AK$1:$AK$50,"&lt;"&amp;$AK$1:$AK$50),0))</f>
        <v>8</v>
      </c>
      <c r="AM9" s="50" t="str">
        <f t="array" ref="AM9">INDEX($AJ$1:$AJ$50,SMALL(IF($AK$1:$AK$50=$AL9,ROW($AK$1:$AK$50)),COUNTIF($AL$1:$AL9,$AL9)),1)</f>
        <v>Scarborough</v>
      </c>
      <c r="AN9" s="51">
        <f t="shared" si="5"/>
        <v>8</v>
      </c>
      <c r="AQ9" t="s">
        <v>34</v>
      </c>
      <c r="AR9" s="2">
        <f t="shared" si="6"/>
        <v>61</v>
      </c>
      <c r="AS9" s="5">
        <f t="array" ref="AS9">INDEX($AR$1:$AR$91,MATCH(SMALL(COUNTIF($AR$1:$AR$91,"&lt;"&amp;$AR$1:$AR$91),ROW($AR9:$AS9)),COUNTIF($AR$1:$AR$91,"&lt;"&amp;$AR$1:$AR$91),0))</f>
        <v>9</v>
      </c>
      <c r="AT9" s="50" t="str">
        <f t="array" ref="AT9">INDEX($AQ$1:$AQ$91,SMALL(IF($AR$1:$AR$91=$AS9,ROW($AR$1:$AR$91)),COUNTIF($AS$1:$AS9,$AS9)),1)</f>
        <v>Fareham</v>
      </c>
      <c r="AU9" s="52">
        <f t="shared" si="7"/>
        <v>9</v>
      </c>
    </row>
    <row r="10" spans="1:47" ht="14.4" x14ac:dyDescent="0.3">
      <c r="A10" s="19"/>
      <c r="B10" s="20"/>
      <c r="C10" s="45"/>
      <c r="D10" s="45"/>
      <c r="E10" s="9"/>
      <c r="F10" s="9"/>
      <c r="G10" s="9"/>
      <c r="H10" s="9"/>
      <c r="I10" s="21"/>
      <c r="M10" t="s">
        <v>8</v>
      </c>
      <c r="N10" t="str">
        <f>VLOOKUP(M10,class!A$1:B$370,2,FALSE)</f>
        <v>Shire district</v>
      </c>
      <c r="O10" s="22" t="str">
        <f>IFERROR(IFERROR(VLOOKUP(M10,classifications!$A$3:$B$340,2,FALSE),VLOOKUP(N10,'higher class'!$A$2:$B$33,2,FALSE)),"")</f>
        <v>Urban with City and Town</v>
      </c>
      <c r="P10" s="7">
        <f t="shared" si="8"/>
        <v>3.33</v>
      </c>
      <c r="Q10" s="49">
        <f t="shared" si="9"/>
        <v>51</v>
      </c>
      <c r="R10" s="49">
        <f t="shared" si="10"/>
        <v>51</v>
      </c>
      <c r="V10" t="s">
        <v>92</v>
      </c>
      <c r="W10" s="3">
        <f t="shared" si="0"/>
        <v>33</v>
      </c>
      <c r="X10" s="5">
        <f t="array" ref="X10">INDEX($W$1:$W$42,MATCH(SMALL(COUNTIF($W$1:$W$42,"&lt;"&amp;$W$1:$W$42),ROW($W10:$X10)),COUNTIF($W$1:$W$42,"&lt;"&amp;$W$1:$W$42),0))</f>
        <v>10</v>
      </c>
      <c r="Y10" s="50" t="str">
        <f t="array" ref="Y10">INDEX($V$1:$V$42,SMALL(IF($W$1:$W$42=$X10,ROW($W$1:$W$42)),COUNTIF($X$1:$X10,$X10)),1)</f>
        <v>Cornwall</v>
      </c>
      <c r="Z10" s="51">
        <f t="shared" si="1"/>
        <v>10</v>
      </c>
      <c r="AC10" t="s">
        <v>108</v>
      </c>
      <c r="AD10" s="2">
        <f t="shared" si="2"/>
        <v>34</v>
      </c>
      <c r="AE10" s="5">
        <f t="array" ref="AE10">INDEX($AD$1:$AD$41,MATCH(SMALL(COUNTIF($AD$1:$AD$41,"&lt;"&amp;$AD$1:$AD$41),ROW($AD10:$AE10)),COUNTIF($AD$1:$AD$41,"&lt;"&amp;$AD$1:$AD$41),0))</f>
        <v>10</v>
      </c>
      <c r="AF10" s="50" t="str">
        <f t="array" ref="AF10">INDEX($AC$1:$AC$41,SMALL(IF($AD$1:$AD$41=$AE10,ROW($AD$1:$AD$41)),COUNTIF($AE$1:$AE10,$AE10)),1)</f>
        <v>East Suffolk</v>
      </c>
      <c r="AG10" s="51">
        <f t="shared" si="3"/>
        <v>10</v>
      </c>
      <c r="AJ10" t="s">
        <v>52</v>
      </c>
      <c r="AK10" s="2">
        <f t="shared" si="4"/>
        <v>1</v>
      </c>
      <c r="AL10" s="5">
        <f t="array" ref="AL10">INDEX($AK$1:$AK$50,MATCH(SMALL(COUNTIF($AK$1:$AK$50,"&lt;"&amp;$AK$1:$AK$50),ROW($AK10:$AL10)),COUNTIF($AK$1:$AK$50,"&lt;"&amp;$AK$1:$AK$50),0))</f>
        <v>10</v>
      </c>
      <c r="AM10" s="50" t="str">
        <f t="array" ref="AM10">INDEX($AJ$1:$AJ$50,SMALL(IF($AK$1:$AK$50=$AL10,ROW($AK$1:$AK$50)),COUNTIF($AL$1:$AL10,$AL10)),1)</f>
        <v>Dacorum</v>
      </c>
      <c r="AN10" s="51">
        <f t="shared" si="5"/>
        <v>10</v>
      </c>
      <c r="AQ10" t="s">
        <v>40</v>
      </c>
      <c r="AR10" s="2">
        <f t="shared" si="6"/>
        <v>45</v>
      </c>
      <c r="AS10" s="5">
        <f t="array" ref="AS10">INDEX($AR$1:$AR$91,MATCH(SMALL(COUNTIF($AR$1:$AR$91,"&lt;"&amp;$AR$1:$AR$91),ROW($AR10:$AS10)),COUNTIF($AR$1:$AR$91,"&lt;"&amp;$AR$1:$AR$91),0))</f>
        <v>10</v>
      </c>
      <c r="AT10" s="50" t="str">
        <f t="array" ref="AT10">INDEX($AQ$1:$AQ$91,SMALL(IF($AR$1:$AR$91=$AS10,ROW($AR$1:$AR$91)),COUNTIF($AS$1:$AS10,$AS10)),1)</f>
        <v>Chelmsford</v>
      </c>
      <c r="AU10" s="52">
        <f t="shared" si="7"/>
        <v>10</v>
      </c>
    </row>
    <row r="11" spans="1:47" ht="14.4" x14ac:dyDescent="0.3">
      <c r="A11" s="19" t="s">
        <v>366</v>
      </c>
      <c r="B11" s="20" t="s">
        <v>367</v>
      </c>
      <c r="C11" s="45"/>
      <c r="D11" s="45"/>
      <c r="E11" s="17"/>
      <c r="F11" s="9"/>
      <c r="G11" s="9"/>
      <c r="H11" s="9"/>
      <c r="I11" s="21"/>
      <c r="M11" t="s">
        <v>9</v>
      </c>
      <c r="N11" t="str">
        <f>VLOOKUP(M11,class!A$1:B$370,2,FALSE)</f>
        <v>Shire district</v>
      </c>
      <c r="O11" s="22" t="str">
        <f>IFERROR(IFERROR(VLOOKUP(M11,classifications!$A$3:$B$340,2,FALSE),VLOOKUP(N11,'higher class'!$A$2:$B$33,2,FALSE)),"")</f>
        <v>Urban with City and Town</v>
      </c>
      <c r="P11" s="7">
        <f t="shared" si="8"/>
        <v>2.7</v>
      </c>
      <c r="Q11" s="49">
        <f t="shared" si="9"/>
        <v>8</v>
      </c>
      <c r="R11" s="49">
        <f t="shared" si="10"/>
        <v>8</v>
      </c>
      <c r="V11" t="s">
        <v>94</v>
      </c>
      <c r="W11" s="3">
        <f t="shared" si="0"/>
        <v>4</v>
      </c>
      <c r="X11" s="5">
        <f t="array" ref="X11">INDEX($W$1:$W$42,MATCH(SMALL(COUNTIF($W$1:$W$42,"&lt;"&amp;$W$1:$W$42),ROW($W11:$X11)),COUNTIF($W$1:$W$42,"&lt;"&amp;$W$1:$W$42),0))</f>
        <v>10</v>
      </c>
      <c r="Y11" s="50" t="str">
        <f t="array" ref="Y11">INDEX($V$1:$V$42,SMALL(IF($W$1:$W$42=$X11,ROW($W$1:$W$42)),COUNTIF($X$1:$X11,$X11)),1)</f>
        <v>Selby</v>
      </c>
      <c r="Z11" s="51">
        <f t="shared" si="1"/>
        <v>10</v>
      </c>
      <c r="AC11" t="s">
        <v>134</v>
      </c>
      <c r="AD11" s="2">
        <f t="shared" si="2"/>
        <v>14</v>
      </c>
      <c r="AE11" s="5">
        <f t="array" ref="AE11">INDEX($AD$1:$AD$41,MATCH(SMALL(COUNTIF($AD$1:$AD$41,"&lt;"&amp;$AD$1:$AD$41),ROW($AD11:$AE11)),COUNTIF($AD$1:$AD$41,"&lt;"&amp;$AD$1:$AD$41),0))</f>
        <v>11</v>
      </c>
      <c r="AF11" s="50" t="str">
        <f t="array" ref="AF11">INDEX($AC$1:$AC$41,SMALL(IF($AD$1:$AD$41=$AE11,ROW($AD$1:$AD$41)),COUNTIF($AE$1:$AE11,$AE11)),1)</f>
        <v>Swale</v>
      </c>
      <c r="AG11" s="51">
        <f t="shared" si="3"/>
        <v>11</v>
      </c>
      <c r="AJ11" t="s">
        <v>54</v>
      </c>
      <c r="AK11" s="2">
        <f t="shared" si="4"/>
        <v>30</v>
      </c>
      <c r="AL11" s="5">
        <f t="array" ref="AL11">INDEX($AK$1:$AK$50,MATCH(SMALL(COUNTIF($AK$1:$AK$50,"&lt;"&amp;$AK$1:$AK$50),ROW($AK11:$AL11)),COUNTIF($AK$1:$AK$50,"&lt;"&amp;$AK$1:$AK$50),0))</f>
        <v>11</v>
      </c>
      <c r="AM11" s="50" t="str">
        <f t="array" ref="AM11">INDEX($AJ$1:$AJ$50,SMALL(IF($AK$1:$AK$50=$AL11,ROW($AK$1:$AK$50)),COUNTIF($AL$1:$AL11,$AL11)),1)</f>
        <v>North Somerset</v>
      </c>
      <c r="AN11" s="51">
        <f t="shared" si="5"/>
        <v>11</v>
      </c>
      <c r="AQ11" t="s">
        <v>41</v>
      </c>
      <c r="AR11" s="2">
        <f t="shared" si="6"/>
        <v>64</v>
      </c>
      <c r="AS11" s="5">
        <f t="array" ref="AS11">INDEX($AR$1:$AR$91,MATCH(SMALL(COUNTIF($AR$1:$AR$91,"&lt;"&amp;$AR$1:$AR$91),ROW($AR11:$AS11)),COUNTIF($AR$1:$AR$91,"&lt;"&amp;$AR$1:$AR$91),0))</f>
        <v>11</v>
      </c>
      <c r="AT11" s="50" t="str">
        <f t="array" ref="AT11">INDEX($AQ$1:$AQ$91,SMALL(IF($AR$1:$AR$91=$AS11,ROW($AR$1:$AR$91)),COUNTIF($AS$1:$AS11,$AS11)),1)</f>
        <v>Telford and Wrekin</v>
      </c>
      <c r="AU11" s="52">
        <f t="shared" si="7"/>
        <v>11</v>
      </c>
    </row>
    <row r="12" spans="1:47" ht="14.4" x14ac:dyDescent="0.3">
      <c r="A12" s="22" t="s">
        <v>368</v>
      </c>
      <c r="B12" s="23" t="s">
        <v>74</v>
      </c>
      <c r="C12" s="22" t="str">
        <f>IFERROR(IFERROR(VLOOKUP(B12,classifications!$A$3:$B$330,2,FALSE),VLOOKUP(B12,'higher class'!$A$2:$B$33,2,FALSE)),"")</f>
        <v xml:space="preserve">Largely Rural (rural including hub towns 50-79%) </v>
      </c>
      <c r="D12" s="22" t="str">
        <f>VLOOKUP(B12,region!$A$1:$B$344,2,FALSE)</f>
        <v>NE</v>
      </c>
      <c r="E12" s="17">
        <f>VLOOKUP(B12,anxietyALL!$B$8:$N$431,VLOOKUP(frontsheet!$B$11,years!$A$1:$B$12,2,FALSE),FALSE)</f>
        <v>3.13</v>
      </c>
      <c r="F12" s="9"/>
      <c r="G12" s="9"/>
      <c r="H12" s="9"/>
      <c r="I12" s="21"/>
      <c r="M12" t="s">
        <v>10</v>
      </c>
      <c r="N12" t="str">
        <f>VLOOKUP(M12,class!A$1:B$370,2,FALSE)</f>
        <v>Shire district</v>
      </c>
      <c r="O12" s="22" t="str">
        <f>IFERROR(IFERROR(VLOOKUP(M12,classifications!$A$3:$B$340,2,FALSE),VLOOKUP(N12,'higher class'!$A$2:$B$33,2,FALSE)),"")</f>
        <v>Urban with Significant Rural (rural including hub towns 26-49%)</v>
      </c>
      <c r="P12" s="7">
        <f t="shared" si="8"/>
        <v>3.53</v>
      </c>
      <c r="Q12" s="49">
        <f t="shared" si="9"/>
        <v>44</v>
      </c>
      <c r="R12" s="49">
        <f t="shared" si="10"/>
        <v>44</v>
      </c>
      <c r="V12" t="s">
        <v>100</v>
      </c>
      <c r="W12" s="3">
        <f t="shared" si="0"/>
        <v>14</v>
      </c>
      <c r="X12" s="5">
        <f t="array" ref="X12">INDEX($W$1:$W$42,MATCH(SMALL(COUNTIF($W$1:$W$42,"&lt;"&amp;$W$1:$W$42),ROW($W12:$X12)),COUNTIF($W$1:$W$42,"&lt;"&amp;$W$1:$W$42),0))</f>
        <v>12</v>
      </c>
      <c r="Y12" s="50" t="str">
        <f t="array" ref="Y12">INDEX($V$1:$V$42,SMALL(IF($W$1:$W$42=$X12,ROW($W$1:$W$42)),COUNTIF($X$1:$X12,$X12)),1)</f>
        <v>Copeland</v>
      </c>
      <c r="Z12" s="51">
        <f t="shared" si="1"/>
        <v>12</v>
      </c>
      <c r="AC12" t="s">
        <v>136</v>
      </c>
      <c r="AD12" s="2">
        <f t="shared" si="2"/>
        <v>5</v>
      </c>
      <c r="AE12" s="5">
        <f t="array" ref="AE12">INDEX($AD$1:$AD$41,MATCH(SMALL(COUNTIF($AD$1:$AD$41,"&lt;"&amp;$AD$1:$AD$41),ROW($AD12:$AE12)),COUNTIF($AD$1:$AD$41,"&lt;"&amp;$AD$1:$AD$41),0))</f>
        <v>12</v>
      </c>
      <c r="AF12" s="50" t="str">
        <f t="array" ref="AF12">INDEX($AC$1:$AC$41,SMALL(IF($AD$1:$AD$41=$AE12,ROW($AD$1:$AD$41)),COUNTIF($AE$1:$AE12,$AE12)),1)</f>
        <v>Tewkesbury</v>
      </c>
      <c r="AG12" s="51">
        <f t="shared" si="3"/>
        <v>12</v>
      </c>
      <c r="AJ12" t="s">
        <v>60</v>
      </c>
      <c r="AK12" s="2">
        <f t="shared" si="4"/>
        <v>5</v>
      </c>
      <c r="AL12" s="5">
        <f t="array" ref="AL12">INDEX($AK$1:$AK$50,MATCH(SMALL(COUNTIF($AK$1:$AK$50,"&lt;"&amp;$AK$1:$AK$50),ROW($AK12:$AL12)),COUNTIF($AK$1:$AK$50,"&lt;"&amp;$AK$1:$AK$50),0))</f>
        <v>11</v>
      </c>
      <c r="AM12" s="50" t="str">
        <f t="array" ref="AM12">INDEX($AJ$1:$AJ$50,SMALL(IF($AK$1:$AK$50=$AL12,ROW($AK$1:$AK$50)),COUNTIF($AL$1:$AL12,$AL12)),1)</f>
        <v>West Lancashire</v>
      </c>
      <c r="AN12" s="51">
        <f t="shared" si="5"/>
        <v>11</v>
      </c>
      <c r="AQ12" t="s">
        <v>44</v>
      </c>
      <c r="AR12" s="2">
        <f t="shared" si="6"/>
        <v>75</v>
      </c>
      <c r="AS12" s="5">
        <f t="array" ref="AS12">INDEX($AR$1:$AR$91,MATCH(SMALL(COUNTIF($AR$1:$AR$91,"&lt;"&amp;$AR$1:$AR$91),ROW($AR12:$AS12)),COUNTIF($AR$1:$AR$91,"&lt;"&amp;$AR$1:$AR$91),0))</f>
        <v>12</v>
      </c>
      <c r="AT12" s="50" t="str">
        <f t="array" ref="AT12">INDEX($AQ$1:$AQ$91,SMALL(IF($AR$1:$AR$91=$AS12,ROW($AR$1:$AR$91)),COUNTIF($AS$1:$AS12,$AS12)),1)</f>
        <v>Mid Sussex</v>
      </c>
      <c r="AU12" s="52">
        <f t="shared" si="7"/>
        <v>12</v>
      </c>
    </row>
    <row r="13" spans="1:47" ht="14.4" x14ac:dyDescent="0.3">
      <c r="A13" s="22" t="s">
        <v>369</v>
      </c>
      <c r="B13" s="23" t="s">
        <v>80</v>
      </c>
      <c r="C13" s="22" t="str">
        <f>IFERROR(IFERROR(VLOOKUP(B13,classifications!$A$3:$B$330,2,FALSE),VLOOKUP(B13,'higher class'!$A$2:$B$33,2,FALSE)),"")</f>
        <v>Urban with City and Town</v>
      </c>
      <c r="D13" s="22" t="str">
        <f>VLOOKUP(B13,region!$A$1:$B$344,2,FALSE)</f>
        <v>NE</v>
      </c>
      <c r="E13" s="17">
        <f>VLOOKUP(B13,anxietyALL!$B$8:$N$431,VLOOKUP(frontsheet!$B$11,years!$A$1:$B$12,2,FALSE),FALSE)</f>
        <v>3.38</v>
      </c>
      <c r="F13" s="9"/>
      <c r="G13" s="9"/>
      <c r="H13" s="9"/>
      <c r="I13" s="21"/>
      <c r="M13" t="s">
        <v>14</v>
      </c>
      <c r="N13" t="str">
        <f>VLOOKUP(M13,class!A$1:B$370,2,FALSE)</f>
        <v>Shire district</v>
      </c>
      <c r="O13" s="22" t="str">
        <f>IFERROR(IFERROR(VLOOKUP(M13,classifications!$A$3:$B$340,2,FALSE),VLOOKUP(N13,'higher class'!$A$2:$B$33,2,FALSE)),"")</f>
        <v xml:space="preserve">Mainly Rural (rural including hub towns &gt;=80%) </v>
      </c>
      <c r="P13" s="7">
        <f t="shared" si="8"/>
        <v>2.79</v>
      </c>
      <c r="Q13" s="49">
        <f t="shared" si="9"/>
        <v>7</v>
      </c>
      <c r="R13" s="49">
        <f t="shared" si="10"/>
        <v>7</v>
      </c>
      <c r="V13" t="s">
        <v>110</v>
      </c>
      <c r="W13" s="3">
        <f t="shared" si="0"/>
        <v>39</v>
      </c>
      <c r="X13" s="5">
        <f t="array" ref="X13">INDEX($W$1:$W$42,MATCH(SMALL(COUNTIF($W$1:$W$42,"&lt;"&amp;$W$1:$W$42),ROW($W13:$X13)),COUNTIF($W$1:$W$42,"&lt;"&amp;$W$1:$W$42),0))</f>
        <v>12</v>
      </c>
      <c r="Y13" s="50" t="str">
        <f t="array" ref="Y13">INDEX($V$1:$V$42,SMALL(IF($W$1:$W$42=$X13,ROW($W$1:$W$42)),COUNTIF($X$1:$X13,$X13)),1)</f>
        <v>West Lindsey</v>
      </c>
      <c r="Z13" s="51">
        <f t="shared" si="1"/>
        <v>12</v>
      </c>
      <c r="AC13" t="s">
        <v>138</v>
      </c>
      <c r="AD13" s="2">
        <f t="shared" si="2"/>
        <v>26</v>
      </c>
      <c r="AE13" s="5">
        <f t="array" ref="AE13">INDEX($AD$1:$AD$41,MATCH(SMALL(COUNTIF($AD$1:$AD$41,"&lt;"&amp;$AD$1:$AD$41),ROW($AD13:$AE13)),COUNTIF($AD$1:$AD$41,"&lt;"&amp;$AD$1:$AD$41),0))</f>
        <v>13</v>
      </c>
      <c r="AF13" s="50" t="str">
        <f t="array" ref="AF13">INDEX($AC$1:$AC$41,SMALL(IF($AD$1:$AD$41=$AE13,ROW($AD$1:$AD$41)),COUNTIF($AE$1:$AE13,$AE13)),1)</f>
        <v>Dorset</v>
      </c>
      <c r="AG13" s="51">
        <f t="shared" si="3"/>
        <v>13</v>
      </c>
      <c r="AJ13" t="s">
        <v>61</v>
      </c>
      <c r="AK13" s="2">
        <f t="shared" si="4"/>
        <v>37</v>
      </c>
      <c r="AL13" s="5">
        <f t="array" ref="AL13">INDEX($AK$1:$AK$50,MATCH(SMALL(COUNTIF($AK$1:$AK$50,"&lt;"&amp;$AK$1:$AK$50),ROW($AK13:$AL13)),COUNTIF($AK$1:$AK$50,"&lt;"&amp;$AK$1:$AK$50),0))</f>
        <v>13</v>
      </c>
      <c r="AM13" s="50" t="str">
        <f t="array" ref="AM13">INDEX($AJ$1:$AJ$50,SMALL(IF($AK$1:$AK$50=$AL13,ROW($AK$1:$AK$50)),COUNTIF($AL$1:$AL13,$AL13)),1)</f>
        <v>West Northamptonshire</v>
      </c>
      <c r="AN13" s="51">
        <f t="shared" si="5"/>
        <v>13</v>
      </c>
      <c r="AQ13" t="s">
        <v>47</v>
      </c>
      <c r="AR13" s="2">
        <f t="shared" si="6"/>
        <v>90</v>
      </c>
      <c r="AS13" s="5">
        <f t="array" ref="AS13">INDEX($AR$1:$AR$91,MATCH(SMALL(COUNTIF($AR$1:$AR$91,"&lt;"&amp;$AR$1:$AR$91),ROW($AR13:$AS13)),COUNTIF($AR$1:$AR$91,"&lt;"&amp;$AR$1:$AR$91),0))</f>
        <v>13</v>
      </c>
      <c r="AT13" s="50" t="str">
        <f t="array" ref="AT13">INDEX($AQ$1:$AQ$91,SMALL(IF($AR$1:$AR$91=$AS13,ROW($AR$1:$AR$91)),COUNTIF($AS$1:$AS13,$AS13)),1)</f>
        <v>Nuneaton and Bedworth</v>
      </c>
      <c r="AU13" s="52">
        <f t="shared" si="7"/>
        <v>13</v>
      </c>
    </row>
    <row r="14" spans="1:47" ht="14.4" x14ac:dyDescent="0.3">
      <c r="A14" s="22" t="s">
        <v>370</v>
      </c>
      <c r="B14" s="23" t="s">
        <v>130</v>
      </c>
      <c r="C14" s="22" t="str">
        <f>IFERROR(IFERROR(VLOOKUP(B14,classifications!$A$3:$B$330,2,FALSE),VLOOKUP(B14,'higher class'!$A$2:$B$33,2,FALSE)),"")</f>
        <v>Urban with City and Town</v>
      </c>
      <c r="D14" s="22" t="str">
        <f>VLOOKUP(B14,region!$A$1:$B$344,2,FALSE)</f>
        <v>NE</v>
      </c>
      <c r="E14" s="17">
        <f>VLOOKUP(B14,anxietyALL!$B$8:$N$431,VLOOKUP(frontsheet!$B$11,years!$A$1:$B$12,2,FALSE),FALSE)</f>
        <v>3.48</v>
      </c>
      <c r="F14" s="9"/>
      <c r="G14" s="9"/>
      <c r="H14" s="9"/>
      <c r="I14" s="21"/>
      <c r="M14" t="s">
        <v>15</v>
      </c>
      <c r="N14" t="str">
        <f>VLOOKUP(M14,class!A$1:B$370,2,FALSE)</f>
        <v>London borough</v>
      </c>
      <c r="O14" s="22" t="str">
        <f>IFERROR(IFERROR(VLOOKUP(M14,classifications!$A$3:$B$340,2,FALSE),VLOOKUP(N14,'higher class'!$A$2:$B$33,2,FALSE)),"")</f>
        <v>Urban with Major Conurbation</v>
      </c>
      <c r="P14" s="7">
        <f t="shared" si="8"/>
        <v>2.98</v>
      </c>
      <c r="Q14" s="49">
        <f t="shared" si="9"/>
        <v>7</v>
      </c>
      <c r="R14" s="49">
        <f t="shared" si="10"/>
        <v>7</v>
      </c>
      <c r="V14" t="s">
        <v>122</v>
      </c>
      <c r="W14" s="3">
        <f t="shared" si="0"/>
        <v>25</v>
      </c>
      <c r="X14" s="5">
        <f t="array" ref="X14">INDEX($W$1:$W$42,MATCH(SMALL(COUNTIF($W$1:$W$42,"&lt;"&amp;$W$1:$W$42),ROW($W14:$X14)),COUNTIF($W$1:$W$42,"&lt;"&amp;$W$1:$W$42),0))</f>
        <v>14</v>
      </c>
      <c r="Y14" s="50" t="str">
        <f t="array" ref="Y14">INDEX($V$1:$V$42,SMALL(IF($W$1:$W$42=$X14,ROW($W$1:$W$42)),COUNTIF($X$1:$X14,$X14)),1)</f>
        <v>Eden</v>
      </c>
      <c r="Z14" s="51">
        <f t="shared" si="1"/>
        <v>14</v>
      </c>
      <c r="AC14" t="s">
        <v>139</v>
      </c>
      <c r="AD14" s="2">
        <f t="shared" si="2"/>
        <v>3</v>
      </c>
      <c r="AE14" s="5">
        <f t="array" ref="AE14">INDEX($AD$1:$AD$41,MATCH(SMALL(COUNTIF($AD$1:$AD$41,"&lt;"&amp;$AD$1:$AD$41),ROW($AD14:$AE14)),COUNTIF($AD$1:$AD$41,"&lt;"&amp;$AD$1:$AD$41),0))</f>
        <v>14</v>
      </c>
      <c r="AF14" s="50" t="str">
        <f t="array" ref="AF14">INDEX($AC$1:$AC$41,SMALL(IF($AD$1:$AD$41=$AE14,ROW($AD$1:$AD$41)),COUNTIF($AE$1:$AE14,$AE14)),1)</f>
        <v>Herefordshire, County of</v>
      </c>
      <c r="AG14" s="51">
        <f t="shared" si="3"/>
        <v>14</v>
      </c>
      <c r="AJ14" t="s">
        <v>62</v>
      </c>
      <c r="AK14" s="2">
        <f t="shared" si="4"/>
        <v>21</v>
      </c>
      <c r="AL14" s="5">
        <f t="array" ref="AL14">INDEX($AK$1:$AK$50,MATCH(SMALL(COUNTIF($AK$1:$AK$50,"&lt;"&amp;$AK$1:$AK$50),ROW($AK14:$AL14)),COUNTIF($AK$1:$AK$50,"&lt;"&amp;$AK$1:$AK$50),0))</f>
        <v>14</v>
      </c>
      <c r="AM14" s="50" t="str">
        <f t="array" ref="AM14">INDEX($AJ$1:$AJ$50,SMALL(IF($AK$1:$AK$50=$AL14,ROW($AK$1:$AK$50)),COUNTIF($AL$1:$AL14,$AL14)),1)</f>
        <v>New Forest</v>
      </c>
      <c r="AN14" s="51">
        <f t="shared" si="5"/>
        <v>14</v>
      </c>
      <c r="AQ14" t="s">
        <v>50</v>
      </c>
      <c r="AR14" s="2">
        <f t="shared" si="6"/>
        <v>17</v>
      </c>
      <c r="AS14" s="5">
        <f t="array" ref="AS14">INDEX($AR$1:$AR$91,MATCH(SMALL(COUNTIF($AR$1:$AR$91,"&lt;"&amp;$AR$1:$AR$91),ROW($AR14:$AS14)),COUNTIF($AR$1:$AR$91,"&lt;"&amp;$AR$1:$AR$91),0))</f>
        <v>14</v>
      </c>
      <c r="AT14" s="50" t="str">
        <f t="array" ref="AT14">INDEX($AQ$1:$AQ$91,SMALL(IF($AR$1:$AR$91=$AS14,ROW($AR$1:$AR$91)),COUNTIF($AS$1:$AS14,$AS14)),1)</f>
        <v>Oadby and Wigston</v>
      </c>
      <c r="AU14" s="52">
        <f t="shared" si="7"/>
        <v>14</v>
      </c>
    </row>
    <row r="15" spans="1:47" ht="14.4" x14ac:dyDescent="0.3">
      <c r="A15" s="22" t="s">
        <v>371</v>
      </c>
      <c r="B15" s="23" t="s">
        <v>176</v>
      </c>
      <c r="C15" s="22" t="str">
        <f>IFERROR(IFERROR(VLOOKUP(B15,classifications!$A$3:$B$330,2,FALSE),VLOOKUP(B15,'higher class'!$A$2:$B$33,2,FALSE)),"")</f>
        <v>Urban with City and Town</v>
      </c>
      <c r="D15" s="22" t="str">
        <f>VLOOKUP(B15,region!$A$1:$B$344,2,FALSE)</f>
        <v>NE</v>
      </c>
      <c r="E15" s="17">
        <f>VLOOKUP(B15,anxietyALL!$B$8:$N$431,VLOOKUP(frontsheet!$B$11,years!$A$1:$B$12,2,FALSE),FALSE)</f>
        <v>3.07</v>
      </c>
      <c r="F15" s="9"/>
      <c r="G15" s="9"/>
      <c r="H15" s="9"/>
      <c r="I15" s="21"/>
      <c r="M15" t="s">
        <v>17</v>
      </c>
      <c r="N15" t="str">
        <f>VLOOKUP(M15,class!A$1:B$370,2,FALSE)</f>
        <v>London borough</v>
      </c>
      <c r="O15" s="22" t="str">
        <f>IFERROR(IFERROR(VLOOKUP(M15,classifications!$A$3:$B$340,2,FALSE),VLOOKUP(N15,'higher class'!$A$2:$B$33,2,FALSE)),"")</f>
        <v>Urban with Major Conurbation</v>
      </c>
      <c r="P15" s="7">
        <f t="shared" si="8"/>
        <v>3.33</v>
      </c>
      <c r="Q15" s="49">
        <f t="shared" si="9"/>
        <v>29</v>
      </c>
      <c r="R15" s="49">
        <f t="shared" si="10"/>
        <v>29</v>
      </c>
      <c r="V15" t="s">
        <v>124</v>
      </c>
      <c r="W15" s="3">
        <f t="shared" si="0"/>
        <v>31</v>
      </c>
      <c r="X15" s="5">
        <f t="array" ref="X15">INDEX($W$1:$W$42,MATCH(SMALL(COUNTIF($W$1:$W$42,"&lt;"&amp;$W$1:$W$42),ROW($W15:$X15)),COUNTIF($W$1:$W$42,"&lt;"&amp;$W$1:$W$42),0))</f>
        <v>15</v>
      </c>
      <c r="Y15" s="50" t="str">
        <f t="array" ref="Y15">INDEX($V$1:$V$42,SMALL(IF($W$1:$W$42=$X15,ROW($W$1:$W$42)),COUNTIF($X$1:$X15,$X15)),1)</f>
        <v>Rutland</v>
      </c>
      <c r="Z15" s="51">
        <f t="shared" si="1"/>
        <v>15</v>
      </c>
      <c r="AC15" t="s">
        <v>149</v>
      </c>
      <c r="AD15" s="2">
        <f t="shared" si="2"/>
        <v>29</v>
      </c>
      <c r="AE15" s="5">
        <f t="array" ref="AE15">INDEX($AD$1:$AD$41,MATCH(SMALL(COUNTIF($AD$1:$AD$41,"&lt;"&amp;$AD$1:$AD$41),ROW($AD15:$AE15)),COUNTIF($AD$1:$AD$41,"&lt;"&amp;$AD$1:$AD$41),0))</f>
        <v>15</v>
      </c>
      <c r="AF15" s="50" t="str">
        <f t="array" ref="AF15">INDEX($AC$1:$AC$41,SMALL(IF($AD$1:$AD$41=$AE15,ROW($AD$1:$AD$41)),COUNTIF($AE$1:$AE15,$AE15)),1)</f>
        <v>Waverley</v>
      </c>
      <c r="AG15" s="51">
        <f t="shared" si="3"/>
        <v>15</v>
      </c>
      <c r="AJ15" t="s">
        <v>885</v>
      </c>
      <c r="AK15" s="2">
        <f t="shared" si="4"/>
        <v>35</v>
      </c>
      <c r="AL15" s="5">
        <f t="array" ref="AL15">INDEX($AK$1:$AK$50,MATCH(SMALL(COUNTIF($AK$1:$AK$50,"&lt;"&amp;$AK$1:$AK$50),ROW($AK15:$AL15)),COUNTIF($AK$1:$AK$50,"&lt;"&amp;$AK$1:$AK$50),0))</f>
        <v>15</v>
      </c>
      <c r="AM15" s="50" t="str">
        <f t="array" ref="AM15">INDEX($AJ$1:$AJ$50,SMALL(IF($AK$1:$AK$50=$AL15,ROW($AK$1:$AK$50)),COUNTIF($AL$1:$AL15,$AL15)),1)</f>
        <v>North Lincolnshire</v>
      </c>
      <c r="AN15" s="51">
        <f t="shared" si="5"/>
        <v>15</v>
      </c>
      <c r="AQ15" t="s">
        <v>53</v>
      </c>
      <c r="AR15" s="2">
        <f t="shared" si="6"/>
        <v>49</v>
      </c>
      <c r="AS15" s="5">
        <f t="array" ref="AS15">INDEX($AR$1:$AR$91,MATCH(SMALL(COUNTIF($AR$1:$AR$91,"&lt;"&amp;$AR$1:$AR$91),ROW($AR15:$AS15)),COUNTIF($AR$1:$AR$91,"&lt;"&amp;$AR$1:$AR$91),0))</f>
        <v>15</v>
      </c>
      <c r="AT15" s="50" t="str">
        <f t="array" ref="AT15">INDEX($AQ$1:$AQ$91,SMALL(IF($AR$1:$AR$91=$AS15,ROW($AR$1:$AR$91)),COUNTIF($AS$1:$AS15,$AS15)),1)</f>
        <v>Chesterfield</v>
      </c>
      <c r="AU15" s="52">
        <f t="shared" si="7"/>
        <v>15</v>
      </c>
    </row>
    <row r="16" spans="1:47" ht="14.4" x14ac:dyDescent="0.3">
      <c r="A16" s="22" t="s">
        <v>372</v>
      </c>
      <c r="B16" s="23" t="s">
        <v>197</v>
      </c>
      <c r="C16" s="22" t="str">
        <f>IFERROR(IFERROR(VLOOKUP(B16,classifications!$A$3:$B$330,2,FALSE),VLOOKUP(B16,'higher class'!$A$2:$B$33,2,FALSE)),"")</f>
        <v xml:space="preserve">Largely Rural (rural including hub towns 50-79%) </v>
      </c>
      <c r="D16" s="22" t="str">
        <f>VLOOKUP(B16,region!$A$1:$B$344,2,FALSE)</f>
        <v>NE</v>
      </c>
      <c r="E16" s="17">
        <f>VLOOKUP(B16,anxietyALL!$B$8:$N$431,VLOOKUP(frontsheet!$B$11,years!$A$1:$B$12,2,FALSE),FALSE)</f>
        <v>2.69</v>
      </c>
      <c r="F16" s="9"/>
      <c r="G16" s="9"/>
      <c r="H16" s="9"/>
      <c r="I16" s="21"/>
      <c r="M16" t="s">
        <v>18</v>
      </c>
      <c r="N16" t="str">
        <f>VLOOKUP(M16,class!A$1:B$370,2,FALSE)</f>
        <v>Metropolitan district</v>
      </c>
      <c r="O16" s="22" t="str">
        <f>IFERROR(IFERROR(VLOOKUP(M16,classifications!$A$3:$B$340,2,FALSE),VLOOKUP(N16,'higher class'!$A$2:$B$33,2,FALSE)),"")</f>
        <v>Urban with Minor Conurbation</v>
      </c>
      <c r="P16" s="7">
        <f t="shared" si="8"/>
        <v>3.17</v>
      </c>
      <c r="Q16" s="49">
        <f t="shared" si="9"/>
        <v>4</v>
      </c>
      <c r="R16" s="49">
        <f t="shared" si="10"/>
        <v>4</v>
      </c>
      <c r="V16" t="s">
        <v>141</v>
      </c>
      <c r="W16" s="3">
        <f t="shared" si="0"/>
        <v>9</v>
      </c>
      <c r="X16" s="5">
        <f t="array" ref="X16">INDEX($W$1:$W$42,MATCH(SMALL(COUNTIF($W$1:$W$42,"&lt;"&amp;$W$1:$W$42),ROW($W16:$X16)),COUNTIF($W$1:$W$42,"&lt;"&amp;$W$1:$W$42),0))</f>
        <v>16</v>
      </c>
      <c r="Y16" s="50" t="str">
        <f t="array" ref="Y16">INDEX($V$1:$V$42,SMALL(IF($W$1:$W$42=$X16,ROW($W$1:$W$42)),COUNTIF($X$1:$X16,$X16)),1)</f>
        <v>Breckland</v>
      </c>
      <c r="Z16" s="51">
        <f t="shared" si="1"/>
        <v>16</v>
      </c>
      <c r="AC16" t="s">
        <v>166</v>
      </c>
      <c r="AD16" s="2">
        <f t="shared" si="2"/>
        <v>4</v>
      </c>
      <c r="AE16" s="5">
        <f t="array" ref="AE16">INDEX($AD$1:$AD$41,MATCH(SMALL(COUNTIF($AD$1:$AD$41,"&lt;"&amp;$AD$1:$AD$41),ROW($AD16:$AE16)),COUNTIF($AD$1:$AD$41,"&lt;"&amp;$AD$1:$AD$41),0))</f>
        <v>16</v>
      </c>
      <c r="AF16" s="50" t="str">
        <f t="array" ref="AF16">INDEX($AC$1:$AC$41,SMALL(IF($AD$1:$AD$41=$AE16,ROW($AD$1:$AD$41)),COUNTIF($AE$1:$AE16,$AE16)),1)</f>
        <v>South Somerset</v>
      </c>
      <c r="AG16" s="51">
        <f t="shared" si="3"/>
        <v>16</v>
      </c>
      <c r="AJ16" t="s">
        <v>66</v>
      </c>
      <c r="AK16" s="2">
        <f t="shared" si="4"/>
        <v>3</v>
      </c>
      <c r="AL16" s="5">
        <f t="array" ref="AL16">INDEX($AK$1:$AK$50,MATCH(SMALL(COUNTIF($AK$1:$AK$50,"&lt;"&amp;$AK$1:$AK$50),ROW($AK16:$AL16)),COUNTIF($AK$1:$AK$50,"&lt;"&amp;$AK$1:$AK$50),0))</f>
        <v>16</v>
      </c>
      <c r="AM16" s="50" t="str">
        <f t="array" ref="AM16">INDEX($AJ$1:$AJ$50,SMALL(IF($AK$1:$AK$50=$AL16,ROW($AK$1:$AK$50)),COUNTIF($AL$1:$AL16,$AL16)),1)</f>
        <v>Harrogate</v>
      </c>
      <c r="AN16" s="51">
        <f t="shared" si="5"/>
        <v>16</v>
      </c>
      <c r="AQ16" t="s">
        <v>55</v>
      </c>
      <c r="AR16" s="2">
        <f t="shared" si="6"/>
        <v>26</v>
      </c>
      <c r="AS16" s="5">
        <f t="array" ref="AS16">INDEX($AR$1:$AR$91,MATCH(SMALL(COUNTIF($AR$1:$AR$91,"&lt;"&amp;$AR$1:$AR$91),ROW($AR16:$AS16)),COUNTIF($AR$1:$AR$91,"&lt;"&amp;$AR$1:$AR$91),0))</f>
        <v>16</v>
      </c>
      <c r="AT16" s="50" t="str">
        <f t="array" ref="AT16">INDEX($AQ$1:$AQ$91,SMALL(IF($AR$1:$AR$91=$AS16,ROW($AR$1:$AR$91)),COUNTIF($AS$1:$AS16,$AS16)),1)</f>
        <v>North East Lincolnshire</v>
      </c>
      <c r="AU16" s="52">
        <f t="shared" si="7"/>
        <v>16</v>
      </c>
    </row>
    <row r="17" spans="1:47" ht="14.4" x14ac:dyDescent="0.3">
      <c r="A17" s="22" t="s">
        <v>373</v>
      </c>
      <c r="B17" s="23" t="s">
        <v>213</v>
      </c>
      <c r="C17" s="22" t="str">
        <f>IFERROR(IFERROR(VLOOKUP(B17,classifications!$A$3:$B$330,2,FALSE),VLOOKUP(B17,'higher class'!$A$2:$B$33,2,FALSE)),"")</f>
        <v>Urban with Significant Rural (rural including hub towns 26-49%)</v>
      </c>
      <c r="D17" s="22" t="str">
        <f>VLOOKUP(B17,region!$A$1:$B$344,2,FALSE)</f>
        <v>NE</v>
      </c>
      <c r="E17" s="17">
        <f>VLOOKUP(B17,anxietyALL!$B$8:$N$431,VLOOKUP(frontsheet!$B$11,years!$A$1:$B$12,2,FALSE),FALSE)</f>
        <v>3.25</v>
      </c>
      <c r="F17" s="9"/>
      <c r="G17" s="9"/>
      <c r="H17" s="9"/>
      <c r="I17" s="21"/>
      <c r="M17" t="s">
        <v>19</v>
      </c>
      <c r="N17" t="str">
        <f>VLOOKUP(M17,class!A$1:B$370,2,FALSE)</f>
        <v>Shire district</v>
      </c>
      <c r="O17" s="22" t="str">
        <f>IFERROR(IFERROR(VLOOKUP(M17,classifications!$A$3:$B$340,2,FALSE),VLOOKUP(N17,'higher class'!$A$2:$B$33,2,FALSE)),"")</f>
        <v>Urban with Significant Rural (rural including hub towns 26-49%)</v>
      </c>
      <c r="P17" s="7">
        <f t="shared" si="8"/>
        <v>3.84</v>
      </c>
      <c r="Q17" s="49">
        <f t="shared" si="9"/>
        <v>49</v>
      </c>
      <c r="R17" s="49">
        <f t="shared" si="10"/>
        <v>49</v>
      </c>
      <c r="V17" t="s">
        <v>144</v>
      </c>
      <c r="W17" s="3">
        <f t="shared" si="0"/>
        <v>21</v>
      </c>
      <c r="X17" s="5">
        <f t="array" ref="X17">INDEX($W$1:$W$42,MATCH(SMALL(COUNTIF($W$1:$W$42,"&lt;"&amp;$W$1:$W$42),ROW($W17:$X17)),COUNTIF($W$1:$W$42,"&lt;"&amp;$W$1:$W$42),0))</f>
        <v>17</v>
      </c>
      <c r="Y17" s="50" t="str">
        <f t="array" ref="Y17">INDEX($V$1:$V$42,SMALL(IF($W$1:$W$42=$X17,ROW($W$1:$W$42)),COUNTIF($X$1:$X17,$X17)),1)</f>
        <v>Mendip</v>
      </c>
      <c r="Z17" s="51">
        <f t="shared" si="1"/>
        <v>17</v>
      </c>
      <c r="AC17" t="s">
        <v>180</v>
      </c>
      <c r="AD17" s="2">
        <f t="shared" si="2"/>
        <v>1</v>
      </c>
      <c r="AE17" s="5">
        <f t="array" ref="AE17">INDEX($AD$1:$AD$41,MATCH(SMALL(COUNTIF($AD$1:$AD$41,"&lt;"&amp;$AD$1:$AD$41),ROW($AD17:$AE17)),COUNTIF($AD$1:$AD$41,"&lt;"&amp;$AD$1:$AD$41),0))</f>
        <v>17</v>
      </c>
      <c r="AF17" s="50" t="str">
        <f t="array" ref="AF17">INDEX($AC$1:$AC$41,SMALL(IF($AD$1:$AD$41=$AE17,ROW($AD$1:$AD$41)),COUNTIF($AE$1:$AE17,$AE17)),1)</f>
        <v>South Kesteven</v>
      </c>
      <c r="AG17" s="51">
        <f t="shared" si="3"/>
        <v>17</v>
      </c>
      <c r="AJ17" t="s">
        <v>69</v>
      </c>
      <c r="AK17" s="2">
        <f t="shared" si="4"/>
        <v>31</v>
      </c>
      <c r="AL17" s="5">
        <f t="array" ref="AL17">INDEX($AK$1:$AK$50,MATCH(SMALL(COUNTIF($AK$1:$AK$50,"&lt;"&amp;$AK$1:$AK$50),ROW($AK17:$AL17)),COUNTIF($AK$1:$AK$50,"&lt;"&amp;$AK$1:$AK$50),0))</f>
        <v>16</v>
      </c>
      <c r="AM17" s="50" t="str">
        <f t="array" ref="AM17">INDEX($AJ$1:$AJ$50,SMALL(IF($AK$1:$AK$50=$AL17,ROW($AK$1:$AK$50)),COUNTIF($AL$1:$AL17,$AL17)),1)</f>
        <v>Maidstone</v>
      </c>
      <c r="AN17" s="51">
        <f t="shared" si="5"/>
        <v>16</v>
      </c>
      <c r="AQ17" t="s">
        <v>57</v>
      </c>
      <c r="AR17" s="2">
        <f t="shared" si="6"/>
        <v>45</v>
      </c>
      <c r="AS17" s="5">
        <f t="array" ref="AS17">INDEX($AR$1:$AR$91,MATCH(SMALL(COUNTIF($AR$1:$AR$91,"&lt;"&amp;$AR$1:$AR$91),ROW($AR17:$AS17)),COUNTIF($AR$1:$AR$91,"&lt;"&amp;$AR$1:$AR$91),0))</f>
        <v>17</v>
      </c>
      <c r="AT17" s="50" t="str">
        <f t="array" ref="AT17">INDEX($AQ$1:$AQ$91,SMALL(IF($AR$1:$AR$91=$AS17,ROW($AR$1:$AR$91)),COUNTIF($AS$1:$AS17,$AS17)),1)</f>
        <v>Cambridge</v>
      </c>
      <c r="AU17" s="52">
        <f t="shared" si="7"/>
        <v>17</v>
      </c>
    </row>
    <row r="18" spans="1:47" ht="14.4" x14ac:dyDescent="0.3">
      <c r="A18" s="22" t="s">
        <v>374</v>
      </c>
      <c r="B18" s="23" t="s">
        <v>267</v>
      </c>
      <c r="C18" s="22" t="str">
        <f>IFERROR(IFERROR(VLOOKUP(B18,classifications!$A$3:$B$330,2,FALSE),VLOOKUP(B18,'higher class'!$A$2:$B$33,2,FALSE)),"")</f>
        <v>Urban with City and Town</v>
      </c>
      <c r="D18" s="22" t="str">
        <f>VLOOKUP(B18,region!$A$1:$B$344,2,FALSE)</f>
        <v>NE</v>
      </c>
      <c r="E18" s="17">
        <f>VLOOKUP(B18,anxietyALL!$B$8:$N$431,VLOOKUP(frontsheet!$B$11,years!$A$1:$B$12,2,FALSE),FALSE)</f>
        <v>3.23</v>
      </c>
      <c r="F18" s="9"/>
      <c r="G18" s="9"/>
      <c r="H18" s="9"/>
      <c r="I18" s="21"/>
      <c r="M18" t="s">
        <v>20</v>
      </c>
      <c r="N18" t="str">
        <f>VLOOKUP(M18,class!A$1:B$370,2,FALSE)</f>
        <v>Shire district</v>
      </c>
      <c r="O18" s="22" t="str">
        <f>IFERROR(IFERROR(VLOOKUP(M18,classifications!$A$3:$B$340,2,FALSE),VLOOKUP(N18,'higher class'!$A$2:$B$33,2,FALSE)),"")</f>
        <v>Urban with City and Town</v>
      </c>
      <c r="P18" s="7">
        <f t="shared" si="8"/>
        <v>3.5</v>
      </c>
      <c r="Q18" s="49">
        <f t="shared" si="9"/>
        <v>70</v>
      </c>
      <c r="R18" s="49">
        <f t="shared" si="10"/>
        <v>70</v>
      </c>
      <c r="V18" t="s">
        <v>165</v>
      </c>
      <c r="W18" s="3">
        <f t="shared" si="0"/>
        <v>40</v>
      </c>
      <c r="X18" s="5">
        <f t="array" ref="X18">INDEX($W$1:$W$42,MATCH(SMALL(COUNTIF($W$1:$W$42,"&lt;"&amp;$W$1:$W$42),ROW($W18:$X18)),COUNTIF($W$1:$W$42,"&lt;"&amp;$W$1:$W$42),0))</f>
        <v>17</v>
      </c>
      <c r="Y18" s="50" t="str">
        <f t="array" ref="Y18">INDEX($V$1:$V$42,SMALL(IF($W$1:$W$42=$X18,ROW($W$1:$W$42)),COUNTIF($X$1:$X18,$X18)),1)</f>
        <v>Mid Devon</v>
      </c>
      <c r="Z18" s="51">
        <f t="shared" si="1"/>
        <v>17</v>
      </c>
      <c r="AC18" t="s">
        <v>184</v>
      </c>
      <c r="AD18" s="2">
        <f t="shared" si="2"/>
        <v>40</v>
      </c>
      <c r="AE18" s="5">
        <f t="array" ref="AE18">INDEX($AD$1:$AD$41,MATCH(SMALL(COUNTIF($AD$1:$AD$41,"&lt;"&amp;$AD$1:$AD$41),ROW($AD18:$AE18)),COUNTIF($AD$1:$AD$41,"&lt;"&amp;$AD$1:$AD$41),0))</f>
        <v>18</v>
      </c>
      <c r="AF18" s="50" t="str">
        <f t="array" ref="AF18">INDEX($AC$1:$AC$41,SMALL(IF($AD$1:$AD$41=$AE18,ROW($AD$1:$AD$41)),COUNTIF($AE$1:$AE18,$AE18)),1)</f>
        <v>Wyre</v>
      </c>
      <c r="AG18" s="51">
        <f t="shared" si="3"/>
        <v>18</v>
      </c>
      <c r="AJ18" t="s">
        <v>79</v>
      </c>
      <c r="AK18" s="2">
        <f t="shared" si="4"/>
        <v>10</v>
      </c>
      <c r="AL18" s="5">
        <f t="array" ref="AL18">INDEX($AK$1:$AK$50,MATCH(SMALL(COUNTIF($AK$1:$AK$50,"&lt;"&amp;$AK$1:$AK$50),ROW($AK18:$AL18)),COUNTIF($AK$1:$AK$50,"&lt;"&amp;$AK$1:$AK$50),0))</f>
        <v>18</v>
      </c>
      <c r="AM18" s="50" t="str">
        <f t="array" ref="AM18">INDEX($AJ$1:$AJ$50,SMALL(IF($AK$1:$AK$50=$AL18,ROW($AK$1:$AK$50)),COUNTIF($AL$1:$AL18,$AL18)),1)</f>
        <v>Lewes</v>
      </c>
      <c r="AN18" s="51">
        <f t="shared" si="5"/>
        <v>18</v>
      </c>
      <c r="AQ18" t="s">
        <v>58</v>
      </c>
      <c r="AR18" s="2">
        <f t="shared" si="6"/>
        <v>10</v>
      </c>
      <c r="AS18" s="5">
        <f t="array" ref="AS18">INDEX($AR$1:$AR$91,MATCH(SMALL(COUNTIF($AR$1:$AR$91,"&lt;"&amp;$AR$1:$AR$91),ROW($AR18:$AS18)),COUNTIF($AR$1:$AR$91,"&lt;"&amp;$AR$1:$AR$91),0))</f>
        <v>18</v>
      </c>
      <c r="AT18" s="50" t="str">
        <f t="array" ref="AT18">INDEX($AQ$1:$AQ$91,SMALL(IF($AR$1:$AR$91=$AS18,ROW($AR$1:$AR$91)),COUNTIF($AS$1:$AS18,$AS18)),1)</f>
        <v>Oxford</v>
      </c>
      <c r="AU18" s="52">
        <f t="shared" si="7"/>
        <v>18</v>
      </c>
    </row>
    <row r="19" spans="1:47" ht="14.4" x14ac:dyDescent="0.3">
      <c r="A19" s="22" t="s">
        <v>375</v>
      </c>
      <c r="B19" s="23" t="s">
        <v>112</v>
      </c>
      <c r="C19" s="22" t="str">
        <f>IFERROR(IFERROR(VLOOKUP(B19,classifications!$A$3:$B$330,2,FALSE),VLOOKUP(B19,'higher class'!$A$2:$B$33,2,FALSE)),"")</f>
        <v>Urban with Major Conurbation</v>
      </c>
      <c r="D19" s="22" t="str">
        <f>VLOOKUP(B19,region!$A$1:$B$344,2,FALSE)</f>
        <v>NE</v>
      </c>
      <c r="E19" s="17">
        <f>VLOOKUP(B19,anxietyALL!$B$8:$N$431,VLOOKUP(frontsheet!$B$11,years!$A$1:$B$12,2,FALSE),FALSE)</f>
        <v>3.41</v>
      </c>
      <c r="F19" s="9"/>
      <c r="G19" s="9"/>
      <c r="H19" s="9"/>
      <c r="I19" s="21"/>
      <c r="M19" t="s">
        <v>21</v>
      </c>
      <c r="N19" t="str">
        <f>VLOOKUP(M19,class!A$1:B$370,2,FALSE)</f>
        <v>Shire district</v>
      </c>
      <c r="O19" s="22" t="str">
        <f>IFERROR(IFERROR(VLOOKUP(M19,classifications!$A$3:$B$340,2,FALSE),VLOOKUP(N19,'higher class'!$A$2:$B$33,2,FALSE)),"")</f>
        <v>Urban with Significant Rural (rural including hub towns 26-49%)</v>
      </c>
      <c r="P19" s="7">
        <f t="shared" si="8"/>
        <v>3.38</v>
      </c>
      <c r="Q19" s="49">
        <f t="shared" si="9"/>
        <v>41</v>
      </c>
      <c r="R19" s="49">
        <f t="shared" si="10"/>
        <v>41</v>
      </c>
      <c r="V19" t="s">
        <v>170</v>
      </c>
      <c r="W19" s="3">
        <f t="shared" si="0"/>
        <v>20</v>
      </c>
      <c r="X19" s="5">
        <f t="array" ref="X19">INDEX($W$1:$W$42,MATCH(SMALL(COUNTIF($W$1:$W$42,"&lt;"&amp;$W$1:$W$42),ROW($W19:$X19)),COUNTIF($W$1:$W$42,"&lt;"&amp;$W$1:$W$42),0))</f>
        <v>19</v>
      </c>
      <c r="Y19" s="50" t="str">
        <f t="array" ref="Y19">INDEX($V$1:$V$42,SMALL(IF($W$1:$W$42=$X19,ROW($W$1:$W$42)),COUNTIF($X$1:$X19,$X19)),1)</f>
        <v>Ribble Valley</v>
      </c>
      <c r="Z19" s="51">
        <f t="shared" si="1"/>
        <v>19</v>
      </c>
      <c r="AC19" t="s">
        <v>195</v>
      </c>
      <c r="AD19" s="2">
        <f t="shared" si="2"/>
        <v>41</v>
      </c>
      <c r="AE19" s="5">
        <f t="array" ref="AE19">INDEX($AD$1:$AD$41,MATCH(SMALL(COUNTIF($AD$1:$AD$41,"&lt;"&amp;$AD$1:$AD$41),ROW($AD19:$AE19)),COUNTIF($AD$1:$AD$41,"&lt;"&amp;$AD$1:$AD$41),0))</f>
        <v>19</v>
      </c>
      <c r="AF19" s="50" t="str">
        <f t="array" ref="AF19">INDEX($AC$1:$AC$41,SMALL(IF($AD$1:$AD$41=$AE19,ROW($AD$1:$AD$41)),COUNTIF($AE$1:$AE19,$AE19)),1)</f>
        <v>Bassetlaw</v>
      </c>
      <c r="AG19" s="51">
        <f t="shared" si="3"/>
        <v>19</v>
      </c>
      <c r="AJ19" t="s">
        <v>86</v>
      </c>
      <c r="AK19" s="2">
        <f t="shared" si="4"/>
        <v>48</v>
      </c>
      <c r="AL19" s="5">
        <f t="array" ref="AL19">INDEX($AK$1:$AK$50,MATCH(SMALL(COUNTIF($AK$1:$AK$50,"&lt;"&amp;$AK$1:$AK$50),ROW($AK19:$AL19)),COUNTIF($AK$1:$AK$50,"&lt;"&amp;$AK$1:$AK$50),0))</f>
        <v>18</v>
      </c>
      <c r="AM19" s="50" t="str">
        <f t="array" ref="AM19">INDEX($AJ$1:$AJ$50,SMALL(IF($AK$1:$AK$50=$AL19,ROW($AK$1:$AK$50)),COUNTIF($AL$1:$AL19,$AL19)),1)</f>
        <v>Tonbridge and Malling</v>
      </c>
      <c r="AN19" s="51">
        <f t="shared" si="5"/>
        <v>18</v>
      </c>
      <c r="AQ19" t="s">
        <v>59</v>
      </c>
      <c r="AR19" s="2">
        <f t="shared" si="6"/>
        <v>32</v>
      </c>
      <c r="AS19" s="5">
        <f t="array" ref="AS19">INDEX($AR$1:$AR$91,MATCH(SMALL(COUNTIF($AR$1:$AR$91,"&lt;"&amp;$AR$1:$AR$91),ROW($AR19:$AS19)),COUNTIF($AR$1:$AR$91,"&lt;"&amp;$AR$1:$AR$91),0))</f>
        <v>19</v>
      </c>
      <c r="AT19" s="50" t="str">
        <f t="array" ref="AT19">INDEX($AQ$1:$AQ$91,SMALL(IF($AR$1:$AR$91=$AS19,ROW($AR$1:$AR$91)),COUNTIF($AS$1:$AS19,$AS19)),1)</f>
        <v>St Albans</v>
      </c>
      <c r="AU19" s="52">
        <f t="shared" si="7"/>
        <v>19</v>
      </c>
    </row>
    <row r="20" spans="1:47" ht="14.4" x14ac:dyDescent="0.3">
      <c r="A20" s="22" t="s">
        <v>376</v>
      </c>
      <c r="B20" s="23" t="s">
        <v>181</v>
      </c>
      <c r="C20" s="22" t="str">
        <f>IFERROR(IFERROR(VLOOKUP(B20,classifications!$A$3:$B$330,2,FALSE),VLOOKUP(B20,'higher class'!$A$2:$B$33,2,FALSE)),"")</f>
        <v>Urban with Major Conurbation</v>
      </c>
      <c r="D20" s="22" t="str">
        <f>VLOOKUP(B20,region!$A$1:$B$344,2,FALSE)</f>
        <v>NE</v>
      </c>
      <c r="E20" s="17">
        <f>VLOOKUP(B20,anxietyALL!$B$8:$N$431,VLOOKUP(frontsheet!$B$11,years!$A$1:$B$12,2,FALSE),FALSE)</f>
        <v>3.18</v>
      </c>
      <c r="F20" s="9"/>
      <c r="G20" s="9"/>
      <c r="H20" s="9"/>
      <c r="I20" s="21"/>
      <c r="M20" t="s">
        <v>22</v>
      </c>
      <c r="N20" t="str">
        <f>VLOOKUP(M20,class!A$1:B$370,2,FALSE)</f>
        <v>Shire district</v>
      </c>
      <c r="O20" s="22" t="str">
        <f>IFERROR(IFERROR(VLOOKUP(M20,classifications!$A$3:$B$340,2,FALSE),VLOOKUP(N20,'higher class'!$A$2:$B$33,2,FALSE)),"")</f>
        <v xml:space="preserve">Largely Rural (rural including hub towns 50-79%) </v>
      </c>
      <c r="P20" s="7">
        <f t="shared" si="8"/>
        <v>3.02</v>
      </c>
      <c r="Q20" s="49">
        <f t="shared" si="9"/>
        <v>19</v>
      </c>
      <c r="R20" s="49">
        <f t="shared" si="10"/>
        <v>19</v>
      </c>
      <c r="V20" t="s">
        <v>171</v>
      </c>
      <c r="W20" s="3">
        <f t="shared" si="0"/>
        <v>17</v>
      </c>
      <c r="X20" s="5">
        <f t="array" ref="X20">INDEX($W$1:$W$42,MATCH(SMALL(COUNTIF($W$1:$W$42,"&lt;"&amp;$W$1:$W$42),ROW($W20:$X20)),COUNTIF($W$1:$W$42,"&lt;"&amp;$W$1:$W$42),0))</f>
        <v>20</v>
      </c>
      <c r="Y20" s="50" t="str">
        <f t="array" ref="Y20">INDEX($V$1:$V$42,SMALL(IF($W$1:$W$42=$X20,ROW($W$1:$W$42)),COUNTIF($X$1:$X20,$X20)),1)</f>
        <v>Melton</v>
      </c>
      <c r="Z20" s="51">
        <f t="shared" si="1"/>
        <v>20</v>
      </c>
      <c r="AC20" t="s">
        <v>197</v>
      </c>
      <c r="AD20" s="2">
        <f t="shared" si="2"/>
        <v>6</v>
      </c>
      <c r="AE20" s="5">
        <f t="array" ref="AE20">INDEX($AD$1:$AD$41,MATCH(SMALL(COUNTIF($AD$1:$AD$41,"&lt;"&amp;$AD$1:$AD$41),ROW($AD20:$AE20)),COUNTIF($AD$1:$AD$41,"&lt;"&amp;$AD$1:$AD$41),0))</f>
        <v>20</v>
      </c>
      <c r="AF20" s="50" t="str">
        <f t="array" ref="AF20">INDEX($AC$1:$AC$41,SMALL(IF($AD$1:$AD$41=$AE20,ROW($AD$1:$AD$41)),COUNTIF($AE$1:$AE20,$AE20)),1)</f>
        <v>Chichester</v>
      </c>
      <c r="AG20" s="51">
        <f t="shared" si="3"/>
        <v>20</v>
      </c>
      <c r="AJ20" t="s">
        <v>1031</v>
      </c>
      <c r="AK20" s="2">
        <f t="shared" si="4"/>
        <v>20</v>
      </c>
      <c r="AL20" s="5">
        <f t="array" ref="AL20">INDEX($AK$1:$AK$50,MATCH(SMALL(COUNTIF($AK$1:$AK$50,"&lt;"&amp;$AK$1:$AK$50),ROW($AK20:$AL20)),COUNTIF($AK$1:$AK$50,"&lt;"&amp;$AK$1:$AK$50),0))</f>
        <v>20</v>
      </c>
      <c r="AM20" s="50" t="str">
        <f t="array" ref="AM20">INDEX($AJ$1:$AJ$50,SMALL(IF($AK$1:$AK$50=$AL20,ROW($AK$1:$AK$50)),COUNTIF($AL$1:$AL20,$AL20)),1)</f>
        <v>North Northamptonshire</v>
      </c>
      <c r="AN20" s="51">
        <f t="shared" si="5"/>
        <v>20</v>
      </c>
      <c r="AQ20" t="s">
        <v>63</v>
      </c>
      <c r="AR20" s="2">
        <f t="shared" si="6"/>
        <v>15</v>
      </c>
      <c r="AS20" s="5">
        <f t="array" ref="AS20">INDEX($AR$1:$AR$91,MATCH(SMALL(COUNTIF($AR$1:$AR$91,"&lt;"&amp;$AR$1:$AR$91),ROW($AR20:$AS20)),COUNTIF($AR$1:$AR$91,"&lt;"&amp;$AR$1:$AR$91),0))</f>
        <v>20</v>
      </c>
      <c r="AT20" s="50" t="str">
        <f t="array" ref="AT20">INDEX($AQ$1:$AQ$91,SMALL(IF($AR$1:$AR$91=$AS20,ROW($AR$1:$AR$91)),COUNTIF($AS$1:$AS20,$AS20)),1)</f>
        <v>Rugby</v>
      </c>
      <c r="AU20" s="52">
        <f t="shared" si="7"/>
        <v>20</v>
      </c>
    </row>
    <row r="21" spans="1:47" ht="14.4" x14ac:dyDescent="0.3">
      <c r="A21" s="22" t="s">
        <v>377</v>
      </c>
      <c r="B21" s="23" t="s">
        <v>193</v>
      </c>
      <c r="C21" s="22" t="str">
        <f>IFERROR(IFERROR(VLOOKUP(B21,classifications!$A$3:$B$330,2,FALSE),VLOOKUP(B21,'higher class'!$A$2:$B$33,2,FALSE)),"")</f>
        <v>Urban with Major Conurbation</v>
      </c>
      <c r="D21" s="22" t="str">
        <f>VLOOKUP(B21,region!$A$1:$B$344,2,FALSE)</f>
        <v>NE</v>
      </c>
      <c r="E21" s="17">
        <f>VLOOKUP(B21,anxietyALL!$B$8:$N$431,VLOOKUP(frontsheet!$B$11,years!$A$1:$B$12,2,FALSE),FALSE)</f>
        <v>3.31</v>
      </c>
      <c r="F21" s="9"/>
      <c r="G21" s="9"/>
      <c r="H21" s="9"/>
      <c r="I21" s="21"/>
      <c r="M21" t="s">
        <v>23</v>
      </c>
      <c r="N21" t="str">
        <f>VLOOKUP(M21,class!A$1:B$370,2,FALSE)</f>
        <v>Unitary authority</v>
      </c>
      <c r="O21" s="22" t="str">
        <f>IFERROR(IFERROR(VLOOKUP(M21,classifications!$A$3:$B$340,2,FALSE),VLOOKUP(N21,'higher class'!$A$2:$B$33,2,FALSE)),"")</f>
        <v>Urban with Significant Rural (rural including hub towns 26-49%)</v>
      </c>
      <c r="P21" s="7">
        <f t="shared" si="8"/>
        <v>3.59</v>
      </c>
      <c r="Q21" s="49">
        <f t="shared" si="9"/>
        <v>46</v>
      </c>
      <c r="R21" s="49">
        <f t="shared" si="10"/>
        <v>46</v>
      </c>
      <c r="V21" t="s">
        <v>173</v>
      </c>
      <c r="W21" s="3">
        <f t="shared" si="0"/>
        <v>17</v>
      </c>
      <c r="X21" s="5">
        <f t="array" ref="X21">INDEX($W$1:$W$42,MATCH(SMALL(COUNTIF($W$1:$W$42,"&lt;"&amp;$W$1:$W$42),ROW($W21:$X21)),COUNTIF($W$1:$W$42,"&lt;"&amp;$W$1:$W$42),0))</f>
        <v>21</v>
      </c>
      <c r="Y21" s="50" t="str">
        <f t="array" ref="Y21">INDEX($V$1:$V$42,SMALL(IF($W$1:$W$42=$X21,ROW($W$1:$W$42)),COUNTIF($X$1:$X21,$X21)),1)</f>
        <v>Isle of Wight</v>
      </c>
      <c r="Z21" s="51">
        <f t="shared" si="1"/>
        <v>21</v>
      </c>
      <c r="AC21" t="s">
        <v>222</v>
      </c>
      <c r="AD21" s="2">
        <f t="shared" si="2"/>
        <v>31</v>
      </c>
      <c r="AE21" s="5">
        <f t="array" ref="AE21">INDEX($AD$1:$AD$41,MATCH(SMALL(COUNTIF($AD$1:$AD$41,"&lt;"&amp;$AD$1:$AD$41),ROW($AD21:$AE21)),COUNTIF($AD$1:$AD$41,"&lt;"&amp;$AD$1:$AD$41),0))</f>
        <v>21</v>
      </c>
      <c r="AF21" s="50" t="str">
        <f t="array" ref="AF21">INDEX($AC$1:$AC$41,SMALL(IF($AD$1:$AD$41=$AE21,ROW($AD$1:$AD$41)),COUNTIF($AE$1:$AE21,$AE21)),1)</f>
        <v>Durham</v>
      </c>
      <c r="AG21" s="51">
        <f t="shared" si="3"/>
        <v>21</v>
      </c>
      <c r="AJ21" t="s">
        <v>93</v>
      </c>
      <c r="AK21" s="2">
        <f t="shared" si="4"/>
        <v>45</v>
      </c>
      <c r="AL21" s="5">
        <f t="array" ref="AL21">INDEX($AK$1:$AK$50,MATCH(SMALL(COUNTIF($AK$1:$AK$50,"&lt;"&amp;$AK$1:$AK$50),ROW($AK21:$AL21)),COUNTIF($AK$1:$AK$50,"&lt;"&amp;$AK$1:$AK$50),0))</f>
        <v>21</v>
      </c>
      <c r="AM21" s="50" t="str">
        <f t="array" ref="AM21">INDEX($AJ$1:$AJ$50,SMALL(IF($AK$1:$AK$50=$AL21,ROW($AK$1:$AK$50)),COUNTIF($AL$1:$AL21,$AL21)),1)</f>
        <v>Cheshire West and Chester</v>
      </c>
      <c r="AN21" s="51">
        <f t="shared" si="5"/>
        <v>21</v>
      </c>
      <c r="AQ21" t="s">
        <v>75</v>
      </c>
      <c r="AR21" s="2">
        <f t="shared" si="6"/>
        <v>45</v>
      </c>
      <c r="AS21" s="5">
        <f t="array" ref="AS21">INDEX($AR$1:$AR$91,MATCH(SMALL(COUNTIF($AR$1:$AR$91,"&lt;"&amp;$AR$1:$AR$91),ROW($AR21:$AS21)),COUNTIF($AR$1:$AR$91,"&lt;"&amp;$AR$1:$AR$91),0))</f>
        <v>21</v>
      </c>
      <c r="AT21" s="50" t="str">
        <f t="array" ref="AT21">INDEX($AQ$1:$AQ$91,SMALL(IF($AR$1:$AR$91=$AS21,ROW($AR$1:$AR$91)),COUNTIF($AS$1:$AS21,$AS21)),1)</f>
        <v>Blackburn with Darwen</v>
      </c>
      <c r="AU21" s="52">
        <f t="shared" si="7"/>
        <v>21</v>
      </c>
    </row>
    <row r="22" spans="1:47" ht="14.4" x14ac:dyDescent="0.3">
      <c r="A22" s="22" t="s">
        <v>378</v>
      </c>
      <c r="B22" s="23" t="s">
        <v>255</v>
      </c>
      <c r="C22" s="22" t="str">
        <f>IFERROR(IFERROR(VLOOKUP(B22,classifications!$A$3:$B$330,2,FALSE),VLOOKUP(B22,'higher class'!$A$2:$B$33,2,FALSE)),"")</f>
        <v>Urban with Major Conurbation</v>
      </c>
      <c r="D22" s="22" t="str">
        <f>VLOOKUP(B22,region!$A$1:$B$344,2,FALSE)</f>
        <v>NE</v>
      </c>
      <c r="E22" s="17">
        <f>VLOOKUP(B22,anxietyALL!$B$8:$N$431,VLOOKUP(frontsheet!$B$11,years!$A$1:$B$12,2,FALSE),FALSE)</f>
        <v>3.3</v>
      </c>
      <c r="F22" s="9"/>
      <c r="G22" s="9"/>
      <c r="H22" s="9"/>
      <c r="I22" s="21"/>
      <c r="M22" t="s">
        <v>24</v>
      </c>
      <c r="N22" t="str">
        <f>VLOOKUP(M22,class!A$1:B$370,2,FALSE)</f>
        <v>Unitary authority</v>
      </c>
      <c r="O22" s="22" t="str">
        <f>IFERROR(IFERROR(VLOOKUP(M22,classifications!$A$3:$B$340,2,FALSE),VLOOKUP(N22,'higher class'!$A$2:$B$33,2,FALSE)),"")</f>
        <v>Urban with Significant Rural (rural including hub towns 26-49%)</v>
      </c>
      <c r="P22" s="7">
        <f t="shared" si="8"/>
        <v>3.35</v>
      </c>
      <c r="Q22" s="49">
        <f t="shared" si="9"/>
        <v>39</v>
      </c>
      <c r="R22" s="49">
        <f t="shared" si="10"/>
        <v>39</v>
      </c>
      <c r="V22" t="s">
        <v>174</v>
      </c>
      <c r="W22" s="3">
        <f t="shared" si="0"/>
        <v>6</v>
      </c>
      <c r="X22" s="5">
        <f t="array" ref="X22">INDEX($W$1:$W$42,MATCH(SMALL(COUNTIF($W$1:$W$42,"&lt;"&amp;$W$1:$W$42),ROW($W22:$X22)),COUNTIF($W$1:$W$42,"&lt;"&amp;$W$1:$W$42),0))</f>
        <v>21</v>
      </c>
      <c r="Y22" s="50" t="str">
        <f t="array" ref="Y22">INDEX($V$1:$V$42,SMALL(IF($W$1:$W$42=$X22,ROW($W$1:$W$42)),COUNTIF($X$1:$X22,$X22)),1)</f>
        <v>West Oxfordshire</v>
      </c>
      <c r="Z22" s="51">
        <f t="shared" si="1"/>
        <v>21</v>
      </c>
      <c r="AC22" t="s">
        <v>226</v>
      </c>
      <c r="AD22" s="2">
        <f t="shared" si="2"/>
        <v>25</v>
      </c>
      <c r="AE22" s="5">
        <f t="array" ref="AE22">INDEX($AD$1:$AD$41,MATCH(SMALL(COUNTIF($AD$1:$AD$41,"&lt;"&amp;$AD$1:$AD$41),ROW($AD22:$AE22)),COUNTIF($AD$1:$AD$41,"&lt;"&amp;$AD$1:$AD$41),0))</f>
        <v>22</v>
      </c>
      <c r="AF22" s="50" t="str">
        <f t="array" ref="AF22">INDEX($AC$1:$AC$41,SMALL(IF($AD$1:$AD$41=$AE22,ROW($AD$1:$AD$41)),COUNTIF($AE$1:$AE22,$AE22)),1)</f>
        <v>Braintree</v>
      </c>
      <c r="AG22" s="51">
        <f t="shared" si="3"/>
        <v>22</v>
      </c>
      <c r="AJ22" t="s">
        <v>97</v>
      </c>
      <c r="AK22" s="2">
        <f t="shared" si="4"/>
        <v>27</v>
      </c>
      <c r="AL22" s="5">
        <f t="array" ref="AL22">INDEX($AK$1:$AK$50,MATCH(SMALL(COUNTIF($AK$1:$AK$50,"&lt;"&amp;$AK$1:$AK$50),ROW($AK22:$AL22)),COUNTIF($AK$1:$AK$50,"&lt;"&amp;$AK$1:$AK$50),0))</f>
        <v>22</v>
      </c>
      <c r="AM22" s="50" t="str">
        <f t="array" ref="AM22">INDEX($AJ$1:$AJ$50,SMALL(IF($AK$1:$AK$50=$AL22,ROW($AK$1:$AK$50)),COUNTIF($AL$1:$AL22,$AL22)),1)</f>
        <v>Tandridge</v>
      </c>
      <c r="AN22" s="51">
        <f t="shared" si="5"/>
        <v>22</v>
      </c>
      <c r="AQ22" t="s">
        <v>77</v>
      </c>
      <c r="AR22" s="2">
        <f t="shared" si="6"/>
        <v>77</v>
      </c>
      <c r="AS22" s="5">
        <f t="array" ref="AS22">INDEX($AR$1:$AR$91,MATCH(SMALL(COUNTIF($AR$1:$AR$91,"&lt;"&amp;$AR$1:$AR$91),ROW($AR22:$AS22)),COUNTIF($AR$1:$AR$91,"&lt;"&amp;$AR$1:$AR$91),0))</f>
        <v>21</v>
      </c>
      <c r="AT22" s="50" t="str">
        <f t="array" ref="AT22">INDEX($AQ$1:$AQ$91,SMALL(IF($AR$1:$AR$91=$AS22,ROW($AR$1:$AR$91)),COUNTIF($AS$1:$AS22,$AS22)),1)</f>
        <v>Middlesbrough</v>
      </c>
      <c r="AU22" s="52">
        <f t="shared" si="7"/>
        <v>21</v>
      </c>
    </row>
    <row r="23" spans="1:47" ht="14.4" x14ac:dyDescent="0.3">
      <c r="A23" s="22" t="s">
        <v>379</v>
      </c>
      <c r="B23" s="23" t="s">
        <v>272</v>
      </c>
      <c r="C23" s="22" t="str">
        <f>IFERROR(IFERROR(VLOOKUP(B23,classifications!$A$3:$B$330,2,FALSE),VLOOKUP(B23,'higher class'!$A$2:$B$33,2,FALSE)),"")</f>
        <v>Urban with Major Conurbation</v>
      </c>
      <c r="D23" s="22" t="str">
        <f>VLOOKUP(B23,region!$A$1:$B$344,2,FALSE)</f>
        <v>NE</v>
      </c>
      <c r="E23" s="17">
        <f>VLOOKUP(B23,anxietyALL!$B$8:$N$431,VLOOKUP(frontsheet!$B$11,years!$A$1:$B$12,2,FALSE),FALSE)</f>
        <v>3.4</v>
      </c>
      <c r="F23" s="9"/>
      <c r="G23" s="9"/>
      <c r="H23" s="9"/>
      <c r="I23" s="21"/>
      <c r="M23" t="s">
        <v>25</v>
      </c>
      <c r="N23" t="str">
        <f>VLOOKUP(M23,class!A$1:B$370,2,FALSE)</f>
        <v>London borough</v>
      </c>
      <c r="O23" s="22" t="str">
        <f>IFERROR(IFERROR(VLOOKUP(M23,classifications!$A$3:$B$340,2,FALSE),VLOOKUP(N23,'higher class'!$A$2:$B$33,2,FALSE)),"")</f>
        <v>Urban with Major Conurbation</v>
      </c>
      <c r="P23" s="7">
        <f t="shared" si="8"/>
        <v>3.08</v>
      </c>
      <c r="Q23" s="49">
        <f t="shared" si="9"/>
        <v>14</v>
      </c>
      <c r="R23" s="49">
        <f t="shared" si="10"/>
        <v>14</v>
      </c>
      <c r="V23" t="s">
        <v>189</v>
      </c>
      <c r="W23" s="3">
        <f t="shared" si="0"/>
        <v>3</v>
      </c>
      <c r="X23" s="5">
        <f t="array" ref="X23">INDEX($W$1:$W$42,MATCH(SMALL(COUNTIF($W$1:$W$42,"&lt;"&amp;$W$1:$W$42),ROW($W23:$X23)),COUNTIF($W$1:$W$42,"&lt;"&amp;$W$1:$W$42),0))</f>
        <v>23</v>
      </c>
      <c r="Y23" s="50" t="str">
        <f t="array" ref="Y23">INDEX($V$1:$V$42,SMALL(IF($W$1:$W$42=$X23,ROW($W$1:$W$42)),COUNTIF($X$1:$X23,$X23)),1)</f>
        <v>Cotswold</v>
      </c>
      <c r="Z23" s="51">
        <f t="shared" si="1"/>
        <v>23</v>
      </c>
      <c r="AC23" t="s">
        <v>233</v>
      </c>
      <c r="AD23" s="2">
        <f t="shared" si="2"/>
        <v>36</v>
      </c>
      <c r="AE23" s="5">
        <f t="array" ref="AE23">INDEX($AD$1:$AD$41,MATCH(SMALL(COUNTIF($AD$1:$AD$41,"&lt;"&amp;$AD$1:$AD$41),ROW($AD23:$AE23)),COUNTIF($AD$1:$AD$41,"&lt;"&amp;$AD$1:$AD$41),0))</f>
        <v>23</v>
      </c>
      <c r="AF23" s="50" t="str">
        <f t="array" ref="AF23">INDEX($AC$1:$AC$41,SMALL(IF($AD$1:$AD$41=$AE23,ROW($AD$1:$AD$41)),COUNTIF($AE$1:$AE23,$AE23)),1)</f>
        <v>East Devon</v>
      </c>
      <c r="AG23" s="51">
        <f t="shared" si="3"/>
        <v>23</v>
      </c>
      <c r="AJ23" t="s">
        <v>103</v>
      </c>
      <c r="AK23" s="2">
        <f t="shared" si="4"/>
        <v>43</v>
      </c>
      <c r="AL23" s="5">
        <f t="array" ref="AL23">INDEX($AK$1:$AK$50,MATCH(SMALL(COUNTIF($AK$1:$AK$50,"&lt;"&amp;$AK$1:$AK$50),ROW($AK23:$AL23)),COUNTIF($AK$1:$AK$50,"&lt;"&amp;$AK$1:$AK$50),0))</f>
        <v>22</v>
      </c>
      <c r="AM23" s="50" t="str">
        <f t="array" ref="AM23">INDEX($AJ$1:$AJ$50,SMALL(IF($AK$1:$AK$50=$AL23,ROW($AK$1:$AK$50)),COUNTIF($AL$1:$AL23,$AL23)),1)</f>
        <v>West Berkshire</v>
      </c>
      <c r="AN23" s="51">
        <f t="shared" si="5"/>
        <v>22</v>
      </c>
      <c r="AQ23" t="s">
        <v>80</v>
      </c>
      <c r="AR23" s="2">
        <f t="shared" si="6"/>
        <v>58</v>
      </c>
      <c r="AS23" s="5">
        <f t="array" ref="AS23">INDEX($AR$1:$AR$91,MATCH(SMALL(COUNTIF($AR$1:$AR$91,"&lt;"&amp;$AR$1:$AR$91),ROW($AR23:$AS23)),COUNTIF($AR$1:$AR$91,"&lt;"&amp;$AR$1:$AR$91),0))</f>
        <v>23</v>
      </c>
      <c r="AT23" s="50" t="str">
        <f t="array" ref="AT23">INDEX($AQ$1:$AQ$91,SMALL(IF($AR$1:$AR$91=$AS23,ROW($AR$1:$AR$91)),COUNTIF($AS$1:$AS23,$AS23)),1)</f>
        <v>Guildford</v>
      </c>
      <c r="AU23" s="52">
        <f t="shared" si="7"/>
        <v>23</v>
      </c>
    </row>
    <row r="24" spans="1:47" ht="14.4" x14ac:dyDescent="0.3">
      <c r="A24" s="22"/>
      <c r="B24" s="23"/>
      <c r="C24" s="22"/>
      <c r="D24" s="22"/>
      <c r="E24" s="9"/>
      <c r="F24" s="9"/>
      <c r="G24" s="9"/>
      <c r="H24" s="9"/>
      <c r="I24" s="21"/>
      <c r="M24" t="s">
        <v>26</v>
      </c>
      <c r="N24" t="str">
        <f>VLOOKUP(M24,class!A$1:B$370,2,FALSE)</f>
        <v>Metropolitan district</v>
      </c>
      <c r="O24" s="22" t="str">
        <f>IFERROR(IFERROR(VLOOKUP(M24,classifications!$A$3:$B$340,2,FALSE),VLOOKUP(N24,'higher class'!$A$2:$B$33,2,FALSE)),"")</f>
        <v>Urban with Major Conurbation</v>
      </c>
      <c r="P24" s="7">
        <f t="shared" si="8"/>
        <v>3.43</v>
      </c>
      <c r="Q24" s="49">
        <f t="shared" si="9"/>
        <v>46</v>
      </c>
      <c r="R24" s="49">
        <f t="shared" si="10"/>
        <v>46</v>
      </c>
      <c r="V24" t="s">
        <v>191</v>
      </c>
      <c r="W24" s="3">
        <f t="shared" si="0"/>
        <v>30</v>
      </c>
      <c r="X24" s="5">
        <f t="array" ref="X24">INDEX($W$1:$W$42,MATCH(SMALL(COUNTIF($W$1:$W$42,"&lt;"&amp;$W$1:$W$42),ROW($W24:$X24)),COUNTIF($W$1:$W$42,"&lt;"&amp;$W$1:$W$42),0))</f>
        <v>24</v>
      </c>
      <c r="Y24" s="50" t="str">
        <f t="array" ref="Y24">INDEX($V$1:$V$42,SMALL(IF($W$1:$W$42=$X24,ROW($W$1:$W$42)),COUNTIF($X$1:$X24,$X24)),1)</f>
        <v>South Oxfordshire</v>
      </c>
      <c r="Z24" s="51">
        <f t="shared" si="1"/>
        <v>24</v>
      </c>
      <c r="AC24" t="s">
        <v>236</v>
      </c>
      <c r="AD24" s="2">
        <f t="shared" si="2"/>
        <v>9</v>
      </c>
      <c r="AE24" s="5">
        <f t="array" ref="AE24">INDEX($AD$1:$AD$41,MATCH(SMALL(COUNTIF($AD$1:$AD$41,"&lt;"&amp;$AD$1:$AD$41),ROW($AD24:$AE24)),COUNTIF($AD$1:$AD$41,"&lt;"&amp;$AD$1:$AD$41),0))</f>
        <v>24</v>
      </c>
      <c r="AF24" s="50" t="str">
        <f t="array" ref="AF24">INDEX($AC$1:$AC$41,SMALL(IF($AD$1:$AD$41=$AE24,ROW($AD$1:$AD$41)),COUNTIF($AE$1:$AE24,$AE24)),1)</f>
        <v>Central Bedfordshire</v>
      </c>
      <c r="AG24" s="51">
        <f t="shared" si="3"/>
        <v>24</v>
      </c>
      <c r="AJ24" t="s">
        <v>117</v>
      </c>
      <c r="AK24" s="2">
        <f t="shared" si="4"/>
        <v>8</v>
      </c>
      <c r="AL24" s="5">
        <f t="array" ref="AL24">INDEX($AK$1:$AK$50,MATCH(SMALL(COUNTIF($AK$1:$AK$50,"&lt;"&amp;$AK$1:$AK$50),ROW($AK24:$AL24)),COUNTIF($AK$1:$AK$50,"&lt;"&amp;$AK$1:$AK$50),0))</f>
        <v>24</v>
      </c>
      <c r="AM24" s="50" t="str">
        <f t="array" ref="AM24">INDEX($AJ$1:$AJ$50,SMALL(IF($AK$1:$AK$50=$AL24,ROW($AK$1:$AK$50)),COUNTIF($AL$1:$AL24,$AL24)),1)</f>
        <v>Tunbridge Wells</v>
      </c>
      <c r="AN24" s="51">
        <f t="shared" si="5"/>
        <v>24</v>
      </c>
      <c r="AQ24" t="s">
        <v>83</v>
      </c>
      <c r="AR24" s="2">
        <f t="shared" si="6"/>
        <v>73</v>
      </c>
      <c r="AS24" s="5">
        <f t="array" ref="AS24">INDEX($AR$1:$AR$91,MATCH(SMALL(COUNTIF($AR$1:$AR$91,"&lt;"&amp;$AR$1:$AR$91),ROW($AR24:$AS24)),COUNTIF($AR$1:$AR$91,"&lt;"&amp;$AR$1:$AR$91),0))</f>
        <v>23</v>
      </c>
      <c r="AT24" s="50" t="str">
        <f t="array" ref="AT24">INDEX($AQ$1:$AQ$91,SMALL(IF($AR$1:$AR$91=$AS24,ROW($AR$1:$AR$91)),COUNTIF($AS$1:$AS24,$AS24)),1)</f>
        <v>Tamworth</v>
      </c>
      <c r="AU24" s="52">
        <f t="shared" si="7"/>
        <v>23</v>
      </c>
    </row>
    <row r="25" spans="1:47" ht="14.4" x14ac:dyDescent="0.3">
      <c r="A25" s="19" t="s">
        <v>380</v>
      </c>
      <c r="B25" s="20" t="s">
        <v>381</v>
      </c>
      <c r="C25" s="45"/>
      <c r="D25" s="45"/>
      <c r="E25" s="17"/>
      <c r="F25" s="9"/>
      <c r="G25" s="9"/>
      <c r="H25" s="9"/>
      <c r="I25" s="21"/>
      <c r="M25" t="s">
        <v>27</v>
      </c>
      <c r="N25" t="str">
        <f>VLOOKUP(M25,class!A$1:B$370,2,FALSE)</f>
        <v>Shire district</v>
      </c>
      <c r="O25" s="22" t="str">
        <f>IFERROR(IFERROR(VLOOKUP(M25,classifications!$A$3:$B$340,2,FALSE),VLOOKUP(N25,'higher class'!$A$2:$B$33,2,FALSE)),"")</f>
        <v>Urban with City and Town</v>
      </c>
      <c r="P25" s="7">
        <f t="shared" si="8"/>
        <v>3.45</v>
      </c>
      <c r="Q25" s="49">
        <f t="shared" si="9"/>
        <v>65</v>
      </c>
      <c r="R25" s="49">
        <f t="shared" si="10"/>
        <v>65</v>
      </c>
      <c r="V25" t="s">
        <v>194</v>
      </c>
      <c r="W25" s="3">
        <f t="shared" si="0"/>
        <v>8</v>
      </c>
      <c r="X25" s="5">
        <f t="array" ref="X25">INDEX($W$1:$W$42,MATCH(SMALL(COUNTIF($W$1:$W$42,"&lt;"&amp;$W$1:$W$42),ROW($W25:$X25)),COUNTIF($W$1:$W$42,"&lt;"&amp;$W$1:$W$42),0))</f>
        <v>25</v>
      </c>
      <c r="Y25" s="50" t="str">
        <f t="array" ref="Y25">INDEX($V$1:$V$42,SMALL(IF($W$1:$W$42=$X25,ROW($W$1:$W$42)),COUNTIF($X$1:$X25,$X25)),1)</f>
        <v>Hambleton</v>
      </c>
      <c r="Z25" s="51">
        <f t="shared" si="1"/>
        <v>25</v>
      </c>
      <c r="AC25" t="s">
        <v>238</v>
      </c>
      <c r="AD25" s="2">
        <f t="shared" si="2"/>
        <v>8</v>
      </c>
      <c r="AE25" s="5">
        <f t="array" ref="AE25">INDEX($AD$1:$AD$41,MATCH(SMALL(COUNTIF($AD$1:$AD$41,"&lt;"&amp;$AD$1:$AD$41),ROW($AD25:$AE25)),COUNTIF($AD$1:$AD$41,"&lt;"&amp;$AD$1:$AD$41),0))</f>
        <v>25</v>
      </c>
      <c r="AF25" s="50" t="str">
        <f t="array" ref="AF25">INDEX($AC$1:$AC$41,SMALL(IF($AD$1:$AD$41=$AE25,ROW($AD$1:$AD$41)),COUNTIF($AE$1:$AE25,$AE25)),1)</f>
        <v>Rushcliffe</v>
      </c>
      <c r="AG25" s="51">
        <f t="shared" si="3"/>
        <v>25</v>
      </c>
      <c r="AJ25" t="s">
        <v>127</v>
      </c>
      <c r="AK25" s="2">
        <f t="shared" si="4"/>
        <v>16</v>
      </c>
      <c r="AL25" s="5">
        <f t="array" ref="AL25">INDEX($AK$1:$AK$50,MATCH(SMALL(COUNTIF($AK$1:$AK$50,"&lt;"&amp;$AK$1:$AK$50),ROW($AK25:$AL25)),COUNTIF($AK$1:$AK$50,"&lt;"&amp;$AK$1:$AK$50),0))</f>
        <v>25</v>
      </c>
      <c r="AM25" s="50" t="str">
        <f t="array" ref="AM25">INDEX($AJ$1:$AJ$50,SMALL(IF($AK$1:$AK$50=$AL25,ROW($AK$1:$AK$50)),COUNTIF($AL$1:$AL25,$AL25)),1)</f>
        <v>Hart</v>
      </c>
      <c r="AN25" s="51">
        <f t="shared" si="5"/>
        <v>25</v>
      </c>
      <c r="AQ25" t="s">
        <v>98</v>
      </c>
      <c r="AR25" s="2">
        <f t="shared" si="6"/>
        <v>78</v>
      </c>
      <c r="AS25" s="5">
        <f t="array" ref="AS25">INDEX($AR$1:$AR$91,MATCH(SMALL(COUNTIF($AR$1:$AR$91,"&lt;"&amp;$AR$1:$AR$91),ROW($AR25:$AS25)),COUNTIF($AR$1:$AR$91,"&lt;"&amp;$AR$1:$AR$91),0))</f>
        <v>25</v>
      </c>
      <c r="AT25" s="50" t="str">
        <f t="array" ref="AT25">INDEX($AQ$1:$AQ$91,SMALL(IF($AR$1:$AR$91=$AS25,ROW($AR$1:$AR$91)),COUNTIF($AS$1:$AS25,$AS25)),1)</f>
        <v>Ipswich</v>
      </c>
      <c r="AU25" s="52">
        <f t="shared" si="7"/>
        <v>25</v>
      </c>
    </row>
    <row r="26" spans="1:47" ht="14.4" x14ac:dyDescent="0.3">
      <c r="A26" s="22" t="s">
        <v>382</v>
      </c>
      <c r="B26" s="23" t="s">
        <v>28</v>
      </c>
      <c r="C26" s="22" t="str">
        <f>IFERROR(IFERROR(VLOOKUP(B26,classifications!$A$3:$B$330,2,FALSE),VLOOKUP(B26,'higher class'!$A$2:$B$33,2,FALSE)),"")</f>
        <v>Urban with City and Town</v>
      </c>
      <c r="D26" s="22" t="str">
        <f>VLOOKUP(B26,region!$A$1:$B$344,2,FALSE)</f>
        <v>NW</v>
      </c>
      <c r="E26" s="17">
        <f>VLOOKUP(B26,anxietyALL!$B$8:$N$431,VLOOKUP(frontsheet!$B$11,years!$A$1:$B$12,2,FALSE),FALSE)</f>
        <v>3.07</v>
      </c>
      <c r="F26" s="9"/>
      <c r="G26" s="9"/>
      <c r="H26" s="9"/>
      <c r="I26" s="21"/>
      <c r="M26" t="s">
        <v>28</v>
      </c>
      <c r="N26" t="str">
        <f>VLOOKUP(M26,class!A$1:B$370,2,FALSE)</f>
        <v>Unitary authority</v>
      </c>
      <c r="O26" s="22" t="str">
        <f>IFERROR(IFERROR(VLOOKUP(M26,classifications!$A$3:$B$340,2,FALSE),VLOOKUP(N26,'higher class'!$A$2:$B$33,2,FALSE)),"")</f>
        <v>Urban with City and Town</v>
      </c>
      <c r="P26" s="7">
        <f t="shared" si="8"/>
        <v>3.07</v>
      </c>
      <c r="Q26" s="49">
        <f t="shared" si="9"/>
        <v>21</v>
      </c>
      <c r="R26" s="49">
        <f t="shared" si="10"/>
        <v>21</v>
      </c>
      <c r="V26" t="s">
        <v>216</v>
      </c>
      <c r="W26" s="3">
        <f t="shared" si="0"/>
        <v>19</v>
      </c>
      <c r="X26" s="5">
        <f t="array" ref="X26">INDEX($W$1:$W$42,MATCH(SMALL(COUNTIF($W$1:$W$42,"&lt;"&amp;$W$1:$W$42),ROW($W26:$X26)),COUNTIF($W$1:$W$42,"&lt;"&amp;$W$1:$W$42),0))</f>
        <v>25</v>
      </c>
      <c r="Y26" s="50" t="str">
        <f t="array" ref="Y26">INDEX($V$1:$V$42,SMALL(IF($W$1:$W$42=$X26,ROW($W$1:$W$42)),COUNTIF($X$1:$X26,$X26)),1)</f>
        <v>Wychavon</v>
      </c>
      <c r="Z26" s="51">
        <f t="shared" si="1"/>
        <v>25</v>
      </c>
      <c r="AC26" t="s">
        <v>242</v>
      </c>
      <c r="AD26" s="2">
        <f t="shared" si="2"/>
        <v>33</v>
      </c>
      <c r="AE26" s="5">
        <f t="array" ref="AE26">INDEX($AD$1:$AD$41,MATCH(SMALL(COUNTIF($AD$1:$AD$41,"&lt;"&amp;$AD$1:$AD$41),ROW($AD26:$AE26)),COUNTIF($AD$1:$AD$41,"&lt;"&amp;$AD$1:$AD$41),0))</f>
        <v>26</v>
      </c>
      <c r="AF26" s="50" t="str">
        <f t="array" ref="AF26">INDEX($AC$1:$AC$41,SMALL(IF($AD$1:$AD$41=$AE26,ROW($AD$1:$AD$41)),COUNTIF($AE$1:$AE26,$AE26)),1)</f>
        <v>East Riding of Yorkshire</v>
      </c>
      <c r="AG26" s="51">
        <f t="shared" si="3"/>
        <v>26</v>
      </c>
      <c r="AJ26" t="s">
        <v>129</v>
      </c>
      <c r="AK26" s="2">
        <f t="shared" si="4"/>
        <v>25</v>
      </c>
      <c r="AL26" s="5">
        <f t="array" ref="AL26">INDEX($AK$1:$AK$50,MATCH(SMALL(COUNTIF($AK$1:$AK$50,"&lt;"&amp;$AK$1:$AK$50),ROW($AK26:$AL26)),COUNTIF($AK$1:$AK$50,"&lt;"&amp;$AK$1:$AK$50),0))</f>
        <v>25</v>
      </c>
      <c r="AM26" s="50" t="str">
        <f t="array" ref="AM26">INDEX($AJ$1:$AJ$50,SMALL(IF($AK$1:$AK$50=$AL26,ROW($AK$1:$AK$50)),COUNTIF($AL$1:$AL26,$AL26)),1)</f>
        <v>Test Valley</v>
      </c>
      <c r="AN26" s="51">
        <f t="shared" si="5"/>
        <v>25</v>
      </c>
      <c r="AQ26" t="s">
        <v>99</v>
      </c>
      <c r="AR26" s="2">
        <f t="shared" si="6"/>
        <v>67</v>
      </c>
      <c r="AS26" s="5">
        <f t="array" ref="AS26">INDEX($AR$1:$AR$91,MATCH(SMALL(COUNTIF($AR$1:$AR$91,"&lt;"&amp;$AR$1:$AR$91),ROW($AR26:$AS26)),COUNTIF($AR$1:$AR$91,"&lt;"&amp;$AR$1:$AR$91),0))</f>
        <v>26</v>
      </c>
      <c r="AT26" s="50" t="str">
        <f t="array" ref="AT26">INDEX($AQ$1:$AQ$91,SMALL(IF($AR$1:$AR$91=$AS26,ROW($AR$1:$AR$91)),COUNTIF($AS$1:$AS26,$AS26)),1)</f>
        <v>Bournemouth, Christchurch and Poole</v>
      </c>
      <c r="AU26" s="52">
        <f t="shared" si="7"/>
        <v>26</v>
      </c>
    </row>
    <row r="27" spans="1:47" ht="14.4" x14ac:dyDescent="0.3">
      <c r="A27" s="22" t="s">
        <v>383</v>
      </c>
      <c r="B27" s="23" t="s">
        <v>29</v>
      </c>
      <c r="C27" s="22" t="str">
        <f>IFERROR(IFERROR(VLOOKUP(B27,classifications!$A$3:$B$330,2,FALSE),VLOOKUP(B27,'higher class'!$A$2:$B$33,2,FALSE)),"")</f>
        <v>Urban with City and Town</v>
      </c>
      <c r="D27" s="22" t="str">
        <f>VLOOKUP(B27,region!$A$1:$B$344,2,FALSE)</f>
        <v>NW</v>
      </c>
      <c r="E27" s="17">
        <f>VLOOKUP(B27,anxietyALL!$B$8:$N$431,VLOOKUP(frontsheet!$B$11,years!$A$1:$B$12,2,FALSE),FALSE)</f>
        <v>3.5</v>
      </c>
      <c r="F27" s="9"/>
      <c r="G27" s="9"/>
      <c r="H27" s="9"/>
      <c r="I27" s="21"/>
      <c r="M27" t="s">
        <v>29</v>
      </c>
      <c r="N27" t="str">
        <f>VLOOKUP(M27,class!A$1:B$370,2,FALSE)</f>
        <v>Unitary authority</v>
      </c>
      <c r="O27" s="22" t="str">
        <f>IFERROR(IFERROR(VLOOKUP(M27,classifications!$A$3:$B$340,2,FALSE),VLOOKUP(N27,'higher class'!$A$2:$B$33,2,FALSE)),"")</f>
        <v>Urban with City and Town</v>
      </c>
      <c r="P27" s="7">
        <f t="shared" si="8"/>
        <v>3.5</v>
      </c>
      <c r="Q27" s="49">
        <f t="shared" si="9"/>
        <v>70</v>
      </c>
      <c r="R27" s="49">
        <f t="shared" si="10"/>
        <v>70</v>
      </c>
      <c r="V27" t="s">
        <v>218</v>
      </c>
      <c r="W27" s="3">
        <f t="shared" si="0"/>
        <v>40</v>
      </c>
      <c r="X27" s="5">
        <f t="array" ref="X27">INDEX($W$1:$W$42,MATCH(SMALL(COUNTIF($W$1:$W$42,"&lt;"&amp;$W$1:$W$42),ROW($W27:$X27)),COUNTIF($W$1:$W$42,"&lt;"&amp;$W$1:$W$42),0))</f>
        <v>27</v>
      </c>
      <c r="Y27" s="50" t="str">
        <f t="array" ref="Y27">INDEX($V$1:$V$42,SMALL(IF($W$1:$W$42=$X27,ROW($W$1:$W$42)),COUNTIF($X$1:$X27,$X27)),1)</f>
        <v>Stratford-on-Avon</v>
      </c>
      <c r="Z27" s="51">
        <f t="shared" si="1"/>
        <v>27</v>
      </c>
      <c r="AC27" t="s">
        <v>246</v>
      </c>
      <c r="AD27" s="2">
        <f t="shared" si="2"/>
        <v>2</v>
      </c>
      <c r="AE27" s="5">
        <f t="array" ref="AE27">INDEX($AD$1:$AD$41,MATCH(SMALL(COUNTIF($AD$1:$AD$41,"&lt;"&amp;$AD$1:$AD$41),ROW($AD27:$AE27)),COUNTIF($AD$1:$AD$41,"&lt;"&amp;$AD$1:$AD$41),0))</f>
        <v>26</v>
      </c>
      <c r="AF27" s="50" t="str">
        <f t="array" ref="AF27">INDEX($AC$1:$AC$41,SMALL(IF($AD$1:$AD$41=$AE27,ROW($AD$1:$AD$41)),COUNTIF($AE$1:$AE27,$AE27)),1)</f>
        <v>Hinckley and Bosworth</v>
      </c>
      <c r="AG27" s="51">
        <f t="shared" si="3"/>
        <v>26</v>
      </c>
      <c r="AJ27" t="s">
        <v>155</v>
      </c>
      <c r="AK27" s="2">
        <f t="shared" si="4"/>
        <v>46</v>
      </c>
      <c r="AL27" s="5">
        <f t="array" ref="AL27">INDEX($AK$1:$AK$50,MATCH(SMALL(COUNTIF($AK$1:$AK$50,"&lt;"&amp;$AK$1:$AK$50),ROW($AK27:$AL27)),COUNTIF($AK$1:$AK$50,"&lt;"&amp;$AK$1:$AK$50),0))</f>
        <v>27</v>
      </c>
      <c r="AM27" s="50" t="str">
        <f t="array" ref="AM27">INDEX($AJ$1:$AJ$50,SMALL(IF($AK$1:$AK$50=$AL27,ROW($AK$1:$AK$50)),COUNTIF($AL$1:$AL27,$AL27)),1)</f>
        <v>East Staffordshire</v>
      </c>
      <c r="AN27" s="51">
        <f t="shared" si="5"/>
        <v>27</v>
      </c>
      <c r="AQ27" t="s">
        <v>106</v>
      </c>
      <c r="AR27" s="2">
        <f t="shared" si="6"/>
        <v>49</v>
      </c>
      <c r="AS27" s="5">
        <f t="array" ref="AS27">INDEX($AR$1:$AR$91,MATCH(SMALL(COUNTIF($AR$1:$AR$91,"&lt;"&amp;$AR$1:$AR$91),ROW($AR27:$AS27)),COUNTIF($AR$1:$AR$91,"&lt;"&amp;$AR$1:$AR$91),0))</f>
        <v>26</v>
      </c>
      <c r="AT27" s="50" t="str">
        <f t="array" ref="AT27">INDEX($AQ$1:$AQ$91,SMALL(IF($AR$1:$AR$91=$AS27,ROW($AR$1:$AR$91)),COUNTIF($AS$1:$AS27,$AS27)),1)</f>
        <v>Castle Point</v>
      </c>
      <c r="AU27" s="52">
        <f t="shared" si="7"/>
        <v>26</v>
      </c>
    </row>
    <row r="28" spans="1:47" ht="14.4" x14ac:dyDescent="0.3">
      <c r="A28" s="22" t="s">
        <v>384</v>
      </c>
      <c r="B28" s="23" t="s">
        <v>61</v>
      </c>
      <c r="C28" s="22" t="str">
        <f>IFERROR(IFERROR(VLOOKUP(B28,classifications!$A$3:$B$330,2,FALSE),VLOOKUP(B28,'higher class'!$A$2:$B$33,2,FALSE)),"")</f>
        <v>Urban with Significant Rural (rural including hub towns 26-49%)</v>
      </c>
      <c r="D28" s="22" t="str">
        <f>VLOOKUP(B28,region!$A$1:$B$344,2,FALSE)</f>
        <v>NW</v>
      </c>
      <c r="E28" s="17">
        <f>VLOOKUP(B28,anxietyALL!$B$8:$N$431,VLOOKUP(frontsheet!$B$11,years!$A$1:$B$12,2,FALSE),FALSE)</f>
        <v>3.27</v>
      </c>
      <c r="F28" s="9"/>
      <c r="G28" s="9"/>
      <c r="H28" s="9"/>
      <c r="I28" s="21"/>
      <c r="M28" t="s">
        <v>30</v>
      </c>
      <c r="N28" t="str">
        <f>VLOOKUP(M28,class!A$1:B$370,2,FALSE)</f>
        <v>Shire district</v>
      </c>
      <c r="O28" s="22" t="str">
        <f>IFERROR(IFERROR(VLOOKUP(M28,classifications!$A$3:$B$340,2,FALSE),VLOOKUP(N28,'higher class'!$A$2:$B$33,2,FALSE)),"")</f>
        <v>Urban with Significant Rural (rural including hub towns 26-49%)</v>
      </c>
      <c r="P28" s="7">
        <f t="shared" si="8"/>
        <v>3.17</v>
      </c>
      <c r="Q28" s="49">
        <f t="shared" si="9"/>
        <v>29</v>
      </c>
      <c r="R28" s="49">
        <f t="shared" si="10"/>
        <v>29</v>
      </c>
      <c r="V28" t="s">
        <v>228</v>
      </c>
      <c r="W28" s="3">
        <f t="shared" si="0"/>
        <v>15</v>
      </c>
      <c r="X28" s="5">
        <f t="array" ref="X28">INDEX($W$1:$W$42,MATCH(SMALL(COUNTIF($W$1:$W$42,"&lt;"&amp;$W$1:$W$42),ROW($W28:$X28)),COUNTIF($W$1:$W$42,"&lt;"&amp;$W$1:$W$42),0))</f>
        <v>28</v>
      </c>
      <c r="Y28" s="50" t="str">
        <f t="array" ref="Y28">INDEX($V$1:$V$42,SMALL(IF($W$1:$W$42=$X28,ROW($W$1:$W$42)),COUNTIF($X$1:$X28,$X28)),1)</f>
        <v>Wealden</v>
      </c>
      <c r="Z28" s="51">
        <f t="shared" si="1"/>
        <v>28</v>
      </c>
      <c r="AC28" t="s">
        <v>247</v>
      </c>
      <c r="AD28" s="2">
        <f t="shared" si="2"/>
        <v>17</v>
      </c>
      <c r="AE28" s="5">
        <f t="array" ref="AE28">INDEX($AD$1:$AD$41,MATCH(SMALL(COUNTIF($AD$1:$AD$41,"&lt;"&amp;$AD$1:$AD$41),ROW($AD28:$AE28)),COUNTIF($AD$1:$AD$41,"&lt;"&amp;$AD$1:$AD$41),0))</f>
        <v>28</v>
      </c>
      <c r="AF28" s="50" t="str">
        <f t="array" ref="AF28">INDEX($AC$1:$AC$41,SMALL(IF($AD$1:$AD$41=$AE28,ROW($AD$1:$AD$41)),COUNTIF($AE$1:$AE28,$AE28)),1)</f>
        <v>Teignbridge</v>
      </c>
      <c r="AG28" s="51">
        <f t="shared" si="3"/>
        <v>28</v>
      </c>
      <c r="AJ28" t="s">
        <v>158</v>
      </c>
      <c r="AK28" s="2">
        <f t="shared" si="4"/>
        <v>18</v>
      </c>
      <c r="AL28" s="5">
        <f t="array" ref="AL28">INDEX($AK$1:$AK$50,MATCH(SMALL(COUNTIF($AK$1:$AK$50,"&lt;"&amp;$AK$1:$AK$50),ROW($AK28:$AL28)),COUNTIF($AK$1:$AK$50,"&lt;"&amp;$AK$1:$AK$50),0))</f>
        <v>28</v>
      </c>
      <c r="AM28" s="50" t="str">
        <f t="array" ref="AM28">INDEX($AJ$1:$AJ$50,SMALL(IF($AK$1:$AK$50=$AL28,ROW($AK$1:$AK$50)),COUNTIF($AL$1:$AL28,$AL28)),1)</f>
        <v>Brentwood</v>
      </c>
      <c r="AN28" s="51">
        <f t="shared" si="5"/>
        <v>28</v>
      </c>
      <c r="AQ28" t="s">
        <v>107</v>
      </c>
      <c r="AR28" s="2">
        <f t="shared" si="6"/>
        <v>9</v>
      </c>
      <c r="AS28" s="5">
        <f t="array" ref="AS28">INDEX($AR$1:$AR$91,MATCH(SMALL(COUNTIF($AR$1:$AR$91,"&lt;"&amp;$AR$1:$AR$91),ROW($AR28:$AS28)),COUNTIF($AR$1:$AR$91,"&lt;"&amp;$AR$1:$AR$91),0))</f>
        <v>28</v>
      </c>
      <c r="AT28" s="50" t="str">
        <f t="array" ref="AT28">INDEX($AQ$1:$AQ$91,SMALL(IF($AR$1:$AR$91=$AS28,ROW($AR$1:$AR$91)),COUNTIF($AS$1:$AS28,$AS28)),1)</f>
        <v>Lincoln</v>
      </c>
      <c r="AU28" s="52">
        <f t="shared" si="7"/>
        <v>28</v>
      </c>
    </row>
    <row r="29" spans="1:47" ht="14.4" x14ac:dyDescent="0.3">
      <c r="A29" s="22" t="s">
        <v>385</v>
      </c>
      <c r="B29" s="23" t="s">
        <v>62</v>
      </c>
      <c r="C29" s="22" t="str">
        <f>IFERROR(IFERROR(VLOOKUP(B29,classifications!$A$3:$B$330,2,FALSE),VLOOKUP(B29,'higher class'!$A$2:$B$33,2,FALSE)),"")</f>
        <v>Urban with Significant Rural (rural including hub towns 26-49%)</v>
      </c>
      <c r="D29" s="22" t="str">
        <f>VLOOKUP(B29,region!$A$1:$B$344,2,FALSE)</f>
        <v>NW</v>
      </c>
      <c r="E29" s="17">
        <f>VLOOKUP(B29,anxietyALL!$B$8:$N$431,VLOOKUP(frontsheet!$B$11,years!$A$1:$B$12,2,FALSE),FALSE)</f>
        <v>3.09</v>
      </c>
      <c r="F29" s="9"/>
      <c r="G29" s="9"/>
      <c r="H29" s="9"/>
      <c r="I29" s="21"/>
      <c r="M29" t="s">
        <v>31</v>
      </c>
      <c r="N29" t="str">
        <f>VLOOKUP(M29,class!A$1:B$370,2,FALSE)</f>
        <v>Metropolitan district</v>
      </c>
      <c r="O29" s="22" t="str">
        <f>IFERROR(IFERROR(VLOOKUP(M29,classifications!$A$3:$B$340,2,FALSE),VLOOKUP(N29,'higher class'!$A$2:$B$33,2,FALSE)),"")</f>
        <v>Urban with Major Conurbation</v>
      </c>
      <c r="P29" s="7">
        <f t="shared" si="8"/>
        <v>3.42</v>
      </c>
      <c r="Q29" s="49">
        <f t="shared" si="9"/>
        <v>43</v>
      </c>
      <c r="R29" s="49">
        <f t="shared" si="10"/>
        <v>43</v>
      </c>
      <c r="V29" t="s">
        <v>229</v>
      </c>
      <c r="W29" s="3">
        <f t="shared" si="0"/>
        <v>5</v>
      </c>
      <c r="X29" s="5">
        <f t="array" ref="X29">INDEX($W$1:$W$42,MATCH(SMALL(COUNTIF($W$1:$W$42,"&lt;"&amp;$W$1:$W$42),ROW($W29:$X29)),COUNTIF($W$1:$W$42,"&lt;"&amp;$W$1:$W$42),0))</f>
        <v>29</v>
      </c>
      <c r="Y29" s="50" t="str">
        <f t="array" ref="Y29">INDEX($V$1:$V$42,SMALL(IF($W$1:$W$42=$X29,ROW($W$1:$W$42)),COUNTIF($X$1:$X29,$X29)),1)</f>
        <v>South Norfolk</v>
      </c>
      <c r="Z29" s="51">
        <f t="shared" si="1"/>
        <v>29</v>
      </c>
      <c r="AC29" t="s">
        <v>253</v>
      </c>
      <c r="AD29" s="2">
        <f t="shared" si="2"/>
        <v>16</v>
      </c>
      <c r="AE29" s="5">
        <f t="array" ref="AE29">INDEX($AD$1:$AD$41,MATCH(SMALL(COUNTIF($AD$1:$AD$41,"&lt;"&amp;$AD$1:$AD$41),ROW($AD29:$AE29)),COUNTIF($AD$1:$AD$41,"&lt;"&amp;$AD$1:$AD$41),0))</f>
        <v>29</v>
      </c>
      <c r="AF29" s="50" t="str">
        <f t="array" ref="AF29">INDEX($AC$1:$AC$41,SMALL(IF($AD$1:$AD$41=$AE29,ROW($AD$1:$AD$41)),COUNTIF($AE$1:$AE29,$AE29)),1)</f>
        <v>King's Lynn and West Norfolk</v>
      </c>
      <c r="AG29" s="51">
        <f t="shared" si="3"/>
        <v>29</v>
      </c>
      <c r="AJ29" t="s">
        <v>160</v>
      </c>
      <c r="AK29" s="2">
        <f t="shared" si="4"/>
        <v>7</v>
      </c>
      <c r="AL29" s="5">
        <f t="array" ref="AL29">INDEX($AK$1:$AK$50,MATCH(SMALL(COUNTIF($AK$1:$AK$50,"&lt;"&amp;$AK$1:$AK$50),ROW($AK29:$AL29)),COUNTIF($AK$1:$AK$50,"&lt;"&amp;$AK$1:$AK$50),0))</f>
        <v>29</v>
      </c>
      <c r="AM29" s="50" t="str">
        <f t="array" ref="AM29">INDEX($AJ$1:$AJ$50,SMALL(IF($AK$1:$AK$50=$AL29,ROW($AK$1:$AK$50)),COUNTIF($AL$1:$AL29,$AL29)),1)</f>
        <v>Bolsover</v>
      </c>
      <c r="AN29" s="51">
        <f t="shared" si="5"/>
        <v>29</v>
      </c>
      <c r="AQ29" t="s">
        <v>111</v>
      </c>
      <c r="AR29" s="2">
        <f t="shared" si="6"/>
        <v>2</v>
      </c>
      <c r="AS29" s="5">
        <f t="array" ref="AS29">INDEX($AR$1:$AR$91,MATCH(SMALL(COUNTIF($AR$1:$AR$91,"&lt;"&amp;$AR$1:$AR$91),ROW($AR29:$AS29)),COUNTIF($AR$1:$AR$91,"&lt;"&amp;$AR$1:$AR$91),0))</f>
        <v>28</v>
      </c>
      <c r="AT29" s="50" t="str">
        <f t="array" ref="AT29">INDEX($AQ$1:$AQ$91,SMALL(IF($AR$1:$AR$91=$AS29,ROW($AR$1:$AR$91)),COUNTIF($AS$1:$AS29,$AS29)),1)</f>
        <v>Wokingham</v>
      </c>
      <c r="AU29" s="52">
        <f t="shared" si="7"/>
        <v>28</v>
      </c>
    </row>
    <row r="30" spans="1:47" ht="14.4" x14ac:dyDescent="0.3">
      <c r="A30" s="22" t="s">
        <v>386</v>
      </c>
      <c r="B30" s="23" t="s">
        <v>121</v>
      </c>
      <c r="C30" s="22" t="str">
        <f>IFERROR(IFERROR(VLOOKUP(B30,classifications!$A$3:$B$330,2,FALSE),VLOOKUP(B30,'higher class'!$A$2:$B$33,2,FALSE)),"")</f>
        <v>Urban with City and Town</v>
      </c>
      <c r="D30" s="22" t="str">
        <f>VLOOKUP(B30,region!$A$1:$B$344,2,FALSE)</f>
        <v>NW</v>
      </c>
      <c r="E30" s="17">
        <f>VLOOKUP(B30,anxietyALL!$B$8:$N$431,VLOOKUP(frontsheet!$B$11,years!$A$1:$B$12,2,FALSE),FALSE)</f>
        <v>3.35</v>
      </c>
      <c r="F30" s="9"/>
      <c r="G30" s="9"/>
      <c r="H30" s="9"/>
      <c r="I30" s="21"/>
      <c r="M30" t="s">
        <v>32</v>
      </c>
      <c r="N30" t="str">
        <f>VLOOKUP(M30,class!A$1:B$370,2,FALSE)</f>
        <v>Shire district</v>
      </c>
      <c r="O30" s="22" t="str">
        <f>IFERROR(IFERROR(VLOOKUP(M30,classifications!$A$3:$B$340,2,FALSE),VLOOKUP(N30,'higher class'!$A$2:$B$33,2,FALSE)),"")</f>
        <v>Urban with Significant Rural (rural including hub towns 26-49%)</v>
      </c>
      <c r="P30" s="7" t="str">
        <f t="shared" si="8"/>
        <v>x</v>
      </c>
      <c r="Q30" s="49">
        <f t="shared" si="9"/>
        <v>51</v>
      </c>
      <c r="R30" s="49">
        <f t="shared" si="10"/>
        <v>9999</v>
      </c>
      <c r="V30" t="s">
        <v>235</v>
      </c>
      <c r="W30" s="3">
        <f t="shared" si="0"/>
        <v>10</v>
      </c>
      <c r="X30" s="5">
        <f t="array" ref="X30">INDEX($W$1:$W$42,MATCH(SMALL(COUNTIF($W$1:$W$42,"&lt;"&amp;$W$1:$W$42),ROW($W30:$X30)),COUNTIF($W$1:$W$42,"&lt;"&amp;$W$1:$W$42),0))</f>
        <v>30</v>
      </c>
      <c r="Y30" s="50" t="str">
        <f t="array" ref="Y30">INDEX($V$1:$V$42,SMALL(IF($W$1:$W$42=$X30,ROW($W$1:$W$42)),COUNTIF($X$1:$X30,$X30)),1)</f>
        <v>North Norfolk</v>
      </c>
      <c r="Z30" s="51">
        <f t="shared" si="1"/>
        <v>30</v>
      </c>
      <c r="AC30" t="s">
        <v>1034</v>
      </c>
      <c r="AD30" s="2">
        <f t="shared" si="2"/>
        <v>39</v>
      </c>
      <c r="AE30" s="5">
        <f t="array" ref="AE30">INDEX($AD$1:$AD$41,MATCH(SMALL(COUNTIF($AD$1:$AD$41,"&lt;"&amp;$AD$1:$AD$41),ROW($AD30:$AE30)),COUNTIF($AD$1:$AD$41,"&lt;"&amp;$AD$1:$AD$41),0))</f>
        <v>29</v>
      </c>
      <c r="AF30" s="50" t="str">
        <f t="array" ref="AF30">INDEX($AC$1:$AC$41,SMALL(IF($AD$1:$AD$41=$AE30,ROW($AD$1:$AD$41)),COUNTIF($AE$1:$AE30,$AE30)),1)</f>
        <v>Vale of White Horse</v>
      </c>
      <c r="AG30" s="51">
        <f t="shared" si="3"/>
        <v>29</v>
      </c>
      <c r="AJ30" t="s">
        <v>164</v>
      </c>
      <c r="AK30" s="2">
        <f t="shared" si="4"/>
        <v>16</v>
      </c>
      <c r="AL30" s="5">
        <f t="array" ref="AL30">INDEX($AK$1:$AK$50,MATCH(SMALL(COUNTIF($AK$1:$AK$50,"&lt;"&amp;$AK$1:$AK$50),ROW($AK30:$AL30)),COUNTIF($AK$1:$AK$50,"&lt;"&amp;$AK$1:$AK$50),0))</f>
        <v>30</v>
      </c>
      <c r="AM30" s="50" t="str">
        <f t="array" ref="AM30">INDEX($AJ$1:$AJ$50,SMALL(IF($AK$1:$AK$50=$AL30,ROW($AK$1:$AK$50)),COUNTIF($AL$1:$AL30,$AL30)),1)</f>
        <v>Carlisle</v>
      </c>
      <c r="AN30" s="51">
        <f t="shared" si="5"/>
        <v>30</v>
      </c>
      <c r="AQ30" t="s">
        <v>114</v>
      </c>
      <c r="AR30" s="2">
        <f t="shared" si="6"/>
        <v>1</v>
      </c>
      <c r="AS30" s="5">
        <f t="array" ref="AS30">INDEX($AR$1:$AR$91,MATCH(SMALL(COUNTIF($AR$1:$AR$91,"&lt;"&amp;$AR$1:$AR$91),ROW($AR30:$AS30)),COUNTIF($AR$1:$AR$91,"&lt;"&amp;$AR$1:$AR$91),0))</f>
        <v>30</v>
      </c>
      <c r="AT30" s="50" t="str">
        <f t="array" ref="AT30">INDEX($AQ$1:$AQ$91,SMALL(IF($AR$1:$AR$91=$AS30,ROW($AR$1:$AR$91)),COUNTIF($AS$1:$AS30,$AS30)),1)</f>
        <v>South Gloucestershire</v>
      </c>
      <c r="AU30" s="52">
        <f t="shared" si="7"/>
        <v>30</v>
      </c>
    </row>
    <row r="31" spans="1:47" ht="14.4" x14ac:dyDescent="0.3">
      <c r="A31" s="22" t="s">
        <v>387</v>
      </c>
      <c r="B31" s="23" t="s">
        <v>301</v>
      </c>
      <c r="C31" s="22" t="str">
        <f>IFERROR(IFERROR(VLOOKUP(B31,classifications!$A$3:$B$330,2,FALSE),VLOOKUP(B31,'higher class'!$A$2:$B$33,2,FALSE)),"")</f>
        <v>Urban with City and Town</v>
      </c>
      <c r="D31" s="22" t="str">
        <f>VLOOKUP(B31,region!$A$1:$B$344,2,FALSE)</f>
        <v>NW</v>
      </c>
      <c r="E31" s="17">
        <f>VLOOKUP(B31,anxietyALL!$B$8:$N$431,VLOOKUP(frontsheet!$B$11,years!$A$1:$B$12,2,FALSE),FALSE)</f>
        <v>3.18</v>
      </c>
      <c r="F31" s="9"/>
      <c r="G31" s="9"/>
      <c r="H31" s="9"/>
      <c r="I31" s="21"/>
      <c r="M31" t="s">
        <v>1033</v>
      </c>
      <c r="N31" t="str">
        <f>VLOOKUP(M31,class!A$1:B$370,2,FALSE)</f>
        <v>Unitary authority</v>
      </c>
      <c r="O31" s="22" t="str">
        <f>IFERROR(IFERROR(VLOOKUP(M31,classifications!$A$3:$B$340,2,FALSE),VLOOKUP(N31,'higher class'!$A$2:$B$33,2,FALSE)),"")</f>
        <v>Urban with City and Town</v>
      </c>
      <c r="P31" s="7">
        <f t="shared" si="8"/>
        <v>3.1</v>
      </c>
      <c r="Q31" s="49">
        <f t="shared" si="9"/>
        <v>26</v>
      </c>
      <c r="R31" s="49">
        <f t="shared" si="10"/>
        <v>26</v>
      </c>
      <c r="V31" t="s">
        <v>245</v>
      </c>
      <c r="W31" s="3">
        <f t="shared" si="0"/>
        <v>35</v>
      </c>
      <c r="X31" s="5">
        <f t="array" ref="X31">INDEX($W$1:$W$42,MATCH(SMALL(COUNTIF($W$1:$W$42,"&lt;"&amp;$W$1:$W$42),ROW($W31:$X31)),COUNTIF($W$1:$W$42,"&lt;"&amp;$W$1:$W$42),0))</f>
        <v>31</v>
      </c>
      <c r="Y31" s="50" t="str">
        <f t="array" ref="Y31">INDEX($V$1:$V$42,SMALL(IF($W$1:$W$42=$X31,ROW($W$1:$W$42)),COUNTIF($X$1:$X31,$X31)),1)</f>
        <v>Harborough</v>
      </c>
      <c r="Z31" s="51">
        <f t="shared" si="1"/>
        <v>31</v>
      </c>
      <c r="AC31" t="s">
        <v>264</v>
      </c>
      <c r="AD31" s="2">
        <f t="shared" si="2"/>
        <v>32</v>
      </c>
      <c r="AE31" s="5">
        <f t="array" ref="AE31">INDEX($AD$1:$AD$41,MATCH(SMALL(COUNTIF($AD$1:$AD$41,"&lt;"&amp;$AD$1:$AD$41),ROW($AD31:$AE31)),COUNTIF($AD$1:$AD$41,"&lt;"&amp;$AD$1:$AD$41),0))</f>
        <v>31</v>
      </c>
      <c r="AF31" s="50" t="str">
        <f t="array" ref="AF31">INDEX($AC$1:$AC$41,SMALL(IF($AD$1:$AD$41=$AE31,ROW($AD$1:$AD$41)),COUNTIF($AE$1:$AE31,$AE31)),1)</f>
        <v>Rother</v>
      </c>
      <c r="AG31" s="51">
        <f t="shared" si="3"/>
        <v>31</v>
      </c>
      <c r="AJ31" t="s">
        <v>178</v>
      </c>
      <c r="AK31" s="2">
        <f t="shared" si="4"/>
        <v>32</v>
      </c>
      <c r="AL31" s="5">
        <f t="array" ref="AL31">INDEX($AK$1:$AK$50,MATCH(SMALL(COUNTIF($AK$1:$AK$50,"&lt;"&amp;$AK$1:$AK$50),ROW($AK31:$AL31)),COUNTIF($AK$1:$AK$50,"&lt;"&amp;$AK$1:$AK$50),0))</f>
        <v>31</v>
      </c>
      <c r="AM31" s="50" t="str">
        <f t="array" ref="AM31">INDEX($AJ$1:$AJ$50,SMALL(IF($AK$1:$AK$50=$AL31,ROW($AK$1:$AK$50)),COUNTIF($AL$1:$AL31,$AL31)),1)</f>
        <v>Colchester</v>
      </c>
      <c r="AN31" s="51">
        <f t="shared" si="5"/>
        <v>31</v>
      </c>
      <c r="AQ31" t="s">
        <v>115</v>
      </c>
      <c r="AR31" s="2">
        <f t="shared" si="6"/>
        <v>41</v>
      </c>
      <c r="AS31" s="5">
        <f t="array" ref="AS31">INDEX($AR$1:$AR$91,MATCH(SMALL(COUNTIF($AR$1:$AR$91,"&lt;"&amp;$AR$1:$AR$91),ROW($AR31:$AS31)),COUNTIF($AR$1:$AR$91,"&lt;"&amp;$AR$1:$AR$91),0))</f>
        <v>30</v>
      </c>
      <c r="AT31" s="50" t="str">
        <f t="array" ref="AT31">INDEX($AQ$1:$AQ$91,SMALL(IF($AR$1:$AR$91=$AS31,ROW($AR$1:$AR$91)),COUNTIF($AS$1:$AS31,$AS31)),1)</f>
        <v>Welwyn Hatfield</v>
      </c>
      <c r="AU31" s="52">
        <f t="shared" si="7"/>
        <v>30</v>
      </c>
    </row>
    <row r="32" spans="1:47" ht="14.4" x14ac:dyDescent="0.3">
      <c r="A32" s="22" t="s">
        <v>388</v>
      </c>
      <c r="B32" s="23" t="s">
        <v>333</v>
      </c>
      <c r="C32" s="22" t="str">
        <f>IFERROR(IFERROR(VLOOKUP(B32,classifications!$A$3:$B$330,2,FALSE),VLOOKUP(B32,'higher class'!$A$2:$B$33,2,FALSE)),"")</f>
        <v>Predominantly Rural</v>
      </c>
      <c r="D32" s="22" t="str">
        <f>VLOOKUP(B32,region!$A$1:$B$344,2,FALSE)</f>
        <v>NW</v>
      </c>
      <c r="E32" s="17">
        <f>VLOOKUP(B32,anxietyALL!$B$8:$N$431,VLOOKUP(frontsheet!$B$11,years!$A$1:$B$12,2,FALSE),FALSE)</f>
        <v>3.34</v>
      </c>
      <c r="F32" s="9"/>
      <c r="G32" s="9"/>
      <c r="H32" s="9"/>
      <c r="I32" s="21"/>
      <c r="M32" t="s">
        <v>34</v>
      </c>
      <c r="N32" t="str">
        <f>VLOOKUP(M32,class!A$1:B$370,2,FALSE)</f>
        <v>Unitary authority</v>
      </c>
      <c r="O32" s="22" t="str">
        <f>IFERROR(IFERROR(VLOOKUP(M32,classifications!$A$3:$B$340,2,FALSE),VLOOKUP(N32,'higher class'!$A$2:$B$33,2,FALSE)),"")</f>
        <v>Urban with City and Town</v>
      </c>
      <c r="P32" s="7">
        <f t="shared" si="8"/>
        <v>3.41</v>
      </c>
      <c r="Q32" s="49">
        <f t="shared" si="9"/>
        <v>61</v>
      </c>
      <c r="R32" s="49">
        <f t="shared" si="10"/>
        <v>61</v>
      </c>
      <c r="V32" t="s">
        <v>248</v>
      </c>
      <c r="W32" s="3">
        <f t="shared" si="0"/>
        <v>31</v>
      </c>
      <c r="X32" s="5">
        <f t="array" ref="X32">INDEX($W$1:$W$42,MATCH(SMALL(COUNTIF($W$1:$W$42,"&lt;"&amp;$W$1:$W$42),ROW($W32:$X32)),COUNTIF($W$1:$W$42,"&lt;"&amp;$W$1:$W$42),0))</f>
        <v>31</v>
      </c>
      <c r="Y32" s="50" t="str">
        <f t="array" ref="Y32">INDEX($V$1:$V$42,SMALL(IF($W$1:$W$42=$X32,ROW($W$1:$W$42)),COUNTIF($X$1:$X32,$X32)),1)</f>
        <v>South Lakeland</v>
      </c>
      <c r="Z32" s="51">
        <f t="shared" si="1"/>
        <v>31</v>
      </c>
      <c r="AC32" t="s">
        <v>1032</v>
      </c>
      <c r="AD32" s="2">
        <f t="shared" si="2"/>
        <v>6</v>
      </c>
      <c r="AE32" s="5">
        <f t="array" ref="AE32">INDEX($AD$1:$AD$41,MATCH(SMALL(COUNTIF($AD$1:$AD$41,"&lt;"&amp;$AD$1:$AD$41),ROW($AD32:$AE32)),COUNTIF($AD$1:$AD$41,"&lt;"&amp;$AD$1:$AD$41),0))</f>
        <v>32</v>
      </c>
      <c r="AF32" s="50" t="str">
        <f t="array" ref="AF32">INDEX($AC$1:$AC$41,SMALL(IF($AD$1:$AD$41=$AE32,ROW($AD$1:$AD$41)),COUNTIF($AE$1:$AE32,$AE32)),1)</f>
        <v>Staffordshire Moorlands</v>
      </c>
      <c r="AG32" s="51">
        <f t="shared" si="3"/>
        <v>32</v>
      </c>
      <c r="AJ32" t="s">
        <v>179</v>
      </c>
      <c r="AK32" s="2">
        <f t="shared" si="4"/>
        <v>14</v>
      </c>
      <c r="AL32" s="5">
        <f t="array" ref="AL32">INDEX($AK$1:$AK$50,MATCH(SMALL(COUNTIF($AK$1:$AK$50,"&lt;"&amp;$AK$1:$AK$50),ROW($AK32:$AL32)),COUNTIF($AK$1:$AK$50,"&lt;"&amp;$AK$1:$AK$50),0))</f>
        <v>32</v>
      </c>
      <c r="AM32" s="50" t="str">
        <f t="array" ref="AM32">INDEX($AJ$1:$AJ$50,SMALL(IF($AK$1:$AK$50=$AL32,ROW($AK$1:$AK$50)),COUNTIF($AL$1:$AL32,$AL32)),1)</f>
        <v>Mole Valley</v>
      </c>
      <c r="AN32" s="51">
        <f t="shared" si="5"/>
        <v>32</v>
      </c>
      <c r="AQ32" t="s">
        <v>119</v>
      </c>
      <c r="AR32" s="2">
        <f t="shared" si="6"/>
        <v>23</v>
      </c>
      <c r="AS32" s="5">
        <f t="array" ref="AS32">INDEX($AR$1:$AR$91,MATCH(SMALL(COUNTIF($AR$1:$AR$91,"&lt;"&amp;$AR$1:$AR$91),ROW($AR32:$AS32)),COUNTIF($AR$1:$AR$91,"&lt;"&amp;$AR$1:$AR$91),0))</f>
        <v>32</v>
      </c>
      <c r="AT32" s="50" t="str">
        <f t="array" ref="AT32">INDEX($AQ$1:$AQ$91,SMALL(IF($AR$1:$AR$91=$AS32,ROW($AR$1:$AR$91)),COUNTIF($AS$1:$AS32,$AS32)),1)</f>
        <v>Cheltenham</v>
      </c>
      <c r="AU32" s="52">
        <f t="shared" si="7"/>
        <v>32</v>
      </c>
    </row>
    <row r="33" spans="1:47" ht="14.4" x14ac:dyDescent="0.3">
      <c r="A33" s="22" t="s">
        <v>389</v>
      </c>
      <c r="B33" s="23" t="s">
        <v>4</v>
      </c>
      <c r="C33" s="22" t="str">
        <f>IFERROR(IFERROR(VLOOKUP(B33,classifications!$A$3:$B$330,2,FALSE),VLOOKUP(B33,'higher class'!$A$2:$B$33,2,FALSE)),"")</f>
        <v xml:space="preserve">Mainly Rural (rural including hub towns &gt;=80%) </v>
      </c>
      <c r="D33" s="22" t="str">
        <f>VLOOKUP(B33,region!$A$1:$B$344,2,FALSE)</f>
        <v>NW</v>
      </c>
      <c r="E33" s="17">
        <f>VLOOKUP(B33,anxietyALL!$B$8:$N$431,VLOOKUP(frontsheet!$B$11,years!$A$1:$B$12,2,FALSE),FALSE)</f>
        <v>3.65</v>
      </c>
      <c r="F33" s="9"/>
      <c r="G33" s="9"/>
      <c r="H33" s="9"/>
      <c r="I33" s="21"/>
      <c r="M33" t="s">
        <v>35</v>
      </c>
      <c r="N33" t="str">
        <f>VLOOKUP(M33,class!A$1:B$370,2,FALSE)</f>
        <v>Metropolitan district</v>
      </c>
      <c r="O33" s="22" t="str">
        <f>IFERROR(IFERROR(VLOOKUP(M33,classifications!$A$3:$B$340,2,FALSE),VLOOKUP(N33,'higher class'!$A$2:$B$33,2,FALSE)),"")</f>
        <v>Urban with Major Conurbation</v>
      </c>
      <c r="P33" s="7">
        <f t="shared" si="8"/>
        <v>3.42</v>
      </c>
      <c r="Q33" s="49">
        <f t="shared" si="9"/>
        <v>43</v>
      </c>
      <c r="R33" s="49">
        <f t="shared" si="10"/>
        <v>43</v>
      </c>
      <c r="V33" t="s">
        <v>249</v>
      </c>
      <c r="W33" s="3">
        <f t="shared" si="0"/>
        <v>29</v>
      </c>
      <c r="X33" s="5">
        <f t="array" ref="X33">INDEX($W$1:$W$42,MATCH(SMALL(COUNTIF($W$1:$W$42,"&lt;"&amp;$W$1:$W$42),ROW($W33:$X33)),COUNTIF($W$1:$W$42,"&lt;"&amp;$W$1:$W$42),0))</f>
        <v>33</v>
      </c>
      <c r="Y33" s="50" t="str">
        <f t="array" ref="Y33">INDEX($V$1:$V$42,SMALL(IF($W$1:$W$42=$X33,ROW($W$1:$W$42)),COUNTIF($X$1:$X33,$X33)),1)</f>
        <v>East Hampshire</v>
      </c>
      <c r="Z33" s="51">
        <f t="shared" si="1"/>
        <v>33</v>
      </c>
      <c r="AC33" t="s">
        <v>275</v>
      </c>
      <c r="AD33" s="2">
        <f t="shared" si="2"/>
        <v>11</v>
      </c>
      <c r="AE33" s="5">
        <f t="array" ref="AE33">INDEX($AD$1:$AD$41,MATCH(SMALL(COUNTIF($AD$1:$AD$41,"&lt;"&amp;$AD$1:$AD$41),ROW($AD33:$AE33)),COUNTIF($AD$1:$AD$41,"&lt;"&amp;$AD$1:$AD$41),0))</f>
        <v>33</v>
      </c>
      <c r="AF33" s="50" t="str">
        <f t="array" ref="AF33">INDEX($AC$1:$AC$41,SMALL(IF($AD$1:$AD$41=$AE33,ROW($AD$1:$AD$41)),COUNTIF($AE$1:$AE33,$AE33)),1)</f>
        <v>South Cambridgeshire</v>
      </c>
      <c r="AG33" s="51">
        <f t="shared" si="3"/>
        <v>33</v>
      </c>
      <c r="AJ33" t="s">
        <v>188</v>
      </c>
      <c r="AK33" s="2">
        <f t="shared" si="4"/>
        <v>40</v>
      </c>
      <c r="AL33" s="5">
        <f t="array" ref="AL33">INDEX($AK$1:$AK$50,MATCH(SMALL(COUNTIF($AK$1:$AK$50,"&lt;"&amp;$AK$1:$AK$50),ROW($AK33:$AL33)),COUNTIF($AK$1:$AK$50,"&lt;"&amp;$AK$1:$AK$50),0))</f>
        <v>32</v>
      </c>
      <c r="AM33" s="50" t="str">
        <f t="array" ref="AM33">INDEX($AJ$1:$AJ$50,SMALL(IF($AK$1:$AK$50=$AL33,ROW($AK$1:$AK$50)),COUNTIF($AL$1:$AL33,$AL33)),1)</f>
        <v>Redcar and Cleveland</v>
      </c>
      <c r="AN33" s="51">
        <f t="shared" si="5"/>
        <v>32</v>
      </c>
      <c r="AQ33" t="s">
        <v>121</v>
      </c>
      <c r="AR33" s="2">
        <f t="shared" si="6"/>
        <v>55</v>
      </c>
      <c r="AS33" s="5">
        <f t="array" ref="AS33">INDEX($AR$1:$AR$91,MATCH(SMALL(COUNTIF($AR$1:$AR$91,"&lt;"&amp;$AR$1:$AR$91),ROW($AR33:$AS33)),COUNTIF($AR$1:$AR$91,"&lt;"&amp;$AR$1:$AR$91),0))</f>
        <v>33</v>
      </c>
      <c r="AT33" s="50" t="str">
        <f t="array" ref="AT33">INDEX($AQ$1:$AQ$91,SMALL(IF($AR$1:$AR$91=$AS33,ROW($AR$1:$AR$91)),COUNTIF($AS$1:$AS33,$AS33)),1)</f>
        <v>Warrington</v>
      </c>
      <c r="AU33" s="52">
        <f t="shared" si="7"/>
        <v>33</v>
      </c>
    </row>
    <row r="34" spans="1:47" ht="14.4" x14ac:dyDescent="0.3">
      <c r="A34" s="22" t="s">
        <v>391</v>
      </c>
      <c r="B34" s="23" t="s">
        <v>19</v>
      </c>
      <c r="C34" s="22" t="str">
        <f>IFERROR(IFERROR(VLOOKUP(B34,classifications!$A$3:$B$330,2,FALSE),VLOOKUP(B34,'higher class'!$A$2:$B$33,2,FALSE)),"")</f>
        <v>Urban with Significant Rural (rural including hub towns 26-49%)</v>
      </c>
      <c r="D34" s="22" t="str">
        <f>VLOOKUP(B34,region!$A$1:$B$344,2,FALSE)</f>
        <v>NW</v>
      </c>
      <c r="E34" s="17">
        <f>VLOOKUP(B34,anxietyALL!$B$8:$N$431,VLOOKUP(frontsheet!$B$11,years!$A$1:$B$12,2,FALSE),FALSE)</f>
        <v>3.84</v>
      </c>
      <c r="F34" s="9"/>
      <c r="G34" s="9"/>
      <c r="H34" s="9"/>
      <c r="I34" s="21"/>
      <c r="M34" t="s">
        <v>36</v>
      </c>
      <c r="N34" t="str">
        <f>VLOOKUP(M34,class!A$1:B$370,2,FALSE)</f>
        <v>Shire district</v>
      </c>
      <c r="O34" s="22" t="str">
        <f>IFERROR(IFERROR(VLOOKUP(M34,classifications!$A$3:$B$340,2,FALSE),VLOOKUP(N34,'higher class'!$A$2:$B$33,2,FALSE)),"")</f>
        <v xml:space="preserve">Largely Rural (rural including hub towns 50-79%) </v>
      </c>
      <c r="P34" s="7">
        <f t="shared" si="8"/>
        <v>3.15</v>
      </c>
      <c r="Q34" s="49">
        <f t="shared" si="9"/>
        <v>22</v>
      </c>
      <c r="R34" s="49">
        <f t="shared" si="10"/>
        <v>22</v>
      </c>
      <c r="V34" t="s">
        <v>251</v>
      </c>
      <c r="W34" s="3">
        <f t="shared" si="0"/>
        <v>24</v>
      </c>
      <c r="X34" s="5">
        <f t="array" ref="X34">INDEX($W$1:$W$42,MATCH(SMALL(COUNTIF($W$1:$W$42,"&lt;"&amp;$W$1:$W$42),ROW($W34:$X34)),COUNTIF($W$1:$W$42,"&lt;"&amp;$W$1:$W$42),0))</f>
        <v>34</v>
      </c>
      <c r="Y34" s="50" t="str">
        <f t="array" ref="Y34">INDEX($V$1:$V$42,SMALL(IF($W$1:$W$42=$X34,ROW($W$1:$W$42)),COUNTIF($X$1:$X34,$X34)),1)</f>
        <v>Uttlesford</v>
      </c>
      <c r="Z34" s="51">
        <f t="shared" si="1"/>
        <v>34</v>
      </c>
      <c r="AC34" t="s">
        <v>281</v>
      </c>
      <c r="AD34" s="2">
        <f t="shared" si="2"/>
        <v>28</v>
      </c>
      <c r="AE34" s="5">
        <f t="array" ref="AE34">INDEX($AD$1:$AD$41,MATCH(SMALL(COUNTIF($AD$1:$AD$41,"&lt;"&amp;$AD$1:$AD$41),ROW($AD34:$AE34)),COUNTIF($AD$1:$AD$41,"&lt;"&amp;$AD$1:$AD$41),0))</f>
        <v>34</v>
      </c>
      <c r="AF34" s="50" t="str">
        <f t="array" ref="AF34">INDEX($AC$1:$AC$41,SMALL(IF($AD$1:$AD$41=$AE34,ROW($AD$1:$AD$41)),COUNTIF($AE$1:$AE34,$AE34)),1)</f>
        <v>Fenland</v>
      </c>
      <c r="AG34" s="51">
        <f t="shared" si="3"/>
        <v>34</v>
      </c>
      <c r="AJ34" t="s">
        <v>190</v>
      </c>
      <c r="AK34" s="2">
        <f t="shared" si="4"/>
        <v>15</v>
      </c>
      <c r="AL34" s="5">
        <f t="array" ref="AL34">INDEX($AK$1:$AK$50,MATCH(SMALL(COUNTIF($AK$1:$AK$50,"&lt;"&amp;$AK$1:$AK$50),ROW($AK34:$AL34)),COUNTIF($AK$1:$AK$50,"&lt;"&amp;$AK$1:$AK$50),0))</f>
        <v>32</v>
      </c>
      <c r="AM34" s="50" t="str">
        <f t="array" ref="AM34">INDEX($AJ$1:$AJ$50,SMALL(IF($AK$1:$AK$50=$AL34,ROW($AK$1:$AK$50)),COUNTIF($AL$1:$AL34,$AL34)),1)</f>
        <v>Wyre Forest</v>
      </c>
      <c r="AN34" s="51">
        <f t="shared" si="5"/>
        <v>32</v>
      </c>
      <c r="AQ34" t="s">
        <v>126</v>
      </c>
      <c r="AR34" s="2">
        <f t="shared" si="6"/>
        <v>90</v>
      </c>
      <c r="AS34" s="5">
        <f t="array" ref="AS34">INDEX($AR$1:$AR$91,MATCH(SMALL(COUNTIF($AR$1:$AR$91,"&lt;"&amp;$AR$1:$AR$91),ROW($AR34:$AS34)),COUNTIF($AR$1:$AR$91,"&lt;"&amp;$AR$1:$AR$91),0))</f>
        <v>34</v>
      </c>
      <c r="AT34" s="50" t="str">
        <f t="array" ref="AT34">INDEX($AQ$1:$AQ$91,SMALL(IF($AR$1:$AR$91=$AS34,ROW($AR$1:$AR$91)),COUNTIF($AS$1:$AS34,$AS34)),1)</f>
        <v>Leicester</v>
      </c>
      <c r="AU34" s="52">
        <f t="shared" si="7"/>
        <v>34</v>
      </c>
    </row>
    <row r="35" spans="1:47" ht="14.4" x14ac:dyDescent="0.3">
      <c r="A35" s="22" t="s">
        <v>392</v>
      </c>
      <c r="B35" s="23" t="s">
        <v>54</v>
      </c>
      <c r="C35" s="22" t="str">
        <f>IFERROR(IFERROR(VLOOKUP(B35,classifications!$A$3:$B$330,2,FALSE),VLOOKUP(B35,'higher class'!$A$2:$B$33,2,FALSE)),"")</f>
        <v>Urban with Significant Rural (rural including hub towns 26-49%)</v>
      </c>
      <c r="D35" s="22" t="str">
        <f>VLOOKUP(B35,region!$A$1:$B$344,2,FALSE)</f>
        <v>NW</v>
      </c>
      <c r="E35" s="17">
        <f>VLOOKUP(B35,anxietyALL!$B$8:$N$431,VLOOKUP(frontsheet!$B$11,years!$A$1:$B$12,2,FALSE),FALSE)</f>
        <v>3.21</v>
      </c>
      <c r="F35" s="9"/>
      <c r="G35" s="9"/>
      <c r="H35" s="9"/>
      <c r="I35" s="21"/>
      <c r="M35" t="s">
        <v>37</v>
      </c>
      <c r="N35" t="str">
        <f>VLOOKUP(M35,class!A$1:B$370,2,FALSE)</f>
        <v>Shire district</v>
      </c>
      <c r="O35" s="22" t="str">
        <f>IFERROR(IFERROR(VLOOKUP(M35,classifications!$A$3:$B$340,2,FALSE),VLOOKUP(N35,'higher class'!$A$2:$B$33,2,FALSE)),"")</f>
        <v xml:space="preserve">Mainly Rural (rural including hub towns &gt;=80%) </v>
      </c>
      <c r="P35" s="7">
        <f t="shared" si="8"/>
        <v>3.05</v>
      </c>
      <c r="Q35" s="49">
        <f t="shared" si="9"/>
        <v>16</v>
      </c>
      <c r="R35" s="49">
        <f t="shared" si="10"/>
        <v>16</v>
      </c>
      <c r="V35" t="s">
        <v>269</v>
      </c>
      <c r="W35" s="3">
        <f t="shared" si="0"/>
        <v>27</v>
      </c>
      <c r="X35" s="5">
        <f t="array" ref="X35">INDEX($W$1:$W$42,MATCH(SMALL(COUNTIF($W$1:$W$42,"&lt;"&amp;$W$1:$W$42),ROW($W35:$X35)),COUNTIF($W$1:$W$42,"&lt;"&amp;$W$1:$W$42),0))</f>
        <v>35</v>
      </c>
      <c r="Y35" s="50" t="str">
        <f t="array" ref="Y35">INDEX($V$1:$V$42,SMALL(IF($W$1:$W$42=$X35,ROW($W$1:$W$42)),COUNTIF($X$1:$X35,$X35)),1)</f>
        <v>South Hams</v>
      </c>
      <c r="Z35" s="51">
        <f t="shared" si="1"/>
        <v>35</v>
      </c>
      <c r="AC35" t="s">
        <v>283</v>
      </c>
      <c r="AD35" s="2">
        <f t="shared" si="2"/>
        <v>37</v>
      </c>
      <c r="AE35" s="5">
        <f t="array" ref="AE35">INDEX($AD$1:$AD$41,MATCH(SMALL(COUNTIF($AD$1:$AD$41,"&lt;"&amp;$AD$1:$AD$41),ROW($AD35:$AE35)),COUNTIF($AD$1:$AD$41,"&lt;"&amp;$AD$1:$AD$41),0))</f>
        <v>34</v>
      </c>
      <c r="AF35" s="50" t="str">
        <f t="array" ref="AF35">INDEX($AC$1:$AC$41,SMALL(IF($AD$1:$AD$41=$AE35,ROW($AD$1:$AD$41)),COUNTIF($AE$1:$AE35,$AE35)),1)</f>
        <v>Winchester</v>
      </c>
      <c r="AG35" s="51">
        <f t="shared" si="3"/>
        <v>34</v>
      </c>
      <c r="AJ35" t="s">
        <v>192</v>
      </c>
      <c r="AK35" s="2">
        <f t="shared" si="4"/>
        <v>11</v>
      </c>
      <c r="AL35" s="5">
        <f t="array" ref="AL35">INDEX($AK$1:$AK$50,MATCH(SMALL(COUNTIF($AK$1:$AK$50,"&lt;"&amp;$AK$1:$AK$50),ROW($AK35:$AL35)),COUNTIF($AK$1:$AK$50,"&lt;"&amp;$AK$1:$AK$50),0))</f>
        <v>35</v>
      </c>
      <c r="AM35" s="50" t="str">
        <f t="array" ref="AM35">INDEX($AJ$1:$AJ$50,SMALL(IF($AK$1:$AK$50=$AL35,ROW($AK$1:$AK$50)),COUNTIF($AL$1:$AL35,$AL35)),1)</f>
        <v>Buckinghamshire</v>
      </c>
      <c r="AN35" s="51">
        <f t="shared" si="5"/>
        <v>35</v>
      </c>
      <c r="AQ35" t="s">
        <v>130</v>
      </c>
      <c r="AR35" s="2">
        <f t="shared" si="6"/>
        <v>69</v>
      </c>
      <c r="AS35" s="5">
        <f t="array" ref="AS35">INDEX($AR$1:$AR$91,MATCH(SMALL(COUNTIF($AR$1:$AR$91,"&lt;"&amp;$AR$1:$AR$91),ROW($AR35:$AS35)),COUNTIF($AR$1:$AR$91,"&lt;"&amp;$AR$1:$AR$91),0))</f>
        <v>35</v>
      </c>
      <c r="AT35" s="50" t="str">
        <f t="array" ref="AT35">INDEX($AQ$1:$AQ$91,SMALL(IF($AR$1:$AR$91=$AS35,ROW($AR$1:$AR$91)),COUNTIF($AS$1:$AS35,$AS35)),1)</f>
        <v>Preston</v>
      </c>
      <c r="AU35" s="52">
        <f t="shared" si="7"/>
        <v>35</v>
      </c>
    </row>
    <row r="36" spans="1:47" ht="14.4" x14ac:dyDescent="0.3">
      <c r="A36" s="22" t="s">
        <v>393</v>
      </c>
      <c r="B36" s="23" t="s">
        <v>70</v>
      </c>
      <c r="C36" s="22" t="str">
        <f>IFERROR(IFERROR(VLOOKUP(B36,classifications!$A$3:$B$330,2,FALSE),VLOOKUP(B36,'higher class'!$A$2:$B$33,2,FALSE)),"")</f>
        <v xml:space="preserve">Mainly Rural (rural including hub towns &gt;=80%) </v>
      </c>
      <c r="D36" s="22" t="str">
        <f>VLOOKUP(B36,region!$A$1:$B$344,2,FALSE)</f>
        <v>NW</v>
      </c>
      <c r="E36" s="17">
        <f>VLOOKUP(B36,anxietyALL!$B$8:$N$431,VLOOKUP(frontsheet!$B$11,years!$A$1:$B$12,2,FALSE),FALSE)</f>
        <v>2.91</v>
      </c>
      <c r="F36" s="9"/>
      <c r="G36" s="9"/>
      <c r="H36" s="9"/>
      <c r="I36" s="21"/>
      <c r="M36" t="s">
        <v>38</v>
      </c>
      <c r="N36" t="str">
        <f>VLOOKUP(M36,class!A$1:B$370,2,FALSE)</f>
        <v>London borough</v>
      </c>
      <c r="O36" s="22" t="str">
        <f>IFERROR(IFERROR(VLOOKUP(M36,classifications!$A$3:$B$340,2,FALSE),VLOOKUP(N36,'higher class'!$A$2:$B$33,2,FALSE)),"")</f>
        <v>Urban with Major Conurbation</v>
      </c>
      <c r="P36" s="7">
        <f t="shared" si="8"/>
        <v>3.82</v>
      </c>
      <c r="Q36" s="49">
        <f t="shared" si="9"/>
        <v>68</v>
      </c>
      <c r="R36" s="49">
        <f t="shared" si="10"/>
        <v>68</v>
      </c>
      <c r="V36" t="s">
        <v>291</v>
      </c>
      <c r="W36" s="3">
        <f t="shared" si="0"/>
        <v>2</v>
      </c>
      <c r="X36" s="5">
        <f t="array" ref="X36">INDEX($W$1:$W$42,MATCH(SMALL(COUNTIF($W$1:$W$42,"&lt;"&amp;$W$1:$W$42),ROW($W36:$X36)),COUNTIF($W$1:$W$42,"&lt;"&amp;$W$1:$W$42),0))</f>
        <v>36</v>
      </c>
      <c r="Y36" s="50" t="str">
        <f t="array" ref="Y36">INDEX($V$1:$V$42,SMALL(IF($W$1:$W$42=$X36,ROW($W$1:$W$42)),COUNTIF($X$1:$X36,$X36)),1)</f>
        <v>Craven</v>
      </c>
      <c r="Z36" s="51">
        <f t="shared" si="1"/>
        <v>36</v>
      </c>
      <c r="AC36" t="s">
        <v>285</v>
      </c>
      <c r="AD36" s="2">
        <f t="shared" si="2"/>
        <v>12</v>
      </c>
      <c r="AE36" s="5">
        <f t="array" ref="AE36">INDEX($AD$1:$AD$41,MATCH(SMALL(COUNTIF($AD$1:$AD$41,"&lt;"&amp;$AD$1:$AD$41),ROW($AD36:$AE36)),COUNTIF($AD$1:$AD$41,"&lt;"&amp;$AD$1:$AD$41),0))</f>
        <v>36</v>
      </c>
      <c r="AF36" s="50" t="str">
        <f t="array" ref="AF36">INDEX($AC$1:$AC$41,SMALL(IF($AD$1:$AD$41=$AE36,ROW($AD$1:$AD$41)),COUNTIF($AE$1:$AE36,$AE36)),1)</f>
        <v>Sedgemoor</v>
      </c>
      <c r="AG36" s="51">
        <f t="shared" si="3"/>
        <v>36</v>
      </c>
      <c r="AJ36" t="s">
        <v>213</v>
      </c>
      <c r="AK36" s="2">
        <f t="shared" si="4"/>
        <v>32</v>
      </c>
      <c r="AL36" s="5">
        <f t="array" ref="AL36">INDEX($AK$1:$AK$50,MATCH(SMALL(COUNTIF($AK$1:$AK$50,"&lt;"&amp;$AK$1:$AK$50),ROW($AK36:$AL36)),COUNTIF($AK$1:$AK$50,"&lt;"&amp;$AK$1:$AK$50),0))</f>
        <v>37</v>
      </c>
      <c r="AM36" s="50" t="str">
        <f t="array" ref="AM36">INDEX($AJ$1:$AJ$50,SMALL(IF($AK$1:$AK$50=$AL36,ROW($AK$1:$AK$50)),COUNTIF($AL$1:$AL36,$AL36)),1)</f>
        <v>Cheshire East</v>
      </c>
      <c r="AN36" s="51">
        <f t="shared" si="5"/>
        <v>37</v>
      </c>
      <c r="AQ36" t="s">
        <v>131</v>
      </c>
      <c r="AR36" s="2">
        <f t="shared" si="6"/>
        <v>85</v>
      </c>
      <c r="AS36" s="5">
        <f t="array" ref="AS36">INDEX($AR$1:$AR$91,MATCH(SMALL(COUNTIF($AR$1:$AR$91,"&lt;"&amp;$AR$1:$AR$91),ROW($AR36:$AS36)),COUNTIF($AR$1:$AR$91,"&lt;"&amp;$AR$1:$AR$91),0))</f>
        <v>35</v>
      </c>
      <c r="AT36" s="50" t="str">
        <f t="array" ref="AT36">INDEX($AQ$1:$AQ$91,SMALL(IF($AR$1:$AR$91=$AS36,ROW($AR$1:$AR$91)),COUNTIF($AS$1:$AS36,$AS36)),1)</f>
        <v>Reading</v>
      </c>
      <c r="AU36" s="52">
        <f t="shared" si="7"/>
        <v>35</v>
      </c>
    </row>
    <row r="37" spans="1:47" ht="14.4" x14ac:dyDescent="0.3">
      <c r="A37" s="22" t="s">
        <v>394</v>
      </c>
      <c r="B37" s="23" t="s">
        <v>100</v>
      </c>
      <c r="C37" s="22" t="str">
        <f>IFERROR(IFERROR(VLOOKUP(B37,classifications!$A$3:$B$330,2,FALSE),VLOOKUP(B37,'higher class'!$A$2:$B$33,2,FALSE)),"")</f>
        <v xml:space="preserve">Mainly Rural (rural including hub towns &gt;=80%) </v>
      </c>
      <c r="D37" s="22" t="str">
        <f>VLOOKUP(B37,region!$A$1:$B$344,2,FALSE)</f>
        <v>NW</v>
      </c>
      <c r="E37" s="17">
        <f>VLOOKUP(B37,anxietyALL!$B$8:$N$431,VLOOKUP(frontsheet!$B$11,years!$A$1:$B$12,2,FALSE),FALSE)</f>
        <v>2.94</v>
      </c>
      <c r="F37" s="9"/>
      <c r="G37" s="9"/>
      <c r="H37" s="9"/>
      <c r="I37" s="21"/>
      <c r="M37" t="s">
        <v>39</v>
      </c>
      <c r="N37" t="str">
        <f>VLOOKUP(M37,class!A$1:B$370,2,FALSE)</f>
        <v>Shire district</v>
      </c>
      <c r="O37" s="22" t="str">
        <f>IFERROR(IFERROR(VLOOKUP(M37,classifications!$A$3:$B$340,2,FALSE),VLOOKUP(N37,'higher class'!$A$2:$B$33,2,FALSE)),"")</f>
        <v>Urban with Significant Rural (rural including hub towns 26-49%)</v>
      </c>
      <c r="P37" s="7">
        <f t="shared" si="8"/>
        <v>3.16</v>
      </c>
      <c r="Q37" s="49">
        <f t="shared" si="9"/>
        <v>28</v>
      </c>
      <c r="R37" s="49">
        <f t="shared" si="10"/>
        <v>28</v>
      </c>
      <c r="V37" t="s">
        <v>295</v>
      </c>
      <c r="W37" s="3">
        <f t="shared" si="0"/>
        <v>34</v>
      </c>
      <c r="X37" s="5">
        <f t="array" ref="X37">INDEX($W$1:$W$42,MATCH(SMALL(COUNTIF($W$1:$W$42,"&lt;"&amp;$W$1:$W$42),ROW($W37:$X37)),COUNTIF($W$1:$W$42,"&lt;"&amp;$W$1:$W$42),0))</f>
        <v>37</v>
      </c>
      <c r="Y37" s="50" t="str">
        <f t="array" ref="Y37">INDEX($V$1:$V$42,SMALL(IF($W$1:$W$42=$X37,ROW($W$1:$W$42)),COUNTIF($X$1:$X37,$X37)),1)</f>
        <v>Allerdale</v>
      </c>
      <c r="Z37" s="51">
        <f t="shared" si="1"/>
        <v>37</v>
      </c>
      <c r="AC37" t="s">
        <v>296</v>
      </c>
      <c r="AD37" s="2">
        <f t="shared" si="2"/>
        <v>29</v>
      </c>
      <c r="AE37" s="5">
        <f t="array" ref="AE37">INDEX($AD$1:$AD$41,MATCH(SMALL(COUNTIF($AD$1:$AD$41,"&lt;"&amp;$AD$1:$AD$41),ROW($AD37:$AE37)),COUNTIF($AD$1:$AD$41,"&lt;"&amp;$AD$1:$AD$41),0))</f>
        <v>37</v>
      </c>
      <c r="AF37" s="50" t="str">
        <f t="array" ref="AF37">INDEX($AC$1:$AC$41,SMALL(IF($AD$1:$AD$41=$AE37,ROW($AD$1:$AD$41)),COUNTIF($AE$1:$AE37,$AE37)),1)</f>
        <v>Tendring</v>
      </c>
      <c r="AG37" s="51">
        <f t="shared" si="3"/>
        <v>37</v>
      </c>
      <c r="AJ37" t="s">
        <v>232</v>
      </c>
      <c r="AK37" s="2">
        <f t="shared" si="4"/>
        <v>8</v>
      </c>
      <c r="AL37" s="5">
        <f t="array" ref="AL37">INDEX($AK$1:$AK$50,MATCH(SMALL(COUNTIF($AK$1:$AK$50,"&lt;"&amp;$AK$1:$AK$50),ROW($AK37:$AL37)),COUNTIF($AK$1:$AK$50,"&lt;"&amp;$AK$1:$AK$50),0))</f>
        <v>38</v>
      </c>
      <c r="AM37" s="50" t="str">
        <f t="array" ref="AM37">INDEX($AJ$1:$AJ$50,SMALL(IF($AK$1:$AK$50=$AL37,ROW($AK$1:$AK$50)),COUNTIF($AL$1:$AL37,$AL37)),1)</f>
        <v>Stroud</v>
      </c>
      <c r="AN37" s="51">
        <f t="shared" si="5"/>
        <v>38</v>
      </c>
      <c r="AQ37" t="s">
        <v>132</v>
      </c>
      <c r="AR37" s="2">
        <f t="shared" si="6"/>
        <v>7</v>
      </c>
      <c r="AS37" s="5">
        <f t="array" ref="AS37">INDEX($AR$1:$AR$91,MATCH(SMALL(COUNTIF($AR$1:$AR$91,"&lt;"&amp;$AR$1:$AR$91),ROW($AR37:$AS37)),COUNTIF($AR$1:$AR$91,"&lt;"&amp;$AR$1:$AR$91),0))</f>
        <v>35</v>
      </c>
      <c r="AT37" s="50" t="str">
        <f t="array" ref="AT37">INDEX($AQ$1:$AQ$91,SMALL(IF($AR$1:$AR$91=$AS37,ROW($AR$1:$AR$91)),COUNTIF($AS$1:$AS37,$AS37)),1)</f>
        <v>Swindon</v>
      </c>
      <c r="AU37" s="52">
        <f t="shared" si="7"/>
        <v>35</v>
      </c>
    </row>
    <row r="38" spans="1:47" ht="12.75" customHeight="1" x14ac:dyDescent="0.3">
      <c r="A38" s="22" t="s">
        <v>395</v>
      </c>
      <c r="B38" s="23" t="s">
        <v>248</v>
      </c>
      <c r="C38" s="22" t="str">
        <f>IFERROR(IFERROR(VLOOKUP(B38,classifications!$A$3:$B$330,2,FALSE),VLOOKUP(B38,'higher class'!$A$2:$B$33,2,FALSE)),"")</f>
        <v xml:space="preserve">Mainly Rural (rural including hub towns &gt;=80%) </v>
      </c>
      <c r="D38" s="22" t="str">
        <f>VLOOKUP(B38,region!$A$1:$B$344,2,FALSE)</f>
        <v>NW</v>
      </c>
      <c r="E38" s="17">
        <f>VLOOKUP(B38,anxietyALL!$B$8:$N$431,VLOOKUP(frontsheet!$B$11,years!$A$1:$B$12,2,FALSE),FALSE)</f>
        <v>3.37</v>
      </c>
      <c r="F38" s="9"/>
      <c r="G38" s="9"/>
      <c r="H38" s="9"/>
      <c r="I38" s="21"/>
      <c r="M38" t="s">
        <v>40</v>
      </c>
      <c r="N38" t="str">
        <f>VLOOKUP(M38,class!A$1:B$370,2,FALSE)</f>
        <v>Unitary authority</v>
      </c>
      <c r="O38" s="22" t="str">
        <f>IFERROR(IFERROR(VLOOKUP(M38,classifications!$A$3:$B$340,2,FALSE),VLOOKUP(N38,'higher class'!$A$2:$B$33,2,FALSE)),"")</f>
        <v>Urban with City and Town</v>
      </c>
      <c r="P38" s="7">
        <f t="shared" si="8"/>
        <v>3.31</v>
      </c>
      <c r="Q38" s="49">
        <f t="shared" si="9"/>
        <v>45</v>
      </c>
      <c r="R38" s="49">
        <f t="shared" si="10"/>
        <v>45</v>
      </c>
      <c r="V38" t="s">
        <v>306</v>
      </c>
      <c r="W38" s="3">
        <f t="shared" si="0"/>
        <v>28</v>
      </c>
      <c r="X38" s="5">
        <f t="array" ref="X38">INDEX($W$1:$W$42,MATCH(SMALL(COUNTIF($W$1:$W$42,"&lt;"&amp;$W$1:$W$42),ROW($W38:$X38)),COUNTIF($W$1:$W$42,"&lt;"&amp;$W$1:$W$42),0))</f>
        <v>38</v>
      </c>
      <c r="Y38" s="50" t="str">
        <f t="array" ref="Y38">INDEX($V$1:$V$42,SMALL(IF($W$1:$W$42=$X38,ROW($W$1:$W$42)),COUNTIF($X$1:$X38,$X38)),1)</f>
        <v>Derbyshire Dales</v>
      </c>
      <c r="Z38" s="51">
        <f t="shared" si="1"/>
        <v>38</v>
      </c>
      <c r="AC38" t="s">
        <v>305</v>
      </c>
      <c r="AD38" s="2">
        <f t="shared" si="2"/>
        <v>15</v>
      </c>
      <c r="AE38" s="5">
        <f t="array" ref="AE38">INDEX($AD$1:$AD$41,MATCH(SMALL(COUNTIF($AD$1:$AD$41,"&lt;"&amp;$AD$1:$AD$41),ROW($AD38:$AE38)),COUNTIF($AD$1:$AD$41,"&lt;"&amp;$AD$1:$AD$41),0))</f>
        <v>38</v>
      </c>
      <c r="AF38" s="50" t="str">
        <f t="array" ref="AF38">INDEX($AC$1:$AC$41,SMALL(IF($AD$1:$AD$41=$AE38,ROW($AD$1:$AD$41)),COUNTIF($AE$1:$AE38,$AE38)),1)</f>
        <v>Wiltshire</v>
      </c>
      <c r="AG38" s="51">
        <f t="shared" si="3"/>
        <v>38</v>
      </c>
      <c r="AJ38" t="s">
        <v>1008</v>
      </c>
      <c r="AK38" s="2">
        <f t="shared" si="4"/>
        <v>4</v>
      </c>
      <c r="AL38" s="5">
        <f t="array" ref="AL38">INDEX($AK$1:$AK$50,MATCH(SMALL(COUNTIF($AK$1:$AK$50,"&lt;"&amp;$AK$1:$AK$50),ROW($AK38:$AL38)),COUNTIF($AK$1:$AK$50,"&lt;"&amp;$AK$1:$AK$50),0))</f>
        <v>39</v>
      </c>
      <c r="AM38" s="50" t="str">
        <f t="array" ref="AM38">INDEX($AJ$1:$AJ$50,SMALL(IF($AK$1:$AK$50=$AL38,ROW($AK$1:$AK$50)),COUNTIF($AL$1:$AL38,$AL38)),1)</f>
        <v>Bedford</v>
      </c>
      <c r="AN38" s="51">
        <f t="shared" si="5"/>
        <v>39</v>
      </c>
      <c r="AQ38" t="s">
        <v>142</v>
      </c>
      <c r="AR38" s="2">
        <f t="shared" si="6"/>
        <v>82</v>
      </c>
      <c r="AS38" s="5">
        <f t="array" ref="AS38">INDEX($AR$1:$AR$91,MATCH(SMALL(COUNTIF($AR$1:$AR$91,"&lt;"&amp;$AR$1:$AR$91),ROW($AR38:$AS38)),COUNTIF($AR$1:$AR$91,"&lt;"&amp;$AR$1:$AR$91),0))</f>
        <v>38</v>
      </c>
      <c r="AT38" s="50" t="str">
        <f t="array" ref="AT38">INDEX($AQ$1:$AQ$91,SMALL(IF($AR$1:$AR$91=$AS38,ROW($AR$1:$AR$91)),COUNTIF($AS$1:$AS38,$AS38)),1)</f>
        <v>Plymouth</v>
      </c>
      <c r="AU38" s="52">
        <f t="shared" si="7"/>
        <v>38</v>
      </c>
    </row>
    <row r="39" spans="1:47" ht="14.4" x14ac:dyDescent="0.3">
      <c r="A39" s="22" t="s">
        <v>396</v>
      </c>
      <c r="B39" s="23" t="s">
        <v>31</v>
      </c>
      <c r="C39" s="22" t="str">
        <f>IFERROR(IFERROR(VLOOKUP(B39,classifications!$A$3:$B$330,2,FALSE),VLOOKUP(B39,'higher class'!$A$2:$B$33,2,FALSE)),"")</f>
        <v>Urban with Major Conurbation</v>
      </c>
      <c r="D39" s="22" t="str">
        <f>VLOOKUP(B39,region!$A$1:$B$344,2,FALSE)</f>
        <v>NW</v>
      </c>
      <c r="E39" s="17">
        <f>VLOOKUP(B39,anxietyALL!$B$8:$N$431,VLOOKUP(frontsheet!$B$11,years!$A$1:$B$12,2,FALSE),FALSE)</f>
        <v>3.42</v>
      </c>
      <c r="F39" s="9"/>
      <c r="G39" s="9"/>
      <c r="H39" s="9"/>
      <c r="I39" s="21"/>
      <c r="M39" t="s">
        <v>41</v>
      </c>
      <c r="N39" t="str">
        <f>VLOOKUP(M39,class!A$1:B$370,2,FALSE)</f>
        <v>Unitary authority</v>
      </c>
      <c r="O39" s="22" t="str">
        <f>IFERROR(IFERROR(VLOOKUP(M39,classifications!$A$3:$B$340,2,FALSE),VLOOKUP(N39,'higher class'!$A$2:$B$33,2,FALSE)),"")</f>
        <v>Urban with City and Town</v>
      </c>
      <c r="P39" s="7">
        <f t="shared" si="8"/>
        <v>3.44</v>
      </c>
      <c r="Q39" s="49">
        <f t="shared" si="9"/>
        <v>64</v>
      </c>
      <c r="R39" s="49">
        <f t="shared" si="10"/>
        <v>64</v>
      </c>
      <c r="V39" t="s">
        <v>310</v>
      </c>
      <c r="W39" s="3">
        <f t="shared" si="0"/>
        <v>40</v>
      </c>
      <c r="X39" s="5">
        <f t="array" ref="X39">INDEX($W$1:$W$42,MATCH(SMALL(COUNTIF($W$1:$W$42,"&lt;"&amp;$W$1:$W$42),ROW($W39:$X39)),COUNTIF($W$1:$W$42,"&lt;"&amp;$W$1:$W$42),0))</f>
        <v>39</v>
      </c>
      <c r="Y39" s="50" t="str">
        <f t="array" ref="Y39">INDEX($V$1:$V$42,SMALL(IF($W$1:$W$42=$X39,ROW($W$1:$W$42)),COUNTIF($X$1:$X39,$X39)),1)</f>
        <v>Forest of Dean</v>
      </c>
      <c r="Z39" s="51">
        <f t="shared" si="1"/>
        <v>39</v>
      </c>
      <c r="AC39" t="s">
        <v>319</v>
      </c>
      <c r="AD39" s="2">
        <f t="shared" si="2"/>
        <v>38</v>
      </c>
      <c r="AE39" s="5">
        <f t="array" ref="AE39">INDEX($AD$1:$AD$41,MATCH(SMALL(COUNTIF($AD$1:$AD$41,"&lt;"&amp;$AD$1:$AD$41),ROW($AD39:$AE39)),COUNTIF($AD$1:$AD$41,"&lt;"&amp;$AD$1:$AD$41),0))</f>
        <v>39</v>
      </c>
      <c r="AF39" s="50" t="str">
        <f t="array" ref="AF39">INDEX($AC$1:$AC$41,SMALL(IF($AD$1:$AD$41=$AE39,ROW($AD$1:$AD$41)),COUNTIF($AE$1:$AE39,$AE39)),1)</f>
        <v>West Suffolk</v>
      </c>
      <c r="AG39" s="51">
        <f t="shared" si="3"/>
        <v>39</v>
      </c>
      <c r="AJ39" t="s">
        <v>1030</v>
      </c>
      <c r="AK39" s="2">
        <f t="shared" si="4"/>
        <v>13</v>
      </c>
      <c r="AL39" s="5">
        <f t="array" ref="AL39">INDEX($AK$1:$AK$50,MATCH(SMALL(COUNTIF($AK$1:$AK$50,"&lt;"&amp;$AK$1:$AK$50),ROW($AK39:$AL39)),COUNTIF($AK$1:$AK$50,"&lt;"&amp;$AK$1:$AK$50),0))</f>
        <v>40</v>
      </c>
      <c r="AM39" s="50" t="str">
        <f t="array" ref="AM39">INDEX($AJ$1:$AJ$50,SMALL(IF($AK$1:$AK$50=$AL39,ROW($AK$1:$AK$50)),COUNTIF($AL$1:$AL39,$AL39)),1)</f>
        <v>North Hertfordshire</v>
      </c>
      <c r="AN39" s="51">
        <f t="shared" si="5"/>
        <v>40</v>
      </c>
      <c r="AQ39" t="s">
        <v>143</v>
      </c>
      <c r="AR39" s="2">
        <f t="shared" si="6"/>
        <v>25</v>
      </c>
      <c r="AS39" s="5">
        <f t="array" ref="AS39">INDEX($AR$1:$AR$91,MATCH(SMALL(COUNTIF($AR$1:$AR$91,"&lt;"&amp;$AR$1:$AR$91),ROW($AR39:$AS39)),COUNTIF($AR$1:$AR$91,"&lt;"&amp;$AR$1:$AR$91),0))</f>
        <v>38</v>
      </c>
      <c r="AT39" s="50" t="str">
        <f t="array" ref="AT39">INDEX($AQ$1:$AQ$91,SMALL(IF($AR$1:$AR$91=$AS39,ROW($AR$1:$AR$91)),COUNTIF($AS$1:$AS39,$AS39)),1)</f>
        <v>Stockton-on-Tees</v>
      </c>
      <c r="AU39" s="52">
        <f t="shared" si="7"/>
        <v>38</v>
      </c>
    </row>
    <row r="40" spans="1:47" ht="14.4" x14ac:dyDescent="0.3">
      <c r="A40" s="22" t="s">
        <v>397</v>
      </c>
      <c r="B40" s="23" t="s">
        <v>48</v>
      </c>
      <c r="C40" s="22" t="str">
        <f>IFERROR(IFERROR(VLOOKUP(B40,classifications!$A$3:$B$330,2,FALSE),VLOOKUP(B40,'higher class'!$A$2:$B$33,2,FALSE)),"")</f>
        <v>Urban with Major Conurbation</v>
      </c>
      <c r="D40" s="22" t="str">
        <f>VLOOKUP(B40,region!$A$1:$B$344,2,FALSE)</f>
        <v>NW</v>
      </c>
      <c r="E40" s="17">
        <f>VLOOKUP(B40,anxietyALL!$B$8:$N$431,VLOOKUP(frontsheet!$B$11,years!$A$1:$B$12,2,FALSE),FALSE)</f>
        <v>3.43</v>
      </c>
      <c r="F40" s="9"/>
      <c r="G40" s="9"/>
      <c r="H40" s="9"/>
      <c r="I40" s="21"/>
      <c r="M40" t="s">
        <v>42</v>
      </c>
      <c r="N40" t="str">
        <f>VLOOKUP(M40,class!A$1:B$370,2,FALSE)</f>
        <v>Shire district</v>
      </c>
      <c r="O40" s="22" t="str">
        <f>IFERROR(IFERROR(VLOOKUP(M40,classifications!$A$3:$B$340,2,FALSE),VLOOKUP(N40,'higher class'!$A$2:$B$33,2,FALSE)),"")</f>
        <v>Urban with Significant Rural (rural including hub towns 26-49%)</v>
      </c>
      <c r="P40" s="7">
        <f t="shared" si="8"/>
        <v>2.27</v>
      </c>
      <c r="Q40" s="49">
        <f t="shared" si="9"/>
        <v>2</v>
      </c>
      <c r="R40" s="49">
        <f t="shared" si="10"/>
        <v>2</v>
      </c>
      <c r="V40" t="s">
        <v>313</v>
      </c>
      <c r="W40" s="3">
        <f t="shared" si="0"/>
        <v>12</v>
      </c>
      <c r="X40" s="5">
        <f t="array" ref="X40">INDEX($W$1:$W$42,MATCH(SMALL(COUNTIF($W$1:$W$42,"&lt;"&amp;$W$1:$W$42),ROW($W40:$X40)),COUNTIF($W$1:$W$42,"&lt;"&amp;$W$1:$W$42),0))</f>
        <v>40</v>
      </c>
      <c r="Y40" s="50" t="str">
        <f t="array" ref="Y40">INDEX($V$1:$V$42,SMALL(IF($W$1:$W$42=$X40,ROW($W$1:$W$42)),COUNTIF($X$1:$X40,$X40)),1)</f>
        <v>Maldon</v>
      </c>
      <c r="Z40" s="51">
        <f t="shared" si="1"/>
        <v>40</v>
      </c>
      <c r="AC40" t="s">
        <v>320</v>
      </c>
      <c r="AD40" s="2">
        <f t="shared" si="2"/>
        <v>34</v>
      </c>
      <c r="AE40" s="5">
        <f t="array" ref="AE40">INDEX($AD$1:$AD$41,MATCH(SMALL(COUNTIF($AD$1:$AD$41,"&lt;"&amp;$AD$1:$AD$41),ROW($AD40:$AE40)),COUNTIF($AD$1:$AD$41,"&lt;"&amp;$AD$1:$AD$41),0))</f>
        <v>40</v>
      </c>
      <c r="AF40" s="50" t="str">
        <f t="array" ref="AF40">INDEX($AC$1:$AC$41,SMALL(IF($AD$1:$AD$41=$AE40,ROW($AD$1:$AD$41)),COUNTIF($AE$1:$AE40,$AE40)),1)</f>
        <v>North Devon</v>
      </c>
      <c r="AG40" s="51">
        <f t="shared" si="3"/>
        <v>40</v>
      </c>
      <c r="AJ40" t="s">
        <v>243</v>
      </c>
      <c r="AK40" s="2">
        <f t="shared" si="4"/>
        <v>6</v>
      </c>
      <c r="AL40" s="5">
        <f t="array" ref="AL40">INDEX($AK$1:$AK$50,MATCH(SMALL(COUNTIF($AK$1:$AK$50,"&lt;"&amp;$AK$1:$AK$50),ROW($AK40:$AL40)),COUNTIF($AK$1:$AK$50,"&lt;"&amp;$AK$1:$AK$50),0))</f>
        <v>41</v>
      </c>
      <c r="AM40" s="50" t="str">
        <f t="array" ref="AM40">INDEX($AJ$1:$AJ$50,SMALL(IF($AK$1:$AK$50=$AL40,ROW($AK$1:$AK$50)),COUNTIF($AL$1:$AL40,$AL40)),1)</f>
        <v>Basingstoke and Deane</v>
      </c>
      <c r="AN40" s="51">
        <f t="shared" si="5"/>
        <v>41</v>
      </c>
      <c r="AQ40" t="s">
        <v>150</v>
      </c>
      <c r="AR40" s="2">
        <f t="shared" si="6"/>
        <v>72</v>
      </c>
      <c r="AS40" s="5">
        <f t="array" ref="AS40">INDEX($AR$1:$AR$91,MATCH(SMALL(COUNTIF($AR$1:$AR$91,"&lt;"&amp;$AR$1:$AR$91),ROW($AR40:$AS40)),COUNTIF($AR$1:$AR$91,"&lt;"&amp;$AR$1:$AR$91),0))</f>
        <v>40</v>
      </c>
      <c r="AT40" s="50" t="str">
        <f t="array" ref="AT40">INDEX($AQ$1:$AQ$91,SMALL(IF($AR$1:$AR$91=$AS40,ROW($AR$1:$AR$91)),COUNTIF($AS$1:$AS40,$AS40)),1)</f>
        <v>Southend-on-Sea</v>
      </c>
      <c r="AU40" s="52">
        <f t="shared" si="7"/>
        <v>40</v>
      </c>
    </row>
    <row r="41" spans="1:47" ht="14.4" x14ac:dyDescent="0.3">
      <c r="A41" s="22" t="s">
        <v>398</v>
      </c>
      <c r="B41" s="23" t="s">
        <v>167</v>
      </c>
      <c r="C41" s="22" t="str">
        <f>IFERROR(IFERROR(VLOOKUP(B41,classifications!$A$3:$B$330,2,FALSE),VLOOKUP(B41,'higher class'!$A$2:$B$33,2,FALSE)),"")</f>
        <v>Urban with Major Conurbation</v>
      </c>
      <c r="D41" s="22" t="str">
        <f>VLOOKUP(B41,region!$A$1:$B$344,2,FALSE)</f>
        <v>NW</v>
      </c>
      <c r="E41" s="17">
        <f>VLOOKUP(B41,anxietyALL!$B$8:$N$431,VLOOKUP(frontsheet!$B$11,years!$A$1:$B$12,2,FALSE),FALSE)</f>
        <v>3.73</v>
      </c>
      <c r="F41" s="9"/>
      <c r="G41" s="9"/>
      <c r="H41" s="9"/>
      <c r="I41" s="21"/>
      <c r="M41" t="s">
        <v>43</v>
      </c>
      <c r="N41" t="str">
        <f>VLOOKUP(M41,class!A$1:B$370,2,FALSE)</f>
        <v>London borough</v>
      </c>
      <c r="O41" s="22" t="str">
        <f>IFERROR(IFERROR(VLOOKUP(M41,classifications!$A$3:$B$340,2,FALSE),VLOOKUP(N41,'higher class'!$A$2:$B$33,2,FALSE)),"")</f>
        <v>Urban with Major Conurbation</v>
      </c>
      <c r="P41" s="7">
        <f t="shared" si="8"/>
        <v>3.38</v>
      </c>
      <c r="Q41" s="49">
        <f t="shared" si="9"/>
        <v>39</v>
      </c>
      <c r="R41" s="49">
        <f t="shared" si="10"/>
        <v>39</v>
      </c>
      <c r="V41" t="s">
        <v>314</v>
      </c>
      <c r="W41" s="3">
        <f t="shared" si="0"/>
        <v>21</v>
      </c>
      <c r="X41" s="5">
        <f t="array" ref="X41">INDEX($W$1:$W$42,MATCH(SMALL(COUNTIF($W$1:$W$42,"&lt;"&amp;$W$1:$W$42),ROW($W41:$X41)),COUNTIF($W$1:$W$42,"&lt;"&amp;$W$1:$W$42),0))</f>
        <v>40</v>
      </c>
      <c r="Y41" s="50" t="str">
        <f t="array" ref="Y41">INDEX($V$1:$V$42,SMALL(IF($W$1:$W$42=$X41,ROW($W$1:$W$42)),COUNTIF($X$1:$X41,$X41)),1)</f>
        <v>Richmondshire</v>
      </c>
      <c r="Z41" s="51">
        <f t="shared" si="1"/>
        <v>40</v>
      </c>
      <c r="AC41" t="s">
        <v>330</v>
      </c>
      <c r="AD41" s="2">
        <f t="shared" si="2"/>
        <v>18</v>
      </c>
      <c r="AE41" s="5">
        <f t="array" ref="AE41">INDEX($AD$1:$AD$41,MATCH(SMALL(COUNTIF($AD$1:$AD$41,"&lt;"&amp;$AD$1:$AD$41),ROW($AD41:$AE41)),COUNTIF($AD$1:$AD$41,"&lt;"&amp;$AD$1:$AD$41),0))</f>
        <v>41</v>
      </c>
      <c r="AF41" s="50" t="str">
        <f t="array" ref="AF41">INDEX($AC$1:$AC$41,SMALL(IF($AD$1:$AD$41=$AE41,ROW($AD$1:$AD$41)),COUNTIF($AE$1:$AE41,$AE41)),1)</f>
        <v>North West Leicestershire</v>
      </c>
      <c r="AG41" s="51">
        <f t="shared" si="3"/>
        <v>41</v>
      </c>
      <c r="AJ41" t="s">
        <v>254</v>
      </c>
      <c r="AK41" s="2">
        <f t="shared" si="4"/>
        <v>42</v>
      </c>
      <c r="AL41" s="5">
        <f t="array" ref="AL41">INDEX($AK$1:$AK$50,MATCH(SMALL(COUNTIF($AK$1:$AK$50,"&lt;"&amp;$AK$1:$AK$50),ROW($AK41:$AL41)),COUNTIF($AK$1:$AK$50,"&lt;"&amp;$AK$1:$AK$50),0))</f>
        <v>42</v>
      </c>
      <c r="AM41" s="50" t="str">
        <f t="array" ref="AM41">INDEX($AJ$1:$AJ$50,SMALL(IF($AK$1:$AK$50=$AL41,ROW($AK$1:$AK$50)),COUNTIF($AL$1:$AL41,$AL41)),1)</f>
        <v>South Staffordshire</v>
      </c>
      <c r="AN41" s="51">
        <f t="shared" si="5"/>
        <v>42</v>
      </c>
      <c r="AQ41" t="s">
        <v>157</v>
      </c>
      <c r="AR41" s="2">
        <f t="shared" si="6"/>
        <v>34</v>
      </c>
      <c r="AS41" s="5">
        <f t="array" ref="AS41">INDEX($AR$1:$AR$91,MATCH(SMALL(COUNTIF($AR$1:$AR$91,"&lt;"&amp;$AR$1:$AR$91),ROW($AR41:$AS41)),COUNTIF($AR$1:$AR$91,"&lt;"&amp;$AR$1:$AR$91),0))</f>
        <v>41</v>
      </c>
      <c r="AT41" s="50" t="str">
        <f t="array" ref="AT41">INDEX($AQ$1:$AQ$91,SMALL(IF($AR$1:$AR$91=$AS41,ROW($AR$1:$AR$91)),COUNTIF($AS$1:$AS41,$AS41)),1)</f>
        <v>Gosport</v>
      </c>
      <c r="AU41" s="52">
        <f t="shared" si="7"/>
        <v>41</v>
      </c>
    </row>
    <row r="42" spans="1:47" ht="14.4" x14ac:dyDescent="0.3">
      <c r="A42" s="22" t="s">
        <v>399</v>
      </c>
      <c r="B42" s="23" t="s">
        <v>202</v>
      </c>
      <c r="C42" s="22" t="str">
        <f>IFERROR(IFERROR(VLOOKUP(B42,classifications!$A$3:$B$330,2,FALSE),VLOOKUP(B42,'higher class'!$A$2:$B$33,2,FALSE)),"")</f>
        <v>Urban with Major Conurbation</v>
      </c>
      <c r="D42" s="22" t="str">
        <f>VLOOKUP(B42,region!$A$1:$B$344,2,FALSE)</f>
        <v>NW</v>
      </c>
      <c r="E42" s="17">
        <f>VLOOKUP(B42,anxietyALL!$B$8:$N$431,VLOOKUP(frontsheet!$B$11,years!$A$1:$B$12,2,FALSE),FALSE)</f>
        <v>3.35</v>
      </c>
      <c r="F42" s="9"/>
      <c r="G42" s="9"/>
      <c r="H42" s="9"/>
      <c r="I42" s="21"/>
      <c r="M42" t="s">
        <v>44</v>
      </c>
      <c r="N42" t="str">
        <f>VLOOKUP(M42,class!A$1:B$370,2,FALSE)</f>
        <v>Shire district</v>
      </c>
      <c r="O42" s="22" t="str">
        <f>IFERROR(IFERROR(VLOOKUP(M42,classifications!$A$3:$B$340,2,FALSE),VLOOKUP(N42,'higher class'!$A$2:$B$33,2,FALSE)),"")</f>
        <v>Urban with City and Town</v>
      </c>
      <c r="P42" s="7">
        <f t="shared" si="8"/>
        <v>3.59</v>
      </c>
      <c r="Q42" s="49">
        <f t="shared" si="9"/>
        <v>75</v>
      </c>
      <c r="R42" s="49">
        <f t="shared" si="10"/>
        <v>75</v>
      </c>
      <c r="V42" t="s">
        <v>328</v>
      </c>
      <c r="W42" s="3">
        <f t="shared" si="0"/>
        <v>25</v>
      </c>
      <c r="X42" s="5">
        <f t="array" ref="X42">INDEX($W$1:$W$42,MATCH(SMALL(COUNTIF($W$1:$W$42,"&lt;"&amp;$W$1:$W$42),ROW($W42:$X42)),COUNTIF($W$1:$W$42,"&lt;"&amp;$W$1:$W$42),0))</f>
        <v>40</v>
      </c>
      <c r="Y42" s="50" t="str">
        <f t="array" ref="Y42">INDEX($V$1:$V$42,SMALL(IF($W$1:$W$42=$X42,ROW($W$1:$W$42)),COUNTIF($X$1:$X42,$X42)),1)</f>
        <v>West Devon</v>
      </c>
      <c r="Z42" s="51">
        <f t="shared" si="1"/>
        <v>40</v>
      </c>
      <c r="AJ42" t="s">
        <v>263</v>
      </c>
      <c r="AK42" s="2">
        <f t="shared" si="4"/>
        <v>50</v>
      </c>
      <c r="AL42" s="5">
        <f t="array" ref="AL42">INDEX($AK$1:$AK$50,MATCH(SMALL(COUNTIF($AK$1:$AK$50,"&lt;"&amp;$AK$1:$AK$50),ROW($AK42:$AL42)),COUNTIF($AK$1:$AK$50,"&lt;"&amp;$AK$1:$AK$50),0))</f>
        <v>43</v>
      </c>
      <c r="AM42" s="50" t="str">
        <f t="array" ref="AM42">INDEX($AJ$1:$AJ$50,SMALL(IF($AK$1:$AK$50=$AL42,ROW($AK$1:$AK$50)),COUNTIF($AL$1:$AL42,$AL42)),1)</f>
        <v>Epping Forest</v>
      </c>
      <c r="AN42" s="51">
        <f t="shared" si="5"/>
        <v>43</v>
      </c>
      <c r="AQ42" t="s">
        <v>161</v>
      </c>
      <c r="AR42" s="2">
        <f t="shared" si="6"/>
        <v>28</v>
      </c>
      <c r="AS42" s="5">
        <f t="array" ref="AS42">INDEX($AR$1:$AR$91,MATCH(SMALL(COUNTIF($AR$1:$AR$91,"&lt;"&amp;$AR$1:$AR$91),ROW($AR42:$AS42)),COUNTIF($AR$1:$AR$91,"&lt;"&amp;$AR$1:$AR$91),0))</f>
        <v>42</v>
      </c>
      <c r="AT42" s="50" t="str">
        <f t="array" ref="AT42">INDEX($AQ$1:$AQ$91,SMALL(IF($AR$1:$AR$91=$AS42,ROW($AR$1:$AR$91)),COUNTIF($AS$1:$AS42,$AS42)),1)</f>
        <v>Slough</v>
      </c>
      <c r="AU42" s="52">
        <f t="shared" si="7"/>
        <v>42</v>
      </c>
    </row>
    <row r="43" spans="1:47" ht="14.4" x14ac:dyDescent="0.3">
      <c r="A43" s="22" t="s">
        <v>400</v>
      </c>
      <c r="B43" s="23" t="s">
        <v>219</v>
      </c>
      <c r="C43" s="22" t="str">
        <f>IFERROR(IFERROR(VLOOKUP(B43,classifications!$A$3:$B$330,2,FALSE),VLOOKUP(B43,'higher class'!$A$2:$B$33,2,FALSE)),"")</f>
        <v>Urban with Major Conurbation</v>
      </c>
      <c r="D43" s="22" t="str">
        <f>VLOOKUP(B43,region!$A$1:$B$344,2,FALSE)</f>
        <v>NW</v>
      </c>
      <c r="E43" s="17">
        <f>VLOOKUP(B43,anxietyALL!$B$8:$N$431,VLOOKUP(frontsheet!$B$11,years!$A$1:$B$12,2,FALSE),FALSE)</f>
        <v>3.17</v>
      </c>
      <c r="F43" s="9"/>
      <c r="G43" s="9"/>
      <c r="H43" s="9"/>
      <c r="I43" s="21"/>
      <c r="M43" t="s">
        <v>45</v>
      </c>
      <c r="N43" t="str">
        <f>VLOOKUP(M43,class!A$1:B$370,2,FALSE)</f>
        <v>Shire district</v>
      </c>
      <c r="O43" s="22" t="str">
        <f>IFERROR(IFERROR(VLOOKUP(M43,classifications!$A$3:$B$340,2,FALSE),VLOOKUP(N43,'higher class'!$A$2:$B$33,2,FALSE)),"")</f>
        <v>Urban with Major Conurbation</v>
      </c>
      <c r="P43" s="7">
        <f t="shared" si="8"/>
        <v>4.3</v>
      </c>
      <c r="Q43" s="49">
        <f t="shared" si="9"/>
        <v>71</v>
      </c>
      <c r="R43" s="49">
        <f t="shared" si="10"/>
        <v>71</v>
      </c>
      <c r="Z43" s="7"/>
      <c r="AJ43" t="s">
        <v>270</v>
      </c>
      <c r="AK43" s="2">
        <f t="shared" si="4"/>
        <v>38</v>
      </c>
      <c r="AL43" s="5">
        <f t="array" ref="AL43">INDEX($AK$1:$AK$50,MATCH(SMALL(COUNTIF($AK$1:$AK$50,"&lt;"&amp;$AK$1:$AK$50),ROW($AK43:$AL43)),COUNTIF($AK$1:$AK$50,"&lt;"&amp;$AK$1:$AK$50),0))</f>
        <v>44</v>
      </c>
      <c r="AM43" s="50" t="str">
        <f t="array" ref="AM43">INDEX($AJ$1:$AJ$50,SMALL(IF($AK$1:$AK$50=$AL43,ROW($AK$1:$AK$50)),COUNTIF($AL$1:$AL43,$AL43)),1)</f>
        <v>Ashford</v>
      </c>
      <c r="AN43" s="51">
        <f t="shared" si="5"/>
        <v>44</v>
      </c>
      <c r="AQ43" t="s">
        <v>163</v>
      </c>
      <c r="AR43" s="2">
        <f t="shared" si="6"/>
        <v>5</v>
      </c>
      <c r="AS43" s="5">
        <f t="array" ref="AS43">INDEX($AR$1:$AR$91,MATCH(SMALL(COUNTIF($AR$1:$AR$91,"&lt;"&amp;$AR$1:$AR$91),ROW($AR43:$AS43)),COUNTIF($AR$1:$AR$91,"&lt;"&amp;$AR$1:$AR$91),0))</f>
        <v>43</v>
      </c>
      <c r="AT43" s="50" t="str">
        <f t="array" ref="AT43">INDEX($AQ$1:$AQ$91,SMALL(IF($AR$1:$AR$91=$AS43,ROW($AR$1:$AR$91)),COUNTIF($AS$1:$AS43,$AS43)),1)</f>
        <v>Medway</v>
      </c>
      <c r="AU43" s="52">
        <f t="shared" si="7"/>
        <v>43</v>
      </c>
    </row>
    <row r="44" spans="1:47" ht="14.4" x14ac:dyDescent="0.3">
      <c r="A44" s="22" t="s">
        <v>401</v>
      </c>
      <c r="B44" s="23" t="s">
        <v>230</v>
      </c>
      <c r="C44" s="22" t="str">
        <f>IFERROR(IFERROR(VLOOKUP(B44,classifications!$A$3:$B$330,2,FALSE),VLOOKUP(B44,'higher class'!$A$2:$B$33,2,FALSE)),"")</f>
        <v>Urban with Major Conurbation</v>
      </c>
      <c r="D44" s="22" t="str">
        <f>VLOOKUP(B44,region!$A$1:$B$344,2,FALSE)</f>
        <v>NW</v>
      </c>
      <c r="E44" s="17">
        <f>VLOOKUP(B44,anxietyALL!$B$8:$N$431,VLOOKUP(frontsheet!$B$11,years!$A$1:$B$12,2,FALSE),FALSE)</f>
        <v>3.5</v>
      </c>
      <c r="F44" s="9"/>
      <c r="G44" s="9"/>
      <c r="H44" s="9"/>
      <c r="I44" s="21"/>
      <c r="M44" t="s">
        <v>46</v>
      </c>
      <c r="N44" t="str">
        <f>VLOOKUP(M44,class!A$1:B$370,2,FALSE)</f>
        <v>Shire district</v>
      </c>
      <c r="O44" s="22" t="str">
        <f>IFERROR(IFERROR(VLOOKUP(M44,classifications!$A$3:$B$340,2,FALSE),VLOOKUP(N44,'higher class'!$A$2:$B$33,2,FALSE)),"")</f>
        <v>Urban with Minor Conurbation</v>
      </c>
      <c r="P44" s="7">
        <f t="shared" si="8"/>
        <v>3.39</v>
      </c>
      <c r="Q44" s="49">
        <f t="shared" si="9"/>
        <v>6</v>
      </c>
      <c r="R44" s="49">
        <f t="shared" si="10"/>
        <v>6</v>
      </c>
      <c r="Z44" s="7"/>
      <c r="AJ44" t="s">
        <v>279</v>
      </c>
      <c r="AK44" s="2">
        <f t="shared" si="4"/>
        <v>22</v>
      </c>
      <c r="AL44" s="5">
        <f t="array" ref="AL44">INDEX($AK$1:$AK$50,MATCH(SMALL(COUNTIF($AK$1:$AK$50,"&lt;"&amp;$AK$1:$AK$50),ROW($AK44:$AL44)),COUNTIF($AK$1:$AK$50,"&lt;"&amp;$AK$1:$AK$50),0))</f>
        <v>45</v>
      </c>
      <c r="AM44" s="50" t="str">
        <f t="array" ref="AM44">INDEX($AJ$1:$AJ$50,SMALL(IF($AK$1:$AK$50=$AL44,ROW($AK$1:$AK$50)),COUNTIF($AL$1:$AL44,$AL44)),1)</f>
        <v>East Hertfordshire</v>
      </c>
      <c r="AN44" s="51">
        <f t="shared" si="5"/>
        <v>45</v>
      </c>
      <c r="AQ44" t="s">
        <v>168</v>
      </c>
      <c r="AR44" s="2">
        <f t="shared" si="6"/>
        <v>6</v>
      </c>
      <c r="AS44" s="5">
        <f t="array" ref="AS44">INDEX($AR$1:$AR$91,MATCH(SMALL(COUNTIF($AR$1:$AR$91,"&lt;"&amp;$AR$1:$AR$91),ROW($AR44:$AS44)),COUNTIF($AR$1:$AR$91,"&lt;"&amp;$AR$1:$AR$91),0))</f>
        <v>43</v>
      </c>
      <c r="AT44" s="50" t="str">
        <f t="array" ref="AT44">INDEX($AQ$1:$AQ$91,SMALL(IF($AR$1:$AR$91=$AS44,ROW($AR$1:$AR$91)),COUNTIF($AS$1:$AS44,$AS44)),1)</f>
        <v>North East Derbyshire</v>
      </c>
      <c r="AU44" s="52">
        <f t="shared" si="7"/>
        <v>43</v>
      </c>
    </row>
    <row r="45" spans="1:47" ht="14.4" x14ac:dyDescent="0.3">
      <c r="A45" s="22" t="s">
        <v>402</v>
      </c>
      <c r="B45" s="23" t="s">
        <v>266</v>
      </c>
      <c r="C45" s="22" t="str">
        <f>IFERROR(IFERROR(VLOOKUP(B45,classifications!$A$3:$B$330,2,FALSE),VLOOKUP(B45,'higher class'!$A$2:$B$33,2,FALSE)),"")</f>
        <v>Urban with Major Conurbation</v>
      </c>
      <c r="D45" s="22" t="str">
        <f>VLOOKUP(B45,region!$A$1:$B$344,2,FALSE)</f>
        <v>NW</v>
      </c>
      <c r="E45" s="17">
        <f>VLOOKUP(B45,anxietyALL!$B$8:$N$431,VLOOKUP(frontsheet!$B$11,years!$A$1:$B$12,2,FALSE),FALSE)</f>
        <v>3.65</v>
      </c>
      <c r="F45" s="9"/>
      <c r="G45" s="9"/>
      <c r="H45" s="9"/>
      <c r="I45" s="21"/>
      <c r="M45" t="s">
        <v>885</v>
      </c>
      <c r="N45" t="str">
        <f>VLOOKUP(M45,class!A$1:B$370,2,FALSE)</f>
        <v>Unitary authority</v>
      </c>
      <c r="O45" s="22" t="str">
        <f>IFERROR(IFERROR(VLOOKUP(M45,classifications!$A$3:$B$340,2,FALSE),VLOOKUP(N45,'higher class'!$A$2:$B$33,2,FALSE)),"")</f>
        <v>Urban with Significant Rural (rural including hub towns 26-49%)</v>
      </c>
      <c r="P45" s="7">
        <f t="shared" si="8"/>
        <v>3.26</v>
      </c>
      <c r="Q45" s="49">
        <f t="shared" si="9"/>
        <v>35</v>
      </c>
      <c r="R45" s="49">
        <f t="shared" si="10"/>
        <v>35</v>
      </c>
      <c r="Z45" s="7"/>
      <c r="AE45" s="7">
        <f>COUNTIF(AE1:AE41,"9999")</f>
        <v>0</v>
      </c>
      <c r="AJ45" t="s">
        <v>284</v>
      </c>
      <c r="AK45" s="2">
        <f t="shared" si="4"/>
        <v>25</v>
      </c>
      <c r="AL45" s="5">
        <f t="array" ref="AL45">INDEX($AK$1:$AK$50,MATCH(SMALL(COUNTIF($AK$1:$AK$50,"&lt;"&amp;$AK$1:$AK$50),ROW($AK45:$AL45)),COUNTIF($AK$1:$AK$50,"&lt;"&amp;$AK$1:$AK$50),0))</f>
        <v>46</v>
      </c>
      <c r="AM45" s="50" t="str">
        <f t="array" ref="AM45">INDEX($AJ$1:$AJ$50,SMALL(IF($AK$1:$AK$50=$AL45,ROW($AK$1:$AK$50)),COUNTIF($AL$1:$AL45,$AL45)),1)</f>
        <v>Bath and North East Somerset</v>
      </c>
      <c r="AN45" s="51">
        <f t="shared" si="5"/>
        <v>46</v>
      </c>
      <c r="AQ45" t="s">
        <v>169</v>
      </c>
      <c r="AR45" s="2">
        <f t="shared" si="6"/>
        <v>43</v>
      </c>
      <c r="AS45" s="5">
        <f t="array" ref="AS45">INDEX($AR$1:$AR$91,MATCH(SMALL(COUNTIF($AR$1:$AR$91,"&lt;"&amp;$AR$1:$AR$91),ROW($AR45:$AS45)),COUNTIF($AR$1:$AR$91,"&lt;"&amp;$AR$1:$AR$91),0))</f>
        <v>45</v>
      </c>
      <c r="AT45" s="50" t="str">
        <f t="array" ref="AT45">INDEX($AQ$1:$AQ$91,SMALL(IF($AR$1:$AR$91=$AS45,ROW($AR$1:$AR$91)),COUNTIF($AS$1:$AS45,$AS45)),1)</f>
        <v>Brighton and Hove</v>
      </c>
      <c r="AU45" s="52">
        <f t="shared" si="7"/>
        <v>45</v>
      </c>
    </row>
    <row r="46" spans="1:47" ht="14.4" x14ac:dyDescent="0.3">
      <c r="A46" s="22" t="s">
        <v>403</v>
      </c>
      <c r="B46" s="23" t="s">
        <v>277</v>
      </c>
      <c r="C46" s="22" t="str">
        <f>IFERROR(IFERROR(VLOOKUP(B46,classifications!$A$3:$B$330,2,FALSE),VLOOKUP(B46,'higher class'!$A$2:$B$33,2,FALSE)),"")</f>
        <v>Urban with Major Conurbation</v>
      </c>
      <c r="D46" s="22" t="str">
        <f>VLOOKUP(B46,region!$A$1:$B$344,2,FALSE)</f>
        <v>NW</v>
      </c>
      <c r="E46" s="17">
        <f>VLOOKUP(B46,anxietyALL!$B$8:$N$431,VLOOKUP(frontsheet!$B$11,years!$A$1:$B$12,2,FALSE),FALSE)</f>
        <v>3.2</v>
      </c>
      <c r="F46" s="9"/>
      <c r="G46" s="9"/>
      <c r="H46" s="9"/>
      <c r="I46" s="21"/>
      <c r="M46" t="s">
        <v>885</v>
      </c>
      <c r="N46" t="str">
        <f>VLOOKUP(M46,class!A$1:B$370,2,FALSE)</f>
        <v>Unitary authority</v>
      </c>
      <c r="O46" s="22" t="str">
        <f>IFERROR(IFERROR(VLOOKUP(M46,classifications!$A$3:$B$340,2,FALSE),VLOOKUP(N46,'higher class'!$A$2:$B$33,2,FALSE)),"")</f>
        <v>Urban with Significant Rural (rural including hub towns 26-49%)</v>
      </c>
      <c r="P46" s="7">
        <f t="shared" ref="P46:P48" si="11">VLOOKUP($M46,$B$7:$E$430,4,FALSE)</f>
        <v>3.26</v>
      </c>
      <c r="Q46" s="49">
        <f t="shared" si="9"/>
        <v>35</v>
      </c>
      <c r="R46" s="49">
        <f t="shared" si="10"/>
        <v>35</v>
      </c>
      <c r="X46" s="7">
        <f>COUNTIF(X1:X42,"9999")</f>
        <v>0</v>
      </c>
      <c r="Z46" s="7"/>
      <c r="AJ46" t="s">
        <v>289</v>
      </c>
      <c r="AK46" s="2">
        <f t="shared" si="4"/>
        <v>18</v>
      </c>
      <c r="AL46" s="5">
        <f t="array" ref="AL46">INDEX($AK$1:$AK$50,MATCH(SMALL(COUNTIF($AK$1:$AK$50,"&lt;"&amp;$AK$1:$AK$50),ROW($AK46:$AL46)),COUNTIF($AK$1:$AK$50,"&lt;"&amp;$AK$1:$AK$50),0))</f>
        <v>46</v>
      </c>
      <c r="AM46" s="50" t="str">
        <f t="array" ref="AM46">INDEX($AJ$1:$AJ$50,SMALL(IF($AK$1:$AK$50=$AL46,ROW($AK$1:$AK$50)),COUNTIF($AL$1:$AL46,$AL46)),1)</f>
        <v>Lancaster</v>
      </c>
      <c r="AN46" s="51">
        <f t="shared" si="5"/>
        <v>46</v>
      </c>
      <c r="AQ46" t="s">
        <v>175</v>
      </c>
      <c r="AR46" s="2">
        <f t="shared" si="6"/>
        <v>12</v>
      </c>
      <c r="AS46" s="5">
        <f t="array" ref="AS46">INDEX($AR$1:$AR$91,MATCH(SMALL(COUNTIF($AR$1:$AR$91,"&lt;"&amp;$AR$1:$AR$91),ROW($AR46:$AS46)),COUNTIF($AR$1:$AR$91,"&lt;"&amp;$AR$1:$AR$91),0))</f>
        <v>45</v>
      </c>
      <c r="AT46" s="50" t="str">
        <f t="array" ref="AT46">INDEX($AQ$1:$AQ$91,SMALL(IF($AR$1:$AR$91=$AS46,ROW($AR$1:$AR$91)),COUNTIF($AS$1:$AS46,$AS46)),1)</f>
        <v>Charnwood</v>
      </c>
      <c r="AU46" s="52">
        <f t="shared" si="7"/>
        <v>45</v>
      </c>
    </row>
    <row r="47" spans="1:47" ht="14.4" x14ac:dyDescent="0.3">
      <c r="A47" s="22" t="s">
        <v>404</v>
      </c>
      <c r="B47" s="23" t="s">
        <v>293</v>
      </c>
      <c r="C47" s="22" t="str">
        <f>IFERROR(IFERROR(VLOOKUP(B47,classifications!$A$3:$B$330,2,FALSE),VLOOKUP(B47,'higher class'!$A$2:$B$33,2,FALSE)),"")</f>
        <v>Urban with Major Conurbation</v>
      </c>
      <c r="D47" s="22" t="str">
        <f>VLOOKUP(B47,region!$A$1:$B$344,2,FALSE)</f>
        <v>NW</v>
      </c>
      <c r="E47" s="17">
        <f>VLOOKUP(B47,anxietyALL!$B$8:$N$431,VLOOKUP(frontsheet!$B$11,years!$A$1:$B$12,2,FALSE),FALSE)</f>
        <v>3.55</v>
      </c>
      <c r="F47" s="9"/>
      <c r="G47" s="9"/>
      <c r="H47" s="9"/>
      <c r="I47" s="21"/>
      <c r="M47" t="s">
        <v>47</v>
      </c>
      <c r="N47" t="str">
        <f>VLOOKUP(M47,class!A$1:B$370,2,FALSE)</f>
        <v>Shire district</v>
      </c>
      <c r="O47" s="22" t="str">
        <f>IFERROR(IFERROR(VLOOKUP(M47,classifications!$A$3:$B$340,2,FALSE),VLOOKUP(N47,'higher class'!$A$2:$B$33,2,FALSE)),"")</f>
        <v>Urban with City and Town</v>
      </c>
      <c r="P47" s="7" t="str">
        <f t="shared" si="11"/>
        <v>x</v>
      </c>
      <c r="Q47" s="49">
        <f t="shared" si="9"/>
        <v>90</v>
      </c>
      <c r="R47" s="49">
        <f t="shared" si="10"/>
        <v>9999</v>
      </c>
      <c r="Z47" s="7"/>
      <c r="AJ47" t="s">
        <v>294</v>
      </c>
      <c r="AK47" s="2">
        <f t="shared" si="4"/>
        <v>24</v>
      </c>
      <c r="AL47" s="5">
        <f t="array" ref="AL47">INDEX($AK$1:$AK$50,MATCH(SMALL(COUNTIF($AK$1:$AK$50,"&lt;"&amp;$AK$1:$AK$50),ROW($AK47:$AL47)),COUNTIF($AK$1:$AK$50,"&lt;"&amp;$AK$1:$AK$50),0))</f>
        <v>48</v>
      </c>
      <c r="AM47" s="50" t="str">
        <f t="array" ref="AM47">INDEX($AJ$1:$AJ$50,SMALL(IF($AK$1:$AK$50=$AL47,ROW($AK$1:$AK$50)),COUNTIF($AL$1:$AL47,$AL47)),1)</f>
        <v>Dover</v>
      </c>
      <c r="AN47" s="51">
        <f t="shared" si="5"/>
        <v>48</v>
      </c>
      <c r="AQ47" t="s">
        <v>176</v>
      </c>
      <c r="AR47" s="2">
        <f t="shared" si="6"/>
        <v>21</v>
      </c>
      <c r="AS47" s="5">
        <f t="array" ref="AS47">INDEX($AR$1:$AR$91,MATCH(SMALL(COUNTIF($AR$1:$AR$91,"&lt;"&amp;$AR$1:$AR$91),ROW($AR47:$AS47)),COUNTIF($AR$1:$AR$91,"&lt;"&amp;$AR$1:$AR$91),0))</f>
        <v>45</v>
      </c>
      <c r="AT47" s="50" t="str">
        <f t="array" ref="AT47">INDEX($AQ$1:$AQ$91,SMALL(IF($AR$1:$AR$91=$AS47,ROW($AR$1:$AR$91)),COUNTIF($AS$1:$AS47,$AS47)),1)</f>
        <v>Coventry</v>
      </c>
      <c r="AU47" s="52">
        <f t="shared" si="7"/>
        <v>45</v>
      </c>
    </row>
    <row r="48" spans="1:47" ht="14.4" x14ac:dyDescent="0.3">
      <c r="A48" s="22" t="s">
        <v>405</v>
      </c>
      <c r="B48" s="23" t="s">
        <v>318</v>
      </c>
      <c r="C48" s="22" t="str">
        <f>IFERROR(IFERROR(VLOOKUP(B48,classifications!$A$3:$B$330,2,FALSE),VLOOKUP(B48,'higher class'!$A$2:$B$33,2,FALSE)),"")</f>
        <v>Urban with Major Conurbation</v>
      </c>
      <c r="D48" s="22" t="str">
        <f>VLOOKUP(B48,region!$A$1:$B$344,2,FALSE)</f>
        <v>NW</v>
      </c>
      <c r="E48" s="17">
        <f>VLOOKUP(B48,anxietyALL!$B$8:$N$431,VLOOKUP(frontsheet!$B$11,years!$A$1:$B$12,2,FALSE),FALSE)</f>
        <v>2.99</v>
      </c>
      <c r="F48" s="9"/>
      <c r="G48" s="9"/>
      <c r="H48" s="9"/>
      <c r="I48" s="21"/>
      <c r="M48" t="s">
        <v>48</v>
      </c>
      <c r="N48" t="str">
        <f>VLOOKUP(M48,class!A$1:B$370,2,FALSE)</f>
        <v>Metropolitan district</v>
      </c>
      <c r="O48" s="22" t="str">
        <f>IFERROR(IFERROR(VLOOKUP(M48,classifications!$A$3:$B$340,2,FALSE),VLOOKUP(N48,'higher class'!$A$2:$B$33,2,FALSE)),"")</f>
        <v>Urban with Major Conurbation</v>
      </c>
      <c r="P48" s="7">
        <f t="shared" si="11"/>
        <v>3.43</v>
      </c>
      <c r="Q48" s="49">
        <f t="shared" si="9"/>
        <v>46</v>
      </c>
      <c r="R48" s="49">
        <f t="shared" si="10"/>
        <v>46</v>
      </c>
      <c r="Z48" s="7"/>
      <c r="AJ48" t="s">
        <v>309</v>
      </c>
      <c r="AK48" s="2">
        <f t="shared" si="4"/>
        <v>22</v>
      </c>
      <c r="AL48" s="5">
        <f t="array" ref="AL48">INDEX($AK$1:$AK$50,MATCH(SMALL(COUNTIF($AK$1:$AK$50,"&lt;"&amp;$AK$1:$AK$50),ROW($AK48:$AL48)),COUNTIF($AK$1:$AK$50,"&lt;"&amp;$AK$1:$AK$50),0))</f>
        <v>49</v>
      </c>
      <c r="AM48" s="50" t="str">
        <f t="array" ref="AM48">INDEX($AJ$1:$AJ$50,SMALL(IF($AK$1:$AK$50=$AL48,ROW($AK$1:$AK$50)),COUNTIF($AL$1:$AL48,$AL48)),1)</f>
        <v>Barrow-in-Furness</v>
      </c>
      <c r="AN48" s="51">
        <f t="shared" si="5"/>
        <v>49</v>
      </c>
      <c r="AQ48" t="s">
        <v>177</v>
      </c>
      <c r="AR48" s="2">
        <f t="shared" si="6"/>
        <v>79</v>
      </c>
      <c r="AS48" s="5">
        <f t="array" ref="AS48">INDEX($AR$1:$AR$91,MATCH(SMALL(COUNTIF($AR$1:$AR$91,"&lt;"&amp;$AR$1:$AR$91),ROW($AR48:$AS48)),COUNTIF($AR$1:$AR$91,"&lt;"&amp;$AR$1:$AR$91),0))</f>
        <v>45</v>
      </c>
      <c r="AT48" s="50" t="str">
        <f t="array" ref="AT48">INDEX($AQ$1:$AQ$91,SMALL(IF($AR$1:$AR$91=$AS48,ROW($AR$1:$AR$91)),COUNTIF($AS$1:$AS48,$AS48)),1)</f>
        <v>Torbay</v>
      </c>
      <c r="AU48" s="52">
        <f t="shared" si="7"/>
        <v>45</v>
      </c>
    </row>
    <row r="49" spans="1:47" ht="14.4" x14ac:dyDescent="0.3">
      <c r="A49" s="22" t="s">
        <v>406</v>
      </c>
      <c r="B49" s="23" t="s">
        <v>340</v>
      </c>
      <c r="C49" s="22" t="str">
        <f>IFERROR(IFERROR(VLOOKUP(B49,classifications!$A$3:$B$330,2,FALSE),VLOOKUP(B49,'higher class'!$A$2:$B$33,2,FALSE)),"")</f>
        <v>Predominantly Urban</v>
      </c>
      <c r="D49" s="22" t="str">
        <f>VLOOKUP(B49,region!$A$1:$B$344,2,FALSE)</f>
        <v>NW</v>
      </c>
      <c r="E49" s="17">
        <f>VLOOKUP(B49,anxietyALL!$B$8:$N$431,VLOOKUP(frontsheet!$B$11,years!$A$1:$B$12,2,FALSE),FALSE)</f>
        <v>3.17</v>
      </c>
      <c r="F49" s="9"/>
      <c r="G49" s="9"/>
      <c r="H49" s="9"/>
      <c r="I49" s="21"/>
      <c r="M49" t="s">
        <v>49</v>
      </c>
      <c r="N49" t="str">
        <f>VLOOKUP(M49,class!A$1:B$370,2,FALSE)</f>
        <v>Metropolitan district</v>
      </c>
      <c r="O49" s="22" t="str">
        <f>IFERROR(IFERROR(VLOOKUP(M49,classifications!$A$3:$B$340,2,FALSE),VLOOKUP(N49,'higher class'!$A$2:$B$33,2,FALSE)),"")</f>
        <v>Urban with Major Conurbation</v>
      </c>
      <c r="P49" s="7">
        <f t="shared" ref="P49:P112" si="12">VLOOKUP($M49,$B$7:$E$430,4,FALSE)</f>
        <v>3.57</v>
      </c>
      <c r="Q49" s="49">
        <f t="shared" si="9"/>
        <v>58</v>
      </c>
      <c r="R49" s="49">
        <f t="shared" si="10"/>
        <v>58</v>
      </c>
      <c r="Z49" s="7"/>
      <c r="AJ49" t="s">
        <v>312</v>
      </c>
      <c r="AK49" s="2">
        <f t="shared" si="4"/>
        <v>11</v>
      </c>
      <c r="AL49" s="5">
        <f t="array" ref="AL49">INDEX($AK$1:$AK$50,MATCH(SMALL(COUNTIF($AK$1:$AK$50,"&lt;"&amp;$AK$1:$AK$50),ROW($AK49:$AL49)),COUNTIF($AK$1:$AK$50,"&lt;"&amp;$AK$1:$AK$50),0))</f>
        <v>50</v>
      </c>
      <c r="AM49" s="50" t="str">
        <f t="array" ref="AM49">INDEX($AJ$1:$AJ$50,SMALL(IF($AK$1:$AK$50=$AL49,ROW($AK$1:$AK$50)),COUNTIF($AL$1:$AL49,$AL49)),1)</f>
        <v>Stafford</v>
      </c>
      <c r="AN49" s="51">
        <f t="shared" si="5"/>
        <v>50</v>
      </c>
      <c r="AQ49" t="s">
        <v>182</v>
      </c>
      <c r="AR49" s="2">
        <f t="shared" si="6"/>
        <v>74</v>
      </c>
      <c r="AS49" s="5">
        <f t="array" ref="AS49">INDEX($AR$1:$AR$91,MATCH(SMALL(COUNTIF($AR$1:$AR$91,"&lt;"&amp;$AR$1:$AR$91),ROW($AR49:$AS49)),COUNTIF($AR$1:$AR$91,"&lt;"&amp;$AR$1:$AR$91),0))</f>
        <v>49</v>
      </c>
      <c r="AT49" s="50" t="str">
        <f t="array" ref="AT49">INDEX($AQ$1:$AQ$91,SMALL(IF($AR$1:$AR$91=$AS49,ROW($AR$1:$AR$91)),COUNTIF($AS$1:$AS49,$AS49)),1)</f>
        <v>Canterbury</v>
      </c>
      <c r="AU49" s="52">
        <f t="shared" si="7"/>
        <v>49</v>
      </c>
    </row>
    <row r="50" spans="1:47" ht="14.4" x14ac:dyDescent="0.3">
      <c r="A50" s="22" t="s">
        <v>407</v>
      </c>
      <c r="B50" s="23" t="s">
        <v>47</v>
      </c>
      <c r="C50" s="22" t="str">
        <f>IFERROR(IFERROR(VLOOKUP(B50,classifications!$A$3:$B$330,2,FALSE),VLOOKUP(B50,'higher class'!$A$2:$B$33,2,FALSE)),"")</f>
        <v>Urban with City and Town</v>
      </c>
      <c r="D50" s="22" t="str">
        <f>VLOOKUP(B50,region!$A$1:$B$344,2,FALSE)</f>
        <v>NW</v>
      </c>
      <c r="E50" s="17" t="str">
        <f>VLOOKUP(B50,anxietyALL!$B$8:$N$431,VLOOKUP(frontsheet!$B$11,years!$A$1:$B$12,2,FALSE),FALSE)</f>
        <v>x</v>
      </c>
      <c r="F50" s="9"/>
      <c r="G50" s="9"/>
      <c r="H50" s="9"/>
      <c r="I50" s="21"/>
      <c r="M50" t="s">
        <v>50</v>
      </c>
      <c r="N50" t="str">
        <f>VLOOKUP(M50,class!A$1:B$370,2,FALSE)</f>
        <v>Shire district</v>
      </c>
      <c r="O50" s="22" t="str">
        <f>IFERROR(IFERROR(VLOOKUP(M50,classifications!$A$3:$B$340,2,FALSE),VLOOKUP(N50,'higher class'!$A$2:$B$33,2,FALSE)),"")</f>
        <v>Urban with City and Town</v>
      </c>
      <c r="P50" s="7">
        <f t="shared" si="12"/>
        <v>2.99</v>
      </c>
      <c r="Q50" s="49">
        <f t="shared" si="9"/>
        <v>17</v>
      </c>
      <c r="R50" s="49">
        <f t="shared" si="10"/>
        <v>17</v>
      </c>
      <c r="Z50" s="7"/>
      <c r="AJ50" t="s">
        <v>331</v>
      </c>
      <c r="AK50" s="2">
        <f t="shared" si="4"/>
        <v>32</v>
      </c>
      <c r="AL50" s="5">
        <f t="array" ref="AL50">INDEX($AK$1:$AK$50,MATCH(SMALL(COUNTIF($AK$1:$AK$50,"&lt;"&amp;$AK$1:$AK$50),ROW($AK50:$AL50)),COUNTIF($AK$1:$AK$50,"&lt;"&amp;$AK$1:$AK$50),0))</f>
        <v>51</v>
      </c>
      <c r="AM50" s="50" t="str">
        <f t="array" ref="AM50">INDEX($AJ$1:$AJ$50,SMALL(IF($AK$1:$AK$50=$AL50,ROW($AK$1:$AK$50)),COUNTIF($AL$1:$AL50,$AL50)),1)</f>
        <v>Boston</v>
      </c>
      <c r="AN50" s="51">
        <f t="shared" si="5"/>
        <v>51</v>
      </c>
      <c r="AQ50" t="s">
        <v>186</v>
      </c>
      <c r="AR50" s="2">
        <f t="shared" si="6"/>
        <v>43</v>
      </c>
      <c r="AS50" s="5">
        <f t="array" ref="AS50">INDEX($AR$1:$AR$91,MATCH(SMALL(COUNTIF($AR$1:$AR$91,"&lt;"&amp;$AR$1:$AR$91),ROW($AR50:$AS50)),COUNTIF($AR$1:$AR$91,"&lt;"&amp;$AR$1:$AR$91),0))</f>
        <v>49</v>
      </c>
      <c r="AT50" s="50" t="str">
        <f t="array" ref="AT50">INDEX($AQ$1:$AQ$91,SMALL(IF($AR$1:$AR$91=$AS50,ROW($AR$1:$AR$91)),COUNTIF($AS$1:$AS50,$AS50)),1)</f>
        <v>Exeter</v>
      </c>
      <c r="AU50" s="52">
        <f t="shared" si="7"/>
        <v>49</v>
      </c>
    </row>
    <row r="51" spans="1:47" ht="14.4" x14ac:dyDescent="0.3">
      <c r="A51" s="22" t="s">
        <v>408</v>
      </c>
      <c r="B51" s="23" t="s">
        <v>66</v>
      </c>
      <c r="C51" s="22" t="str">
        <f>IFERROR(IFERROR(VLOOKUP(B51,classifications!$A$3:$B$330,2,FALSE),VLOOKUP(B51,'higher class'!$A$2:$B$33,2,FALSE)),"")</f>
        <v>Urban with Significant Rural (rural including hub towns 26-49%)</v>
      </c>
      <c r="D51" s="22" t="str">
        <f>VLOOKUP(B51,region!$A$1:$B$344,2,FALSE)</f>
        <v>NW</v>
      </c>
      <c r="E51" s="17">
        <f>VLOOKUP(B51,anxietyALL!$B$8:$N$431,VLOOKUP(frontsheet!$B$11,years!$A$1:$B$12,2,FALSE),FALSE)</f>
        <v>2.58</v>
      </c>
      <c r="F51" s="9"/>
      <c r="G51" s="9"/>
      <c r="H51" s="9"/>
      <c r="I51" s="21"/>
      <c r="M51" t="s">
        <v>51</v>
      </c>
      <c r="N51" t="str">
        <f>VLOOKUP(M51,class!A$1:B$370,2,FALSE)</f>
        <v>London borough</v>
      </c>
      <c r="O51" s="22" t="str">
        <f>IFERROR(IFERROR(VLOOKUP(M51,classifications!$A$3:$B$340,2,FALSE),VLOOKUP(N51,'higher class'!$A$2:$B$33,2,FALSE)),"")</f>
        <v>Urban with Major Conurbation</v>
      </c>
      <c r="P51" s="7">
        <f t="shared" si="12"/>
        <v>3.37</v>
      </c>
      <c r="Q51" s="49">
        <f t="shared" si="9"/>
        <v>37</v>
      </c>
      <c r="R51" s="49">
        <f t="shared" si="10"/>
        <v>37</v>
      </c>
      <c r="Z51" s="7"/>
      <c r="AQ51" t="s">
        <v>187</v>
      </c>
      <c r="AR51" s="2">
        <f t="shared" si="6"/>
        <v>16</v>
      </c>
      <c r="AS51" s="5">
        <f t="array" ref="AS51">INDEX($AR$1:$AR$91,MATCH(SMALL(COUNTIF($AR$1:$AR$91,"&lt;"&amp;$AR$1:$AR$91),ROW($AR51:$AS51)),COUNTIF($AR$1:$AR$91,"&lt;"&amp;$AR$1:$AR$91),0))</f>
        <v>51</v>
      </c>
      <c r="AT51" s="50" t="str">
        <f t="array" ref="AT51">INDEX($AQ$1:$AQ$91,SMALL(IF($AR$1:$AR$91=$AS51,ROW($AR$1:$AR$91)),COUNTIF($AS$1:$AS51,$AS51)),1)</f>
        <v>Arun</v>
      </c>
      <c r="AU51" s="52">
        <f t="shared" si="7"/>
        <v>51</v>
      </c>
    </row>
    <row r="52" spans="1:47" ht="14.4" x14ac:dyDescent="0.3">
      <c r="A52" s="22" t="s">
        <v>409</v>
      </c>
      <c r="B52" s="23" t="s">
        <v>111</v>
      </c>
      <c r="C52" s="22" t="str">
        <f>IFERROR(IFERROR(VLOOKUP(B52,classifications!$A$3:$B$330,2,FALSE),VLOOKUP(B52,'higher class'!$A$2:$B$33,2,FALSE)),"")</f>
        <v>Urban with City and Town</v>
      </c>
      <c r="D52" s="22" t="str">
        <f>VLOOKUP(B52,region!$A$1:$B$344,2,FALSE)</f>
        <v>NW</v>
      </c>
      <c r="E52" s="17">
        <f>VLOOKUP(B52,anxietyALL!$B$8:$N$431,VLOOKUP(frontsheet!$B$11,years!$A$1:$B$12,2,FALSE),FALSE)</f>
        <v>2.4700000000000002</v>
      </c>
      <c r="F52" s="9"/>
      <c r="G52" s="9"/>
      <c r="H52" s="9"/>
      <c r="I52" s="21"/>
      <c r="M52" t="s">
        <v>52</v>
      </c>
      <c r="N52" t="str">
        <f>VLOOKUP(M52,class!A$1:B$370,2,FALSE)</f>
        <v>Shire district</v>
      </c>
      <c r="O52" s="22" t="str">
        <f>IFERROR(IFERROR(VLOOKUP(M52,classifications!$A$3:$B$340,2,FALSE),VLOOKUP(N52,'higher class'!$A$2:$B$33,2,FALSE)),"")</f>
        <v>Urban with Significant Rural (rural including hub towns 26-49%)</v>
      </c>
      <c r="P52" s="7">
        <f t="shared" si="12"/>
        <v>2.23</v>
      </c>
      <c r="Q52" s="49">
        <f t="shared" si="9"/>
        <v>1</v>
      </c>
      <c r="R52" s="49">
        <f t="shared" si="10"/>
        <v>1</v>
      </c>
      <c r="Z52" s="7"/>
      <c r="AQ52" t="s">
        <v>198</v>
      </c>
      <c r="AR52" s="2">
        <f t="shared" si="6"/>
        <v>88</v>
      </c>
      <c r="AS52" s="5">
        <f t="array" ref="AS52">INDEX($AR$1:$AR$91,MATCH(SMALL(COUNTIF($AR$1:$AR$91,"&lt;"&amp;$AR$1:$AR$91),ROW($AR52:$AS52)),COUNTIF($AR$1:$AR$91,"&lt;"&amp;$AR$1:$AR$91),0))</f>
        <v>52</v>
      </c>
      <c r="AT52" s="50" t="str">
        <f t="array" ref="AT52">INDEX($AQ$1:$AQ$91,SMALL(IF($AR$1:$AR$91=$AS52,ROW($AR$1:$AR$91)),COUNTIF($AS$1:$AS52,$AS52)),1)</f>
        <v>Rochford</v>
      </c>
      <c r="AU52" s="52">
        <f t="shared" si="7"/>
        <v>52</v>
      </c>
    </row>
    <row r="53" spans="1:47" ht="14.4" x14ac:dyDescent="0.3">
      <c r="A53" s="22" t="s">
        <v>410</v>
      </c>
      <c r="B53" s="23" t="s">
        <v>142</v>
      </c>
      <c r="C53" s="22" t="str">
        <f>IFERROR(IFERROR(VLOOKUP(B53,classifications!$A$3:$B$330,2,FALSE),VLOOKUP(B53,'higher class'!$A$2:$B$33,2,FALSE)),"")</f>
        <v>Urban with City and Town</v>
      </c>
      <c r="D53" s="22" t="str">
        <f>VLOOKUP(B53,region!$A$1:$B$344,2,FALSE)</f>
        <v>NW</v>
      </c>
      <c r="E53" s="17">
        <f>VLOOKUP(B53,anxietyALL!$B$8:$N$431,VLOOKUP(frontsheet!$B$11,years!$A$1:$B$12,2,FALSE),FALSE)</f>
        <v>3.99</v>
      </c>
      <c r="F53" s="9"/>
      <c r="G53" s="9"/>
      <c r="H53" s="9"/>
      <c r="I53" s="21"/>
      <c r="M53" t="s">
        <v>53</v>
      </c>
      <c r="N53" t="str">
        <f>VLOOKUP(M53,class!A$1:B$370,2,FALSE)</f>
        <v>Shire district</v>
      </c>
      <c r="O53" s="22" t="str">
        <f>IFERROR(IFERROR(VLOOKUP(M53,classifications!$A$3:$B$340,2,FALSE),VLOOKUP(N53,'higher class'!$A$2:$B$33,2,FALSE)),"")</f>
        <v>Urban with City and Town</v>
      </c>
      <c r="P53" s="7">
        <f t="shared" si="12"/>
        <v>3.32</v>
      </c>
      <c r="Q53" s="49">
        <f t="shared" si="9"/>
        <v>49</v>
      </c>
      <c r="R53" s="49">
        <f t="shared" si="10"/>
        <v>49</v>
      </c>
      <c r="Z53" s="7"/>
      <c r="AQ53" t="s">
        <v>200</v>
      </c>
      <c r="AR53" s="2">
        <f t="shared" si="6"/>
        <v>13</v>
      </c>
      <c r="AS53" s="5">
        <f t="array" ref="AS53">INDEX($AR$1:$AR$91,MATCH(SMALL(COUNTIF($AR$1:$AR$91,"&lt;"&amp;$AR$1:$AR$91),ROW($AR53:$AS53)),COUNTIF($AR$1:$AR$91,"&lt;"&amp;$AR$1:$AR$91),0))</f>
        <v>52</v>
      </c>
      <c r="AT53" s="50" t="str">
        <f t="array" ref="AT53">INDEX($AQ$1:$AQ$91,SMALL(IF($AR$1:$AR$91=$AS53,ROW($AR$1:$AR$91)),COUNTIF($AS$1:$AS53,$AS53)),1)</f>
        <v>South Ribble</v>
      </c>
      <c r="AU53" s="52">
        <f t="shared" si="7"/>
        <v>52</v>
      </c>
    </row>
    <row r="54" spans="1:47" ht="14.4" x14ac:dyDescent="0.3">
      <c r="A54" s="22" t="s">
        <v>411</v>
      </c>
      <c r="B54" s="23" t="s">
        <v>155</v>
      </c>
      <c r="C54" s="22" t="str">
        <f>IFERROR(IFERROR(VLOOKUP(B54,classifications!$A$3:$B$330,2,FALSE),VLOOKUP(B54,'higher class'!$A$2:$B$33,2,FALSE)),"")</f>
        <v>Urban with Significant Rural (rural including hub towns 26-49%)</v>
      </c>
      <c r="D54" s="22" t="str">
        <f>VLOOKUP(B54,region!$A$1:$B$344,2,FALSE)</f>
        <v>NW</v>
      </c>
      <c r="E54" s="17">
        <f>VLOOKUP(B54,anxietyALL!$B$8:$N$431,VLOOKUP(frontsheet!$B$11,years!$A$1:$B$12,2,FALSE),FALSE)</f>
        <v>3.59</v>
      </c>
      <c r="F54" s="9"/>
      <c r="G54" s="9"/>
      <c r="H54" s="9"/>
      <c r="I54" s="21"/>
      <c r="M54" t="s">
        <v>54</v>
      </c>
      <c r="N54" t="str">
        <f>VLOOKUP(M54,class!A$1:B$370,2,FALSE)</f>
        <v>Shire district</v>
      </c>
      <c r="O54" s="22" t="str">
        <f>IFERROR(IFERROR(VLOOKUP(M54,classifications!$A$3:$B$340,2,FALSE),VLOOKUP(N54,'higher class'!$A$2:$B$33,2,FALSE)),"")</f>
        <v>Urban with Significant Rural (rural including hub towns 26-49%)</v>
      </c>
      <c r="P54" s="7">
        <f t="shared" si="12"/>
        <v>3.21</v>
      </c>
      <c r="Q54" s="49">
        <f t="shared" si="9"/>
        <v>30</v>
      </c>
      <c r="R54" s="49">
        <f t="shared" si="10"/>
        <v>30</v>
      </c>
      <c r="Z54" s="7"/>
      <c r="AL54" s="7">
        <f>COUNTIF(AL1:AL50,"9999")</f>
        <v>0</v>
      </c>
      <c r="AQ54" t="s">
        <v>201</v>
      </c>
      <c r="AR54" s="2">
        <f t="shared" si="6"/>
        <v>14</v>
      </c>
      <c r="AS54" s="5">
        <f t="array" ref="AS54">INDEX($AR$1:$AR$91,MATCH(SMALL(COUNTIF($AR$1:$AR$91,"&lt;"&amp;$AR$1:$AR$91),ROW($AR54:$AS54)),COUNTIF($AR$1:$AR$91,"&lt;"&amp;$AR$1:$AR$91),0))</f>
        <v>52</v>
      </c>
      <c r="AT54" s="50" t="str">
        <f t="array" ref="AT54">INDEX($AQ$1:$AQ$91,SMALL(IF($AR$1:$AR$91=$AS54,ROW($AR$1:$AR$91)),COUNTIF($AS$1:$AS54,$AS54)),1)</f>
        <v>Surrey Heath</v>
      </c>
      <c r="AU54" s="52">
        <f t="shared" si="7"/>
        <v>52</v>
      </c>
    </row>
    <row r="55" spans="1:47" ht="14.4" x14ac:dyDescent="0.3">
      <c r="A55" s="22" t="s">
        <v>412</v>
      </c>
      <c r="B55" s="23" t="s">
        <v>204</v>
      </c>
      <c r="C55" s="22" t="str">
        <f>IFERROR(IFERROR(VLOOKUP(B55,classifications!$A$3:$B$330,2,FALSE),VLOOKUP(B55,'higher class'!$A$2:$B$33,2,FALSE)),"")</f>
        <v>Urban with City and Town</v>
      </c>
      <c r="D55" s="22" t="str">
        <f>VLOOKUP(B55,region!$A$1:$B$344,2,FALSE)</f>
        <v>NW</v>
      </c>
      <c r="E55" s="17">
        <f>VLOOKUP(B55,anxietyALL!$B$8:$N$431,VLOOKUP(frontsheet!$B$11,years!$A$1:$B$12,2,FALSE),FALSE)</f>
        <v>2.6</v>
      </c>
      <c r="F55" s="9"/>
      <c r="G55" s="9"/>
      <c r="H55" s="9"/>
      <c r="I55" s="21"/>
      <c r="M55" t="s">
        <v>55</v>
      </c>
      <c r="N55" t="str">
        <f>VLOOKUP(M55,class!A$1:B$370,2,FALSE)</f>
        <v>Shire district</v>
      </c>
      <c r="O55" s="22" t="str">
        <f>IFERROR(IFERROR(VLOOKUP(M55,classifications!$A$3:$B$340,2,FALSE),VLOOKUP(N55,'higher class'!$A$2:$B$33,2,FALSE)),"")</f>
        <v>Urban with City and Town</v>
      </c>
      <c r="P55" s="7">
        <f t="shared" si="12"/>
        <v>3.1</v>
      </c>
      <c r="Q55" s="49">
        <f t="shared" si="9"/>
        <v>26</v>
      </c>
      <c r="R55" s="49">
        <f t="shared" si="10"/>
        <v>26</v>
      </c>
      <c r="Z55" s="7"/>
      <c r="AQ55" t="s">
        <v>203</v>
      </c>
      <c r="AR55" s="2">
        <f t="shared" si="6"/>
        <v>18</v>
      </c>
      <c r="AS55" s="5">
        <f t="array" ref="AS55">INDEX($AR$1:$AR$91,MATCH(SMALL(COUNTIF($AR$1:$AR$91,"&lt;"&amp;$AR$1:$AR$91),ROW($AR55:$AS55)),COUNTIF($AR$1:$AR$91,"&lt;"&amp;$AR$1:$AR$91),0))</f>
        <v>55</v>
      </c>
      <c r="AT55" s="50" t="str">
        <f t="array" ref="AT55">INDEX($AQ$1:$AQ$91,SMALL(IF($AR$1:$AR$91=$AS55,ROW($AR$1:$AR$91)),COUNTIF($AS$1:$AS55,$AS55)),1)</f>
        <v>Halton</v>
      </c>
      <c r="AU55" s="52">
        <f t="shared" si="7"/>
        <v>55</v>
      </c>
    </row>
    <row r="56" spans="1:47" ht="14.4" x14ac:dyDescent="0.3">
      <c r="A56" s="22" t="s">
        <v>413</v>
      </c>
      <c r="B56" s="23" t="s">
        <v>209</v>
      </c>
      <c r="C56" s="22" t="str">
        <f>IFERROR(IFERROR(VLOOKUP(B56,classifications!$A$3:$B$330,2,FALSE),VLOOKUP(B56,'higher class'!$A$2:$B$33,2,FALSE)),"")</f>
        <v>Urban with City and Town</v>
      </c>
      <c r="D56" s="22" t="str">
        <f>VLOOKUP(B56,region!$A$1:$B$344,2,FALSE)</f>
        <v>NW</v>
      </c>
      <c r="E56" s="17">
        <f>VLOOKUP(B56,anxietyALL!$B$8:$N$431,VLOOKUP(frontsheet!$B$11,years!$A$1:$B$12,2,FALSE),FALSE)</f>
        <v>3.22</v>
      </c>
      <c r="F56" s="9"/>
      <c r="G56" s="9"/>
      <c r="H56" s="9"/>
      <c r="I56" s="21"/>
      <c r="M56" t="s">
        <v>56</v>
      </c>
      <c r="N56" t="str">
        <f>VLOOKUP(M56,class!A$1:B$370,2,FALSE)</f>
        <v>Unitary authority</v>
      </c>
      <c r="O56" s="22" t="str">
        <f>IFERROR(IFERROR(VLOOKUP(M56,classifications!$A$3:$B$340,2,FALSE),VLOOKUP(N56,'higher class'!$A$2:$B$33,2,FALSE)),"")</f>
        <v xml:space="preserve">Largely Rural (rural including hub towns 50-79%) </v>
      </c>
      <c r="P56" s="7">
        <f t="shared" si="12"/>
        <v>3.21</v>
      </c>
      <c r="Q56" s="49">
        <f t="shared" si="9"/>
        <v>24</v>
      </c>
      <c r="R56" s="49">
        <f t="shared" si="10"/>
        <v>24</v>
      </c>
      <c r="Z56" s="7"/>
      <c r="AQ56" t="s">
        <v>204</v>
      </c>
      <c r="AR56" s="2">
        <f t="shared" si="6"/>
        <v>4</v>
      </c>
      <c r="AS56" s="5">
        <f t="array" ref="AS56">INDEX($AR$1:$AR$91,MATCH(SMALL(COUNTIF($AR$1:$AR$91,"&lt;"&amp;$AR$1:$AR$91),ROW($AR56:$AS56)),COUNTIF($AR$1:$AR$91,"&lt;"&amp;$AR$1:$AR$91),0))</f>
        <v>55</v>
      </c>
      <c r="AT56" s="50" t="str">
        <f t="array" ref="AT56">INDEX($AQ$1:$AQ$91,SMALL(IF($AR$1:$AR$91=$AS56,ROW($AR$1:$AR$91)),COUNTIF($AS$1:$AS56,$AS56)),1)</f>
        <v>Wakefield</v>
      </c>
      <c r="AU56" s="52">
        <f t="shared" si="7"/>
        <v>55</v>
      </c>
    </row>
    <row r="57" spans="1:47" ht="14.4" x14ac:dyDescent="0.3">
      <c r="A57" s="22" t="s">
        <v>414</v>
      </c>
      <c r="B57" s="23" t="s">
        <v>216</v>
      </c>
      <c r="C57" s="22" t="str">
        <f>IFERROR(IFERROR(VLOOKUP(B57,classifications!$A$3:$B$330,2,FALSE),VLOOKUP(B57,'higher class'!$A$2:$B$33,2,FALSE)),"")</f>
        <v xml:space="preserve">Mainly Rural (rural including hub towns &gt;=80%) </v>
      </c>
      <c r="D57" s="22" t="str">
        <f>VLOOKUP(B57,region!$A$1:$B$344,2,FALSE)</f>
        <v>NW</v>
      </c>
      <c r="E57" s="17">
        <f>VLOOKUP(B57,anxietyALL!$B$8:$N$431,VLOOKUP(frontsheet!$B$11,years!$A$1:$B$12,2,FALSE),FALSE)</f>
        <v>3.14</v>
      </c>
      <c r="F57" s="9"/>
      <c r="G57" s="9"/>
      <c r="H57" s="9"/>
      <c r="I57" s="21"/>
      <c r="M57" t="s">
        <v>57</v>
      </c>
      <c r="N57" t="str">
        <f>VLOOKUP(M57,class!A$1:B$370,2,FALSE)</f>
        <v>Shire district</v>
      </c>
      <c r="O57" s="22" t="str">
        <f>IFERROR(IFERROR(VLOOKUP(M57,classifications!$A$3:$B$340,2,FALSE),VLOOKUP(N57,'higher class'!$A$2:$B$33,2,FALSE)),"")</f>
        <v>Urban with City and Town</v>
      </c>
      <c r="P57" s="7">
        <f t="shared" si="12"/>
        <v>3.31</v>
      </c>
      <c r="Q57" s="49">
        <f t="shared" si="9"/>
        <v>45</v>
      </c>
      <c r="R57" s="49">
        <f t="shared" si="10"/>
        <v>45</v>
      </c>
      <c r="Z57" s="7"/>
      <c r="AQ57" t="s">
        <v>205</v>
      </c>
      <c r="AR57" s="2">
        <f t="shared" si="6"/>
        <v>76</v>
      </c>
      <c r="AS57" s="5">
        <f t="array" ref="AS57">INDEX($AR$1:$AR$91,MATCH(SMALL(COUNTIF($AR$1:$AR$91,"&lt;"&amp;$AR$1:$AR$91),ROW($AR57:$AS57)),COUNTIF($AR$1:$AR$91,"&lt;"&amp;$AR$1:$AR$91),0))</f>
        <v>55</v>
      </c>
      <c r="AT57" s="50" t="str">
        <f t="array" ref="AT57">INDEX($AQ$1:$AQ$91,SMALL(IF($AR$1:$AR$91=$AS57,ROW($AR$1:$AR$91)),COUNTIF($AS$1:$AS57,$AS57)),1)</f>
        <v>Windsor and Maidenhead</v>
      </c>
      <c r="AU57" s="52">
        <f t="shared" si="7"/>
        <v>55</v>
      </c>
    </row>
    <row r="58" spans="1:47" ht="14.4" x14ac:dyDescent="0.3">
      <c r="A58" s="22" t="s">
        <v>415</v>
      </c>
      <c r="B58" s="23" t="s">
        <v>221</v>
      </c>
      <c r="C58" s="22" t="str">
        <f>IFERROR(IFERROR(VLOOKUP(B58,classifications!$A$3:$B$330,2,FALSE),VLOOKUP(B58,'higher class'!$A$2:$B$33,2,FALSE)),"")</f>
        <v>Urban with City and Town</v>
      </c>
      <c r="D58" s="22" t="str">
        <f>VLOOKUP(B58,region!$A$1:$B$344,2,FALSE)</f>
        <v>NW</v>
      </c>
      <c r="E58" s="17">
        <f>VLOOKUP(B58,anxietyALL!$B$8:$N$431,VLOOKUP(frontsheet!$B$11,years!$A$1:$B$12,2,FALSE),FALSE)</f>
        <v>4.13</v>
      </c>
      <c r="F58" s="9"/>
      <c r="G58" s="9"/>
      <c r="H58" s="9"/>
      <c r="I58" s="21"/>
      <c r="M58" t="s">
        <v>58</v>
      </c>
      <c r="N58" t="str">
        <f>VLOOKUP(M58,class!A$1:B$370,2,FALSE)</f>
        <v>Shire district</v>
      </c>
      <c r="O58" s="22" t="str">
        <f>IFERROR(IFERROR(VLOOKUP(M58,classifications!$A$3:$B$340,2,FALSE),VLOOKUP(N58,'higher class'!$A$2:$B$33,2,FALSE)),"")</f>
        <v>Urban with City and Town</v>
      </c>
      <c r="P58" s="7">
        <f t="shared" si="12"/>
        <v>2.76</v>
      </c>
      <c r="Q58" s="49">
        <f t="shared" si="9"/>
        <v>10</v>
      </c>
      <c r="R58" s="49">
        <f t="shared" si="10"/>
        <v>10</v>
      </c>
      <c r="Z58" s="7"/>
      <c r="AQ58" t="s">
        <v>206</v>
      </c>
      <c r="AR58" s="2">
        <f t="shared" si="6"/>
        <v>38</v>
      </c>
      <c r="AS58" s="5">
        <f t="array" ref="AS58">INDEX($AR$1:$AR$91,MATCH(SMALL(COUNTIF($AR$1:$AR$91,"&lt;"&amp;$AR$1:$AR$91),ROW($AR58:$AS58)),COUNTIF($AR$1:$AR$91,"&lt;"&amp;$AR$1:$AR$91),0))</f>
        <v>58</v>
      </c>
      <c r="AT58" s="50" t="str">
        <f t="array" ref="AT58">INDEX($AQ$1:$AQ$91,SMALL(IF($AR$1:$AR$91=$AS58,ROW($AR$1:$AR$91)),COUNTIF($AS$1:$AS58,$AS58)),1)</f>
        <v>Darlington</v>
      </c>
      <c r="AU58" s="52">
        <f t="shared" si="7"/>
        <v>58</v>
      </c>
    </row>
    <row r="59" spans="1:47" ht="14.4" x14ac:dyDescent="0.3">
      <c r="A59" s="22" t="s">
        <v>416</v>
      </c>
      <c r="B59" s="23" t="s">
        <v>252</v>
      </c>
      <c r="C59" s="22" t="str">
        <f>IFERROR(IFERROR(VLOOKUP(B59,classifications!$A$3:$B$330,2,FALSE),VLOOKUP(B59,'higher class'!$A$2:$B$33,2,FALSE)),"")</f>
        <v>Urban with City and Town</v>
      </c>
      <c r="D59" s="22" t="str">
        <f>VLOOKUP(B59,region!$A$1:$B$344,2,FALSE)</f>
        <v>NW</v>
      </c>
      <c r="E59" s="17">
        <f>VLOOKUP(B59,anxietyALL!$B$8:$N$431,VLOOKUP(frontsheet!$B$11,years!$A$1:$B$12,2,FALSE),FALSE)</f>
        <v>3.34</v>
      </c>
      <c r="F59" s="9"/>
      <c r="G59" s="9"/>
      <c r="H59" s="9"/>
      <c r="I59" s="21"/>
      <c r="M59" t="s">
        <v>59</v>
      </c>
      <c r="N59" t="str">
        <f>VLOOKUP(M59,class!A$1:B$370,2,FALSE)</f>
        <v>Shire district</v>
      </c>
      <c r="O59" s="22" t="str">
        <f>IFERROR(IFERROR(VLOOKUP(M59,classifications!$A$3:$B$340,2,FALSE),VLOOKUP(N59,'higher class'!$A$2:$B$33,2,FALSE)),"")</f>
        <v>Urban with City and Town</v>
      </c>
      <c r="P59" s="7">
        <f t="shared" si="12"/>
        <v>3.17</v>
      </c>
      <c r="Q59" s="49">
        <f t="shared" si="9"/>
        <v>32</v>
      </c>
      <c r="R59" s="49">
        <f t="shared" si="10"/>
        <v>32</v>
      </c>
      <c r="Z59" s="7"/>
      <c r="AQ59" t="s">
        <v>208</v>
      </c>
      <c r="AR59" s="2">
        <f t="shared" si="6"/>
        <v>58</v>
      </c>
      <c r="AS59" s="5">
        <f t="array" ref="AS59">INDEX($AR$1:$AR$91,MATCH(SMALL(COUNTIF($AR$1:$AR$91,"&lt;"&amp;$AR$1:$AR$91),ROW($AR59:$AS59)),COUNTIF($AR$1:$AR$91,"&lt;"&amp;$AR$1:$AR$91),0))</f>
        <v>58</v>
      </c>
      <c r="AT59" s="50" t="str">
        <f t="array" ref="AT59">INDEX($AQ$1:$AQ$91,SMALL(IF($AR$1:$AR$91=$AS59,ROW($AR$1:$AR$91)),COUNTIF($AS$1:$AS59,$AS59)),1)</f>
        <v>Portsmouth</v>
      </c>
      <c r="AU59" s="52">
        <f t="shared" si="7"/>
        <v>58</v>
      </c>
    </row>
    <row r="60" spans="1:47" ht="14.4" x14ac:dyDescent="0.3">
      <c r="A60" s="22" t="s">
        <v>417</v>
      </c>
      <c r="B60" s="23" t="s">
        <v>312</v>
      </c>
      <c r="C60" s="22" t="str">
        <f>IFERROR(IFERROR(VLOOKUP(B60,classifications!$A$3:$B$330,2,FALSE),VLOOKUP(B60,'higher class'!$A$2:$B$33,2,FALSE)),"")</f>
        <v>Urban with Significant Rural (rural including hub towns 26-49%)</v>
      </c>
      <c r="D60" s="22" t="str">
        <f>VLOOKUP(B60,region!$A$1:$B$344,2,FALSE)</f>
        <v>NW</v>
      </c>
      <c r="E60" s="17">
        <f>VLOOKUP(B60,anxietyALL!$B$8:$N$431,VLOOKUP(frontsheet!$B$11,years!$A$1:$B$12,2,FALSE),FALSE)</f>
        <v>2.89</v>
      </c>
      <c r="F60" s="9"/>
      <c r="G60" s="9"/>
      <c r="H60" s="9"/>
      <c r="I60" s="21"/>
      <c r="M60" t="s">
        <v>60</v>
      </c>
      <c r="N60" t="str">
        <f>VLOOKUP(M60,class!A$1:B$370,2,FALSE)</f>
        <v>Shire district</v>
      </c>
      <c r="O60" s="22" t="str">
        <f>IFERROR(IFERROR(VLOOKUP(M60,classifications!$A$3:$B$340,2,FALSE),VLOOKUP(N60,'higher class'!$A$2:$B$33,2,FALSE)),"")</f>
        <v>Urban with Significant Rural (rural including hub towns 26-49%)</v>
      </c>
      <c r="P60" s="7">
        <f t="shared" si="12"/>
        <v>2.71</v>
      </c>
      <c r="Q60" s="49">
        <f t="shared" si="9"/>
        <v>5</v>
      </c>
      <c r="R60" s="49">
        <f t="shared" si="10"/>
        <v>5</v>
      </c>
      <c r="Z60" s="7"/>
      <c r="AQ60" t="s">
        <v>209</v>
      </c>
      <c r="AR60" s="2">
        <f t="shared" si="6"/>
        <v>35</v>
      </c>
      <c r="AS60" s="5">
        <f t="array" ref="AS60">INDEX($AR$1:$AR$91,MATCH(SMALL(COUNTIF($AR$1:$AR$91,"&lt;"&amp;$AR$1:$AR$91),ROW($AR60:$AS60)),COUNTIF($AR$1:$AR$91,"&lt;"&amp;$AR$1:$AR$91),0))</f>
        <v>60</v>
      </c>
      <c r="AT60" s="50" t="str">
        <f t="array" ref="AT60">INDEX($AQ$1:$AQ$91,SMALL(IF($AR$1:$AR$91=$AS60,ROW($AR$1:$AR$91)),COUNTIF($AS$1:$AS60,$AS60)),1)</f>
        <v>Stoke-on-Trent</v>
      </c>
      <c r="AU60" s="52">
        <f t="shared" si="7"/>
        <v>60</v>
      </c>
    </row>
    <row r="61" spans="1:47" ht="14.4" x14ac:dyDescent="0.3">
      <c r="A61" s="22" t="s">
        <v>418</v>
      </c>
      <c r="B61" s="23" t="s">
        <v>330</v>
      </c>
      <c r="C61" s="22" t="str">
        <f>IFERROR(IFERROR(VLOOKUP(B61,classifications!$A$3:$B$330,2,FALSE),VLOOKUP(B61,'higher class'!$A$2:$B$33,2,FALSE)),"")</f>
        <v xml:space="preserve">Largely Rural (rural including hub towns 50-79%) </v>
      </c>
      <c r="D61" s="22" t="str">
        <f>VLOOKUP(B61,region!$A$1:$B$344,2,FALSE)</f>
        <v>NW</v>
      </c>
      <c r="E61" s="17">
        <f>VLOOKUP(B61,anxietyALL!$B$8:$N$431,VLOOKUP(frontsheet!$B$11,years!$A$1:$B$12,2,FALSE),FALSE)</f>
        <v>3.01</v>
      </c>
      <c r="F61" s="9"/>
      <c r="G61" s="9"/>
      <c r="H61" s="9"/>
      <c r="I61" s="21"/>
      <c r="M61" t="s">
        <v>61</v>
      </c>
      <c r="N61" t="str">
        <f>VLOOKUP(M61,class!A$1:B$370,2,FALSE)</f>
        <v>Unitary authority</v>
      </c>
      <c r="O61" s="22" t="str">
        <f>IFERROR(IFERROR(VLOOKUP(M61,classifications!$A$3:$B$340,2,FALSE),VLOOKUP(N61,'higher class'!$A$2:$B$33,2,FALSE)),"")</f>
        <v>Urban with Significant Rural (rural including hub towns 26-49%)</v>
      </c>
      <c r="P61" s="7">
        <f t="shared" si="12"/>
        <v>3.27</v>
      </c>
      <c r="Q61" s="49">
        <f t="shared" si="9"/>
        <v>37</v>
      </c>
      <c r="R61" s="49">
        <f t="shared" si="10"/>
        <v>37</v>
      </c>
      <c r="Z61" s="7"/>
      <c r="AQ61" t="s">
        <v>211</v>
      </c>
      <c r="AR61" s="2">
        <f t="shared" si="6"/>
        <v>35</v>
      </c>
      <c r="AS61" s="5">
        <f t="array" ref="AS61">INDEX($AR$1:$AR$91,MATCH(SMALL(COUNTIF($AR$1:$AR$91,"&lt;"&amp;$AR$1:$AR$91),ROW($AR61:$AS61)),COUNTIF($AR$1:$AR$91,"&lt;"&amp;$AR$1:$AR$91),0))</f>
        <v>61</v>
      </c>
      <c r="AT61" s="50" t="str">
        <f t="array" ref="AT61">INDEX($AQ$1:$AQ$91,SMALL(IF($AR$1:$AR$91=$AS61,ROW($AR$1:$AR$91)),COUNTIF($AS$1:$AS61,$AS61)),1)</f>
        <v>Bracknell Forest</v>
      </c>
      <c r="AU61" s="52">
        <f t="shared" si="7"/>
        <v>61</v>
      </c>
    </row>
    <row r="62" spans="1:47" ht="14.4" x14ac:dyDescent="0.3">
      <c r="A62" s="22" t="s">
        <v>419</v>
      </c>
      <c r="B62" s="23" t="s">
        <v>153</v>
      </c>
      <c r="C62" s="22" t="str">
        <f>IFERROR(IFERROR(VLOOKUP(B62,classifications!$A$3:$B$330,2,FALSE),VLOOKUP(B62,'higher class'!$A$2:$B$33,2,FALSE)),"")</f>
        <v>Urban with Major Conurbation</v>
      </c>
      <c r="D62" s="22" t="str">
        <f>VLOOKUP(B62,region!$A$1:$B$344,2,FALSE)</f>
        <v>NW</v>
      </c>
      <c r="E62" s="17">
        <f>VLOOKUP(B62,anxietyALL!$B$8:$N$431,VLOOKUP(frontsheet!$B$11,years!$A$1:$B$12,2,FALSE),FALSE)</f>
        <v>3.49</v>
      </c>
      <c r="F62" s="9"/>
      <c r="G62" s="9"/>
      <c r="H62" s="9"/>
      <c r="I62" s="21"/>
      <c r="M62" t="s">
        <v>62</v>
      </c>
      <c r="N62" t="str">
        <f>VLOOKUP(M62,class!A$1:B$370,2,FALSE)</f>
        <v>Unitary authority</v>
      </c>
      <c r="O62" s="22" t="str">
        <f>IFERROR(IFERROR(VLOOKUP(M62,classifications!$A$3:$B$340,2,FALSE),VLOOKUP(N62,'higher class'!$A$2:$B$33,2,FALSE)),"")</f>
        <v>Urban with Significant Rural (rural including hub towns 26-49%)</v>
      </c>
      <c r="P62" s="7">
        <f t="shared" si="12"/>
        <v>3.09</v>
      </c>
      <c r="Q62" s="49">
        <f t="shared" si="9"/>
        <v>21</v>
      </c>
      <c r="R62" s="49">
        <f t="shared" si="10"/>
        <v>21</v>
      </c>
      <c r="Z62" s="7"/>
      <c r="AQ62" t="s">
        <v>214</v>
      </c>
      <c r="AR62" s="2">
        <f t="shared" si="6"/>
        <v>83</v>
      </c>
      <c r="AS62" s="5">
        <f t="array" ref="AS62">INDEX($AR$1:$AR$91,MATCH(SMALL(COUNTIF($AR$1:$AR$91,"&lt;"&amp;$AR$1:$AR$91),ROW($AR62:$AS62)),COUNTIF($AR$1:$AR$91,"&lt;"&amp;$AR$1:$AR$91),0))</f>
        <v>61</v>
      </c>
      <c r="AT62" s="50" t="str">
        <f t="array" ref="AT62">INDEX($AQ$1:$AQ$91,SMALL(IF($AR$1:$AR$91=$AS62,ROW($AR$1:$AR$91)),COUNTIF($AS$1:$AS62,$AS62)),1)</f>
        <v>Stevenage</v>
      </c>
      <c r="AU62" s="52">
        <f t="shared" si="7"/>
        <v>61</v>
      </c>
    </row>
    <row r="63" spans="1:47" ht="14.4" x14ac:dyDescent="0.3">
      <c r="A63" s="22" t="s">
        <v>420</v>
      </c>
      <c r="B63" s="23" t="s">
        <v>162</v>
      </c>
      <c r="C63" s="22" t="str">
        <f>IFERROR(IFERROR(VLOOKUP(B63,classifications!$A$3:$B$330,2,FALSE),VLOOKUP(B63,'higher class'!$A$2:$B$33,2,FALSE)),"")</f>
        <v>Urban with Major Conurbation</v>
      </c>
      <c r="D63" s="22" t="str">
        <f>VLOOKUP(B63,region!$A$1:$B$344,2,FALSE)</f>
        <v>NW</v>
      </c>
      <c r="E63" s="17">
        <f>VLOOKUP(B63,anxietyALL!$B$8:$N$431,VLOOKUP(frontsheet!$B$11,years!$A$1:$B$12,2,FALSE),FALSE)</f>
        <v>3.28</v>
      </c>
      <c r="F63" s="9"/>
      <c r="G63" s="9"/>
      <c r="H63" s="9"/>
      <c r="I63" s="21"/>
      <c r="M63" t="s">
        <v>63</v>
      </c>
      <c r="N63" t="str">
        <f>VLOOKUP(M63,class!A$1:B$370,2,FALSE)</f>
        <v>Shire district</v>
      </c>
      <c r="O63" s="22" t="str">
        <f>IFERROR(IFERROR(VLOOKUP(M63,classifications!$A$3:$B$340,2,FALSE),VLOOKUP(N63,'higher class'!$A$2:$B$33,2,FALSE)),"")</f>
        <v>Urban with City and Town</v>
      </c>
      <c r="P63" s="7">
        <f t="shared" si="12"/>
        <v>2.91</v>
      </c>
      <c r="Q63" s="49">
        <f t="shared" si="9"/>
        <v>15</v>
      </c>
      <c r="R63" s="49">
        <f t="shared" si="10"/>
        <v>15</v>
      </c>
      <c r="Z63" s="7"/>
      <c r="AQ63" t="s">
        <v>215</v>
      </c>
      <c r="AR63" s="2">
        <f t="shared" si="6"/>
        <v>68</v>
      </c>
      <c r="AS63" s="5">
        <f t="array" ref="AS63">INDEX($AR$1:$AR$91,MATCH(SMALL(COUNTIF($AR$1:$AR$91,"&lt;"&amp;$AR$1:$AR$91),ROW($AR63:$AS63)),COUNTIF($AR$1:$AR$91,"&lt;"&amp;$AR$1:$AR$91),0))</f>
        <v>63</v>
      </c>
      <c r="AT63" s="50" t="str">
        <f t="array" ref="AT63">INDEX($AQ$1:$AQ$91,SMALL(IF($AR$1:$AR$91=$AS63,ROW($AR$1:$AR$91)),COUNTIF($AS$1:$AS63,$AS63)),1)</f>
        <v>Warwick</v>
      </c>
      <c r="AU63" s="52">
        <f t="shared" si="7"/>
        <v>63</v>
      </c>
    </row>
    <row r="64" spans="1:47" ht="14.4" x14ac:dyDescent="0.3">
      <c r="A64" s="22" t="s">
        <v>421</v>
      </c>
      <c r="B64" s="23" t="s">
        <v>234</v>
      </c>
      <c r="C64" s="22" t="str">
        <f>IFERROR(IFERROR(VLOOKUP(B64,classifications!$A$3:$B$330,2,FALSE),VLOOKUP(B64,'higher class'!$A$2:$B$33,2,FALSE)),"")</f>
        <v>Urban with Major Conurbation</v>
      </c>
      <c r="D64" s="22" t="str">
        <f>VLOOKUP(B64,region!$A$1:$B$344,2,FALSE)</f>
        <v>NW</v>
      </c>
      <c r="E64" s="17">
        <f>VLOOKUP(B64,anxietyALL!$B$8:$N$431,VLOOKUP(frontsheet!$B$11,years!$A$1:$B$12,2,FALSE),FALSE)</f>
        <v>3.19</v>
      </c>
      <c r="F64" s="9"/>
      <c r="G64" s="9"/>
      <c r="H64" s="9"/>
      <c r="I64" s="21"/>
      <c r="M64" t="s">
        <v>64</v>
      </c>
      <c r="N64" t="str">
        <f>VLOOKUP(M64,class!A$1:B$370,2,FALSE)</f>
        <v>Shire district</v>
      </c>
      <c r="O64" s="22" t="str">
        <f>IFERROR(IFERROR(VLOOKUP(M64,classifications!$A$3:$B$340,2,FALSE),VLOOKUP(N64,'higher class'!$A$2:$B$33,2,FALSE)),"")</f>
        <v xml:space="preserve">Largely Rural (rural including hub towns 50-79%) </v>
      </c>
      <c r="P64" s="7">
        <f t="shared" si="12"/>
        <v>3.1</v>
      </c>
      <c r="Q64" s="49">
        <f t="shared" si="9"/>
        <v>20</v>
      </c>
      <c r="R64" s="49">
        <f t="shared" si="10"/>
        <v>20</v>
      </c>
      <c r="Z64" s="7"/>
      <c r="AQ64" t="s">
        <v>220</v>
      </c>
      <c r="AR64" s="2">
        <f t="shared" si="6"/>
        <v>52</v>
      </c>
      <c r="AS64" s="5">
        <f t="array" ref="AS64">INDEX($AR$1:$AR$91,MATCH(SMALL(COUNTIF($AR$1:$AR$91,"&lt;"&amp;$AR$1:$AR$91),ROW($AR64:$AS64)),COUNTIF($AR$1:$AR$91,"&lt;"&amp;$AR$1:$AR$91),0))</f>
        <v>64</v>
      </c>
      <c r="AT64" s="50" t="str">
        <f t="array" ref="AT64">INDEX($AQ$1:$AQ$91,SMALL(IF($AR$1:$AR$91=$AS64,ROW($AR$1:$AR$91)),COUNTIF($AS$1:$AS64,$AS64)),1)</f>
        <v>Bristol, City of</v>
      </c>
      <c r="AU64" s="52">
        <f t="shared" si="7"/>
        <v>64</v>
      </c>
    </row>
    <row r="65" spans="1:47" ht="14.4" x14ac:dyDescent="0.3">
      <c r="A65" s="22" t="s">
        <v>422</v>
      </c>
      <c r="B65" s="23" t="s">
        <v>262</v>
      </c>
      <c r="C65" s="22" t="str">
        <f>IFERROR(IFERROR(VLOOKUP(B65,classifications!$A$3:$B$330,2,FALSE),VLOOKUP(B65,'higher class'!$A$2:$B$33,2,FALSE)),"")</f>
        <v>Urban with Major Conurbation</v>
      </c>
      <c r="D65" s="22" t="str">
        <f>VLOOKUP(B65,region!$A$1:$B$344,2,FALSE)</f>
        <v>NW</v>
      </c>
      <c r="E65" s="17">
        <f>VLOOKUP(B65,anxietyALL!$B$8:$N$431,VLOOKUP(frontsheet!$B$11,years!$A$1:$B$12,2,FALSE),FALSE)</f>
        <v>3.45</v>
      </c>
      <c r="F65" s="9"/>
      <c r="G65" s="9"/>
      <c r="H65" s="9"/>
      <c r="I65" s="21"/>
      <c r="M65" t="s">
        <v>66</v>
      </c>
      <c r="N65" t="str">
        <f>VLOOKUP(M65,class!A$1:B$370,2,FALSE)</f>
        <v>Shire district</v>
      </c>
      <c r="O65" s="22" t="str">
        <f>IFERROR(IFERROR(VLOOKUP(M65,classifications!$A$3:$B$340,2,FALSE),VLOOKUP(N65,'higher class'!$A$2:$B$33,2,FALSE)),"")</f>
        <v>Urban with Significant Rural (rural including hub towns 26-49%)</v>
      </c>
      <c r="P65" s="7">
        <f t="shared" si="12"/>
        <v>2.58</v>
      </c>
      <c r="Q65" s="49">
        <f t="shared" si="9"/>
        <v>3</v>
      </c>
      <c r="R65" s="49">
        <f t="shared" si="10"/>
        <v>3</v>
      </c>
      <c r="Z65" s="7"/>
      <c r="AQ65" t="s">
        <v>221</v>
      </c>
      <c r="AR65" s="2">
        <f t="shared" si="6"/>
        <v>83</v>
      </c>
      <c r="AS65" s="5">
        <f t="array" ref="AS65">INDEX($AR$1:$AR$91,MATCH(SMALL(COUNTIF($AR$1:$AR$91,"&lt;"&amp;$AR$1:$AR$91),ROW($AR65:$AS65)),COUNTIF($AR$1:$AR$91,"&lt;"&amp;$AR$1:$AR$91),0))</f>
        <v>65</v>
      </c>
      <c r="AT65" s="50" t="str">
        <f t="array" ref="AT65">INDEX($AQ$1:$AQ$91,SMALL(IF($AR$1:$AR$91=$AS65,ROW($AR$1:$AR$91)),COUNTIF($AS$1:$AS65,$AS65)),1)</f>
        <v>Blaby</v>
      </c>
      <c r="AU65" s="52">
        <f t="shared" si="7"/>
        <v>65</v>
      </c>
    </row>
    <row r="66" spans="1:47" ht="14.4" x14ac:dyDescent="0.3">
      <c r="A66" s="22" t="s">
        <v>423</v>
      </c>
      <c r="B66" s="23" t="s">
        <v>322</v>
      </c>
      <c r="C66" s="22" t="str">
        <f>IFERROR(IFERROR(VLOOKUP(B66,classifications!$A$3:$B$330,2,FALSE),VLOOKUP(B66,'higher class'!$A$2:$B$33,2,FALSE)),"")</f>
        <v>Urban with Major Conurbation</v>
      </c>
      <c r="D66" s="22" t="str">
        <f>VLOOKUP(B66,region!$A$1:$B$344,2,FALSE)</f>
        <v>NW</v>
      </c>
      <c r="E66" s="17">
        <f>VLOOKUP(B66,anxietyALL!$B$8:$N$431,VLOOKUP(frontsheet!$B$11,years!$A$1:$B$12,2,FALSE),FALSE)</f>
        <v>3.34</v>
      </c>
      <c r="F66" s="9"/>
      <c r="G66" s="9"/>
      <c r="H66" s="9"/>
      <c r="I66" s="21"/>
      <c r="M66" t="s">
        <v>68</v>
      </c>
      <c r="N66" t="str">
        <f>VLOOKUP(M66,class!A$1:B$370,2,FALSE)</f>
        <v>London borough</v>
      </c>
      <c r="O66" s="22" t="str">
        <f>IFERROR(IFERROR(VLOOKUP(M66,classifications!$A$3:$B$340,2,FALSE),VLOOKUP(N66,'higher class'!$A$2:$B$33,2,FALSE)),"")</f>
        <v>Urban with Major Conurbation</v>
      </c>
      <c r="P66" s="7" t="str">
        <f t="shared" si="12"/>
        <v>x</v>
      </c>
      <c r="Q66" s="49">
        <f t="shared" si="9"/>
        <v>73</v>
      </c>
      <c r="R66" s="49">
        <f t="shared" si="10"/>
        <v>9999</v>
      </c>
      <c r="Z66" s="7"/>
      <c r="AQ66" t="s">
        <v>224</v>
      </c>
      <c r="AR66" s="2">
        <f t="shared" ref="AR66:AR91" si="13">VLOOKUP(AQ66,M$7:R$315,5,FALSE)</f>
        <v>20</v>
      </c>
      <c r="AS66" s="5">
        <f t="array" ref="AS66">INDEX($AR$1:$AR$91,MATCH(SMALL(COUNTIF($AR$1:$AR$91,"&lt;"&amp;$AR$1:$AR$91),ROW($AR66:$AS66)),COUNTIF($AR$1:$AR$91,"&lt;"&amp;$AR$1:$AR$91),0))</f>
        <v>65</v>
      </c>
      <c r="AT66" s="50" t="str">
        <f t="array" ref="AT66">INDEX($AQ$1:$AQ$91,SMALL(IF($AR$1:$AR$91=$AS66,ROW($AR$1:$AR$91)),COUNTIF($AS$1:$AS66,$AS66)),1)</f>
        <v>York</v>
      </c>
      <c r="AU66" s="52">
        <f t="shared" ref="AU66:AU91" si="14">AS66-AS$95</f>
        <v>65</v>
      </c>
    </row>
    <row r="67" spans="1:47" ht="14.4" x14ac:dyDescent="0.3">
      <c r="A67" s="22"/>
      <c r="B67" s="23"/>
      <c r="C67" s="22"/>
      <c r="D67" s="22"/>
      <c r="E67" s="9"/>
      <c r="F67" s="9"/>
      <c r="G67" s="9"/>
      <c r="H67" s="9"/>
      <c r="I67" s="21"/>
      <c r="M67" t="s">
        <v>69</v>
      </c>
      <c r="N67" t="str">
        <f>VLOOKUP(M67,class!A$1:B$370,2,FALSE)</f>
        <v>Shire district</v>
      </c>
      <c r="O67" s="22" t="str">
        <f>IFERROR(IFERROR(VLOOKUP(M67,classifications!$A$3:$B$340,2,FALSE),VLOOKUP(N67,'higher class'!$A$2:$B$33,2,FALSE)),"")</f>
        <v>Urban with Significant Rural (rural including hub towns 26-49%)</v>
      </c>
      <c r="P67" s="7">
        <f t="shared" si="12"/>
        <v>3.24</v>
      </c>
      <c r="Q67" s="49">
        <f t="shared" si="9"/>
        <v>31</v>
      </c>
      <c r="R67" s="49">
        <f t="shared" si="10"/>
        <v>31</v>
      </c>
      <c r="Z67" s="7"/>
      <c r="AQ67" t="s">
        <v>227</v>
      </c>
      <c r="AR67" s="2">
        <f t="shared" si="13"/>
        <v>87</v>
      </c>
      <c r="AS67" s="5">
        <f t="array" ref="AS67">INDEX($AR$1:$AR$91,MATCH(SMALL(COUNTIF($AR$1:$AR$91,"&lt;"&amp;$AR$1:$AR$91),ROW($AR67:$AS67)),COUNTIF($AR$1:$AR$91,"&lt;"&amp;$AR$1:$AR$91),0))</f>
        <v>67</v>
      </c>
      <c r="AT67" s="50" t="str">
        <f t="array" ref="AT67">INDEX($AQ$1:$AQ$91,SMALL(IF($AR$1:$AR$91=$AS67,ROW($AR$1:$AR$91)),COUNTIF($AS$1:$AS67,$AS67)),1)</f>
        <v>Eastleigh</v>
      </c>
      <c r="AU67" s="52">
        <f t="shared" si="14"/>
        <v>67</v>
      </c>
    </row>
    <row r="68" spans="1:47" ht="14.4" x14ac:dyDescent="0.3">
      <c r="A68" s="19" t="s">
        <v>424</v>
      </c>
      <c r="B68" s="20" t="s">
        <v>425</v>
      </c>
      <c r="C68" s="45"/>
      <c r="D68" s="45"/>
      <c r="E68" s="17"/>
      <c r="F68" s="9"/>
      <c r="G68" s="9"/>
      <c r="H68" s="9"/>
      <c r="I68" s="21"/>
      <c r="M68" t="s">
        <v>70</v>
      </c>
      <c r="N68" t="str">
        <f>VLOOKUP(M68,class!A$1:B$370,2,FALSE)</f>
        <v>Shire district</v>
      </c>
      <c r="O68" s="22" t="str">
        <f>IFERROR(IFERROR(VLOOKUP(M68,classifications!$A$3:$B$340,2,FALSE),VLOOKUP(N68,'higher class'!$A$2:$B$33,2,FALSE)),"")</f>
        <v xml:space="preserve">Mainly Rural (rural including hub towns &gt;=80%) </v>
      </c>
      <c r="P68" s="7">
        <f t="shared" si="12"/>
        <v>2.91</v>
      </c>
      <c r="Q68" s="49">
        <f t="shared" si="9"/>
        <v>12</v>
      </c>
      <c r="R68" s="49">
        <f t="shared" si="10"/>
        <v>12</v>
      </c>
      <c r="Z68" s="7"/>
      <c r="AQ68" t="s">
        <v>239</v>
      </c>
      <c r="AR68" s="2">
        <f t="shared" si="13"/>
        <v>42</v>
      </c>
      <c r="AS68" s="5">
        <f t="array" ref="AS68">INDEX($AR$1:$AR$91,MATCH(SMALL(COUNTIF($AR$1:$AR$91,"&lt;"&amp;$AR$1:$AR$91),ROW($AR68:$AS68)),COUNTIF($AR$1:$AR$91,"&lt;"&amp;$AR$1:$AR$91),0))</f>
        <v>68</v>
      </c>
      <c r="AT68" s="50" t="str">
        <f t="array" ref="AT68">INDEX($AQ$1:$AQ$91,SMALL(IF($AR$1:$AR$91=$AS68,ROW($AR$1:$AR$91)),COUNTIF($AS$1:$AS68,$AS68)),1)</f>
        <v>Reigate and Banstead</v>
      </c>
      <c r="AU68" s="52">
        <f t="shared" si="14"/>
        <v>68</v>
      </c>
    </row>
    <row r="69" spans="1:47" ht="14.4" x14ac:dyDescent="0.3">
      <c r="A69" s="22" t="s">
        <v>426</v>
      </c>
      <c r="B69" s="23" t="s">
        <v>96</v>
      </c>
      <c r="C69" s="22" t="str">
        <f>IFERROR(IFERROR(VLOOKUP(B69,classifications!$A$3:$B$330,2,FALSE),VLOOKUP(B69,'higher class'!$A$2:$B$33,2,FALSE)),"")</f>
        <v xml:space="preserve">Largely Rural (rural including hub towns 50-79%) </v>
      </c>
      <c r="D69" s="22" t="str">
        <f>VLOOKUP(B69,region!$A$1:$B$344,2,FALSE)</f>
        <v>YH</v>
      </c>
      <c r="E69" s="17">
        <f>VLOOKUP(B69,anxietyALL!$B$8:$N$431,VLOOKUP(frontsheet!$B$11,years!$A$1:$B$12,2,FALSE),FALSE)</f>
        <v>3.26</v>
      </c>
      <c r="F69" s="9"/>
      <c r="G69" s="9"/>
      <c r="H69" s="9"/>
      <c r="I69" s="21"/>
      <c r="M69" t="s">
        <v>72</v>
      </c>
      <c r="N69" t="str">
        <f>VLOOKUP(M69,class!A$1:B$370,2,FALSE)</f>
        <v>Unitary authority</v>
      </c>
      <c r="O69" s="22" t="str">
        <f>IFERROR(IFERROR(VLOOKUP(M69,classifications!$A$3:$B$340,2,FALSE),VLOOKUP(N69,'higher class'!$A$2:$B$33,2,FALSE)),"")</f>
        <v xml:space="preserve">Mainly Rural (rural including hub towns &gt;=80%) </v>
      </c>
      <c r="P69" s="7">
        <f t="shared" si="12"/>
        <v>2.89</v>
      </c>
      <c r="Q69" s="49">
        <f t="shared" si="9"/>
        <v>10</v>
      </c>
      <c r="R69" s="49">
        <f t="shared" si="10"/>
        <v>10</v>
      </c>
      <c r="Z69" s="7"/>
      <c r="AQ69" t="s">
        <v>244</v>
      </c>
      <c r="AR69" s="2">
        <f t="shared" si="13"/>
        <v>30</v>
      </c>
      <c r="AS69" s="5">
        <f t="array" ref="AS69">INDEX($AR$1:$AR$91,MATCH(SMALL(COUNTIF($AR$1:$AR$91,"&lt;"&amp;$AR$1:$AR$91),ROW($AR69:$AS69)),COUNTIF($AR$1:$AR$91,"&lt;"&amp;$AR$1:$AR$91),0))</f>
        <v>69</v>
      </c>
      <c r="AT69" s="50" t="str">
        <f t="array" ref="AT69">INDEX($AQ$1:$AQ$91,SMALL(IF($AR$1:$AR$91=$AS69,ROW($AR$1:$AR$91)),COUNTIF($AS$1:$AS69,$AS69)),1)</f>
        <v>Hartlepool</v>
      </c>
      <c r="AU69" s="52">
        <f t="shared" si="14"/>
        <v>69</v>
      </c>
    </row>
    <row r="70" spans="1:47" ht="14.4" x14ac:dyDescent="0.3">
      <c r="A70" s="22" t="s">
        <v>427</v>
      </c>
      <c r="B70" s="23" t="s">
        <v>150</v>
      </c>
      <c r="C70" s="22" t="str">
        <f>IFERROR(IFERROR(VLOOKUP(B70,classifications!$A$3:$B$330,2,FALSE),VLOOKUP(B70,'higher class'!$A$2:$B$33,2,FALSE)),"")</f>
        <v>Urban with City and Town</v>
      </c>
      <c r="D70" s="22" t="str">
        <f>VLOOKUP(B70,region!$A$1:$B$344,2,FALSE)</f>
        <v>YH</v>
      </c>
      <c r="E70" s="17">
        <f>VLOOKUP(B70,anxietyALL!$B$8:$N$431,VLOOKUP(frontsheet!$B$11,years!$A$1:$B$12,2,FALSE),FALSE)</f>
        <v>3.51</v>
      </c>
      <c r="F70" s="9"/>
      <c r="G70" s="9"/>
      <c r="H70" s="9"/>
      <c r="I70" s="21"/>
      <c r="M70" t="s">
        <v>73</v>
      </c>
      <c r="N70" t="str">
        <f>VLOOKUP(M70,class!A$1:B$370,2,FALSE)</f>
        <v>Shire district</v>
      </c>
      <c r="O70" s="22" t="str">
        <f>IFERROR(IFERROR(VLOOKUP(M70,classifications!$A$3:$B$340,2,FALSE),VLOOKUP(N70,'higher class'!$A$2:$B$33,2,FALSE)),"")</f>
        <v xml:space="preserve">Mainly Rural (rural including hub towns &gt;=80%) </v>
      </c>
      <c r="P70" s="7">
        <f t="shared" si="12"/>
        <v>3.2</v>
      </c>
      <c r="Q70" s="49">
        <f t="shared" si="9"/>
        <v>23</v>
      </c>
      <c r="R70" s="49">
        <f t="shared" si="10"/>
        <v>23</v>
      </c>
      <c r="Z70" s="7"/>
      <c r="AQ70" t="s">
        <v>252</v>
      </c>
      <c r="AR70" s="2">
        <f t="shared" si="13"/>
        <v>52</v>
      </c>
      <c r="AS70" s="5">
        <f t="array" ref="AS70">INDEX($AR$1:$AR$91,MATCH(SMALL(COUNTIF($AR$1:$AR$91,"&lt;"&amp;$AR$1:$AR$91),ROW($AR70:$AS70)),COUNTIF($AR$1:$AR$91,"&lt;"&amp;$AR$1:$AR$91),0))</f>
        <v>70</v>
      </c>
      <c r="AT70" s="50" t="str">
        <f t="array" ref="AT70">INDEX($AQ$1:$AQ$91,SMALL(IF($AR$1:$AR$91=$AS70,ROW($AR$1:$AR$91)),COUNTIF($AS$1:$AS70,$AS70)),1)</f>
        <v>Basildon</v>
      </c>
      <c r="AU70" s="52">
        <f t="shared" si="14"/>
        <v>70</v>
      </c>
    </row>
    <row r="71" spans="1:47" ht="14.4" x14ac:dyDescent="0.3">
      <c r="A71" s="22" t="s">
        <v>428</v>
      </c>
      <c r="B71" s="23" t="s">
        <v>187</v>
      </c>
      <c r="C71" s="22" t="str">
        <f>IFERROR(IFERROR(VLOOKUP(B71,classifications!$A$3:$B$330,2,FALSE),VLOOKUP(B71,'higher class'!$A$2:$B$33,2,FALSE)),"")</f>
        <v>Urban with City and Town</v>
      </c>
      <c r="D71" s="22" t="str">
        <f>VLOOKUP(B71,region!$A$1:$B$344,2,FALSE)</f>
        <v>YH</v>
      </c>
      <c r="E71" s="17">
        <f>VLOOKUP(B71,anxietyALL!$B$8:$N$431,VLOOKUP(frontsheet!$B$11,years!$A$1:$B$12,2,FALSE),FALSE)</f>
        <v>2.94</v>
      </c>
      <c r="F71" s="9"/>
      <c r="G71" s="9"/>
      <c r="H71" s="9"/>
      <c r="I71" s="21"/>
      <c r="M71" t="s">
        <v>75</v>
      </c>
      <c r="N71" t="str">
        <f>VLOOKUP(M71,class!A$1:B$370,2,FALSE)</f>
        <v>Metropolitan district</v>
      </c>
      <c r="O71" s="22" t="str">
        <f>IFERROR(IFERROR(VLOOKUP(M71,classifications!$A$3:$B$340,2,FALSE),VLOOKUP(N71,'higher class'!$A$2:$B$33,2,FALSE)),"")</f>
        <v>Urban with City and Town</v>
      </c>
      <c r="P71" s="7">
        <f t="shared" si="12"/>
        <v>3.31</v>
      </c>
      <c r="Q71" s="49">
        <f t="shared" si="9"/>
        <v>45</v>
      </c>
      <c r="R71" s="49">
        <f t="shared" si="10"/>
        <v>45</v>
      </c>
      <c r="Z71" s="7"/>
      <c r="AQ71" t="s">
        <v>256</v>
      </c>
      <c r="AR71" s="2">
        <f t="shared" si="13"/>
        <v>80</v>
      </c>
      <c r="AS71" s="5">
        <f t="array" ref="AS71">INDEX($AR$1:$AR$91,MATCH(SMALL(COUNTIF($AR$1:$AR$91,"&lt;"&amp;$AR$1:$AR$91),ROW($AR71:$AS71)),COUNTIF($AR$1:$AR$91,"&lt;"&amp;$AR$1:$AR$91),0))</f>
        <v>70</v>
      </c>
      <c r="AT71" s="50" t="str">
        <f t="array" ref="AT71">INDEX($AQ$1:$AQ$91,SMALL(IF($AR$1:$AR$91=$AS71,ROW($AR$1:$AR$91)),COUNTIF($AS$1:$AS71,$AS71)),1)</f>
        <v>Blackpool</v>
      </c>
      <c r="AU71" s="52">
        <f t="shared" si="14"/>
        <v>70</v>
      </c>
    </row>
    <row r="72" spans="1:47" ht="14.4" x14ac:dyDescent="0.3">
      <c r="A72" s="22" t="s">
        <v>429</v>
      </c>
      <c r="B72" s="23" t="s">
        <v>190</v>
      </c>
      <c r="C72" s="22" t="str">
        <f>IFERROR(IFERROR(VLOOKUP(B72,classifications!$A$3:$B$330,2,FALSE),VLOOKUP(B72,'higher class'!$A$2:$B$33,2,FALSE)),"")</f>
        <v>Urban with Significant Rural (rural including hub towns 26-49%)</v>
      </c>
      <c r="D72" s="22" t="str">
        <f>VLOOKUP(B72,region!$A$1:$B$344,2,FALSE)</f>
        <v>YH</v>
      </c>
      <c r="E72" s="17">
        <f>VLOOKUP(B72,anxietyALL!$B$8:$N$431,VLOOKUP(frontsheet!$B$11,years!$A$1:$B$12,2,FALSE),FALSE)</f>
        <v>2.98</v>
      </c>
      <c r="F72" s="9"/>
      <c r="G72" s="9"/>
      <c r="H72" s="9"/>
      <c r="I72" s="21"/>
      <c r="M72" t="s">
        <v>76</v>
      </c>
      <c r="N72" t="str">
        <f>VLOOKUP(M72,class!A$1:B$370,2,FALSE)</f>
        <v>Shire district</v>
      </c>
      <c r="O72" s="22" t="str">
        <f>IFERROR(IFERROR(VLOOKUP(M72,classifications!$A$3:$B$340,2,FALSE),VLOOKUP(N72,'higher class'!$A$2:$B$33,2,FALSE)),"")</f>
        <v xml:space="preserve">Mainly Rural (rural including hub towns &gt;=80%) </v>
      </c>
      <c r="P72" s="7">
        <f t="shared" si="12"/>
        <v>3.62</v>
      </c>
      <c r="Q72" s="49">
        <f t="shared" ref="Q72:Q135" si="15">1+SUMPRODUCT((O$7:O$315=O72)*(P$7:P$315&lt;P72))</f>
        <v>36</v>
      </c>
      <c r="R72" s="49">
        <f t="shared" ref="R72:R135" si="16">IF(P72="x",9999,Q72)</f>
        <v>36</v>
      </c>
      <c r="Z72" s="7"/>
      <c r="AQ72" t="s">
        <v>257</v>
      </c>
      <c r="AR72" s="2">
        <f t="shared" si="13"/>
        <v>40</v>
      </c>
      <c r="AS72" s="5">
        <f t="array" ref="AS72">INDEX($AR$1:$AR$91,MATCH(SMALL(COUNTIF($AR$1:$AR$91,"&lt;"&amp;$AR$1:$AR$91),ROW($AR72:$AS72)),COUNTIF($AR$1:$AR$91,"&lt;"&amp;$AR$1:$AR$91),0))</f>
        <v>72</v>
      </c>
      <c r="AT72" s="50" t="str">
        <f t="array" ref="AT72">INDEX($AQ$1:$AQ$91,SMALL(IF($AR$1:$AR$91=$AS72,ROW($AR$1:$AR$91)),COUNTIF($AS$1:$AS72,$AS72)),1)</f>
        <v>Kingston upon Hull, City of</v>
      </c>
      <c r="AU72" s="52">
        <f t="shared" si="14"/>
        <v>72</v>
      </c>
    </row>
    <row r="73" spans="1:47" ht="14.4" x14ac:dyDescent="0.3">
      <c r="A73" s="22" t="s">
        <v>430</v>
      </c>
      <c r="B73" s="23" t="s">
        <v>332</v>
      </c>
      <c r="C73" s="22" t="str">
        <f>IFERROR(IFERROR(VLOOKUP(B73,classifications!$A$3:$B$330,2,FALSE),VLOOKUP(B73,'higher class'!$A$2:$B$33,2,FALSE)),"")</f>
        <v>Urban with City and Town</v>
      </c>
      <c r="D73" s="22" t="str">
        <f>VLOOKUP(B73,region!$A$1:$B$344,2,FALSE)</f>
        <v>YH</v>
      </c>
      <c r="E73" s="17">
        <f>VLOOKUP(B73,anxietyALL!$B$8:$N$431,VLOOKUP(frontsheet!$B$11,years!$A$1:$B$12,2,FALSE),FALSE)</f>
        <v>3.45</v>
      </c>
      <c r="F73" s="9"/>
      <c r="G73" s="9"/>
      <c r="H73" s="9"/>
      <c r="I73" s="21"/>
      <c r="M73" t="s">
        <v>77</v>
      </c>
      <c r="N73" t="str">
        <f>VLOOKUP(M73,class!A$1:B$370,2,FALSE)</f>
        <v>Shire district</v>
      </c>
      <c r="O73" s="22" t="str">
        <f>IFERROR(IFERROR(VLOOKUP(M73,classifications!$A$3:$B$340,2,FALSE),VLOOKUP(N73,'higher class'!$A$2:$B$33,2,FALSE)),"")</f>
        <v>Urban with City and Town</v>
      </c>
      <c r="P73" s="7">
        <f t="shared" si="12"/>
        <v>3.73</v>
      </c>
      <c r="Q73" s="49">
        <f t="shared" si="15"/>
        <v>77</v>
      </c>
      <c r="R73" s="49">
        <f t="shared" si="16"/>
        <v>77</v>
      </c>
      <c r="Z73" s="7"/>
      <c r="AQ73" t="s">
        <v>260</v>
      </c>
      <c r="AR73" s="2">
        <f t="shared" si="13"/>
        <v>19</v>
      </c>
      <c r="AS73" s="5">
        <f t="array" ref="AS73">INDEX($AR$1:$AR$91,MATCH(SMALL(COUNTIF($AR$1:$AR$91,"&lt;"&amp;$AR$1:$AR$91),ROW($AR73:$AS73)),COUNTIF($AR$1:$AR$91,"&lt;"&amp;$AR$1:$AR$91),0))</f>
        <v>73</v>
      </c>
      <c r="AT73" s="50" t="str">
        <f t="array" ref="AT73">INDEX($AQ$1:$AQ$91,SMALL(IF($AR$1:$AR$91=$AS73,ROW($AR$1:$AR$91)),COUNTIF($AS$1:$AS73,$AS73)),1)</f>
        <v>Derby</v>
      </c>
      <c r="AU73" s="52">
        <f t="shared" si="14"/>
        <v>73</v>
      </c>
    </row>
    <row r="74" spans="1:47" ht="14.4" x14ac:dyDescent="0.3">
      <c r="A74" s="22" t="s">
        <v>431</v>
      </c>
      <c r="B74" s="23" t="s">
        <v>344</v>
      </c>
      <c r="C74" s="22" t="str">
        <f>IFERROR(IFERROR(VLOOKUP(B74,classifications!$A$3:$B$330,2,FALSE),VLOOKUP(B74,'higher class'!$A$2:$B$33,2,FALSE)),"")</f>
        <v>Predominantly Rural</v>
      </c>
      <c r="D74" s="22" t="str">
        <f>VLOOKUP(B74,region!$A$1:$B$344,2,FALSE)</f>
        <v>YH</v>
      </c>
      <c r="E74" s="17">
        <f>VLOOKUP(B74,anxietyALL!$B$8:$N$431,VLOOKUP(frontsheet!$B$11,years!$A$1:$B$12,2,FALSE),FALSE)</f>
        <v>2.92</v>
      </c>
      <c r="F74" s="9"/>
      <c r="G74" s="9"/>
      <c r="H74" s="9"/>
      <c r="I74" s="21"/>
      <c r="M74" t="s">
        <v>78</v>
      </c>
      <c r="N74" t="str">
        <f>VLOOKUP(M74,class!A$1:B$370,2,FALSE)</f>
        <v>London borough</v>
      </c>
      <c r="O74" s="22" t="str">
        <f>IFERROR(IFERROR(VLOOKUP(M74,classifications!$A$3:$B$340,2,FALSE),VLOOKUP(N74,'higher class'!$A$2:$B$33,2,FALSE)),"")</f>
        <v>Urban with Major Conurbation</v>
      </c>
      <c r="P74" s="7">
        <f t="shared" si="12"/>
        <v>3.95</v>
      </c>
      <c r="Q74" s="49">
        <f t="shared" si="15"/>
        <v>70</v>
      </c>
      <c r="R74" s="49">
        <f t="shared" si="16"/>
        <v>70</v>
      </c>
      <c r="Z74" s="7"/>
      <c r="AQ74" t="s">
        <v>265</v>
      </c>
      <c r="AR74" s="2">
        <f t="shared" si="13"/>
        <v>61</v>
      </c>
      <c r="AS74" s="5">
        <f t="array" ref="AS74">INDEX($AR$1:$AR$91,MATCH(SMALL(COUNTIF($AR$1:$AR$91,"&lt;"&amp;$AR$1:$AR$91),ROW($AR74:$AS74)),COUNTIF($AR$1:$AR$91,"&lt;"&amp;$AR$1:$AR$91),0))</f>
        <v>74</v>
      </c>
      <c r="AT74" s="50" t="str">
        <f t="array" ref="AT74">INDEX($AQ$1:$AQ$91,SMALL(IF($AR$1:$AR$91=$AS74,ROW($AR$1:$AR$91)),COUNTIF($AS$1:$AS74,$AS74)),1)</f>
        <v>Newcastle-under-Lyme</v>
      </c>
      <c r="AU74" s="52">
        <f t="shared" si="14"/>
        <v>74</v>
      </c>
    </row>
    <row r="75" spans="1:47" ht="14.4" x14ac:dyDescent="0.3">
      <c r="A75" s="22" t="s">
        <v>432</v>
      </c>
      <c r="B75" s="23" t="s">
        <v>76</v>
      </c>
      <c r="C75" s="22" t="str">
        <f>IFERROR(IFERROR(VLOOKUP(B75,classifications!$A$3:$B$330,2,FALSE),VLOOKUP(B75,'higher class'!$A$2:$B$33,2,FALSE)),"")</f>
        <v xml:space="preserve">Mainly Rural (rural including hub towns &gt;=80%) </v>
      </c>
      <c r="D75" s="22" t="str">
        <f>VLOOKUP(B75,region!$A$1:$B$344,2,FALSE)</f>
        <v>YH</v>
      </c>
      <c r="E75" s="17">
        <f>VLOOKUP(B75,anxietyALL!$B$8:$N$431,VLOOKUP(frontsheet!$B$11,years!$A$1:$B$12,2,FALSE),FALSE)</f>
        <v>3.62</v>
      </c>
      <c r="F75" s="9"/>
      <c r="G75" s="9"/>
      <c r="H75" s="9"/>
      <c r="I75" s="21"/>
      <c r="M75" t="s">
        <v>79</v>
      </c>
      <c r="N75" t="str">
        <f>VLOOKUP(M75,class!A$1:B$370,2,FALSE)</f>
        <v>Shire district</v>
      </c>
      <c r="O75" s="22" t="str">
        <f>IFERROR(IFERROR(VLOOKUP(M75,classifications!$A$3:$B$340,2,FALSE),VLOOKUP(N75,'higher class'!$A$2:$B$33,2,FALSE)),"")</f>
        <v>Urban with Significant Rural (rural including hub towns 26-49%)</v>
      </c>
      <c r="P75" s="7">
        <f t="shared" si="12"/>
        <v>2.87</v>
      </c>
      <c r="Q75" s="49">
        <f t="shared" si="15"/>
        <v>10</v>
      </c>
      <c r="R75" s="49">
        <f t="shared" si="16"/>
        <v>10</v>
      </c>
      <c r="Z75" s="7"/>
      <c r="AQ75" t="s">
        <v>267</v>
      </c>
      <c r="AR75" s="2">
        <f t="shared" si="13"/>
        <v>38</v>
      </c>
      <c r="AS75" s="5">
        <f t="array" ref="AS75">INDEX($AR$1:$AR$91,MATCH(SMALL(COUNTIF($AR$1:$AR$91,"&lt;"&amp;$AR$1:$AR$91),ROW($AR75:$AS75)),COUNTIF($AR$1:$AR$91,"&lt;"&amp;$AR$1:$AR$91),0))</f>
        <v>75</v>
      </c>
      <c r="AT75" s="50" t="str">
        <f t="array" ref="AT75">INDEX($AQ$1:$AQ$91,SMALL(IF($AR$1:$AR$91=$AS75,ROW($AR$1:$AR$91)),COUNTIF($AS$1:$AS75,$AS75)),1)</f>
        <v>Bromsgrove</v>
      </c>
      <c r="AU75" s="52">
        <f t="shared" si="14"/>
        <v>75</v>
      </c>
    </row>
    <row r="76" spans="1:47" ht="14.4" x14ac:dyDescent="0.3">
      <c r="A76" s="22" t="s">
        <v>433</v>
      </c>
      <c r="B76" s="23" t="s">
        <v>122</v>
      </c>
      <c r="C76" s="22" t="str">
        <f>IFERROR(IFERROR(VLOOKUP(B76,classifications!$A$3:$B$330,2,FALSE),VLOOKUP(B76,'higher class'!$A$2:$B$33,2,FALSE)),"")</f>
        <v xml:space="preserve">Mainly Rural (rural including hub towns &gt;=80%) </v>
      </c>
      <c r="D76" s="22" t="str">
        <f>VLOOKUP(B76,region!$A$1:$B$344,2,FALSE)</f>
        <v>YH</v>
      </c>
      <c r="E76" s="17">
        <f>VLOOKUP(B76,anxietyALL!$B$8:$N$431,VLOOKUP(frontsheet!$B$11,years!$A$1:$B$12,2,FALSE),FALSE)</f>
        <v>3.25</v>
      </c>
      <c r="F76" s="9"/>
      <c r="G76" s="9"/>
      <c r="H76" s="9"/>
      <c r="I76" s="21"/>
      <c r="M76" t="s">
        <v>80</v>
      </c>
      <c r="N76" t="str">
        <f>VLOOKUP(M76,class!A$1:B$370,2,FALSE)</f>
        <v>Unitary authority</v>
      </c>
      <c r="O76" s="22" t="str">
        <f>IFERROR(IFERROR(VLOOKUP(M76,classifications!$A$3:$B$340,2,FALSE),VLOOKUP(N76,'higher class'!$A$2:$B$33,2,FALSE)),"")</f>
        <v>Urban with City and Town</v>
      </c>
      <c r="P76" s="7">
        <f t="shared" si="12"/>
        <v>3.38</v>
      </c>
      <c r="Q76" s="49">
        <f t="shared" si="15"/>
        <v>58</v>
      </c>
      <c r="R76" s="49">
        <f t="shared" si="16"/>
        <v>58</v>
      </c>
      <c r="Z76" s="7"/>
      <c r="AQ76" t="s">
        <v>268</v>
      </c>
      <c r="AR76" s="2">
        <f t="shared" si="13"/>
        <v>60</v>
      </c>
      <c r="AS76" s="5">
        <f t="array" ref="AS76">INDEX($AR$1:$AR$91,MATCH(SMALL(COUNTIF($AR$1:$AR$91,"&lt;"&amp;$AR$1:$AR$91),ROW($AR76:$AS76)),COUNTIF($AR$1:$AR$91,"&lt;"&amp;$AR$1:$AR$91),0))</f>
        <v>76</v>
      </c>
      <c r="AT76" s="50" t="str">
        <f t="array" ref="AT76">INDEX($AQ$1:$AQ$91,SMALL(IF($AR$1:$AR$91=$AS76,ROW($AR$1:$AR$91)),COUNTIF($AS$1:$AS76,$AS76)),1)</f>
        <v>Peterborough</v>
      </c>
      <c r="AU76" s="52">
        <f t="shared" si="14"/>
        <v>76</v>
      </c>
    </row>
    <row r="77" spans="1:47" ht="14.4" x14ac:dyDescent="0.3">
      <c r="A77" s="22" t="s">
        <v>434</v>
      </c>
      <c r="B77" s="23" t="s">
        <v>127</v>
      </c>
      <c r="C77" s="22" t="str">
        <f>IFERROR(IFERROR(VLOOKUP(B77,classifications!$A$3:$B$330,2,FALSE),VLOOKUP(B77,'higher class'!$A$2:$B$33,2,FALSE)),"")</f>
        <v>Urban with Significant Rural (rural including hub towns 26-49%)</v>
      </c>
      <c r="D77" s="22" t="str">
        <f>VLOOKUP(B77,region!$A$1:$B$344,2,FALSE)</f>
        <v>YH</v>
      </c>
      <c r="E77" s="17">
        <f>VLOOKUP(B77,anxietyALL!$B$8:$N$431,VLOOKUP(frontsheet!$B$11,years!$A$1:$B$12,2,FALSE),FALSE)</f>
        <v>3.01</v>
      </c>
      <c r="F77" s="9"/>
      <c r="G77" s="9"/>
      <c r="H77" s="9"/>
      <c r="I77" s="21"/>
      <c r="M77" t="s">
        <v>81</v>
      </c>
      <c r="N77" t="str">
        <f>VLOOKUP(M77,class!A$1:B$370,2,FALSE)</f>
        <v>Shire district</v>
      </c>
      <c r="O77" s="22" t="str">
        <f>IFERROR(IFERROR(VLOOKUP(M77,classifications!$A$3:$B$340,2,FALSE),VLOOKUP(N77,'higher class'!$A$2:$B$33,2,FALSE)),"")</f>
        <v>Urban with Major Conurbation</v>
      </c>
      <c r="P77" s="7">
        <f t="shared" si="12"/>
        <v>2.88</v>
      </c>
      <c r="Q77" s="49">
        <f t="shared" si="15"/>
        <v>5</v>
      </c>
      <c r="R77" s="49">
        <f t="shared" si="16"/>
        <v>5</v>
      </c>
      <c r="Z77" s="7"/>
      <c r="AQ77" t="s">
        <v>273</v>
      </c>
      <c r="AR77" s="2">
        <f t="shared" si="13"/>
        <v>52</v>
      </c>
      <c r="AS77" s="5">
        <f t="array" ref="AS77">INDEX($AR$1:$AR$91,MATCH(SMALL(COUNTIF($AR$1:$AR$91,"&lt;"&amp;$AR$1:$AR$91),ROW($AR77:$AS77)),COUNTIF($AR$1:$AR$91,"&lt;"&amp;$AR$1:$AR$91),0))</f>
        <v>77</v>
      </c>
      <c r="AT77" s="50" t="str">
        <f t="array" ref="AT77">INDEX($AQ$1:$AQ$91,SMALL(IF($AR$1:$AR$91=$AS77,ROW($AR$1:$AR$91)),COUNTIF($AS$1:$AS77,$AS77)),1)</f>
        <v>Crawley</v>
      </c>
      <c r="AU77" s="52">
        <f t="shared" si="14"/>
        <v>77</v>
      </c>
    </row>
    <row r="78" spans="1:47" ht="14.4" x14ac:dyDescent="0.3">
      <c r="A78" s="22" t="s">
        <v>435</v>
      </c>
      <c r="B78" s="23" t="s">
        <v>218</v>
      </c>
      <c r="C78" s="22" t="str">
        <f>IFERROR(IFERROR(VLOOKUP(B78,classifications!$A$3:$B$330,2,FALSE),VLOOKUP(B78,'higher class'!$A$2:$B$33,2,FALSE)),"")</f>
        <v xml:space="preserve">Mainly Rural (rural including hub towns &gt;=80%) </v>
      </c>
      <c r="D78" s="22" t="str">
        <f>VLOOKUP(B78,region!$A$1:$B$344,2,FALSE)</f>
        <v>YH</v>
      </c>
      <c r="E78" s="17" t="str">
        <f>VLOOKUP(B78,anxietyALL!$B$8:$N$431,VLOOKUP(frontsheet!$B$11,years!$A$1:$B$12,2,FALSE),FALSE)</f>
        <v>x</v>
      </c>
      <c r="F78" s="9"/>
      <c r="G78" s="9"/>
      <c r="H78" s="9"/>
      <c r="I78" s="21"/>
      <c r="M78" t="s">
        <v>83</v>
      </c>
      <c r="N78" t="str">
        <f>VLOOKUP(M78,class!A$1:B$370,2,FALSE)</f>
        <v>Unitary authority</v>
      </c>
      <c r="O78" s="22" t="str">
        <f>IFERROR(IFERROR(VLOOKUP(M78,classifications!$A$3:$B$340,2,FALSE),VLOOKUP(N78,'higher class'!$A$2:$B$33,2,FALSE)),"")</f>
        <v>Urban with City and Town</v>
      </c>
      <c r="P78" s="7">
        <f t="shared" si="12"/>
        <v>3.57</v>
      </c>
      <c r="Q78" s="49">
        <f t="shared" si="15"/>
        <v>73</v>
      </c>
      <c r="R78" s="49">
        <f t="shared" si="16"/>
        <v>73</v>
      </c>
      <c r="Z78" s="7"/>
      <c r="AQ78" t="s">
        <v>276</v>
      </c>
      <c r="AR78" s="2">
        <f t="shared" si="13"/>
        <v>35</v>
      </c>
      <c r="AS78" s="5">
        <f t="array" ref="AS78">INDEX($AR$1:$AR$91,MATCH(SMALL(COUNTIF($AR$1:$AR$91,"&lt;"&amp;$AR$1:$AR$91),ROW($AR78:$AS78)),COUNTIF($AR$1:$AR$91,"&lt;"&amp;$AR$1:$AR$91),0))</f>
        <v>78</v>
      </c>
      <c r="AT78" s="50" t="str">
        <f t="array" ref="AT78">INDEX($AQ$1:$AQ$91,SMALL(IF($AR$1:$AR$91=$AS78,ROW($AR$1:$AR$91)),COUNTIF($AS$1:$AS78,$AS78)),1)</f>
        <v>Eastbourne</v>
      </c>
      <c r="AU78" s="52">
        <f t="shared" si="14"/>
        <v>78</v>
      </c>
    </row>
    <row r="79" spans="1:47" ht="14.4" x14ac:dyDescent="0.3">
      <c r="A79" s="22" t="s">
        <v>436</v>
      </c>
      <c r="B79" s="23" t="s">
        <v>229</v>
      </c>
      <c r="C79" s="22" t="str">
        <f>IFERROR(IFERROR(VLOOKUP(B79,classifications!$A$3:$B$330,2,FALSE),VLOOKUP(B79,'higher class'!$A$2:$B$33,2,FALSE)),"")</f>
        <v xml:space="preserve">Mainly Rural (rural including hub towns &gt;=80%) </v>
      </c>
      <c r="D79" s="22" t="str">
        <f>VLOOKUP(B79,region!$A$1:$B$344,2,FALSE)</f>
        <v>YH</v>
      </c>
      <c r="E79" s="17">
        <f>VLOOKUP(B79,anxietyALL!$B$8:$N$431,VLOOKUP(frontsheet!$B$11,years!$A$1:$B$12,2,FALSE),FALSE)</f>
        <v>2.66</v>
      </c>
      <c r="F79" s="9"/>
      <c r="G79" s="9"/>
      <c r="H79" s="9"/>
      <c r="I79" s="21"/>
      <c r="M79" t="s">
        <v>84</v>
      </c>
      <c r="N79" t="str">
        <f>VLOOKUP(M79,class!A$1:B$370,2,FALSE)</f>
        <v>Shire district</v>
      </c>
      <c r="O79" s="22" t="str">
        <f>IFERROR(IFERROR(VLOOKUP(M79,classifications!$A$3:$B$340,2,FALSE),VLOOKUP(N79,'higher class'!$A$2:$B$33,2,FALSE)),"")</f>
        <v xml:space="preserve">Mainly Rural (rural including hub towns &gt;=80%) </v>
      </c>
      <c r="P79" s="7">
        <f t="shared" si="12"/>
        <v>3.75</v>
      </c>
      <c r="Q79" s="49">
        <f t="shared" si="15"/>
        <v>38</v>
      </c>
      <c r="R79" s="49">
        <f t="shared" si="16"/>
        <v>38</v>
      </c>
      <c r="Z79" s="7"/>
      <c r="AQ79" t="s">
        <v>278</v>
      </c>
      <c r="AR79" s="2">
        <f t="shared" si="13"/>
        <v>23</v>
      </c>
      <c r="AS79" s="5">
        <f t="array" ref="AS79">INDEX($AR$1:$AR$91,MATCH(SMALL(COUNTIF($AR$1:$AR$91,"&lt;"&amp;$AR$1:$AR$91),ROW($AR79:$AS79)),COUNTIF($AR$1:$AR$91,"&lt;"&amp;$AR$1:$AR$91),0))</f>
        <v>79</v>
      </c>
      <c r="AT79" s="50" t="str">
        <f t="array" ref="AT79">INDEX($AQ$1:$AQ$91,SMALL(IF($AR$1:$AR$91=$AS79,ROW($AR$1:$AR$91)),COUNTIF($AS$1:$AS79,$AS79)),1)</f>
        <v>Milton Keynes</v>
      </c>
      <c r="AU79" s="52">
        <f t="shared" si="14"/>
        <v>79</v>
      </c>
    </row>
    <row r="80" spans="1:47" ht="14.4" x14ac:dyDescent="0.3">
      <c r="A80" s="22" t="s">
        <v>437</v>
      </c>
      <c r="B80" s="23" t="s">
        <v>232</v>
      </c>
      <c r="C80" s="22" t="str">
        <f>IFERROR(IFERROR(VLOOKUP(B80,classifications!$A$3:$B$330,2,FALSE),VLOOKUP(B80,'higher class'!$A$2:$B$33,2,FALSE)),"")</f>
        <v>Urban with Significant Rural (rural including hub towns 26-49%)</v>
      </c>
      <c r="D80" s="22" t="str">
        <f>VLOOKUP(B80,region!$A$1:$B$344,2,FALSE)</f>
        <v>YH</v>
      </c>
      <c r="E80" s="17">
        <f>VLOOKUP(B80,anxietyALL!$B$8:$N$431,VLOOKUP(frontsheet!$B$11,years!$A$1:$B$12,2,FALSE),FALSE)</f>
        <v>2.86</v>
      </c>
      <c r="F80" s="9"/>
      <c r="G80" s="9"/>
      <c r="H80" s="9"/>
      <c r="I80" s="21"/>
      <c r="M80" t="s">
        <v>85</v>
      </c>
      <c r="N80" t="str">
        <f>VLOOKUP(M80,class!A$1:B$370,2,FALSE)</f>
        <v>Metropolitan district</v>
      </c>
      <c r="O80" s="22" t="str">
        <f>IFERROR(IFERROR(VLOOKUP(M80,classifications!$A$3:$B$340,2,FALSE),VLOOKUP(N80,'higher class'!$A$2:$B$33,2,FALSE)),"")</f>
        <v>Urban with Minor Conurbation</v>
      </c>
      <c r="P80" s="7">
        <f t="shared" si="12"/>
        <v>3.48</v>
      </c>
      <c r="Q80" s="49">
        <f t="shared" si="15"/>
        <v>8</v>
      </c>
      <c r="R80" s="49">
        <f t="shared" si="16"/>
        <v>8</v>
      </c>
      <c r="Z80" s="7"/>
      <c r="AQ80" t="s">
        <v>282</v>
      </c>
      <c r="AR80" s="2">
        <f t="shared" si="13"/>
        <v>11</v>
      </c>
      <c r="AS80" s="5">
        <f t="array" ref="AS80">INDEX($AR$1:$AR$91,MATCH(SMALL(COUNTIF($AR$1:$AR$91,"&lt;"&amp;$AR$1:$AR$91),ROW($AR80:$AS80)),COUNTIF($AR$1:$AR$91,"&lt;"&amp;$AR$1:$AR$91),0))</f>
        <v>80</v>
      </c>
      <c r="AT80" s="50" t="str">
        <f t="array" ref="AT80">INDEX($AQ$1:$AQ$91,SMALL(IF($AR$1:$AR$91=$AS80,ROW($AR$1:$AR$91)),COUNTIF($AS$1:$AS80,$AS80)),1)</f>
        <v>Southampton</v>
      </c>
      <c r="AU80" s="52">
        <f t="shared" si="14"/>
        <v>80</v>
      </c>
    </row>
    <row r="81" spans="1:47" ht="14.4" x14ac:dyDescent="0.3">
      <c r="A81" s="22" t="s">
        <v>438</v>
      </c>
      <c r="B81" s="23" t="s">
        <v>235</v>
      </c>
      <c r="C81" s="22" t="str">
        <f>IFERROR(IFERROR(VLOOKUP(B81,classifications!$A$3:$B$330,2,FALSE),VLOOKUP(B81,'higher class'!$A$2:$B$33,2,FALSE)),"")</f>
        <v xml:space="preserve">Mainly Rural (rural including hub towns &gt;=80%) </v>
      </c>
      <c r="D81" s="22" t="str">
        <f>VLOOKUP(B81,region!$A$1:$B$344,2,FALSE)</f>
        <v>YH</v>
      </c>
      <c r="E81" s="17">
        <f>VLOOKUP(B81,anxietyALL!$B$8:$N$431,VLOOKUP(frontsheet!$B$11,years!$A$1:$B$12,2,FALSE),FALSE)</f>
        <v>2.89</v>
      </c>
      <c r="F81" s="9"/>
      <c r="G81" s="9"/>
      <c r="H81" s="9"/>
      <c r="I81" s="21"/>
      <c r="M81" t="s">
        <v>336</v>
      </c>
      <c r="N81" t="str">
        <f>VLOOKUP(M81,class!A$1:B$370,2,FALSE)</f>
        <v>Unitary authority</v>
      </c>
      <c r="O81" s="22" t="str">
        <f>IFERROR(IFERROR(VLOOKUP(M81,classifications!$A$3:$B$340,2,FALSE),VLOOKUP(N81,'higher class'!$A$2:$B$33,2,FALSE)),"")</f>
        <v xml:space="preserve">Largely Rural (rural including hub towns 50-79%) </v>
      </c>
      <c r="P81" s="7">
        <f t="shared" si="12"/>
        <v>2.87</v>
      </c>
      <c r="Q81" s="49">
        <f t="shared" si="15"/>
        <v>13</v>
      </c>
      <c r="R81" s="49">
        <f t="shared" si="16"/>
        <v>13</v>
      </c>
      <c r="Z81" s="7"/>
      <c r="AQ81" t="s">
        <v>286</v>
      </c>
      <c r="AR81" s="2">
        <f t="shared" si="13"/>
        <v>3</v>
      </c>
      <c r="AS81" s="5">
        <f t="array" ref="AS81">INDEX($AR$1:$AR$91,MATCH(SMALL(COUNTIF($AR$1:$AR$91,"&lt;"&amp;$AR$1:$AR$91),ROW($AR81:$AS81)),COUNTIF($AR$1:$AR$91,"&lt;"&amp;$AR$1:$AR$91),0))</f>
        <v>81</v>
      </c>
      <c r="AT81" s="50" t="str">
        <f t="array" ref="AT81">INDEX($AQ$1:$AQ$91,SMALL(IF($AR$1:$AR$91=$AS81,ROW($AR$1:$AR$91)),COUNTIF($AS$1:$AS81,$AS81)),1)</f>
        <v>Worcester</v>
      </c>
      <c r="AU81" s="52">
        <f t="shared" si="14"/>
        <v>81</v>
      </c>
    </row>
    <row r="82" spans="1:47" ht="14.4" x14ac:dyDescent="0.3">
      <c r="A82" s="22" t="s">
        <v>439</v>
      </c>
      <c r="B82" s="23" t="s">
        <v>18</v>
      </c>
      <c r="C82" s="22" t="str">
        <f>IFERROR(IFERROR(VLOOKUP(B82,classifications!$A$3:$B$330,2,FALSE),VLOOKUP(B82,'higher class'!$A$2:$B$33,2,FALSE)),"")</f>
        <v>Urban with Minor Conurbation</v>
      </c>
      <c r="D82" s="22" t="str">
        <f>VLOOKUP(B82,region!$A$1:$B$344,2,FALSE)</f>
        <v>YH</v>
      </c>
      <c r="E82" s="17">
        <f>VLOOKUP(B82,anxietyALL!$B$8:$N$431,VLOOKUP(frontsheet!$B$11,years!$A$1:$B$12,2,FALSE),FALSE)</f>
        <v>3.17</v>
      </c>
      <c r="F82" s="9"/>
      <c r="G82" s="9"/>
      <c r="H82" s="9"/>
      <c r="I82" s="21"/>
      <c r="M82" t="s">
        <v>86</v>
      </c>
      <c r="N82" t="str">
        <f>VLOOKUP(M82,class!A$1:B$370,2,FALSE)</f>
        <v>Shire district</v>
      </c>
      <c r="O82" s="22" t="str">
        <f>IFERROR(IFERROR(VLOOKUP(M82,classifications!$A$3:$B$340,2,FALSE),VLOOKUP(N82,'higher class'!$A$2:$B$33,2,FALSE)),"")</f>
        <v>Urban with Significant Rural (rural including hub towns 26-49%)</v>
      </c>
      <c r="P82" s="7">
        <f t="shared" si="12"/>
        <v>3.66</v>
      </c>
      <c r="Q82" s="49">
        <f t="shared" si="15"/>
        <v>48</v>
      </c>
      <c r="R82" s="49">
        <f t="shared" si="16"/>
        <v>48</v>
      </c>
      <c r="Z82" s="7"/>
      <c r="AQ82" t="s">
        <v>290</v>
      </c>
      <c r="AR82" s="2">
        <f t="shared" si="13"/>
        <v>45</v>
      </c>
      <c r="AS82" s="5">
        <f t="array" ref="AS82">INDEX($AR$1:$AR$91,MATCH(SMALL(COUNTIF($AR$1:$AR$91,"&lt;"&amp;$AR$1:$AR$91),ROW($AR82:$AS82)),COUNTIF($AR$1:$AR$91,"&lt;"&amp;$AR$1:$AR$91),0))</f>
        <v>82</v>
      </c>
      <c r="AT82" s="50" t="str">
        <f t="array" ref="AT82">INDEX($AQ$1:$AQ$91,SMALL(IF($AR$1:$AR$91=$AS82,ROW($AR$1:$AR$91)),COUNTIF($AS$1:$AS82,$AS82)),1)</f>
        <v>Hyndburn</v>
      </c>
      <c r="AU82" s="52">
        <f t="shared" si="14"/>
        <v>82</v>
      </c>
    </row>
    <row r="83" spans="1:47" ht="14.4" x14ac:dyDescent="0.3">
      <c r="A83" s="22" t="s">
        <v>440</v>
      </c>
      <c r="B83" s="23" t="s">
        <v>85</v>
      </c>
      <c r="C83" s="22" t="str">
        <f>IFERROR(IFERROR(VLOOKUP(B83,classifications!$A$3:$B$330,2,FALSE),VLOOKUP(B83,'higher class'!$A$2:$B$33,2,FALSE)),"")</f>
        <v>Urban with Minor Conurbation</v>
      </c>
      <c r="D83" s="22" t="str">
        <f>VLOOKUP(B83,region!$A$1:$B$344,2,FALSE)</f>
        <v>YH</v>
      </c>
      <c r="E83" s="17">
        <f>VLOOKUP(B83,anxietyALL!$B$8:$N$431,VLOOKUP(frontsheet!$B$11,years!$A$1:$B$12,2,FALSE),FALSE)</f>
        <v>3.48</v>
      </c>
      <c r="F83" s="9"/>
      <c r="G83" s="9"/>
      <c r="H83" s="9"/>
      <c r="I83" s="21"/>
      <c r="M83" t="s">
        <v>87</v>
      </c>
      <c r="N83" t="str">
        <f>VLOOKUP(M83,class!A$1:B$370,2,FALSE)</f>
        <v>Metropolitan district</v>
      </c>
      <c r="O83" s="22" t="str">
        <f>IFERROR(IFERROR(VLOOKUP(M83,classifications!$A$3:$B$340,2,FALSE),VLOOKUP(N83,'higher class'!$A$2:$B$33,2,FALSE)),"")</f>
        <v>Urban with Major Conurbation</v>
      </c>
      <c r="P83" s="7">
        <f t="shared" si="12"/>
        <v>3.01</v>
      </c>
      <c r="Q83" s="49">
        <f t="shared" si="15"/>
        <v>10</v>
      </c>
      <c r="R83" s="49">
        <f t="shared" si="16"/>
        <v>10</v>
      </c>
      <c r="Z83" s="7"/>
      <c r="AQ83" t="s">
        <v>297</v>
      </c>
      <c r="AR83" s="2">
        <f t="shared" si="13"/>
        <v>55</v>
      </c>
      <c r="AS83" s="5">
        <f t="array" ref="AS83">INDEX($AR$1:$AR$91,MATCH(SMALL(COUNTIF($AR$1:$AR$91,"&lt;"&amp;$AR$1:$AR$91),ROW($AR83:$AS83)),COUNTIF($AR$1:$AR$91,"&lt;"&amp;$AR$1:$AR$91),0))</f>
        <v>83</v>
      </c>
      <c r="AT83" s="50" t="str">
        <f t="array" ref="AT83">INDEX($AQ$1:$AQ$91,SMALL(IF($AR$1:$AR$91=$AS83,ROW($AR$1:$AR$91)),COUNTIF($AS$1:$AS83,$AS83)),1)</f>
        <v>Redditch</v>
      </c>
      <c r="AU83" s="52">
        <f t="shared" si="14"/>
        <v>83</v>
      </c>
    </row>
    <row r="84" spans="1:47" ht="14.4" x14ac:dyDescent="0.3">
      <c r="A84" s="22" t="s">
        <v>441</v>
      </c>
      <c r="B84" s="23" t="s">
        <v>223</v>
      </c>
      <c r="C84" s="22" t="str">
        <f>IFERROR(IFERROR(VLOOKUP(B84,classifications!$A$3:$B$330,2,FALSE),VLOOKUP(B84,'higher class'!$A$2:$B$33,2,FALSE)),"")</f>
        <v>Urban with Minor Conurbation</v>
      </c>
      <c r="D84" s="22" t="str">
        <f>VLOOKUP(B84,region!$A$1:$B$344,2,FALSE)</f>
        <v>YH</v>
      </c>
      <c r="E84" s="17">
        <f>VLOOKUP(B84,anxietyALL!$B$8:$N$431,VLOOKUP(frontsheet!$B$11,years!$A$1:$B$12,2,FALSE),FALSE)</f>
        <v>3.53</v>
      </c>
      <c r="F84" s="9"/>
      <c r="G84" s="9"/>
      <c r="H84" s="9"/>
      <c r="I84" s="21"/>
      <c r="M84" t="s">
        <v>74</v>
      </c>
      <c r="N84" t="str">
        <f>VLOOKUP(M84,class!A$1:B$370,2,FALSE)</f>
        <v>Unitary authority</v>
      </c>
      <c r="O84" s="22" t="str">
        <f>IFERROR(IFERROR(VLOOKUP(M84,classifications!$A$3:$B$340,2,FALSE),VLOOKUP(N84,'higher class'!$A$2:$B$33,2,FALSE)),"")</f>
        <v xml:space="preserve">Largely Rural (rural including hub towns 50-79%) </v>
      </c>
      <c r="P84" s="7">
        <f t="shared" si="12"/>
        <v>3.13</v>
      </c>
      <c r="Q84" s="49">
        <f t="shared" si="15"/>
        <v>21</v>
      </c>
      <c r="R84" s="49">
        <f t="shared" si="16"/>
        <v>21</v>
      </c>
      <c r="Z84" s="7"/>
      <c r="AQ84" t="s">
        <v>301</v>
      </c>
      <c r="AR84" s="2">
        <f t="shared" si="13"/>
        <v>33</v>
      </c>
      <c r="AS84" s="5">
        <f t="array" ref="AS84">INDEX($AR$1:$AR$91,MATCH(SMALL(COUNTIF($AR$1:$AR$91,"&lt;"&amp;$AR$1:$AR$91),ROW($AR84:$AS84)),COUNTIF($AR$1:$AR$91,"&lt;"&amp;$AR$1:$AR$91),0))</f>
        <v>83</v>
      </c>
      <c r="AT84" s="50" t="str">
        <f t="array" ref="AT84">INDEX($AQ$1:$AQ$91,SMALL(IF($AR$1:$AR$91=$AS84,ROW($AR$1:$AR$91)),COUNTIF($AS$1:$AS84,$AS84)),1)</f>
        <v>Rossendale</v>
      </c>
      <c r="AU84" s="52">
        <f t="shared" si="14"/>
        <v>83</v>
      </c>
    </row>
    <row r="85" spans="1:47" ht="14.4" x14ac:dyDescent="0.3">
      <c r="A85" s="22" t="s">
        <v>442</v>
      </c>
      <c r="B85" s="23" t="s">
        <v>237</v>
      </c>
      <c r="C85" s="22" t="str">
        <f>IFERROR(IFERROR(VLOOKUP(B85,classifications!$A$3:$B$330,2,FALSE),VLOOKUP(B85,'higher class'!$A$2:$B$33,2,FALSE)),"")</f>
        <v>Urban with Minor Conurbation</v>
      </c>
      <c r="D85" s="22" t="str">
        <f>VLOOKUP(B85,region!$A$1:$B$344,2,FALSE)</f>
        <v>YH</v>
      </c>
      <c r="E85" s="17">
        <f>VLOOKUP(B85,anxietyALL!$B$8:$N$431,VLOOKUP(frontsheet!$B$11,years!$A$1:$B$12,2,FALSE),FALSE)</f>
        <v>3.28</v>
      </c>
      <c r="F85" s="9"/>
      <c r="G85" s="9"/>
      <c r="H85" s="9"/>
      <c r="I85" s="21"/>
      <c r="M85" t="s">
        <v>88</v>
      </c>
      <c r="N85" t="str">
        <f>VLOOKUP(M85,class!A$1:B$370,2,FALSE)</f>
        <v>London borough</v>
      </c>
      <c r="O85" s="22" t="str">
        <f>IFERROR(IFERROR(VLOOKUP(M85,classifications!$A$3:$B$340,2,FALSE),VLOOKUP(N85,'higher class'!$A$2:$B$33,2,FALSE)),"")</f>
        <v>Urban with Major Conurbation</v>
      </c>
      <c r="P85" s="7">
        <f t="shared" si="12"/>
        <v>3.64</v>
      </c>
      <c r="Q85" s="49">
        <f t="shared" si="15"/>
        <v>61</v>
      </c>
      <c r="R85" s="49">
        <f t="shared" si="16"/>
        <v>61</v>
      </c>
      <c r="Z85" s="7"/>
      <c r="AQ85" t="s">
        <v>302</v>
      </c>
      <c r="AR85" s="2">
        <f t="shared" si="13"/>
        <v>63</v>
      </c>
      <c r="AS85" s="5">
        <f t="array" ref="AS85">INDEX($AR$1:$AR$91,MATCH(SMALL(COUNTIF($AR$1:$AR$91,"&lt;"&amp;$AR$1:$AR$91),ROW($AR85:$AS85)),COUNTIF($AR$1:$AR$91,"&lt;"&amp;$AR$1:$AR$91),0))</f>
        <v>85</v>
      </c>
      <c r="AT85" s="50" t="str">
        <f t="array" ref="AT85">INDEX($AQ$1:$AQ$91,SMALL(IF($AR$1:$AR$91=$AS85,ROW($AR$1:$AR$91)),COUNTIF($AS$1:$AS85,$AS85)),1)</f>
        <v>Hastings</v>
      </c>
      <c r="AU85" s="52">
        <f t="shared" si="14"/>
        <v>85</v>
      </c>
    </row>
    <row r="86" spans="1:47" ht="14.4" x14ac:dyDescent="0.3">
      <c r="A86" s="22" t="s">
        <v>443</v>
      </c>
      <c r="B86" s="23" t="s">
        <v>35</v>
      </c>
      <c r="C86" s="22" t="str">
        <f>IFERROR(IFERROR(VLOOKUP(B86,classifications!$A$3:$B$330,2,FALSE),VLOOKUP(B86,'higher class'!$A$2:$B$33,2,FALSE)),"")</f>
        <v>Urban with Major Conurbation</v>
      </c>
      <c r="D86" s="22" t="str">
        <f>VLOOKUP(B86,region!$A$1:$B$344,2,FALSE)</f>
        <v>YH</v>
      </c>
      <c r="E86" s="17">
        <f>VLOOKUP(B86,anxietyALL!$B$8:$N$431,VLOOKUP(frontsheet!$B$11,years!$A$1:$B$12,2,FALSE),FALSE)</f>
        <v>3.42</v>
      </c>
      <c r="F86" s="9"/>
      <c r="G86" s="9"/>
      <c r="H86" s="9"/>
      <c r="I86" s="21"/>
      <c r="M86" t="s">
        <v>89</v>
      </c>
      <c r="N86" t="str">
        <f>VLOOKUP(M86,class!A$1:B$370,2,FALSE)</f>
        <v>Shire district</v>
      </c>
      <c r="O86" s="22" t="str">
        <f>IFERROR(IFERROR(VLOOKUP(M86,classifications!$A$3:$B$340,2,FALSE),VLOOKUP(N86,'higher class'!$A$2:$B$33,2,FALSE)),"")</f>
        <v xml:space="preserve">Mainly Rural (rural including hub towns &gt;=80%) </v>
      </c>
      <c r="P86" s="7">
        <f t="shared" si="12"/>
        <v>2.25</v>
      </c>
      <c r="Q86" s="49">
        <f t="shared" si="15"/>
        <v>1</v>
      </c>
      <c r="R86" s="49">
        <f t="shared" si="16"/>
        <v>1</v>
      </c>
      <c r="Z86" s="7"/>
      <c r="AQ86" t="s">
        <v>308</v>
      </c>
      <c r="AR86" s="2">
        <f t="shared" si="13"/>
        <v>30</v>
      </c>
      <c r="AS86" s="5">
        <f t="array" ref="AS86">INDEX($AR$1:$AR$91,MATCH(SMALL(COUNTIF($AR$1:$AR$91,"&lt;"&amp;$AR$1:$AR$91),ROW($AR86:$AS86)),COUNTIF($AR$1:$AR$91,"&lt;"&amp;$AR$1:$AR$91),0))</f>
        <v>86</v>
      </c>
      <c r="AT86" s="50" t="str">
        <f t="array" ref="AT86">INDEX($AQ$1:$AQ$91,SMALL(IF($AR$1:$AR$91=$AS86,ROW($AR$1:$AR$91)),COUNTIF($AS$1:$AS86,$AS86)),1)</f>
        <v>Worthing</v>
      </c>
      <c r="AU86" s="52">
        <f t="shared" si="14"/>
        <v>86</v>
      </c>
    </row>
    <row r="87" spans="1:47" ht="14.4" x14ac:dyDescent="0.3">
      <c r="A87" s="22" t="s">
        <v>444</v>
      </c>
      <c r="B87" s="23" t="s">
        <v>49</v>
      </c>
      <c r="C87" s="22" t="str">
        <f>IFERROR(IFERROR(VLOOKUP(B87,classifications!$A$3:$B$330,2,FALSE),VLOOKUP(B87,'higher class'!$A$2:$B$33,2,FALSE)),"")</f>
        <v>Urban with Major Conurbation</v>
      </c>
      <c r="D87" s="22" t="str">
        <f>VLOOKUP(B87,region!$A$1:$B$344,2,FALSE)</f>
        <v>YH</v>
      </c>
      <c r="E87" s="17">
        <f>VLOOKUP(B87,anxietyALL!$B$8:$N$431,VLOOKUP(frontsheet!$B$11,years!$A$1:$B$12,2,FALSE),FALSE)</f>
        <v>3.57</v>
      </c>
      <c r="F87" s="9"/>
      <c r="G87" s="9"/>
      <c r="H87" s="9"/>
      <c r="I87" s="21"/>
      <c r="M87" t="s">
        <v>90</v>
      </c>
      <c r="N87" t="str">
        <f>VLOOKUP(M87,class!A$1:B$370,2,FALSE)</f>
        <v>Shire district</v>
      </c>
      <c r="O87" s="22" t="str">
        <f>IFERROR(IFERROR(VLOOKUP(M87,classifications!$A$3:$B$340,2,FALSE),VLOOKUP(N87,'higher class'!$A$2:$B$33,2,FALSE)),"")</f>
        <v xml:space="preserve">Largely Rural (rural including hub towns 50-79%) </v>
      </c>
      <c r="P87" s="7">
        <f t="shared" si="12"/>
        <v>3.17</v>
      </c>
      <c r="Q87" s="49">
        <f t="shared" si="15"/>
        <v>23</v>
      </c>
      <c r="R87" s="49">
        <f t="shared" si="16"/>
        <v>23</v>
      </c>
      <c r="Z87" s="7"/>
      <c r="AQ87" t="s">
        <v>321</v>
      </c>
      <c r="AR87" s="2">
        <f t="shared" si="13"/>
        <v>55</v>
      </c>
      <c r="AS87" s="5">
        <f t="array" ref="AS87">INDEX($AR$1:$AR$91,MATCH(SMALL(COUNTIF($AR$1:$AR$91,"&lt;"&amp;$AR$1:$AR$91),ROW($AR87:$AS87)),COUNTIF($AR$1:$AR$91,"&lt;"&amp;$AR$1:$AR$91),0))</f>
        <v>87</v>
      </c>
      <c r="AT87" s="50" t="str">
        <f t="array" ref="AT87">INDEX($AQ$1:$AQ$91,SMALL(IF($AR$1:$AR$91=$AS87,ROW($AR$1:$AR$91)),COUNTIF($AS$1:$AS87,$AS87)),1)</f>
        <v>Rushmoor</v>
      </c>
      <c r="AU87" s="52">
        <f t="shared" si="14"/>
        <v>87</v>
      </c>
    </row>
    <row r="88" spans="1:47" ht="14.4" x14ac:dyDescent="0.3">
      <c r="A88" s="22" t="s">
        <v>445</v>
      </c>
      <c r="B88" s="23" t="s">
        <v>152</v>
      </c>
      <c r="C88" s="22" t="str">
        <f>IFERROR(IFERROR(VLOOKUP(B88,classifications!$A$3:$B$330,2,FALSE),VLOOKUP(B88,'higher class'!$A$2:$B$33,2,FALSE)),"")</f>
        <v>Urban with Major Conurbation</v>
      </c>
      <c r="D88" s="22" t="str">
        <f>VLOOKUP(B88,region!$A$1:$B$344,2,FALSE)</f>
        <v>YH</v>
      </c>
      <c r="E88" s="17">
        <f>VLOOKUP(B88,anxietyALL!$B$8:$N$431,VLOOKUP(frontsheet!$B$11,years!$A$1:$B$12,2,FALSE),FALSE)</f>
        <v>3.48</v>
      </c>
      <c r="F88" s="9"/>
      <c r="G88" s="9"/>
      <c r="H88" s="9"/>
      <c r="I88" s="21"/>
      <c r="M88" t="s">
        <v>92</v>
      </c>
      <c r="N88" t="str">
        <f>VLOOKUP(M88,class!A$1:B$370,2,FALSE)</f>
        <v>Shire district</v>
      </c>
      <c r="O88" s="22" t="str">
        <f>IFERROR(IFERROR(VLOOKUP(M88,classifications!$A$3:$B$340,2,FALSE),VLOOKUP(N88,'higher class'!$A$2:$B$33,2,FALSE)),"")</f>
        <v xml:space="preserve">Mainly Rural (rural including hub towns &gt;=80%) </v>
      </c>
      <c r="P88" s="7">
        <f t="shared" si="12"/>
        <v>3.49</v>
      </c>
      <c r="Q88" s="49">
        <f t="shared" si="15"/>
        <v>33</v>
      </c>
      <c r="R88" s="49">
        <f t="shared" si="16"/>
        <v>33</v>
      </c>
      <c r="Z88" s="7"/>
      <c r="AQ88" t="s">
        <v>324</v>
      </c>
      <c r="AR88" s="2">
        <f t="shared" si="13"/>
        <v>28</v>
      </c>
      <c r="AS88" s="5">
        <f t="array" ref="AS88">INDEX($AR$1:$AR$91,MATCH(SMALL(COUNTIF($AR$1:$AR$91,"&lt;"&amp;$AR$1:$AR$91),ROW($AR88:$AS88)),COUNTIF($AR$1:$AR$91,"&lt;"&amp;$AR$1:$AR$91),0))</f>
        <v>88</v>
      </c>
      <c r="AT88" s="50" t="str">
        <f t="array" ref="AT88">INDEX($AQ$1:$AQ$91,SMALL(IF($AR$1:$AR$91=$AS88,ROW($AR$1:$AR$91)),COUNTIF($AS$1:$AS88,$AS88)),1)</f>
        <v>Norwich</v>
      </c>
      <c r="AU88" s="52">
        <f t="shared" si="14"/>
        <v>88</v>
      </c>
    </row>
    <row r="89" spans="1:47" ht="14.4" x14ac:dyDescent="0.3">
      <c r="A89" s="22" t="s">
        <v>446</v>
      </c>
      <c r="B89" s="23" t="s">
        <v>156</v>
      </c>
      <c r="C89" s="22" t="str">
        <f>IFERROR(IFERROR(VLOOKUP(B89,classifications!$A$3:$B$330,2,FALSE),VLOOKUP(B89,'higher class'!$A$2:$B$33,2,FALSE)),"")</f>
        <v>Urban with Major Conurbation</v>
      </c>
      <c r="D89" s="22" t="str">
        <f>VLOOKUP(B89,region!$A$1:$B$344,2,FALSE)</f>
        <v>YH</v>
      </c>
      <c r="E89" s="17">
        <f>VLOOKUP(B89,anxietyALL!$B$8:$N$431,VLOOKUP(frontsheet!$B$11,years!$A$1:$B$12,2,FALSE),FALSE)</f>
        <v>3.15</v>
      </c>
      <c r="F89" s="9"/>
      <c r="G89" s="9"/>
      <c r="H89" s="9"/>
      <c r="I89" s="21"/>
      <c r="M89" t="s">
        <v>93</v>
      </c>
      <c r="N89" t="str">
        <f>VLOOKUP(M89,class!A$1:B$370,2,FALSE)</f>
        <v>Shire district</v>
      </c>
      <c r="O89" s="22" t="str">
        <f>IFERROR(IFERROR(VLOOKUP(M89,classifications!$A$3:$B$340,2,FALSE),VLOOKUP(N89,'higher class'!$A$2:$B$33,2,FALSE)),"")</f>
        <v>Urban with Significant Rural (rural including hub towns 26-49%)</v>
      </c>
      <c r="P89" s="7">
        <f t="shared" si="12"/>
        <v>3.58</v>
      </c>
      <c r="Q89" s="49">
        <f t="shared" si="15"/>
        <v>45</v>
      </c>
      <c r="R89" s="49">
        <f t="shared" si="16"/>
        <v>45</v>
      </c>
      <c r="Z89" s="7"/>
      <c r="AQ89" t="s">
        <v>326</v>
      </c>
      <c r="AR89" s="2">
        <f t="shared" si="13"/>
        <v>81</v>
      </c>
      <c r="AS89" s="5">
        <f t="array" ref="AS89">INDEX($AR$1:$AR$91,MATCH(SMALL(COUNTIF($AR$1:$AR$91,"&lt;"&amp;$AR$1:$AR$91),ROW($AR89:$AS89)),COUNTIF($AR$1:$AR$91,"&lt;"&amp;$AR$1:$AR$91),0))</f>
        <v>89</v>
      </c>
      <c r="AT89" s="50" t="str">
        <f t="array" ref="AT89">INDEX($AQ$1:$AQ$91,SMALL(IF($AR$1:$AR$91=$AS89,ROW($AR$1:$AR$91)),COUNTIF($AS$1:$AS89,$AS89)),1)</f>
        <v>Adur</v>
      </c>
      <c r="AU89" s="52">
        <f t="shared" si="14"/>
        <v>89</v>
      </c>
    </row>
    <row r="90" spans="1:47" ht="14.4" x14ac:dyDescent="0.3">
      <c r="A90" s="22" t="s">
        <v>447</v>
      </c>
      <c r="B90" s="23" t="s">
        <v>297</v>
      </c>
      <c r="C90" s="22" t="str">
        <f>IFERROR(IFERROR(VLOOKUP(B90,classifications!$A$3:$B$330,2,FALSE),VLOOKUP(B90,'higher class'!$A$2:$B$33,2,FALSE)),"")</f>
        <v>Urban with City and Town</v>
      </c>
      <c r="D90" s="22" t="str">
        <f>VLOOKUP(B90,region!$A$1:$B$344,2,FALSE)</f>
        <v>YH</v>
      </c>
      <c r="E90" s="17">
        <f>VLOOKUP(B90,anxietyALL!$B$8:$N$431,VLOOKUP(frontsheet!$B$11,years!$A$1:$B$12,2,FALSE),FALSE)</f>
        <v>3.35</v>
      </c>
      <c r="F90" s="9"/>
      <c r="G90" s="9"/>
      <c r="H90" s="9"/>
      <c r="I90" s="21"/>
      <c r="M90" t="s">
        <v>94</v>
      </c>
      <c r="N90" t="str">
        <f>VLOOKUP(M90,class!A$1:B$370,2,FALSE)</f>
        <v>Shire district</v>
      </c>
      <c r="O90" s="22" t="str">
        <f>IFERROR(IFERROR(VLOOKUP(M90,classifications!$A$3:$B$340,2,FALSE),VLOOKUP(N90,'higher class'!$A$2:$B$33,2,FALSE)),"")</f>
        <v xml:space="preserve">Mainly Rural (rural including hub towns &gt;=80%) </v>
      </c>
      <c r="P90" s="7">
        <f t="shared" si="12"/>
        <v>2.42</v>
      </c>
      <c r="Q90" s="49">
        <f t="shared" si="15"/>
        <v>4</v>
      </c>
      <c r="R90" s="49">
        <f t="shared" si="16"/>
        <v>4</v>
      </c>
      <c r="Z90" s="7"/>
      <c r="AQ90" t="s">
        <v>327</v>
      </c>
      <c r="AR90" s="2">
        <f t="shared" si="13"/>
        <v>86</v>
      </c>
      <c r="AS90" s="5">
        <f t="array" ref="AS90">INDEX($AR$1:$AR$91,MATCH(SMALL(COUNTIF($AR$1:$AR$91,"&lt;"&amp;$AR$1:$AR$91),ROW($AR90:$AS90)),COUNTIF($AR$1:$AR$91,"&lt;"&amp;$AR$1:$AR$91),0))</f>
        <v>90</v>
      </c>
      <c r="AT90" s="50" t="str">
        <f t="array" ref="AT90">INDEX($AQ$1:$AQ$91,SMALL(IF($AR$1:$AR$91=$AS90,ROW($AR$1:$AR$91)),COUNTIF($AS$1:$AS90,$AS90)),1)</f>
        <v>Burnley</v>
      </c>
      <c r="AU90" s="52">
        <f t="shared" si="14"/>
        <v>90</v>
      </c>
    </row>
    <row r="91" spans="1:47" ht="14.4" x14ac:dyDescent="0.3">
      <c r="A91" s="22"/>
      <c r="B91" s="23"/>
      <c r="C91" s="22"/>
      <c r="D91" s="22"/>
      <c r="E91" s="9"/>
      <c r="F91" s="9"/>
      <c r="G91" s="9"/>
      <c r="H91" s="9"/>
      <c r="I91" s="21"/>
      <c r="M91" t="s">
        <v>96</v>
      </c>
      <c r="N91" t="str">
        <f>VLOOKUP(M91,class!A$1:B$370,2,FALSE)</f>
        <v>Unitary authority</v>
      </c>
      <c r="O91" s="22" t="str">
        <f>IFERROR(IFERROR(VLOOKUP(M91,classifications!$A$3:$B$340,2,FALSE),VLOOKUP(N91,'higher class'!$A$2:$B$33,2,FALSE)),"")</f>
        <v xml:space="preserve">Largely Rural (rural including hub towns 50-79%) </v>
      </c>
      <c r="P91" s="7">
        <f t="shared" si="12"/>
        <v>3.26</v>
      </c>
      <c r="Q91" s="49">
        <f t="shared" si="15"/>
        <v>26</v>
      </c>
      <c r="R91" s="49">
        <f t="shared" si="16"/>
        <v>26</v>
      </c>
      <c r="Z91" s="7"/>
      <c r="AQ91" t="s">
        <v>332</v>
      </c>
      <c r="AR91" s="2">
        <f t="shared" si="13"/>
        <v>65</v>
      </c>
      <c r="AS91" s="5">
        <f t="array" ref="AS91">INDEX($AR$1:$AR$91,MATCH(SMALL(COUNTIF($AR$1:$AR$91,"&lt;"&amp;$AR$1:$AR$91),ROW($AR91:$AS91)),COUNTIF($AR$1:$AR$91,"&lt;"&amp;$AR$1:$AR$91),0))</f>
        <v>90</v>
      </c>
      <c r="AT91" s="50" t="str">
        <f t="array" ref="AT91">INDEX($AQ$1:$AQ$91,SMALL(IF($AR$1:$AR$91=$AS91,ROW($AR$1:$AR$91)),COUNTIF($AS$1:$AS91,$AS91)),1)</f>
        <v>Harlow</v>
      </c>
      <c r="AU91" s="52">
        <f t="shared" si="14"/>
        <v>90</v>
      </c>
    </row>
    <row r="92" spans="1:47" ht="14.4" x14ac:dyDescent="0.3">
      <c r="A92" s="19" t="s">
        <v>448</v>
      </c>
      <c r="B92" s="20" t="s">
        <v>449</v>
      </c>
      <c r="C92" s="45"/>
      <c r="D92" s="45"/>
      <c r="E92" s="17"/>
      <c r="F92" s="9"/>
      <c r="G92" s="9"/>
      <c r="H92" s="9"/>
      <c r="I92" s="21"/>
      <c r="M92" t="s">
        <v>97</v>
      </c>
      <c r="N92" t="str">
        <f>VLOOKUP(M92,class!A$1:B$370,2,FALSE)</f>
        <v>Shire district</v>
      </c>
      <c r="O92" s="22" t="str">
        <f>IFERROR(IFERROR(VLOOKUP(M92,classifications!$A$3:$B$340,2,FALSE),VLOOKUP(N92,'higher class'!$A$2:$B$33,2,FALSE)),"")</f>
        <v>Urban with Significant Rural (rural including hub towns 26-49%)</v>
      </c>
      <c r="P92" s="7">
        <f t="shared" si="12"/>
        <v>3.15</v>
      </c>
      <c r="Q92" s="49">
        <f t="shared" si="15"/>
        <v>27</v>
      </c>
      <c r="R92" s="49">
        <f t="shared" si="16"/>
        <v>27</v>
      </c>
      <c r="Z92" s="7"/>
    </row>
    <row r="93" spans="1:47" ht="14.4" x14ac:dyDescent="0.3">
      <c r="A93" s="22" t="s">
        <v>450</v>
      </c>
      <c r="B93" s="23" t="s">
        <v>83</v>
      </c>
      <c r="C93" s="22" t="str">
        <f>IFERROR(IFERROR(VLOOKUP(B93,classifications!$A$3:$B$330,2,FALSE),VLOOKUP(B93,'higher class'!$A$2:$B$33,2,FALSE)),"")</f>
        <v>Urban with City and Town</v>
      </c>
      <c r="D93" s="22" t="str">
        <f>VLOOKUP(B93,region!$A$1:$B$344,2,FALSE)</f>
        <v>EM</v>
      </c>
      <c r="E93" s="17">
        <f>VLOOKUP(B93,anxietyALL!$B$8:$N$431,VLOOKUP(frontsheet!$B$11,years!$A$1:$B$12,2,FALSE),FALSE)</f>
        <v>3.57</v>
      </c>
      <c r="F93" s="9"/>
      <c r="G93" s="9"/>
      <c r="H93" s="9"/>
      <c r="I93" s="21"/>
      <c r="M93" t="s">
        <v>1035</v>
      </c>
      <c r="N93" t="str">
        <f>VLOOKUP(M93,class!A$1:B$370,2,FALSE)</f>
        <v>Shire district</v>
      </c>
      <c r="O93" s="22" t="str">
        <f>IFERROR(IFERROR(VLOOKUP(M93,classifications!$A$3:$B$340,2,FALSE),VLOOKUP(N93,'higher class'!$A$2:$B$33,2,FALSE)),"")</f>
        <v xml:space="preserve">Largely Rural (rural including hub towns 50-79%) </v>
      </c>
      <c r="P93" s="7">
        <f t="shared" si="12"/>
        <v>2.76</v>
      </c>
      <c r="Q93" s="49">
        <f t="shared" si="15"/>
        <v>10</v>
      </c>
      <c r="R93" s="49">
        <f t="shared" si="16"/>
        <v>10</v>
      </c>
      <c r="Z93" s="7"/>
    </row>
    <row r="94" spans="1:47" ht="14.4" x14ac:dyDescent="0.3">
      <c r="A94" s="22" t="s">
        <v>451</v>
      </c>
      <c r="B94" s="23" t="s">
        <v>157</v>
      </c>
      <c r="C94" s="22" t="str">
        <f>IFERROR(IFERROR(VLOOKUP(B94,classifications!$A$3:$B$330,2,FALSE),VLOOKUP(B94,'higher class'!$A$2:$B$33,2,FALSE)),"")</f>
        <v>Urban with City and Town</v>
      </c>
      <c r="D94" s="22" t="str">
        <f>VLOOKUP(B94,region!$A$1:$B$344,2,FALSE)</f>
        <v>EM</v>
      </c>
      <c r="E94" s="17">
        <f>VLOOKUP(B94,anxietyALL!$B$8:$N$431,VLOOKUP(frontsheet!$B$11,years!$A$1:$B$12,2,FALSE),FALSE)</f>
        <v>3.21</v>
      </c>
      <c r="F94" s="9"/>
      <c r="G94" s="9"/>
      <c r="H94" s="9"/>
      <c r="I94" s="21"/>
      <c r="M94" t="s">
        <v>98</v>
      </c>
      <c r="N94" t="str">
        <f>VLOOKUP(M94,class!A$1:B$370,2,FALSE)</f>
        <v>Shire district</v>
      </c>
      <c r="O94" s="22" t="str">
        <f>IFERROR(IFERROR(VLOOKUP(M94,classifications!$A$3:$B$340,2,FALSE),VLOOKUP(N94,'higher class'!$A$2:$B$33,2,FALSE)),"")</f>
        <v>Urban with City and Town</v>
      </c>
      <c r="P94" s="7">
        <f t="shared" si="12"/>
        <v>3.76</v>
      </c>
      <c r="Q94" s="49">
        <f t="shared" si="15"/>
        <v>78</v>
      </c>
      <c r="R94" s="49">
        <f t="shared" si="16"/>
        <v>78</v>
      </c>
      <c r="Z94" s="7"/>
    </row>
    <row r="95" spans="1:47" ht="14.4" x14ac:dyDescent="0.3">
      <c r="A95" s="22" t="s">
        <v>452</v>
      </c>
      <c r="B95" s="23" t="s">
        <v>199</v>
      </c>
      <c r="C95" s="22" t="str">
        <f>IFERROR(IFERROR(VLOOKUP(B95,classifications!$A$3:$B$330,2,FALSE),VLOOKUP(B95,'higher class'!$A$2:$B$33,2,FALSE)),"")</f>
        <v>Urban with Minor Conurbation</v>
      </c>
      <c r="D95" s="22" t="str">
        <f>VLOOKUP(B95,region!$A$1:$B$344,2,FALSE)</f>
        <v>EM</v>
      </c>
      <c r="E95" s="17">
        <f>VLOOKUP(B95,anxietyALL!$B$8:$N$431,VLOOKUP(frontsheet!$B$11,years!$A$1:$B$12,2,FALSE),FALSE)</f>
        <v>3.45</v>
      </c>
      <c r="F95" s="9"/>
      <c r="G95" s="9"/>
      <c r="H95" s="9"/>
      <c r="I95" s="21"/>
      <c r="M95" t="s">
        <v>99</v>
      </c>
      <c r="N95" t="str">
        <f>VLOOKUP(M95,class!A$1:B$370,2,FALSE)</f>
        <v>Shire district</v>
      </c>
      <c r="O95" s="22" t="str">
        <f>IFERROR(IFERROR(VLOOKUP(M95,classifications!$A$3:$B$340,2,FALSE),VLOOKUP(N95,'higher class'!$A$2:$B$33,2,FALSE)),"")</f>
        <v>Urban with City and Town</v>
      </c>
      <c r="P95" s="7">
        <f t="shared" si="12"/>
        <v>3.46</v>
      </c>
      <c r="Q95" s="49">
        <f t="shared" si="15"/>
        <v>67</v>
      </c>
      <c r="R95" s="49">
        <f t="shared" si="16"/>
        <v>67</v>
      </c>
      <c r="Z95" s="7"/>
      <c r="AS95" s="7">
        <f>COUNTIF(AS1:AS91,"9999")</f>
        <v>0</v>
      </c>
    </row>
    <row r="96" spans="1:47" ht="14.4" x14ac:dyDescent="0.3">
      <c r="A96" s="22" t="s">
        <v>453</v>
      </c>
      <c r="B96" s="23" t="s">
        <v>228</v>
      </c>
      <c r="C96" s="22" t="str">
        <f>IFERROR(IFERROR(VLOOKUP(B96,classifications!$A$3:$B$330,2,FALSE),VLOOKUP(B96,'higher class'!$A$2:$B$33,2,FALSE)),"")</f>
        <v xml:space="preserve">Mainly Rural (rural including hub towns &gt;=80%) </v>
      </c>
      <c r="D96" s="22" t="str">
        <f>VLOOKUP(B96,region!$A$1:$B$344,2,FALSE)</f>
        <v>EM</v>
      </c>
      <c r="E96" s="17">
        <f>VLOOKUP(B96,anxietyALL!$B$8:$N$431,VLOOKUP(frontsheet!$B$11,years!$A$1:$B$12,2,FALSE),FALSE)</f>
        <v>3.03</v>
      </c>
      <c r="F96" s="9"/>
      <c r="G96" s="9"/>
      <c r="H96" s="9"/>
      <c r="I96" s="21"/>
      <c r="M96" t="s">
        <v>100</v>
      </c>
      <c r="N96" t="str">
        <f>VLOOKUP(M96,class!A$1:B$370,2,FALSE)</f>
        <v>Shire district</v>
      </c>
      <c r="O96" s="22" t="str">
        <f>IFERROR(IFERROR(VLOOKUP(M96,classifications!$A$3:$B$340,2,FALSE),VLOOKUP(N96,'higher class'!$A$2:$B$33,2,FALSE)),"")</f>
        <v xml:space="preserve">Mainly Rural (rural including hub towns &gt;=80%) </v>
      </c>
      <c r="P96" s="7">
        <f t="shared" si="12"/>
        <v>2.94</v>
      </c>
      <c r="Q96" s="49">
        <f t="shared" si="15"/>
        <v>14</v>
      </c>
      <c r="R96" s="49">
        <f t="shared" si="16"/>
        <v>14</v>
      </c>
      <c r="Z96" s="7"/>
    </row>
    <row r="97" spans="1:26" ht="14.4" x14ac:dyDescent="0.3">
      <c r="A97" s="22" t="s">
        <v>454</v>
      </c>
      <c r="B97" s="23" t="s">
        <v>334</v>
      </c>
      <c r="C97" s="22" t="str">
        <f>IFERROR(IFERROR(VLOOKUP(B97,classifications!$A$3:$B$330,2,FALSE),VLOOKUP(B97,'higher class'!$A$2:$B$33,2,FALSE)),"")</f>
        <v>Urban with Significant Rural</v>
      </c>
      <c r="D97" s="22" t="str">
        <f>VLOOKUP(B97,region!$A$1:$B$344,2,FALSE)</f>
        <v>EM</v>
      </c>
      <c r="E97" s="17">
        <f>VLOOKUP(B97,anxietyALL!$B$8:$N$431,VLOOKUP(frontsheet!$B$11,years!$A$1:$B$12,2,FALSE),FALSE)</f>
        <v>3.05</v>
      </c>
      <c r="F97" s="9"/>
      <c r="G97" s="9"/>
      <c r="H97" s="9"/>
      <c r="I97" s="21"/>
      <c r="M97" t="s">
        <v>101</v>
      </c>
      <c r="N97" t="str">
        <f>VLOOKUP(M97,class!A$1:B$370,2,FALSE)</f>
        <v>Shire district</v>
      </c>
      <c r="O97" s="22" t="str">
        <f>IFERROR(IFERROR(VLOOKUP(M97,classifications!$A$3:$B$340,2,FALSE),VLOOKUP(N97,'higher class'!$A$2:$B$33,2,FALSE)),"")</f>
        <v>Urban with Major Conurbation</v>
      </c>
      <c r="P97" s="7">
        <f t="shared" si="12"/>
        <v>2.97</v>
      </c>
      <c r="Q97" s="49">
        <f t="shared" si="15"/>
        <v>6</v>
      </c>
      <c r="R97" s="49">
        <f t="shared" si="16"/>
        <v>6</v>
      </c>
      <c r="Z97" s="7"/>
    </row>
    <row r="98" spans="1:26" ht="14.4" x14ac:dyDescent="0.3">
      <c r="A98" s="22" t="s">
        <v>455</v>
      </c>
      <c r="B98" s="23" t="s">
        <v>6</v>
      </c>
      <c r="C98" s="22" t="str">
        <f>IFERROR(IFERROR(VLOOKUP(B98,classifications!$A$3:$B$330,2,FALSE),VLOOKUP(B98,'higher class'!$A$2:$B$33,2,FALSE)),"")</f>
        <v>Urban with Minor Conurbation</v>
      </c>
      <c r="D98" s="22" t="str">
        <f>VLOOKUP(B98,region!$A$1:$B$344,2,FALSE)</f>
        <v>EM</v>
      </c>
      <c r="E98" s="17">
        <f>VLOOKUP(B98,anxietyALL!$B$8:$N$431,VLOOKUP(frontsheet!$B$11,years!$A$1:$B$12,2,FALSE),FALSE)</f>
        <v>3.04</v>
      </c>
      <c r="F98" s="9"/>
      <c r="G98" s="9"/>
      <c r="H98" s="9"/>
      <c r="I98" s="21"/>
      <c r="M98" t="s">
        <v>102</v>
      </c>
      <c r="N98" t="str">
        <f>VLOOKUP(M98,class!A$1:B$370,2,FALSE)</f>
        <v>London borough</v>
      </c>
      <c r="O98" s="22" t="str">
        <f>IFERROR(IFERROR(VLOOKUP(M98,classifications!$A$3:$B$340,2,FALSE),VLOOKUP(N98,'higher class'!$A$2:$B$33,2,FALSE)),"")</f>
        <v>Urban with Major Conurbation</v>
      </c>
      <c r="P98" s="7">
        <f t="shared" si="12"/>
        <v>2.33</v>
      </c>
      <c r="Q98" s="49">
        <f t="shared" si="15"/>
        <v>2</v>
      </c>
      <c r="R98" s="49">
        <f t="shared" si="16"/>
        <v>2</v>
      </c>
      <c r="Z98" s="7"/>
    </row>
    <row r="99" spans="1:26" ht="14.4" x14ac:dyDescent="0.3">
      <c r="A99" s="22" t="s">
        <v>456</v>
      </c>
      <c r="B99" s="23" t="s">
        <v>30</v>
      </c>
      <c r="C99" s="22" t="str">
        <f>IFERROR(IFERROR(VLOOKUP(B99,classifications!$A$3:$B$330,2,FALSE),VLOOKUP(B99,'higher class'!$A$2:$B$33,2,FALSE)),"")</f>
        <v>Urban with Significant Rural (rural including hub towns 26-49%)</v>
      </c>
      <c r="D99" s="22" t="str">
        <f>VLOOKUP(B99,region!$A$1:$B$344,2,FALSE)</f>
        <v>EM</v>
      </c>
      <c r="E99" s="17">
        <f>VLOOKUP(B99,anxietyALL!$B$8:$N$431,VLOOKUP(frontsheet!$B$11,years!$A$1:$B$12,2,FALSE),FALSE)</f>
        <v>3.17</v>
      </c>
      <c r="F99" s="9"/>
      <c r="G99" s="9"/>
      <c r="H99" s="9"/>
      <c r="I99" s="21"/>
      <c r="M99" t="s">
        <v>103</v>
      </c>
      <c r="N99" t="str">
        <f>VLOOKUP(M99,class!A$1:B$370,2,FALSE)</f>
        <v>Shire district</v>
      </c>
      <c r="O99" s="22" t="str">
        <f>IFERROR(IFERROR(VLOOKUP(M99,classifications!$A$3:$B$340,2,FALSE),VLOOKUP(N99,'higher class'!$A$2:$B$33,2,FALSE)),"")</f>
        <v>Urban with Significant Rural (rural including hub towns 26-49%)</v>
      </c>
      <c r="P99" s="7">
        <f t="shared" si="12"/>
        <v>3.51</v>
      </c>
      <c r="Q99" s="49">
        <f t="shared" si="15"/>
        <v>43</v>
      </c>
      <c r="R99" s="49">
        <f t="shared" si="16"/>
        <v>43</v>
      </c>
      <c r="Z99" s="7"/>
    </row>
    <row r="100" spans="1:26" ht="14.4" x14ac:dyDescent="0.3">
      <c r="A100" s="22" t="s">
        <v>457</v>
      </c>
      <c r="B100" s="23" t="s">
        <v>63</v>
      </c>
      <c r="C100" s="22" t="str">
        <f>IFERROR(IFERROR(VLOOKUP(B100,classifications!$A$3:$B$330,2,FALSE),VLOOKUP(B100,'higher class'!$A$2:$B$33,2,FALSE)),"")</f>
        <v>Urban with City and Town</v>
      </c>
      <c r="D100" s="22" t="str">
        <f>VLOOKUP(B100,region!$A$1:$B$344,2,FALSE)</f>
        <v>EM</v>
      </c>
      <c r="E100" s="17">
        <f>VLOOKUP(B100,anxietyALL!$B$8:$N$431,VLOOKUP(frontsheet!$B$11,years!$A$1:$B$12,2,FALSE),FALSE)</f>
        <v>2.91</v>
      </c>
      <c r="F100" s="9"/>
      <c r="G100" s="9"/>
      <c r="H100" s="9"/>
      <c r="I100" s="21"/>
      <c r="M100" t="s">
        <v>104</v>
      </c>
      <c r="N100" t="str">
        <f>VLOOKUP(M100,class!A$1:B$370,2,FALSE)</f>
        <v>Shire district</v>
      </c>
      <c r="O100" s="22" t="str">
        <f>IFERROR(IFERROR(VLOOKUP(M100,classifications!$A$3:$B$340,2,FALSE),VLOOKUP(N100,'higher class'!$A$2:$B$33,2,FALSE)),"")</f>
        <v>Urban with Major Conurbation</v>
      </c>
      <c r="P100" s="7" t="str">
        <f t="shared" si="12"/>
        <v>x</v>
      </c>
      <c r="Q100" s="49">
        <f t="shared" si="15"/>
        <v>73</v>
      </c>
      <c r="R100" s="49">
        <f t="shared" si="16"/>
        <v>9999</v>
      </c>
      <c r="Z100" s="7"/>
    </row>
    <row r="101" spans="1:26" ht="14.4" x14ac:dyDescent="0.3">
      <c r="A101" s="22" t="s">
        <v>458</v>
      </c>
      <c r="B101" s="23" t="s">
        <v>84</v>
      </c>
      <c r="C101" s="22" t="str">
        <f>IFERROR(IFERROR(VLOOKUP(B101,classifications!$A$3:$B$330,2,FALSE),VLOOKUP(B101,'higher class'!$A$2:$B$33,2,FALSE)),"")</f>
        <v xml:space="preserve">Mainly Rural (rural including hub towns &gt;=80%) </v>
      </c>
      <c r="D101" s="22" t="str">
        <f>VLOOKUP(B101,region!$A$1:$B$344,2,FALSE)</f>
        <v>EM</v>
      </c>
      <c r="E101" s="17">
        <f>VLOOKUP(B101,anxietyALL!$B$8:$N$431,VLOOKUP(frontsheet!$B$11,years!$A$1:$B$12,2,FALSE),FALSE)</f>
        <v>3.75</v>
      </c>
      <c r="F101" s="9"/>
      <c r="G101" s="9"/>
      <c r="H101" s="9"/>
      <c r="I101" s="21"/>
      <c r="M101" t="s">
        <v>105</v>
      </c>
      <c r="N101" t="str">
        <f>VLOOKUP(M101,class!A$1:B$370,2,FALSE)</f>
        <v>Shire district</v>
      </c>
      <c r="O101" s="22" t="str">
        <f>IFERROR(IFERROR(VLOOKUP(M101,classifications!$A$3:$B$340,2,FALSE),VLOOKUP(N101,'higher class'!$A$2:$B$33,2,FALSE)),"")</f>
        <v>Urban with Minor Conurbation</v>
      </c>
      <c r="P101" s="7">
        <f t="shared" si="12"/>
        <v>3.09</v>
      </c>
      <c r="Q101" s="49">
        <f t="shared" si="15"/>
        <v>3</v>
      </c>
      <c r="R101" s="49">
        <f t="shared" si="16"/>
        <v>3</v>
      </c>
      <c r="Z101" s="7"/>
    </row>
    <row r="102" spans="1:26" ht="14.4" x14ac:dyDescent="0.3">
      <c r="A102" s="22" t="s">
        <v>459</v>
      </c>
      <c r="B102" s="23" t="s">
        <v>105</v>
      </c>
      <c r="C102" s="22" t="str">
        <f>IFERROR(IFERROR(VLOOKUP(B102,classifications!$A$3:$B$330,2,FALSE),VLOOKUP(B102,'higher class'!$A$2:$B$33,2,FALSE)),"")</f>
        <v>Urban with Minor Conurbation</v>
      </c>
      <c r="D102" s="22" t="str">
        <f>VLOOKUP(B102,region!$A$1:$B$344,2,FALSE)</f>
        <v>EM</v>
      </c>
      <c r="E102" s="17">
        <f>VLOOKUP(B102,anxietyALL!$B$8:$N$431,VLOOKUP(frontsheet!$B$11,years!$A$1:$B$12,2,FALSE),FALSE)</f>
        <v>3.09</v>
      </c>
      <c r="F102" s="9"/>
      <c r="G102" s="9"/>
      <c r="H102" s="9"/>
      <c r="I102" s="21"/>
      <c r="M102" t="s">
        <v>106</v>
      </c>
      <c r="N102" t="str">
        <f>VLOOKUP(M102,class!A$1:B$370,2,FALSE)</f>
        <v>Shire district</v>
      </c>
      <c r="O102" s="22" t="str">
        <f>IFERROR(IFERROR(VLOOKUP(M102,classifications!$A$3:$B$340,2,FALSE),VLOOKUP(N102,'higher class'!$A$2:$B$33,2,FALSE)),"")</f>
        <v>Urban with City and Town</v>
      </c>
      <c r="P102" s="7">
        <f t="shared" si="12"/>
        <v>3.32</v>
      </c>
      <c r="Q102" s="49">
        <f t="shared" si="15"/>
        <v>49</v>
      </c>
      <c r="R102" s="49">
        <f t="shared" si="16"/>
        <v>49</v>
      </c>
      <c r="Z102" s="7"/>
    </row>
    <row r="103" spans="1:26" ht="14.4" x14ac:dyDescent="0.3">
      <c r="A103" s="22" t="s">
        <v>460</v>
      </c>
      <c r="B103" s="23" t="s">
        <v>136</v>
      </c>
      <c r="C103" s="22" t="str">
        <f>IFERROR(IFERROR(VLOOKUP(B103,classifications!$A$3:$B$330,2,FALSE),VLOOKUP(B103,'higher class'!$A$2:$B$33,2,FALSE)),"")</f>
        <v xml:space="preserve">Largely Rural (rural including hub towns 50-79%) </v>
      </c>
      <c r="D103" s="22" t="str">
        <f>VLOOKUP(B103,region!$A$1:$B$344,2,FALSE)</f>
        <v>EM</v>
      </c>
      <c r="E103" s="17">
        <f>VLOOKUP(B103,anxietyALL!$B$8:$N$431,VLOOKUP(frontsheet!$B$11,years!$A$1:$B$12,2,FALSE),FALSE)</f>
        <v>2.54</v>
      </c>
      <c r="F103" s="9"/>
      <c r="G103" s="9"/>
      <c r="H103" s="9"/>
      <c r="I103" s="21"/>
      <c r="M103" t="s">
        <v>107</v>
      </c>
      <c r="N103" t="str">
        <f>VLOOKUP(M103,class!A$1:B$370,2,FALSE)</f>
        <v>Shire district</v>
      </c>
      <c r="O103" s="22" t="str">
        <f>IFERROR(IFERROR(VLOOKUP(M103,classifications!$A$3:$B$340,2,FALSE),VLOOKUP(N103,'higher class'!$A$2:$B$33,2,FALSE)),"")</f>
        <v>Urban with City and Town</v>
      </c>
      <c r="P103" s="7">
        <f t="shared" si="12"/>
        <v>2.75</v>
      </c>
      <c r="Q103" s="49">
        <f t="shared" si="15"/>
        <v>9</v>
      </c>
      <c r="R103" s="49">
        <f t="shared" si="16"/>
        <v>9</v>
      </c>
      <c r="Z103" s="7"/>
    </row>
    <row r="104" spans="1:26" ht="14.4" x14ac:dyDescent="0.3">
      <c r="A104" s="22" t="s">
        <v>461</v>
      </c>
      <c r="B104" s="23" t="s">
        <v>186</v>
      </c>
      <c r="C104" s="22" t="str">
        <f>IFERROR(IFERROR(VLOOKUP(B104,classifications!$A$3:$B$330,2,FALSE),VLOOKUP(B104,'higher class'!$A$2:$B$33,2,FALSE)),"")</f>
        <v>Urban with City and Town</v>
      </c>
      <c r="D104" s="22" t="str">
        <f>VLOOKUP(B104,region!$A$1:$B$344,2,FALSE)</f>
        <v>EM</v>
      </c>
      <c r="E104" s="17">
        <f>VLOOKUP(B104,anxietyALL!$B$8:$N$431,VLOOKUP(frontsheet!$B$11,years!$A$1:$B$12,2,FALSE),FALSE)</f>
        <v>3.29</v>
      </c>
      <c r="F104" s="9"/>
      <c r="G104" s="9"/>
      <c r="H104" s="9"/>
      <c r="I104" s="21"/>
      <c r="M104" t="s">
        <v>108</v>
      </c>
      <c r="N104" t="str">
        <f>VLOOKUP(M104,class!A$1:B$370,2,FALSE)</f>
        <v>Shire district</v>
      </c>
      <c r="O104" s="22" t="str">
        <f>IFERROR(IFERROR(VLOOKUP(M104,classifications!$A$3:$B$340,2,FALSE),VLOOKUP(N104,'higher class'!$A$2:$B$33,2,FALSE)),"")</f>
        <v xml:space="preserve">Largely Rural (rural including hub towns 50-79%) </v>
      </c>
      <c r="P104" s="7">
        <f t="shared" si="12"/>
        <v>3.43</v>
      </c>
      <c r="Q104" s="49">
        <f t="shared" si="15"/>
        <v>34</v>
      </c>
      <c r="R104" s="49">
        <f t="shared" si="16"/>
        <v>34</v>
      </c>
      <c r="Z104" s="7"/>
    </row>
    <row r="105" spans="1:26" ht="14.4" x14ac:dyDescent="0.3">
      <c r="A105" s="22" t="s">
        <v>462</v>
      </c>
      <c r="B105" s="23" t="s">
        <v>243</v>
      </c>
      <c r="C105" s="22" t="str">
        <f>IFERROR(IFERROR(VLOOKUP(B105,classifications!$A$3:$B$330,2,FALSE),VLOOKUP(B105,'higher class'!$A$2:$B$33,2,FALSE)),"")</f>
        <v>Urban with Significant Rural (rural including hub towns 26-49%)</v>
      </c>
      <c r="D105" s="22" t="str">
        <f>VLOOKUP(B105,region!$A$1:$B$344,2,FALSE)</f>
        <v>EM</v>
      </c>
      <c r="E105" s="17">
        <f>VLOOKUP(B105,anxietyALL!$B$8:$N$431,VLOOKUP(frontsheet!$B$11,years!$A$1:$B$12,2,FALSE),FALSE)</f>
        <v>2.72</v>
      </c>
      <c r="F105" s="9"/>
      <c r="G105" s="9"/>
      <c r="H105" s="9"/>
      <c r="I105" s="21"/>
      <c r="M105" t="s">
        <v>1008</v>
      </c>
      <c r="N105" t="str">
        <f>VLOOKUP(M105,class!A$1:B$370,2,FALSE)</f>
        <v>Shire district</v>
      </c>
      <c r="O105" s="22" t="str">
        <f>IFERROR(IFERROR(VLOOKUP(M105,classifications!$A$3:$B$340,2,FALSE),VLOOKUP(N105,'higher class'!$A$2:$B$33,2,FALSE)),"")</f>
        <v>Urban with Significant Rural (rural including hub towns 26-49%)</v>
      </c>
      <c r="P105" s="7">
        <f t="shared" si="12"/>
        <v>2.66</v>
      </c>
      <c r="Q105" s="49">
        <f t="shared" si="15"/>
        <v>4</v>
      </c>
      <c r="R105" s="49">
        <f t="shared" si="16"/>
        <v>4</v>
      </c>
      <c r="Z105" s="7"/>
    </row>
    <row r="106" spans="1:26" ht="14.4" x14ac:dyDescent="0.3">
      <c r="A106" s="22" t="s">
        <v>463</v>
      </c>
      <c r="B106" s="23" t="s">
        <v>341</v>
      </c>
      <c r="C106" s="22" t="str">
        <f>IFERROR(IFERROR(VLOOKUP(B106,classifications!$A$3:$B$330,2,FALSE),VLOOKUP(B106,'higher class'!$A$2:$B$33,2,FALSE)),"")</f>
        <v>Urban with Significant Rural</v>
      </c>
      <c r="D106" s="22" t="str">
        <f>VLOOKUP(B106,region!$A$1:$B$344,2,FALSE)</f>
        <v>EM</v>
      </c>
      <c r="E106" s="17">
        <f>VLOOKUP(B106,anxietyALL!$B$8:$N$431,VLOOKUP(frontsheet!$B$11,years!$A$1:$B$12,2,FALSE),FALSE)</f>
        <v>3.45</v>
      </c>
      <c r="F106" s="9"/>
      <c r="G106" s="9"/>
      <c r="H106" s="9"/>
      <c r="I106" s="21"/>
      <c r="M106" t="s">
        <v>110</v>
      </c>
      <c r="N106" t="str">
        <f>VLOOKUP(M106,class!A$1:B$370,2,FALSE)</f>
        <v>Shire district</v>
      </c>
      <c r="O106" s="22" t="str">
        <f>IFERROR(IFERROR(VLOOKUP(M106,classifications!$A$3:$B$340,2,FALSE),VLOOKUP(N106,'higher class'!$A$2:$B$33,2,FALSE)),"")</f>
        <v xml:space="preserve">Mainly Rural (rural including hub towns &gt;=80%) </v>
      </c>
      <c r="P106" s="7">
        <f t="shared" si="12"/>
        <v>4.13</v>
      </c>
      <c r="Q106" s="49">
        <f t="shared" si="15"/>
        <v>39</v>
      </c>
      <c r="R106" s="49">
        <f t="shared" si="16"/>
        <v>39</v>
      </c>
      <c r="Z106" s="7"/>
    </row>
    <row r="107" spans="1:26" ht="14.4" x14ac:dyDescent="0.3">
      <c r="A107" s="22" t="s">
        <v>464</v>
      </c>
      <c r="B107" s="23" t="s">
        <v>27</v>
      </c>
      <c r="C107" s="22" t="str">
        <f>IFERROR(IFERROR(VLOOKUP(B107,classifications!$A$3:$B$330,2,FALSE),VLOOKUP(B107,'higher class'!$A$2:$B$33,2,FALSE)),"")</f>
        <v>Urban with City and Town</v>
      </c>
      <c r="D107" s="22" t="str">
        <f>VLOOKUP(B107,region!$A$1:$B$344,2,FALSE)</f>
        <v>EM</v>
      </c>
      <c r="E107" s="17">
        <f>VLOOKUP(B107,anxietyALL!$B$8:$N$431,VLOOKUP(frontsheet!$B$11,years!$A$1:$B$12,2,FALSE),FALSE)</f>
        <v>3.45</v>
      </c>
      <c r="F107" s="9"/>
      <c r="G107" s="9"/>
      <c r="H107" s="9"/>
      <c r="I107" s="21"/>
      <c r="M107" t="s">
        <v>111</v>
      </c>
      <c r="N107" t="str">
        <f>VLOOKUP(M107,class!A$1:B$370,2,FALSE)</f>
        <v>Shire district</v>
      </c>
      <c r="O107" s="22" t="str">
        <f>IFERROR(IFERROR(VLOOKUP(M107,classifications!$A$3:$B$340,2,FALSE),VLOOKUP(N107,'higher class'!$A$2:$B$33,2,FALSE)),"")</f>
        <v>Urban with City and Town</v>
      </c>
      <c r="P107" s="7">
        <f t="shared" si="12"/>
        <v>2.4700000000000002</v>
      </c>
      <c r="Q107" s="49">
        <f t="shared" si="15"/>
        <v>2</v>
      </c>
      <c r="R107" s="49">
        <f t="shared" si="16"/>
        <v>2</v>
      </c>
      <c r="Z107" s="7"/>
    </row>
    <row r="108" spans="1:26" ht="14.4" x14ac:dyDescent="0.3">
      <c r="A108" s="22" t="s">
        <v>465</v>
      </c>
      <c r="B108" s="23" t="s">
        <v>57</v>
      </c>
      <c r="C108" s="22" t="str">
        <f>IFERROR(IFERROR(VLOOKUP(B108,classifications!$A$3:$B$330,2,FALSE),VLOOKUP(B108,'higher class'!$A$2:$B$33,2,FALSE)),"")</f>
        <v>Urban with City and Town</v>
      </c>
      <c r="D108" s="22" t="str">
        <f>VLOOKUP(B108,region!$A$1:$B$344,2,FALSE)</f>
        <v>EM</v>
      </c>
      <c r="E108" s="17">
        <f>VLOOKUP(B108,anxietyALL!$B$8:$N$431,VLOOKUP(frontsheet!$B$11,years!$A$1:$B$12,2,FALSE),FALSE)</f>
        <v>3.31</v>
      </c>
      <c r="F108" s="9"/>
      <c r="G108" s="9"/>
      <c r="H108" s="9"/>
      <c r="I108" s="21"/>
      <c r="M108" t="s">
        <v>112</v>
      </c>
      <c r="N108" t="str">
        <f>VLOOKUP(M108,class!A$1:B$370,2,FALSE)</f>
        <v>Metropolitan district</v>
      </c>
      <c r="O108" s="22" t="str">
        <f>IFERROR(IFERROR(VLOOKUP(M108,classifications!$A$3:$B$340,2,FALSE),VLOOKUP(N108,'higher class'!$A$2:$B$33,2,FALSE)),"")</f>
        <v>Urban with Major Conurbation</v>
      </c>
      <c r="P108" s="7">
        <f t="shared" si="12"/>
        <v>3.41</v>
      </c>
      <c r="Q108" s="49">
        <f t="shared" si="15"/>
        <v>42</v>
      </c>
      <c r="R108" s="49">
        <f t="shared" si="16"/>
        <v>42</v>
      </c>
      <c r="Z108" s="7"/>
    </row>
    <row r="109" spans="1:26" ht="14.4" x14ac:dyDescent="0.3">
      <c r="A109" s="22" t="s">
        <v>466</v>
      </c>
      <c r="B109" s="23" t="s">
        <v>124</v>
      </c>
      <c r="C109" s="22" t="str">
        <f>IFERROR(IFERROR(VLOOKUP(B109,classifications!$A$3:$B$330,2,FALSE),VLOOKUP(B109,'higher class'!$A$2:$B$33,2,FALSE)),"")</f>
        <v xml:space="preserve">Mainly Rural (rural including hub towns &gt;=80%) </v>
      </c>
      <c r="D109" s="22" t="str">
        <f>VLOOKUP(B109,region!$A$1:$B$344,2,FALSE)</f>
        <v>EM</v>
      </c>
      <c r="E109" s="17">
        <f>VLOOKUP(B109,anxietyALL!$B$8:$N$431,VLOOKUP(frontsheet!$B$11,years!$A$1:$B$12,2,FALSE),FALSE)</f>
        <v>3.37</v>
      </c>
      <c r="F109" s="9"/>
      <c r="G109" s="9"/>
      <c r="H109" s="9"/>
      <c r="I109" s="21"/>
      <c r="M109" t="s">
        <v>113</v>
      </c>
      <c r="N109" t="str">
        <f>VLOOKUP(M109,class!A$1:B$370,2,FALSE)</f>
        <v>Shire district</v>
      </c>
      <c r="O109" s="22" t="str">
        <f>IFERROR(IFERROR(VLOOKUP(M109,classifications!$A$3:$B$340,2,FALSE),VLOOKUP(N109,'higher class'!$A$2:$B$33,2,FALSE)),"")</f>
        <v>Urban with Minor Conurbation</v>
      </c>
      <c r="P109" s="7">
        <f t="shared" si="12"/>
        <v>2.78</v>
      </c>
      <c r="Q109" s="49">
        <f t="shared" si="15"/>
        <v>1</v>
      </c>
      <c r="R109" s="49">
        <f t="shared" si="16"/>
        <v>1</v>
      </c>
      <c r="Z109" s="7"/>
    </row>
    <row r="110" spans="1:26" ht="14.4" x14ac:dyDescent="0.3">
      <c r="A110" s="22" t="s">
        <v>467</v>
      </c>
      <c r="B110" s="23" t="s">
        <v>138</v>
      </c>
      <c r="C110" s="22" t="str">
        <f>IFERROR(IFERROR(VLOOKUP(B110,classifications!$A$3:$B$330,2,FALSE),VLOOKUP(B110,'higher class'!$A$2:$B$33,2,FALSE)),"")</f>
        <v xml:space="preserve">Largely Rural (rural including hub towns 50-79%) </v>
      </c>
      <c r="D110" s="22" t="str">
        <f>VLOOKUP(B110,region!$A$1:$B$344,2,FALSE)</f>
        <v>EM</v>
      </c>
      <c r="E110" s="17">
        <f>VLOOKUP(B110,anxietyALL!$B$8:$N$431,VLOOKUP(frontsheet!$B$11,years!$A$1:$B$12,2,FALSE),FALSE)</f>
        <v>3.26</v>
      </c>
      <c r="F110" s="9"/>
      <c r="G110" s="9"/>
      <c r="H110" s="9"/>
      <c r="I110" s="21"/>
      <c r="M110" t="s">
        <v>114</v>
      </c>
      <c r="N110" t="str">
        <f>VLOOKUP(M110,class!A$1:B$370,2,FALSE)</f>
        <v>Shire district</v>
      </c>
      <c r="O110" s="22" t="str">
        <f>IFERROR(IFERROR(VLOOKUP(M110,classifications!$A$3:$B$340,2,FALSE),VLOOKUP(N110,'higher class'!$A$2:$B$33,2,FALSE)),"")</f>
        <v>Urban with City and Town</v>
      </c>
      <c r="P110" s="7">
        <f t="shared" si="12"/>
        <v>2.36</v>
      </c>
      <c r="Q110" s="49">
        <f t="shared" si="15"/>
        <v>1</v>
      </c>
      <c r="R110" s="49">
        <f t="shared" si="16"/>
        <v>1</v>
      </c>
      <c r="Z110" s="7"/>
    </row>
    <row r="111" spans="1:26" ht="14.4" x14ac:dyDescent="0.3">
      <c r="A111" s="22" t="s">
        <v>468</v>
      </c>
      <c r="B111" s="23" t="s">
        <v>170</v>
      </c>
      <c r="C111" s="22" t="str">
        <f>IFERROR(IFERROR(VLOOKUP(B111,classifications!$A$3:$B$330,2,FALSE),VLOOKUP(B111,'higher class'!$A$2:$B$33,2,FALSE)),"")</f>
        <v xml:space="preserve">Mainly Rural (rural including hub towns &gt;=80%) </v>
      </c>
      <c r="D111" s="22" t="str">
        <f>VLOOKUP(B111,region!$A$1:$B$344,2,FALSE)</f>
        <v>EM</v>
      </c>
      <c r="E111" s="17">
        <f>VLOOKUP(B111,anxietyALL!$B$8:$N$431,VLOOKUP(frontsheet!$B$11,years!$A$1:$B$12,2,FALSE),FALSE)</f>
        <v>3.16</v>
      </c>
      <c r="F111" s="9"/>
      <c r="G111" s="9"/>
      <c r="H111" s="9"/>
      <c r="I111" s="21"/>
      <c r="M111" t="s">
        <v>115</v>
      </c>
      <c r="N111" t="str">
        <f>VLOOKUP(M111,class!A$1:B$370,2,FALSE)</f>
        <v>Shire district</v>
      </c>
      <c r="O111" s="22" t="str">
        <f>IFERROR(IFERROR(VLOOKUP(M111,classifications!$A$3:$B$340,2,FALSE),VLOOKUP(N111,'higher class'!$A$2:$B$33,2,FALSE)),"")</f>
        <v>Urban with City and Town</v>
      </c>
      <c r="P111" s="7">
        <f t="shared" si="12"/>
        <v>3.26</v>
      </c>
      <c r="Q111" s="49">
        <f t="shared" si="15"/>
        <v>41</v>
      </c>
      <c r="R111" s="49">
        <f t="shared" si="16"/>
        <v>41</v>
      </c>
      <c r="Z111" s="7"/>
    </row>
    <row r="112" spans="1:26" ht="14.4" x14ac:dyDescent="0.3">
      <c r="A112" s="22" t="s">
        <v>469</v>
      </c>
      <c r="B112" s="23" t="s">
        <v>195</v>
      </c>
      <c r="C112" s="22" t="str">
        <f>IFERROR(IFERROR(VLOOKUP(B112,classifications!$A$3:$B$330,2,FALSE),VLOOKUP(B112,'higher class'!$A$2:$B$33,2,FALSE)),"")</f>
        <v xml:space="preserve">Largely Rural (rural including hub towns 50-79%) </v>
      </c>
      <c r="D112" s="22" t="str">
        <f>VLOOKUP(B112,region!$A$1:$B$344,2,FALSE)</f>
        <v>EM</v>
      </c>
      <c r="E112" s="17">
        <f>VLOOKUP(B112,anxietyALL!$B$8:$N$431,VLOOKUP(frontsheet!$B$11,years!$A$1:$B$12,2,FALSE),FALSE)</f>
        <v>4.3499999999999996</v>
      </c>
      <c r="F112" s="9"/>
      <c r="G112" s="9"/>
      <c r="H112" s="9"/>
      <c r="I112" s="21"/>
      <c r="M112" t="s">
        <v>116</v>
      </c>
      <c r="N112" t="str">
        <f>VLOOKUP(M112,class!A$1:B$370,2,FALSE)</f>
        <v>Shire district</v>
      </c>
      <c r="O112" s="22" t="str">
        <f>IFERROR(IFERROR(VLOOKUP(M112,classifications!$A$3:$B$340,2,FALSE),VLOOKUP(N112,'higher class'!$A$2:$B$33,2,FALSE)),"")</f>
        <v>Urban with Major Conurbation</v>
      </c>
      <c r="P112" s="7">
        <f t="shared" si="12"/>
        <v>3.05</v>
      </c>
      <c r="Q112" s="49">
        <f t="shared" si="15"/>
        <v>13</v>
      </c>
      <c r="R112" s="49">
        <f t="shared" si="16"/>
        <v>13</v>
      </c>
      <c r="Z112" s="7"/>
    </row>
    <row r="113" spans="1:26" ht="14.4" x14ac:dyDescent="0.3">
      <c r="A113" s="22" t="s">
        <v>470</v>
      </c>
      <c r="B113" s="23" t="s">
        <v>201</v>
      </c>
      <c r="C113" s="22" t="str">
        <f>IFERROR(IFERROR(VLOOKUP(B113,classifications!$A$3:$B$330,2,FALSE),VLOOKUP(B113,'higher class'!$A$2:$B$33,2,FALSE)),"")</f>
        <v>Urban with City and Town</v>
      </c>
      <c r="D113" s="22" t="str">
        <f>VLOOKUP(B113,region!$A$1:$B$344,2,FALSE)</f>
        <v>EM</v>
      </c>
      <c r="E113" s="17">
        <f>VLOOKUP(B113,anxietyALL!$B$8:$N$431,VLOOKUP(frontsheet!$B$11,years!$A$1:$B$12,2,FALSE),FALSE)</f>
        <v>2.89</v>
      </c>
      <c r="F113" s="9"/>
      <c r="G113" s="9"/>
      <c r="H113" s="9"/>
      <c r="I113" s="21"/>
      <c r="M113" t="s">
        <v>117</v>
      </c>
      <c r="N113" t="str">
        <f>VLOOKUP(M113,class!A$1:B$370,2,FALSE)</f>
        <v>Shire district</v>
      </c>
      <c r="O113" s="22" t="str">
        <f>IFERROR(IFERROR(VLOOKUP(M113,classifications!$A$3:$B$340,2,FALSE),VLOOKUP(N113,'higher class'!$A$2:$B$33,2,FALSE)),"")</f>
        <v>Urban with Significant Rural (rural including hub towns 26-49%)</v>
      </c>
      <c r="P113" s="7">
        <f t="shared" ref="P113:P176" si="17">VLOOKUP($M113,$B$7:$E$430,4,FALSE)</f>
        <v>2.86</v>
      </c>
      <c r="Q113" s="49">
        <f t="shared" si="15"/>
        <v>8</v>
      </c>
      <c r="R113" s="49">
        <f t="shared" si="16"/>
        <v>8</v>
      </c>
      <c r="Z113" s="7"/>
    </row>
    <row r="114" spans="1:26" ht="14.4" x14ac:dyDescent="0.3">
      <c r="A114" s="22" t="s">
        <v>471</v>
      </c>
      <c r="B114" s="23" t="s">
        <v>342</v>
      </c>
      <c r="C114" s="22" t="str">
        <f>IFERROR(IFERROR(VLOOKUP(B114,classifications!$A$3:$B$330,2,FALSE),VLOOKUP(B114,'higher class'!$A$2:$B$33,2,FALSE)),"")</f>
        <v>Predominantly Rural</v>
      </c>
      <c r="D114" s="22" t="str">
        <f>VLOOKUP(B114,region!$A$1:$B$344,2,FALSE)</f>
        <v>EM</v>
      </c>
      <c r="E114" s="17">
        <f>VLOOKUP(B114,anxietyALL!$B$8:$N$431,VLOOKUP(frontsheet!$B$11,years!$A$1:$B$12,2,FALSE),FALSE)</f>
        <v>2.67</v>
      </c>
      <c r="F114" s="9"/>
      <c r="G114" s="9"/>
      <c r="H114" s="9"/>
      <c r="I114" s="21"/>
      <c r="M114" t="s">
        <v>118</v>
      </c>
      <c r="N114" t="str">
        <f>VLOOKUP(M114,class!A$1:B$370,2,FALSE)</f>
        <v>London borough</v>
      </c>
      <c r="O114" s="22" t="str">
        <f>IFERROR(IFERROR(VLOOKUP(M114,classifications!$A$3:$B$340,2,FALSE),VLOOKUP(N114,'higher class'!$A$2:$B$33,2,FALSE)),"")</f>
        <v>Urban with Major Conurbation</v>
      </c>
      <c r="P114" s="7">
        <f t="shared" si="17"/>
        <v>3.39</v>
      </c>
      <c r="Q114" s="49">
        <f t="shared" si="15"/>
        <v>40</v>
      </c>
      <c r="R114" s="49">
        <f t="shared" si="16"/>
        <v>40</v>
      </c>
      <c r="Z114" s="7"/>
    </row>
    <row r="115" spans="1:26" ht="14.4" x14ac:dyDescent="0.3">
      <c r="A115" s="22" t="s">
        <v>472</v>
      </c>
      <c r="B115" s="23" t="s">
        <v>32</v>
      </c>
      <c r="C115" s="22" t="str">
        <f>IFERROR(IFERROR(VLOOKUP(B115,classifications!$A$3:$B$330,2,FALSE),VLOOKUP(B115,'higher class'!$A$2:$B$33,2,FALSE)),"")</f>
        <v>Urban with Significant Rural (rural including hub towns 26-49%)</v>
      </c>
      <c r="D115" s="22" t="str">
        <f>VLOOKUP(B115,region!$A$1:$B$344,2,FALSE)</f>
        <v>EM</v>
      </c>
      <c r="E115" s="17" t="str">
        <f>VLOOKUP(B115,anxietyALL!$B$8:$N$431,VLOOKUP(frontsheet!$B$11,years!$A$1:$B$12,2,FALSE),FALSE)</f>
        <v>x</v>
      </c>
      <c r="F115" s="9"/>
      <c r="G115" s="9"/>
      <c r="H115" s="9"/>
      <c r="I115" s="21"/>
      <c r="M115" t="s">
        <v>119</v>
      </c>
      <c r="N115" t="str">
        <f>VLOOKUP(M115,class!A$1:B$370,2,FALSE)</f>
        <v>Shire district</v>
      </c>
      <c r="O115" s="22" t="str">
        <f>IFERROR(IFERROR(VLOOKUP(M115,classifications!$A$3:$B$340,2,FALSE),VLOOKUP(N115,'higher class'!$A$2:$B$33,2,FALSE)),"")</f>
        <v>Urban with City and Town</v>
      </c>
      <c r="P115" s="7">
        <f t="shared" si="17"/>
        <v>3.08</v>
      </c>
      <c r="Q115" s="49">
        <f t="shared" si="15"/>
        <v>23</v>
      </c>
      <c r="R115" s="49">
        <f t="shared" si="16"/>
        <v>23</v>
      </c>
      <c r="Z115" s="7"/>
    </row>
    <row r="116" spans="1:26" ht="14.4" x14ac:dyDescent="0.3">
      <c r="A116" s="22" t="s">
        <v>473</v>
      </c>
      <c r="B116" s="23" t="s">
        <v>94</v>
      </c>
      <c r="C116" s="22" t="str">
        <f>IFERROR(IFERROR(VLOOKUP(B116,classifications!$A$3:$B$330,2,FALSE),VLOOKUP(B116,'higher class'!$A$2:$B$33,2,FALSE)),"")</f>
        <v xml:space="preserve">Mainly Rural (rural including hub towns &gt;=80%) </v>
      </c>
      <c r="D116" s="22" t="str">
        <f>VLOOKUP(B116,region!$A$1:$B$344,2,FALSE)</f>
        <v>EM</v>
      </c>
      <c r="E116" s="17">
        <f>VLOOKUP(B116,anxietyALL!$B$8:$N$431,VLOOKUP(frontsheet!$B$11,years!$A$1:$B$12,2,FALSE),FALSE)</f>
        <v>2.42</v>
      </c>
      <c r="F116" s="9"/>
      <c r="G116" s="9"/>
      <c r="H116" s="9"/>
      <c r="I116" s="21"/>
      <c r="M116" t="s">
        <v>120</v>
      </c>
      <c r="N116" t="str">
        <f>VLOOKUP(M116,class!A$1:B$370,2,FALSE)</f>
        <v>London borough</v>
      </c>
      <c r="O116" s="22" t="str">
        <f>IFERROR(IFERROR(VLOOKUP(M116,classifications!$A$3:$B$340,2,FALSE),VLOOKUP(N116,'higher class'!$A$2:$B$33,2,FALSE)),"")</f>
        <v>Urban with Major Conurbation</v>
      </c>
      <c r="P116" s="7">
        <f t="shared" si="17"/>
        <v>3.37</v>
      </c>
      <c r="Q116" s="49">
        <f t="shared" si="15"/>
        <v>37</v>
      </c>
      <c r="R116" s="49">
        <f t="shared" si="16"/>
        <v>37</v>
      </c>
      <c r="Z116" s="7"/>
    </row>
    <row r="117" spans="1:26" ht="14.4" x14ac:dyDescent="0.3">
      <c r="A117" s="22" t="s">
        <v>474</v>
      </c>
      <c r="B117" s="23" t="s">
        <v>161</v>
      </c>
      <c r="C117" s="22" t="str">
        <f>IFERROR(IFERROR(VLOOKUP(B117,classifications!$A$3:$B$330,2,FALSE),VLOOKUP(B117,'higher class'!$A$2:$B$33,2,FALSE)),"")</f>
        <v>Urban with City and Town</v>
      </c>
      <c r="D117" s="22" t="str">
        <f>VLOOKUP(B117,region!$A$1:$B$344,2,FALSE)</f>
        <v>EM</v>
      </c>
      <c r="E117" s="17">
        <f>VLOOKUP(B117,anxietyALL!$B$8:$N$431,VLOOKUP(frontsheet!$B$11,years!$A$1:$B$12,2,FALSE),FALSE)</f>
        <v>3.11</v>
      </c>
      <c r="F117" s="9"/>
      <c r="G117" s="9"/>
      <c r="H117" s="9"/>
      <c r="I117" s="21"/>
      <c r="M117" t="s">
        <v>121</v>
      </c>
      <c r="N117" t="str">
        <f>VLOOKUP(M117,class!A$1:B$370,2,FALSE)</f>
        <v>Unitary authority</v>
      </c>
      <c r="O117" s="22" t="str">
        <f>IFERROR(IFERROR(VLOOKUP(M117,classifications!$A$3:$B$340,2,FALSE),VLOOKUP(N117,'higher class'!$A$2:$B$33,2,FALSE)),"")</f>
        <v>Urban with City and Town</v>
      </c>
      <c r="P117" s="7">
        <f t="shared" si="17"/>
        <v>3.35</v>
      </c>
      <c r="Q117" s="49">
        <f t="shared" si="15"/>
        <v>55</v>
      </c>
      <c r="R117" s="49">
        <f t="shared" si="16"/>
        <v>55</v>
      </c>
      <c r="Z117" s="7"/>
    </row>
    <row r="118" spans="1:26" ht="14.4" x14ac:dyDescent="0.3">
      <c r="A118" s="22" t="s">
        <v>475</v>
      </c>
      <c r="B118" s="23" t="s">
        <v>189</v>
      </c>
      <c r="C118" s="22" t="str">
        <f>IFERROR(IFERROR(VLOOKUP(B118,classifications!$A$3:$B$330,2,FALSE),VLOOKUP(B118,'higher class'!$A$2:$B$33,2,FALSE)),"")</f>
        <v xml:space="preserve">Mainly Rural (rural including hub towns &gt;=80%) </v>
      </c>
      <c r="D118" s="22" t="str">
        <f>VLOOKUP(B118,region!$A$1:$B$344,2,FALSE)</f>
        <v>EM</v>
      </c>
      <c r="E118" s="17">
        <f>VLOOKUP(B118,anxietyALL!$B$8:$N$431,VLOOKUP(frontsheet!$B$11,years!$A$1:$B$12,2,FALSE),FALSE)</f>
        <v>2.29</v>
      </c>
      <c r="F118" s="9"/>
      <c r="G118" s="9"/>
      <c r="H118" s="9"/>
      <c r="I118" s="21"/>
      <c r="M118" t="s">
        <v>122</v>
      </c>
      <c r="N118" t="str">
        <f>VLOOKUP(M118,class!A$1:B$370,2,FALSE)</f>
        <v>Shire district</v>
      </c>
      <c r="O118" s="22" t="str">
        <f>IFERROR(IFERROR(VLOOKUP(M118,classifications!$A$3:$B$340,2,FALSE),VLOOKUP(N118,'higher class'!$A$2:$B$33,2,FALSE)),"")</f>
        <v xml:space="preserve">Mainly Rural (rural including hub towns &gt;=80%) </v>
      </c>
      <c r="P118" s="7">
        <f t="shared" si="17"/>
        <v>3.25</v>
      </c>
      <c r="Q118" s="49">
        <f t="shared" si="15"/>
        <v>25</v>
      </c>
      <c r="R118" s="49">
        <f t="shared" si="16"/>
        <v>25</v>
      </c>
      <c r="Z118" s="7"/>
    </row>
    <row r="119" spans="1:26" ht="14.4" x14ac:dyDescent="0.3">
      <c r="A119" s="22" t="s">
        <v>476</v>
      </c>
      <c r="B119" s="23" t="s">
        <v>246</v>
      </c>
      <c r="C119" s="22" t="str">
        <f>IFERROR(IFERROR(VLOOKUP(B119,classifications!$A$3:$B$330,2,FALSE),VLOOKUP(B119,'higher class'!$A$2:$B$33,2,FALSE)),"")</f>
        <v xml:space="preserve">Largely Rural (rural including hub towns 50-79%) </v>
      </c>
      <c r="D119" s="22" t="str">
        <f>VLOOKUP(B119,region!$A$1:$B$344,2,FALSE)</f>
        <v>EM</v>
      </c>
      <c r="E119" s="17">
        <f>VLOOKUP(B119,anxietyALL!$B$8:$N$431,VLOOKUP(frontsheet!$B$11,years!$A$1:$B$12,2,FALSE),FALSE)</f>
        <v>2.4700000000000002</v>
      </c>
      <c r="F119" s="9"/>
      <c r="G119" s="9"/>
      <c r="H119" s="9"/>
      <c r="I119" s="21"/>
      <c r="M119" t="s">
        <v>123</v>
      </c>
      <c r="N119" t="str">
        <f>VLOOKUP(M119,class!A$1:B$370,2,FALSE)</f>
        <v>London borough</v>
      </c>
      <c r="O119" s="22" t="str">
        <f>IFERROR(IFERROR(VLOOKUP(M119,classifications!$A$3:$B$340,2,FALSE),VLOOKUP(N119,'higher class'!$A$2:$B$33,2,FALSE)),"")</f>
        <v>Urban with Major Conurbation</v>
      </c>
      <c r="P119" s="7">
        <f t="shared" si="17"/>
        <v>3.34</v>
      </c>
      <c r="Q119" s="49">
        <f t="shared" si="15"/>
        <v>30</v>
      </c>
      <c r="R119" s="49">
        <f t="shared" si="16"/>
        <v>30</v>
      </c>
      <c r="Z119" s="7"/>
    </row>
    <row r="120" spans="1:26" ht="14.4" x14ac:dyDescent="0.3">
      <c r="A120" s="22" t="s">
        <v>477</v>
      </c>
      <c r="B120" s="23" t="s">
        <v>247</v>
      </c>
      <c r="C120" s="22" t="str">
        <f>IFERROR(IFERROR(VLOOKUP(B120,classifications!$A$3:$B$330,2,FALSE),VLOOKUP(B120,'higher class'!$A$2:$B$33,2,FALSE)),"")</f>
        <v xml:space="preserve">Largely Rural (rural including hub towns 50-79%) </v>
      </c>
      <c r="D120" s="22" t="str">
        <f>VLOOKUP(B120,region!$A$1:$B$344,2,FALSE)</f>
        <v>EM</v>
      </c>
      <c r="E120" s="17">
        <f>VLOOKUP(B120,anxietyALL!$B$8:$N$431,VLOOKUP(frontsheet!$B$11,years!$A$1:$B$12,2,FALSE),FALSE)</f>
        <v>2.98</v>
      </c>
      <c r="F120" s="9"/>
      <c r="G120" s="9"/>
      <c r="H120" s="9"/>
      <c r="I120" s="21"/>
      <c r="M120" t="s">
        <v>124</v>
      </c>
      <c r="N120" t="str">
        <f>VLOOKUP(M120,class!A$1:B$370,2,FALSE)</f>
        <v>Shire district</v>
      </c>
      <c r="O120" s="22" t="str">
        <f>IFERROR(IFERROR(VLOOKUP(M120,classifications!$A$3:$B$340,2,FALSE),VLOOKUP(N120,'higher class'!$A$2:$B$33,2,FALSE)),"")</f>
        <v xml:space="preserve">Mainly Rural (rural including hub towns &gt;=80%) </v>
      </c>
      <c r="P120" s="7">
        <f t="shared" si="17"/>
        <v>3.37</v>
      </c>
      <c r="Q120" s="49">
        <f t="shared" si="15"/>
        <v>31</v>
      </c>
      <c r="R120" s="49">
        <f t="shared" si="16"/>
        <v>31</v>
      </c>
      <c r="Z120" s="7"/>
    </row>
    <row r="121" spans="1:26" ht="14.4" x14ac:dyDescent="0.3">
      <c r="A121" s="22" t="s">
        <v>478</v>
      </c>
      <c r="B121" s="23" t="s">
        <v>313</v>
      </c>
      <c r="C121" s="22" t="str">
        <f>IFERROR(IFERROR(VLOOKUP(B121,classifications!$A$3:$B$330,2,FALSE),VLOOKUP(B121,'higher class'!$A$2:$B$33,2,FALSE)),"")</f>
        <v xml:space="preserve">Mainly Rural (rural including hub towns &gt;=80%) </v>
      </c>
      <c r="D121" s="22" t="str">
        <f>VLOOKUP(B121,region!$A$1:$B$344,2,FALSE)</f>
        <v>EM</v>
      </c>
      <c r="E121" s="17">
        <f>VLOOKUP(B121,anxietyALL!$B$8:$N$431,VLOOKUP(frontsheet!$B$11,years!$A$1:$B$12,2,FALSE),FALSE)</f>
        <v>2.91</v>
      </c>
      <c r="F121" s="9"/>
      <c r="G121" s="9"/>
      <c r="H121" s="9"/>
      <c r="I121" s="21"/>
      <c r="M121" t="s">
        <v>125</v>
      </c>
      <c r="N121" t="str">
        <f>VLOOKUP(M121,class!A$1:B$370,2,FALSE)</f>
        <v>London borough</v>
      </c>
      <c r="O121" s="22" t="str">
        <f>IFERROR(IFERROR(VLOOKUP(M121,classifications!$A$3:$B$340,2,FALSE),VLOOKUP(N121,'higher class'!$A$2:$B$33,2,FALSE)),"")</f>
        <v>Urban with Major Conurbation</v>
      </c>
      <c r="P121" s="7">
        <f t="shared" si="17"/>
        <v>3.27</v>
      </c>
      <c r="Q121" s="49">
        <f t="shared" si="15"/>
        <v>24</v>
      </c>
      <c r="R121" s="49">
        <f t="shared" si="16"/>
        <v>24</v>
      </c>
      <c r="Z121" s="7"/>
    </row>
    <row r="122" spans="1:26" ht="14.4" x14ac:dyDescent="0.3">
      <c r="A122" s="22" t="s">
        <v>479</v>
      </c>
      <c r="B122" s="23" t="s">
        <v>1031</v>
      </c>
      <c r="C122" s="22" t="str">
        <f>IFERROR(IFERROR(VLOOKUP(B122,classifications!$A$3:$B$330,2,FALSE),VLOOKUP(B122,'higher class'!$A$2:$B$33,2,FALSE)),"")</f>
        <v>Urban with Significant Rural (rural including hub towns 26-49%)</v>
      </c>
      <c r="D122" s="22" t="str">
        <f>VLOOKUP(B122,region!$A$1:$B$344,2,FALSE)</f>
        <v>EM</v>
      </c>
      <c r="E122" s="17">
        <f>VLOOKUP(B122,anxietyALL!$B$8:$N$431,VLOOKUP(frontsheet!$B$11,years!$A$1:$B$12,2,FALSE),FALSE)</f>
        <v>3.07</v>
      </c>
      <c r="F122" s="9"/>
      <c r="G122" s="9"/>
      <c r="H122" s="9"/>
      <c r="I122" s="21"/>
      <c r="M122" t="s">
        <v>126</v>
      </c>
      <c r="N122" t="str">
        <f>VLOOKUP(M122,class!A$1:B$370,2,FALSE)</f>
        <v>Shire district</v>
      </c>
      <c r="O122" s="22" t="str">
        <f>IFERROR(IFERROR(VLOOKUP(M122,classifications!$A$3:$B$340,2,FALSE),VLOOKUP(N122,'higher class'!$A$2:$B$33,2,FALSE)),"")</f>
        <v>Urban with City and Town</v>
      </c>
      <c r="P122" s="7" t="str">
        <f t="shared" si="17"/>
        <v>x</v>
      </c>
      <c r="Q122" s="49">
        <f t="shared" si="15"/>
        <v>90</v>
      </c>
      <c r="R122" s="49">
        <f t="shared" si="16"/>
        <v>9999</v>
      </c>
      <c r="Z122" s="7"/>
    </row>
    <row r="123" spans="1:26" ht="14.4" x14ac:dyDescent="0.3">
      <c r="A123" s="22" t="s">
        <v>480</v>
      </c>
      <c r="B123" s="23" t="s">
        <v>1030</v>
      </c>
      <c r="C123" s="22" t="str">
        <f>IFERROR(IFERROR(VLOOKUP(B123,classifications!$A$3:$B$330,2,FALSE),VLOOKUP(B123,'higher class'!$A$2:$B$33,2,FALSE)),"")</f>
        <v>Urban with Significant Rural (rural including hub towns 26-49%)</v>
      </c>
      <c r="D123" s="22" t="str">
        <f>VLOOKUP(B123,region!$A$1:$B$344,2,FALSE)</f>
        <v>EM</v>
      </c>
      <c r="E123" s="17">
        <f>VLOOKUP(B123,anxietyALL!$B$8:$N$431,VLOOKUP(frontsheet!$B$11,years!$A$1:$B$12,2,FALSE),FALSE)</f>
        <v>2.96</v>
      </c>
      <c r="F123" s="9"/>
      <c r="G123" s="9"/>
      <c r="H123" s="9"/>
      <c r="I123" s="21"/>
      <c r="M123" t="s">
        <v>127</v>
      </c>
      <c r="N123" t="str">
        <f>VLOOKUP(M123,class!A$1:B$370,2,FALSE)</f>
        <v>Shire district</v>
      </c>
      <c r="O123" s="22" t="str">
        <f>IFERROR(IFERROR(VLOOKUP(M123,classifications!$A$3:$B$340,2,FALSE),VLOOKUP(N123,'higher class'!$A$2:$B$33,2,FALSE)),"")</f>
        <v>Urban with Significant Rural (rural including hub towns 26-49%)</v>
      </c>
      <c r="P123" s="7">
        <f t="shared" si="17"/>
        <v>3.01</v>
      </c>
      <c r="Q123" s="49">
        <f t="shared" si="15"/>
        <v>16</v>
      </c>
      <c r="R123" s="49">
        <f t="shared" si="16"/>
        <v>16</v>
      </c>
      <c r="Z123" s="7"/>
    </row>
    <row r="124" spans="1:26" ht="14.4" x14ac:dyDescent="0.3">
      <c r="A124" s="22" t="s">
        <v>482</v>
      </c>
      <c r="B124" s="23" t="s">
        <v>345</v>
      </c>
      <c r="C124" s="22" t="str">
        <f>IFERROR(IFERROR(VLOOKUP(B124,classifications!$A$3:$B$330,2,FALSE),VLOOKUP(B124,'higher class'!$A$2:$B$33,2,FALSE)),"")</f>
        <v>Urban with Significant Rural</v>
      </c>
      <c r="D124" s="22" t="str">
        <f>VLOOKUP(B124,region!$A$1:$B$344,2,FALSE)</f>
        <v>EM</v>
      </c>
      <c r="E124" s="17">
        <f>VLOOKUP(B124,anxietyALL!$B$8:$N$431,VLOOKUP(frontsheet!$B$11,years!$A$1:$B$12,2,FALSE),FALSE)</f>
        <v>2.88</v>
      </c>
      <c r="F124" s="9"/>
      <c r="G124" s="9"/>
      <c r="H124" s="9"/>
      <c r="I124" s="21"/>
      <c r="M124" t="s">
        <v>128</v>
      </c>
      <c r="N124" t="str">
        <f>VLOOKUP(M124,class!A$1:B$370,2,FALSE)</f>
        <v>London borough</v>
      </c>
      <c r="O124" s="22" t="str">
        <f>IFERROR(IFERROR(VLOOKUP(M124,classifications!$A$3:$B$340,2,FALSE),VLOOKUP(N124,'higher class'!$A$2:$B$33,2,FALSE)),"")</f>
        <v>Urban with Major Conurbation</v>
      </c>
      <c r="P124" s="7">
        <f t="shared" si="17"/>
        <v>3.5</v>
      </c>
      <c r="Q124" s="49">
        <f t="shared" si="15"/>
        <v>55</v>
      </c>
      <c r="R124" s="49">
        <f t="shared" si="16"/>
        <v>55</v>
      </c>
      <c r="Z124" s="7"/>
    </row>
    <row r="125" spans="1:26" ht="14.4" x14ac:dyDescent="0.3">
      <c r="A125" s="22" t="s">
        <v>483</v>
      </c>
      <c r="B125" s="23" t="s">
        <v>9</v>
      </c>
      <c r="C125" s="22" t="str">
        <f>IFERROR(IFERROR(VLOOKUP(B125,classifications!$A$3:$B$330,2,FALSE),VLOOKUP(B125,'higher class'!$A$2:$B$33,2,FALSE)),"")</f>
        <v>Urban with City and Town</v>
      </c>
      <c r="D125" s="22" t="str">
        <f>VLOOKUP(B125,region!$A$1:$B$344,2,FALSE)</f>
        <v>EM</v>
      </c>
      <c r="E125" s="17">
        <f>VLOOKUP(B125,anxietyALL!$B$8:$N$431,VLOOKUP(frontsheet!$B$11,years!$A$1:$B$12,2,FALSE),FALSE)</f>
        <v>2.7</v>
      </c>
      <c r="F125" s="9"/>
      <c r="G125" s="9"/>
      <c r="H125" s="9"/>
      <c r="I125" s="21"/>
      <c r="M125" t="s">
        <v>129</v>
      </c>
      <c r="N125" t="str">
        <f>VLOOKUP(M125,class!A$1:B$370,2,FALSE)</f>
        <v>Shire district</v>
      </c>
      <c r="O125" s="22" t="str">
        <f>IFERROR(IFERROR(VLOOKUP(M125,classifications!$A$3:$B$340,2,FALSE),VLOOKUP(N125,'higher class'!$A$2:$B$33,2,FALSE)),"")</f>
        <v>Urban with Significant Rural (rural including hub towns 26-49%)</v>
      </c>
      <c r="P125" s="7">
        <f t="shared" si="17"/>
        <v>3.14</v>
      </c>
      <c r="Q125" s="49">
        <f t="shared" si="15"/>
        <v>25</v>
      </c>
      <c r="R125" s="49">
        <f t="shared" si="16"/>
        <v>25</v>
      </c>
      <c r="Z125" s="7"/>
    </row>
    <row r="126" spans="1:26" ht="14.4" x14ac:dyDescent="0.3">
      <c r="A126" s="22" t="s">
        <v>484</v>
      </c>
      <c r="B126" s="23" t="s">
        <v>22</v>
      </c>
      <c r="C126" s="22" t="str">
        <f>IFERROR(IFERROR(VLOOKUP(B126,classifications!$A$3:$B$330,2,FALSE),VLOOKUP(B126,'higher class'!$A$2:$B$33,2,FALSE)),"")</f>
        <v xml:space="preserve">Largely Rural (rural including hub towns 50-79%) </v>
      </c>
      <c r="D126" s="22" t="str">
        <f>VLOOKUP(B126,region!$A$1:$B$344,2,FALSE)</f>
        <v>EM</v>
      </c>
      <c r="E126" s="17">
        <f>VLOOKUP(B126,anxietyALL!$B$8:$N$431,VLOOKUP(frontsheet!$B$11,years!$A$1:$B$12,2,FALSE),FALSE)</f>
        <v>3.02</v>
      </c>
      <c r="F126" s="9"/>
      <c r="G126" s="9"/>
      <c r="H126" s="9"/>
      <c r="I126" s="21"/>
      <c r="M126" t="s">
        <v>130</v>
      </c>
      <c r="N126" t="str">
        <f>VLOOKUP(M126,class!A$1:B$370,2,FALSE)</f>
        <v>Unitary authority</v>
      </c>
      <c r="O126" s="22" t="str">
        <f>IFERROR(IFERROR(VLOOKUP(M126,classifications!$A$3:$B$340,2,FALSE),VLOOKUP(N126,'higher class'!$A$2:$B$33,2,FALSE)),"")</f>
        <v>Urban with City and Town</v>
      </c>
      <c r="P126" s="7">
        <f t="shared" si="17"/>
        <v>3.48</v>
      </c>
      <c r="Q126" s="49">
        <f t="shared" si="15"/>
        <v>69</v>
      </c>
      <c r="R126" s="49">
        <f t="shared" si="16"/>
        <v>69</v>
      </c>
      <c r="Z126" s="7"/>
    </row>
    <row r="127" spans="1:26" ht="14.4" x14ac:dyDescent="0.3">
      <c r="A127" s="22" t="s">
        <v>485</v>
      </c>
      <c r="B127" s="23" t="s">
        <v>46</v>
      </c>
      <c r="C127" s="22" t="str">
        <f>IFERROR(IFERROR(VLOOKUP(B127,classifications!$A$3:$B$330,2,FALSE),VLOOKUP(B127,'higher class'!$A$2:$B$33,2,FALSE)),"")</f>
        <v>Urban with Minor Conurbation</v>
      </c>
      <c r="D127" s="22" t="str">
        <f>VLOOKUP(B127,region!$A$1:$B$344,2,FALSE)</f>
        <v>EM</v>
      </c>
      <c r="E127" s="17">
        <f>VLOOKUP(B127,anxietyALL!$B$8:$N$431,VLOOKUP(frontsheet!$B$11,years!$A$1:$B$12,2,FALSE),FALSE)</f>
        <v>3.39</v>
      </c>
      <c r="F127" s="9"/>
      <c r="G127" s="9"/>
      <c r="H127" s="9"/>
      <c r="I127" s="21"/>
      <c r="M127" t="s">
        <v>131</v>
      </c>
      <c r="N127" t="str">
        <f>VLOOKUP(M127,class!A$1:B$370,2,FALSE)</f>
        <v>Shire district</v>
      </c>
      <c r="O127" s="22" t="str">
        <f>IFERROR(IFERROR(VLOOKUP(M127,classifications!$A$3:$B$340,2,FALSE),VLOOKUP(N127,'higher class'!$A$2:$B$33,2,FALSE)),"")</f>
        <v>Urban with City and Town</v>
      </c>
      <c r="P127" s="7">
        <f t="shared" si="17"/>
        <v>4.17</v>
      </c>
      <c r="Q127" s="49">
        <f t="shared" si="15"/>
        <v>85</v>
      </c>
      <c r="R127" s="49">
        <f t="shared" si="16"/>
        <v>85</v>
      </c>
      <c r="Z127" s="7"/>
    </row>
    <row r="128" spans="1:26" ht="14.4" x14ac:dyDescent="0.3">
      <c r="A128" s="22" t="s">
        <v>486</v>
      </c>
      <c r="B128" s="23" t="s">
        <v>113</v>
      </c>
      <c r="C128" s="22" t="str">
        <f>IFERROR(IFERROR(VLOOKUP(B128,classifications!$A$3:$B$330,2,FALSE),VLOOKUP(B128,'higher class'!$A$2:$B$33,2,FALSE)),"")</f>
        <v>Urban with Minor Conurbation</v>
      </c>
      <c r="D128" s="22" t="str">
        <f>VLOOKUP(B128,region!$A$1:$B$344,2,FALSE)</f>
        <v>EM</v>
      </c>
      <c r="E128" s="17">
        <f>VLOOKUP(B128,anxietyALL!$B$8:$N$431,VLOOKUP(frontsheet!$B$11,years!$A$1:$B$12,2,FALSE),FALSE)</f>
        <v>2.78</v>
      </c>
      <c r="F128" s="9"/>
      <c r="G128" s="9"/>
      <c r="H128" s="9"/>
      <c r="I128" s="21"/>
      <c r="M128" t="s">
        <v>132</v>
      </c>
      <c r="N128" t="str">
        <f>VLOOKUP(M128,class!A$1:B$370,2,FALSE)</f>
        <v>Shire district</v>
      </c>
      <c r="O128" s="22" t="str">
        <f>IFERROR(IFERROR(VLOOKUP(M128,classifications!$A$3:$B$340,2,FALSE),VLOOKUP(N128,'higher class'!$A$2:$B$33,2,FALSE)),"")</f>
        <v>Urban with City and Town</v>
      </c>
      <c r="P128" s="7">
        <f t="shared" si="17"/>
        <v>2.68</v>
      </c>
      <c r="Q128" s="49">
        <f t="shared" si="15"/>
        <v>7</v>
      </c>
      <c r="R128" s="49">
        <f t="shared" si="16"/>
        <v>7</v>
      </c>
      <c r="Z128" s="7"/>
    </row>
    <row r="129" spans="1:26" ht="14.4" x14ac:dyDescent="0.3">
      <c r="A129" s="22" t="s">
        <v>487</v>
      </c>
      <c r="B129" s="23" t="s">
        <v>168</v>
      </c>
      <c r="C129" s="22" t="str">
        <f>IFERROR(IFERROR(VLOOKUP(B129,classifications!$A$3:$B$330,2,FALSE),VLOOKUP(B129,'higher class'!$A$2:$B$33,2,FALSE)),"")</f>
        <v>Urban with City and Town</v>
      </c>
      <c r="D129" s="22" t="str">
        <f>VLOOKUP(B129,region!$A$1:$B$344,2,FALSE)</f>
        <v>EM</v>
      </c>
      <c r="E129" s="17">
        <f>VLOOKUP(B129,anxietyALL!$B$8:$N$431,VLOOKUP(frontsheet!$B$11,years!$A$1:$B$12,2,FALSE),FALSE)</f>
        <v>2.65</v>
      </c>
      <c r="F129" s="9"/>
      <c r="G129" s="9"/>
      <c r="H129" s="9"/>
      <c r="I129" s="21"/>
      <c r="M129" t="s">
        <v>133</v>
      </c>
      <c r="N129" t="str">
        <f>VLOOKUP(M129,class!A$1:B$370,2,FALSE)</f>
        <v>London borough</v>
      </c>
      <c r="O129" s="22" t="str">
        <f>IFERROR(IFERROR(VLOOKUP(M129,classifications!$A$3:$B$340,2,FALSE),VLOOKUP(N129,'higher class'!$A$2:$B$33,2,FALSE)),"")</f>
        <v>Urban with Major Conurbation</v>
      </c>
      <c r="P129" s="7">
        <f t="shared" si="17"/>
        <v>3.18</v>
      </c>
      <c r="Q129" s="49">
        <f t="shared" si="15"/>
        <v>19</v>
      </c>
      <c r="R129" s="49">
        <f t="shared" si="16"/>
        <v>19</v>
      </c>
      <c r="Z129" s="7"/>
    </row>
    <row r="130" spans="1:26" ht="14.4" x14ac:dyDescent="0.3">
      <c r="A130" s="22" t="s">
        <v>488</v>
      </c>
      <c r="B130" s="23" t="s">
        <v>180</v>
      </c>
      <c r="C130" s="22" t="str">
        <f>IFERROR(IFERROR(VLOOKUP(B130,classifications!$A$3:$B$330,2,FALSE),VLOOKUP(B130,'higher class'!$A$2:$B$33,2,FALSE)),"")</f>
        <v xml:space="preserve">Largely Rural (rural including hub towns 50-79%) </v>
      </c>
      <c r="D130" s="22" t="str">
        <f>VLOOKUP(B130,region!$A$1:$B$344,2,FALSE)</f>
        <v>EM</v>
      </c>
      <c r="E130" s="17">
        <f>VLOOKUP(B130,anxietyALL!$B$8:$N$431,VLOOKUP(frontsheet!$B$11,years!$A$1:$B$12,2,FALSE),FALSE)</f>
        <v>2.42</v>
      </c>
      <c r="F130" s="9"/>
      <c r="G130" s="9"/>
      <c r="H130" s="9"/>
      <c r="I130" s="21"/>
      <c r="M130" t="s">
        <v>134</v>
      </c>
      <c r="N130" t="str">
        <f>VLOOKUP(M130,class!A$1:B$370,2,FALSE)</f>
        <v>Unitary authority</v>
      </c>
      <c r="O130" s="22" t="str">
        <f>IFERROR(IFERROR(VLOOKUP(M130,classifications!$A$3:$B$340,2,FALSE),VLOOKUP(N130,'higher class'!$A$2:$B$33,2,FALSE)),"")</f>
        <v xml:space="preserve">Largely Rural (rural including hub towns 50-79%) </v>
      </c>
      <c r="P130" s="7">
        <f t="shared" si="17"/>
        <v>2.93</v>
      </c>
      <c r="Q130" s="49">
        <f t="shared" si="15"/>
        <v>14</v>
      </c>
      <c r="R130" s="49">
        <f t="shared" si="16"/>
        <v>14</v>
      </c>
      <c r="Z130" s="7"/>
    </row>
    <row r="131" spans="1:26" ht="14.4" x14ac:dyDescent="0.3">
      <c r="A131" s="22" t="s">
        <v>489</v>
      </c>
      <c r="B131" s="23" t="s">
        <v>226</v>
      </c>
      <c r="C131" s="22" t="str">
        <f>IFERROR(IFERROR(VLOOKUP(B131,classifications!$A$3:$B$330,2,FALSE),VLOOKUP(B131,'higher class'!$A$2:$B$33,2,FALSE)),"")</f>
        <v xml:space="preserve">Largely Rural (rural including hub towns 50-79%) </v>
      </c>
      <c r="D131" s="22" t="str">
        <f>VLOOKUP(B131,region!$A$1:$B$344,2,FALSE)</f>
        <v>EM</v>
      </c>
      <c r="E131" s="17">
        <f>VLOOKUP(B131,anxietyALL!$B$8:$N$431,VLOOKUP(frontsheet!$B$11,years!$A$1:$B$12,2,FALSE),FALSE)</f>
        <v>3.24</v>
      </c>
      <c r="F131" s="9"/>
      <c r="G131" s="9"/>
      <c r="H131" s="9"/>
      <c r="I131" s="21"/>
      <c r="M131" t="s">
        <v>135</v>
      </c>
      <c r="N131" t="str">
        <f>VLOOKUP(M131,class!A$1:B$370,2,FALSE)</f>
        <v>Shire district</v>
      </c>
      <c r="O131" s="22" t="str">
        <f>IFERROR(IFERROR(VLOOKUP(M131,classifications!$A$3:$B$340,2,FALSE),VLOOKUP(N131,'higher class'!$A$2:$B$33,2,FALSE)),"")</f>
        <v>Urban with Major Conurbation</v>
      </c>
      <c r="P131" s="7">
        <f t="shared" si="17"/>
        <v>3.01</v>
      </c>
      <c r="Q131" s="49">
        <f t="shared" si="15"/>
        <v>10</v>
      </c>
      <c r="R131" s="49">
        <f t="shared" si="16"/>
        <v>10</v>
      </c>
      <c r="Z131" s="7"/>
    </row>
    <row r="132" spans="1:26" ht="14.4" x14ac:dyDescent="0.3">
      <c r="A132" s="22"/>
      <c r="B132" s="23"/>
      <c r="C132" s="22"/>
      <c r="D132" s="22"/>
      <c r="E132" s="9"/>
      <c r="F132" s="9"/>
      <c r="G132" s="9"/>
      <c r="H132" s="9"/>
      <c r="I132" s="21"/>
      <c r="M132" t="s">
        <v>136</v>
      </c>
      <c r="N132" t="str">
        <f>VLOOKUP(M132,class!A$1:B$370,2,FALSE)</f>
        <v>Shire district</v>
      </c>
      <c r="O132" s="22" t="str">
        <f>IFERROR(IFERROR(VLOOKUP(M132,classifications!$A$3:$B$340,2,FALSE),VLOOKUP(N132,'higher class'!$A$2:$B$33,2,FALSE)),"")</f>
        <v xml:space="preserve">Largely Rural (rural including hub towns 50-79%) </v>
      </c>
      <c r="P132" s="7">
        <f t="shared" si="17"/>
        <v>2.54</v>
      </c>
      <c r="Q132" s="49">
        <f t="shared" si="15"/>
        <v>5</v>
      </c>
      <c r="R132" s="49">
        <f t="shared" si="16"/>
        <v>5</v>
      </c>
      <c r="Z132" s="7"/>
    </row>
    <row r="133" spans="1:26" ht="14.4" x14ac:dyDescent="0.3">
      <c r="A133" s="19" t="s">
        <v>490</v>
      </c>
      <c r="B133" s="20" t="s">
        <v>491</v>
      </c>
      <c r="C133" s="45"/>
      <c r="D133" s="45"/>
      <c r="E133" s="17"/>
      <c r="F133" s="9"/>
      <c r="G133" s="9"/>
      <c r="H133" s="9"/>
      <c r="I133" s="21"/>
      <c r="M133" t="s">
        <v>137</v>
      </c>
      <c r="N133" t="str">
        <f>VLOOKUP(M133,class!A$1:B$370,2,FALSE)</f>
        <v>London borough</v>
      </c>
      <c r="O133" s="22" t="str">
        <f>IFERROR(IFERROR(VLOOKUP(M133,classifications!$A$3:$B$340,2,FALSE),VLOOKUP(N133,'higher class'!$A$2:$B$33,2,FALSE)),"")</f>
        <v>Urban with Major Conurbation</v>
      </c>
      <c r="P133" s="7">
        <f t="shared" si="17"/>
        <v>3</v>
      </c>
      <c r="Q133" s="49">
        <f t="shared" si="15"/>
        <v>9</v>
      </c>
      <c r="R133" s="49">
        <f t="shared" si="16"/>
        <v>9</v>
      </c>
      <c r="Z133" s="7"/>
    </row>
    <row r="134" spans="1:26" ht="14.4" x14ac:dyDescent="0.3">
      <c r="A134" s="22" t="s">
        <v>492</v>
      </c>
      <c r="B134" s="23" t="s">
        <v>134</v>
      </c>
      <c r="C134" s="22" t="str">
        <f>IFERROR(IFERROR(VLOOKUP(B134,classifications!$A$3:$B$330,2,FALSE),VLOOKUP(B134,'higher class'!$A$2:$B$33,2,FALSE)),"")</f>
        <v xml:space="preserve">Largely Rural (rural including hub towns 50-79%) </v>
      </c>
      <c r="D134" s="22" t="str">
        <f>VLOOKUP(B134,region!$A$1:$B$344,2,FALSE)</f>
        <v>WM</v>
      </c>
      <c r="E134" s="17">
        <f>VLOOKUP(B134,anxietyALL!$B$8:$N$431,VLOOKUP(frontsheet!$B$11,years!$A$1:$B$12,2,FALSE),FALSE)</f>
        <v>2.93</v>
      </c>
      <c r="F134" s="9"/>
      <c r="G134" s="9"/>
      <c r="H134" s="9"/>
      <c r="I134" s="21"/>
      <c r="M134" t="s">
        <v>138</v>
      </c>
      <c r="N134" t="str">
        <f>VLOOKUP(M134,class!A$1:B$370,2,FALSE)</f>
        <v>Shire district</v>
      </c>
      <c r="O134" s="22" t="str">
        <f>IFERROR(IFERROR(VLOOKUP(M134,classifications!$A$3:$B$340,2,FALSE),VLOOKUP(N134,'higher class'!$A$2:$B$33,2,FALSE)),"")</f>
        <v xml:space="preserve">Largely Rural (rural including hub towns 50-79%) </v>
      </c>
      <c r="P134" s="7">
        <f t="shared" si="17"/>
        <v>3.26</v>
      </c>
      <c r="Q134" s="49">
        <f t="shared" si="15"/>
        <v>26</v>
      </c>
      <c r="R134" s="49">
        <f t="shared" si="16"/>
        <v>26</v>
      </c>
      <c r="Z134" s="7"/>
    </row>
    <row r="135" spans="1:26" ht="14.4" x14ac:dyDescent="0.3">
      <c r="A135" s="22" t="s">
        <v>493</v>
      </c>
      <c r="B135" s="23" t="s">
        <v>238</v>
      </c>
      <c r="C135" s="22" t="str">
        <f>IFERROR(IFERROR(VLOOKUP(B135,classifications!$A$3:$B$330,2,FALSE),VLOOKUP(B135,'higher class'!$A$2:$B$33,2,FALSE)),"")</f>
        <v xml:space="preserve">Largely Rural (rural including hub towns 50-79%) </v>
      </c>
      <c r="D135" s="22" t="str">
        <f>VLOOKUP(B135,region!$A$1:$B$344,2,FALSE)</f>
        <v>WM</v>
      </c>
      <c r="E135" s="17">
        <f>VLOOKUP(B135,anxietyALL!$B$8:$N$431,VLOOKUP(frontsheet!$B$11,years!$A$1:$B$12,2,FALSE),FALSE)</f>
        <v>2.7</v>
      </c>
      <c r="F135" s="9"/>
      <c r="G135" s="9"/>
      <c r="H135" s="9"/>
      <c r="I135" s="21"/>
      <c r="M135" t="s">
        <v>139</v>
      </c>
      <c r="N135" t="str">
        <f>VLOOKUP(M135,class!A$1:B$370,2,FALSE)</f>
        <v>Shire district</v>
      </c>
      <c r="O135" s="22" t="str">
        <f>IFERROR(IFERROR(VLOOKUP(M135,classifications!$A$3:$B$340,2,FALSE),VLOOKUP(N135,'higher class'!$A$2:$B$33,2,FALSE)),"")</f>
        <v xml:space="preserve">Largely Rural (rural including hub towns 50-79%) </v>
      </c>
      <c r="P135" s="7">
        <f t="shared" si="17"/>
        <v>2.48</v>
      </c>
      <c r="Q135" s="49">
        <f t="shared" si="15"/>
        <v>3</v>
      </c>
      <c r="R135" s="49">
        <f t="shared" si="16"/>
        <v>3</v>
      </c>
      <c r="Z135" s="7"/>
    </row>
    <row r="136" spans="1:26" ht="14.4" x14ac:dyDescent="0.3">
      <c r="A136" s="22" t="s">
        <v>494</v>
      </c>
      <c r="B136" s="23" t="s">
        <v>268</v>
      </c>
      <c r="C136" s="22" t="str">
        <f>IFERROR(IFERROR(VLOOKUP(B136,classifications!$A$3:$B$330,2,FALSE),VLOOKUP(B136,'higher class'!$A$2:$B$33,2,FALSE)),"")</f>
        <v>Urban with City and Town</v>
      </c>
      <c r="D136" s="22" t="str">
        <f>VLOOKUP(B136,region!$A$1:$B$344,2,FALSE)</f>
        <v>WM</v>
      </c>
      <c r="E136" s="17">
        <f>VLOOKUP(B136,anxietyALL!$B$8:$N$431,VLOOKUP(frontsheet!$B$11,years!$A$1:$B$12,2,FALSE),FALSE)</f>
        <v>3.39</v>
      </c>
      <c r="F136" s="9"/>
      <c r="G136" s="9"/>
      <c r="H136" s="9"/>
      <c r="I136" s="21"/>
      <c r="M136" t="s">
        <v>140</v>
      </c>
      <c r="N136" t="str">
        <f>VLOOKUP(M136,class!A$1:B$370,2,FALSE)</f>
        <v>London borough</v>
      </c>
      <c r="O136" s="22" t="str">
        <f>IFERROR(IFERROR(VLOOKUP(M136,classifications!$A$3:$B$340,2,FALSE),VLOOKUP(N136,'higher class'!$A$2:$B$33,2,FALSE)),"")</f>
        <v>Urban with Major Conurbation</v>
      </c>
      <c r="P136" s="7">
        <f t="shared" si="17"/>
        <v>3.42</v>
      </c>
      <c r="Q136" s="49">
        <f t="shared" ref="Q136:Q199" si="18">1+SUMPRODUCT((O$7:O$315=O136)*(P$7:P$315&lt;P136))</f>
        <v>43</v>
      </c>
      <c r="R136" s="49">
        <f t="shared" ref="R136:R199" si="19">IF(P136="x",9999,Q136)</f>
        <v>43</v>
      </c>
      <c r="Z136" s="7"/>
    </row>
    <row r="137" spans="1:26" ht="14.4" x14ac:dyDescent="0.3">
      <c r="A137" s="22" t="s">
        <v>495</v>
      </c>
      <c r="B137" s="23" t="s">
        <v>282</v>
      </c>
      <c r="C137" s="22" t="str">
        <f>IFERROR(IFERROR(VLOOKUP(B137,classifications!$A$3:$B$330,2,FALSE),VLOOKUP(B137,'higher class'!$A$2:$B$33,2,FALSE)),"")</f>
        <v>Urban with City and Town</v>
      </c>
      <c r="D137" s="22" t="str">
        <f>VLOOKUP(B137,region!$A$1:$B$344,2,FALSE)</f>
        <v>WM</v>
      </c>
      <c r="E137" s="17">
        <f>VLOOKUP(B137,anxietyALL!$B$8:$N$431,VLOOKUP(frontsheet!$B$11,years!$A$1:$B$12,2,FALSE),FALSE)</f>
        <v>2.81</v>
      </c>
      <c r="F137" s="9"/>
      <c r="G137" s="9"/>
      <c r="H137" s="9"/>
      <c r="I137" s="21"/>
      <c r="M137" t="s">
        <v>141</v>
      </c>
      <c r="N137" t="str">
        <f>VLOOKUP(M137,class!A$1:B$370,2,FALSE)</f>
        <v>Shire district</v>
      </c>
      <c r="O137" s="22" t="str">
        <f>IFERROR(IFERROR(VLOOKUP(M137,classifications!$A$3:$B$340,2,FALSE),VLOOKUP(N137,'higher class'!$A$2:$B$33,2,FALSE)),"")</f>
        <v xml:space="preserve">Mainly Rural (rural including hub towns &gt;=80%) </v>
      </c>
      <c r="P137" s="7">
        <f t="shared" si="17"/>
        <v>2.88</v>
      </c>
      <c r="Q137" s="49">
        <f t="shared" si="18"/>
        <v>9</v>
      </c>
      <c r="R137" s="49">
        <f t="shared" si="19"/>
        <v>9</v>
      </c>
      <c r="Z137" s="7"/>
    </row>
    <row r="138" spans="1:26" ht="14.4" x14ac:dyDescent="0.3">
      <c r="A138" s="22" t="s">
        <v>496</v>
      </c>
      <c r="B138" s="23" t="s">
        <v>348</v>
      </c>
      <c r="C138" s="22" t="str">
        <f>IFERROR(IFERROR(VLOOKUP(B138,classifications!$A$3:$B$330,2,FALSE),VLOOKUP(B138,'higher class'!$A$2:$B$33,2,FALSE)),"")</f>
        <v>Urban with Significant Rural</v>
      </c>
      <c r="D138" s="22" t="str">
        <f>VLOOKUP(B138,region!$A$1:$B$344,2,FALSE)</f>
        <v>WM</v>
      </c>
      <c r="E138" s="17">
        <f>VLOOKUP(B138,anxietyALL!$B$8:$N$431,VLOOKUP(frontsheet!$B$11,years!$A$1:$B$12,2,FALSE),FALSE)</f>
        <v>3.29</v>
      </c>
      <c r="F138" s="9"/>
      <c r="G138" s="9"/>
      <c r="H138" s="9"/>
      <c r="I138" s="21"/>
      <c r="M138" t="s">
        <v>142</v>
      </c>
      <c r="N138" t="str">
        <f>VLOOKUP(M138,class!A$1:B$370,2,FALSE)</f>
        <v>Shire district</v>
      </c>
      <c r="O138" s="22" t="str">
        <f>IFERROR(IFERROR(VLOOKUP(M138,classifications!$A$3:$B$340,2,FALSE),VLOOKUP(N138,'higher class'!$A$2:$B$33,2,FALSE)),"")</f>
        <v>Urban with City and Town</v>
      </c>
      <c r="P138" s="7">
        <f t="shared" si="17"/>
        <v>3.99</v>
      </c>
      <c r="Q138" s="49">
        <f t="shared" si="18"/>
        <v>82</v>
      </c>
      <c r="R138" s="49">
        <f t="shared" si="19"/>
        <v>82</v>
      </c>
      <c r="Z138" s="7"/>
    </row>
    <row r="139" spans="1:26" ht="14.4" x14ac:dyDescent="0.3">
      <c r="A139" s="22" t="s">
        <v>497</v>
      </c>
      <c r="B139" s="23" t="s">
        <v>52</v>
      </c>
      <c r="C139" s="22" t="str">
        <f>IFERROR(IFERROR(VLOOKUP(B139,classifications!$A$3:$B$330,2,FALSE),VLOOKUP(B139,'higher class'!$A$2:$B$33,2,FALSE)),"")</f>
        <v>Urban with Significant Rural (rural including hub towns 26-49%)</v>
      </c>
      <c r="D139" s="22" t="str">
        <f>VLOOKUP(B139,region!$A$1:$B$344,2,FALSE)</f>
        <v>WM</v>
      </c>
      <c r="E139" s="17">
        <f>VLOOKUP(B139,anxietyALL!$B$8:$N$431,VLOOKUP(frontsheet!$B$11,years!$A$1:$B$12,2,FALSE),FALSE)</f>
        <v>2.23</v>
      </c>
      <c r="F139" s="9"/>
      <c r="G139" s="9"/>
      <c r="H139" s="9"/>
      <c r="I139" s="21"/>
      <c r="M139" t="s">
        <v>143</v>
      </c>
      <c r="N139" t="str">
        <f>VLOOKUP(M139,class!A$1:B$370,2,FALSE)</f>
        <v>Shire district</v>
      </c>
      <c r="O139" s="22" t="str">
        <f>IFERROR(IFERROR(VLOOKUP(M139,classifications!$A$3:$B$340,2,FALSE),VLOOKUP(N139,'higher class'!$A$2:$B$33,2,FALSE)),"")</f>
        <v>Urban with City and Town</v>
      </c>
      <c r="P139" s="7">
        <f t="shared" si="17"/>
        <v>3.09</v>
      </c>
      <c r="Q139" s="49">
        <f t="shared" si="18"/>
        <v>25</v>
      </c>
      <c r="R139" s="49">
        <f t="shared" si="19"/>
        <v>25</v>
      </c>
      <c r="Z139" s="7"/>
    </row>
    <row r="140" spans="1:26" ht="14.4" x14ac:dyDescent="0.3">
      <c r="A140" s="22" t="s">
        <v>498</v>
      </c>
      <c r="B140" s="23" t="s">
        <v>97</v>
      </c>
      <c r="C140" s="22" t="str">
        <f>IFERROR(IFERROR(VLOOKUP(B140,classifications!$A$3:$B$330,2,FALSE),VLOOKUP(B140,'higher class'!$A$2:$B$33,2,FALSE)),"")</f>
        <v>Urban with Significant Rural (rural including hub towns 26-49%)</v>
      </c>
      <c r="D140" s="22" t="str">
        <f>VLOOKUP(B140,region!$A$1:$B$344,2,FALSE)</f>
        <v>WM</v>
      </c>
      <c r="E140" s="17">
        <f>VLOOKUP(B140,anxietyALL!$B$8:$N$431,VLOOKUP(frontsheet!$B$11,years!$A$1:$B$12,2,FALSE),FALSE)</f>
        <v>3.15</v>
      </c>
      <c r="F140" s="9"/>
      <c r="G140" s="9"/>
      <c r="H140" s="9"/>
      <c r="I140" s="21"/>
      <c r="M140" t="s">
        <v>144</v>
      </c>
      <c r="N140" t="str">
        <f>VLOOKUP(M140,class!A$1:B$370,2,FALSE)</f>
        <v>Unitary authority</v>
      </c>
      <c r="O140" s="22" t="str">
        <f>IFERROR(IFERROR(VLOOKUP(M140,classifications!$A$3:$B$340,2,FALSE),VLOOKUP(N140,'higher class'!$A$2:$B$33,2,FALSE)),"")</f>
        <v xml:space="preserve">Mainly Rural (rural including hub towns &gt;=80%) </v>
      </c>
      <c r="P140" s="7">
        <f t="shared" si="17"/>
        <v>3.19</v>
      </c>
      <c r="Q140" s="49">
        <f t="shared" si="18"/>
        <v>21</v>
      </c>
      <c r="R140" s="49">
        <f t="shared" si="19"/>
        <v>21</v>
      </c>
      <c r="Z140" s="7"/>
    </row>
    <row r="141" spans="1:26" ht="14.4" x14ac:dyDescent="0.3">
      <c r="A141" s="22" t="s">
        <v>499</v>
      </c>
      <c r="B141" s="23" t="s">
        <v>160</v>
      </c>
      <c r="C141" s="22" t="str">
        <f>IFERROR(IFERROR(VLOOKUP(B141,classifications!$A$3:$B$330,2,FALSE),VLOOKUP(B141,'higher class'!$A$2:$B$33,2,FALSE)),"")</f>
        <v>Urban with Significant Rural (rural including hub towns 26-49%)</v>
      </c>
      <c r="D141" s="22" t="str">
        <f>VLOOKUP(B141,region!$A$1:$B$344,2,FALSE)</f>
        <v>WM</v>
      </c>
      <c r="E141" s="17">
        <f>VLOOKUP(B141,anxietyALL!$B$8:$N$431,VLOOKUP(frontsheet!$B$11,years!$A$1:$B$12,2,FALSE),FALSE)</f>
        <v>2.79</v>
      </c>
      <c r="F141" s="9"/>
      <c r="G141" s="9"/>
      <c r="H141" s="9"/>
      <c r="I141" s="21"/>
      <c r="M141" t="s">
        <v>146</v>
      </c>
      <c r="N141" t="str">
        <f>VLOOKUP(M141,class!A$1:B$370,2,FALSE)</f>
        <v>London borough</v>
      </c>
      <c r="O141" s="22" t="str">
        <f>IFERROR(IFERROR(VLOOKUP(M141,classifications!$A$3:$B$340,2,FALSE),VLOOKUP(N141,'higher class'!$A$2:$B$33,2,FALSE)),"")</f>
        <v>Urban with Major Conurbation</v>
      </c>
      <c r="P141" s="7">
        <f t="shared" si="17"/>
        <v>3.8</v>
      </c>
      <c r="Q141" s="49">
        <f t="shared" si="18"/>
        <v>67</v>
      </c>
      <c r="R141" s="49">
        <f t="shared" si="19"/>
        <v>67</v>
      </c>
      <c r="Z141" s="7"/>
    </row>
    <row r="142" spans="1:26" ht="14.4" x14ac:dyDescent="0.3">
      <c r="A142" s="22" t="s">
        <v>500</v>
      </c>
      <c r="B142" s="23" t="s">
        <v>182</v>
      </c>
      <c r="C142" s="22" t="str">
        <f>IFERROR(IFERROR(VLOOKUP(B142,classifications!$A$3:$B$330,2,FALSE),VLOOKUP(B142,'higher class'!$A$2:$B$33,2,FALSE)),"")</f>
        <v>Urban with City and Town</v>
      </c>
      <c r="D142" s="22" t="str">
        <f>VLOOKUP(B142,region!$A$1:$B$344,2,FALSE)</f>
        <v>WM</v>
      </c>
      <c r="E142" s="17">
        <f>VLOOKUP(B142,anxietyALL!$B$8:$N$431,VLOOKUP(frontsheet!$B$11,years!$A$1:$B$12,2,FALSE),FALSE)</f>
        <v>3.58</v>
      </c>
      <c r="F142" s="9"/>
      <c r="G142" s="9"/>
      <c r="H142" s="9"/>
      <c r="I142" s="21"/>
      <c r="M142" t="s">
        <v>147</v>
      </c>
      <c r="N142" t="str">
        <f>VLOOKUP(M142,class!A$1:B$370,2,FALSE)</f>
        <v>London borough</v>
      </c>
      <c r="O142" s="22" t="str">
        <f>IFERROR(IFERROR(VLOOKUP(M142,classifications!$A$3:$B$340,2,FALSE),VLOOKUP(N142,'higher class'!$A$2:$B$33,2,FALSE)),"")</f>
        <v>Urban with Major Conurbation</v>
      </c>
      <c r="P142" s="7">
        <f t="shared" si="17"/>
        <v>3.48</v>
      </c>
      <c r="Q142" s="49">
        <f t="shared" si="18"/>
        <v>52</v>
      </c>
      <c r="R142" s="49">
        <f t="shared" si="19"/>
        <v>52</v>
      </c>
      <c r="Z142" s="7"/>
    </row>
    <row r="143" spans="1:26" ht="14.4" x14ac:dyDescent="0.3">
      <c r="A143" s="22" t="s">
        <v>501</v>
      </c>
      <c r="B143" s="23" t="s">
        <v>254</v>
      </c>
      <c r="C143" s="22" t="str">
        <f>IFERROR(IFERROR(VLOOKUP(B143,classifications!$A$3:$B$330,2,FALSE),VLOOKUP(B143,'higher class'!$A$2:$B$33,2,FALSE)),"")</f>
        <v>Urban with Significant Rural (rural including hub towns 26-49%)</v>
      </c>
      <c r="D143" s="22" t="str">
        <f>VLOOKUP(B143,region!$A$1:$B$344,2,FALSE)</f>
        <v>WM</v>
      </c>
      <c r="E143" s="17">
        <f>VLOOKUP(B143,anxietyALL!$B$8:$N$431,VLOOKUP(frontsheet!$B$11,years!$A$1:$B$12,2,FALSE),FALSE)</f>
        <v>3.5</v>
      </c>
      <c r="F143" s="9"/>
      <c r="G143" s="9"/>
      <c r="H143" s="9"/>
      <c r="I143" s="21"/>
      <c r="M143" t="s">
        <v>149</v>
      </c>
      <c r="N143" t="str">
        <f>VLOOKUP(M143,class!A$1:B$370,2,FALSE)</f>
        <v>Shire district</v>
      </c>
      <c r="O143" s="22" t="str">
        <f>IFERROR(IFERROR(VLOOKUP(M143,classifications!$A$3:$B$340,2,FALSE),VLOOKUP(N143,'higher class'!$A$2:$B$33,2,FALSE)),"")</f>
        <v xml:space="preserve">Largely Rural (rural including hub towns 50-79%) </v>
      </c>
      <c r="P143" s="7">
        <f t="shared" si="17"/>
        <v>3.31</v>
      </c>
      <c r="Q143" s="49">
        <f t="shared" si="18"/>
        <v>29</v>
      </c>
      <c r="R143" s="49">
        <f t="shared" si="19"/>
        <v>29</v>
      </c>
      <c r="Z143" s="7"/>
    </row>
    <row r="144" spans="1:26" ht="14.4" x14ac:dyDescent="0.3">
      <c r="A144" s="22" t="s">
        <v>502</v>
      </c>
      <c r="B144" s="23" t="s">
        <v>263</v>
      </c>
      <c r="C144" s="22" t="str">
        <f>IFERROR(IFERROR(VLOOKUP(B144,classifications!$A$3:$B$330,2,FALSE),VLOOKUP(B144,'higher class'!$A$2:$B$33,2,FALSE)),"")</f>
        <v>Urban with Significant Rural (rural including hub towns 26-49%)</v>
      </c>
      <c r="D144" s="22" t="str">
        <f>VLOOKUP(B144,region!$A$1:$B$344,2,FALSE)</f>
        <v>WM</v>
      </c>
      <c r="E144" s="17">
        <f>VLOOKUP(B144,anxietyALL!$B$8:$N$431,VLOOKUP(frontsheet!$B$11,years!$A$1:$B$12,2,FALSE),FALSE)</f>
        <v>4.05</v>
      </c>
      <c r="F144" s="9"/>
      <c r="G144" s="9"/>
      <c r="H144" s="9"/>
      <c r="I144" s="21"/>
      <c r="M144" t="s">
        <v>150</v>
      </c>
      <c r="N144" t="str">
        <f>VLOOKUP(M144,class!A$1:B$370,2,FALSE)</f>
        <v>Unitary authority</v>
      </c>
      <c r="O144" s="22" t="str">
        <f>IFERROR(IFERROR(VLOOKUP(M144,classifications!$A$3:$B$340,2,FALSE),VLOOKUP(N144,'higher class'!$A$2:$B$33,2,FALSE)),"")</f>
        <v>Urban with City and Town</v>
      </c>
      <c r="P144" s="7">
        <f t="shared" si="17"/>
        <v>3.51</v>
      </c>
      <c r="Q144" s="49">
        <f t="shared" si="18"/>
        <v>72</v>
      </c>
      <c r="R144" s="49">
        <f t="shared" si="19"/>
        <v>72</v>
      </c>
      <c r="Z144" s="7"/>
    </row>
    <row r="145" spans="1:26" ht="14.4" x14ac:dyDescent="0.3">
      <c r="A145" s="22" t="s">
        <v>503</v>
      </c>
      <c r="B145" s="23" t="s">
        <v>264</v>
      </c>
      <c r="C145" s="22" t="str">
        <f>IFERROR(IFERROR(VLOOKUP(B145,classifications!$A$3:$B$330,2,FALSE),VLOOKUP(B145,'higher class'!$A$2:$B$33,2,FALSE)),"")</f>
        <v xml:space="preserve">Largely Rural (rural including hub towns 50-79%) </v>
      </c>
      <c r="D145" s="22" t="str">
        <f>VLOOKUP(B145,region!$A$1:$B$344,2,FALSE)</f>
        <v>WM</v>
      </c>
      <c r="E145" s="17">
        <f>VLOOKUP(B145,anxietyALL!$B$8:$N$431,VLOOKUP(frontsheet!$B$11,years!$A$1:$B$12,2,FALSE),FALSE)</f>
        <v>3.38</v>
      </c>
      <c r="F145" s="9"/>
      <c r="G145" s="9"/>
      <c r="H145" s="9"/>
      <c r="I145" s="21"/>
      <c r="M145" t="s">
        <v>151</v>
      </c>
      <c r="N145" t="str">
        <f>VLOOKUP(M145,class!A$1:B$370,2,FALSE)</f>
        <v>London borough</v>
      </c>
      <c r="O145" s="22" t="str">
        <f>IFERROR(IFERROR(VLOOKUP(M145,classifications!$A$3:$B$340,2,FALSE),VLOOKUP(N145,'higher class'!$A$2:$B$33,2,FALSE)),"")</f>
        <v>Urban with Major Conurbation</v>
      </c>
      <c r="P145" s="7">
        <f t="shared" si="17"/>
        <v>3.62</v>
      </c>
      <c r="Q145" s="49">
        <f t="shared" si="18"/>
        <v>60</v>
      </c>
      <c r="R145" s="49">
        <f t="shared" si="19"/>
        <v>60</v>
      </c>
      <c r="Z145" s="7"/>
    </row>
    <row r="146" spans="1:26" ht="14.4" x14ac:dyDescent="0.3">
      <c r="A146" s="22" t="s">
        <v>504</v>
      </c>
      <c r="B146" s="23" t="s">
        <v>278</v>
      </c>
      <c r="C146" s="22" t="str">
        <f>IFERROR(IFERROR(VLOOKUP(B146,classifications!$A$3:$B$330,2,FALSE),VLOOKUP(B146,'higher class'!$A$2:$B$33,2,FALSE)),"")</f>
        <v>Urban with City and Town</v>
      </c>
      <c r="D146" s="22" t="str">
        <f>VLOOKUP(B146,region!$A$1:$B$344,2,FALSE)</f>
        <v>WM</v>
      </c>
      <c r="E146" s="17">
        <f>VLOOKUP(B146,anxietyALL!$B$8:$N$431,VLOOKUP(frontsheet!$B$11,years!$A$1:$B$12,2,FALSE),FALSE)</f>
        <v>3.08</v>
      </c>
      <c r="F146" s="9"/>
      <c r="G146" s="9"/>
      <c r="H146" s="9"/>
      <c r="I146" s="21"/>
      <c r="M146" t="s">
        <v>152</v>
      </c>
      <c r="N146" t="str">
        <f>VLOOKUP(M146,class!A$1:B$370,2,FALSE)</f>
        <v>Metropolitan district</v>
      </c>
      <c r="O146" s="22" t="str">
        <f>IFERROR(IFERROR(VLOOKUP(M146,classifications!$A$3:$B$340,2,FALSE),VLOOKUP(N146,'higher class'!$A$2:$B$33,2,FALSE)),"")</f>
        <v>Urban with Major Conurbation</v>
      </c>
      <c r="P146" s="7">
        <f t="shared" si="17"/>
        <v>3.48</v>
      </c>
      <c r="Q146" s="49">
        <f t="shared" si="18"/>
        <v>52</v>
      </c>
      <c r="R146" s="49">
        <f t="shared" si="19"/>
        <v>52</v>
      </c>
      <c r="Z146" s="7"/>
    </row>
    <row r="147" spans="1:26" ht="14.4" x14ac:dyDescent="0.3">
      <c r="A147" s="22" t="s">
        <v>505</v>
      </c>
      <c r="B147" s="23" t="s">
        <v>350</v>
      </c>
      <c r="C147" s="22" t="str">
        <f>IFERROR(IFERROR(VLOOKUP(B147,classifications!$A$3:$B$330,2,FALSE),VLOOKUP(B147,'higher class'!$A$2:$B$33,2,FALSE)),"")</f>
        <v>Urban with Significant Rural</v>
      </c>
      <c r="D147" s="22" t="str">
        <f>VLOOKUP(B147,region!$A$1:$B$344,2,FALSE)</f>
        <v>WM</v>
      </c>
      <c r="E147" s="17">
        <f>VLOOKUP(B147,anxietyALL!$B$8:$N$431,VLOOKUP(frontsheet!$B$11,years!$A$1:$B$12,2,FALSE),FALSE)</f>
        <v>3.13</v>
      </c>
      <c r="F147" s="9"/>
      <c r="G147" s="9"/>
      <c r="H147" s="9"/>
      <c r="I147" s="21"/>
      <c r="M147" t="s">
        <v>153</v>
      </c>
      <c r="N147" t="str">
        <f>VLOOKUP(M147,class!A$1:B$370,2,FALSE)</f>
        <v>Metropolitan district</v>
      </c>
      <c r="O147" s="22" t="str">
        <f>IFERROR(IFERROR(VLOOKUP(M147,classifications!$A$3:$B$340,2,FALSE),VLOOKUP(N147,'higher class'!$A$2:$B$33,2,FALSE)),"")</f>
        <v>Urban with Major Conurbation</v>
      </c>
      <c r="P147" s="7">
        <f t="shared" si="17"/>
        <v>3.49</v>
      </c>
      <c r="Q147" s="49">
        <f t="shared" si="18"/>
        <v>54</v>
      </c>
      <c r="R147" s="49">
        <f t="shared" si="19"/>
        <v>54</v>
      </c>
      <c r="Z147" s="7"/>
    </row>
    <row r="148" spans="1:26" ht="14.4" x14ac:dyDescent="0.3">
      <c r="A148" s="22" t="s">
        <v>506</v>
      </c>
      <c r="B148" s="23" t="s">
        <v>194</v>
      </c>
      <c r="C148" s="22" t="str">
        <f>IFERROR(IFERROR(VLOOKUP(B148,classifications!$A$3:$B$330,2,FALSE),VLOOKUP(B148,'higher class'!$A$2:$B$33,2,FALSE)),"")</f>
        <v xml:space="preserve">Mainly Rural (rural including hub towns &gt;=80%) </v>
      </c>
      <c r="D148" s="22" t="str">
        <f>VLOOKUP(B148,region!$A$1:$B$344,2,FALSE)</f>
        <v>WM</v>
      </c>
      <c r="E148" s="17">
        <f>VLOOKUP(B148,anxietyALL!$B$8:$N$431,VLOOKUP(frontsheet!$B$11,years!$A$1:$B$12,2,FALSE),FALSE)</f>
        <v>2.84</v>
      </c>
      <c r="F148" s="9"/>
      <c r="G148" s="9"/>
      <c r="H148" s="9"/>
      <c r="I148" s="21"/>
      <c r="M148" t="s">
        <v>154</v>
      </c>
      <c r="N148" t="str">
        <f>VLOOKUP(M148,class!A$1:B$370,2,FALSE)</f>
        <v>London borough</v>
      </c>
      <c r="O148" s="22" t="str">
        <f>IFERROR(IFERROR(VLOOKUP(M148,classifications!$A$3:$B$340,2,FALSE),VLOOKUP(N148,'higher class'!$A$2:$B$33,2,FALSE)),"")</f>
        <v>Urban with Major Conurbation</v>
      </c>
      <c r="P148" s="7">
        <f t="shared" si="17"/>
        <v>3.45</v>
      </c>
      <c r="Q148" s="49">
        <f t="shared" si="18"/>
        <v>49</v>
      </c>
      <c r="R148" s="49">
        <f t="shared" si="19"/>
        <v>49</v>
      </c>
      <c r="Z148" s="7"/>
    </row>
    <row r="149" spans="1:26" ht="14.4" x14ac:dyDescent="0.3">
      <c r="A149" s="22" t="s">
        <v>507</v>
      </c>
      <c r="B149" s="23" t="s">
        <v>200</v>
      </c>
      <c r="C149" s="22" t="str">
        <f>IFERROR(IFERROR(VLOOKUP(B149,classifications!$A$3:$B$330,2,FALSE),VLOOKUP(B149,'higher class'!$A$2:$B$33,2,FALSE)),"")</f>
        <v>Urban with City and Town</v>
      </c>
      <c r="D149" s="22" t="str">
        <f>VLOOKUP(B149,region!$A$1:$B$344,2,FALSE)</f>
        <v>WM</v>
      </c>
      <c r="E149" s="17">
        <f>VLOOKUP(B149,anxietyALL!$B$8:$N$431,VLOOKUP(frontsheet!$B$11,years!$A$1:$B$12,2,FALSE),FALSE)</f>
        <v>2.87</v>
      </c>
      <c r="F149" s="9"/>
      <c r="G149" s="9"/>
      <c r="H149" s="9"/>
      <c r="I149" s="21"/>
      <c r="M149" t="s">
        <v>155</v>
      </c>
      <c r="N149" t="str">
        <f>VLOOKUP(M149,class!A$1:B$370,2,FALSE)</f>
        <v>Shire district</v>
      </c>
      <c r="O149" s="22" t="str">
        <f>IFERROR(IFERROR(VLOOKUP(M149,classifications!$A$3:$B$340,2,FALSE),VLOOKUP(N149,'higher class'!$A$2:$B$33,2,FALSE)),"")</f>
        <v>Urban with Significant Rural (rural including hub towns 26-49%)</v>
      </c>
      <c r="P149" s="7">
        <f t="shared" si="17"/>
        <v>3.59</v>
      </c>
      <c r="Q149" s="49">
        <f t="shared" si="18"/>
        <v>46</v>
      </c>
      <c r="R149" s="49">
        <f t="shared" si="19"/>
        <v>46</v>
      </c>
      <c r="Z149" s="7"/>
    </row>
    <row r="150" spans="1:26" ht="14.4" x14ac:dyDescent="0.3">
      <c r="A150" s="22" t="s">
        <v>508</v>
      </c>
      <c r="B150" s="23" t="s">
        <v>224</v>
      </c>
      <c r="C150" s="22" t="str">
        <f>IFERROR(IFERROR(VLOOKUP(B150,classifications!$A$3:$B$330,2,FALSE),VLOOKUP(B150,'higher class'!$A$2:$B$33,2,FALSE)),"")</f>
        <v>Urban with City and Town</v>
      </c>
      <c r="D150" s="22" t="str">
        <f>VLOOKUP(B150,region!$A$1:$B$344,2,FALSE)</f>
        <v>WM</v>
      </c>
      <c r="E150" s="17">
        <f>VLOOKUP(B150,anxietyALL!$B$8:$N$431,VLOOKUP(frontsheet!$B$11,years!$A$1:$B$12,2,FALSE),FALSE)</f>
        <v>3.04</v>
      </c>
      <c r="F150" s="9"/>
      <c r="G150" s="9"/>
      <c r="H150" s="9"/>
      <c r="I150" s="21"/>
      <c r="M150" t="s">
        <v>156</v>
      </c>
      <c r="N150" t="str">
        <f>VLOOKUP(M150,class!A$1:B$370,2,FALSE)</f>
        <v>Metropolitan district</v>
      </c>
      <c r="O150" s="22" t="str">
        <f>IFERROR(IFERROR(VLOOKUP(M150,classifications!$A$3:$B$340,2,FALSE),VLOOKUP(N150,'higher class'!$A$2:$B$33,2,FALSE)),"")</f>
        <v>Urban with Major Conurbation</v>
      </c>
      <c r="P150" s="7">
        <f t="shared" si="17"/>
        <v>3.15</v>
      </c>
      <c r="Q150" s="49">
        <f t="shared" si="18"/>
        <v>17</v>
      </c>
      <c r="R150" s="49">
        <f t="shared" si="19"/>
        <v>17</v>
      </c>
      <c r="Z150" s="7"/>
    </row>
    <row r="151" spans="1:26" ht="14.4" x14ac:dyDescent="0.3">
      <c r="A151" s="22" t="s">
        <v>509</v>
      </c>
      <c r="B151" s="23" t="s">
        <v>269</v>
      </c>
      <c r="C151" s="22" t="str">
        <f>IFERROR(IFERROR(VLOOKUP(B151,classifications!$A$3:$B$330,2,FALSE),VLOOKUP(B151,'higher class'!$A$2:$B$33,2,FALSE)),"")</f>
        <v xml:space="preserve">Mainly Rural (rural including hub towns &gt;=80%) </v>
      </c>
      <c r="D151" s="22" t="str">
        <f>VLOOKUP(B151,region!$A$1:$B$344,2,FALSE)</f>
        <v>WM</v>
      </c>
      <c r="E151" s="17">
        <f>VLOOKUP(B151,anxietyALL!$B$8:$N$431,VLOOKUP(frontsheet!$B$11,years!$A$1:$B$12,2,FALSE),FALSE)</f>
        <v>3.28</v>
      </c>
      <c r="F151" s="9"/>
      <c r="G151" s="9"/>
      <c r="H151" s="9"/>
      <c r="I151" s="21"/>
      <c r="M151" t="s">
        <v>157</v>
      </c>
      <c r="N151" t="str">
        <f>VLOOKUP(M151,class!A$1:B$370,2,FALSE)</f>
        <v>Unitary authority</v>
      </c>
      <c r="O151" s="22" t="str">
        <f>IFERROR(IFERROR(VLOOKUP(M151,classifications!$A$3:$B$340,2,FALSE),VLOOKUP(N151,'higher class'!$A$2:$B$33,2,FALSE)),"")</f>
        <v>Urban with City and Town</v>
      </c>
      <c r="P151" s="7">
        <f t="shared" si="17"/>
        <v>3.21</v>
      </c>
      <c r="Q151" s="49">
        <f t="shared" si="18"/>
        <v>34</v>
      </c>
      <c r="R151" s="49">
        <f t="shared" si="19"/>
        <v>34</v>
      </c>
      <c r="Z151" s="7"/>
    </row>
    <row r="152" spans="1:26" ht="14.4" x14ac:dyDescent="0.3">
      <c r="A152" s="22" t="s">
        <v>510</v>
      </c>
      <c r="B152" s="23" t="s">
        <v>302</v>
      </c>
      <c r="C152" s="22" t="str">
        <f>IFERROR(IFERROR(VLOOKUP(B152,classifications!$A$3:$B$330,2,FALSE),VLOOKUP(B152,'higher class'!$A$2:$B$33,2,FALSE)),"")</f>
        <v>Urban with City and Town</v>
      </c>
      <c r="D152" s="22" t="str">
        <f>VLOOKUP(B152,region!$A$1:$B$344,2,FALSE)</f>
        <v>WM</v>
      </c>
      <c r="E152" s="17">
        <f>VLOOKUP(B152,anxietyALL!$B$8:$N$431,VLOOKUP(frontsheet!$B$11,years!$A$1:$B$12,2,FALSE),FALSE)</f>
        <v>3.42</v>
      </c>
      <c r="F152" s="9"/>
      <c r="G152" s="9"/>
      <c r="H152" s="9"/>
      <c r="I152" s="21"/>
      <c r="M152" t="s">
        <v>158</v>
      </c>
      <c r="N152" t="str">
        <f>VLOOKUP(M152,class!A$1:B$370,2,FALSE)</f>
        <v>Shire district</v>
      </c>
      <c r="O152" s="22" t="str">
        <f>IFERROR(IFERROR(VLOOKUP(M152,classifications!$A$3:$B$340,2,FALSE),VLOOKUP(N152,'higher class'!$A$2:$B$33,2,FALSE)),"")</f>
        <v>Urban with Significant Rural (rural including hub towns 26-49%)</v>
      </c>
      <c r="P152" s="7">
        <f t="shared" si="17"/>
        <v>3.04</v>
      </c>
      <c r="Q152" s="49">
        <f t="shared" si="18"/>
        <v>18</v>
      </c>
      <c r="R152" s="49">
        <f t="shared" si="19"/>
        <v>18</v>
      </c>
      <c r="Z152" s="7"/>
    </row>
    <row r="153" spans="1:26" ht="14.4" x14ac:dyDescent="0.3">
      <c r="A153" s="22" t="s">
        <v>511</v>
      </c>
      <c r="B153" s="23" t="s">
        <v>26</v>
      </c>
      <c r="C153" s="22" t="str">
        <f>IFERROR(IFERROR(VLOOKUP(B153,classifications!$A$3:$B$330,2,FALSE),VLOOKUP(B153,'higher class'!$A$2:$B$33,2,FALSE)),"")</f>
        <v>Urban with Major Conurbation</v>
      </c>
      <c r="D153" s="22" t="str">
        <f>VLOOKUP(B153,region!$A$1:$B$344,2,FALSE)</f>
        <v>WM</v>
      </c>
      <c r="E153" s="17">
        <f>VLOOKUP(B153,anxietyALL!$B$8:$N$431,VLOOKUP(frontsheet!$B$11,years!$A$1:$B$12,2,FALSE),FALSE)</f>
        <v>3.43</v>
      </c>
      <c r="F153" s="9"/>
      <c r="G153" s="9"/>
      <c r="H153" s="9"/>
      <c r="I153" s="21"/>
      <c r="M153" t="s">
        <v>159</v>
      </c>
      <c r="N153" t="str">
        <f>VLOOKUP(M153,class!A$1:B$370,2,FALSE)</f>
        <v>London borough</v>
      </c>
      <c r="O153" s="22" t="str">
        <f>IFERROR(IFERROR(VLOOKUP(M153,classifications!$A$3:$B$340,2,FALSE),VLOOKUP(N153,'higher class'!$A$2:$B$33,2,FALSE)),"")</f>
        <v>Urban with Major Conurbation</v>
      </c>
      <c r="P153" s="7">
        <f t="shared" si="17"/>
        <v>3.58</v>
      </c>
      <c r="Q153" s="49">
        <f t="shared" si="18"/>
        <v>59</v>
      </c>
      <c r="R153" s="49">
        <f t="shared" si="19"/>
        <v>59</v>
      </c>
      <c r="Z153" s="7"/>
    </row>
    <row r="154" spans="1:26" ht="14.4" x14ac:dyDescent="0.3">
      <c r="A154" s="22" t="s">
        <v>512</v>
      </c>
      <c r="B154" s="23" t="s">
        <v>75</v>
      </c>
      <c r="C154" s="22" t="str">
        <f>IFERROR(IFERROR(VLOOKUP(B154,classifications!$A$3:$B$330,2,FALSE),VLOOKUP(B154,'higher class'!$A$2:$B$33,2,FALSE)),"")</f>
        <v>Urban with City and Town</v>
      </c>
      <c r="D154" s="22" t="str">
        <f>VLOOKUP(B154,region!$A$1:$B$344,2,FALSE)</f>
        <v>WM</v>
      </c>
      <c r="E154" s="17">
        <f>VLOOKUP(B154,anxietyALL!$B$8:$N$431,VLOOKUP(frontsheet!$B$11,years!$A$1:$B$12,2,FALSE),FALSE)</f>
        <v>3.31</v>
      </c>
      <c r="F154" s="9"/>
      <c r="G154" s="9"/>
      <c r="H154" s="9"/>
      <c r="I154" s="21"/>
      <c r="M154" t="s">
        <v>160</v>
      </c>
      <c r="N154" t="str">
        <f>VLOOKUP(M154,class!A$1:B$370,2,FALSE)</f>
        <v>Shire district</v>
      </c>
      <c r="O154" s="22" t="str">
        <f>IFERROR(IFERROR(VLOOKUP(M154,classifications!$A$3:$B$340,2,FALSE),VLOOKUP(N154,'higher class'!$A$2:$B$33,2,FALSE)),"")</f>
        <v>Urban with Significant Rural (rural including hub towns 26-49%)</v>
      </c>
      <c r="P154" s="7">
        <f t="shared" si="17"/>
        <v>2.79</v>
      </c>
      <c r="Q154" s="49">
        <f t="shared" si="18"/>
        <v>7</v>
      </c>
      <c r="R154" s="49">
        <f t="shared" si="19"/>
        <v>7</v>
      </c>
      <c r="Z154" s="7"/>
    </row>
    <row r="155" spans="1:26" ht="14.4" x14ac:dyDescent="0.3">
      <c r="A155" s="22" t="s">
        <v>513</v>
      </c>
      <c r="B155" s="23" t="s">
        <v>87</v>
      </c>
      <c r="C155" s="22" t="str">
        <f>IFERROR(IFERROR(VLOOKUP(B155,classifications!$A$3:$B$330,2,FALSE),VLOOKUP(B155,'higher class'!$A$2:$B$33,2,FALSE)),"")</f>
        <v>Urban with Major Conurbation</v>
      </c>
      <c r="D155" s="22" t="str">
        <f>VLOOKUP(B155,region!$A$1:$B$344,2,FALSE)</f>
        <v>WM</v>
      </c>
      <c r="E155" s="17">
        <f>VLOOKUP(B155,anxietyALL!$B$8:$N$431,VLOOKUP(frontsheet!$B$11,years!$A$1:$B$12,2,FALSE),FALSE)</f>
        <v>3.01</v>
      </c>
      <c r="F155" s="9"/>
      <c r="G155" s="9"/>
      <c r="H155" s="9"/>
      <c r="I155" s="21"/>
      <c r="M155" t="s">
        <v>161</v>
      </c>
      <c r="N155" t="str">
        <f>VLOOKUP(M155,class!A$1:B$370,2,FALSE)</f>
        <v>Shire district</v>
      </c>
      <c r="O155" s="22" t="str">
        <f>IFERROR(IFERROR(VLOOKUP(M155,classifications!$A$3:$B$340,2,FALSE),VLOOKUP(N155,'higher class'!$A$2:$B$33,2,FALSE)),"")</f>
        <v>Urban with City and Town</v>
      </c>
      <c r="P155" s="7">
        <f t="shared" si="17"/>
        <v>3.11</v>
      </c>
      <c r="Q155" s="49">
        <f t="shared" si="18"/>
        <v>28</v>
      </c>
      <c r="R155" s="49">
        <f t="shared" si="19"/>
        <v>28</v>
      </c>
      <c r="Z155" s="7"/>
    </row>
    <row r="156" spans="1:26" ht="14.4" x14ac:dyDescent="0.3">
      <c r="A156" s="22" t="s">
        <v>514</v>
      </c>
      <c r="B156" s="23" t="s">
        <v>231</v>
      </c>
      <c r="C156" s="22" t="str">
        <f>IFERROR(IFERROR(VLOOKUP(B156,classifications!$A$3:$B$330,2,FALSE),VLOOKUP(B156,'higher class'!$A$2:$B$33,2,FALSE)),"")</f>
        <v>Urban with Major Conurbation</v>
      </c>
      <c r="D156" s="22" t="str">
        <f>VLOOKUP(B156,region!$A$1:$B$344,2,FALSE)</f>
        <v>WM</v>
      </c>
      <c r="E156" s="17">
        <f>VLOOKUP(B156,anxietyALL!$B$8:$N$431,VLOOKUP(frontsheet!$B$11,years!$A$1:$B$12,2,FALSE),FALSE)</f>
        <v>2.82</v>
      </c>
      <c r="F156" s="9"/>
      <c r="G156" s="9"/>
      <c r="H156" s="9"/>
      <c r="I156" s="21"/>
      <c r="M156" t="s">
        <v>162</v>
      </c>
      <c r="N156" t="str">
        <f>VLOOKUP(M156,class!A$1:B$370,2,FALSE)</f>
        <v>Metropolitan district</v>
      </c>
      <c r="O156" s="22" t="str">
        <f>IFERROR(IFERROR(VLOOKUP(M156,classifications!$A$3:$B$340,2,FALSE),VLOOKUP(N156,'higher class'!$A$2:$B$33,2,FALSE)),"")</f>
        <v>Urban with Major Conurbation</v>
      </c>
      <c r="P156" s="7">
        <f t="shared" si="17"/>
        <v>3.28</v>
      </c>
      <c r="Q156" s="49">
        <f t="shared" si="18"/>
        <v>25</v>
      </c>
      <c r="R156" s="49">
        <f t="shared" si="19"/>
        <v>25</v>
      </c>
      <c r="Z156" s="7"/>
    </row>
    <row r="157" spans="1:26" ht="14.4" x14ac:dyDescent="0.3">
      <c r="A157" s="22" t="s">
        <v>515</v>
      </c>
      <c r="B157" s="23" t="s">
        <v>240</v>
      </c>
      <c r="C157" s="22" t="str">
        <f>IFERROR(IFERROR(VLOOKUP(B157,classifications!$A$3:$B$330,2,FALSE),VLOOKUP(B157,'higher class'!$A$2:$B$33,2,FALSE)),"")</f>
        <v>Urban with Major Conurbation</v>
      </c>
      <c r="D157" s="22" t="str">
        <f>VLOOKUP(B157,region!$A$1:$B$344,2,FALSE)</f>
        <v>WM</v>
      </c>
      <c r="E157" s="17">
        <f>VLOOKUP(B157,anxietyALL!$B$8:$N$431,VLOOKUP(frontsheet!$B$11,years!$A$1:$B$12,2,FALSE),FALSE)</f>
        <v>3.02</v>
      </c>
      <c r="F157" s="9"/>
      <c r="G157" s="9"/>
      <c r="H157" s="9"/>
      <c r="I157" s="21"/>
      <c r="M157" t="s">
        <v>163</v>
      </c>
      <c r="N157" t="str">
        <f>VLOOKUP(M157,class!A$1:B$370,2,FALSE)</f>
        <v>Unitary authority</v>
      </c>
      <c r="O157" s="22" t="str">
        <f>IFERROR(IFERROR(VLOOKUP(M157,classifications!$A$3:$B$340,2,FALSE),VLOOKUP(N157,'higher class'!$A$2:$B$33,2,FALSE)),"")</f>
        <v>Urban with City and Town</v>
      </c>
      <c r="P157" s="7">
        <f t="shared" si="17"/>
        <v>2.64</v>
      </c>
      <c r="Q157" s="49">
        <f t="shared" si="18"/>
        <v>5</v>
      </c>
      <c r="R157" s="49">
        <f t="shared" si="19"/>
        <v>5</v>
      </c>
      <c r="Z157" s="7"/>
    </row>
    <row r="158" spans="1:26" ht="14.4" x14ac:dyDescent="0.3">
      <c r="A158" s="22" t="s">
        <v>516</v>
      </c>
      <c r="B158" s="23" t="s">
        <v>298</v>
      </c>
      <c r="C158" s="22" t="str">
        <f>IFERROR(IFERROR(VLOOKUP(B158,classifications!$A$3:$B$330,2,FALSE),VLOOKUP(B158,'higher class'!$A$2:$B$33,2,FALSE)),"")</f>
        <v>Urban with Major Conurbation</v>
      </c>
      <c r="D158" s="22" t="str">
        <f>VLOOKUP(B158,region!$A$1:$B$344,2,FALSE)</f>
        <v>WM</v>
      </c>
      <c r="E158" s="17">
        <f>VLOOKUP(B158,anxietyALL!$B$8:$N$431,VLOOKUP(frontsheet!$B$11,years!$A$1:$B$12,2,FALSE),FALSE)</f>
        <v>3.36</v>
      </c>
      <c r="F158" s="9"/>
      <c r="G158" s="9"/>
      <c r="H158" s="9"/>
      <c r="I158" s="21"/>
      <c r="M158" t="s">
        <v>164</v>
      </c>
      <c r="N158" t="str">
        <f>VLOOKUP(M158,class!A$1:B$370,2,FALSE)</f>
        <v>Shire district</v>
      </c>
      <c r="O158" s="22" t="str">
        <f>IFERROR(IFERROR(VLOOKUP(M158,classifications!$A$3:$B$340,2,FALSE),VLOOKUP(N158,'higher class'!$A$2:$B$33,2,FALSE)),"")</f>
        <v>Urban with Significant Rural (rural including hub towns 26-49%)</v>
      </c>
      <c r="P158" s="7">
        <f t="shared" si="17"/>
        <v>3.01</v>
      </c>
      <c r="Q158" s="49">
        <f t="shared" si="18"/>
        <v>16</v>
      </c>
      <c r="R158" s="49">
        <f t="shared" si="19"/>
        <v>16</v>
      </c>
      <c r="Z158" s="7"/>
    </row>
    <row r="159" spans="1:26" ht="14.4" x14ac:dyDescent="0.3">
      <c r="A159" s="22" t="s">
        <v>517</v>
      </c>
      <c r="B159" s="23" t="s">
        <v>325</v>
      </c>
      <c r="C159" s="22" t="str">
        <f>IFERROR(IFERROR(VLOOKUP(B159,classifications!$A$3:$B$330,2,FALSE),VLOOKUP(B159,'higher class'!$A$2:$B$33,2,FALSE)),"")</f>
        <v>Urban with Major Conurbation</v>
      </c>
      <c r="D159" s="22" t="str">
        <f>VLOOKUP(B159,region!$A$1:$B$344,2,FALSE)</f>
        <v>WM</v>
      </c>
      <c r="E159" s="17">
        <f>VLOOKUP(B159,anxietyALL!$B$8:$N$431,VLOOKUP(frontsheet!$B$11,years!$A$1:$B$12,2,FALSE),FALSE)</f>
        <v>3.11</v>
      </c>
      <c r="F159" s="9"/>
      <c r="G159" s="9"/>
      <c r="H159" s="9"/>
      <c r="I159" s="21"/>
      <c r="M159" t="s">
        <v>165</v>
      </c>
      <c r="N159" t="str">
        <f>VLOOKUP(M159,class!A$1:B$370,2,FALSE)</f>
        <v>Shire district</v>
      </c>
      <c r="O159" s="22" t="str">
        <f>IFERROR(IFERROR(VLOOKUP(M159,classifications!$A$3:$B$340,2,FALSE),VLOOKUP(N159,'higher class'!$A$2:$B$33,2,FALSE)),"")</f>
        <v xml:space="preserve">Mainly Rural (rural including hub towns &gt;=80%) </v>
      </c>
      <c r="P159" s="7" t="str">
        <f t="shared" si="17"/>
        <v>x</v>
      </c>
      <c r="Q159" s="49">
        <f t="shared" si="18"/>
        <v>40</v>
      </c>
      <c r="R159" s="49">
        <f t="shared" si="19"/>
        <v>9999</v>
      </c>
      <c r="Z159" s="7"/>
    </row>
    <row r="160" spans="1:26" ht="14.4" x14ac:dyDescent="0.3">
      <c r="A160" s="22" t="s">
        <v>518</v>
      </c>
      <c r="B160" s="23" t="s">
        <v>352</v>
      </c>
      <c r="C160" s="22" t="str">
        <f>IFERROR(IFERROR(VLOOKUP(B160,classifications!$A$3:$B$330,2,FALSE),VLOOKUP(B160,'higher class'!$A$2:$B$33,2,FALSE)),"")</f>
        <v>Urban with Significant Rural</v>
      </c>
      <c r="D160" s="22" t="str">
        <f>VLOOKUP(B160,region!$A$1:$B$344,2,FALSE)</f>
        <v>WM</v>
      </c>
      <c r="E160" s="17">
        <f>VLOOKUP(B160,anxietyALL!$B$8:$N$431,VLOOKUP(frontsheet!$B$11,years!$A$1:$B$12,2,FALSE),FALSE)</f>
        <v>3.43</v>
      </c>
      <c r="F160" s="9"/>
      <c r="G160" s="9"/>
      <c r="H160" s="9"/>
      <c r="I160" s="21"/>
      <c r="M160" t="s">
        <v>166</v>
      </c>
      <c r="N160" t="str">
        <f>VLOOKUP(M160,class!A$1:B$370,2,FALSE)</f>
        <v>Shire district</v>
      </c>
      <c r="O160" s="22" t="str">
        <f>IFERROR(IFERROR(VLOOKUP(M160,classifications!$A$3:$B$340,2,FALSE),VLOOKUP(N160,'higher class'!$A$2:$B$33,2,FALSE)),"")</f>
        <v xml:space="preserve">Largely Rural (rural including hub towns 50-79%) </v>
      </c>
      <c r="P160" s="7">
        <f t="shared" si="17"/>
        <v>2.5</v>
      </c>
      <c r="Q160" s="49">
        <f t="shared" si="18"/>
        <v>4</v>
      </c>
      <c r="R160" s="49">
        <f t="shared" si="19"/>
        <v>4</v>
      </c>
      <c r="Z160" s="7"/>
    </row>
    <row r="161" spans="1:26" ht="14.4" x14ac:dyDescent="0.3">
      <c r="A161" s="22" t="s">
        <v>519</v>
      </c>
      <c r="B161" s="23" t="s">
        <v>44</v>
      </c>
      <c r="C161" s="22" t="str">
        <f>IFERROR(IFERROR(VLOOKUP(B161,classifications!$A$3:$B$330,2,FALSE),VLOOKUP(B161,'higher class'!$A$2:$B$33,2,FALSE)),"")</f>
        <v>Urban with City and Town</v>
      </c>
      <c r="D161" s="22" t="str">
        <f>VLOOKUP(B161,region!$A$1:$B$344,2,FALSE)</f>
        <v>WM</v>
      </c>
      <c r="E161" s="17">
        <f>VLOOKUP(B161,anxietyALL!$B$8:$N$431,VLOOKUP(frontsheet!$B$11,years!$A$1:$B$12,2,FALSE),FALSE)</f>
        <v>3.59</v>
      </c>
      <c r="F161" s="9"/>
      <c r="G161" s="9"/>
      <c r="H161" s="9"/>
      <c r="I161" s="21"/>
      <c r="M161" t="s">
        <v>167</v>
      </c>
      <c r="N161" t="str">
        <f>VLOOKUP(M161,class!A$1:B$370,2,FALSE)</f>
        <v>Metropolitan district</v>
      </c>
      <c r="O161" s="22" t="str">
        <f>IFERROR(IFERROR(VLOOKUP(M161,classifications!$A$3:$B$340,2,FALSE),VLOOKUP(N161,'higher class'!$A$2:$B$33,2,FALSE)),"")</f>
        <v>Urban with Major Conurbation</v>
      </c>
      <c r="P161" s="7">
        <f t="shared" si="17"/>
        <v>3.73</v>
      </c>
      <c r="Q161" s="49">
        <f t="shared" si="18"/>
        <v>65</v>
      </c>
      <c r="R161" s="49">
        <f t="shared" si="19"/>
        <v>65</v>
      </c>
      <c r="Z161" s="7"/>
    </row>
    <row r="162" spans="1:26" ht="14.4" x14ac:dyDescent="0.3">
      <c r="A162" s="22" t="s">
        <v>520</v>
      </c>
      <c r="B162" s="23" t="s">
        <v>166</v>
      </c>
      <c r="C162" s="22" t="str">
        <f>IFERROR(IFERROR(VLOOKUP(B162,classifications!$A$3:$B$330,2,FALSE),VLOOKUP(B162,'higher class'!$A$2:$B$33,2,FALSE)),"")</f>
        <v xml:space="preserve">Largely Rural (rural including hub towns 50-79%) </v>
      </c>
      <c r="D162" s="22" t="str">
        <f>VLOOKUP(B162,region!$A$1:$B$344,2,FALSE)</f>
        <v>WM</v>
      </c>
      <c r="E162" s="17">
        <f>VLOOKUP(B162,anxietyALL!$B$8:$N$431,VLOOKUP(frontsheet!$B$11,years!$A$1:$B$12,2,FALSE),FALSE)</f>
        <v>2.5</v>
      </c>
      <c r="F162" s="9"/>
      <c r="G162" s="9"/>
      <c r="H162" s="9"/>
      <c r="I162" s="21"/>
      <c r="M162" t="s">
        <v>168</v>
      </c>
      <c r="N162" t="str">
        <f>VLOOKUP(M162,class!A$1:B$370,2,FALSE)</f>
        <v>Shire district</v>
      </c>
      <c r="O162" s="22" t="str">
        <f>IFERROR(IFERROR(VLOOKUP(M162,classifications!$A$3:$B$340,2,FALSE),VLOOKUP(N162,'higher class'!$A$2:$B$33,2,FALSE)),"")</f>
        <v>Urban with City and Town</v>
      </c>
      <c r="P162" s="7">
        <f t="shared" si="17"/>
        <v>2.65</v>
      </c>
      <c r="Q162" s="49">
        <f t="shared" si="18"/>
        <v>6</v>
      </c>
      <c r="R162" s="49">
        <f t="shared" si="19"/>
        <v>6</v>
      </c>
      <c r="Z162" s="7"/>
    </row>
    <row r="163" spans="1:26" ht="14.4" x14ac:dyDescent="0.3">
      <c r="A163" s="22" t="s">
        <v>521</v>
      </c>
      <c r="B163" s="23" t="s">
        <v>214</v>
      </c>
      <c r="C163" s="22" t="str">
        <f>IFERROR(IFERROR(VLOOKUP(B163,classifications!$A$3:$B$330,2,FALSE),VLOOKUP(B163,'higher class'!$A$2:$B$33,2,FALSE)),"")</f>
        <v>Urban with City and Town</v>
      </c>
      <c r="D163" s="22" t="str">
        <f>VLOOKUP(B163,region!$A$1:$B$344,2,FALSE)</f>
        <v>WM</v>
      </c>
      <c r="E163" s="17">
        <f>VLOOKUP(B163,anxietyALL!$B$8:$N$431,VLOOKUP(frontsheet!$B$11,years!$A$1:$B$12,2,FALSE),FALSE)</f>
        <v>4.13</v>
      </c>
      <c r="F163" s="9"/>
      <c r="G163" s="9"/>
      <c r="H163" s="9"/>
      <c r="I163" s="21"/>
      <c r="M163" t="s">
        <v>169</v>
      </c>
      <c r="N163" t="str">
        <f>VLOOKUP(M163,class!A$1:B$370,2,FALSE)</f>
        <v>Unitary authority</v>
      </c>
      <c r="O163" s="22" t="str">
        <f>IFERROR(IFERROR(VLOOKUP(M163,classifications!$A$3:$B$340,2,FALSE),VLOOKUP(N163,'higher class'!$A$2:$B$33,2,FALSE)),"")</f>
        <v>Urban with City and Town</v>
      </c>
      <c r="P163" s="7">
        <f t="shared" si="17"/>
        <v>3.29</v>
      </c>
      <c r="Q163" s="49">
        <f t="shared" si="18"/>
        <v>43</v>
      </c>
      <c r="R163" s="49">
        <f t="shared" si="19"/>
        <v>43</v>
      </c>
      <c r="Z163" s="7"/>
    </row>
    <row r="164" spans="1:26" ht="14.4" x14ac:dyDescent="0.3">
      <c r="A164" s="22" t="s">
        <v>522</v>
      </c>
      <c r="B164" s="23" t="s">
        <v>326</v>
      </c>
      <c r="C164" s="22" t="str">
        <f>IFERROR(IFERROR(VLOOKUP(B164,classifications!$A$3:$B$330,2,FALSE),VLOOKUP(B164,'higher class'!$A$2:$B$33,2,FALSE)),"")</f>
        <v>Urban with City and Town</v>
      </c>
      <c r="D164" s="22" t="str">
        <f>VLOOKUP(B164,region!$A$1:$B$344,2,FALSE)</f>
        <v>WM</v>
      </c>
      <c r="E164" s="17">
        <f>VLOOKUP(B164,anxietyALL!$B$8:$N$431,VLOOKUP(frontsheet!$B$11,years!$A$1:$B$12,2,FALSE),FALSE)</f>
        <v>3.85</v>
      </c>
      <c r="F164" s="9"/>
      <c r="G164" s="9"/>
      <c r="H164" s="9"/>
      <c r="I164" s="21"/>
      <c r="M164" t="s">
        <v>170</v>
      </c>
      <c r="N164" t="str">
        <f>VLOOKUP(M164,class!A$1:B$370,2,FALSE)</f>
        <v>Shire district</v>
      </c>
      <c r="O164" s="22" t="str">
        <f>IFERROR(IFERROR(VLOOKUP(M164,classifications!$A$3:$B$340,2,FALSE),VLOOKUP(N164,'higher class'!$A$2:$B$33,2,FALSE)),"")</f>
        <v xml:space="preserve">Mainly Rural (rural including hub towns &gt;=80%) </v>
      </c>
      <c r="P164" s="7">
        <f t="shared" si="17"/>
        <v>3.16</v>
      </c>
      <c r="Q164" s="49">
        <f t="shared" si="18"/>
        <v>20</v>
      </c>
      <c r="R164" s="49">
        <f t="shared" si="19"/>
        <v>20</v>
      </c>
      <c r="Z164" s="7"/>
    </row>
    <row r="165" spans="1:26" ht="14.4" x14ac:dyDescent="0.3">
      <c r="A165" s="22" t="s">
        <v>523</v>
      </c>
      <c r="B165" s="23" t="s">
        <v>328</v>
      </c>
      <c r="C165" s="22" t="str">
        <f>IFERROR(IFERROR(VLOOKUP(B165,classifications!$A$3:$B$330,2,FALSE),VLOOKUP(B165,'higher class'!$A$2:$B$33,2,FALSE)),"")</f>
        <v xml:space="preserve">Mainly Rural (rural including hub towns &gt;=80%) </v>
      </c>
      <c r="D165" s="22" t="str">
        <f>VLOOKUP(B165,region!$A$1:$B$344,2,FALSE)</f>
        <v>WM</v>
      </c>
      <c r="E165" s="17">
        <f>VLOOKUP(B165,anxietyALL!$B$8:$N$431,VLOOKUP(frontsheet!$B$11,years!$A$1:$B$12,2,FALSE),FALSE)</f>
        <v>3.25</v>
      </c>
      <c r="F165" s="9"/>
      <c r="G165" s="9"/>
      <c r="H165" s="9"/>
      <c r="I165" s="21"/>
      <c r="M165" t="s">
        <v>171</v>
      </c>
      <c r="N165" t="str">
        <f>VLOOKUP(M165,class!A$1:B$370,2,FALSE)</f>
        <v>Shire district</v>
      </c>
      <c r="O165" s="22" t="str">
        <f>IFERROR(IFERROR(VLOOKUP(M165,classifications!$A$3:$B$340,2,FALSE),VLOOKUP(N165,'higher class'!$A$2:$B$33,2,FALSE)),"")</f>
        <v xml:space="preserve">Mainly Rural (rural including hub towns &gt;=80%) </v>
      </c>
      <c r="P165" s="7">
        <f t="shared" si="17"/>
        <v>3.08</v>
      </c>
      <c r="Q165" s="49">
        <f t="shared" si="18"/>
        <v>17</v>
      </c>
      <c r="R165" s="49">
        <f t="shared" si="19"/>
        <v>17</v>
      </c>
      <c r="Z165" s="7"/>
    </row>
    <row r="166" spans="1:26" ht="14.4" x14ac:dyDescent="0.3">
      <c r="A166" s="22" t="s">
        <v>524</v>
      </c>
      <c r="B166" s="23" t="s">
        <v>331</v>
      </c>
      <c r="C166" s="22" t="str">
        <f>IFERROR(IFERROR(VLOOKUP(B166,classifications!$A$3:$B$330,2,FALSE),VLOOKUP(B166,'higher class'!$A$2:$B$33,2,FALSE)),"")</f>
        <v>Urban with Significant Rural (rural including hub towns 26-49%)</v>
      </c>
      <c r="D166" s="22" t="str">
        <f>VLOOKUP(B166,region!$A$1:$B$344,2,FALSE)</f>
        <v>WM</v>
      </c>
      <c r="E166" s="17">
        <f>VLOOKUP(B166,anxietyALL!$B$8:$N$431,VLOOKUP(frontsheet!$B$11,years!$A$1:$B$12,2,FALSE),FALSE)</f>
        <v>3.25</v>
      </c>
      <c r="F166" s="9"/>
      <c r="G166" s="9"/>
      <c r="H166" s="9"/>
      <c r="I166" s="21"/>
      <c r="M166" t="s">
        <v>172</v>
      </c>
      <c r="N166" t="str">
        <f>VLOOKUP(M166,class!A$1:B$370,2,FALSE)</f>
        <v>London borough</v>
      </c>
      <c r="O166" s="22" t="str">
        <f>IFERROR(IFERROR(VLOOKUP(M166,classifications!$A$3:$B$340,2,FALSE),VLOOKUP(N166,'higher class'!$A$2:$B$33,2,FALSE)),"")</f>
        <v>Urban with Major Conurbation</v>
      </c>
      <c r="P166" s="7">
        <f t="shared" si="17"/>
        <v>3.69</v>
      </c>
      <c r="Q166" s="49">
        <f t="shared" si="18"/>
        <v>64</v>
      </c>
      <c r="R166" s="49">
        <f t="shared" si="19"/>
        <v>64</v>
      </c>
      <c r="Z166" s="7"/>
    </row>
    <row r="167" spans="1:26" ht="14.4" x14ac:dyDescent="0.3">
      <c r="A167" s="22"/>
      <c r="B167" s="23"/>
      <c r="C167" s="22"/>
      <c r="D167" s="22"/>
      <c r="E167" s="9"/>
      <c r="F167" s="9"/>
      <c r="G167" s="9"/>
      <c r="H167" s="9"/>
      <c r="I167" s="21"/>
      <c r="M167" t="s">
        <v>173</v>
      </c>
      <c r="N167" t="str">
        <f>VLOOKUP(M167,class!A$1:B$370,2,FALSE)</f>
        <v>Shire district</v>
      </c>
      <c r="O167" s="22" t="str">
        <f>IFERROR(IFERROR(VLOOKUP(M167,classifications!$A$3:$B$340,2,FALSE),VLOOKUP(N167,'higher class'!$A$2:$B$33,2,FALSE)),"")</f>
        <v xml:space="preserve">Mainly Rural (rural including hub towns &gt;=80%) </v>
      </c>
      <c r="P167" s="7">
        <f t="shared" si="17"/>
        <v>3.08</v>
      </c>
      <c r="Q167" s="49">
        <f t="shared" si="18"/>
        <v>17</v>
      </c>
      <c r="R167" s="49">
        <f t="shared" si="19"/>
        <v>17</v>
      </c>
      <c r="Z167" s="7"/>
    </row>
    <row r="168" spans="1:26" ht="14.4" x14ac:dyDescent="0.3">
      <c r="A168" s="19" t="s">
        <v>525</v>
      </c>
      <c r="B168" s="20" t="s">
        <v>526</v>
      </c>
      <c r="C168" s="45"/>
      <c r="D168" s="45"/>
      <c r="E168" s="17"/>
      <c r="F168" s="9"/>
      <c r="G168" s="9"/>
      <c r="H168" s="9"/>
      <c r="I168" s="21"/>
      <c r="M168" t="s">
        <v>174</v>
      </c>
      <c r="N168" t="str">
        <f>VLOOKUP(M168,class!A$1:B$370,2,FALSE)</f>
        <v>Shire district</v>
      </c>
      <c r="O168" s="22" t="str">
        <f>IFERROR(IFERROR(VLOOKUP(M168,classifications!$A$3:$B$340,2,FALSE),VLOOKUP(N168,'higher class'!$A$2:$B$33,2,FALSE)),"")</f>
        <v xml:space="preserve">Mainly Rural (rural including hub towns &gt;=80%) </v>
      </c>
      <c r="P168" s="7">
        <f t="shared" si="17"/>
        <v>2.73</v>
      </c>
      <c r="Q168" s="49">
        <f t="shared" si="18"/>
        <v>6</v>
      </c>
      <c r="R168" s="49">
        <f t="shared" si="19"/>
        <v>6</v>
      </c>
      <c r="Z168" s="7"/>
    </row>
    <row r="169" spans="1:26" ht="14.4" x14ac:dyDescent="0.3">
      <c r="A169" s="22" t="s">
        <v>527</v>
      </c>
      <c r="B169" s="23" t="s">
        <v>24</v>
      </c>
      <c r="C169" s="22" t="str">
        <f>IFERROR(IFERROR(VLOOKUP(B169,classifications!$A$3:$B$330,2,FALSE),VLOOKUP(B169,'higher class'!$A$2:$B$33,2,FALSE)),"")</f>
        <v>Urban with Significant Rural (rural including hub towns 26-49%)</v>
      </c>
      <c r="D169" s="22" t="str">
        <f>VLOOKUP(B169,region!$A$1:$B$344,2,FALSE)</f>
        <v>EE</v>
      </c>
      <c r="E169" s="17">
        <f>VLOOKUP(B169,anxietyALL!$B$8:$N$431,VLOOKUP(frontsheet!$B$11,years!$A$1:$B$12,2,FALSE),FALSE)</f>
        <v>3.35</v>
      </c>
      <c r="F169" s="9"/>
      <c r="G169" s="9"/>
      <c r="H169" s="9"/>
      <c r="I169" s="21"/>
      <c r="M169" t="s">
        <v>175</v>
      </c>
      <c r="N169" t="str">
        <f>VLOOKUP(M169,class!A$1:B$370,2,FALSE)</f>
        <v>Shire district</v>
      </c>
      <c r="O169" s="22" t="str">
        <f>IFERROR(IFERROR(VLOOKUP(M169,classifications!$A$3:$B$340,2,FALSE),VLOOKUP(N169,'higher class'!$A$2:$B$33,2,FALSE)),"")</f>
        <v>Urban with City and Town</v>
      </c>
      <c r="P169" s="7">
        <f t="shared" si="17"/>
        <v>2.84</v>
      </c>
      <c r="Q169" s="49">
        <f t="shared" si="18"/>
        <v>12</v>
      </c>
      <c r="R169" s="49">
        <f t="shared" si="19"/>
        <v>12</v>
      </c>
      <c r="Z169" s="7"/>
    </row>
    <row r="170" spans="1:26" ht="14.4" x14ac:dyDescent="0.3">
      <c r="A170" s="22" t="s">
        <v>528</v>
      </c>
      <c r="B170" s="23" t="s">
        <v>56</v>
      </c>
      <c r="C170" s="22" t="str">
        <f>IFERROR(IFERROR(VLOOKUP(B170,classifications!$A$3:$B$330,2,FALSE),VLOOKUP(B170,'higher class'!$A$2:$B$33,2,FALSE)),"")</f>
        <v xml:space="preserve">Largely Rural (rural including hub towns 50-79%) </v>
      </c>
      <c r="D170" s="22" t="str">
        <f>VLOOKUP(B170,region!$A$1:$B$344,2,FALSE)</f>
        <v>EE</v>
      </c>
      <c r="E170" s="17">
        <f>VLOOKUP(B170,anxietyALL!$B$8:$N$431,VLOOKUP(frontsheet!$B$11,years!$A$1:$B$12,2,FALSE),FALSE)</f>
        <v>3.21</v>
      </c>
      <c r="F170" s="9"/>
      <c r="G170" s="9"/>
      <c r="H170" s="9"/>
      <c r="I170" s="21"/>
      <c r="M170" t="s">
        <v>176</v>
      </c>
      <c r="N170" t="str">
        <f>VLOOKUP(M170,class!A$1:B$370,2,FALSE)</f>
        <v>Unitary authority</v>
      </c>
      <c r="O170" s="22" t="str">
        <f>IFERROR(IFERROR(VLOOKUP(M170,classifications!$A$3:$B$340,2,FALSE),VLOOKUP(N170,'higher class'!$A$2:$B$33,2,FALSE)),"")</f>
        <v>Urban with City and Town</v>
      </c>
      <c r="P170" s="7">
        <f t="shared" si="17"/>
        <v>3.07</v>
      </c>
      <c r="Q170" s="49">
        <f t="shared" si="18"/>
        <v>21</v>
      </c>
      <c r="R170" s="49">
        <f t="shared" si="19"/>
        <v>21</v>
      </c>
      <c r="Z170" s="7"/>
    </row>
    <row r="171" spans="1:26" ht="14.4" x14ac:dyDescent="0.3">
      <c r="A171" s="22" t="s">
        <v>529</v>
      </c>
      <c r="B171" s="23" t="s">
        <v>163</v>
      </c>
      <c r="C171" s="22" t="str">
        <f>IFERROR(IFERROR(VLOOKUP(B171,classifications!$A$3:$B$330,2,FALSE),VLOOKUP(B171,'higher class'!$A$2:$B$33,2,FALSE)),"")</f>
        <v>Urban with City and Town</v>
      </c>
      <c r="D171" s="22" t="str">
        <f>VLOOKUP(B171,region!$A$1:$B$344,2,FALSE)</f>
        <v>EE</v>
      </c>
      <c r="E171" s="17">
        <f>VLOOKUP(B171,anxietyALL!$B$8:$N$431,VLOOKUP(frontsheet!$B$11,years!$A$1:$B$12,2,FALSE),FALSE)</f>
        <v>2.64</v>
      </c>
      <c r="F171" s="9"/>
      <c r="G171" s="9"/>
      <c r="H171" s="9"/>
      <c r="I171" s="21"/>
      <c r="M171" t="s">
        <v>177</v>
      </c>
      <c r="N171" t="str">
        <f>VLOOKUP(M171,class!A$1:B$370,2,FALSE)</f>
        <v>Unitary authority</v>
      </c>
      <c r="O171" s="22" t="str">
        <f>IFERROR(IFERROR(VLOOKUP(M171,classifications!$A$3:$B$340,2,FALSE),VLOOKUP(N171,'higher class'!$A$2:$B$33,2,FALSE)),"")</f>
        <v>Urban with City and Town</v>
      </c>
      <c r="P171" s="7">
        <f t="shared" si="17"/>
        <v>3.8</v>
      </c>
      <c r="Q171" s="49">
        <f t="shared" si="18"/>
        <v>79</v>
      </c>
      <c r="R171" s="49">
        <f t="shared" si="19"/>
        <v>79</v>
      </c>
      <c r="Z171" s="7"/>
    </row>
    <row r="172" spans="1:26" ht="14.4" x14ac:dyDescent="0.3">
      <c r="A172" s="22" t="s">
        <v>530</v>
      </c>
      <c r="B172" s="23" t="s">
        <v>205</v>
      </c>
      <c r="C172" s="22" t="str">
        <f>IFERROR(IFERROR(VLOOKUP(B172,classifications!$A$3:$B$330,2,FALSE),VLOOKUP(B172,'higher class'!$A$2:$B$33,2,FALSE)),"")</f>
        <v>Urban with City and Town</v>
      </c>
      <c r="D172" s="22" t="str">
        <f>VLOOKUP(B172,region!$A$1:$B$344,2,FALSE)</f>
        <v>EE</v>
      </c>
      <c r="E172" s="17">
        <f>VLOOKUP(B172,anxietyALL!$B$8:$N$431,VLOOKUP(frontsheet!$B$11,years!$A$1:$B$12,2,FALSE),FALSE)</f>
        <v>3.61</v>
      </c>
      <c r="F172" s="9"/>
      <c r="G172" s="9"/>
      <c r="H172" s="9"/>
      <c r="I172" s="21"/>
      <c r="M172" t="s">
        <v>178</v>
      </c>
      <c r="N172" t="str">
        <f>VLOOKUP(M172,class!A$1:B$370,2,FALSE)</f>
        <v>Shire district</v>
      </c>
      <c r="O172" s="22" t="str">
        <f>IFERROR(IFERROR(VLOOKUP(M172,classifications!$A$3:$B$340,2,FALSE),VLOOKUP(N172,'higher class'!$A$2:$B$33,2,FALSE)),"")</f>
        <v>Urban with Significant Rural (rural including hub towns 26-49%)</v>
      </c>
      <c r="P172" s="7">
        <f t="shared" si="17"/>
        <v>3.25</v>
      </c>
      <c r="Q172" s="49">
        <f t="shared" si="18"/>
        <v>32</v>
      </c>
      <c r="R172" s="49">
        <f t="shared" si="19"/>
        <v>32</v>
      </c>
      <c r="Z172" s="7"/>
    </row>
    <row r="173" spans="1:26" ht="14.4" x14ac:dyDescent="0.3">
      <c r="A173" s="22" t="s">
        <v>531</v>
      </c>
      <c r="B173" s="23" t="s">
        <v>257</v>
      </c>
      <c r="C173" s="22" t="str">
        <f>IFERROR(IFERROR(VLOOKUP(B173,classifications!$A$3:$B$330,2,FALSE),VLOOKUP(B173,'higher class'!$A$2:$B$33,2,FALSE)),"")</f>
        <v>Urban with City and Town</v>
      </c>
      <c r="D173" s="22" t="str">
        <f>VLOOKUP(B173,region!$A$1:$B$344,2,FALSE)</f>
        <v>EE</v>
      </c>
      <c r="E173" s="17">
        <f>VLOOKUP(B173,anxietyALL!$B$8:$N$431,VLOOKUP(frontsheet!$B$11,years!$A$1:$B$12,2,FALSE),FALSE)</f>
        <v>3.24</v>
      </c>
      <c r="F173" s="9"/>
      <c r="G173" s="9"/>
      <c r="H173" s="9"/>
      <c r="I173" s="21"/>
      <c r="M173" t="s">
        <v>179</v>
      </c>
      <c r="N173" t="str">
        <f>VLOOKUP(M173,class!A$1:B$370,2,FALSE)</f>
        <v>Shire district</v>
      </c>
      <c r="O173" s="22" t="str">
        <f>IFERROR(IFERROR(VLOOKUP(M173,classifications!$A$3:$B$340,2,FALSE),VLOOKUP(N173,'higher class'!$A$2:$B$33,2,FALSE)),"")</f>
        <v>Urban with Significant Rural (rural including hub towns 26-49%)</v>
      </c>
      <c r="P173" s="7">
        <f t="shared" si="17"/>
        <v>2.97</v>
      </c>
      <c r="Q173" s="49">
        <f t="shared" si="18"/>
        <v>14</v>
      </c>
      <c r="R173" s="49">
        <f t="shared" si="19"/>
        <v>14</v>
      </c>
      <c r="Z173" s="7"/>
    </row>
    <row r="174" spans="1:26" ht="14.4" x14ac:dyDescent="0.3">
      <c r="A174" s="22" t="s">
        <v>532</v>
      </c>
      <c r="B174" s="23" t="s">
        <v>288</v>
      </c>
      <c r="C174" s="22" t="str">
        <f>IFERROR(IFERROR(VLOOKUP(B174,classifications!$A$3:$B$330,2,FALSE),VLOOKUP(B174,'higher class'!$A$2:$B$33,2,FALSE)),"")</f>
        <v>Urban with Major Conurbation</v>
      </c>
      <c r="D174" s="22" t="str">
        <f>VLOOKUP(B174,region!$A$1:$B$344,2,FALSE)</f>
        <v>EE</v>
      </c>
      <c r="E174" s="17">
        <f>VLOOKUP(B174,anxietyALL!$B$8:$N$431,VLOOKUP(frontsheet!$B$11,years!$A$1:$B$12,2,FALSE),FALSE)</f>
        <v>3.35</v>
      </c>
      <c r="F174" s="9"/>
      <c r="G174" s="9"/>
      <c r="H174" s="9"/>
      <c r="I174" s="21"/>
      <c r="M174" t="s">
        <v>180</v>
      </c>
      <c r="N174" t="str">
        <f>VLOOKUP(M174,class!A$1:B$370,2,FALSE)</f>
        <v>Shire district</v>
      </c>
      <c r="O174" s="22" t="str">
        <f>IFERROR(IFERROR(VLOOKUP(M174,classifications!$A$3:$B$340,2,FALSE),VLOOKUP(N174,'higher class'!$A$2:$B$33,2,FALSE)),"")</f>
        <v xml:space="preserve">Largely Rural (rural including hub towns 50-79%) </v>
      </c>
      <c r="P174" s="7">
        <f t="shared" si="17"/>
        <v>2.42</v>
      </c>
      <c r="Q174" s="49">
        <f t="shared" si="18"/>
        <v>1</v>
      </c>
      <c r="R174" s="49">
        <f t="shared" si="19"/>
        <v>1</v>
      </c>
      <c r="Z174" s="7"/>
    </row>
    <row r="175" spans="1:26" ht="14.4" x14ac:dyDescent="0.3">
      <c r="A175" s="22" t="s">
        <v>533</v>
      </c>
      <c r="B175" s="23" t="s">
        <v>883</v>
      </c>
      <c r="C175" s="22" t="str">
        <f>IFERROR(IFERROR(VLOOKUP(B175,classifications!$A$3:$B$330,2,FALSE),VLOOKUP(B175,'higher class'!$A$2:$B$33,2,FALSE)),"")</f>
        <v>Predominantly Rural</v>
      </c>
      <c r="D175" s="22" t="str">
        <f>VLOOKUP(B175,region!$A$1:$B$344,2,FALSE)</f>
        <v>EE</v>
      </c>
      <c r="E175" s="17">
        <f>VLOOKUP(B175,anxietyALL!$B$8:$N$431,VLOOKUP(frontsheet!$B$11,years!$A$1:$B$12,2,FALSE),FALSE)</f>
        <v>3.02</v>
      </c>
      <c r="F175" s="9"/>
      <c r="G175" s="9"/>
      <c r="H175" s="9"/>
      <c r="I175" s="21"/>
      <c r="M175" t="s">
        <v>181</v>
      </c>
      <c r="N175" t="str">
        <f>VLOOKUP(M175,class!A$1:B$370,2,FALSE)</f>
        <v>Metropolitan district</v>
      </c>
      <c r="O175" s="22" t="str">
        <f>IFERROR(IFERROR(VLOOKUP(M175,classifications!$A$3:$B$340,2,FALSE),VLOOKUP(N175,'higher class'!$A$2:$B$33,2,FALSE)),"")</f>
        <v>Urban with Major Conurbation</v>
      </c>
      <c r="P175" s="7">
        <f t="shared" si="17"/>
        <v>3.18</v>
      </c>
      <c r="Q175" s="49">
        <f t="shared" si="18"/>
        <v>19</v>
      </c>
      <c r="R175" s="49">
        <f t="shared" si="19"/>
        <v>19</v>
      </c>
      <c r="Z175" s="7"/>
    </row>
    <row r="176" spans="1:26" ht="14.4" x14ac:dyDescent="0.3">
      <c r="A176" s="22" t="s">
        <v>534</v>
      </c>
      <c r="B176" s="23" t="s">
        <v>50</v>
      </c>
      <c r="C176" s="22" t="str">
        <f>IFERROR(IFERROR(VLOOKUP(B176,classifications!$A$3:$B$330,2,FALSE),VLOOKUP(B176,'higher class'!$A$2:$B$33,2,FALSE)),"")</f>
        <v>Urban with City and Town</v>
      </c>
      <c r="D176" s="22" t="str">
        <f>VLOOKUP(B176,region!$A$1:$B$344,2,FALSE)</f>
        <v>EE</v>
      </c>
      <c r="E176" s="17">
        <f>VLOOKUP(B176,anxietyALL!$B$8:$N$431,VLOOKUP(frontsheet!$B$11,years!$A$1:$B$12,2,FALSE),FALSE)</f>
        <v>2.99</v>
      </c>
      <c r="F176" s="9"/>
      <c r="G176" s="9"/>
      <c r="H176" s="9"/>
      <c r="I176" s="21"/>
      <c r="M176" t="s">
        <v>182</v>
      </c>
      <c r="N176" t="str">
        <f>VLOOKUP(M176,class!A$1:B$370,2,FALSE)</f>
        <v>Shire district</v>
      </c>
      <c r="O176" s="22" t="str">
        <f>IFERROR(IFERROR(VLOOKUP(M176,classifications!$A$3:$B$340,2,FALSE),VLOOKUP(N176,'higher class'!$A$2:$B$33,2,FALSE)),"")</f>
        <v>Urban with City and Town</v>
      </c>
      <c r="P176" s="7">
        <f t="shared" si="17"/>
        <v>3.58</v>
      </c>
      <c r="Q176" s="49">
        <f t="shared" si="18"/>
        <v>74</v>
      </c>
      <c r="R176" s="49">
        <f t="shared" si="19"/>
        <v>74</v>
      </c>
      <c r="Z176" s="7"/>
    </row>
    <row r="177" spans="1:26" ht="14.4" x14ac:dyDescent="0.3">
      <c r="A177" s="22" t="s">
        <v>535</v>
      </c>
      <c r="B177" s="23" t="s">
        <v>89</v>
      </c>
      <c r="C177" s="22" t="str">
        <f>IFERROR(IFERROR(VLOOKUP(B177,classifications!$A$3:$B$330,2,FALSE),VLOOKUP(B177,'higher class'!$A$2:$B$33,2,FALSE)),"")</f>
        <v xml:space="preserve">Mainly Rural (rural including hub towns &gt;=80%) </v>
      </c>
      <c r="D177" s="22" t="str">
        <f>VLOOKUP(B177,region!$A$1:$B$344,2,FALSE)</f>
        <v>EE</v>
      </c>
      <c r="E177" s="17">
        <f>VLOOKUP(B177,anxietyALL!$B$8:$N$431,VLOOKUP(frontsheet!$B$11,years!$A$1:$B$12,2,FALSE),FALSE)</f>
        <v>2.25</v>
      </c>
      <c r="F177" s="9"/>
      <c r="G177" s="9"/>
      <c r="H177" s="9"/>
      <c r="I177" s="21"/>
      <c r="M177" t="s">
        <v>183</v>
      </c>
      <c r="N177" t="str">
        <f>VLOOKUP(M177,class!A$1:B$370,2,FALSE)</f>
        <v>London borough</v>
      </c>
      <c r="O177" s="22" t="str">
        <f>IFERROR(IFERROR(VLOOKUP(M177,classifications!$A$3:$B$340,2,FALSE),VLOOKUP(N177,'higher class'!$A$2:$B$33,2,FALSE)),"")</f>
        <v>Urban with Major Conurbation</v>
      </c>
      <c r="P177" s="7">
        <f t="shared" ref="P177:P240" si="20">VLOOKUP($M177,$B$7:$E$430,4,FALSE)</f>
        <v>1.86</v>
      </c>
      <c r="Q177" s="49">
        <f t="shared" si="18"/>
        <v>1</v>
      </c>
      <c r="R177" s="49">
        <f t="shared" si="19"/>
        <v>1</v>
      </c>
      <c r="Z177" s="7"/>
    </row>
    <row r="178" spans="1:26" ht="14.4" x14ac:dyDescent="0.3">
      <c r="A178" s="22" t="s">
        <v>536</v>
      </c>
      <c r="B178" s="23" t="s">
        <v>108</v>
      </c>
      <c r="C178" s="22" t="str">
        <f>IFERROR(IFERROR(VLOOKUP(B178,classifications!$A$3:$B$330,2,FALSE),VLOOKUP(B178,'higher class'!$A$2:$B$33,2,FALSE)),"")</f>
        <v xml:space="preserve">Largely Rural (rural including hub towns 50-79%) </v>
      </c>
      <c r="D178" s="22" t="str">
        <f>VLOOKUP(B178,region!$A$1:$B$344,2,FALSE)</f>
        <v>EE</v>
      </c>
      <c r="E178" s="17">
        <f>VLOOKUP(B178,anxietyALL!$B$8:$N$431,VLOOKUP(frontsheet!$B$11,years!$A$1:$B$12,2,FALSE),FALSE)</f>
        <v>3.43</v>
      </c>
      <c r="F178" s="9"/>
      <c r="G178" s="9"/>
      <c r="H178" s="9"/>
      <c r="I178" s="21"/>
      <c r="M178" t="s">
        <v>184</v>
      </c>
      <c r="N178" t="str">
        <f>VLOOKUP(M178,class!A$1:B$370,2,FALSE)</f>
        <v>Shire district</v>
      </c>
      <c r="O178" s="22" t="str">
        <f>IFERROR(IFERROR(VLOOKUP(M178,classifications!$A$3:$B$340,2,FALSE),VLOOKUP(N178,'higher class'!$A$2:$B$33,2,FALSE)),"")</f>
        <v xml:space="preserve">Largely Rural (rural including hub towns 50-79%) </v>
      </c>
      <c r="P178" s="7">
        <f t="shared" si="20"/>
        <v>3.77</v>
      </c>
      <c r="Q178" s="49">
        <f t="shared" si="18"/>
        <v>40</v>
      </c>
      <c r="R178" s="49">
        <f t="shared" si="19"/>
        <v>40</v>
      </c>
      <c r="Z178" s="7"/>
    </row>
    <row r="179" spans="1:26" ht="14.4" x14ac:dyDescent="0.3">
      <c r="A179" s="22" t="s">
        <v>537</v>
      </c>
      <c r="B179" s="23" t="s">
        <v>141</v>
      </c>
      <c r="C179" s="22" t="str">
        <f>IFERROR(IFERROR(VLOOKUP(B179,classifications!$A$3:$B$330,2,FALSE),VLOOKUP(B179,'higher class'!$A$2:$B$33,2,FALSE)),"")</f>
        <v xml:space="preserve">Mainly Rural (rural including hub towns &gt;=80%) </v>
      </c>
      <c r="D179" s="22" t="str">
        <f>VLOOKUP(B179,region!$A$1:$B$344,2,FALSE)</f>
        <v>EE</v>
      </c>
      <c r="E179" s="17">
        <f>VLOOKUP(B179,anxietyALL!$B$8:$N$431,VLOOKUP(frontsheet!$B$11,years!$A$1:$B$12,2,FALSE),FALSE)</f>
        <v>2.88</v>
      </c>
      <c r="F179" s="9"/>
      <c r="G179" s="9"/>
      <c r="H179" s="9"/>
      <c r="I179" s="21"/>
      <c r="M179" t="s">
        <v>186</v>
      </c>
      <c r="N179" t="str">
        <f>VLOOKUP(M179,class!A$1:B$370,2,FALSE)</f>
        <v>Shire district</v>
      </c>
      <c r="O179" s="22" t="str">
        <f>IFERROR(IFERROR(VLOOKUP(M179,classifications!$A$3:$B$340,2,FALSE),VLOOKUP(N179,'higher class'!$A$2:$B$33,2,FALSE)),"")</f>
        <v>Urban with City and Town</v>
      </c>
      <c r="P179" s="7">
        <f t="shared" si="20"/>
        <v>3.29</v>
      </c>
      <c r="Q179" s="49">
        <f t="shared" si="18"/>
        <v>43</v>
      </c>
      <c r="R179" s="49">
        <f t="shared" si="19"/>
        <v>43</v>
      </c>
      <c r="Z179" s="7"/>
    </row>
    <row r="180" spans="1:26" ht="14.4" x14ac:dyDescent="0.3">
      <c r="A180" s="22" t="s">
        <v>538</v>
      </c>
      <c r="B180" s="23" t="s">
        <v>242</v>
      </c>
      <c r="C180" s="22" t="str">
        <f>IFERROR(IFERROR(VLOOKUP(B180,classifications!$A$3:$B$330,2,FALSE),VLOOKUP(B180,'higher class'!$A$2:$B$33,2,FALSE)),"")</f>
        <v xml:space="preserve">Largely Rural (rural including hub towns 50-79%) </v>
      </c>
      <c r="D180" s="22" t="str">
        <f>VLOOKUP(B180,region!$A$1:$B$344,2,FALSE)</f>
        <v>EE</v>
      </c>
      <c r="E180" s="17">
        <f>VLOOKUP(B180,anxietyALL!$B$8:$N$431,VLOOKUP(frontsheet!$B$11,years!$A$1:$B$12,2,FALSE),FALSE)</f>
        <v>3.39</v>
      </c>
      <c r="F180" s="9"/>
      <c r="G180" s="9"/>
      <c r="H180" s="9"/>
      <c r="I180" s="21"/>
      <c r="M180" t="s">
        <v>187</v>
      </c>
      <c r="N180" t="str">
        <f>VLOOKUP(M180,class!A$1:B$370,2,FALSE)</f>
        <v>Unitary authority</v>
      </c>
      <c r="O180" s="22" t="str">
        <f>IFERROR(IFERROR(VLOOKUP(M180,classifications!$A$3:$B$340,2,FALSE),VLOOKUP(N180,'higher class'!$A$2:$B$33,2,FALSE)),"")</f>
        <v>Urban with City and Town</v>
      </c>
      <c r="P180" s="7">
        <f t="shared" si="20"/>
        <v>2.94</v>
      </c>
      <c r="Q180" s="49">
        <f t="shared" si="18"/>
        <v>16</v>
      </c>
      <c r="R180" s="49">
        <f t="shared" si="19"/>
        <v>16</v>
      </c>
      <c r="Z180" s="7"/>
    </row>
    <row r="181" spans="1:26" ht="14.4" x14ac:dyDescent="0.3">
      <c r="A181" s="22" t="s">
        <v>539</v>
      </c>
      <c r="B181" s="23" t="s">
        <v>338</v>
      </c>
      <c r="C181" s="22" t="str">
        <f>IFERROR(IFERROR(VLOOKUP(B181,classifications!$A$3:$B$330,2,FALSE),VLOOKUP(B181,'higher class'!$A$2:$B$33,2,FALSE)),"")</f>
        <v>Urban with Significant Rural</v>
      </c>
      <c r="D181" s="22" t="str">
        <f>VLOOKUP(B181,region!$A$1:$B$344,2,FALSE)</f>
        <v>EE</v>
      </c>
      <c r="E181" s="17">
        <f>VLOOKUP(B181,anxietyALL!$B$8:$N$431,VLOOKUP(frontsheet!$B$11,years!$A$1:$B$12,2,FALSE),FALSE)</f>
        <v>3.23</v>
      </c>
      <c r="F181" s="9"/>
      <c r="G181" s="9"/>
      <c r="H181" s="9"/>
      <c r="I181" s="21"/>
      <c r="M181" t="s">
        <v>188</v>
      </c>
      <c r="N181" t="str">
        <f>VLOOKUP(M181,class!A$1:B$370,2,FALSE)</f>
        <v>Shire district</v>
      </c>
      <c r="O181" s="22" t="str">
        <f>IFERROR(IFERROR(VLOOKUP(M181,classifications!$A$3:$B$340,2,FALSE),VLOOKUP(N181,'higher class'!$A$2:$B$33,2,FALSE)),"")</f>
        <v>Urban with Significant Rural (rural including hub towns 26-49%)</v>
      </c>
      <c r="P181" s="7">
        <f t="shared" si="20"/>
        <v>3.36</v>
      </c>
      <c r="Q181" s="49">
        <f t="shared" si="18"/>
        <v>40</v>
      </c>
      <c r="R181" s="49">
        <f t="shared" si="19"/>
        <v>40</v>
      </c>
      <c r="Z181" s="7"/>
    </row>
    <row r="182" spans="1:26" ht="14.4" x14ac:dyDescent="0.3">
      <c r="A182" s="22" t="s">
        <v>540</v>
      </c>
      <c r="B182" s="23" t="s">
        <v>20</v>
      </c>
      <c r="C182" s="22" t="str">
        <f>IFERROR(IFERROR(VLOOKUP(B182,classifications!$A$3:$B$330,2,FALSE),VLOOKUP(B182,'higher class'!$A$2:$B$33,2,FALSE)),"")</f>
        <v>Urban with City and Town</v>
      </c>
      <c r="D182" s="22" t="str">
        <f>VLOOKUP(B182,region!$A$1:$B$344,2,FALSE)</f>
        <v>EE</v>
      </c>
      <c r="E182" s="17">
        <f>VLOOKUP(B182,anxietyALL!$B$8:$N$431,VLOOKUP(frontsheet!$B$11,years!$A$1:$B$12,2,FALSE),FALSE)</f>
        <v>3.5</v>
      </c>
      <c r="F182" s="9"/>
      <c r="G182" s="9"/>
      <c r="H182" s="9"/>
      <c r="I182" s="21"/>
      <c r="M182" t="s">
        <v>189</v>
      </c>
      <c r="N182" t="str">
        <f>VLOOKUP(M182,class!A$1:B$370,2,FALSE)</f>
        <v>Shire district</v>
      </c>
      <c r="O182" s="22" t="str">
        <f>IFERROR(IFERROR(VLOOKUP(M182,classifications!$A$3:$B$340,2,FALSE),VLOOKUP(N182,'higher class'!$A$2:$B$33,2,FALSE)),"")</f>
        <v xml:space="preserve">Mainly Rural (rural including hub towns &gt;=80%) </v>
      </c>
      <c r="P182" s="7">
        <f t="shared" si="20"/>
        <v>2.29</v>
      </c>
      <c r="Q182" s="49">
        <f t="shared" si="18"/>
        <v>3</v>
      </c>
      <c r="R182" s="49">
        <f t="shared" si="19"/>
        <v>3</v>
      </c>
      <c r="Z182" s="7"/>
    </row>
    <row r="183" spans="1:26" ht="14.4" x14ac:dyDescent="0.3">
      <c r="A183" s="22" t="s">
        <v>541</v>
      </c>
      <c r="B183" s="23" t="s">
        <v>36</v>
      </c>
      <c r="C183" s="22" t="str">
        <f>IFERROR(IFERROR(VLOOKUP(B183,classifications!$A$3:$B$330,2,FALSE),VLOOKUP(B183,'higher class'!$A$2:$B$33,2,FALSE)),"")</f>
        <v xml:space="preserve">Largely Rural (rural including hub towns 50-79%) </v>
      </c>
      <c r="D183" s="22" t="str">
        <f>VLOOKUP(B183,region!$A$1:$B$344,2,FALSE)</f>
        <v>EE</v>
      </c>
      <c r="E183" s="17">
        <f>VLOOKUP(B183,anxietyALL!$B$8:$N$431,VLOOKUP(frontsheet!$B$11,years!$A$1:$B$12,2,FALSE),FALSE)</f>
        <v>3.15</v>
      </c>
      <c r="F183" s="9"/>
      <c r="G183" s="9"/>
      <c r="H183" s="9"/>
      <c r="I183" s="21"/>
      <c r="M183" t="s">
        <v>190</v>
      </c>
      <c r="N183" t="str">
        <f>VLOOKUP(M183,class!A$1:B$370,2,FALSE)</f>
        <v>Unitary authority</v>
      </c>
      <c r="O183" s="22" t="str">
        <f>IFERROR(IFERROR(VLOOKUP(M183,classifications!$A$3:$B$340,2,FALSE),VLOOKUP(N183,'higher class'!$A$2:$B$33,2,FALSE)),"")</f>
        <v>Urban with Significant Rural (rural including hub towns 26-49%)</v>
      </c>
      <c r="P183" s="7">
        <f t="shared" si="20"/>
        <v>2.98</v>
      </c>
      <c r="Q183" s="49">
        <f t="shared" si="18"/>
        <v>15</v>
      </c>
      <c r="R183" s="49">
        <f t="shared" si="19"/>
        <v>15</v>
      </c>
      <c r="Z183" s="7"/>
    </row>
    <row r="184" spans="1:26" ht="14.4" x14ac:dyDescent="0.3">
      <c r="A184" s="22" t="s">
        <v>542</v>
      </c>
      <c r="B184" s="23" t="s">
        <v>39</v>
      </c>
      <c r="C184" s="22" t="str">
        <f>IFERROR(IFERROR(VLOOKUP(B184,classifications!$A$3:$B$330,2,FALSE),VLOOKUP(B184,'higher class'!$A$2:$B$33,2,FALSE)),"")</f>
        <v>Urban with Significant Rural (rural including hub towns 26-49%)</v>
      </c>
      <c r="D184" s="22" t="str">
        <f>VLOOKUP(B184,region!$A$1:$B$344,2,FALSE)</f>
        <v>EE</v>
      </c>
      <c r="E184" s="17">
        <f>VLOOKUP(B184,anxietyALL!$B$8:$N$431,VLOOKUP(frontsheet!$B$11,years!$A$1:$B$12,2,FALSE),FALSE)</f>
        <v>3.16</v>
      </c>
      <c r="F184" s="9"/>
      <c r="G184" s="9"/>
      <c r="H184" s="9"/>
      <c r="I184" s="21"/>
      <c r="M184" t="s">
        <v>191</v>
      </c>
      <c r="N184" t="str">
        <f>VLOOKUP(M184,class!A$1:B$370,2,FALSE)</f>
        <v>Shire district</v>
      </c>
      <c r="O184" s="22" t="str">
        <f>IFERROR(IFERROR(VLOOKUP(M184,classifications!$A$3:$B$340,2,FALSE),VLOOKUP(N184,'higher class'!$A$2:$B$33,2,FALSE)),"")</f>
        <v xml:space="preserve">Mainly Rural (rural including hub towns &gt;=80%) </v>
      </c>
      <c r="P184" s="7">
        <f t="shared" si="20"/>
        <v>3.36</v>
      </c>
      <c r="Q184" s="49">
        <f t="shared" si="18"/>
        <v>30</v>
      </c>
      <c r="R184" s="49">
        <f t="shared" si="19"/>
        <v>30</v>
      </c>
      <c r="Z184" s="7"/>
    </row>
    <row r="185" spans="1:26" ht="14.4" x14ac:dyDescent="0.3">
      <c r="A185" s="22" t="s">
        <v>543</v>
      </c>
      <c r="B185" s="23" t="s">
        <v>55</v>
      </c>
      <c r="C185" s="22" t="str">
        <f>IFERROR(IFERROR(VLOOKUP(B185,classifications!$A$3:$B$330,2,FALSE),VLOOKUP(B185,'higher class'!$A$2:$B$33,2,FALSE)),"")</f>
        <v>Urban with City and Town</v>
      </c>
      <c r="D185" s="22" t="str">
        <f>VLOOKUP(B185,region!$A$1:$B$344,2,FALSE)</f>
        <v>EE</v>
      </c>
      <c r="E185" s="17">
        <f>VLOOKUP(B185,anxietyALL!$B$8:$N$431,VLOOKUP(frontsheet!$B$11,years!$A$1:$B$12,2,FALSE),FALSE)</f>
        <v>3.1</v>
      </c>
      <c r="F185" s="9"/>
      <c r="G185" s="9"/>
      <c r="H185" s="9"/>
      <c r="I185" s="21"/>
      <c r="M185" t="s">
        <v>1031</v>
      </c>
      <c r="N185" t="str">
        <f>VLOOKUP(M185,class!A$1:B$370,2,FALSE)</f>
        <v>Unitary authority</v>
      </c>
      <c r="O185" s="22" t="str">
        <f>IFERROR(IFERROR(VLOOKUP(M185,classifications!$A$3:$B$340,2,FALSE),VLOOKUP(N185,'higher class'!$A$2:$B$33,2,FALSE)),"")</f>
        <v>Urban with Significant Rural (rural including hub towns 26-49%)</v>
      </c>
      <c r="P185" s="7">
        <f t="shared" si="20"/>
        <v>3.07</v>
      </c>
      <c r="Q185" s="49">
        <f t="shared" si="18"/>
        <v>20</v>
      </c>
      <c r="R185" s="49">
        <f t="shared" si="19"/>
        <v>20</v>
      </c>
      <c r="Z185" s="7"/>
    </row>
    <row r="186" spans="1:26" ht="14.4" x14ac:dyDescent="0.3">
      <c r="A186" s="22" t="s">
        <v>544</v>
      </c>
      <c r="B186" s="23" t="s">
        <v>58</v>
      </c>
      <c r="C186" s="22" t="str">
        <f>IFERROR(IFERROR(VLOOKUP(B186,classifications!$A$3:$B$330,2,FALSE),VLOOKUP(B186,'higher class'!$A$2:$B$33,2,FALSE)),"")</f>
        <v>Urban with City and Town</v>
      </c>
      <c r="D186" s="22" t="str">
        <f>VLOOKUP(B186,region!$A$1:$B$344,2,FALSE)</f>
        <v>EE</v>
      </c>
      <c r="E186" s="17">
        <f>VLOOKUP(B186,anxietyALL!$B$8:$N$431,VLOOKUP(frontsheet!$B$11,years!$A$1:$B$12,2,FALSE),FALSE)</f>
        <v>2.76</v>
      </c>
      <c r="F186" s="9"/>
      <c r="G186" s="9"/>
      <c r="H186" s="9"/>
      <c r="I186" s="21"/>
      <c r="M186" t="s">
        <v>192</v>
      </c>
      <c r="N186" t="str">
        <f>VLOOKUP(M186,class!A$1:B$370,2,FALSE)</f>
        <v>Unitary authority</v>
      </c>
      <c r="O186" s="22" t="str">
        <f>IFERROR(IFERROR(VLOOKUP(M186,classifications!$A$3:$B$340,2,FALSE),VLOOKUP(N186,'higher class'!$A$2:$B$33,2,FALSE)),"")</f>
        <v>Urban with Significant Rural (rural including hub towns 26-49%)</v>
      </c>
      <c r="P186" s="7">
        <f t="shared" si="20"/>
        <v>2.89</v>
      </c>
      <c r="Q186" s="49">
        <f t="shared" si="18"/>
        <v>11</v>
      </c>
      <c r="R186" s="49">
        <f t="shared" si="19"/>
        <v>11</v>
      </c>
      <c r="Z186" s="7"/>
    </row>
    <row r="187" spans="1:26" ht="14.4" x14ac:dyDescent="0.3">
      <c r="A187" s="22" t="s">
        <v>545</v>
      </c>
      <c r="B187" s="23" t="s">
        <v>69</v>
      </c>
      <c r="C187" s="22" t="str">
        <f>IFERROR(IFERROR(VLOOKUP(B187,classifications!$A$3:$B$330,2,FALSE),VLOOKUP(B187,'higher class'!$A$2:$B$33,2,FALSE)),"")</f>
        <v>Urban with Significant Rural (rural including hub towns 26-49%)</v>
      </c>
      <c r="D187" s="22" t="str">
        <f>VLOOKUP(B187,region!$A$1:$B$344,2,FALSE)</f>
        <v>EE</v>
      </c>
      <c r="E187" s="17">
        <f>VLOOKUP(B187,anxietyALL!$B$8:$N$431,VLOOKUP(frontsheet!$B$11,years!$A$1:$B$12,2,FALSE),FALSE)</f>
        <v>3.24</v>
      </c>
      <c r="F187" s="9"/>
      <c r="G187" s="9"/>
      <c r="H187" s="9"/>
      <c r="I187" s="21"/>
      <c r="M187" t="s">
        <v>193</v>
      </c>
      <c r="N187" t="str">
        <f>VLOOKUP(M187,class!A$1:B$370,2,FALSE)</f>
        <v>Metropolitan district</v>
      </c>
      <c r="O187" s="22" t="str">
        <f>IFERROR(IFERROR(VLOOKUP(M187,classifications!$A$3:$B$340,2,FALSE),VLOOKUP(N187,'higher class'!$A$2:$B$33,2,FALSE)),"")</f>
        <v>Urban with Major Conurbation</v>
      </c>
      <c r="P187" s="7">
        <f t="shared" si="20"/>
        <v>3.31</v>
      </c>
      <c r="Q187" s="49">
        <f t="shared" si="18"/>
        <v>28</v>
      </c>
      <c r="R187" s="49">
        <f t="shared" si="19"/>
        <v>28</v>
      </c>
      <c r="Z187" s="7"/>
    </row>
    <row r="188" spans="1:26" ht="14.4" x14ac:dyDescent="0.3">
      <c r="A188" s="22" t="s">
        <v>546</v>
      </c>
      <c r="B188" s="23" t="s">
        <v>103</v>
      </c>
      <c r="C188" s="22" t="str">
        <f>IFERROR(IFERROR(VLOOKUP(B188,classifications!$A$3:$B$330,2,FALSE),VLOOKUP(B188,'higher class'!$A$2:$B$33,2,FALSE)),"")</f>
        <v>Urban with Significant Rural (rural including hub towns 26-49%)</v>
      </c>
      <c r="D188" s="22" t="str">
        <f>VLOOKUP(B188,region!$A$1:$B$344,2,FALSE)</f>
        <v>EE</v>
      </c>
      <c r="E188" s="17">
        <f>VLOOKUP(B188,anxietyALL!$B$8:$N$431,VLOOKUP(frontsheet!$B$11,years!$A$1:$B$12,2,FALSE),FALSE)</f>
        <v>3.51</v>
      </c>
      <c r="F188" s="9"/>
      <c r="G188" s="9"/>
      <c r="H188" s="9"/>
      <c r="I188" s="21"/>
      <c r="M188" t="s">
        <v>194</v>
      </c>
      <c r="N188" t="str">
        <f>VLOOKUP(M188,class!A$1:B$370,2,FALSE)</f>
        <v>Shire district</v>
      </c>
      <c r="O188" s="22" t="str">
        <f>IFERROR(IFERROR(VLOOKUP(M188,classifications!$A$3:$B$340,2,FALSE),VLOOKUP(N188,'higher class'!$A$2:$B$33,2,FALSE)),"")</f>
        <v xml:space="preserve">Mainly Rural (rural including hub towns &gt;=80%) </v>
      </c>
      <c r="P188" s="7">
        <f t="shared" si="20"/>
        <v>2.84</v>
      </c>
      <c r="Q188" s="49">
        <f t="shared" si="18"/>
        <v>8</v>
      </c>
      <c r="R188" s="49">
        <f t="shared" si="19"/>
        <v>8</v>
      </c>
      <c r="Z188" s="7"/>
    </row>
    <row r="189" spans="1:26" ht="14.4" x14ac:dyDescent="0.3">
      <c r="A189" s="22" t="s">
        <v>547</v>
      </c>
      <c r="B189" s="23" t="s">
        <v>126</v>
      </c>
      <c r="C189" s="22" t="str">
        <f>IFERROR(IFERROR(VLOOKUP(B189,classifications!$A$3:$B$330,2,FALSE),VLOOKUP(B189,'higher class'!$A$2:$B$33,2,FALSE)),"")</f>
        <v>Urban with City and Town</v>
      </c>
      <c r="D189" s="22" t="str">
        <f>VLOOKUP(B189,region!$A$1:$B$344,2,FALSE)</f>
        <v>EE</v>
      </c>
      <c r="E189" s="17" t="str">
        <f>VLOOKUP(B189,anxietyALL!$B$8:$N$431,VLOOKUP(frontsheet!$B$11,years!$A$1:$B$12,2,FALSE),FALSE)</f>
        <v>x</v>
      </c>
      <c r="F189" s="9"/>
      <c r="G189" s="9"/>
      <c r="H189" s="9"/>
      <c r="I189" s="21"/>
      <c r="M189" t="s">
        <v>195</v>
      </c>
      <c r="N189" t="str">
        <f>VLOOKUP(M189,class!A$1:B$370,2,FALSE)</f>
        <v>Shire district</v>
      </c>
      <c r="O189" s="22" t="str">
        <f>IFERROR(IFERROR(VLOOKUP(M189,classifications!$A$3:$B$340,2,FALSE),VLOOKUP(N189,'higher class'!$A$2:$B$33,2,FALSE)),"")</f>
        <v xml:space="preserve">Largely Rural (rural including hub towns 50-79%) </v>
      </c>
      <c r="P189" s="7">
        <f t="shared" si="20"/>
        <v>4.3499999999999996</v>
      </c>
      <c r="Q189" s="49">
        <f t="shared" si="18"/>
        <v>41</v>
      </c>
      <c r="R189" s="49">
        <f t="shared" si="19"/>
        <v>41</v>
      </c>
      <c r="Z189" s="7"/>
    </row>
    <row r="190" spans="1:26" ht="14.4" x14ac:dyDescent="0.3">
      <c r="A190" s="22" t="s">
        <v>548</v>
      </c>
      <c r="B190" s="23" t="s">
        <v>165</v>
      </c>
      <c r="C190" s="22" t="str">
        <f>IFERROR(IFERROR(VLOOKUP(B190,classifications!$A$3:$B$330,2,FALSE),VLOOKUP(B190,'higher class'!$A$2:$B$33,2,FALSE)),"")</f>
        <v xml:space="preserve">Mainly Rural (rural including hub towns &gt;=80%) </v>
      </c>
      <c r="D190" s="22" t="str">
        <f>VLOOKUP(B190,region!$A$1:$B$344,2,FALSE)</f>
        <v>EE</v>
      </c>
      <c r="E190" s="17" t="str">
        <f>VLOOKUP(B190,anxietyALL!$B$8:$N$431,VLOOKUP(frontsheet!$B$11,years!$A$1:$B$12,2,FALSE),FALSE)</f>
        <v>x</v>
      </c>
      <c r="F190" s="9"/>
      <c r="G190" s="9"/>
      <c r="H190" s="9"/>
      <c r="I190" s="21"/>
      <c r="M190" t="s">
        <v>197</v>
      </c>
      <c r="N190" t="str">
        <f>VLOOKUP(M190,class!A$1:B$370,2,FALSE)</f>
        <v>Unitary authority</v>
      </c>
      <c r="O190" s="22" t="str">
        <f>IFERROR(IFERROR(VLOOKUP(M190,classifications!$A$3:$B$340,2,FALSE),VLOOKUP(N190,'higher class'!$A$2:$B$33,2,FALSE)),"")</f>
        <v xml:space="preserve">Largely Rural (rural including hub towns 50-79%) </v>
      </c>
      <c r="P190" s="7">
        <f t="shared" si="20"/>
        <v>2.69</v>
      </c>
      <c r="Q190" s="49">
        <f t="shared" si="18"/>
        <v>6</v>
      </c>
      <c r="R190" s="49">
        <f t="shared" si="19"/>
        <v>6</v>
      </c>
      <c r="Z190" s="7"/>
    </row>
    <row r="191" spans="1:26" ht="14.4" x14ac:dyDescent="0.3">
      <c r="A191" s="22" t="s">
        <v>549</v>
      </c>
      <c r="B191" s="23" t="s">
        <v>220</v>
      </c>
      <c r="C191" s="22" t="str">
        <f>IFERROR(IFERROR(VLOOKUP(B191,classifications!$A$3:$B$330,2,FALSE),VLOOKUP(B191,'higher class'!$A$2:$B$33,2,FALSE)),"")</f>
        <v>Urban with City and Town</v>
      </c>
      <c r="D191" s="22" t="str">
        <f>VLOOKUP(B191,region!$A$1:$B$344,2,FALSE)</f>
        <v>EE</v>
      </c>
      <c r="E191" s="17">
        <f>VLOOKUP(B191,anxietyALL!$B$8:$N$431,VLOOKUP(frontsheet!$B$11,years!$A$1:$B$12,2,FALSE),FALSE)</f>
        <v>3.34</v>
      </c>
      <c r="F191" s="9"/>
      <c r="G191" s="9"/>
      <c r="H191" s="9"/>
      <c r="I191" s="21"/>
      <c r="M191" t="s">
        <v>198</v>
      </c>
      <c r="N191" t="str">
        <f>VLOOKUP(M191,class!A$1:B$370,2,FALSE)</f>
        <v>Shire district</v>
      </c>
      <c r="O191" s="22" t="str">
        <f>IFERROR(IFERROR(VLOOKUP(M191,classifications!$A$3:$B$340,2,FALSE),VLOOKUP(N191,'higher class'!$A$2:$B$33,2,FALSE)),"")</f>
        <v>Urban with City and Town</v>
      </c>
      <c r="P191" s="7">
        <f t="shared" si="20"/>
        <v>4.37</v>
      </c>
      <c r="Q191" s="49">
        <f t="shared" si="18"/>
        <v>88</v>
      </c>
      <c r="R191" s="49">
        <f t="shared" si="19"/>
        <v>88</v>
      </c>
      <c r="Z191" s="7"/>
    </row>
    <row r="192" spans="1:26" ht="14.4" x14ac:dyDescent="0.3">
      <c r="A192" s="22" t="s">
        <v>550</v>
      </c>
      <c r="B192" s="23" t="s">
        <v>283</v>
      </c>
      <c r="C192" s="22" t="str">
        <f>IFERROR(IFERROR(VLOOKUP(B192,classifications!$A$3:$B$330,2,FALSE),VLOOKUP(B192,'higher class'!$A$2:$B$33,2,FALSE)),"")</f>
        <v xml:space="preserve">Largely Rural (rural including hub towns 50-79%) </v>
      </c>
      <c r="D192" s="22" t="str">
        <f>VLOOKUP(B192,region!$A$1:$B$344,2,FALSE)</f>
        <v>EE</v>
      </c>
      <c r="E192" s="17">
        <f>VLOOKUP(B192,anxietyALL!$B$8:$N$431,VLOOKUP(frontsheet!$B$11,years!$A$1:$B$12,2,FALSE),FALSE)</f>
        <v>3.45</v>
      </c>
      <c r="F192" s="9"/>
      <c r="G192" s="9"/>
      <c r="H192" s="9"/>
      <c r="I192" s="21"/>
      <c r="M192" t="s">
        <v>199</v>
      </c>
      <c r="N192" t="str">
        <f>VLOOKUP(M192,class!A$1:B$370,2,FALSE)</f>
        <v>Unitary authority</v>
      </c>
      <c r="O192" s="22" t="str">
        <f>IFERROR(IFERROR(VLOOKUP(M192,classifications!$A$3:$B$340,2,FALSE),VLOOKUP(N192,'higher class'!$A$2:$B$33,2,FALSE)),"")</f>
        <v>Urban with Minor Conurbation</v>
      </c>
      <c r="P192" s="7">
        <f t="shared" si="20"/>
        <v>3.45</v>
      </c>
      <c r="Q192" s="49">
        <f t="shared" si="18"/>
        <v>7</v>
      </c>
      <c r="R192" s="49">
        <f t="shared" si="19"/>
        <v>7</v>
      </c>
      <c r="Z192" s="7"/>
    </row>
    <row r="193" spans="1:26" ht="14.4" x14ac:dyDescent="0.3">
      <c r="A193" s="22" t="s">
        <v>551</v>
      </c>
      <c r="B193" s="23" t="s">
        <v>295</v>
      </c>
      <c r="C193" s="22" t="str">
        <f>IFERROR(IFERROR(VLOOKUP(B193,classifications!$A$3:$B$330,2,FALSE),VLOOKUP(B193,'higher class'!$A$2:$B$33,2,FALSE)),"")</f>
        <v xml:space="preserve">Mainly Rural (rural including hub towns &gt;=80%) </v>
      </c>
      <c r="D193" s="22" t="str">
        <f>VLOOKUP(B193,region!$A$1:$B$344,2,FALSE)</f>
        <v>EE</v>
      </c>
      <c r="E193" s="17">
        <f>VLOOKUP(B193,anxietyALL!$B$8:$N$431,VLOOKUP(frontsheet!$B$11,years!$A$1:$B$12,2,FALSE),FALSE)</f>
        <v>3.53</v>
      </c>
      <c r="F193" s="9"/>
      <c r="G193" s="9"/>
      <c r="H193" s="9"/>
      <c r="I193" s="21"/>
      <c r="M193" t="s">
        <v>200</v>
      </c>
      <c r="N193" t="str">
        <f>VLOOKUP(M193,class!A$1:B$370,2,FALSE)</f>
        <v>Shire district</v>
      </c>
      <c r="O193" s="22" t="str">
        <f>IFERROR(IFERROR(VLOOKUP(M193,classifications!$A$3:$B$340,2,FALSE),VLOOKUP(N193,'higher class'!$A$2:$B$33,2,FALSE)),"")</f>
        <v>Urban with City and Town</v>
      </c>
      <c r="P193" s="7">
        <f t="shared" si="20"/>
        <v>2.87</v>
      </c>
      <c r="Q193" s="49">
        <f t="shared" si="18"/>
        <v>13</v>
      </c>
      <c r="R193" s="49">
        <f t="shared" si="19"/>
        <v>13</v>
      </c>
      <c r="Z193" s="7"/>
    </row>
    <row r="194" spans="1:26" ht="14.4" x14ac:dyDescent="0.3">
      <c r="A194" s="22" t="s">
        <v>552</v>
      </c>
      <c r="B194" s="23" t="s">
        <v>884</v>
      </c>
      <c r="C194" s="22" t="str">
        <f>IFERROR(IFERROR(VLOOKUP(B194,classifications!$A$3:$B$330,2,FALSE),VLOOKUP(B194,'higher class'!$A$2:$B$33,2,FALSE)),"")</f>
        <v>Predominantly Urban</v>
      </c>
      <c r="D194" s="22" t="str">
        <f>VLOOKUP(B194,region!$A$1:$B$344,2,FALSE)</f>
        <v>EE</v>
      </c>
      <c r="E194" s="17">
        <f>VLOOKUP(B194,anxietyALL!$B$8:$N$431,VLOOKUP(frontsheet!$B$11,years!$A$1:$B$12,2,FALSE),FALSE)</f>
        <v>3.31</v>
      </c>
      <c r="F194" s="9"/>
      <c r="G194" s="9"/>
      <c r="H194" s="9"/>
      <c r="I194" s="21"/>
      <c r="M194" t="s">
        <v>201</v>
      </c>
      <c r="N194" t="str">
        <f>VLOOKUP(M194,class!A$1:B$370,2,FALSE)</f>
        <v>Shire district</v>
      </c>
      <c r="O194" s="22" t="str">
        <f>IFERROR(IFERROR(VLOOKUP(M194,classifications!$A$3:$B$340,2,FALSE),VLOOKUP(N194,'higher class'!$A$2:$B$33,2,FALSE)),"")</f>
        <v>Urban with City and Town</v>
      </c>
      <c r="P194" s="7">
        <f t="shared" si="20"/>
        <v>2.89</v>
      </c>
      <c r="Q194" s="49">
        <f t="shared" si="18"/>
        <v>14</v>
      </c>
      <c r="R194" s="49">
        <f t="shared" si="19"/>
        <v>14</v>
      </c>
      <c r="Z194" s="7"/>
    </row>
    <row r="195" spans="1:26" ht="14.4" x14ac:dyDescent="0.3">
      <c r="A195" s="22" t="s">
        <v>553</v>
      </c>
      <c r="B195" s="23" t="s">
        <v>45</v>
      </c>
      <c r="C195" s="22" t="str">
        <f>IFERROR(IFERROR(VLOOKUP(B195,classifications!$A$3:$B$330,2,FALSE),VLOOKUP(B195,'higher class'!$A$2:$B$33,2,FALSE)),"")</f>
        <v>Urban with Major Conurbation</v>
      </c>
      <c r="D195" s="22" t="str">
        <f>VLOOKUP(B195,region!$A$1:$B$344,2,FALSE)</f>
        <v>EE</v>
      </c>
      <c r="E195" s="17">
        <f>VLOOKUP(B195,anxietyALL!$B$8:$N$431,VLOOKUP(frontsheet!$B$11,years!$A$1:$B$12,2,FALSE),FALSE)</f>
        <v>4.3</v>
      </c>
      <c r="F195" s="9"/>
      <c r="G195" s="9"/>
      <c r="H195" s="9"/>
      <c r="I195" s="21"/>
      <c r="M195" t="s">
        <v>202</v>
      </c>
      <c r="N195" t="str">
        <f>VLOOKUP(M195,class!A$1:B$370,2,FALSE)</f>
        <v>Metropolitan district</v>
      </c>
      <c r="O195" s="22" t="str">
        <f>IFERROR(IFERROR(VLOOKUP(M195,classifications!$A$3:$B$340,2,FALSE),VLOOKUP(N195,'higher class'!$A$2:$B$33,2,FALSE)),"")</f>
        <v>Urban with Major Conurbation</v>
      </c>
      <c r="P195" s="7">
        <f t="shared" si="20"/>
        <v>3.35</v>
      </c>
      <c r="Q195" s="49">
        <f t="shared" si="18"/>
        <v>32</v>
      </c>
      <c r="R195" s="49">
        <f t="shared" si="19"/>
        <v>32</v>
      </c>
      <c r="Z195" s="7"/>
    </row>
    <row r="196" spans="1:26" ht="14.4" x14ac:dyDescent="0.3">
      <c r="A196" s="22" t="s">
        <v>554</v>
      </c>
      <c r="B196" s="23" t="s">
        <v>79</v>
      </c>
      <c r="C196" s="22" t="str">
        <f>IFERROR(IFERROR(VLOOKUP(B196,classifications!$A$3:$B$330,2,FALSE),VLOOKUP(B196,'higher class'!$A$2:$B$33,2,FALSE)),"")</f>
        <v>Urban with Significant Rural (rural including hub towns 26-49%)</v>
      </c>
      <c r="D196" s="22" t="str">
        <f>VLOOKUP(B196,region!$A$1:$B$344,2,FALSE)</f>
        <v>EE</v>
      </c>
      <c r="E196" s="17">
        <f>VLOOKUP(B196,anxietyALL!$B$8:$N$431,VLOOKUP(frontsheet!$B$11,years!$A$1:$B$12,2,FALSE),FALSE)</f>
        <v>2.87</v>
      </c>
      <c r="F196" s="9"/>
      <c r="G196" s="9"/>
      <c r="H196" s="9"/>
      <c r="I196" s="21"/>
      <c r="M196" t="s">
        <v>203</v>
      </c>
      <c r="N196" t="str">
        <f>VLOOKUP(M196,class!A$1:B$370,2,FALSE)</f>
        <v>Shire district</v>
      </c>
      <c r="O196" s="22" t="str">
        <f>IFERROR(IFERROR(VLOOKUP(M196,classifications!$A$3:$B$340,2,FALSE),VLOOKUP(N196,'higher class'!$A$2:$B$33,2,FALSE)),"")</f>
        <v>Urban with City and Town</v>
      </c>
      <c r="P196" s="7">
        <f t="shared" si="20"/>
        <v>3.01</v>
      </c>
      <c r="Q196" s="49">
        <f t="shared" si="18"/>
        <v>18</v>
      </c>
      <c r="R196" s="49">
        <f t="shared" si="19"/>
        <v>18</v>
      </c>
      <c r="Z196" s="7"/>
    </row>
    <row r="197" spans="1:26" ht="14.4" x14ac:dyDescent="0.3">
      <c r="A197" s="22" t="s">
        <v>555</v>
      </c>
      <c r="B197" s="23" t="s">
        <v>93</v>
      </c>
      <c r="C197" s="22" t="str">
        <f>IFERROR(IFERROR(VLOOKUP(B197,classifications!$A$3:$B$330,2,FALSE),VLOOKUP(B197,'higher class'!$A$2:$B$33,2,FALSE)),"")</f>
        <v>Urban with Significant Rural (rural including hub towns 26-49%)</v>
      </c>
      <c r="D197" s="22" t="str">
        <f>VLOOKUP(B197,region!$A$1:$B$344,2,FALSE)</f>
        <v>EE</v>
      </c>
      <c r="E197" s="17">
        <f>VLOOKUP(B197,anxietyALL!$B$8:$N$431,VLOOKUP(frontsheet!$B$11,years!$A$1:$B$12,2,FALSE),FALSE)</f>
        <v>3.58</v>
      </c>
      <c r="F197" s="9"/>
      <c r="G197" s="9"/>
      <c r="H197" s="9"/>
      <c r="I197" s="21"/>
      <c r="M197" t="s">
        <v>204</v>
      </c>
      <c r="N197" t="str">
        <f>VLOOKUP(M197,class!A$1:B$370,2,FALSE)</f>
        <v>Shire district</v>
      </c>
      <c r="O197" s="22" t="str">
        <f>IFERROR(IFERROR(VLOOKUP(M197,classifications!$A$3:$B$340,2,FALSE),VLOOKUP(N197,'higher class'!$A$2:$B$33,2,FALSE)),"")</f>
        <v>Urban with City and Town</v>
      </c>
      <c r="P197" s="7">
        <f t="shared" si="20"/>
        <v>2.6</v>
      </c>
      <c r="Q197" s="49">
        <f t="shared" si="18"/>
        <v>4</v>
      </c>
      <c r="R197" s="49">
        <f t="shared" si="19"/>
        <v>4</v>
      </c>
      <c r="Z197" s="7"/>
    </row>
    <row r="198" spans="1:26" ht="14.4" x14ac:dyDescent="0.3">
      <c r="A198" s="22" t="s">
        <v>556</v>
      </c>
      <c r="B198" s="23" t="s">
        <v>135</v>
      </c>
      <c r="C198" s="22" t="str">
        <f>IFERROR(IFERROR(VLOOKUP(B198,classifications!$A$3:$B$330,2,FALSE),VLOOKUP(B198,'higher class'!$A$2:$B$33,2,FALSE)),"")</f>
        <v>Urban with Major Conurbation</v>
      </c>
      <c r="D198" s="22" t="str">
        <f>VLOOKUP(B198,region!$A$1:$B$344,2,FALSE)</f>
        <v>EE</v>
      </c>
      <c r="E198" s="17">
        <f>VLOOKUP(B198,anxietyALL!$B$8:$N$431,VLOOKUP(frontsheet!$B$11,years!$A$1:$B$12,2,FALSE),FALSE)</f>
        <v>3.01</v>
      </c>
      <c r="F198" s="9"/>
      <c r="G198" s="9"/>
      <c r="H198" s="9"/>
      <c r="I198" s="21"/>
      <c r="M198" t="s">
        <v>205</v>
      </c>
      <c r="N198" t="str">
        <f>VLOOKUP(M198,class!A$1:B$370,2,FALSE)</f>
        <v>Unitary authority</v>
      </c>
      <c r="O198" s="22" t="str">
        <f>IFERROR(IFERROR(VLOOKUP(M198,classifications!$A$3:$B$340,2,FALSE),VLOOKUP(N198,'higher class'!$A$2:$B$33,2,FALSE)),"")</f>
        <v>Urban with City and Town</v>
      </c>
      <c r="P198" s="7">
        <f t="shared" si="20"/>
        <v>3.61</v>
      </c>
      <c r="Q198" s="49">
        <f t="shared" si="18"/>
        <v>76</v>
      </c>
      <c r="R198" s="49">
        <f t="shared" si="19"/>
        <v>76</v>
      </c>
      <c r="Z198" s="7"/>
    </row>
    <row r="199" spans="1:26" ht="14.4" x14ac:dyDescent="0.3">
      <c r="A199" s="22" t="s">
        <v>557</v>
      </c>
      <c r="B199" s="23" t="s">
        <v>188</v>
      </c>
      <c r="C199" s="22" t="str">
        <f>IFERROR(IFERROR(VLOOKUP(B199,classifications!$A$3:$B$330,2,FALSE),VLOOKUP(B199,'higher class'!$A$2:$B$33,2,FALSE)),"")</f>
        <v>Urban with Significant Rural (rural including hub towns 26-49%)</v>
      </c>
      <c r="D199" s="22" t="str">
        <f>VLOOKUP(B199,region!$A$1:$B$344,2,FALSE)</f>
        <v>EE</v>
      </c>
      <c r="E199" s="17">
        <f>VLOOKUP(B199,anxietyALL!$B$8:$N$431,VLOOKUP(frontsheet!$B$11,years!$A$1:$B$12,2,FALSE),FALSE)</f>
        <v>3.36</v>
      </c>
      <c r="F199" s="9"/>
      <c r="G199" s="9"/>
      <c r="H199" s="9"/>
      <c r="I199" s="21"/>
      <c r="M199" t="s">
        <v>206</v>
      </c>
      <c r="N199" t="str">
        <f>VLOOKUP(M199,class!A$1:B$370,2,FALSE)</f>
        <v>Unitary authority</v>
      </c>
      <c r="O199" s="22" t="str">
        <f>IFERROR(IFERROR(VLOOKUP(M199,classifications!$A$3:$B$340,2,FALSE),VLOOKUP(N199,'higher class'!$A$2:$B$33,2,FALSE)),"")</f>
        <v>Urban with City and Town</v>
      </c>
      <c r="P199" s="7">
        <f t="shared" si="20"/>
        <v>3.23</v>
      </c>
      <c r="Q199" s="49">
        <f t="shared" si="18"/>
        <v>38</v>
      </c>
      <c r="R199" s="49">
        <f t="shared" si="19"/>
        <v>38</v>
      </c>
      <c r="Z199" s="7"/>
    </row>
    <row r="200" spans="1:26" ht="14.4" x14ac:dyDescent="0.3">
      <c r="A200" s="22" t="s">
        <v>558</v>
      </c>
      <c r="B200" s="23" t="s">
        <v>260</v>
      </c>
      <c r="C200" s="22" t="str">
        <f>IFERROR(IFERROR(VLOOKUP(B200,classifications!$A$3:$B$330,2,FALSE),VLOOKUP(B200,'higher class'!$A$2:$B$33,2,FALSE)),"")</f>
        <v>Urban with City and Town</v>
      </c>
      <c r="D200" s="22" t="str">
        <f>VLOOKUP(B200,region!$A$1:$B$344,2,FALSE)</f>
        <v>EE</v>
      </c>
      <c r="E200" s="17">
        <f>VLOOKUP(B200,anxietyALL!$B$8:$N$431,VLOOKUP(frontsheet!$B$11,years!$A$1:$B$12,2,FALSE),FALSE)</f>
        <v>3.03</v>
      </c>
      <c r="F200" s="9"/>
      <c r="G200" s="9"/>
      <c r="H200" s="9"/>
      <c r="I200" s="21"/>
      <c r="M200" t="s">
        <v>208</v>
      </c>
      <c r="N200" t="str">
        <f>VLOOKUP(M200,class!A$1:B$370,2,FALSE)</f>
        <v>Unitary authority</v>
      </c>
      <c r="O200" s="22" t="str">
        <f>IFERROR(IFERROR(VLOOKUP(M200,classifications!$A$3:$B$340,2,FALSE),VLOOKUP(N200,'higher class'!$A$2:$B$33,2,FALSE)),"")</f>
        <v>Urban with City and Town</v>
      </c>
      <c r="P200" s="7">
        <f t="shared" si="20"/>
        <v>3.38</v>
      </c>
      <c r="Q200" s="49">
        <f t="shared" ref="Q200:Q263" si="21">1+SUMPRODUCT((O$7:O$315=O200)*(P$7:P$315&lt;P200))</f>
        <v>58</v>
      </c>
      <c r="R200" s="49">
        <f t="shared" ref="R200:R263" si="22">IF(P200="x",9999,Q200)</f>
        <v>58</v>
      </c>
      <c r="Z200" s="7"/>
    </row>
    <row r="201" spans="1:26" ht="14.4" x14ac:dyDescent="0.3">
      <c r="A201" s="22" t="s">
        <v>559</v>
      </c>
      <c r="B201" s="23" t="s">
        <v>265</v>
      </c>
      <c r="C201" s="22" t="str">
        <f>IFERROR(IFERROR(VLOOKUP(B201,classifications!$A$3:$B$330,2,FALSE),VLOOKUP(B201,'higher class'!$A$2:$B$33,2,FALSE)),"")</f>
        <v>Urban with City and Town</v>
      </c>
      <c r="D201" s="22" t="str">
        <f>VLOOKUP(B201,region!$A$1:$B$344,2,FALSE)</f>
        <v>EE</v>
      </c>
      <c r="E201" s="17">
        <f>VLOOKUP(B201,anxietyALL!$B$8:$N$431,VLOOKUP(frontsheet!$B$11,years!$A$1:$B$12,2,FALSE),FALSE)</f>
        <v>3.41</v>
      </c>
      <c r="F201" s="9"/>
      <c r="G201" s="9"/>
      <c r="H201" s="9"/>
      <c r="I201" s="21"/>
      <c r="M201" t="s">
        <v>209</v>
      </c>
      <c r="N201" t="str">
        <f>VLOOKUP(M201,class!A$1:B$370,2,FALSE)</f>
        <v>Shire district</v>
      </c>
      <c r="O201" s="22" t="str">
        <f>IFERROR(IFERROR(VLOOKUP(M201,classifications!$A$3:$B$340,2,FALSE),VLOOKUP(N201,'higher class'!$A$2:$B$33,2,FALSE)),"")</f>
        <v>Urban with City and Town</v>
      </c>
      <c r="P201" s="7">
        <f t="shared" si="20"/>
        <v>3.22</v>
      </c>
      <c r="Q201" s="49">
        <f t="shared" si="21"/>
        <v>35</v>
      </c>
      <c r="R201" s="49">
        <f t="shared" si="22"/>
        <v>35</v>
      </c>
      <c r="Z201" s="7"/>
    </row>
    <row r="202" spans="1:26" ht="14.4" x14ac:dyDescent="0.3">
      <c r="A202" s="22" t="s">
        <v>560</v>
      </c>
      <c r="B202" s="23" t="s">
        <v>287</v>
      </c>
      <c r="C202" s="22" t="str">
        <f>IFERROR(IFERROR(VLOOKUP(B202,classifications!$A$3:$B$330,2,FALSE),VLOOKUP(B202,'higher class'!$A$2:$B$33,2,FALSE)),"")</f>
        <v>Urban with Major Conurbation</v>
      </c>
      <c r="D202" s="22" t="str">
        <f>VLOOKUP(B202,region!$A$1:$B$344,2,FALSE)</f>
        <v>EE</v>
      </c>
      <c r="E202" s="17">
        <f>VLOOKUP(B202,anxietyALL!$B$8:$N$431,VLOOKUP(frontsheet!$B$11,years!$A$1:$B$12,2,FALSE),FALSE)</f>
        <v>3.35</v>
      </c>
      <c r="F202" s="9"/>
      <c r="G202" s="9"/>
      <c r="H202" s="9"/>
      <c r="I202" s="21"/>
      <c r="M202" t="s">
        <v>211</v>
      </c>
      <c r="N202" t="str">
        <f>VLOOKUP(M202,class!A$1:B$370,2,FALSE)</f>
        <v>Unitary authority</v>
      </c>
      <c r="O202" s="22" t="str">
        <f>IFERROR(IFERROR(VLOOKUP(M202,classifications!$A$3:$B$340,2,FALSE),VLOOKUP(N202,'higher class'!$A$2:$B$33,2,FALSE)),"")</f>
        <v>Urban with City and Town</v>
      </c>
      <c r="P202" s="7">
        <f t="shared" si="20"/>
        <v>3.22</v>
      </c>
      <c r="Q202" s="49">
        <f t="shared" si="21"/>
        <v>35</v>
      </c>
      <c r="R202" s="49">
        <f t="shared" si="22"/>
        <v>35</v>
      </c>
      <c r="Z202" s="7"/>
    </row>
    <row r="203" spans="1:26" ht="14.4" x14ac:dyDescent="0.3">
      <c r="A203" s="22" t="s">
        <v>561</v>
      </c>
      <c r="B203" s="23" t="s">
        <v>303</v>
      </c>
      <c r="C203" s="22" t="str">
        <f>IFERROR(IFERROR(VLOOKUP(B203,classifications!$A$3:$B$330,2,FALSE),VLOOKUP(B203,'higher class'!$A$2:$B$33,2,FALSE)),"")</f>
        <v>Urban with Major Conurbation</v>
      </c>
      <c r="D203" s="22" t="str">
        <f>VLOOKUP(B203,region!$A$1:$B$344,2,FALSE)</f>
        <v>EE</v>
      </c>
      <c r="E203" s="17">
        <f>VLOOKUP(B203,anxietyALL!$B$8:$N$431,VLOOKUP(frontsheet!$B$11,years!$A$1:$B$12,2,FALSE),FALSE)</f>
        <v>3.29</v>
      </c>
      <c r="F203" s="9"/>
      <c r="G203" s="9"/>
      <c r="H203" s="9"/>
      <c r="I203" s="21"/>
      <c r="M203" t="s">
        <v>212</v>
      </c>
      <c r="N203" t="str">
        <f>VLOOKUP(M203,class!A$1:B$370,2,FALSE)</f>
        <v>London borough</v>
      </c>
      <c r="O203" s="22" t="str">
        <f>IFERROR(IFERROR(VLOOKUP(M203,classifications!$A$3:$B$340,2,FALSE),VLOOKUP(N203,'higher class'!$A$2:$B$33,2,FALSE)),"")</f>
        <v>Urban with Major Conurbation</v>
      </c>
      <c r="P203" s="7">
        <f t="shared" si="20"/>
        <v>3.09</v>
      </c>
      <c r="Q203" s="49">
        <f t="shared" si="21"/>
        <v>15</v>
      </c>
      <c r="R203" s="49">
        <f t="shared" si="22"/>
        <v>15</v>
      </c>
      <c r="Z203" s="7"/>
    </row>
    <row r="204" spans="1:26" ht="14.4" x14ac:dyDescent="0.3">
      <c r="A204" s="22" t="s">
        <v>562</v>
      </c>
      <c r="B204" s="23" t="s">
        <v>308</v>
      </c>
      <c r="C204" s="22" t="str">
        <f>IFERROR(IFERROR(VLOOKUP(B204,classifications!$A$3:$B$330,2,FALSE),VLOOKUP(B204,'higher class'!$A$2:$B$33,2,FALSE)),"")</f>
        <v>Urban with City and Town</v>
      </c>
      <c r="D204" s="22" t="str">
        <f>VLOOKUP(B204,region!$A$1:$B$344,2,FALSE)</f>
        <v>EE</v>
      </c>
      <c r="E204" s="17">
        <f>VLOOKUP(B204,anxietyALL!$B$8:$N$431,VLOOKUP(frontsheet!$B$11,years!$A$1:$B$12,2,FALSE),FALSE)</f>
        <v>3.14</v>
      </c>
      <c r="F204" s="9"/>
      <c r="G204" s="9"/>
      <c r="H204" s="9"/>
      <c r="I204" s="21"/>
      <c r="M204" t="s">
        <v>213</v>
      </c>
      <c r="N204" t="str">
        <f>VLOOKUP(M204,class!A$1:B$370,2,FALSE)</f>
        <v>Unitary authority</v>
      </c>
      <c r="O204" s="22" t="str">
        <f>IFERROR(IFERROR(VLOOKUP(M204,classifications!$A$3:$B$340,2,FALSE),VLOOKUP(N204,'higher class'!$A$2:$B$33,2,FALSE)),"")</f>
        <v>Urban with Significant Rural (rural including hub towns 26-49%)</v>
      </c>
      <c r="P204" s="7">
        <f t="shared" si="20"/>
        <v>3.25</v>
      </c>
      <c r="Q204" s="49">
        <f t="shared" si="21"/>
        <v>32</v>
      </c>
      <c r="R204" s="49">
        <f t="shared" si="22"/>
        <v>32</v>
      </c>
      <c r="Z204" s="7"/>
    </row>
    <row r="205" spans="1:26" ht="14.4" x14ac:dyDescent="0.3">
      <c r="A205" s="22" t="s">
        <v>563</v>
      </c>
      <c r="B205" s="23" t="s">
        <v>343</v>
      </c>
      <c r="C205" s="22" t="str">
        <f>IFERROR(IFERROR(VLOOKUP(B205,classifications!$A$3:$B$330,2,FALSE),VLOOKUP(B205,'higher class'!$A$2:$B$33,2,FALSE)),"")</f>
        <v>Predominantly Rural</v>
      </c>
      <c r="D205" s="22" t="str">
        <f>VLOOKUP(B205,region!$A$1:$B$344,2,FALSE)</f>
        <v>EE</v>
      </c>
      <c r="E205" s="17">
        <f>VLOOKUP(B205,anxietyALL!$B$8:$N$431,VLOOKUP(frontsheet!$B$11,years!$A$1:$B$12,2,FALSE),FALSE)</f>
        <v>3.25</v>
      </c>
      <c r="F205" s="9"/>
      <c r="G205" s="9"/>
      <c r="H205" s="9"/>
      <c r="I205" s="21"/>
      <c r="M205" t="s">
        <v>214</v>
      </c>
      <c r="N205" t="str">
        <f>VLOOKUP(M205,class!A$1:B$370,2,FALSE)</f>
        <v>Shire district</v>
      </c>
      <c r="O205" s="22" t="str">
        <f>IFERROR(IFERROR(VLOOKUP(M205,classifications!$A$3:$B$340,2,FALSE),VLOOKUP(N205,'higher class'!$A$2:$B$33,2,FALSE)),"")</f>
        <v>Urban with City and Town</v>
      </c>
      <c r="P205" s="7">
        <f t="shared" si="20"/>
        <v>4.13</v>
      </c>
      <c r="Q205" s="49">
        <f t="shared" si="21"/>
        <v>83</v>
      </c>
      <c r="R205" s="49">
        <f t="shared" si="22"/>
        <v>83</v>
      </c>
      <c r="Z205" s="7"/>
    </row>
    <row r="206" spans="1:26" ht="14.4" x14ac:dyDescent="0.3">
      <c r="A206" s="22" t="s">
        <v>564</v>
      </c>
      <c r="B206" s="23" t="s">
        <v>37</v>
      </c>
      <c r="C206" s="22" t="str">
        <f>IFERROR(IFERROR(VLOOKUP(B206,classifications!$A$3:$B$330,2,FALSE),VLOOKUP(B206,'higher class'!$A$2:$B$33,2,FALSE)),"")</f>
        <v xml:space="preserve">Mainly Rural (rural including hub towns &gt;=80%) </v>
      </c>
      <c r="D206" s="22" t="str">
        <f>VLOOKUP(B206,region!$A$1:$B$344,2,FALSE)</f>
        <v>EE</v>
      </c>
      <c r="E206" s="17">
        <f>VLOOKUP(B206,anxietyALL!$B$8:$N$431,VLOOKUP(frontsheet!$B$11,years!$A$1:$B$12,2,FALSE),FALSE)</f>
        <v>3.05</v>
      </c>
      <c r="F206" s="9"/>
      <c r="G206" s="9"/>
      <c r="H206" s="9"/>
      <c r="I206" s="21"/>
      <c r="M206" t="s">
        <v>215</v>
      </c>
      <c r="N206" t="str">
        <f>VLOOKUP(M206,class!A$1:B$370,2,FALSE)</f>
        <v>Shire district</v>
      </c>
      <c r="O206" s="22" t="str">
        <f>IFERROR(IFERROR(VLOOKUP(M206,classifications!$A$3:$B$340,2,FALSE),VLOOKUP(N206,'higher class'!$A$2:$B$33,2,FALSE)),"")</f>
        <v>Urban with City and Town</v>
      </c>
      <c r="P206" s="7">
        <f t="shared" si="20"/>
        <v>3.47</v>
      </c>
      <c r="Q206" s="49">
        <f t="shared" si="21"/>
        <v>68</v>
      </c>
      <c r="R206" s="49">
        <f t="shared" si="22"/>
        <v>68</v>
      </c>
      <c r="Z206" s="7"/>
    </row>
    <row r="207" spans="1:26" ht="14.4" x14ac:dyDescent="0.3">
      <c r="A207" s="22" t="s">
        <v>565</v>
      </c>
      <c r="B207" s="23" t="s">
        <v>42</v>
      </c>
      <c r="C207" s="22" t="str">
        <f>IFERROR(IFERROR(VLOOKUP(B207,classifications!$A$3:$B$330,2,FALSE),VLOOKUP(B207,'higher class'!$A$2:$B$33,2,FALSE)),"")</f>
        <v>Urban with Significant Rural (rural including hub towns 26-49%)</v>
      </c>
      <c r="D207" s="22" t="str">
        <f>VLOOKUP(B207,region!$A$1:$B$344,2,FALSE)</f>
        <v>EE</v>
      </c>
      <c r="E207" s="17">
        <f>VLOOKUP(B207,anxietyALL!$B$8:$N$431,VLOOKUP(frontsheet!$B$11,years!$A$1:$B$12,2,FALSE),FALSE)</f>
        <v>2.27</v>
      </c>
      <c r="F207" s="9"/>
      <c r="G207" s="9"/>
      <c r="H207" s="9"/>
      <c r="I207" s="21"/>
      <c r="M207" t="s">
        <v>216</v>
      </c>
      <c r="N207" t="str">
        <f>VLOOKUP(M207,class!A$1:B$370,2,FALSE)</f>
        <v>Shire district</v>
      </c>
      <c r="O207" s="22" t="str">
        <f>IFERROR(IFERROR(VLOOKUP(M207,classifications!$A$3:$B$340,2,FALSE),VLOOKUP(N207,'higher class'!$A$2:$B$33,2,FALSE)),"")</f>
        <v xml:space="preserve">Mainly Rural (rural including hub towns &gt;=80%) </v>
      </c>
      <c r="P207" s="7">
        <f t="shared" si="20"/>
        <v>3.14</v>
      </c>
      <c r="Q207" s="49">
        <f t="shared" si="21"/>
        <v>19</v>
      </c>
      <c r="R207" s="49">
        <f t="shared" si="22"/>
        <v>19</v>
      </c>
      <c r="Z207" s="7"/>
    </row>
    <row r="208" spans="1:26" ht="14.4" x14ac:dyDescent="0.3">
      <c r="A208" s="22" t="s">
        <v>566</v>
      </c>
      <c r="B208" s="23" t="s">
        <v>117</v>
      </c>
      <c r="C208" s="22" t="str">
        <f>IFERROR(IFERROR(VLOOKUP(B208,classifications!$A$3:$B$330,2,FALSE),VLOOKUP(B208,'higher class'!$A$2:$B$33,2,FALSE)),"")</f>
        <v>Urban with Significant Rural (rural including hub towns 26-49%)</v>
      </c>
      <c r="D208" s="22" t="str">
        <f>VLOOKUP(B208,region!$A$1:$B$344,2,FALSE)</f>
        <v>EE</v>
      </c>
      <c r="E208" s="17">
        <f>VLOOKUP(B208,anxietyALL!$B$8:$N$431,VLOOKUP(frontsheet!$B$11,years!$A$1:$B$12,2,FALSE),FALSE)</f>
        <v>2.86</v>
      </c>
      <c r="F208" s="9"/>
      <c r="G208" s="9"/>
      <c r="H208" s="9"/>
      <c r="I208" s="21"/>
      <c r="M208" t="s">
        <v>217</v>
      </c>
      <c r="N208" t="str">
        <f>VLOOKUP(M208,class!A$1:B$370,2,FALSE)</f>
        <v>London borough</v>
      </c>
      <c r="O208" s="22" t="str">
        <f>IFERROR(IFERROR(VLOOKUP(M208,classifications!$A$3:$B$340,2,FALSE),VLOOKUP(N208,'higher class'!$A$2:$B$33,2,FALSE)),"")</f>
        <v>Urban with Major Conurbation</v>
      </c>
      <c r="P208" s="7">
        <f t="shared" si="20"/>
        <v>3.67</v>
      </c>
      <c r="Q208" s="49">
        <f t="shared" si="21"/>
        <v>63</v>
      </c>
      <c r="R208" s="49">
        <f t="shared" si="22"/>
        <v>63</v>
      </c>
      <c r="Z208" s="7"/>
    </row>
    <row r="209" spans="1:26" ht="14.4" x14ac:dyDescent="0.3">
      <c r="A209" s="22" t="s">
        <v>567</v>
      </c>
      <c r="B209" t="s">
        <v>149</v>
      </c>
      <c r="C209" s="22" t="str">
        <f>IFERROR(IFERROR(VLOOKUP(B209,classifications!$A$3:$B$330,2,FALSE),VLOOKUP(B209,'higher class'!$A$2:$B$33,2,FALSE)),"")</f>
        <v xml:space="preserve">Largely Rural (rural including hub towns 50-79%) </v>
      </c>
      <c r="D209" s="22" t="str">
        <f>VLOOKUP(B209,region!$A$1:$B$344,2,FALSE)</f>
        <v>EE</v>
      </c>
      <c r="E209" s="17">
        <f>VLOOKUP(B209,anxietyALL!$B$8:$N$431,VLOOKUP(frontsheet!$B$11,years!$A$1:$B$12,2,FALSE),FALSE)</f>
        <v>3.31</v>
      </c>
      <c r="F209" s="9"/>
      <c r="G209" s="9"/>
      <c r="H209" s="9"/>
      <c r="I209" s="21"/>
      <c r="M209" t="s">
        <v>218</v>
      </c>
      <c r="N209" t="str">
        <f>VLOOKUP(M209,class!A$1:B$370,2,FALSE)</f>
        <v>Shire district</v>
      </c>
      <c r="O209" s="22" t="str">
        <f>IFERROR(IFERROR(VLOOKUP(M209,classifications!$A$3:$B$340,2,FALSE),VLOOKUP(N209,'higher class'!$A$2:$B$33,2,FALSE)),"")</f>
        <v xml:space="preserve">Mainly Rural (rural including hub towns &gt;=80%) </v>
      </c>
      <c r="P209" s="7" t="str">
        <f t="shared" si="20"/>
        <v>x</v>
      </c>
      <c r="Q209" s="49">
        <f t="shared" si="21"/>
        <v>40</v>
      </c>
      <c r="R209" s="49">
        <f t="shared" si="22"/>
        <v>9999</v>
      </c>
      <c r="Z209" s="7"/>
    </row>
    <row r="210" spans="1:26" ht="14.4" x14ac:dyDescent="0.3">
      <c r="A210" s="22" t="s">
        <v>568</v>
      </c>
      <c r="B210" s="23" t="s">
        <v>191</v>
      </c>
      <c r="C210" s="22" t="str">
        <f>IFERROR(IFERROR(VLOOKUP(B210,classifications!$A$3:$B$330,2,FALSE),VLOOKUP(B210,'higher class'!$A$2:$B$33,2,FALSE)),"")</f>
        <v xml:space="preserve">Mainly Rural (rural including hub towns &gt;=80%) </v>
      </c>
      <c r="D210" s="22" t="str">
        <f>VLOOKUP(B210,region!$A$1:$B$344,2,FALSE)</f>
        <v>EE</v>
      </c>
      <c r="E210" s="17">
        <f>VLOOKUP(B210,anxietyALL!$B$8:$N$431,VLOOKUP(frontsheet!$B$11,years!$A$1:$B$12,2,FALSE),FALSE)</f>
        <v>3.36</v>
      </c>
      <c r="F210" s="9"/>
      <c r="G210" s="9"/>
      <c r="H210" s="9"/>
      <c r="I210" s="21"/>
      <c r="M210" t="s">
        <v>219</v>
      </c>
      <c r="N210" t="str">
        <f>VLOOKUP(M210,class!A$1:B$370,2,FALSE)</f>
        <v>Metropolitan district</v>
      </c>
      <c r="O210" s="22" t="str">
        <f>IFERROR(IFERROR(VLOOKUP(M210,classifications!$A$3:$B$340,2,FALSE),VLOOKUP(N210,'higher class'!$A$2:$B$33,2,FALSE)),"")</f>
        <v>Urban with Major Conurbation</v>
      </c>
      <c r="P210" s="7">
        <f t="shared" si="20"/>
        <v>3.17</v>
      </c>
      <c r="Q210" s="49">
        <f t="shared" si="21"/>
        <v>18</v>
      </c>
      <c r="R210" s="49">
        <f t="shared" si="22"/>
        <v>18</v>
      </c>
      <c r="Z210" s="7"/>
    </row>
    <row r="211" spans="1:26" ht="14.4" x14ac:dyDescent="0.3">
      <c r="A211" s="22" t="s">
        <v>569</v>
      </c>
      <c r="B211" s="23" t="s">
        <v>198</v>
      </c>
      <c r="C211" s="22" t="str">
        <f>IFERROR(IFERROR(VLOOKUP(B211,classifications!$A$3:$B$330,2,FALSE),VLOOKUP(B211,'higher class'!$A$2:$B$33,2,FALSE)),"")</f>
        <v>Urban with City and Town</v>
      </c>
      <c r="D211" s="22" t="str">
        <f>VLOOKUP(B211,region!$A$1:$B$344,2,FALSE)</f>
        <v>EE</v>
      </c>
      <c r="E211" s="17">
        <f>VLOOKUP(B211,anxietyALL!$B$8:$N$431,VLOOKUP(frontsheet!$B$11,years!$A$1:$B$12,2,FALSE),FALSE)</f>
        <v>4.37</v>
      </c>
      <c r="F211" s="9"/>
      <c r="G211" s="9"/>
      <c r="H211" s="9"/>
      <c r="I211" s="21"/>
      <c r="M211" t="s">
        <v>220</v>
      </c>
      <c r="N211" t="str">
        <f>VLOOKUP(M211,class!A$1:B$370,2,FALSE)</f>
        <v>Shire district</v>
      </c>
      <c r="O211" s="22" t="str">
        <f>IFERROR(IFERROR(VLOOKUP(M211,classifications!$A$3:$B$340,2,FALSE),VLOOKUP(N211,'higher class'!$A$2:$B$33,2,FALSE)),"")</f>
        <v>Urban with City and Town</v>
      </c>
      <c r="P211" s="7">
        <f t="shared" si="20"/>
        <v>3.34</v>
      </c>
      <c r="Q211" s="49">
        <f t="shared" si="21"/>
        <v>52</v>
      </c>
      <c r="R211" s="49">
        <f t="shared" si="22"/>
        <v>52</v>
      </c>
      <c r="Z211" s="7"/>
    </row>
    <row r="212" spans="1:26" ht="14.4" x14ac:dyDescent="0.3">
      <c r="A212" s="22" t="s">
        <v>570</v>
      </c>
      <c r="B212" s="23" t="s">
        <v>249</v>
      </c>
      <c r="C212" s="22" t="str">
        <f>IFERROR(IFERROR(VLOOKUP(B212,classifications!$A$3:$B$330,2,FALSE),VLOOKUP(B212,'higher class'!$A$2:$B$33,2,FALSE)),"")</f>
        <v xml:space="preserve">Mainly Rural (rural including hub towns &gt;=80%) </v>
      </c>
      <c r="D212" s="22" t="str">
        <f>VLOOKUP(B212,region!$A$1:$B$344,2,FALSE)</f>
        <v>EE</v>
      </c>
      <c r="E212" s="17">
        <f>VLOOKUP(B212,anxietyALL!$B$8:$N$431,VLOOKUP(frontsheet!$B$11,years!$A$1:$B$12,2,FALSE),FALSE)</f>
        <v>3.35</v>
      </c>
      <c r="F212" s="9"/>
      <c r="G212" s="9"/>
      <c r="H212" s="9"/>
      <c r="I212" s="21"/>
      <c r="M212" t="s">
        <v>221</v>
      </c>
      <c r="N212" t="str">
        <f>VLOOKUP(M212,class!A$1:B$370,2,FALSE)</f>
        <v>Shire district</v>
      </c>
      <c r="O212" s="22" t="str">
        <f>IFERROR(IFERROR(VLOOKUP(M212,classifications!$A$3:$B$340,2,FALSE),VLOOKUP(N212,'higher class'!$A$2:$B$33,2,FALSE)),"")</f>
        <v>Urban with City and Town</v>
      </c>
      <c r="P212" s="7">
        <f t="shared" si="20"/>
        <v>4.13</v>
      </c>
      <c r="Q212" s="49">
        <f t="shared" si="21"/>
        <v>83</v>
      </c>
      <c r="R212" s="49">
        <f t="shared" si="22"/>
        <v>83</v>
      </c>
      <c r="Z212" s="7"/>
    </row>
    <row r="213" spans="1:26" ht="14.4" x14ac:dyDescent="0.3">
      <c r="A213" s="22" t="s">
        <v>571</v>
      </c>
      <c r="B213" s="23" t="s">
        <v>349</v>
      </c>
      <c r="C213" s="22" t="str">
        <f>IFERROR(IFERROR(VLOOKUP(B213,classifications!$A$3:$B$330,2,FALSE),VLOOKUP(B213,'higher class'!$A$2:$B$33,2,FALSE)),"")</f>
        <v>Predominantly Rural</v>
      </c>
      <c r="D213" s="22" t="str">
        <f>VLOOKUP(B213,region!$A$1:$B$344,2,FALSE)</f>
        <v>EE</v>
      </c>
      <c r="E213" s="17">
        <f>VLOOKUP(B213,anxietyALL!$B$8:$N$431,VLOOKUP(frontsheet!$B$11,years!$A$1:$B$12,2,FALSE),FALSE)</f>
        <v>3.01</v>
      </c>
      <c r="F213" s="9"/>
      <c r="G213" s="9"/>
      <c r="H213" s="9"/>
      <c r="I213" s="21"/>
      <c r="M213" t="s">
        <v>222</v>
      </c>
      <c r="N213" t="str">
        <f>VLOOKUP(M213,class!A$1:B$370,2,FALSE)</f>
        <v>Shire district</v>
      </c>
      <c r="O213" s="22" t="str">
        <f>IFERROR(IFERROR(VLOOKUP(M213,classifications!$A$3:$B$340,2,FALSE),VLOOKUP(N213,'higher class'!$A$2:$B$33,2,FALSE)),"")</f>
        <v xml:space="preserve">Largely Rural (rural including hub towns 50-79%) </v>
      </c>
      <c r="P213" s="7">
        <f t="shared" si="20"/>
        <v>3.35</v>
      </c>
      <c r="Q213" s="49">
        <f t="shared" si="21"/>
        <v>31</v>
      </c>
      <c r="R213" s="49">
        <f t="shared" si="22"/>
        <v>31</v>
      </c>
      <c r="Z213" s="7"/>
    </row>
    <row r="214" spans="1:26" ht="14.4" x14ac:dyDescent="0.3">
      <c r="A214" s="22" t="s">
        <v>572</v>
      </c>
      <c r="B214" s="23" t="s">
        <v>14</v>
      </c>
      <c r="C214" s="22" t="str">
        <f>IFERROR(IFERROR(VLOOKUP(B214,classifications!$A$3:$B$330,2,FALSE),VLOOKUP(B214,'higher class'!$A$2:$B$33,2,FALSE)),"")</f>
        <v xml:space="preserve">Mainly Rural (rural including hub towns &gt;=80%) </v>
      </c>
      <c r="D214" s="22" t="str">
        <f>VLOOKUP(B214,region!$A$1:$B$344,2,FALSE)</f>
        <v>EE</v>
      </c>
      <c r="E214" s="17">
        <f>VLOOKUP(B214,anxietyALL!$B$8:$N$431,VLOOKUP(frontsheet!$B$11,years!$A$1:$B$12,2,FALSE),FALSE)</f>
        <v>2.79</v>
      </c>
      <c r="F214" s="9"/>
      <c r="G214" s="9"/>
      <c r="H214" s="9"/>
      <c r="I214" s="21"/>
      <c r="M214" t="s">
        <v>223</v>
      </c>
      <c r="N214" t="str">
        <f>VLOOKUP(M214,class!A$1:B$370,2,FALSE)</f>
        <v>Metropolitan district</v>
      </c>
      <c r="O214" s="22" t="str">
        <f>IFERROR(IFERROR(VLOOKUP(M214,classifications!$A$3:$B$340,2,FALSE),VLOOKUP(N214,'higher class'!$A$2:$B$33,2,FALSE)),"")</f>
        <v>Urban with Minor Conurbation</v>
      </c>
      <c r="P214" s="7">
        <f t="shared" si="20"/>
        <v>3.53</v>
      </c>
      <c r="Q214" s="49">
        <f t="shared" si="21"/>
        <v>9</v>
      </c>
      <c r="R214" s="49">
        <f t="shared" si="22"/>
        <v>9</v>
      </c>
      <c r="Z214" s="7"/>
    </row>
    <row r="215" spans="1:26" ht="14.4" x14ac:dyDescent="0.3">
      <c r="A215" s="22" t="s">
        <v>574</v>
      </c>
      <c r="B215" s="23" t="s">
        <v>143</v>
      </c>
      <c r="C215" s="22" t="str">
        <f>IFERROR(IFERROR(VLOOKUP(B215,classifications!$A$3:$B$330,2,FALSE),VLOOKUP(B215,'higher class'!$A$2:$B$33,2,FALSE)),"")</f>
        <v>Urban with City and Town</v>
      </c>
      <c r="D215" s="22" t="str">
        <f>VLOOKUP(B215,region!$A$1:$B$344,2,FALSE)</f>
        <v>EE</v>
      </c>
      <c r="E215" s="17">
        <f>VLOOKUP(B215,anxietyALL!$B$8:$N$431,VLOOKUP(frontsheet!$B$11,years!$A$1:$B$12,2,FALSE),FALSE)</f>
        <v>3.09</v>
      </c>
      <c r="F215" s="9"/>
      <c r="G215" s="9"/>
      <c r="H215" s="9"/>
      <c r="I215" s="21"/>
      <c r="M215" t="s">
        <v>224</v>
      </c>
      <c r="N215" t="str">
        <f>VLOOKUP(M215,class!A$1:B$370,2,FALSE)</f>
        <v>Shire district</v>
      </c>
      <c r="O215" s="22" t="str">
        <f>IFERROR(IFERROR(VLOOKUP(M215,classifications!$A$3:$B$340,2,FALSE),VLOOKUP(N215,'higher class'!$A$2:$B$33,2,FALSE)),"")</f>
        <v>Urban with City and Town</v>
      </c>
      <c r="P215" s="7">
        <f t="shared" si="20"/>
        <v>3.04</v>
      </c>
      <c r="Q215" s="49">
        <f t="shared" si="21"/>
        <v>20</v>
      </c>
      <c r="R215" s="49">
        <f t="shared" si="22"/>
        <v>20</v>
      </c>
      <c r="Z215" s="7"/>
    </row>
    <row r="216" spans="1:26" ht="14.4" x14ac:dyDescent="0.3">
      <c r="A216" s="22" t="s">
        <v>575</v>
      </c>
      <c r="B216" s="23" t="s">
        <v>174</v>
      </c>
      <c r="C216" s="22" t="str">
        <f>IFERROR(IFERROR(VLOOKUP(B216,classifications!$A$3:$B$330,2,FALSE),VLOOKUP(B216,'higher class'!$A$2:$B$33,2,FALSE)),"")</f>
        <v xml:space="preserve">Mainly Rural (rural including hub towns &gt;=80%) </v>
      </c>
      <c r="D216" s="22" t="str">
        <f>VLOOKUP(B216,region!$A$1:$B$344,2,FALSE)</f>
        <v>EE</v>
      </c>
      <c r="E216" s="17">
        <f>VLOOKUP(B216,anxietyALL!$B$8:$N$431,VLOOKUP(frontsheet!$B$11,years!$A$1:$B$12,2,FALSE),FALSE)</f>
        <v>2.73</v>
      </c>
      <c r="F216" s="9"/>
      <c r="G216" s="9"/>
      <c r="H216" s="9"/>
      <c r="I216" s="21"/>
      <c r="M216" t="s">
        <v>225</v>
      </c>
      <c r="N216" t="str">
        <f>VLOOKUP(M216,class!A$1:B$370,2,FALSE)</f>
        <v>Shire district</v>
      </c>
      <c r="O216" s="22" t="str">
        <f>IFERROR(IFERROR(VLOOKUP(M216,classifications!$A$3:$B$340,2,FALSE),VLOOKUP(N216,'higher class'!$A$2:$B$33,2,FALSE)),"")</f>
        <v>Urban with Major Conurbation</v>
      </c>
      <c r="P216" s="7" t="str">
        <f t="shared" si="20"/>
        <v>x</v>
      </c>
      <c r="Q216" s="49">
        <f t="shared" si="21"/>
        <v>73</v>
      </c>
      <c r="R216" s="49">
        <f t="shared" si="22"/>
        <v>9999</v>
      </c>
      <c r="Z216" s="7"/>
    </row>
    <row r="217" spans="1:26" ht="14.4" x14ac:dyDescent="0.3">
      <c r="A217" s="22" t="s">
        <v>576</v>
      </c>
      <c r="B217" s="23" t="s">
        <v>1035</v>
      </c>
      <c r="C217" s="22" t="str">
        <f>IFERROR(IFERROR(VLOOKUP(B217,classifications!$A$3:$B$340,2,FALSE),VLOOKUP(B217,'higher class'!$A$2:$B$33,2,FALSE)),"")</f>
        <v xml:space="preserve">Largely Rural (rural including hub towns 50-79%) </v>
      </c>
      <c r="D217" s="22" t="e">
        <f>VLOOKUP(B217,region!$A$1:$B$344,2,FALSE)</f>
        <v>#N/A</v>
      </c>
      <c r="E217" s="17">
        <f>VLOOKUP(B217,anxietyALL!$B$8:$N$431,VLOOKUP(frontsheet!$B$11,years!$A$1:$B$12,2,FALSE),FALSE)</f>
        <v>2.76</v>
      </c>
      <c r="F217" s="9"/>
      <c r="G217" s="9"/>
      <c r="H217" s="9"/>
      <c r="I217" s="21"/>
      <c r="M217" t="s">
        <v>226</v>
      </c>
      <c r="N217" t="str">
        <f>VLOOKUP(M217,class!A$1:B$370,2,FALSE)</f>
        <v>Shire district</v>
      </c>
      <c r="O217" s="22" t="str">
        <f>IFERROR(IFERROR(VLOOKUP(M217,classifications!$A$3:$B$340,2,FALSE),VLOOKUP(N217,'higher class'!$A$2:$B$33,2,FALSE)),"")</f>
        <v xml:space="preserve">Largely Rural (rural including hub towns 50-79%) </v>
      </c>
      <c r="P217" s="7">
        <f t="shared" si="20"/>
        <v>3.24</v>
      </c>
      <c r="Q217" s="49">
        <f t="shared" si="21"/>
        <v>25</v>
      </c>
      <c r="R217" s="49">
        <f t="shared" si="22"/>
        <v>25</v>
      </c>
      <c r="Z217" s="7"/>
    </row>
    <row r="218" spans="1:26" ht="14.4" x14ac:dyDescent="0.3">
      <c r="A218" s="22" t="s">
        <v>577</v>
      </c>
      <c r="B218" s="23" t="s">
        <v>1034</v>
      </c>
      <c r="C218" s="22" t="str">
        <f>IFERROR(IFERROR(VLOOKUP(B218,classifications!$A$3:$B$340,2,FALSE),VLOOKUP(B218,'higher class'!$A$2:$B$33,2,FALSE)),"")</f>
        <v xml:space="preserve">Largely Rural (rural including hub towns 50-79%) </v>
      </c>
      <c r="D218" s="22" t="e">
        <f>VLOOKUP(B218,region!$A$1:$B$344,2,FALSE)</f>
        <v>#N/A</v>
      </c>
      <c r="E218" s="17">
        <f>VLOOKUP(B218,anxietyALL!$B$8:$N$431,VLOOKUP(frontsheet!$B$11,years!$A$1:$B$12,2,FALSE),FALSE)</f>
        <v>3.59</v>
      </c>
      <c r="F218" s="9"/>
      <c r="G218" s="9"/>
      <c r="H218" s="9"/>
      <c r="I218" s="21"/>
      <c r="M218" t="s">
        <v>227</v>
      </c>
      <c r="N218" t="str">
        <f>VLOOKUP(M218,class!A$1:B$370,2,FALSE)</f>
        <v>Shire district</v>
      </c>
      <c r="O218" s="22" t="str">
        <f>IFERROR(IFERROR(VLOOKUP(M218,classifications!$A$3:$B$340,2,FALSE),VLOOKUP(N218,'higher class'!$A$2:$B$33,2,FALSE)),"")</f>
        <v>Urban with City and Town</v>
      </c>
      <c r="P218" s="7">
        <f t="shared" si="20"/>
        <v>4.33</v>
      </c>
      <c r="Q218" s="49">
        <f t="shared" si="21"/>
        <v>87</v>
      </c>
      <c r="R218" s="49">
        <f t="shared" si="22"/>
        <v>87</v>
      </c>
      <c r="Z218" s="7"/>
    </row>
    <row r="219" spans="1:26" ht="14.4" x14ac:dyDescent="0.3">
      <c r="A219" s="22"/>
      <c r="B219" s="23"/>
      <c r="C219" s="22"/>
      <c r="D219" s="22"/>
      <c r="E219" s="9"/>
      <c r="F219" s="9"/>
      <c r="G219" s="9"/>
      <c r="H219" s="9"/>
      <c r="I219" s="21"/>
      <c r="M219" t="s">
        <v>228</v>
      </c>
      <c r="N219" t="str">
        <f>VLOOKUP(M219,class!A$1:B$370,2,FALSE)</f>
        <v>Unitary authority</v>
      </c>
      <c r="O219" s="22" t="str">
        <f>IFERROR(IFERROR(VLOOKUP(M219,classifications!$A$3:$B$340,2,FALSE),VLOOKUP(N219,'higher class'!$A$2:$B$33,2,FALSE)),"")</f>
        <v xml:space="preserve">Mainly Rural (rural including hub towns &gt;=80%) </v>
      </c>
      <c r="P219" s="7">
        <f t="shared" si="20"/>
        <v>3.03</v>
      </c>
      <c r="Q219" s="49">
        <f t="shared" si="21"/>
        <v>15</v>
      </c>
      <c r="R219" s="49">
        <f t="shared" si="22"/>
        <v>15</v>
      </c>
      <c r="Z219" s="7"/>
    </row>
    <row r="220" spans="1:26" ht="14.4" x14ac:dyDescent="0.3">
      <c r="A220" s="19" t="s">
        <v>578</v>
      </c>
      <c r="B220" s="20" t="s">
        <v>579</v>
      </c>
      <c r="C220" s="45"/>
      <c r="D220" s="45"/>
      <c r="E220" s="17"/>
      <c r="F220" s="9"/>
      <c r="G220" s="9"/>
      <c r="H220" s="9"/>
      <c r="I220" s="21"/>
      <c r="M220" t="s">
        <v>229</v>
      </c>
      <c r="N220" t="str">
        <f>VLOOKUP(M220,class!A$1:B$370,2,FALSE)</f>
        <v>Shire district</v>
      </c>
      <c r="O220" s="22" t="str">
        <f>IFERROR(IFERROR(VLOOKUP(M220,classifications!$A$3:$B$340,2,FALSE),VLOOKUP(N220,'higher class'!$A$2:$B$33,2,FALSE)),"")</f>
        <v xml:space="preserve">Mainly Rural (rural including hub towns &gt;=80%) </v>
      </c>
      <c r="P220" s="7">
        <f t="shared" si="20"/>
        <v>2.66</v>
      </c>
      <c r="Q220" s="49">
        <f t="shared" si="21"/>
        <v>5</v>
      </c>
      <c r="R220" s="49">
        <f t="shared" si="22"/>
        <v>5</v>
      </c>
      <c r="Z220" s="7"/>
    </row>
    <row r="221" spans="1:26" ht="14.4" x14ac:dyDescent="0.3">
      <c r="A221" s="22" t="s">
        <v>580</v>
      </c>
      <c r="B221" s="23" t="s">
        <v>51</v>
      </c>
      <c r="C221" s="22" t="str">
        <f>IFERROR(IFERROR(VLOOKUP(B221,classifications!$A$3:$B$330,2,FALSE),VLOOKUP(B221,'higher class'!$A$2:$B$33,2,FALSE)),"")</f>
        <v>Urban with Major Conurbation</v>
      </c>
      <c r="D221" s="22" t="str">
        <f>VLOOKUP(B221,region!$A$1:$B$344,2,FALSE)</f>
        <v>L</v>
      </c>
      <c r="E221" s="17">
        <f>VLOOKUP(B221,anxietyALL!$B$8:$N$431,VLOOKUP(frontsheet!$B$11,years!$A$1:$B$12,2,FALSE),FALSE)</f>
        <v>3.37</v>
      </c>
      <c r="F221" s="9"/>
      <c r="G221" s="9"/>
      <c r="H221" s="9"/>
      <c r="I221" s="21"/>
      <c r="M221" t="s">
        <v>230</v>
      </c>
      <c r="N221" t="str">
        <f>VLOOKUP(M221,class!A$1:B$370,2,FALSE)</f>
        <v>Metropolitan district</v>
      </c>
      <c r="O221" s="22" t="str">
        <f>IFERROR(IFERROR(VLOOKUP(M221,classifications!$A$3:$B$340,2,FALSE),VLOOKUP(N221,'higher class'!$A$2:$B$33,2,FALSE)),"")</f>
        <v>Urban with Major Conurbation</v>
      </c>
      <c r="P221" s="7">
        <f t="shared" si="20"/>
        <v>3.5</v>
      </c>
      <c r="Q221" s="49">
        <f t="shared" si="21"/>
        <v>55</v>
      </c>
      <c r="R221" s="49">
        <f t="shared" si="22"/>
        <v>55</v>
      </c>
      <c r="Z221" s="7"/>
    </row>
    <row r="222" spans="1:26" ht="14.4" x14ac:dyDescent="0.3">
      <c r="A222" s="22" t="s">
        <v>581</v>
      </c>
      <c r="B222" s="23" t="s">
        <v>68</v>
      </c>
      <c r="C222" s="22" t="str">
        <f>IFERROR(IFERROR(VLOOKUP(B222,classifications!$A$3:$B$330,2,FALSE),VLOOKUP(B222,'higher class'!$A$2:$B$33,2,FALSE)),"")</f>
        <v>Urban with Major Conurbation</v>
      </c>
      <c r="D222" s="22" t="str">
        <f>VLOOKUP(B222,region!$A$1:$B$344,2,FALSE)</f>
        <v>L</v>
      </c>
      <c r="E222" s="17" t="str">
        <f>VLOOKUP(B222,anxietyALL!$B$8:$N$431,VLOOKUP(frontsheet!$B$11,years!$A$1:$B$12,2,FALSE),FALSE)</f>
        <v>x</v>
      </c>
      <c r="F222" s="9"/>
      <c r="G222" s="9"/>
      <c r="H222" s="9"/>
      <c r="I222" s="21"/>
      <c r="M222" t="s">
        <v>231</v>
      </c>
      <c r="N222" t="str">
        <f>VLOOKUP(M222,class!A$1:B$370,2,FALSE)</f>
        <v>Metropolitan district</v>
      </c>
      <c r="O222" s="22" t="str">
        <f>IFERROR(IFERROR(VLOOKUP(M222,classifications!$A$3:$B$340,2,FALSE),VLOOKUP(N222,'higher class'!$A$2:$B$33,2,FALSE)),"")</f>
        <v>Urban with Major Conurbation</v>
      </c>
      <c r="P222" s="7">
        <f t="shared" si="20"/>
        <v>2.82</v>
      </c>
      <c r="Q222" s="49">
        <f t="shared" si="21"/>
        <v>4</v>
      </c>
      <c r="R222" s="49">
        <f t="shared" si="22"/>
        <v>4</v>
      </c>
      <c r="Z222" s="7"/>
    </row>
    <row r="223" spans="1:26" ht="14.4" x14ac:dyDescent="0.3">
      <c r="A223" s="22" t="s">
        <v>582</v>
      </c>
      <c r="B223" s="23" t="s">
        <v>120</v>
      </c>
      <c r="C223" s="22" t="str">
        <f>IFERROR(IFERROR(VLOOKUP(B223,classifications!$A$3:$B$330,2,FALSE),VLOOKUP(B223,'higher class'!$A$2:$B$33,2,FALSE)),"")</f>
        <v>Urban with Major Conurbation</v>
      </c>
      <c r="D223" s="22" t="str">
        <f>VLOOKUP(B223,region!$A$1:$B$344,2,FALSE)</f>
        <v>L</v>
      </c>
      <c r="E223" s="17">
        <f>VLOOKUP(B223,anxietyALL!$B$8:$N$431,VLOOKUP(frontsheet!$B$11,years!$A$1:$B$12,2,FALSE),FALSE)</f>
        <v>3.37</v>
      </c>
      <c r="F223" s="9"/>
      <c r="G223" s="9"/>
      <c r="H223" s="9"/>
      <c r="I223" s="21"/>
      <c r="M223" t="s">
        <v>232</v>
      </c>
      <c r="N223" t="str">
        <f>VLOOKUP(M223,class!A$1:B$370,2,FALSE)</f>
        <v>Shire district</v>
      </c>
      <c r="O223" s="22" t="str">
        <f>IFERROR(IFERROR(VLOOKUP(M223,classifications!$A$3:$B$340,2,FALSE),VLOOKUP(N223,'higher class'!$A$2:$B$33,2,FALSE)),"")</f>
        <v>Urban with Significant Rural (rural including hub towns 26-49%)</v>
      </c>
      <c r="P223" s="7">
        <f t="shared" si="20"/>
        <v>2.86</v>
      </c>
      <c r="Q223" s="49">
        <f t="shared" si="21"/>
        <v>8</v>
      </c>
      <c r="R223" s="49">
        <f t="shared" si="22"/>
        <v>8</v>
      </c>
      <c r="Z223" s="7"/>
    </row>
    <row r="224" spans="1:26" ht="14.4" x14ac:dyDescent="0.3">
      <c r="A224" s="22" t="s">
        <v>583</v>
      </c>
      <c r="B224" s="23" t="s">
        <v>123</v>
      </c>
      <c r="C224" s="22" t="str">
        <f>IFERROR(IFERROR(VLOOKUP(B224,classifications!$A$3:$B$330,2,FALSE),VLOOKUP(B224,'higher class'!$A$2:$B$33,2,FALSE)),"")</f>
        <v>Urban with Major Conurbation</v>
      </c>
      <c r="D224" s="22" t="str">
        <f>VLOOKUP(B224,region!$A$1:$B$344,2,FALSE)</f>
        <v>L</v>
      </c>
      <c r="E224" s="17">
        <f>VLOOKUP(B224,anxietyALL!$B$8:$N$431,VLOOKUP(frontsheet!$B$11,years!$A$1:$B$12,2,FALSE),FALSE)</f>
        <v>3.34</v>
      </c>
      <c r="F224" s="9"/>
      <c r="G224" s="9"/>
      <c r="H224" s="9"/>
      <c r="I224" s="21"/>
      <c r="M224" t="s">
        <v>233</v>
      </c>
      <c r="N224" t="str">
        <f>VLOOKUP(M224,class!A$1:B$370,2,FALSE)</f>
        <v>Shire district</v>
      </c>
      <c r="O224" s="22" t="str">
        <f>IFERROR(IFERROR(VLOOKUP(M224,classifications!$A$3:$B$340,2,FALSE),VLOOKUP(N224,'higher class'!$A$2:$B$33,2,FALSE)),"")</f>
        <v xml:space="preserve">Largely Rural (rural including hub towns 50-79%) </v>
      </c>
      <c r="P224" s="7">
        <f t="shared" si="20"/>
        <v>3.44</v>
      </c>
      <c r="Q224" s="49">
        <f t="shared" si="21"/>
        <v>36</v>
      </c>
      <c r="R224" s="49">
        <f t="shared" si="22"/>
        <v>36</v>
      </c>
      <c r="Z224" s="7"/>
    </row>
    <row r="225" spans="1:26" ht="14.4" x14ac:dyDescent="0.3">
      <c r="A225" s="22" t="s">
        <v>584</v>
      </c>
      <c r="B225" s="23" t="s">
        <v>125</v>
      </c>
      <c r="C225" s="22" t="str">
        <f>IFERROR(IFERROR(VLOOKUP(B225,classifications!$A$3:$B$330,2,FALSE),VLOOKUP(B225,'higher class'!$A$2:$B$33,2,FALSE)),"")</f>
        <v>Urban with Major Conurbation</v>
      </c>
      <c r="D225" s="22" t="str">
        <f>VLOOKUP(B225,region!$A$1:$B$344,2,FALSE)</f>
        <v>L</v>
      </c>
      <c r="E225" s="17">
        <f>VLOOKUP(B225,anxietyALL!$B$8:$N$431,VLOOKUP(frontsheet!$B$11,years!$A$1:$B$12,2,FALSE),FALSE)</f>
        <v>3.27</v>
      </c>
      <c r="F225" s="9"/>
      <c r="G225" s="9"/>
      <c r="H225" s="9"/>
      <c r="I225" s="21"/>
      <c r="M225" t="s">
        <v>234</v>
      </c>
      <c r="N225" t="str">
        <f>VLOOKUP(M225,class!A$1:B$370,2,FALSE)</f>
        <v>Metropolitan district</v>
      </c>
      <c r="O225" s="22" t="str">
        <f>IFERROR(IFERROR(VLOOKUP(M225,classifications!$A$3:$B$340,2,FALSE),VLOOKUP(N225,'higher class'!$A$2:$B$33,2,FALSE)),"")</f>
        <v>Urban with Major Conurbation</v>
      </c>
      <c r="P225" s="7">
        <f t="shared" si="20"/>
        <v>3.19</v>
      </c>
      <c r="Q225" s="49">
        <f t="shared" si="21"/>
        <v>21</v>
      </c>
      <c r="R225" s="49">
        <f t="shared" si="22"/>
        <v>21</v>
      </c>
      <c r="Z225" s="7"/>
    </row>
    <row r="226" spans="1:26" ht="14.4" x14ac:dyDescent="0.3">
      <c r="A226" s="22" t="s">
        <v>585</v>
      </c>
      <c r="B226" s="23" t="s">
        <v>146</v>
      </c>
      <c r="C226" s="22" t="str">
        <f>IFERROR(IFERROR(VLOOKUP(B226,classifications!$A$3:$B$330,2,FALSE),VLOOKUP(B226,'higher class'!$A$2:$B$33,2,FALSE)),"")</f>
        <v>Urban with Major Conurbation</v>
      </c>
      <c r="D226" s="22" t="str">
        <f>VLOOKUP(B226,region!$A$1:$B$344,2,FALSE)</f>
        <v>L</v>
      </c>
      <c r="E226" s="17">
        <f>VLOOKUP(B226,anxietyALL!$B$8:$N$431,VLOOKUP(frontsheet!$B$11,years!$A$1:$B$12,2,FALSE),FALSE)</f>
        <v>3.8</v>
      </c>
      <c r="F226" s="9"/>
      <c r="G226" s="9"/>
      <c r="H226" s="9"/>
      <c r="I226" s="21"/>
      <c r="M226" t="s">
        <v>235</v>
      </c>
      <c r="N226" t="str">
        <f>VLOOKUP(M226,class!A$1:B$370,2,FALSE)</f>
        <v>Shire district</v>
      </c>
      <c r="O226" s="22" t="str">
        <f>IFERROR(IFERROR(VLOOKUP(M226,classifications!$A$3:$B$340,2,FALSE),VLOOKUP(N226,'higher class'!$A$2:$B$33,2,FALSE)),"")</f>
        <v xml:space="preserve">Mainly Rural (rural including hub towns &gt;=80%) </v>
      </c>
      <c r="P226" s="7">
        <f t="shared" si="20"/>
        <v>2.89</v>
      </c>
      <c r="Q226" s="49">
        <f t="shared" si="21"/>
        <v>10</v>
      </c>
      <c r="R226" s="49">
        <f t="shared" si="22"/>
        <v>10</v>
      </c>
      <c r="Z226" s="7"/>
    </row>
    <row r="227" spans="1:26" ht="14.4" x14ac:dyDescent="0.3">
      <c r="A227" s="22" t="s">
        <v>586</v>
      </c>
      <c r="B227" s="23" t="s">
        <v>147</v>
      </c>
      <c r="C227" s="22" t="str">
        <f>IFERROR(IFERROR(VLOOKUP(B227,classifications!$A$3:$B$330,2,FALSE),VLOOKUP(B227,'higher class'!$A$2:$B$33,2,FALSE)),"")</f>
        <v>Urban with Major Conurbation</v>
      </c>
      <c r="D227" s="22" t="str">
        <f>VLOOKUP(B227,region!$A$1:$B$344,2,FALSE)</f>
        <v>L</v>
      </c>
      <c r="E227" s="17">
        <f>VLOOKUP(B227,anxietyALL!$B$8:$N$431,VLOOKUP(frontsheet!$B$11,years!$A$1:$B$12,2,FALSE),FALSE)</f>
        <v>3.48</v>
      </c>
      <c r="F227" s="9"/>
      <c r="G227" s="9"/>
      <c r="H227" s="9"/>
      <c r="I227" s="21"/>
      <c r="M227" t="s">
        <v>236</v>
      </c>
      <c r="N227" t="str">
        <f>VLOOKUP(M227,class!A$1:B$370,2,FALSE)</f>
        <v>Shire district</v>
      </c>
      <c r="O227" s="22" t="str">
        <f>IFERROR(IFERROR(VLOOKUP(M227,classifications!$A$3:$B$340,2,FALSE),VLOOKUP(N227,'higher class'!$A$2:$B$33,2,FALSE)),"")</f>
        <v xml:space="preserve">Largely Rural (rural including hub towns 50-79%) </v>
      </c>
      <c r="P227" s="7">
        <f t="shared" si="20"/>
        <v>2.71</v>
      </c>
      <c r="Q227" s="49">
        <f t="shared" si="21"/>
        <v>9</v>
      </c>
      <c r="R227" s="49">
        <f t="shared" si="22"/>
        <v>9</v>
      </c>
      <c r="Z227" s="7"/>
    </row>
    <row r="228" spans="1:26" ht="14.4" x14ac:dyDescent="0.3">
      <c r="A228" s="22" t="s">
        <v>587</v>
      </c>
      <c r="B228" s="23" t="s">
        <v>154</v>
      </c>
      <c r="C228" s="22" t="str">
        <f>IFERROR(IFERROR(VLOOKUP(B228,classifications!$A$3:$B$330,2,FALSE),VLOOKUP(B228,'higher class'!$A$2:$B$33,2,FALSE)),"")</f>
        <v>Urban with Major Conurbation</v>
      </c>
      <c r="D228" s="22" t="str">
        <f>VLOOKUP(B228,region!$A$1:$B$344,2,FALSE)</f>
        <v>L</v>
      </c>
      <c r="E228" s="17">
        <f>VLOOKUP(B228,anxietyALL!$B$8:$N$431,VLOOKUP(frontsheet!$B$11,years!$A$1:$B$12,2,FALSE),FALSE)</f>
        <v>3.45</v>
      </c>
      <c r="F228" s="9"/>
      <c r="G228" s="9"/>
      <c r="H228" s="9"/>
      <c r="I228" s="21"/>
      <c r="M228" t="s">
        <v>237</v>
      </c>
      <c r="N228" t="str">
        <f>VLOOKUP(M228,class!A$1:B$370,2,FALSE)</f>
        <v>Metropolitan district</v>
      </c>
      <c r="O228" s="22" t="str">
        <f>IFERROR(IFERROR(VLOOKUP(M228,classifications!$A$3:$B$340,2,FALSE),VLOOKUP(N228,'higher class'!$A$2:$B$33,2,FALSE)),"")</f>
        <v>Urban with Minor Conurbation</v>
      </c>
      <c r="P228" s="7">
        <f t="shared" si="20"/>
        <v>3.28</v>
      </c>
      <c r="Q228" s="49">
        <f t="shared" si="21"/>
        <v>5</v>
      </c>
      <c r="R228" s="49">
        <f t="shared" si="22"/>
        <v>5</v>
      </c>
      <c r="Z228" s="7"/>
    </row>
    <row r="229" spans="1:26" ht="14.4" x14ac:dyDescent="0.3">
      <c r="A229" s="22" t="s">
        <v>588</v>
      </c>
      <c r="B229" s="23" t="s">
        <v>159</v>
      </c>
      <c r="C229" s="22" t="str">
        <f>IFERROR(IFERROR(VLOOKUP(B229,classifications!$A$3:$B$330,2,FALSE),VLOOKUP(B229,'higher class'!$A$2:$B$33,2,FALSE)),"")</f>
        <v>Urban with Major Conurbation</v>
      </c>
      <c r="D229" s="22" t="str">
        <f>VLOOKUP(B229,region!$A$1:$B$344,2,FALSE)</f>
        <v>L</v>
      </c>
      <c r="E229" s="17">
        <f>VLOOKUP(B229,anxietyALL!$B$8:$N$431,VLOOKUP(frontsheet!$B$11,years!$A$1:$B$12,2,FALSE),FALSE)</f>
        <v>3.58</v>
      </c>
      <c r="F229" s="9"/>
      <c r="G229" s="9"/>
      <c r="H229" s="9"/>
      <c r="I229" s="21"/>
      <c r="M229" t="s">
        <v>238</v>
      </c>
      <c r="N229" t="str">
        <f>VLOOKUP(M229,class!A$1:B$370,2,FALSE)</f>
        <v>Unitary authority</v>
      </c>
      <c r="O229" s="22" t="str">
        <f>IFERROR(IFERROR(VLOOKUP(M229,classifications!$A$3:$B$340,2,FALSE),VLOOKUP(N229,'higher class'!$A$2:$B$33,2,FALSE)),"")</f>
        <v xml:space="preserve">Largely Rural (rural including hub towns 50-79%) </v>
      </c>
      <c r="P229" s="7">
        <f t="shared" si="20"/>
        <v>2.7</v>
      </c>
      <c r="Q229" s="49">
        <f t="shared" si="21"/>
        <v>8</v>
      </c>
      <c r="R229" s="49">
        <f t="shared" si="22"/>
        <v>8</v>
      </c>
      <c r="Z229" s="7"/>
    </row>
    <row r="230" spans="1:26" ht="14.4" x14ac:dyDescent="0.3">
      <c r="A230" s="22" t="s">
        <v>589</v>
      </c>
      <c r="B230" s="23" t="s">
        <v>183</v>
      </c>
      <c r="C230" s="22" t="str">
        <f>IFERROR(IFERROR(VLOOKUP(B230,classifications!$A$3:$B$330,2,FALSE),VLOOKUP(B230,'higher class'!$A$2:$B$33,2,FALSE)),"")</f>
        <v>Urban with Major Conurbation</v>
      </c>
      <c r="D230" s="22" t="str">
        <f>VLOOKUP(B230,region!$A$1:$B$344,2,FALSE)</f>
        <v>L</v>
      </c>
      <c r="E230" s="17">
        <f>VLOOKUP(B230,anxietyALL!$B$8:$N$431,VLOOKUP(frontsheet!$B$11,years!$A$1:$B$12,2,FALSE),FALSE)</f>
        <v>1.86</v>
      </c>
      <c r="F230" s="9"/>
      <c r="G230" s="9"/>
      <c r="H230" s="9"/>
      <c r="I230" s="9"/>
      <c r="M230" t="s">
        <v>239</v>
      </c>
      <c r="N230" t="str">
        <f>VLOOKUP(M230,class!A$1:B$370,2,FALSE)</f>
        <v>Unitary authority</v>
      </c>
      <c r="O230" s="22" t="str">
        <f>IFERROR(IFERROR(VLOOKUP(M230,classifications!$A$3:$B$340,2,FALSE),VLOOKUP(N230,'higher class'!$A$2:$B$33,2,FALSE)),"")</f>
        <v>Urban with City and Town</v>
      </c>
      <c r="P230" s="7">
        <f t="shared" si="20"/>
        <v>3.28</v>
      </c>
      <c r="Q230" s="49">
        <f t="shared" si="21"/>
        <v>42</v>
      </c>
      <c r="R230" s="49">
        <f t="shared" si="22"/>
        <v>42</v>
      </c>
      <c r="Z230" s="7"/>
    </row>
    <row r="231" spans="1:26" ht="14.4" x14ac:dyDescent="0.3">
      <c r="A231" s="22" t="s">
        <v>590</v>
      </c>
      <c r="B231" s="23" t="s">
        <v>258</v>
      </c>
      <c r="C231" s="22" t="str">
        <f>IFERROR(IFERROR(VLOOKUP(B231,classifications!$A$3:$B$330,2,FALSE),VLOOKUP(B231,'higher class'!$A$2:$B$33,2,FALSE)),"")</f>
        <v>Urban with Major Conurbation</v>
      </c>
      <c r="D231" s="22" t="str">
        <f>VLOOKUP(B231,region!$A$1:$B$344,2,FALSE)</f>
        <v>L</v>
      </c>
      <c r="E231" s="17">
        <f>VLOOKUP(B231,anxietyALL!$B$8:$N$431,VLOOKUP(frontsheet!$B$11,years!$A$1:$B$12,2,FALSE),FALSE)</f>
        <v>3.82</v>
      </c>
      <c r="F231" s="9"/>
      <c r="G231" s="9"/>
      <c r="H231" s="9"/>
      <c r="I231" s="21"/>
      <c r="M231" t="s">
        <v>240</v>
      </c>
      <c r="N231" t="str">
        <f>VLOOKUP(M231,class!A$1:B$370,2,FALSE)</f>
        <v>Metropolitan district</v>
      </c>
      <c r="O231" s="22" t="str">
        <f>IFERROR(IFERROR(VLOOKUP(M231,classifications!$A$3:$B$340,2,FALSE),VLOOKUP(N231,'higher class'!$A$2:$B$33,2,FALSE)),"")</f>
        <v>Urban with Major Conurbation</v>
      </c>
      <c r="P231" s="7">
        <f t="shared" si="20"/>
        <v>3.02</v>
      </c>
      <c r="Q231" s="49">
        <f t="shared" si="21"/>
        <v>12</v>
      </c>
      <c r="R231" s="49">
        <f t="shared" si="22"/>
        <v>12</v>
      </c>
      <c r="Z231" s="7"/>
    </row>
    <row r="232" spans="1:26" ht="14.4" x14ac:dyDescent="0.3">
      <c r="A232" s="22" t="s">
        <v>591</v>
      </c>
      <c r="B232" s="23" t="s">
        <v>292</v>
      </c>
      <c r="C232" s="22" t="str">
        <f>IFERROR(IFERROR(VLOOKUP(B232,classifications!$A$3:$B$330,2,FALSE),VLOOKUP(B232,'higher class'!$A$2:$B$33,2,FALSE)),"")</f>
        <v>Urban with Major Conurbation</v>
      </c>
      <c r="D232" s="22" t="str">
        <f>VLOOKUP(B232,region!$A$1:$B$344,2,FALSE)</f>
        <v>L</v>
      </c>
      <c r="E232" s="17">
        <f>VLOOKUP(B232,anxietyALL!$B$8:$N$431,VLOOKUP(frontsheet!$B$11,years!$A$1:$B$12,2,FALSE),FALSE)</f>
        <v>3.26</v>
      </c>
      <c r="F232" s="9"/>
      <c r="G232" s="9"/>
      <c r="H232" s="9"/>
      <c r="I232" s="21"/>
      <c r="M232" t="s">
        <v>1032</v>
      </c>
      <c r="N232" t="str">
        <f>VLOOKUP(M232,class!A$1:B$370,2,FALSE)</f>
        <v>Shire district</v>
      </c>
      <c r="O232" s="22" t="str">
        <f>IFERROR(IFERROR(VLOOKUP(M232,classifications!$A$3:$B$340,2,FALSE),VLOOKUP(N232,'higher class'!$A$2:$B$33,2,FALSE)),"")</f>
        <v xml:space="preserve">Largely Rural (rural including hub towns 50-79%) </v>
      </c>
      <c r="P232" s="7">
        <f t="shared" si="20"/>
        <v>2.69</v>
      </c>
      <c r="Q232" s="49">
        <f t="shared" si="21"/>
        <v>6</v>
      </c>
      <c r="R232" s="49">
        <f t="shared" si="22"/>
        <v>6</v>
      </c>
      <c r="Z232" s="7"/>
    </row>
    <row r="233" spans="1:26" ht="14.4" x14ac:dyDescent="0.3">
      <c r="A233" s="22" t="s">
        <v>592</v>
      </c>
      <c r="B233" s="23" t="s">
        <v>300</v>
      </c>
      <c r="C233" s="22" t="str">
        <f>IFERROR(IFERROR(VLOOKUP(B233,classifications!$A$3:$B$330,2,FALSE),VLOOKUP(B233,'higher class'!$A$2:$B$33,2,FALSE)),"")</f>
        <v>Urban with Major Conurbation</v>
      </c>
      <c r="D233" s="22" t="str">
        <f>VLOOKUP(B233,region!$A$1:$B$344,2,FALSE)</f>
        <v>L</v>
      </c>
      <c r="E233" s="17">
        <f>VLOOKUP(B233,anxietyALL!$B$8:$N$431,VLOOKUP(frontsheet!$B$11,years!$A$1:$B$12,2,FALSE),FALSE)</f>
        <v>3.44</v>
      </c>
      <c r="F233" s="9"/>
      <c r="G233" s="9"/>
      <c r="H233" s="9"/>
      <c r="I233" s="21"/>
      <c r="M233" t="s">
        <v>242</v>
      </c>
      <c r="N233" t="str">
        <f>VLOOKUP(M233,class!A$1:B$370,2,FALSE)</f>
        <v>Shire district</v>
      </c>
      <c r="O233" s="22" t="str">
        <f>IFERROR(IFERROR(VLOOKUP(M233,classifications!$A$3:$B$340,2,FALSE),VLOOKUP(N233,'higher class'!$A$2:$B$33,2,FALSE)),"")</f>
        <v xml:space="preserve">Largely Rural (rural including hub towns 50-79%) </v>
      </c>
      <c r="P233" s="7">
        <f t="shared" si="20"/>
        <v>3.39</v>
      </c>
      <c r="Q233" s="49">
        <f t="shared" si="21"/>
        <v>33</v>
      </c>
      <c r="R233" s="49">
        <f t="shared" si="22"/>
        <v>33</v>
      </c>
      <c r="Z233" s="7"/>
    </row>
    <row r="234" spans="1:26" ht="14.4" x14ac:dyDescent="0.3">
      <c r="A234" s="22" t="s">
        <v>593</v>
      </c>
      <c r="B234" s="23" t="s">
        <v>316</v>
      </c>
      <c r="C234" s="22" t="str">
        <f>IFERROR(IFERROR(VLOOKUP(B234,classifications!$A$3:$B$330,2,FALSE),VLOOKUP(B234,'higher class'!$A$2:$B$33,2,FALSE)),"")</f>
        <v>Urban with Major Conurbation</v>
      </c>
      <c r="D234" s="22" t="str">
        <f>VLOOKUP(B234,region!$A$1:$B$344,2,FALSE)</f>
        <v>L</v>
      </c>
      <c r="E234" s="17">
        <f>VLOOKUP(B234,anxietyALL!$B$8:$N$431,VLOOKUP(frontsheet!$B$11,years!$A$1:$B$12,2,FALSE),FALSE)</f>
        <v>3.73</v>
      </c>
      <c r="F234" s="9"/>
      <c r="G234" s="9"/>
      <c r="H234" s="9"/>
      <c r="I234" s="21"/>
      <c r="M234" t="s">
        <v>243</v>
      </c>
      <c r="N234" t="str">
        <f>VLOOKUP(M234,class!A$1:B$370,2,FALSE)</f>
        <v>Shire district</v>
      </c>
      <c r="O234" s="22" t="str">
        <f>IFERROR(IFERROR(VLOOKUP(M234,classifications!$A$3:$B$340,2,FALSE),VLOOKUP(N234,'higher class'!$A$2:$B$33,2,FALSE)),"")</f>
        <v>Urban with Significant Rural (rural including hub towns 26-49%)</v>
      </c>
      <c r="P234" s="7">
        <f t="shared" si="20"/>
        <v>2.72</v>
      </c>
      <c r="Q234" s="49">
        <f t="shared" si="21"/>
        <v>6</v>
      </c>
      <c r="R234" s="49">
        <f t="shared" si="22"/>
        <v>6</v>
      </c>
      <c r="Z234" s="7"/>
    </row>
    <row r="235" spans="1:26" ht="14.4" x14ac:dyDescent="0.3">
      <c r="A235" s="22" t="s">
        <v>594</v>
      </c>
      <c r="B235" s="23" t="s">
        <v>15</v>
      </c>
      <c r="C235" s="22" t="str">
        <f>IFERROR(IFERROR(VLOOKUP(B235,classifications!$A$3:$B$330,2,FALSE),VLOOKUP(B235,'higher class'!$A$2:$B$33,2,FALSE)),"")</f>
        <v>Urban with Major Conurbation</v>
      </c>
      <c r="D235" s="22" t="str">
        <f>VLOOKUP(B235,region!$A$1:$B$344,2,FALSE)</f>
        <v>L</v>
      </c>
      <c r="E235" s="17">
        <f>VLOOKUP(B235,anxietyALL!$B$8:$N$431,VLOOKUP(frontsheet!$B$11,years!$A$1:$B$12,2,FALSE),FALSE)</f>
        <v>2.98</v>
      </c>
      <c r="F235" s="9"/>
      <c r="G235" s="9"/>
      <c r="H235" s="9"/>
      <c r="I235" s="21"/>
      <c r="M235" t="s">
        <v>244</v>
      </c>
      <c r="N235" t="str">
        <f>VLOOKUP(M235,class!A$1:B$370,2,FALSE)</f>
        <v>Unitary authority</v>
      </c>
      <c r="O235" s="22" t="str">
        <f>IFERROR(IFERROR(VLOOKUP(M235,classifications!$A$3:$B$340,2,FALSE),VLOOKUP(N235,'higher class'!$A$2:$B$33,2,FALSE)),"")</f>
        <v>Urban with City and Town</v>
      </c>
      <c r="P235" s="7">
        <f t="shared" si="20"/>
        <v>3.14</v>
      </c>
      <c r="Q235" s="49">
        <f t="shared" si="21"/>
        <v>30</v>
      </c>
      <c r="R235" s="49">
        <f t="shared" si="22"/>
        <v>30</v>
      </c>
      <c r="Z235" s="7"/>
    </row>
    <row r="236" spans="1:26" ht="14.4" x14ac:dyDescent="0.3">
      <c r="A236" s="22" t="s">
        <v>595</v>
      </c>
      <c r="B236" s="23" t="s">
        <v>17</v>
      </c>
      <c r="C236" s="22" t="str">
        <f>IFERROR(IFERROR(VLOOKUP(B236,classifications!$A$3:$B$330,2,FALSE),VLOOKUP(B236,'higher class'!$A$2:$B$33,2,FALSE)),"")</f>
        <v>Urban with Major Conurbation</v>
      </c>
      <c r="D236" s="22" t="str">
        <f>VLOOKUP(B236,region!$A$1:$B$344,2,FALSE)</f>
        <v>L</v>
      </c>
      <c r="E236" s="17">
        <f>VLOOKUP(B236,anxietyALL!$B$8:$N$431,VLOOKUP(frontsheet!$B$11,years!$A$1:$B$12,2,FALSE),FALSE)</f>
        <v>3.33</v>
      </c>
      <c r="F236" s="9"/>
      <c r="G236" s="9"/>
      <c r="H236" s="9"/>
      <c r="I236" s="21"/>
      <c r="M236" t="s">
        <v>245</v>
      </c>
      <c r="N236" t="str">
        <f>VLOOKUP(M236,class!A$1:B$370,2,FALSE)</f>
        <v>Shire district</v>
      </c>
      <c r="O236" s="22" t="str">
        <f>IFERROR(IFERROR(VLOOKUP(M236,classifications!$A$3:$B$340,2,FALSE),VLOOKUP(N236,'higher class'!$A$2:$B$33,2,FALSE)),"")</f>
        <v xml:space="preserve">Mainly Rural (rural including hub towns &gt;=80%) </v>
      </c>
      <c r="P236" s="7">
        <f t="shared" si="20"/>
        <v>3.61</v>
      </c>
      <c r="Q236" s="49">
        <f t="shared" si="21"/>
        <v>35</v>
      </c>
      <c r="R236" s="49">
        <f t="shared" si="22"/>
        <v>35</v>
      </c>
      <c r="Z236" s="7"/>
    </row>
    <row r="237" spans="1:26" ht="14.4" x14ac:dyDescent="0.3">
      <c r="A237" s="22" t="s">
        <v>596</v>
      </c>
      <c r="B237" s="23" t="s">
        <v>25</v>
      </c>
      <c r="C237" s="22" t="str">
        <f>IFERROR(IFERROR(VLOOKUP(B237,classifications!$A$3:$B$330,2,FALSE),VLOOKUP(B237,'higher class'!$A$2:$B$33,2,FALSE)),"")</f>
        <v>Urban with Major Conurbation</v>
      </c>
      <c r="D237" s="22" t="str">
        <f>VLOOKUP(B237,region!$A$1:$B$344,2,FALSE)</f>
        <v>L</v>
      </c>
      <c r="E237" s="17">
        <f>VLOOKUP(B237,anxietyALL!$B$8:$N$431,VLOOKUP(frontsheet!$B$11,years!$A$1:$B$12,2,FALSE),FALSE)</f>
        <v>3.08</v>
      </c>
      <c r="F237" s="9"/>
      <c r="G237" s="9"/>
      <c r="H237" s="9"/>
      <c r="I237" s="21"/>
      <c r="M237" t="s">
        <v>246</v>
      </c>
      <c r="N237" t="str">
        <f>VLOOKUP(M237,class!A$1:B$370,2,FALSE)</f>
        <v>Shire district</v>
      </c>
      <c r="O237" s="22" t="str">
        <f>IFERROR(IFERROR(VLOOKUP(M237,classifications!$A$3:$B$340,2,FALSE),VLOOKUP(N237,'higher class'!$A$2:$B$33,2,FALSE)),"")</f>
        <v xml:space="preserve">Largely Rural (rural including hub towns 50-79%) </v>
      </c>
      <c r="P237" s="7">
        <f t="shared" si="20"/>
        <v>2.4700000000000002</v>
      </c>
      <c r="Q237" s="49">
        <f t="shared" si="21"/>
        <v>2</v>
      </c>
      <c r="R237" s="49">
        <f t="shared" si="22"/>
        <v>2</v>
      </c>
      <c r="Z237" s="7"/>
    </row>
    <row r="238" spans="1:26" ht="14.4" x14ac:dyDescent="0.3">
      <c r="A238" s="22" t="s">
        <v>597</v>
      </c>
      <c r="B238" s="23" t="s">
        <v>38</v>
      </c>
      <c r="C238" s="22" t="str">
        <f>IFERROR(IFERROR(VLOOKUP(B238,classifications!$A$3:$B$330,2,FALSE),VLOOKUP(B238,'higher class'!$A$2:$B$33,2,FALSE)),"")</f>
        <v>Urban with Major Conurbation</v>
      </c>
      <c r="D238" s="22" t="str">
        <f>VLOOKUP(B238,region!$A$1:$B$344,2,FALSE)</f>
        <v>L</v>
      </c>
      <c r="E238" s="17">
        <f>VLOOKUP(B238,anxietyALL!$B$8:$N$431,VLOOKUP(frontsheet!$B$11,years!$A$1:$B$12,2,FALSE),FALSE)</f>
        <v>3.82</v>
      </c>
      <c r="F238" s="9"/>
      <c r="G238" s="9"/>
      <c r="H238" s="9"/>
      <c r="I238" s="21"/>
      <c r="M238" t="s">
        <v>247</v>
      </c>
      <c r="N238" t="str">
        <f>VLOOKUP(M238,class!A$1:B$370,2,FALSE)</f>
        <v>Shire district</v>
      </c>
      <c r="O238" s="22" t="str">
        <f>IFERROR(IFERROR(VLOOKUP(M238,classifications!$A$3:$B$340,2,FALSE),VLOOKUP(N238,'higher class'!$A$2:$B$33,2,FALSE)),"")</f>
        <v xml:space="preserve">Largely Rural (rural including hub towns 50-79%) </v>
      </c>
      <c r="P238" s="7">
        <f t="shared" si="20"/>
        <v>2.98</v>
      </c>
      <c r="Q238" s="49">
        <f t="shared" si="21"/>
        <v>17</v>
      </c>
      <c r="R238" s="49">
        <f t="shared" si="22"/>
        <v>17</v>
      </c>
      <c r="Z238" s="7"/>
    </row>
    <row r="239" spans="1:26" ht="14.4" x14ac:dyDescent="0.3">
      <c r="A239" s="22" t="s">
        <v>598</v>
      </c>
      <c r="B239" s="23" t="s">
        <v>43</v>
      </c>
      <c r="C239" s="22" t="str">
        <f>IFERROR(IFERROR(VLOOKUP(B239,classifications!$A$3:$B$330,2,FALSE),VLOOKUP(B239,'higher class'!$A$2:$B$33,2,FALSE)),"")</f>
        <v>Urban with Major Conurbation</v>
      </c>
      <c r="D239" s="22" t="str">
        <f>VLOOKUP(B239,region!$A$1:$B$344,2,FALSE)</f>
        <v>L</v>
      </c>
      <c r="E239" s="17">
        <f>VLOOKUP(B239,anxietyALL!$B$8:$N$431,VLOOKUP(frontsheet!$B$11,years!$A$1:$B$12,2,FALSE),FALSE)</f>
        <v>3.38</v>
      </c>
      <c r="F239" s="9"/>
      <c r="G239" s="9"/>
      <c r="H239" s="9"/>
      <c r="I239" s="21"/>
      <c r="M239" t="s">
        <v>248</v>
      </c>
      <c r="N239" t="str">
        <f>VLOOKUP(M239,class!A$1:B$370,2,FALSE)</f>
        <v>Shire district</v>
      </c>
      <c r="O239" s="22" t="str">
        <f>IFERROR(IFERROR(VLOOKUP(M239,classifications!$A$3:$B$340,2,FALSE),VLOOKUP(N239,'higher class'!$A$2:$B$33,2,FALSE)),"")</f>
        <v xml:space="preserve">Mainly Rural (rural including hub towns &gt;=80%) </v>
      </c>
      <c r="P239" s="7">
        <f t="shared" si="20"/>
        <v>3.37</v>
      </c>
      <c r="Q239" s="49">
        <f t="shared" si="21"/>
        <v>31</v>
      </c>
      <c r="R239" s="49">
        <f t="shared" si="22"/>
        <v>31</v>
      </c>
      <c r="Z239" s="7"/>
    </row>
    <row r="240" spans="1:26" ht="14.4" x14ac:dyDescent="0.3">
      <c r="A240" s="22" t="s">
        <v>599</v>
      </c>
      <c r="B240" s="23" t="s">
        <v>78</v>
      </c>
      <c r="C240" s="22" t="str">
        <f>IFERROR(IFERROR(VLOOKUP(B240,classifications!$A$3:$B$330,2,FALSE),VLOOKUP(B240,'higher class'!$A$2:$B$33,2,FALSE)),"")</f>
        <v>Urban with Major Conurbation</v>
      </c>
      <c r="D240" s="22" t="str">
        <f>VLOOKUP(B240,region!$A$1:$B$344,2,FALSE)</f>
        <v>L</v>
      </c>
      <c r="E240" s="17">
        <f>VLOOKUP(B240,anxietyALL!$B$8:$N$431,VLOOKUP(frontsheet!$B$11,years!$A$1:$B$12,2,FALSE),FALSE)</f>
        <v>3.95</v>
      </c>
      <c r="F240" s="9"/>
      <c r="G240" s="9"/>
      <c r="H240" s="9"/>
      <c r="I240" s="21"/>
      <c r="M240" t="s">
        <v>249</v>
      </c>
      <c r="N240" t="str">
        <f>VLOOKUP(M240,class!A$1:B$370,2,FALSE)</f>
        <v>Shire district</v>
      </c>
      <c r="O240" s="22" t="str">
        <f>IFERROR(IFERROR(VLOOKUP(M240,classifications!$A$3:$B$340,2,FALSE),VLOOKUP(N240,'higher class'!$A$2:$B$33,2,FALSE)),"")</f>
        <v xml:space="preserve">Mainly Rural (rural including hub towns &gt;=80%) </v>
      </c>
      <c r="P240" s="7">
        <f t="shared" si="20"/>
        <v>3.35</v>
      </c>
      <c r="Q240" s="49">
        <f t="shared" si="21"/>
        <v>29</v>
      </c>
      <c r="R240" s="49">
        <f t="shared" si="22"/>
        <v>29</v>
      </c>
      <c r="Z240" s="7"/>
    </row>
    <row r="241" spans="1:26" ht="14.4" x14ac:dyDescent="0.3">
      <c r="A241" s="22" t="s">
        <v>600</v>
      </c>
      <c r="B241" s="23" t="s">
        <v>88</v>
      </c>
      <c r="C241" s="22" t="str">
        <f>IFERROR(IFERROR(VLOOKUP(B241,classifications!$A$3:$B$330,2,FALSE),VLOOKUP(B241,'higher class'!$A$2:$B$33,2,FALSE)),"")</f>
        <v>Urban with Major Conurbation</v>
      </c>
      <c r="D241" s="22" t="str">
        <f>VLOOKUP(B241,region!$A$1:$B$344,2,FALSE)</f>
        <v>L</v>
      </c>
      <c r="E241" s="17">
        <f>VLOOKUP(B241,anxietyALL!$B$8:$N$431,VLOOKUP(frontsheet!$B$11,years!$A$1:$B$12,2,FALSE),FALSE)</f>
        <v>3.64</v>
      </c>
      <c r="F241" s="9"/>
      <c r="G241" s="9"/>
      <c r="H241" s="9"/>
      <c r="I241" s="21"/>
      <c r="M241" t="s">
        <v>251</v>
      </c>
      <c r="N241" t="str">
        <f>VLOOKUP(M241,class!A$1:B$370,2,FALSE)</f>
        <v>Shire district</v>
      </c>
      <c r="O241" s="22" t="str">
        <f>IFERROR(IFERROR(VLOOKUP(M241,classifications!$A$3:$B$340,2,FALSE),VLOOKUP(N241,'higher class'!$A$2:$B$33,2,FALSE)),"")</f>
        <v xml:space="preserve">Mainly Rural (rural including hub towns &gt;=80%) </v>
      </c>
      <c r="P241" s="7">
        <f t="shared" ref="P241:P304" si="23">VLOOKUP($M241,$B$7:$E$430,4,FALSE)</f>
        <v>3.21</v>
      </c>
      <c r="Q241" s="49">
        <f t="shared" si="21"/>
        <v>24</v>
      </c>
      <c r="R241" s="49">
        <f t="shared" si="22"/>
        <v>24</v>
      </c>
      <c r="Z241" s="7"/>
    </row>
    <row r="242" spans="1:26" ht="14.4" x14ac:dyDescent="0.3">
      <c r="A242" s="22" t="s">
        <v>601</v>
      </c>
      <c r="B242" s="23" t="s">
        <v>102</v>
      </c>
      <c r="C242" s="22" t="str">
        <f>IFERROR(IFERROR(VLOOKUP(B242,classifications!$A$3:$B$330,2,FALSE),VLOOKUP(B242,'higher class'!$A$2:$B$33,2,FALSE)),"")</f>
        <v>Urban with Major Conurbation</v>
      </c>
      <c r="D242" s="22" t="str">
        <f>VLOOKUP(B242,region!$A$1:$B$344,2,FALSE)</f>
        <v>L</v>
      </c>
      <c r="E242" s="17">
        <f>VLOOKUP(B242,anxietyALL!$B$8:$N$431,VLOOKUP(frontsheet!$B$11,years!$A$1:$B$12,2,FALSE),FALSE)</f>
        <v>2.33</v>
      </c>
      <c r="F242" s="9"/>
      <c r="G242" s="9"/>
      <c r="H242" s="9"/>
      <c r="I242" s="21"/>
      <c r="M242" t="s">
        <v>252</v>
      </c>
      <c r="N242" t="str">
        <f>VLOOKUP(M242,class!A$1:B$370,2,FALSE)</f>
        <v>Shire district</v>
      </c>
      <c r="O242" s="22" t="str">
        <f>IFERROR(IFERROR(VLOOKUP(M242,classifications!$A$3:$B$340,2,FALSE),VLOOKUP(N242,'higher class'!$A$2:$B$33,2,FALSE)),"")</f>
        <v>Urban with City and Town</v>
      </c>
      <c r="P242" s="7">
        <f t="shared" si="23"/>
        <v>3.34</v>
      </c>
      <c r="Q242" s="49">
        <f t="shared" si="21"/>
        <v>52</v>
      </c>
      <c r="R242" s="49">
        <f t="shared" si="22"/>
        <v>52</v>
      </c>
      <c r="Z242" s="7"/>
    </row>
    <row r="243" spans="1:26" ht="14.4" x14ac:dyDescent="0.3">
      <c r="A243" s="22" t="s">
        <v>602</v>
      </c>
      <c r="B243" s="23" t="s">
        <v>118</v>
      </c>
      <c r="C243" s="22" t="str">
        <f>IFERROR(IFERROR(VLOOKUP(B243,classifications!$A$3:$B$330,2,FALSE),VLOOKUP(B243,'higher class'!$A$2:$B$33,2,FALSE)),"")</f>
        <v>Urban with Major Conurbation</v>
      </c>
      <c r="D243" s="22" t="str">
        <f>VLOOKUP(B243,region!$A$1:$B$344,2,FALSE)</f>
        <v>L</v>
      </c>
      <c r="E243" s="17">
        <f>VLOOKUP(B243,anxietyALL!$B$8:$N$431,VLOOKUP(frontsheet!$B$11,years!$A$1:$B$12,2,FALSE),FALSE)</f>
        <v>3.39</v>
      </c>
      <c r="F243" s="9"/>
      <c r="G243" s="9"/>
      <c r="H243" s="9"/>
      <c r="I243" s="21"/>
      <c r="M243" t="s">
        <v>253</v>
      </c>
      <c r="N243" t="str">
        <f>VLOOKUP(M243,class!A$1:B$370,2,FALSE)</f>
        <v>Shire district</v>
      </c>
      <c r="O243" s="22" t="str">
        <f>IFERROR(IFERROR(VLOOKUP(M243,classifications!$A$3:$B$340,2,FALSE),VLOOKUP(N243,'higher class'!$A$2:$B$33,2,FALSE)),"")</f>
        <v xml:space="preserve">Largely Rural (rural including hub towns 50-79%) </v>
      </c>
      <c r="P243" s="7">
        <f t="shared" si="23"/>
        <v>2.95</v>
      </c>
      <c r="Q243" s="49">
        <f t="shared" si="21"/>
        <v>16</v>
      </c>
      <c r="R243" s="49">
        <f t="shared" si="22"/>
        <v>16</v>
      </c>
      <c r="Z243" s="7"/>
    </row>
    <row r="244" spans="1:26" ht="14.4" x14ac:dyDescent="0.3">
      <c r="A244" s="22" t="s">
        <v>603</v>
      </c>
      <c r="B244" s="23" t="s">
        <v>128</v>
      </c>
      <c r="C244" s="22" t="str">
        <f>IFERROR(IFERROR(VLOOKUP(B244,classifications!$A$3:$B$330,2,FALSE),VLOOKUP(B244,'higher class'!$A$2:$B$33,2,FALSE)),"")</f>
        <v>Urban with Major Conurbation</v>
      </c>
      <c r="D244" s="22" t="str">
        <f>VLOOKUP(B244,region!$A$1:$B$344,2,FALSE)</f>
        <v>L</v>
      </c>
      <c r="E244" s="17">
        <f>VLOOKUP(B244,anxietyALL!$B$8:$N$431,VLOOKUP(frontsheet!$B$11,years!$A$1:$B$12,2,FALSE),FALSE)</f>
        <v>3.5</v>
      </c>
      <c r="F244" s="9"/>
      <c r="G244" s="9"/>
      <c r="H244" s="9"/>
      <c r="I244" s="21"/>
      <c r="M244" t="s">
        <v>254</v>
      </c>
      <c r="N244" t="str">
        <f>VLOOKUP(M244,class!A$1:B$370,2,FALSE)</f>
        <v>Shire district</v>
      </c>
      <c r="O244" s="22" t="str">
        <f>IFERROR(IFERROR(VLOOKUP(M244,classifications!$A$3:$B$340,2,FALSE),VLOOKUP(N244,'higher class'!$A$2:$B$33,2,FALSE)),"")</f>
        <v>Urban with Significant Rural (rural including hub towns 26-49%)</v>
      </c>
      <c r="P244" s="7">
        <f t="shared" si="23"/>
        <v>3.5</v>
      </c>
      <c r="Q244" s="49">
        <f t="shared" si="21"/>
        <v>42</v>
      </c>
      <c r="R244" s="49">
        <f t="shared" si="22"/>
        <v>42</v>
      </c>
      <c r="Z244" s="7"/>
    </row>
    <row r="245" spans="1:26" ht="14.4" x14ac:dyDescent="0.3">
      <c r="A245" s="22" t="s">
        <v>604</v>
      </c>
      <c r="B245" s="23" t="s">
        <v>133</v>
      </c>
      <c r="C245" s="22" t="str">
        <f>IFERROR(IFERROR(VLOOKUP(B245,classifications!$A$3:$B$330,2,FALSE),VLOOKUP(B245,'higher class'!$A$2:$B$33,2,FALSE)),"")</f>
        <v>Urban with Major Conurbation</v>
      </c>
      <c r="D245" s="22" t="str">
        <f>VLOOKUP(B245,region!$A$1:$B$344,2,FALSE)</f>
        <v>L</v>
      </c>
      <c r="E245" s="17">
        <f>VLOOKUP(B245,anxietyALL!$B$8:$N$431,VLOOKUP(frontsheet!$B$11,years!$A$1:$B$12,2,FALSE),FALSE)</f>
        <v>3.18</v>
      </c>
      <c r="F245" s="9"/>
      <c r="G245" s="9"/>
      <c r="H245" s="9"/>
      <c r="I245" s="21"/>
      <c r="M245" t="s">
        <v>255</v>
      </c>
      <c r="N245" t="str">
        <f>VLOOKUP(M245,class!A$1:B$370,2,FALSE)</f>
        <v>Metropolitan district</v>
      </c>
      <c r="O245" s="22" t="str">
        <f>IFERROR(IFERROR(VLOOKUP(M245,classifications!$A$3:$B$340,2,FALSE),VLOOKUP(N245,'higher class'!$A$2:$B$33,2,FALSE)),"")</f>
        <v>Urban with Major Conurbation</v>
      </c>
      <c r="P245" s="7">
        <f t="shared" si="23"/>
        <v>3.3</v>
      </c>
      <c r="Q245" s="49">
        <f t="shared" si="21"/>
        <v>27</v>
      </c>
      <c r="R245" s="49">
        <f t="shared" si="22"/>
        <v>27</v>
      </c>
      <c r="Z245" s="7"/>
    </row>
    <row r="246" spans="1:26" ht="14.4" x14ac:dyDescent="0.3">
      <c r="A246" s="22" t="s">
        <v>605</v>
      </c>
      <c r="B246" s="23" t="s">
        <v>137</v>
      </c>
      <c r="C246" s="22" t="str">
        <f>IFERROR(IFERROR(VLOOKUP(B246,classifications!$A$3:$B$330,2,FALSE),VLOOKUP(B246,'higher class'!$A$2:$B$33,2,FALSE)),"")</f>
        <v>Urban with Major Conurbation</v>
      </c>
      <c r="D246" s="22" t="str">
        <f>VLOOKUP(B246,region!$A$1:$B$344,2,FALSE)</f>
        <v>L</v>
      </c>
      <c r="E246" s="17">
        <f>VLOOKUP(B246,anxietyALL!$B$8:$N$431,VLOOKUP(frontsheet!$B$11,years!$A$1:$B$12,2,FALSE),FALSE)</f>
        <v>3</v>
      </c>
      <c r="F246" s="9"/>
      <c r="G246" s="9"/>
      <c r="H246" s="9"/>
      <c r="I246" s="21"/>
      <c r="M246" t="s">
        <v>256</v>
      </c>
      <c r="N246" t="str">
        <f>VLOOKUP(M246,class!A$1:B$370,2,FALSE)</f>
        <v>Unitary authority</v>
      </c>
      <c r="O246" s="22" t="str">
        <f>IFERROR(IFERROR(VLOOKUP(M246,classifications!$A$3:$B$340,2,FALSE),VLOOKUP(N246,'higher class'!$A$2:$B$33,2,FALSE)),"")</f>
        <v>Urban with City and Town</v>
      </c>
      <c r="P246" s="7">
        <f t="shared" si="23"/>
        <v>3.81</v>
      </c>
      <c r="Q246" s="49">
        <f t="shared" si="21"/>
        <v>80</v>
      </c>
      <c r="R246" s="49">
        <f t="shared" si="22"/>
        <v>80</v>
      </c>
      <c r="Z246" s="7"/>
    </row>
    <row r="247" spans="1:26" ht="14.4" x14ac:dyDescent="0.3">
      <c r="A247" s="22" t="s">
        <v>606</v>
      </c>
      <c r="B247" s="23" t="s">
        <v>140</v>
      </c>
      <c r="C247" s="22" t="str">
        <f>IFERROR(IFERROR(VLOOKUP(B247,classifications!$A$3:$B$330,2,FALSE),VLOOKUP(B247,'higher class'!$A$2:$B$33,2,FALSE)),"")</f>
        <v>Urban with Major Conurbation</v>
      </c>
      <c r="D247" s="22" t="str">
        <f>VLOOKUP(B247,region!$A$1:$B$344,2,FALSE)</f>
        <v>L</v>
      </c>
      <c r="E247" s="17">
        <f>VLOOKUP(B247,anxietyALL!$B$8:$N$431,VLOOKUP(frontsheet!$B$11,years!$A$1:$B$12,2,FALSE),FALSE)</f>
        <v>3.42</v>
      </c>
      <c r="F247" s="9"/>
      <c r="G247" s="9"/>
      <c r="H247" s="9"/>
      <c r="I247" s="21"/>
      <c r="M247" t="s">
        <v>257</v>
      </c>
      <c r="N247" t="str">
        <f>VLOOKUP(M247,class!A$1:B$370,2,FALSE)</f>
        <v>Unitary authority</v>
      </c>
      <c r="O247" s="22" t="str">
        <f>IFERROR(IFERROR(VLOOKUP(M247,classifications!$A$3:$B$340,2,FALSE),VLOOKUP(N247,'higher class'!$A$2:$B$33,2,FALSE)),"")</f>
        <v>Urban with City and Town</v>
      </c>
      <c r="P247" s="7">
        <f t="shared" si="23"/>
        <v>3.24</v>
      </c>
      <c r="Q247" s="49">
        <f t="shared" si="21"/>
        <v>40</v>
      </c>
      <c r="R247" s="49">
        <f t="shared" si="22"/>
        <v>40</v>
      </c>
      <c r="Z247" s="7"/>
    </row>
    <row r="248" spans="1:26" ht="14.4" x14ac:dyDescent="0.3">
      <c r="A248" s="22" t="s">
        <v>607</v>
      </c>
      <c r="B248" s="23" t="s">
        <v>151</v>
      </c>
      <c r="C248" s="22" t="str">
        <f>IFERROR(IFERROR(VLOOKUP(B248,classifications!$A$3:$B$330,2,FALSE),VLOOKUP(B248,'higher class'!$A$2:$B$33,2,FALSE)),"")</f>
        <v>Urban with Major Conurbation</v>
      </c>
      <c r="D248" s="22" t="str">
        <f>VLOOKUP(B248,region!$A$1:$B$344,2,FALSE)</f>
        <v>L</v>
      </c>
      <c r="E248" s="17">
        <f>VLOOKUP(B248,anxietyALL!$B$8:$N$431,VLOOKUP(frontsheet!$B$11,years!$A$1:$B$12,2,FALSE),FALSE)</f>
        <v>3.62</v>
      </c>
      <c r="F248" s="9"/>
      <c r="G248" s="9"/>
      <c r="H248" s="9"/>
      <c r="I248" s="21"/>
      <c r="M248" t="s">
        <v>258</v>
      </c>
      <c r="N248" t="str">
        <f>VLOOKUP(M248,class!A$1:B$370,2,FALSE)</f>
        <v>London borough</v>
      </c>
      <c r="O248" s="22" t="str">
        <f>IFERROR(IFERROR(VLOOKUP(M248,classifications!$A$3:$B$340,2,FALSE),VLOOKUP(N248,'higher class'!$A$2:$B$33,2,FALSE)),"")</f>
        <v>Urban with Major Conurbation</v>
      </c>
      <c r="P248" s="7">
        <f t="shared" si="23"/>
        <v>3.82</v>
      </c>
      <c r="Q248" s="49">
        <f t="shared" si="21"/>
        <v>68</v>
      </c>
      <c r="R248" s="49">
        <f t="shared" si="22"/>
        <v>68</v>
      </c>
      <c r="Z248" s="7"/>
    </row>
    <row r="249" spans="1:26" ht="14.4" x14ac:dyDescent="0.3">
      <c r="A249" s="22" t="s">
        <v>608</v>
      </c>
      <c r="B249" s="23" t="s">
        <v>172</v>
      </c>
      <c r="C249" s="22" t="str">
        <f>IFERROR(IFERROR(VLOOKUP(B249,classifications!$A$3:$B$330,2,FALSE),VLOOKUP(B249,'higher class'!$A$2:$B$33,2,FALSE)),"")</f>
        <v>Urban with Major Conurbation</v>
      </c>
      <c r="D249" s="22" t="str">
        <f>VLOOKUP(B249,region!$A$1:$B$344,2,FALSE)</f>
        <v>L</v>
      </c>
      <c r="E249" s="17">
        <f>VLOOKUP(B249,anxietyALL!$B$8:$N$431,VLOOKUP(frontsheet!$B$11,years!$A$1:$B$12,2,FALSE),FALSE)</f>
        <v>3.69</v>
      </c>
      <c r="F249" s="9"/>
      <c r="G249" s="9"/>
      <c r="H249" s="9"/>
      <c r="I249" s="21"/>
      <c r="M249" t="s">
        <v>259</v>
      </c>
      <c r="N249" t="str">
        <f>VLOOKUP(M249,class!A$1:B$370,2,FALSE)</f>
        <v>Shire district</v>
      </c>
      <c r="O249" s="22" t="str">
        <f>IFERROR(IFERROR(VLOOKUP(M249,classifications!$A$3:$B$340,2,FALSE),VLOOKUP(N249,'higher class'!$A$2:$B$33,2,FALSE)),"")</f>
        <v>Urban with Major Conurbation</v>
      </c>
      <c r="P249" s="7">
        <f t="shared" si="23"/>
        <v>5.16</v>
      </c>
      <c r="Q249" s="49">
        <f t="shared" si="21"/>
        <v>72</v>
      </c>
      <c r="R249" s="49">
        <f t="shared" si="22"/>
        <v>72</v>
      </c>
      <c r="Z249" s="7"/>
    </row>
    <row r="250" spans="1:26" ht="14.4" x14ac:dyDescent="0.3">
      <c r="A250" s="22" t="s">
        <v>609</v>
      </c>
      <c r="B250" s="23" t="s">
        <v>212</v>
      </c>
      <c r="C250" s="22" t="str">
        <f>IFERROR(IFERROR(VLOOKUP(B250,classifications!$A$3:$B$330,2,FALSE),VLOOKUP(B250,'higher class'!$A$2:$B$33,2,FALSE)),"")</f>
        <v>Urban with Major Conurbation</v>
      </c>
      <c r="D250" s="22" t="str">
        <f>VLOOKUP(B250,region!$A$1:$B$344,2,FALSE)</f>
        <v>L</v>
      </c>
      <c r="E250" s="17">
        <f>VLOOKUP(B250,anxietyALL!$B$8:$N$431,VLOOKUP(frontsheet!$B$11,years!$A$1:$B$12,2,FALSE),FALSE)</f>
        <v>3.09</v>
      </c>
      <c r="F250" s="9"/>
      <c r="G250" s="9"/>
      <c r="H250" s="9"/>
      <c r="I250" s="21"/>
      <c r="M250" t="s">
        <v>260</v>
      </c>
      <c r="N250" t="str">
        <f>VLOOKUP(M250,class!A$1:B$370,2,FALSE)</f>
        <v>Shire district</v>
      </c>
      <c r="O250" s="22" t="str">
        <f>IFERROR(IFERROR(VLOOKUP(M250,classifications!$A$3:$B$340,2,FALSE),VLOOKUP(N250,'higher class'!$A$2:$B$33,2,FALSE)),"")</f>
        <v>Urban with City and Town</v>
      </c>
      <c r="P250" s="7">
        <f t="shared" si="23"/>
        <v>3.03</v>
      </c>
      <c r="Q250" s="49">
        <f t="shared" si="21"/>
        <v>19</v>
      </c>
      <c r="R250" s="49">
        <f t="shared" si="22"/>
        <v>19</v>
      </c>
      <c r="Z250" s="7"/>
    </row>
    <row r="251" spans="1:26" ht="14.4" x14ac:dyDescent="0.3">
      <c r="A251" s="22" t="s">
        <v>610</v>
      </c>
      <c r="B251" s="23" t="s">
        <v>217</v>
      </c>
      <c r="C251" s="22" t="str">
        <f>IFERROR(IFERROR(VLOOKUP(B251,classifications!$A$3:$B$330,2,FALSE),VLOOKUP(B251,'higher class'!$A$2:$B$33,2,FALSE)),"")</f>
        <v>Urban with Major Conurbation</v>
      </c>
      <c r="D251" s="22" t="str">
        <f>VLOOKUP(B251,region!$A$1:$B$344,2,FALSE)</f>
        <v>L</v>
      </c>
      <c r="E251" s="17">
        <f>VLOOKUP(B251,anxietyALL!$B$8:$N$431,VLOOKUP(frontsheet!$B$11,years!$A$1:$B$12,2,FALSE),FALSE)</f>
        <v>3.67</v>
      </c>
      <c r="F251" s="9"/>
      <c r="G251" s="9"/>
      <c r="H251" s="9"/>
      <c r="I251" s="21"/>
      <c r="M251" t="s">
        <v>262</v>
      </c>
      <c r="N251" t="str">
        <f>VLOOKUP(M251,class!A$1:B$370,2,FALSE)</f>
        <v>Metropolitan district</v>
      </c>
      <c r="O251" s="22" t="str">
        <f>IFERROR(IFERROR(VLOOKUP(M251,classifications!$A$3:$B$340,2,FALSE),VLOOKUP(N251,'higher class'!$A$2:$B$33,2,FALSE)),"")</f>
        <v>Urban with Major Conurbation</v>
      </c>
      <c r="P251" s="7">
        <f t="shared" si="23"/>
        <v>3.45</v>
      </c>
      <c r="Q251" s="49">
        <f t="shared" si="21"/>
        <v>49</v>
      </c>
      <c r="R251" s="49">
        <f t="shared" si="22"/>
        <v>49</v>
      </c>
      <c r="Z251" s="7"/>
    </row>
    <row r="252" spans="1:26" ht="14.4" x14ac:dyDescent="0.3">
      <c r="A252" s="22" t="s">
        <v>611</v>
      </c>
      <c r="B252" s="23" t="s">
        <v>274</v>
      </c>
      <c r="C252" s="22" t="str">
        <f>IFERROR(IFERROR(VLOOKUP(B252,classifications!$A$3:$B$330,2,FALSE),VLOOKUP(B252,'higher class'!$A$2:$B$33,2,FALSE)),"")</f>
        <v>Urban with Major Conurbation</v>
      </c>
      <c r="D252" s="22" t="str">
        <f>VLOOKUP(B252,region!$A$1:$B$344,2,FALSE)</f>
        <v>L</v>
      </c>
      <c r="E252" s="17">
        <f>VLOOKUP(B252,anxietyALL!$B$8:$N$431,VLOOKUP(frontsheet!$B$11,years!$A$1:$B$12,2,FALSE),FALSE)</f>
        <v>3.47</v>
      </c>
      <c r="F252" s="9"/>
      <c r="G252" s="9"/>
      <c r="H252" s="9"/>
      <c r="I252" s="21"/>
      <c r="M252" t="s">
        <v>263</v>
      </c>
      <c r="N252" t="str">
        <f>VLOOKUP(M252,class!A$1:B$370,2,FALSE)</f>
        <v>Shire district</v>
      </c>
      <c r="O252" s="22" t="str">
        <f>IFERROR(IFERROR(VLOOKUP(M252,classifications!$A$3:$B$340,2,FALSE),VLOOKUP(N252,'higher class'!$A$2:$B$33,2,FALSE)),"")</f>
        <v>Urban with Significant Rural (rural including hub towns 26-49%)</v>
      </c>
      <c r="P252" s="7">
        <f t="shared" si="23"/>
        <v>4.05</v>
      </c>
      <c r="Q252" s="49">
        <f t="shared" si="21"/>
        <v>50</v>
      </c>
      <c r="R252" s="49">
        <f t="shared" si="22"/>
        <v>50</v>
      </c>
      <c r="Z252" s="7"/>
    </row>
    <row r="253" spans="1:26" ht="14.4" x14ac:dyDescent="0.3">
      <c r="A253" s="22" t="s">
        <v>612</v>
      </c>
      <c r="B253" s="23" t="s">
        <v>299</v>
      </c>
      <c r="C253" s="22" t="str">
        <f>IFERROR(IFERROR(VLOOKUP(B253,classifications!$A$3:$B$330,2,FALSE),VLOOKUP(B253,'higher class'!$A$2:$B$33,2,FALSE)),"")</f>
        <v>Urban with Major Conurbation</v>
      </c>
      <c r="D253" s="22" t="str">
        <f>VLOOKUP(B253,region!$A$1:$B$344,2,FALSE)</f>
        <v>L</v>
      </c>
      <c r="E253" s="17">
        <f>VLOOKUP(B253,anxietyALL!$B$8:$N$431,VLOOKUP(frontsheet!$B$11,years!$A$1:$B$12,2,FALSE),FALSE)</f>
        <v>3.36</v>
      </c>
      <c r="F253" s="9"/>
      <c r="G253" s="9"/>
      <c r="H253" s="9"/>
      <c r="I253" s="21"/>
      <c r="M253" t="s">
        <v>264</v>
      </c>
      <c r="N253" t="str">
        <f>VLOOKUP(M253,class!A$1:B$370,2,FALSE)</f>
        <v>Shire district</v>
      </c>
      <c r="O253" s="22" t="str">
        <f>IFERROR(IFERROR(VLOOKUP(M253,classifications!$A$3:$B$340,2,FALSE),VLOOKUP(N253,'higher class'!$A$2:$B$33,2,FALSE)),"")</f>
        <v xml:space="preserve">Largely Rural (rural including hub towns 50-79%) </v>
      </c>
      <c r="P253" s="7">
        <f t="shared" si="23"/>
        <v>3.38</v>
      </c>
      <c r="Q253" s="49">
        <f t="shared" si="21"/>
        <v>32</v>
      </c>
      <c r="R253" s="49">
        <f t="shared" si="22"/>
        <v>32</v>
      </c>
      <c r="Z253" s="7"/>
    </row>
    <row r="254" spans="1:26" ht="14.4" x14ac:dyDescent="0.3">
      <c r="A254" s="22"/>
      <c r="B254" s="23"/>
      <c r="C254" s="22"/>
      <c r="D254" s="22"/>
      <c r="E254" s="9"/>
      <c r="F254" s="9"/>
      <c r="G254" s="9"/>
      <c r="H254" s="9"/>
      <c r="I254" s="21"/>
      <c r="M254" t="s">
        <v>265</v>
      </c>
      <c r="N254" t="str">
        <f>VLOOKUP(M254,class!A$1:B$370,2,FALSE)</f>
        <v>Shire district</v>
      </c>
      <c r="O254" s="22" t="str">
        <f>IFERROR(IFERROR(VLOOKUP(M254,classifications!$A$3:$B$340,2,FALSE),VLOOKUP(N254,'higher class'!$A$2:$B$33,2,FALSE)),"")</f>
        <v>Urban with City and Town</v>
      </c>
      <c r="P254" s="7">
        <f t="shared" si="23"/>
        <v>3.41</v>
      </c>
      <c r="Q254" s="49">
        <f t="shared" si="21"/>
        <v>61</v>
      </c>
      <c r="R254" s="49">
        <f t="shared" si="22"/>
        <v>61</v>
      </c>
      <c r="Z254" s="7"/>
    </row>
    <row r="255" spans="1:26" ht="14.4" x14ac:dyDescent="0.3">
      <c r="A255" s="19" t="s">
        <v>613</v>
      </c>
      <c r="B255" s="20" t="s">
        <v>614</v>
      </c>
      <c r="C255" s="45"/>
      <c r="D255" s="45"/>
      <c r="E255" s="17"/>
      <c r="F255" s="9"/>
      <c r="G255" s="9"/>
      <c r="H255" s="9"/>
      <c r="I255" s="21"/>
      <c r="M255" t="s">
        <v>266</v>
      </c>
      <c r="N255" t="str">
        <f>VLOOKUP(M255,class!A$1:B$370,2,FALSE)</f>
        <v>Metropolitan district</v>
      </c>
      <c r="O255" s="22" t="str">
        <f>IFERROR(IFERROR(VLOOKUP(M255,classifications!$A$3:$B$340,2,FALSE),VLOOKUP(N255,'higher class'!$A$2:$B$33,2,FALSE)),"")</f>
        <v>Urban with Major Conurbation</v>
      </c>
      <c r="P255" s="7">
        <f t="shared" si="23"/>
        <v>3.65</v>
      </c>
      <c r="Q255" s="49">
        <f t="shared" si="21"/>
        <v>62</v>
      </c>
      <c r="R255" s="49">
        <f t="shared" si="22"/>
        <v>62</v>
      </c>
      <c r="Z255" s="7"/>
    </row>
    <row r="256" spans="1:26" ht="14.4" x14ac:dyDescent="0.3">
      <c r="A256" s="22" t="s">
        <v>615</v>
      </c>
      <c r="B256" s="23" t="s">
        <v>34</v>
      </c>
      <c r="C256" s="22" t="str">
        <f>IFERROR(IFERROR(VLOOKUP(B256,classifications!$A$3:$B$330,2,FALSE),VLOOKUP(B256,'higher class'!$A$2:$B$33,2,FALSE)),"")</f>
        <v>Urban with City and Town</v>
      </c>
      <c r="D256" s="22" t="str">
        <f>VLOOKUP(B256,region!$A$1:$B$344,2,FALSE)</f>
        <v>SE</v>
      </c>
      <c r="E256" s="17">
        <f>VLOOKUP(B256,anxietyALL!$B$8:$N$431,VLOOKUP(frontsheet!$B$11,years!$A$1:$B$12,2,FALSE),FALSE)</f>
        <v>3.41</v>
      </c>
      <c r="F256" s="9"/>
      <c r="G256" s="9"/>
      <c r="H256" s="9"/>
      <c r="I256" s="21"/>
      <c r="M256" t="s">
        <v>267</v>
      </c>
      <c r="N256" t="str">
        <f>VLOOKUP(M256,class!A$1:B$370,2,FALSE)</f>
        <v>Unitary authority</v>
      </c>
      <c r="O256" s="22" t="str">
        <f>IFERROR(IFERROR(VLOOKUP(M256,classifications!$A$3:$B$340,2,FALSE),VLOOKUP(N256,'higher class'!$A$2:$B$33,2,FALSE)),"")</f>
        <v>Urban with City and Town</v>
      </c>
      <c r="P256" s="7">
        <f t="shared" si="23"/>
        <v>3.23</v>
      </c>
      <c r="Q256" s="49">
        <f t="shared" si="21"/>
        <v>38</v>
      </c>
      <c r="R256" s="49">
        <f t="shared" si="22"/>
        <v>38</v>
      </c>
      <c r="Z256" s="7"/>
    </row>
    <row r="257" spans="1:26" ht="14.4" x14ac:dyDescent="0.3">
      <c r="A257" s="22" t="s">
        <v>616</v>
      </c>
      <c r="B257" s="23" t="s">
        <v>40</v>
      </c>
      <c r="C257" s="22" t="str">
        <f>IFERROR(IFERROR(VLOOKUP(B257,classifications!$A$3:$B$330,2,FALSE),VLOOKUP(B257,'higher class'!$A$2:$B$33,2,FALSE)),"")</f>
        <v>Urban with City and Town</v>
      </c>
      <c r="D257" s="22" t="str">
        <f>VLOOKUP(B257,region!$A$1:$B$344,2,FALSE)</f>
        <v>SE</v>
      </c>
      <c r="E257" s="17">
        <f>VLOOKUP(B257,anxietyALL!$B$8:$N$431,VLOOKUP(frontsheet!$B$11,years!$A$1:$B$12,2,FALSE),FALSE)</f>
        <v>3.31</v>
      </c>
      <c r="F257" s="9"/>
      <c r="G257" s="9"/>
      <c r="H257" s="9"/>
      <c r="I257" s="21"/>
      <c r="M257" t="s">
        <v>268</v>
      </c>
      <c r="N257" t="str">
        <f>VLOOKUP(M257,class!A$1:B$370,2,FALSE)</f>
        <v>Unitary authority</v>
      </c>
      <c r="O257" s="22" t="str">
        <f>IFERROR(IFERROR(VLOOKUP(M257,classifications!$A$3:$B$340,2,FALSE),VLOOKUP(N257,'higher class'!$A$2:$B$33,2,FALSE)),"")</f>
        <v>Urban with City and Town</v>
      </c>
      <c r="P257" s="7">
        <f t="shared" si="23"/>
        <v>3.39</v>
      </c>
      <c r="Q257" s="49">
        <f t="shared" si="21"/>
        <v>60</v>
      </c>
      <c r="R257" s="49">
        <f t="shared" si="22"/>
        <v>60</v>
      </c>
      <c r="Z257" s="7"/>
    </row>
    <row r="258" spans="1:26" ht="14.4" x14ac:dyDescent="0.3">
      <c r="A258" s="22" t="s">
        <v>617</v>
      </c>
      <c r="B258" s="23" t="s">
        <v>144</v>
      </c>
      <c r="C258" s="22" t="str">
        <f>IFERROR(IFERROR(VLOOKUP(B258,classifications!$A$3:$B$330,2,FALSE),VLOOKUP(B258,'higher class'!$A$2:$B$33,2,FALSE)),"")</f>
        <v xml:space="preserve">Mainly Rural (rural including hub towns &gt;=80%) </v>
      </c>
      <c r="D258" s="22" t="str">
        <f>VLOOKUP(B258,region!$A$1:$B$344,2,FALSE)</f>
        <v>SE</v>
      </c>
      <c r="E258" s="17">
        <f>VLOOKUP(B258,anxietyALL!$B$8:$N$431,VLOOKUP(frontsheet!$B$11,years!$A$1:$B$12,2,FALSE),FALSE)</f>
        <v>3.19</v>
      </c>
      <c r="F258" s="9"/>
      <c r="G258" s="9"/>
      <c r="H258" s="9"/>
      <c r="I258" s="21"/>
      <c r="M258" t="s">
        <v>269</v>
      </c>
      <c r="N258" t="str">
        <f>VLOOKUP(M258,class!A$1:B$370,2,FALSE)</f>
        <v>Shire district</v>
      </c>
      <c r="O258" s="22" t="str">
        <f>IFERROR(IFERROR(VLOOKUP(M258,classifications!$A$3:$B$340,2,FALSE),VLOOKUP(N258,'higher class'!$A$2:$B$33,2,FALSE)),"")</f>
        <v xml:space="preserve">Mainly Rural (rural including hub towns &gt;=80%) </v>
      </c>
      <c r="P258" s="7">
        <f t="shared" si="23"/>
        <v>3.28</v>
      </c>
      <c r="Q258" s="49">
        <f t="shared" si="21"/>
        <v>27</v>
      </c>
      <c r="R258" s="49">
        <f t="shared" si="22"/>
        <v>27</v>
      </c>
      <c r="Z258" s="7"/>
    </row>
    <row r="259" spans="1:26" ht="14.4" x14ac:dyDescent="0.3">
      <c r="A259" s="22" t="s">
        <v>618</v>
      </c>
      <c r="B259" s="23" t="s">
        <v>169</v>
      </c>
      <c r="C259" s="22" t="str">
        <f>IFERROR(IFERROR(VLOOKUP(B259,classifications!$A$3:$B$330,2,FALSE),VLOOKUP(B259,'higher class'!$A$2:$B$33,2,FALSE)),"")</f>
        <v>Urban with City and Town</v>
      </c>
      <c r="D259" s="22" t="str">
        <f>VLOOKUP(B259,region!$A$1:$B$344,2,FALSE)</f>
        <v>SE</v>
      </c>
      <c r="E259" s="17">
        <f>VLOOKUP(B259,anxietyALL!$B$8:$N$431,VLOOKUP(frontsheet!$B$11,years!$A$1:$B$12,2,FALSE),FALSE)</f>
        <v>3.29</v>
      </c>
      <c r="F259" s="9"/>
      <c r="G259" s="9"/>
      <c r="H259" s="9"/>
      <c r="I259" s="21"/>
      <c r="M259" t="s">
        <v>270</v>
      </c>
      <c r="N259" t="str">
        <f>VLOOKUP(M259,class!A$1:B$370,2,FALSE)</f>
        <v>Shire district</v>
      </c>
      <c r="O259" s="22" t="str">
        <f>IFERROR(IFERROR(VLOOKUP(M259,classifications!$A$3:$B$340,2,FALSE),VLOOKUP(N259,'higher class'!$A$2:$B$33,2,FALSE)),"")</f>
        <v>Urban with Significant Rural (rural including hub towns 26-49%)</v>
      </c>
      <c r="P259" s="7">
        <f t="shared" si="23"/>
        <v>3.31</v>
      </c>
      <c r="Q259" s="49">
        <f t="shared" si="21"/>
        <v>38</v>
      </c>
      <c r="R259" s="49">
        <f t="shared" si="22"/>
        <v>38</v>
      </c>
      <c r="Z259" s="7"/>
    </row>
    <row r="260" spans="1:26" ht="14.4" x14ac:dyDescent="0.3">
      <c r="A260" s="22" t="s">
        <v>619</v>
      </c>
      <c r="B260" s="23" t="s">
        <v>177</v>
      </c>
      <c r="C260" s="22" t="str">
        <f>IFERROR(IFERROR(VLOOKUP(B260,classifications!$A$3:$B$330,2,FALSE),VLOOKUP(B260,'higher class'!$A$2:$B$33,2,FALSE)),"")</f>
        <v>Urban with City and Town</v>
      </c>
      <c r="D260" s="22" t="str">
        <f>VLOOKUP(B260,region!$A$1:$B$344,2,FALSE)</f>
        <v>SE</v>
      </c>
      <c r="E260" s="17">
        <f>VLOOKUP(B260,anxietyALL!$B$8:$N$431,VLOOKUP(frontsheet!$B$11,years!$A$1:$B$12,2,FALSE),FALSE)</f>
        <v>3.8</v>
      </c>
      <c r="F260" s="9"/>
      <c r="G260" s="9"/>
      <c r="H260" s="9"/>
      <c r="I260" s="21"/>
      <c r="M260" t="s">
        <v>272</v>
      </c>
      <c r="N260" t="str">
        <f>VLOOKUP(M260,class!A$1:B$370,2,FALSE)</f>
        <v>Metropolitan district</v>
      </c>
      <c r="O260" s="22" t="str">
        <f>IFERROR(IFERROR(VLOOKUP(M260,classifications!$A$3:$B$340,2,FALSE),VLOOKUP(N260,'higher class'!$A$2:$B$33,2,FALSE)),"")</f>
        <v>Urban with Major Conurbation</v>
      </c>
      <c r="P260" s="7">
        <f t="shared" si="23"/>
        <v>3.4</v>
      </c>
      <c r="Q260" s="49">
        <f t="shared" si="21"/>
        <v>41</v>
      </c>
      <c r="R260" s="49">
        <f t="shared" si="22"/>
        <v>41</v>
      </c>
      <c r="Z260" s="7"/>
    </row>
    <row r="261" spans="1:26" ht="14.4" x14ac:dyDescent="0.3">
      <c r="A261" s="22" t="s">
        <v>620</v>
      </c>
      <c r="B261" s="23" t="s">
        <v>208</v>
      </c>
      <c r="C261" s="22" t="str">
        <f>IFERROR(IFERROR(VLOOKUP(B261,classifications!$A$3:$B$330,2,FALSE),VLOOKUP(B261,'higher class'!$A$2:$B$33,2,FALSE)),"")</f>
        <v>Urban with City and Town</v>
      </c>
      <c r="D261" s="22" t="str">
        <f>VLOOKUP(B261,region!$A$1:$B$344,2,FALSE)</f>
        <v>SE</v>
      </c>
      <c r="E261" s="17">
        <f>VLOOKUP(B261,anxietyALL!$B$8:$N$431,VLOOKUP(frontsheet!$B$11,years!$A$1:$B$12,2,FALSE),FALSE)</f>
        <v>3.38</v>
      </c>
      <c r="F261" s="9"/>
      <c r="G261" s="9"/>
      <c r="H261" s="9"/>
      <c r="I261" s="21"/>
      <c r="M261" t="s">
        <v>273</v>
      </c>
      <c r="N261" t="str">
        <f>VLOOKUP(M261,class!A$1:B$370,2,FALSE)</f>
        <v>Shire district</v>
      </c>
      <c r="O261" s="22" t="str">
        <f>IFERROR(IFERROR(VLOOKUP(M261,classifications!$A$3:$B$340,2,FALSE),VLOOKUP(N261,'higher class'!$A$2:$B$33,2,FALSE)),"")</f>
        <v>Urban with City and Town</v>
      </c>
      <c r="P261" s="7">
        <f t="shared" si="23"/>
        <v>3.34</v>
      </c>
      <c r="Q261" s="49">
        <f t="shared" si="21"/>
        <v>52</v>
      </c>
      <c r="R261" s="49">
        <f t="shared" si="22"/>
        <v>52</v>
      </c>
      <c r="Z261" s="7"/>
    </row>
    <row r="262" spans="1:26" ht="14.4" x14ac:dyDescent="0.3">
      <c r="A262" s="22" t="s">
        <v>621</v>
      </c>
      <c r="B262" s="23" t="s">
        <v>211</v>
      </c>
      <c r="C262" s="22" t="str">
        <f>IFERROR(IFERROR(VLOOKUP(B262,classifications!$A$3:$B$330,2,FALSE),VLOOKUP(B262,'higher class'!$A$2:$B$33,2,FALSE)),"")</f>
        <v>Urban with City and Town</v>
      </c>
      <c r="D262" s="22" t="str">
        <f>VLOOKUP(B262,region!$A$1:$B$344,2,FALSE)</f>
        <v>SE</v>
      </c>
      <c r="E262" s="17">
        <f>VLOOKUP(B262,anxietyALL!$B$8:$N$431,VLOOKUP(frontsheet!$B$11,years!$A$1:$B$12,2,FALSE),FALSE)</f>
        <v>3.22</v>
      </c>
      <c r="F262" s="9"/>
      <c r="G262" s="9"/>
      <c r="H262" s="9"/>
      <c r="I262" s="21"/>
      <c r="M262" t="s">
        <v>274</v>
      </c>
      <c r="N262" t="str">
        <f>VLOOKUP(M262,class!A$1:B$370,2,FALSE)</f>
        <v>London borough</v>
      </c>
      <c r="O262" s="22" t="str">
        <f>IFERROR(IFERROR(VLOOKUP(M262,classifications!$A$3:$B$340,2,FALSE),VLOOKUP(N262,'higher class'!$A$2:$B$33,2,FALSE)),"")</f>
        <v>Urban with Major Conurbation</v>
      </c>
      <c r="P262" s="7">
        <f t="shared" si="23"/>
        <v>3.47</v>
      </c>
      <c r="Q262" s="49">
        <f t="shared" si="21"/>
        <v>51</v>
      </c>
      <c r="R262" s="49">
        <f t="shared" si="22"/>
        <v>51</v>
      </c>
      <c r="Z262" s="7"/>
    </row>
    <row r="263" spans="1:26" ht="14.4" x14ac:dyDescent="0.3">
      <c r="A263" s="22" t="s">
        <v>622</v>
      </c>
      <c r="B263" s="23" t="s">
        <v>239</v>
      </c>
      <c r="C263" s="22" t="str">
        <f>IFERROR(IFERROR(VLOOKUP(B263,classifications!$A$3:$B$330,2,FALSE),VLOOKUP(B263,'higher class'!$A$2:$B$33,2,FALSE)),"")</f>
        <v>Urban with City and Town</v>
      </c>
      <c r="D263" s="22" t="str">
        <f>VLOOKUP(B263,region!$A$1:$B$344,2,FALSE)</f>
        <v>SE</v>
      </c>
      <c r="E263" s="17">
        <f>VLOOKUP(B263,anxietyALL!$B$8:$N$431,VLOOKUP(frontsheet!$B$11,years!$A$1:$B$12,2,FALSE),FALSE)</f>
        <v>3.28</v>
      </c>
      <c r="F263" s="9"/>
      <c r="G263" s="9"/>
      <c r="H263" s="9"/>
      <c r="I263" s="21"/>
      <c r="M263" t="s">
        <v>275</v>
      </c>
      <c r="N263" t="str">
        <f>VLOOKUP(M263,class!A$1:B$370,2,FALSE)</f>
        <v>Shire district</v>
      </c>
      <c r="O263" s="22" t="str">
        <f>IFERROR(IFERROR(VLOOKUP(M263,classifications!$A$3:$B$340,2,FALSE),VLOOKUP(N263,'higher class'!$A$2:$B$33,2,FALSE)),"")</f>
        <v xml:space="preserve">Largely Rural (rural including hub towns 50-79%) </v>
      </c>
      <c r="P263" s="7">
        <f t="shared" si="23"/>
        <v>2.81</v>
      </c>
      <c r="Q263" s="49">
        <f t="shared" si="21"/>
        <v>11</v>
      </c>
      <c r="R263" s="49">
        <f t="shared" si="22"/>
        <v>11</v>
      </c>
      <c r="Z263" s="7"/>
    </row>
    <row r="264" spans="1:26" ht="14.4" x14ac:dyDescent="0.3">
      <c r="A264" s="22" t="s">
        <v>623</v>
      </c>
      <c r="B264" s="23" t="s">
        <v>256</v>
      </c>
      <c r="C264" s="22" t="str">
        <f>IFERROR(IFERROR(VLOOKUP(B264,classifications!$A$3:$B$330,2,FALSE),VLOOKUP(B264,'higher class'!$A$2:$B$33,2,FALSE)),"")</f>
        <v>Urban with City and Town</v>
      </c>
      <c r="D264" s="22" t="str">
        <f>VLOOKUP(B264,region!$A$1:$B$344,2,FALSE)</f>
        <v>SE</v>
      </c>
      <c r="E264" s="17">
        <f>VLOOKUP(B264,anxietyALL!$B$8:$N$431,VLOOKUP(frontsheet!$B$11,years!$A$1:$B$12,2,FALSE),FALSE)</f>
        <v>3.81</v>
      </c>
      <c r="F264" s="9"/>
      <c r="G264" s="9"/>
      <c r="H264" s="9"/>
      <c r="I264" s="21"/>
      <c r="M264" t="s">
        <v>276</v>
      </c>
      <c r="N264" t="str">
        <f>VLOOKUP(M264,class!A$1:B$370,2,FALSE)</f>
        <v>Unitary authority</v>
      </c>
      <c r="O264" s="22" t="str">
        <f>IFERROR(IFERROR(VLOOKUP(M264,classifications!$A$3:$B$340,2,FALSE),VLOOKUP(N264,'higher class'!$A$2:$B$33,2,FALSE)),"")</f>
        <v>Urban with City and Town</v>
      </c>
      <c r="P264" s="7">
        <f t="shared" si="23"/>
        <v>3.22</v>
      </c>
      <c r="Q264" s="49">
        <f t="shared" ref="Q264:Q315" si="24">1+SUMPRODUCT((O$7:O$315=O264)*(P$7:P$315&lt;P264))</f>
        <v>35</v>
      </c>
      <c r="R264" s="49">
        <f t="shared" ref="R264:R315" si="25">IF(P264="x",9999,Q264)</f>
        <v>35</v>
      </c>
      <c r="Z264" s="7"/>
    </row>
    <row r="265" spans="1:26" ht="14.4" x14ac:dyDescent="0.3">
      <c r="A265" s="22" t="s">
        <v>624</v>
      </c>
      <c r="B265" s="23" t="s">
        <v>309</v>
      </c>
      <c r="C265" s="22" t="str">
        <f>IFERROR(IFERROR(VLOOKUP(B265,classifications!$A$3:$B$330,2,FALSE),VLOOKUP(B265,'higher class'!$A$2:$B$33,2,FALSE)),"")</f>
        <v>Urban with Significant Rural (rural including hub towns 26-49%)</v>
      </c>
      <c r="D265" s="22" t="str">
        <f>VLOOKUP(B265,region!$A$1:$B$344,2,FALSE)</f>
        <v>SE</v>
      </c>
      <c r="E265" s="17">
        <f>VLOOKUP(B265,anxietyALL!$B$8:$N$431,VLOOKUP(frontsheet!$B$11,years!$A$1:$B$12,2,FALSE),FALSE)</f>
        <v>3.11</v>
      </c>
      <c r="F265" s="9"/>
      <c r="G265" s="9"/>
      <c r="H265" s="9"/>
      <c r="I265" s="21"/>
      <c r="M265" t="s">
        <v>277</v>
      </c>
      <c r="N265" t="str">
        <f>VLOOKUP(M265,class!A$1:B$370,2,FALSE)</f>
        <v>Metropolitan district</v>
      </c>
      <c r="O265" s="22" t="str">
        <f>IFERROR(IFERROR(VLOOKUP(M265,classifications!$A$3:$B$340,2,FALSE),VLOOKUP(N265,'higher class'!$A$2:$B$33,2,FALSE)),"")</f>
        <v>Urban with Major Conurbation</v>
      </c>
      <c r="P265" s="7">
        <f t="shared" si="23"/>
        <v>3.2</v>
      </c>
      <c r="Q265" s="49">
        <f t="shared" si="24"/>
        <v>22</v>
      </c>
      <c r="R265" s="49">
        <f t="shared" si="25"/>
        <v>22</v>
      </c>
      <c r="Z265" s="7"/>
    </row>
    <row r="266" spans="1:26" ht="14.4" x14ac:dyDescent="0.3">
      <c r="A266" s="22" t="s">
        <v>625</v>
      </c>
      <c r="B266" s="23" t="s">
        <v>321</v>
      </c>
      <c r="C266" s="22" t="str">
        <f>IFERROR(IFERROR(VLOOKUP(B266,classifications!$A$3:$B$330,2,FALSE),VLOOKUP(B266,'higher class'!$A$2:$B$33,2,FALSE)),"")</f>
        <v>Urban with City and Town</v>
      </c>
      <c r="D266" s="22" t="str">
        <f>VLOOKUP(B266,region!$A$1:$B$344,2,FALSE)</f>
        <v>SE</v>
      </c>
      <c r="E266" s="17">
        <f>VLOOKUP(B266,anxietyALL!$B$8:$N$431,VLOOKUP(frontsheet!$B$11,years!$A$1:$B$12,2,FALSE),FALSE)</f>
        <v>3.35</v>
      </c>
      <c r="F266" s="9"/>
      <c r="G266" s="9"/>
      <c r="H266" s="9"/>
      <c r="I266" s="21"/>
      <c r="M266" t="s">
        <v>278</v>
      </c>
      <c r="N266" t="str">
        <f>VLOOKUP(M266,class!A$1:B$370,2,FALSE)</f>
        <v>Shire district</v>
      </c>
      <c r="O266" s="22" t="str">
        <f>IFERROR(IFERROR(VLOOKUP(M266,classifications!$A$3:$B$340,2,FALSE),VLOOKUP(N266,'higher class'!$A$2:$B$33,2,FALSE)),"")</f>
        <v>Urban with City and Town</v>
      </c>
      <c r="P266" s="7">
        <f t="shared" si="23"/>
        <v>3.08</v>
      </c>
      <c r="Q266" s="49">
        <f t="shared" si="24"/>
        <v>23</v>
      </c>
      <c r="R266" s="49">
        <f t="shared" si="25"/>
        <v>23</v>
      </c>
      <c r="Z266" s="7"/>
    </row>
    <row r="267" spans="1:26" ht="14.4" x14ac:dyDescent="0.3">
      <c r="A267" s="22" t="s">
        <v>626</v>
      </c>
      <c r="B267" s="23" t="s">
        <v>324</v>
      </c>
      <c r="C267" s="22" t="str">
        <f>IFERROR(IFERROR(VLOOKUP(B267,classifications!$A$3:$B$330,2,FALSE),VLOOKUP(B267,'higher class'!$A$2:$B$33,2,FALSE)),"")</f>
        <v>Urban with City and Town</v>
      </c>
      <c r="D267" s="22" t="str">
        <f>VLOOKUP(B267,region!$A$1:$B$344,2,FALSE)</f>
        <v>SE</v>
      </c>
      <c r="E267" s="17">
        <f>VLOOKUP(B267,anxietyALL!$B$8:$N$431,VLOOKUP(frontsheet!$B$11,years!$A$1:$B$12,2,FALSE),FALSE)</f>
        <v>3.11</v>
      </c>
      <c r="F267" s="9"/>
      <c r="G267" s="9"/>
      <c r="H267" s="9"/>
      <c r="I267" s="21"/>
      <c r="M267" t="s">
        <v>279</v>
      </c>
      <c r="N267" t="str">
        <f>VLOOKUP(M267,class!A$1:B$370,2,FALSE)</f>
        <v>Shire district</v>
      </c>
      <c r="O267" s="22" t="str">
        <f>IFERROR(IFERROR(VLOOKUP(M267,classifications!$A$3:$B$340,2,FALSE),VLOOKUP(N267,'higher class'!$A$2:$B$33,2,FALSE)),"")</f>
        <v>Urban with Significant Rural (rural including hub towns 26-49%)</v>
      </c>
      <c r="P267" s="7">
        <f t="shared" si="23"/>
        <v>3.11</v>
      </c>
      <c r="Q267" s="49">
        <f t="shared" si="24"/>
        <v>22</v>
      </c>
      <c r="R267" s="49">
        <f t="shared" si="25"/>
        <v>22</v>
      </c>
      <c r="Z267" s="7"/>
    </row>
    <row r="268" spans="1:26" ht="14.4" x14ac:dyDescent="0.3">
      <c r="A268" s="22" t="s">
        <v>627</v>
      </c>
      <c r="B268" s="23" t="s">
        <v>885</v>
      </c>
      <c r="C268" s="22" t="str">
        <f>IFERROR(IFERROR(VLOOKUP(B268,classifications!$A$3:$B$330,2,FALSE),VLOOKUP(B268,'higher class'!$A$2:$B$33,2,FALSE)),"")</f>
        <v>Urban with Significant Rural (rural including hub towns 26-49%)</v>
      </c>
      <c r="D268" s="22" t="str">
        <f>VLOOKUP(B268,region!$A$1:$B$344,2,FALSE)</f>
        <v>SE</v>
      </c>
      <c r="E268" s="17">
        <f>VLOOKUP(B268,anxietyALL!$B$8:$N$431,VLOOKUP(frontsheet!$B$11,years!$A$1:$B$12,2,FALSE),FALSE)</f>
        <v>3.26</v>
      </c>
      <c r="F268" s="9"/>
      <c r="G268" s="9"/>
      <c r="H268" s="9"/>
      <c r="I268" s="21"/>
      <c r="M268" t="s">
        <v>281</v>
      </c>
      <c r="N268" t="str">
        <f>VLOOKUP(M268,class!A$1:B$370,2,FALSE)</f>
        <v>Shire district</v>
      </c>
      <c r="O268" s="22" t="str">
        <f>IFERROR(IFERROR(VLOOKUP(M268,classifications!$A$3:$B$340,2,FALSE),VLOOKUP(N268,'higher class'!$A$2:$B$33,2,FALSE)),"")</f>
        <v xml:space="preserve">Largely Rural (rural including hub towns 50-79%) </v>
      </c>
      <c r="P268" s="7">
        <f t="shared" si="23"/>
        <v>3.3</v>
      </c>
      <c r="Q268" s="49">
        <f t="shared" si="24"/>
        <v>28</v>
      </c>
      <c r="R268" s="49">
        <f t="shared" si="25"/>
        <v>28</v>
      </c>
      <c r="Z268" s="7"/>
    </row>
    <row r="269" spans="1:26" ht="14.4" x14ac:dyDescent="0.3">
      <c r="A269" s="22" t="s">
        <v>628</v>
      </c>
      <c r="B269" s="23" t="s">
        <v>337</v>
      </c>
      <c r="C269" s="22" t="str">
        <f>IFERROR(IFERROR(VLOOKUP(B269,classifications!$A$3:$B$330,2,FALSE),VLOOKUP(B269,'higher class'!$A$2:$B$33,2,FALSE)),"")</f>
        <v>Urban with Significant Rural</v>
      </c>
      <c r="D269" s="22" t="str">
        <f>VLOOKUP(B269,region!$A$1:$B$344,2,FALSE)</f>
        <v>SE</v>
      </c>
      <c r="E269" s="17">
        <f>VLOOKUP(B269,anxietyALL!$B$8:$N$431,VLOOKUP(frontsheet!$B$11,years!$A$1:$B$12,2,FALSE),FALSE)</f>
        <v>3.49</v>
      </c>
      <c r="F269" s="9"/>
      <c r="G269" s="9"/>
      <c r="H269" s="9"/>
      <c r="I269" s="21"/>
      <c r="M269" t="s">
        <v>282</v>
      </c>
      <c r="N269" t="str">
        <f>VLOOKUP(M269,class!A$1:B$370,2,FALSE)</f>
        <v>Unitary authority</v>
      </c>
      <c r="O269" s="22" t="str">
        <f>IFERROR(IFERROR(VLOOKUP(M269,classifications!$A$3:$B$340,2,FALSE),VLOOKUP(N269,'higher class'!$A$2:$B$33,2,FALSE)),"")</f>
        <v>Urban with City and Town</v>
      </c>
      <c r="P269" s="7">
        <f t="shared" si="23"/>
        <v>2.81</v>
      </c>
      <c r="Q269" s="49">
        <f t="shared" si="24"/>
        <v>11</v>
      </c>
      <c r="R269" s="49">
        <f t="shared" si="25"/>
        <v>11</v>
      </c>
      <c r="Z269" s="7"/>
    </row>
    <row r="270" spans="1:26" ht="14.4" x14ac:dyDescent="0.3">
      <c r="A270" s="22" t="s">
        <v>629</v>
      </c>
      <c r="B270" s="23" t="s">
        <v>98</v>
      </c>
      <c r="C270" s="22" t="str">
        <f>IFERROR(IFERROR(VLOOKUP(B270,classifications!$A$3:$B$330,2,FALSE),VLOOKUP(B270,'higher class'!$A$2:$B$33,2,FALSE)),"")</f>
        <v>Urban with City and Town</v>
      </c>
      <c r="D270" s="22" t="str">
        <f>VLOOKUP(B270,region!$A$1:$B$344,2,FALSE)</f>
        <v>SE</v>
      </c>
      <c r="E270" s="17">
        <f>VLOOKUP(B270,anxietyALL!$B$8:$N$431,VLOOKUP(frontsheet!$B$11,years!$A$1:$B$12,2,FALSE),FALSE)</f>
        <v>3.76</v>
      </c>
      <c r="F270" s="9"/>
      <c r="G270" s="9"/>
      <c r="H270" s="9"/>
      <c r="I270" s="21"/>
      <c r="M270" t="s">
        <v>283</v>
      </c>
      <c r="N270" t="str">
        <f>VLOOKUP(M270,class!A$1:B$370,2,FALSE)</f>
        <v>Shire district</v>
      </c>
      <c r="O270" s="22" t="str">
        <f>IFERROR(IFERROR(VLOOKUP(M270,classifications!$A$3:$B$340,2,FALSE),VLOOKUP(N270,'higher class'!$A$2:$B$33,2,FALSE)),"")</f>
        <v xml:space="preserve">Largely Rural (rural including hub towns 50-79%) </v>
      </c>
      <c r="P270" s="7">
        <f t="shared" si="23"/>
        <v>3.45</v>
      </c>
      <c r="Q270" s="49">
        <f t="shared" si="24"/>
        <v>37</v>
      </c>
      <c r="R270" s="49">
        <f t="shared" si="25"/>
        <v>37</v>
      </c>
      <c r="Z270" s="7"/>
    </row>
    <row r="271" spans="1:26" ht="14.4" x14ac:dyDescent="0.3">
      <c r="A271" s="22" t="s">
        <v>630</v>
      </c>
      <c r="B271" s="23" t="s">
        <v>131</v>
      </c>
      <c r="C271" s="22" t="str">
        <f>IFERROR(IFERROR(VLOOKUP(B271,classifications!$A$3:$B$330,2,FALSE),VLOOKUP(B271,'higher class'!$A$2:$B$33,2,FALSE)),"")</f>
        <v>Urban with City and Town</v>
      </c>
      <c r="D271" s="22" t="str">
        <f>VLOOKUP(B271,region!$A$1:$B$344,2,FALSE)</f>
        <v>SE</v>
      </c>
      <c r="E271" s="17">
        <f>VLOOKUP(B271,anxietyALL!$B$8:$N$431,VLOOKUP(frontsheet!$B$11,years!$A$1:$B$12,2,FALSE),FALSE)</f>
        <v>4.17</v>
      </c>
      <c r="F271" s="9"/>
      <c r="G271" s="9"/>
      <c r="H271" s="9"/>
      <c r="I271" s="21"/>
      <c r="M271" t="s">
        <v>284</v>
      </c>
      <c r="N271" t="str">
        <f>VLOOKUP(M271,class!A$1:B$370,2,FALSE)</f>
        <v>Shire district</v>
      </c>
      <c r="O271" s="22" t="str">
        <f>IFERROR(IFERROR(VLOOKUP(M271,classifications!$A$3:$B$340,2,FALSE),VLOOKUP(N271,'higher class'!$A$2:$B$33,2,FALSE)),"")</f>
        <v>Urban with Significant Rural (rural including hub towns 26-49%)</v>
      </c>
      <c r="P271" s="7">
        <f t="shared" si="23"/>
        <v>3.14</v>
      </c>
      <c r="Q271" s="49">
        <f t="shared" si="24"/>
        <v>25</v>
      </c>
      <c r="R271" s="49">
        <f t="shared" si="25"/>
        <v>25</v>
      </c>
      <c r="Z271" s="7"/>
    </row>
    <row r="272" spans="1:26" ht="14.4" x14ac:dyDescent="0.3">
      <c r="A272" s="22" t="s">
        <v>631</v>
      </c>
      <c r="B272" s="23" t="s">
        <v>158</v>
      </c>
      <c r="C272" s="22" t="str">
        <f>IFERROR(IFERROR(VLOOKUP(B272,classifications!$A$3:$B$330,2,FALSE),VLOOKUP(B272,'higher class'!$A$2:$B$33,2,FALSE)),"")</f>
        <v>Urban with Significant Rural (rural including hub towns 26-49%)</v>
      </c>
      <c r="D272" s="22" t="str">
        <f>VLOOKUP(B272,region!$A$1:$B$344,2,FALSE)</f>
        <v>SE</v>
      </c>
      <c r="E272" s="17">
        <f>VLOOKUP(B272,anxietyALL!$B$8:$N$431,VLOOKUP(frontsheet!$B$11,years!$A$1:$B$12,2,FALSE),FALSE)</f>
        <v>3.04</v>
      </c>
      <c r="F272" s="9"/>
      <c r="G272" s="9"/>
      <c r="H272" s="9"/>
      <c r="I272" s="21"/>
      <c r="M272" t="s">
        <v>285</v>
      </c>
      <c r="N272" t="str">
        <f>VLOOKUP(M272,class!A$1:B$370,2,FALSE)</f>
        <v>Shire district</v>
      </c>
      <c r="O272" s="22" t="str">
        <f>IFERROR(IFERROR(VLOOKUP(M272,classifications!$A$3:$B$340,2,FALSE),VLOOKUP(N272,'higher class'!$A$2:$B$33,2,FALSE)),"")</f>
        <v xml:space="preserve">Largely Rural (rural including hub towns 50-79%) </v>
      </c>
      <c r="P272" s="7">
        <f t="shared" si="23"/>
        <v>2.84</v>
      </c>
      <c r="Q272" s="49">
        <f t="shared" si="24"/>
        <v>12</v>
      </c>
      <c r="R272" s="49">
        <f t="shared" si="25"/>
        <v>12</v>
      </c>
      <c r="Z272" s="7"/>
    </row>
    <row r="273" spans="1:26" ht="14.4" x14ac:dyDescent="0.3">
      <c r="A273" s="22" t="s">
        <v>632</v>
      </c>
      <c r="B273" s="23" t="s">
        <v>222</v>
      </c>
      <c r="C273" s="22" t="str">
        <f>IFERROR(IFERROR(VLOOKUP(B273,classifications!$A$3:$B$330,2,FALSE),VLOOKUP(B273,'higher class'!$A$2:$B$33,2,FALSE)),"")</f>
        <v xml:space="preserve">Largely Rural (rural including hub towns 50-79%) </v>
      </c>
      <c r="D273" s="22" t="str">
        <f>VLOOKUP(B273,region!$A$1:$B$344,2,FALSE)</f>
        <v>SE</v>
      </c>
      <c r="E273" s="17">
        <f>VLOOKUP(B273,anxietyALL!$B$8:$N$431,VLOOKUP(frontsheet!$B$11,years!$A$1:$B$12,2,FALSE),FALSE)</f>
        <v>3.35</v>
      </c>
      <c r="F273" s="9"/>
      <c r="G273" s="9"/>
      <c r="H273" s="9"/>
      <c r="I273" s="21"/>
      <c r="M273" t="s">
        <v>286</v>
      </c>
      <c r="N273" t="str">
        <f>VLOOKUP(M273,class!A$1:B$370,2,FALSE)</f>
        <v>Shire district</v>
      </c>
      <c r="O273" s="22" t="str">
        <f>IFERROR(IFERROR(VLOOKUP(M273,classifications!$A$3:$B$340,2,FALSE),VLOOKUP(N273,'higher class'!$A$2:$B$33,2,FALSE)),"")</f>
        <v>Urban with City and Town</v>
      </c>
      <c r="P273" s="7">
        <f t="shared" si="23"/>
        <v>2.5</v>
      </c>
      <c r="Q273" s="49">
        <f t="shared" si="24"/>
        <v>3</v>
      </c>
      <c r="R273" s="49">
        <f t="shared" si="25"/>
        <v>3</v>
      </c>
      <c r="Z273" s="7"/>
    </row>
    <row r="274" spans="1:26" ht="14.4" x14ac:dyDescent="0.3">
      <c r="A274" s="22" t="s">
        <v>633</v>
      </c>
      <c r="B274" s="23" t="s">
        <v>306</v>
      </c>
      <c r="C274" s="22" t="str">
        <f>IFERROR(IFERROR(VLOOKUP(B274,classifications!$A$3:$B$330,2,FALSE),VLOOKUP(B274,'higher class'!$A$2:$B$33,2,FALSE)),"")</f>
        <v xml:space="preserve">Mainly Rural (rural including hub towns &gt;=80%) </v>
      </c>
      <c r="D274" s="22" t="str">
        <f>VLOOKUP(B274,region!$A$1:$B$344,2,FALSE)</f>
        <v>SE</v>
      </c>
      <c r="E274" s="17">
        <f>VLOOKUP(B274,anxietyALL!$B$8:$N$431,VLOOKUP(frontsheet!$B$11,years!$A$1:$B$12,2,FALSE),FALSE)</f>
        <v>3.31</v>
      </c>
      <c r="F274" s="9"/>
      <c r="G274" s="9"/>
      <c r="H274" s="9"/>
      <c r="I274" s="21"/>
      <c r="M274" t="s">
        <v>287</v>
      </c>
      <c r="N274" t="str">
        <f>VLOOKUP(M274,class!A$1:B$370,2,FALSE)</f>
        <v>Shire district</v>
      </c>
      <c r="O274" s="22" t="str">
        <f>IFERROR(IFERROR(VLOOKUP(M274,classifications!$A$3:$B$340,2,FALSE),VLOOKUP(N274,'higher class'!$A$2:$B$33,2,FALSE)),"")</f>
        <v>Urban with Major Conurbation</v>
      </c>
      <c r="P274" s="7">
        <f t="shared" si="23"/>
        <v>3.35</v>
      </c>
      <c r="Q274" s="49">
        <f t="shared" si="24"/>
        <v>32</v>
      </c>
      <c r="R274" s="49">
        <f t="shared" si="25"/>
        <v>32</v>
      </c>
      <c r="Z274" s="7"/>
    </row>
    <row r="275" spans="1:26" ht="14.4" x14ac:dyDescent="0.3">
      <c r="A275" s="22" t="s">
        <v>634</v>
      </c>
      <c r="B275" s="23" t="s">
        <v>339</v>
      </c>
      <c r="C275" s="22" t="str">
        <f>IFERROR(IFERROR(VLOOKUP(B275,classifications!$A$3:$B$330,2,FALSE),VLOOKUP(B275,'higher class'!$A$2:$B$33,2,FALSE)),"")</f>
        <v>Urban with Significant Rural</v>
      </c>
      <c r="D275" s="22" t="str">
        <f>VLOOKUP(B275,region!$A$1:$B$344,2,FALSE)</f>
        <v>SE</v>
      </c>
      <c r="E275" s="17">
        <f>VLOOKUP(B275,anxietyALL!$B$8:$N$431,VLOOKUP(frontsheet!$B$11,years!$A$1:$B$12,2,FALSE),FALSE)</f>
        <v>3.25</v>
      </c>
      <c r="F275" s="9"/>
      <c r="G275" s="9"/>
      <c r="H275" s="9"/>
      <c r="I275" s="21"/>
      <c r="M275" t="s">
        <v>288</v>
      </c>
      <c r="N275" t="str">
        <f>VLOOKUP(M275,class!A$1:B$370,2,FALSE)</f>
        <v>Unitary authority</v>
      </c>
      <c r="O275" s="22" t="str">
        <f>IFERROR(IFERROR(VLOOKUP(M275,classifications!$A$3:$B$340,2,FALSE),VLOOKUP(N275,'higher class'!$A$2:$B$33,2,FALSE)),"")</f>
        <v>Urban with Major Conurbation</v>
      </c>
      <c r="P275" s="7">
        <f t="shared" si="23"/>
        <v>3.35</v>
      </c>
      <c r="Q275" s="49">
        <f t="shared" si="24"/>
        <v>32</v>
      </c>
      <c r="R275" s="49">
        <f t="shared" si="25"/>
        <v>32</v>
      </c>
      <c r="Z275" s="7"/>
    </row>
    <row r="276" spans="1:26" ht="14.4" x14ac:dyDescent="0.3">
      <c r="A276" s="22" t="s">
        <v>635</v>
      </c>
      <c r="B276" s="23" t="s">
        <v>21</v>
      </c>
      <c r="C276" s="22" t="str">
        <f>IFERROR(IFERROR(VLOOKUP(B276,classifications!$A$3:$B$330,2,FALSE),VLOOKUP(B276,'higher class'!$A$2:$B$33,2,FALSE)),"")</f>
        <v>Urban with Significant Rural (rural including hub towns 26-49%)</v>
      </c>
      <c r="D276" s="22" t="str">
        <f>VLOOKUP(B276,region!$A$1:$B$344,2,FALSE)</f>
        <v>SE</v>
      </c>
      <c r="E276" s="17">
        <f>VLOOKUP(B276,anxietyALL!$B$8:$N$431,VLOOKUP(frontsheet!$B$11,years!$A$1:$B$12,2,FALSE),FALSE)</f>
        <v>3.38</v>
      </c>
      <c r="F276" s="9"/>
      <c r="G276" s="9"/>
      <c r="H276" s="9"/>
      <c r="I276" s="21"/>
      <c r="M276" t="s">
        <v>289</v>
      </c>
      <c r="N276" t="str">
        <f>VLOOKUP(M276,class!A$1:B$370,2,FALSE)</f>
        <v>Shire district</v>
      </c>
      <c r="O276" s="22" t="str">
        <f>IFERROR(IFERROR(VLOOKUP(M276,classifications!$A$3:$B$340,2,FALSE),VLOOKUP(N276,'higher class'!$A$2:$B$33,2,FALSE)),"")</f>
        <v>Urban with Significant Rural (rural including hub towns 26-49%)</v>
      </c>
      <c r="P276" s="7">
        <f t="shared" si="23"/>
        <v>3.04</v>
      </c>
      <c r="Q276" s="49">
        <f t="shared" si="24"/>
        <v>18</v>
      </c>
      <c r="R276" s="49">
        <f t="shared" si="25"/>
        <v>18</v>
      </c>
      <c r="Z276" s="7"/>
    </row>
    <row r="277" spans="1:26" ht="14.4" x14ac:dyDescent="0.3">
      <c r="A277" s="22" t="s">
        <v>636</v>
      </c>
      <c r="B277" s="23" t="s">
        <v>92</v>
      </c>
      <c r="C277" s="22" t="str">
        <f>IFERROR(IFERROR(VLOOKUP(B277,classifications!$A$3:$B$330,2,FALSE),VLOOKUP(B277,'higher class'!$A$2:$B$33,2,FALSE)),"")</f>
        <v xml:space="preserve">Mainly Rural (rural including hub towns &gt;=80%) </v>
      </c>
      <c r="D277" s="22" t="str">
        <f>VLOOKUP(B277,region!$A$1:$B$344,2,FALSE)</f>
        <v>SE</v>
      </c>
      <c r="E277" s="17">
        <f>VLOOKUP(B277,anxietyALL!$B$8:$N$431,VLOOKUP(frontsheet!$B$11,years!$A$1:$B$12,2,FALSE),FALSE)</f>
        <v>3.49</v>
      </c>
      <c r="F277" s="9"/>
      <c r="G277" s="9"/>
      <c r="H277" s="9"/>
      <c r="I277" s="21"/>
      <c r="M277" t="s">
        <v>290</v>
      </c>
      <c r="N277" t="str">
        <f>VLOOKUP(M277,class!A$1:B$370,2,FALSE)</f>
        <v>Unitary authority</v>
      </c>
      <c r="O277" s="22" t="str">
        <f>IFERROR(IFERROR(VLOOKUP(M277,classifications!$A$3:$B$340,2,FALSE),VLOOKUP(N277,'higher class'!$A$2:$B$33,2,FALSE)),"")</f>
        <v>Urban with City and Town</v>
      </c>
      <c r="P277" s="7">
        <f t="shared" si="23"/>
        <v>3.31</v>
      </c>
      <c r="Q277" s="49">
        <f t="shared" si="24"/>
        <v>45</v>
      </c>
      <c r="R277" s="49">
        <f t="shared" si="25"/>
        <v>45</v>
      </c>
      <c r="Z277" s="7"/>
    </row>
    <row r="278" spans="1:26" ht="14.4" x14ac:dyDescent="0.3">
      <c r="A278" s="22" t="s">
        <v>637</v>
      </c>
      <c r="B278" s="23" t="s">
        <v>99</v>
      </c>
      <c r="C278" s="22" t="str">
        <f>IFERROR(IFERROR(VLOOKUP(B278,classifications!$A$3:$B$330,2,FALSE),VLOOKUP(B278,'higher class'!$A$2:$B$33,2,FALSE)),"")</f>
        <v>Urban with City and Town</v>
      </c>
      <c r="D278" s="22" t="str">
        <f>VLOOKUP(B278,region!$A$1:$B$344,2,FALSE)</f>
        <v>SE</v>
      </c>
      <c r="E278" s="17">
        <f>VLOOKUP(B278,anxietyALL!$B$8:$N$431,VLOOKUP(frontsheet!$B$11,years!$A$1:$B$12,2,FALSE),FALSE)</f>
        <v>3.46</v>
      </c>
      <c r="F278" s="9"/>
      <c r="G278" s="9"/>
      <c r="H278" s="9"/>
      <c r="I278" s="21"/>
      <c r="M278" t="s">
        <v>291</v>
      </c>
      <c r="N278" t="str">
        <f>VLOOKUP(M278,class!A$1:B$370,2,FALSE)</f>
        <v>Shire district</v>
      </c>
      <c r="O278" s="22" t="str">
        <f>IFERROR(IFERROR(VLOOKUP(M278,classifications!$A$3:$B$340,2,FALSE),VLOOKUP(N278,'higher class'!$A$2:$B$33,2,FALSE)),"")</f>
        <v xml:space="preserve">Mainly Rural (rural including hub towns &gt;=80%) </v>
      </c>
      <c r="P278" s="7">
        <f t="shared" si="23"/>
        <v>2.2799999999999998</v>
      </c>
      <c r="Q278" s="49">
        <f t="shared" si="24"/>
        <v>2</v>
      </c>
      <c r="R278" s="49">
        <f t="shared" si="25"/>
        <v>2</v>
      </c>
      <c r="Z278" s="7"/>
    </row>
    <row r="279" spans="1:26" ht="14.4" x14ac:dyDescent="0.3">
      <c r="A279" s="22" t="s">
        <v>638</v>
      </c>
      <c r="B279" s="23" t="s">
        <v>107</v>
      </c>
      <c r="C279" s="22" t="str">
        <f>IFERROR(IFERROR(VLOOKUP(B279,classifications!$A$3:$B$330,2,FALSE),VLOOKUP(B279,'higher class'!$A$2:$B$33,2,FALSE)),"")</f>
        <v>Urban with City and Town</v>
      </c>
      <c r="D279" s="22" t="str">
        <f>VLOOKUP(B279,region!$A$1:$B$344,2,FALSE)</f>
        <v>SE</v>
      </c>
      <c r="E279" s="17">
        <f>VLOOKUP(B279,anxietyALL!$B$8:$N$431,VLOOKUP(frontsheet!$B$11,years!$A$1:$B$12,2,FALSE),FALSE)</f>
        <v>2.75</v>
      </c>
      <c r="F279" s="9"/>
      <c r="G279" s="9"/>
      <c r="H279" s="9"/>
      <c r="I279" s="21"/>
      <c r="M279" t="s">
        <v>292</v>
      </c>
      <c r="N279" t="str">
        <f>VLOOKUP(M279,class!A$1:B$370,2,FALSE)</f>
        <v>London borough</v>
      </c>
      <c r="O279" s="22" t="str">
        <f>IFERROR(IFERROR(VLOOKUP(M279,classifications!$A$3:$B$340,2,FALSE),VLOOKUP(N279,'higher class'!$A$2:$B$33,2,FALSE)),"")</f>
        <v>Urban with Major Conurbation</v>
      </c>
      <c r="P279" s="7">
        <f t="shared" si="23"/>
        <v>3.26</v>
      </c>
      <c r="Q279" s="49">
        <f t="shared" si="24"/>
        <v>23</v>
      </c>
      <c r="R279" s="49">
        <f t="shared" si="25"/>
        <v>23</v>
      </c>
      <c r="Z279" s="7"/>
    </row>
    <row r="280" spans="1:26" ht="14.4" x14ac:dyDescent="0.3">
      <c r="A280" s="22" t="s">
        <v>639</v>
      </c>
      <c r="B280" s="23" t="s">
        <v>115</v>
      </c>
      <c r="C280" s="22" t="str">
        <f>IFERROR(IFERROR(VLOOKUP(B280,classifications!$A$3:$B$330,2,FALSE),VLOOKUP(B280,'higher class'!$A$2:$B$33,2,FALSE)),"")</f>
        <v>Urban with City and Town</v>
      </c>
      <c r="D280" s="22" t="str">
        <f>VLOOKUP(B280,region!$A$1:$B$344,2,FALSE)</f>
        <v>SE</v>
      </c>
      <c r="E280" s="17">
        <f>VLOOKUP(B280,anxietyALL!$B$8:$N$431,VLOOKUP(frontsheet!$B$11,years!$A$1:$B$12,2,FALSE),FALSE)</f>
        <v>3.26</v>
      </c>
      <c r="F280" s="9"/>
      <c r="G280" s="9"/>
      <c r="H280" s="9"/>
      <c r="I280" s="21"/>
      <c r="M280" t="s">
        <v>293</v>
      </c>
      <c r="N280" t="str">
        <f>VLOOKUP(M280,class!A$1:B$370,2,FALSE)</f>
        <v>Metropolitan district</v>
      </c>
      <c r="O280" s="22" t="str">
        <f>IFERROR(IFERROR(VLOOKUP(M280,classifications!$A$3:$B$340,2,FALSE),VLOOKUP(N280,'higher class'!$A$2:$B$33,2,FALSE)),"")</f>
        <v>Urban with Major Conurbation</v>
      </c>
      <c r="P280" s="7">
        <f t="shared" si="23"/>
        <v>3.55</v>
      </c>
      <c r="Q280" s="49">
        <f t="shared" si="24"/>
        <v>57</v>
      </c>
      <c r="R280" s="49">
        <f t="shared" si="25"/>
        <v>57</v>
      </c>
      <c r="Z280" s="7"/>
    </row>
    <row r="281" spans="1:26" ht="14.4" x14ac:dyDescent="0.3">
      <c r="A281" s="22" t="s">
        <v>640</v>
      </c>
      <c r="B281" s="23" t="s">
        <v>129</v>
      </c>
      <c r="C281" s="22" t="str">
        <f>IFERROR(IFERROR(VLOOKUP(B281,classifications!$A$3:$B$330,2,FALSE),VLOOKUP(B281,'higher class'!$A$2:$B$33,2,FALSE)),"")</f>
        <v>Urban with Significant Rural (rural including hub towns 26-49%)</v>
      </c>
      <c r="D281" s="22" t="str">
        <f>VLOOKUP(B281,region!$A$1:$B$344,2,FALSE)</f>
        <v>SE</v>
      </c>
      <c r="E281" s="17">
        <f>VLOOKUP(B281,anxietyALL!$B$8:$N$431,VLOOKUP(frontsheet!$B$11,years!$A$1:$B$12,2,FALSE),FALSE)</f>
        <v>3.14</v>
      </c>
      <c r="F281" s="9"/>
      <c r="G281" s="9"/>
      <c r="H281" s="9"/>
      <c r="I281" s="21"/>
      <c r="M281" t="s">
        <v>294</v>
      </c>
      <c r="N281" t="str">
        <f>VLOOKUP(M281,class!A$1:B$370,2,FALSE)</f>
        <v>Shire district</v>
      </c>
      <c r="O281" s="22" t="str">
        <f>IFERROR(IFERROR(VLOOKUP(M281,classifications!$A$3:$B$340,2,FALSE),VLOOKUP(N281,'higher class'!$A$2:$B$33,2,FALSE)),"")</f>
        <v>Urban with Significant Rural (rural including hub towns 26-49%)</v>
      </c>
      <c r="P281" s="7">
        <f t="shared" si="23"/>
        <v>3.13</v>
      </c>
      <c r="Q281" s="49">
        <f t="shared" si="24"/>
        <v>24</v>
      </c>
      <c r="R281" s="49">
        <f t="shared" si="25"/>
        <v>24</v>
      </c>
      <c r="Z281" s="7"/>
    </row>
    <row r="282" spans="1:26" ht="14.4" x14ac:dyDescent="0.3">
      <c r="A282" s="22" t="s">
        <v>641</v>
      </c>
      <c r="B282" s="23" t="s">
        <v>132</v>
      </c>
      <c r="C282" s="22" t="str">
        <f>IFERROR(IFERROR(VLOOKUP(B282,classifications!$A$3:$B$330,2,FALSE),VLOOKUP(B282,'higher class'!$A$2:$B$33,2,FALSE)),"")</f>
        <v>Urban with City and Town</v>
      </c>
      <c r="D282" s="22" t="str">
        <f>VLOOKUP(B282,region!$A$1:$B$344,2,FALSE)</f>
        <v>SE</v>
      </c>
      <c r="E282" s="17">
        <f>VLOOKUP(B282,anxietyALL!$B$8:$N$431,VLOOKUP(frontsheet!$B$11,years!$A$1:$B$12,2,FALSE),FALSE)</f>
        <v>2.68</v>
      </c>
      <c r="F282" s="9"/>
      <c r="G282" s="9"/>
      <c r="H282" s="9"/>
      <c r="I282" s="21"/>
      <c r="M282" t="s">
        <v>295</v>
      </c>
      <c r="N282" t="str">
        <f>VLOOKUP(M282,class!A$1:B$370,2,FALSE)</f>
        <v>Shire district</v>
      </c>
      <c r="O282" s="22" t="str">
        <f>IFERROR(IFERROR(VLOOKUP(M282,classifications!$A$3:$B$340,2,FALSE),VLOOKUP(N282,'higher class'!$A$2:$B$33,2,FALSE)),"")</f>
        <v xml:space="preserve">Mainly Rural (rural including hub towns &gt;=80%) </v>
      </c>
      <c r="P282" s="7">
        <f t="shared" si="23"/>
        <v>3.53</v>
      </c>
      <c r="Q282" s="49">
        <f t="shared" si="24"/>
        <v>34</v>
      </c>
      <c r="R282" s="49">
        <f t="shared" si="25"/>
        <v>34</v>
      </c>
      <c r="Z282" s="7"/>
    </row>
    <row r="283" spans="1:26" ht="14.4" x14ac:dyDescent="0.3">
      <c r="A283" s="22" t="s">
        <v>642</v>
      </c>
      <c r="B283" s="23" t="s">
        <v>179</v>
      </c>
      <c r="C283" s="22" t="str">
        <f>IFERROR(IFERROR(VLOOKUP(B283,classifications!$A$3:$B$330,2,FALSE),VLOOKUP(B283,'higher class'!$A$2:$B$33,2,FALSE)),"")</f>
        <v>Urban with Significant Rural (rural including hub towns 26-49%)</v>
      </c>
      <c r="D283" s="22" t="str">
        <f>VLOOKUP(B283,region!$A$1:$B$344,2,FALSE)</f>
        <v>SE</v>
      </c>
      <c r="E283" s="17">
        <f>VLOOKUP(B283,anxietyALL!$B$8:$N$431,VLOOKUP(frontsheet!$B$11,years!$A$1:$B$12,2,FALSE),FALSE)</f>
        <v>2.97</v>
      </c>
      <c r="F283" s="9"/>
      <c r="G283" s="9"/>
      <c r="H283" s="9"/>
      <c r="I283" s="21"/>
      <c r="M283" t="s">
        <v>296</v>
      </c>
      <c r="N283" t="str">
        <f>VLOOKUP(M283,class!A$1:B$370,2,FALSE)</f>
        <v>Shire district</v>
      </c>
      <c r="O283" s="22" t="str">
        <f>IFERROR(IFERROR(VLOOKUP(M283,classifications!$A$3:$B$340,2,FALSE),VLOOKUP(N283,'higher class'!$A$2:$B$33,2,FALSE)),"")</f>
        <v xml:space="preserve">Largely Rural (rural including hub towns 50-79%) </v>
      </c>
      <c r="P283" s="7">
        <f t="shared" si="23"/>
        <v>3.31</v>
      </c>
      <c r="Q283" s="49">
        <f t="shared" si="24"/>
        <v>29</v>
      </c>
      <c r="R283" s="49">
        <f t="shared" si="25"/>
        <v>29</v>
      </c>
      <c r="Z283" s="7"/>
    </row>
    <row r="284" spans="1:26" ht="14.4" x14ac:dyDescent="0.3">
      <c r="A284" s="22" t="s">
        <v>643</v>
      </c>
      <c r="B284" s="23" t="s">
        <v>227</v>
      </c>
      <c r="C284" s="22" t="str">
        <f>IFERROR(IFERROR(VLOOKUP(B284,classifications!$A$3:$B$330,2,FALSE),VLOOKUP(B284,'higher class'!$A$2:$B$33,2,FALSE)),"")</f>
        <v>Urban with City and Town</v>
      </c>
      <c r="D284" s="22" t="str">
        <f>VLOOKUP(B284,region!$A$1:$B$344,2,FALSE)</f>
        <v>SE</v>
      </c>
      <c r="E284" s="17">
        <f>VLOOKUP(B284,anxietyALL!$B$8:$N$431,VLOOKUP(frontsheet!$B$11,years!$A$1:$B$12,2,FALSE),FALSE)</f>
        <v>4.33</v>
      </c>
      <c r="F284" s="9"/>
      <c r="G284" s="9"/>
      <c r="H284" s="9"/>
      <c r="I284" s="21"/>
      <c r="M284" t="s">
        <v>297</v>
      </c>
      <c r="N284" t="str">
        <f>VLOOKUP(M284,class!A$1:B$370,2,FALSE)</f>
        <v>Metropolitan district</v>
      </c>
      <c r="O284" s="22" t="str">
        <f>IFERROR(IFERROR(VLOOKUP(M284,classifications!$A$3:$B$340,2,FALSE),VLOOKUP(N284,'higher class'!$A$2:$B$33,2,FALSE)),"")</f>
        <v>Urban with City and Town</v>
      </c>
      <c r="P284" s="7">
        <f t="shared" si="23"/>
        <v>3.35</v>
      </c>
      <c r="Q284" s="49">
        <f t="shared" si="24"/>
        <v>55</v>
      </c>
      <c r="R284" s="49">
        <f t="shared" si="25"/>
        <v>55</v>
      </c>
      <c r="Z284" s="7"/>
    </row>
    <row r="285" spans="1:26" ht="14.4" x14ac:dyDescent="0.3">
      <c r="A285" s="22" t="s">
        <v>644</v>
      </c>
      <c r="B285" s="23" t="s">
        <v>284</v>
      </c>
      <c r="C285" s="22" t="str">
        <f>IFERROR(IFERROR(VLOOKUP(B285,classifications!$A$3:$B$330,2,FALSE),VLOOKUP(B285,'higher class'!$A$2:$B$33,2,FALSE)),"")</f>
        <v>Urban with Significant Rural (rural including hub towns 26-49%)</v>
      </c>
      <c r="D285" s="22" t="str">
        <f>VLOOKUP(B285,region!$A$1:$B$344,2,FALSE)</f>
        <v>SE</v>
      </c>
      <c r="E285" s="17">
        <f>VLOOKUP(B285,anxietyALL!$B$8:$N$431,VLOOKUP(frontsheet!$B$11,years!$A$1:$B$12,2,FALSE),FALSE)</f>
        <v>3.14</v>
      </c>
      <c r="F285" s="9"/>
      <c r="G285" s="9"/>
      <c r="H285" s="9"/>
      <c r="I285" s="21"/>
      <c r="M285" t="s">
        <v>298</v>
      </c>
      <c r="N285" t="str">
        <f>VLOOKUP(M285,class!A$1:B$370,2,FALSE)</f>
        <v>Metropolitan district</v>
      </c>
      <c r="O285" s="22" t="str">
        <f>IFERROR(IFERROR(VLOOKUP(M285,classifications!$A$3:$B$340,2,FALSE),VLOOKUP(N285,'higher class'!$A$2:$B$33,2,FALSE)),"")</f>
        <v>Urban with Major Conurbation</v>
      </c>
      <c r="P285" s="7">
        <f t="shared" si="23"/>
        <v>3.36</v>
      </c>
      <c r="Q285" s="49">
        <f t="shared" si="24"/>
        <v>35</v>
      </c>
      <c r="R285" s="49">
        <f t="shared" si="25"/>
        <v>35</v>
      </c>
      <c r="Z285" s="7"/>
    </row>
    <row r="286" spans="1:26" ht="14.4" x14ac:dyDescent="0.3">
      <c r="A286" s="22" t="s">
        <v>645</v>
      </c>
      <c r="B286" s="23" t="s">
        <v>320</v>
      </c>
      <c r="C286" s="22" t="str">
        <f>IFERROR(IFERROR(VLOOKUP(B286,classifications!$A$3:$B$330,2,FALSE),VLOOKUP(B286,'higher class'!$A$2:$B$33,2,FALSE)),"")</f>
        <v xml:space="preserve">Largely Rural (rural including hub towns 50-79%) </v>
      </c>
      <c r="D286" s="22" t="str">
        <f>VLOOKUP(B286,region!$A$1:$B$344,2,FALSE)</f>
        <v>SE</v>
      </c>
      <c r="E286" s="17">
        <f>VLOOKUP(B286,anxietyALL!$B$8:$N$431,VLOOKUP(frontsheet!$B$11,years!$A$1:$B$12,2,FALSE),FALSE)</f>
        <v>3.43</v>
      </c>
      <c r="F286" s="9"/>
      <c r="G286" s="9"/>
      <c r="H286" s="9"/>
      <c r="I286" s="21"/>
      <c r="M286" t="s">
        <v>299</v>
      </c>
      <c r="N286" t="str">
        <f>VLOOKUP(M286,class!A$1:B$370,2,FALSE)</f>
        <v>London borough</v>
      </c>
      <c r="O286" s="22" t="str">
        <f>IFERROR(IFERROR(VLOOKUP(M286,classifications!$A$3:$B$340,2,FALSE),VLOOKUP(N286,'higher class'!$A$2:$B$33,2,FALSE)),"")</f>
        <v>Urban with Major Conurbation</v>
      </c>
      <c r="P286" s="7">
        <f t="shared" si="23"/>
        <v>3.36</v>
      </c>
      <c r="Q286" s="49">
        <f t="shared" si="24"/>
        <v>35</v>
      </c>
      <c r="R286" s="49">
        <f t="shared" si="25"/>
        <v>35</v>
      </c>
      <c r="Z286" s="7"/>
    </row>
    <row r="287" spans="1:26" ht="14.4" x14ac:dyDescent="0.3">
      <c r="A287" s="22" t="s">
        <v>646</v>
      </c>
      <c r="B287" s="23" t="s">
        <v>886</v>
      </c>
      <c r="C287" s="22" t="str">
        <f>IFERROR(IFERROR(VLOOKUP(B287,classifications!$A$3:$B$330,2,FALSE),VLOOKUP(B287,'higher class'!$A$2:$B$33,2,FALSE)),"")</f>
        <v>Urban with Significant Rural</v>
      </c>
      <c r="D287" s="22" t="str">
        <f>VLOOKUP(B287,region!$A$1:$B$344,2,FALSE)</f>
        <v>SE</v>
      </c>
      <c r="E287" s="17">
        <f>VLOOKUP(B287,anxietyALL!$B$8:$N$431,VLOOKUP(frontsheet!$B$11,years!$A$1:$B$12,2,FALSE),FALSE)</f>
        <v>3.02</v>
      </c>
      <c r="F287" s="9"/>
      <c r="G287" s="9"/>
      <c r="H287" s="9"/>
      <c r="I287" s="21"/>
      <c r="M287" t="s">
        <v>300</v>
      </c>
      <c r="N287" t="str">
        <f>VLOOKUP(M287,class!A$1:B$370,2,FALSE)</f>
        <v>London borough</v>
      </c>
      <c r="O287" s="22" t="str">
        <f>IFERROR(IFERROR(VLOOKUP(M287,classifications!$A$3:$B$340,2,FALSE),VLOOKUP(N287,'higher class'!$A$2:$B$33,2,FALSE)),"")</f>
        <v>Urban with Major Conurbation</v>
      </c>
      <c r="P287" s="7">
        <f t="shared" si="23"/>
        <v>3.44</v>
      </c>
      <c r="Q287" s="49">
        <f t="shared" si="24"/>
        <v>48</v>
      </c>
      <c r="R287" s="49">
        <f t="shared" si="25"/>
        <v>48</v>
      </c>
      <c r="Z287" s="7"/>
    </row>
    <row r="288" spans="1:26" ht="14.4" x14ac:dyDescent="0.3">
      <c r="A288" s="22" t="s">
        <v>647</v>
      </c>
      <c r="B288" s="23" t="s">
        <v>10</v>
      </c>
      <c r="C288" s="22" t="str">
        <f>IFERROR(IFERROR(VLOOKUP(B288,classifications!$A$3:$B$330,2,FALSE),VLOOKUP(B288,'higher class'!$A$2:$B$33,2,FALSE)),"")</f>
        <v>Urban with Significant Rural (rural including hub towns 26-49%)</v>
      </c>
      <c r="D288" s="22" t="str">
        <f>VLOOKUP(B288,region!$A$1:$B$344,2,FALSE)</f>
        <v>SE</v>
      </c>
      <c r="E288" s="17">
        <f>VLOOKUP(B288,anxietyALL!$B$8:$N$431,VLOOKUP(frontsheet!$B$11,years!$A$1:$B$12,2,FALSE),FALSE)</f>
        <v>3.53</v>
      </c>
      <c r="F288" s="9"/>
      <c r="G288" s="9"/>
      <c r="H288" s="9"/>
      <c r="I288" s="21"/>
      <c r="M288" t="s">
        <v>301</v>
      </c>
      <c r="N288" t="str">
        <f>VLOOKUP(M288,class!A$1:B$370,2,FALSE)</f>
        <v>Unitary authority</v>
      </c>
      <c r="O288" s="22" t="str">
        <f>IFERROR(IFERROR(VLOOKUP(M288,classifications!$A$3:$B$340,2,FALSE),VLOOKUP(N288,'higher class'!$A$2:$B$33,2,FALSE)),"")</f>
        <v>Urban with City and Town</v>
      </c>
      <c r="P288" s="7">
        <f t="shared" si="23"/>
        <v>3.18</v>
      </c>
      <c r="Q288" s="49">
        <f t="shared" si="24"/>
        <v>33</v>
      </c>
      <c r="R288" s="49">
        <f t="shared" si="25"/>
        <v>33</v>
      </c>
      <c r="Z288" s="7"/>
    </row>
    <row r="289" spans="1:26" ht="14.4" x14ac:dyDescent="0.3">
      <c r="A289" s="22" t="s">
        <v>648</v>
      </c>
      <c r="B289" s="23" t="s">
        <v>53</v>
      </c>
      <c r="C289" s="22" t="str">
        <f>IFERROR(IFERROR(VLOOKUP(B289,classifications!$A$3:$B$330,2,FALSE),VLOOKUP(B289,'higher class'!$A$2:$B$33,2,FALSE)),"")</f>
        <v>Urban with City and Town</v>
      </c>
      <c r="D289" s="22" t="str">
        <f>VLOOKUP(B289,region!$A$1:$B$344,2,FALSE)</f>
        <v>SE</v>
      </c>
      <c r="E289" s="17">
        <f>VLOOKUP(B289,anxietyALL!$B$8:$N$431,VLOOKUP(frontsheet!$B$11,years!$A$1:$B$12,2,FALSE),FALSE)</f>
        <v>3.32</v>
      </c>
      <c r="F289" s="9"/>
      <c r="G289" s="9"/>
      <c r="H289" s="9"/>
      <c r="I289" s="21"/>
      <c r="M289" t="s">
        <v>302</v>
      </c>
      <c r="N289" t="str">
        <f>VLOOKUP(M289,class!A$1:B$370,2,FALSE)</f>
        <v>Shire district</v>
      </c>
      <c r="O289" s="22" t="str">
        <f>IFERROR(IFERROR(VLOOKUP(M289,classifications!$A$3:$B$340,2,FALSE),VLOOKUP(N289,'higher class'!$A$2:$B$33,2,FALSE)),"")</f>
        <v>Urban with City and Town</v>
      </c>
      <c r="P289" s="7">
        <f t="shared" si="23"/>
        <v>3.42</v>
      </c>
      <c r="Q289" s="49">
        <f t="shared" si="24"/>
        <v>63</v>
      </c>
      <c r="R289" s="49">
        <f t="shared" si="25"/>
        <v>63</v>
      </c>
      <c r="Z289" s="7"/>
    </row>
    <row r="290" spans="1:26" ht="14.4" x14ac:dyDescent="0.3">
      <c r="A290" s="22" t="s">
        <v>649</v>
      </c>
      <c r="B290" s="23" t="s">
        <v>81</v>
      </c>
      <c r="C290" s="22" t="str">
        <f>IFERROR(IFERROR(VLOOKUP(B290,classifications!$A$3:$B$330,2,FALSE),VLOOKUP(B290,'higher class'!$A$2:$B$33,2,FALSE)),"")</f>
        <v>Urban with Major Conurbation</v>
      </c>
      <c r="D290" s="22" t="str">
        <f>VLOOKUP(B290,region!$A$1:$B$344,2,FALSE)</f>
        <v>SE</v>
      </c>
      <c r="E290" s="17">
        <f>VLOOKUP(B290,anxietyALL!$B$8:$N$431,VLOOKUP(frontsheet!$B$11,years!$A$1:$B$12,2,FALSE),FALSE)</f>
        <v>2.88</v>
      </c>
      <c r="F290" s="9"/>
      <c r="G290" s="9"/>
      <c r="H290" s="9"/>
      <c r="I290" s="21"/>
      <c r="M290" t="s">
        <v>303</v>
      </c>
      <c r="N290" t="str">
        <f>VLOOKUP(M290,class!A$1:B$370,2,FALSE)</f>
        <v>Shire district</v>
      </c>
      <c r="O290" s="22" t="str">
        <f>IFERROR(IFERROR(VLOOKUP(M290,classifications!$A$3:$B$340,2,FALSE),VLOOKUP(N290,'higher class'!$A$2:$B$33,2,FALSE)),"")</f>
        <v>Urban with Major Conurbation</v>
      </c>
      <c r="P290" s="7">
        <f t="shared" si="23"/>
        <v>3.29</v>
      </c>
      <c r="Q290" s="49">
        <f t="shared" si="24"/>
        <v>26</v>
      </c>
      <c r="R290" s="49">
        <f t="shared" si="25"/>
        <v>26</v>
      </c>
      <c r="Z290" s="7"/>
    </row>
    <row r="291" spans="1:26" ht="14.4" x14ac:dyDescent="0.3">
      <c r="A291" s="22" t="s">
        <v>650</v>
      </c>
      <c r="B291" s="23" t="s">
        <v>86</v>
      </c>
      <c r="C291" s="22" t="str">
        <f>IFERROR(IFERROR(VLOOKUP(B291,classifications!$A$3:$B$330,2,FALSE),VLOOKUP(B291,'higher class'!$A$2:$B$33,2,FALSE)),"")</f>
        <v>Urban with Significant Rural (rural including hub towns 26-49%)</v>
      </c>
      <c r="D291" s="22" t="str">
        <f>VLOOKUP(B291,region!$A$1:$B$344,2,FALSE)</f>
        <v>SE</v>
      </c>
      <c r="E291" s="17">
        <f>VLOOKUP(B291,anxietyALL!$B$8:$N$431,VLOOKUP(frontsheet!$B$11,years!$A$1:$B$12,2,FALSE),FALSE)</f>
        <v>3.66</v>
      </c>
      <c r="F291" s="9"/>
      <c r="G291" s="9"/>
      <c r="H291" s="9"/>
      <c r="I291" s="21"/>
      <c r="M291" t="s">
        <v>305</v>
      </c>
      <c r="N291" t="str">
        <f>VLOOKUP(M291,class!A$1:B$370,2,FALSE)</f>
        <v>Shire district</v>
      </c>
      <c r="O291" s="22" t="str">
        <f>IFERROR(IFERROR(VLOOKUP(M291,classifications!$A$3:$B$340,2,FALSE),VLOOKUP(N291,'higher class'!$A$2:$B$33,2,FALSE)),"")</f>
        <v xml:space="preserve">Largely Rural (rural including hub towns 50-79%) </v>
      </c>
      <c r="P291" s="7">
        <f t="shared" si="23"/>
        <v>2.94</v>
      </c>
      <c r="Q291" s="49">
        <f t="shared" si="24"/>
        <v>15</v>
      </c>
      <c r="R291" s="49">
        <f t="shared" si="25"/>
        <v>15</v>
      </c>
      <c r="Z291" s="7"/>
    </row>
    <row r="292" spans="1:26" ht="14.4" x14ac:dyDescent="0.3">
      <c r="A292" s="22" t="s">
        <v>651</v>
      </c>
      <c r="B292" s="23" t="s">
        <v>116</v>
      </c>
      <c r="C292" s="22" t="str">
        <f>IFERROR(IFERROR(VLOOKUP(B292,classifications!$A$3:$B$330,2,FALSE),VLOOKUP(B292,'higher class'!$A$2:$B$33,2,FALSE)),"")</f>
        <v>Urban with Major Conurbation</v>
      </c>
      <c r="D292" s="22" t="str">
        <f>VLOOKUP(B292,region!$A$1:$B$344,2,FALSE)</f>
        <v>SE</v>
      </c>
      <c r="E292" s="17">
        <f>VLOOKUP(B292,anxietyALL!$B$8:$N$431,VLOOKUP(frontsheet!$B$11,years!$A$1:$B$12,2,FALSE),FALSE)</f>
        <v>3.05</v>
      </c>
      <c r="F292" s="9"/>
      <c r="G292" s="9"/>
      <c r="H292" s="9"/>
      <c r="I292" s="21"/>
      <c r="M292" t="s">
        <v>306</v>
      </c>
      <c r="N292" t="str">
        <f>VLOOKUP(M292,class!A$1:B$370,2,FALSE)</f>
        <v>Shire district</v>
      </c>
      <c r="O292" s="22" t="str">
        <f>IFERROR(IFERROR(VLOOKUP(M292,classifications!$A$3:$B$340,2,FALSE),VLOOKUP(N292,'higher class'!$A$2:$B$33,2,FALSE)),"")</f>
        <v xml:space="preserve">Mainly Rural (rural including hub towns &gt;=80%) </v>
      </c>
      <c r="P292" s="7">
        <f t="shared" si="23"/>
        <v>3.31</v>
      </c>
      <c r="Q292" s="49">
        <f t="shared" si="24"/>
        <v>28</v>
      </c>
      <c r="R292" s="49">
        <f t="shared" si="25"/>
        <v>28</v>
      </c>
      <c r="Z292" s="7"/>
    </row>
    <row r="293" spans="1:26" ht="14.4" x14ac:dyDescent="0.3">
      <c r="A293" s="22" t="s">
        <v>652</v>
      </c>
      <c r="B293" s="23" t="s">
        <v>164</v>
      </c>
      <c r="C293" s="22" t="str">
        <f>IFERROR(IFERROR(VLOOKUP(B293,classifications!$A$3:$B$330,2,FALSE),VLOOKUP(B293,'higher class'!$A$2:$B$33,2,FALSE)),"")</f>
        <v>Urban with Significant Rural (rural including hub towns 26-49%)</v>
      </c>
      <c r="D293" s="22" t="str">
        <f>VLOOKUP(B293,region!$A$1:$B$344,2,FALSE)</f>
        <v>SE</v>
      </c>
      <c r="E293" s="17">
        <f>VLOOKUP(B293,anxietyALL!$B$8:$N$431,VLOOKUP(frontsheet!$B$11,years!$A$1:$B$12,2,FALSE),FALSE)</f>
        <v>3.01</v>
      </c>
      <c r="F293" s="9"/>
      <c r="G293" s="9"/>
      <c r="H293" s="9"/>
      <c r="I293" s="21"/>
      <c r="M293" t="s">
        <v>308</v>
      </c>
      <c r="N293" t="str">
        <f>VLOOKUP(M293,class!A$1:B$370,2,FALSE)</f>
        <v>Shire district</v>
      </c>
      <c r="O293" s="22" t="str">
        <f>IFERROR(IFERROR(VLOOKUP(M293,classifications!$A$3:$B$340,2,FALSE),VLOOKUP(N293,'higher class'!$A$2:$B$33,2,FALSE)),"")</f>
        <v>Urban with City and Town</v>
      </c>
      <c r="P293" s="7">
        <f t="shared" si="23"/>
        <v>3.14</v>
      </c>
      <c r="Q293" s="49">
        <f t="shared" si="24"/>
        <v>30</v>
      </c>
      <c r="R293" s="49">
        <f t="shared" si="25"/>
        <v>30</v>
      </c>
      <c r="Z293" s="7"/>
    </row>
    <row r="294" spans="1:26" ht="14.4" x14ac:dyDescent="0.3">
      <c r="A294" s="22" t="s">
        <v>653</v>
      </c>
      <c r="B294" s="23" t="s">
        <v>236</v>
      </c>
      <c r="C294" s="22" t="str">
        <f>IFERROR(IFERROR(VLOOKUP(B294,classifications!$A$3:$B$330,2,FALSE),VLOOKUP(B294,'higher class'!$A$2:$B$33,2,FALSE)),"")</f>
        <v xml:space="preserve">Largely Rural (rural including hub towns 50-79%) </v>
      </c>
      <c r="D294" s="22" t="str">
        <f>VLOOKUP(B294,region!$A$1:$B$344,2,FALSE)</f>
        <v>SE</v>
      </c>
      <c r="E294" s="17">
        <f>VLOOKUP(B294,anxietyALL!$B$8:$N$431,VLOOKUP(frontsheet!$B$11,years!$A$1:$B$12,2,FALSE),FALSE)</f>
        <v>2.71</v>
      </c>
      <c r="F294" s="9"/>
      <c r="G294" s="9"/>
      <c r="H294" s="9"/>
      <c r="I294" s="21"/>
      <c r="M294" t="s">
        <v>309</v>
      </c>
      <c r="N294" t="str">
        <f>VLOOKUP(M294,class!A$1:B$370,2,FALSE)</f>
        <v>Unitary authority</v>
      </c>
      <c r="O294" s="22" t="str">
        <f>IFERROR(IFERROR(VLOOKUP(M294,classifications!$A$3:$B$340,2,FALSE),VLOOKUP(N294,'higher class'!$A$2:$B$33,2,FALSE)),"")</f>
        <v>Urban with Significant Rural (rural including hub towns 26-49%)</v>
      </c>
      <c r="P294" s="7">
        <f t="shared" si="23"/>
        <v>3.11</v>
      </c>
      <c r="Q294" s="49">
        <f t="shared" si="24"/>
        <v>22</v>
      </c>
      <c r="R294" s="49">
        <f t="shared" si="25"/>
        <v>22</v>
      </c>
      <c r="Z294" s="7"/>
    </row>
    <row r="295" spans="1:26" ht="14.4" x14ac:dyDescent="0.3">
      <c r="A295" s="22" t="s">
        <v>654</v>
      </c>
      <c r="B295" s="23" t="s">
        <v>1008</v>
      </c>
      <c r="C295" s="22" t="str">
        <f>IFERROR(IFERROR(VLOOKUP(B295,classifications!$A$3:$B$330,2,FALSE),VLOOKUP(B295,'higher class'!$A$2:$B$33,2,FALSE)),"")</f>
        <v>Urban with Significant Rural (rural including hub towns 26-49%)</v>
      </c>
      <c r="D295" s="22" t="str">
        <f>VLOOKUP(B295,region!$A$1:$B$344,2,FALSE)</f>
        <v>SE</v>
      </c>
      <c r="E295" s="17">
        <f>VLOOKUP(B295,anxietyALL!$B$8:$N$431,VLOOKUP(frontsheet!$B$11,years!$A$1:$B$12,2,FALSE),FALSE)</f>
        <v>2.66</v>
      </c>
      <c r="F295" s="9"/>
      <c r="G295" s="9"/>
      <c r="H295" s="9"/>
      <c r="I295" s="21"/>
      <c r="M295" t="s">
        <v>310</v>
      </c>
      <c r="N295" t="str">
        <f>VLOOKUP(M295,class!A$1:B$370,2,FALSE)</f>
        <v>Shire district</v>
      </c>
      <c r="O295" s="22" t="str">
        <f>IFERROR(IFERROR(VLOOKUP(M295,classifications!$A$3:$B$340,2,FALSE),VLOOKUP(N295,'higher class'!$A$2:$B$33,2,FALSE)),"")</f>
        <v xml:space="preserve">Mainly Rural (rural including hub towns &gt;=80%) </v>
      </c>
      <c r="P295" s="7" t="str">
        <f t="shared" si="23"/>
        <v>x</v>
      </c>
      <c r="Q295" s="49">
        <f t="shared" si="24"/>
        <v>40</v>
      </c>
      <c r="R295" s="49">
        <f t="shared" si="25"/>
        <v>9999</v>
      </c>
      <c r="Z295" s="7"/>
    </row>
    <row r="296" spans="1:26" ht="14.4" x14ac:dyDescent="0.3">
      <c r="A296" s="22" t="s">
        <v>655</v>
      </c>
      <c r="B296" s="23" t="s">
        <v>275</v>
      </c>
      <c r="C296" s="22" t="str">
        <f>IFERROR(IFERROR(VLOOKUP(B296,classifications!$A$3:$B$330,2,FALSE),VLOOKUP(B296,'higher class'!$A$2:$B$33,2,FALSE)),"")</f>
        <v xml:space="preserve">Largely Rural (rural including hub towns 50-79%) </v>
      </c>
      <c r="D296" s="22" t="str">
        <f>VLOOKUP(B296,region!$A$1:$B$344,2,FALSE)</f>
        <v>SE</v>
      </c>
      <c r="E296" s="17">
        <f>VLOOKUP(B296,anxietyALL!$B$8:$N$431,VLOOKUP(frontsheet!$B$11,years!$A$1:$B$12,2,FALSE),FALSE)</f>
        <v>2.81</v>
      </c>
      <c r="F296" s="9"/>
      <c r="G296" s="9"/>
      <c r="H296" s="9"/>
      <c r="I296" s="21"/>
      <c r="M296" t="s">
        <v>312</v>
      </c>
      <c r="N296" t="str">
        <f>VLOOKUP(M296,class!A$1:B$370,2,FALSE)</f>
        <v>Shire district</v>
      </c>
      <c r="O296" s="22" t="str">
        <f>IFERROR(IFERROR(VLOOKUP(M296,classifications!$A$3:$B$340,2,FALSE),VLOOKUP(N296,'higher class'!$A$2:$B$33,2,FALSE)),"")</f>
        <v>Urban with Significant Rural (rural including hub towns 26-49%)</v>
      </c>
      <c r="P296" s="7">
        <f t="shared" si="23"/>
        <v>2.89</v>
      </c>
      <c r="Q296" s="49">
        <f t="shared" si="24"/>
        <v>11</v>
      </c>
      <c r="R296" s="49">
        <f t="shared" si="25"/>
        <v>11</v>
      </c>
      <c r="Z296" s="7"/>
    </row>
    <row r="297" spans="1:26" ht="14.4" x14ac:dyDescent="0.3">
      <c r="A297" s="22" t="s">
        <v>656</v>
      </c>
      <c r="B297" s="23" t="s">
        <v>286</v>
      </c>
      <c r="C297" s="22" t="str">
        <f>IFERROR(IFERROR(VLOOKUP(B297,classifications!$A$3:$B$330,2,FALSE),VLOOKUP(B297,'higher class'!$A$2:$B$33,2,FALSE)),"")</f>
        <v>Urban with City and Town</v>
      </c>
      <c r="D297" s="22" t="str">
        <f>VLOOKUP(B297,region!$A$1:$B$344,2,FALSE)</f>
        <v>SE</v>
      </c>
      <c r="E297" s="17">
        <f>VLOOKUP(B297,anxietyALL!$B$8:$N$431,VLOOKUP(frontsheet!$B$11,years!$A$1:$B$12,2,FALSE),FALSE)</f>
        <v>2.5</v>
      </c>
      <c r="F297" s="9"/>
      <c r="G297" s="9"/>
      <c r="H297" s="9"/>
      <c r="I297" s="21"/>
      <c r="M297" t="s">
        <v>313</v>
      </c>
      <c r="N297" t="str">
        <f>VLOOKUP(M297,class!A$1:B$370,2,FALSE)</f>
        <v>Shire district</v>
      </c>
      <c r="O297" s="22" t="str">
        <f>IFERROR(IFERROR(VLOOKUP(M297,classifications!$A$3:$B$340,2,FALSE),VLOOKUP(N297,'higher class'!$A$2:$B$33,2,FALSE)),"")</f>
        <v xml:space="preserve">Mainly Rural (rural including hub towns &gt;=80%) </v>
      </c>
      <c r="P297" s="7">
        <f t="shared" si="23"/>
        <v>2.91</v>
      </c>
      <c r="Q297" s="49">
        <f t="shared" si="24"/>
        <v>12</v>
      </c>
      <c r="R297" s="49">
        <f t="shared" si="25"/>
        <v>12</v>
      </c>
      <c r="Z297" s="7"/>
    </row>
    <row r="298" spans="1:26" ht="14.4" x14ac:dyDescent="0.3">
      <c r="A298" s="22" t="s">
        <v>657</v>
      </c>
      <c r="B298" s="23" t="s">
        <v>289</v>
      </c>
      <c r="C298" s="22" t="str">
        <f>IFERROR(IFERROR(VLOOKUP(B298,classifications!$A$3:$B$330,2,FALSE),VLOOKUP(B298,'higher class'!$A$2:$B$33,2,FALSE)),"")</f>
        <v>Urban with Significant Rural (rural including hub towns 26-49%)</v>
      </c>
      <c r="D298" s="22" t="str">
        <f>VLOOKUP(B298,region!$A$1:$B$344,2,FALSE)</f>
        <v>SE</v>
      </c>
      <c r="E298" s="17">
        <f>VLOOKUP(B298,anxietyALL!$B$8:$N$431,VLOOKUP(frontsheet!$B$11,years!$A$1:$B$12,2,FALSE),FALSE)</f>
        <v>3.04</v>
      </c>
      <c r="F298" s="9"/>
      <c r="G298" s="9"/>
      <c r="H298" s="9"/>
      <c r="I298" s="21"/>
      <c r="M298" t="s">
        <v>1030</v>
      </c>
      <c r="N298" t="str">
        <f>VLOOKUP(M298,class!A$1:B$370,2,FALSE)</f>
        <v>Unitary authority</v>
      </c>
      <c r="O298" s="22" t="str">
        <f>IFERROR(IFERROR(VLOOKUP(M298,classifications!$A$3:$B$340,2,FALSE),VLOOKUP(N298,'higher class'!$A$2:$B$33,2,FALSE)),"")</f>
        <v>Urban with Significant Rural (rural including hub towns 26-49%)</v>
      </c>
      <c r="P298" s="7">
        <f t="shared" si="23"/>
        <v>2.96</v>
      </c>
      <c r="Q298" s="49">
        <f t="shared" si="24"/>
        <v>13</v>
      </c>
      <c r="R298" s="49">
        <f t="shared" si="25"/>
        <v>13</v>
      </c>
      <c r="Z298" s="7"/>
    </row>
    <row r="299" spans="1:26" ht="14.4" x14ac:dyDescent="0.3">
      <c r="A299" s="22" t="s">
        <v>658</v>
      </c>
      <c r="B299" s="23" t="s">
        <v>294</v>
      </c>
      <c r="C299" s="22" t="str">
        <f>IFERROR(IFERROR(VLOOKUP(B299,classifications!$A$3:$B$330,2,FALSE),VLOOKUP(B299,'higher class'!$A$2:$B$33,2,FALSE)),"")</f>
        <v>Urban with Significant Rural (rural including hub towns 26-49%)</v>
      </c>
      <c r="D299" s="22" t="str">
        <f>VLOOKUP(B299,region!$A$1:$B$344,2,FALSE)</f>
        <v>SE</v>
      </c>
      <c r="E299" s="17">
        <f>VLOOKUP(B299,anxietyALL!$B$8:$N$431,VLOOKUP(frontsheet!$B$11,years!$A$1:$B$12,2,FALSE),FALSE)</f>
        <v>3.13</v>
      </c>
      <c r="F299" s="9"/>
      <c r="G299" s="9"/>
      <c r="H299" s="9"/>
      <c r="I299" s="21"/>
      <c r="M299" t="s">
        <v>314</v>
      </c>
      <c r="N299" t="str">
        <f>VLOOKUP(M299,class!A$1:B$370,2,FALSE)</f>
        <v>Shire district</v>
      </c>
      <c r="O299" s="22" t="str">
        <f>IFERROR(IFERROR(VLOOKUP(M299,classifications!$A$3:$B$340,2,FALSE),VLOOKUP(N299,'higher class'!$A$2:$B$33,2,FALSE)),"")</f>
        <v xml:space="preserve">Mainly Rural (rural including hub towns &gt;=80%) </v>
      </c>
      <c r="P299" s="7">
        <f t="shared" si="23"/>
        <v>3.19</v>
      </c>
      <c r="Q299" s="49">
        <f t="shared" si="24"/>
        <v>21</v>
      </c>
      <c r="R299" s="49">
        <f t="shared" si="25"/>
        <v>21</v>
      </c>
      <c r="Z299" s="7"/>
    </row>
    <row r="300" spans="1:26" ht="14.4" x14ac:dyDescent="0.3">
      <c r="A300" s="22" t="s">
        <v>659</v>
      </c>
      <c r="B300" s="23" t="s">
        <v>346</v>
      </c>
      <c r="C300" s="22" t="str">
        <f>IFERROR(IFERROR(VLOOKUP(B300,classifications!$A$3:$B$330,2,FALSE),VLOOKUP(B300,'higher class'!$A$2:$B$33,2,FALSE)),"")</f>
        <v>Predominantly Rural</v>
      </c>
      <c r="D300" s="22" t="str">
        <f>VLOOKUP(B300,region!$A$1:$B$344,2,FALSE)</f>
        <v>SE</v>
      </c>
      <c r="E300" s="17">
        <f>VLOOKUP(B300,anxietyALL!$B$8:$N$431,VLOOKUP(frontsheet!$B$11,years!$A$1:$B$12,2,FALSE),FALSE)</f>
        <v>3.08</v>
      </c>
      <c r="F300" s="9"/>
      <c r="G300" s="9"/>
      <c r="H300" s="9"/>
      <c r="I300" s="21"/>
      <c r="M300" t="s">
        <v>1034</v>
      </c>
      <c r="N300" t="str">
        <f>VLOOKUP(M300,class!A$1:B$370,2,FALSE)</f>
        <v>Shire district</v>
      </c>
      <c r="O300" s="22" t="str">
        <f>IFERROR(IFERROR(VLOOKUP(M300,classifications!$A$3:$B$340,2,FALSE),VLOOKUP(N300,'higher class'!$A$2:$B$33,2,FALSE)),"")</f>
        <v xml:space="preserve">Largely Rural (rural including hub towns 50-79%) </v>
      </c>
      <c r="P300" s="7">
        <f t="shared" si="23"/>
        <v>3.59</v>
      </c>
      <c r="Q300" s="49">
        <f t="shared" si="24"/>
        <v>39</v>
      </c>
      <c r="R300" s="49">
        <f t="shared" si="25"/>
        <v>39</v>
      </c>
      <c r="Z300" s="7"/>
    </row>
    <row r="301" spans="1:26" ht="14.4" x14ac:dyDescent="0.3">
      <c r="A301" s="22" t="s">
        <v>660</v>
      </c>
      <c r="B301" s="23" t="s">
        <v>60</v>
      </c>
      <c r="C301" s="22" t="str">
        <f>IFERROR(IFERROR(VLOOKUP(B301,classifications!$A$3:$B$330,2,FALSE),VLOOKUP(B301,'higher class'!$A$2:$B$33,2,FALSE)),"")</f>
        <v>Urban with Significant Rural (rural including hub towns 26-49%)</v>
      </c>
      <c r="D301" s="22" t="str">
        <f>VLOOKUP(B301,region!$A$1:$B$344,2,FALSE)</f>
        <v>SE</v>
      </c>
      <c r="E301" s="17">
        <f>VLOOKUP(B301,anxietyALL!$B$8:$N$431,VLOOKUP(frontsheet!$B$11,years!$A$1:$B$12,2,FALSE),FALSE)</f>
        <v>2.71</v>
      </c>
      <c r="F301" s="9"/>
      <c r="G301" s="9"/>
      <c r="H301" s="9"/>
      <c r="I301" s="21"/>
      <c r="M301" t="s">
        <v>316</v>
      </c>
      <c r="N301" t="str">
        <f>VLOOKUP(M301,class!A$1:B$370,2,FALSE)</f>
        <v>London borough</v>
      </c>
      <c r="O301" s="22" t="str">
        <f>IFERROR(IFERROR(VLOOKUP(M301,classifications!$A$3:$B$340,2,FALSE),VLOOKUP(N301,'higher class'!$A$2:$B$33,2,FALSE)),"")</f>
        <v>Urban with Major Conurbation</v>
      </c>
      <c r="P301" s="7">
        <f t="shared" si="23"/>
        <v>3.73</v>
      </c>
      <c r="Q301" s="49">
        <f t="shared" si="24"/>
        <v>65</v>
      </c>
      <c r="R301" s="49">
        <f t="shared" si="25"/>
        <v>65</v>
      </c>
      <c r="Z301" s="7"/>
    </row>
    <row r="302" spans="1:26" ht="14.4" x14ac:dyDescent="0.3">
      <c r="A302" s="22" t="s">
        <v>661</v>
      </c>
      <c r="B302" s="23" t="s">
        <v>203</v>
      </c>
      <c r="C302" s="22" t="str">
        <f>IFERROR(IFERROR(VLOOKUP(B302,classifications!$A$3:$B$330,2,FALSE),VLOOKUP(B302,'higher class'!$A$2:$B$33,2,FALSE)),"")</f>
        <v>Urban with City and Town</v>
      </c>
      <c r="D302" s="22" t="str">
        <f>VLOOKUP(B302,region!$A$1:$B$344,2,FALSE)</f>
        <v>SE</v>
      </c>
      <c r="E302" s="17">
        <f>VLOOKUP(B302,anxietyALL!$B$8:$N$431,VLOOKUP(frontsheet!$B$11,years!$A$1:$B$12,2,FALSE),FALSE)</f>
        <v>3.01</v>
      </c>
      <c r="F302" s="9"/>
      <c r="G302" s="9"/>
      <c r="H302" s="9"/>
      <c r="I302" s="21"/>
      <c r="M302" t="s">
        <v>318</v>
      </c>
      <c r="N302" t="str">
        <f>VLOOKUP(M302,class!A$1:B$370,2,FALSE)</f>
        <v>Metropolitan district</v>
      </c>
      <c r="O302" s="22" t="str">
        <f>IFERROR(IFERROR(VLOOKUP(M302,classifications!$A$3:$B$340,2,FALSE),VLOOKUP(N302,'higher class'!$A$2:$B$33,2,FALSE)),"")</f>
        <v>Urban with Major Conurbation</v>
      </c>
      <c r="P302" s="7">
        <f t="shared" si="23"/>
        <v>2.99</v>
      </c>
      <c r="Q302" s="49">
        <f t="shared" si="24"/>
        <v>8</v>
      </c>
      <c r="R302" s="49">
        <f t="shared" si="25"/>
        <v>8</v>
      </c>
      <c r="Z302" s="7"/>
    </row>
    <row r="303" spans="1:26" ht="14.4" x14ac:dyDescent="0.3">
      <c r="A303" s="22" t="s">
        <v>662</v>
      </c>
      <c r="B303" s="23" t="s">
        <v>251</v>
      </c>
      <c r="C303" s="22" t="str">
        <f>IFERROR(IFERROR(VLOOKUP(B303,classifications!$A$3:$B$330,2,FALSE),VLOOKUP(B303,'higher class'!$A$2:$B$33,2,FALSE)),"")</f>
        <v xml:space="preserve">Mainly Rural (rural including hub towns &gt;=80%) </v>
      </c>
      <c r="D303" s="22" t="str">
        <f>VLOOKUP(B303,region!$A$1:$B$344,2,FALSE)</f>
        <v>SE</v>
      </c>
      <c r="E303" s="17">
        <f>VLOOKUP(B303,anxietyALL!$B$8:$N$431,VLOOKUP(frontsheet!$B$11,years!$A$1:$B$12,2,FALSE),FALSE)</f>
        <v>3.21</v>
      </c>
      <c r="F303" s="9"/>
      <c r="G303" s="9"/>
      <c r="H303" s="9"/>
      <c r="I303" s="21"/>
      <c r="M303" t="s">
        <v>319</v>
      </c>
      <c r="N303" t="str">
        <f>VLOOKUP(M303,class!A$1:B$370,2,FALSE)</f>
        <v>Unitary authority</v>
      </c>
      <c r="O303" s="22" t="str">
        <f>IFERROR(IFERROR(VLOOKUP(M303,classifications!$A$3:$B$340,2,FALSE),VLOOKUP(N303,'higher class'!$A$2:$B$33,2,FALSE)),"")</f>
        <v xml:space="preserve">Largely Rural (rural including hub towns 50-79%) </v>
      </c>
      <c r="P303" s="7">
        <f t="shared" si="23"/>
        <v>3.51</v>
      </c>
      <c r="Q303" s="49">
        <f t="shared" si="24"/>
        <v>38</v>
      </c>
      <c r="R303" s="49">
        <f t="shared" si="25"/>
        <v>38</v>
      </c>
      <c r="Z303" s="7"/>
    </row>
    <row r="304" spans="1:26" ht="14.4" x14ac:dyDescent="0.3">
      <c r="A304" s="22" t="s">
        <v>663</v>
      </c>
      <c r="B304" s="23" t="s">
        <v>296</v>
      </c>
      <c r="C304" s="22" t="str">
        <f>IFERROR(IFERROR(VLOOKUP(B304,classifications!$A$3:$B$330,2,FALSE),VLOOKUP(B304,'higher class'!$A$2:$B$33,2,FALSE)),"")</f>
        <v xml:space="preserve">Largely Rural (rural including hub towns 50-79%) </v>
      </c>
      <c r="D304" s="22" t="str">
        <f>VLOOKUP(B304,region!$A$1:$B$344,2,FALSE)</f>
        <v>SE</v>
      </c>
      <c r="E304" s="17">
        <f>VLOOKUP(B304,anxietyALL!$B$8:$N$431,VLOOKUP(frontsheet!$B$11,years!$A$1:$B$12,2,FALSE),FALSE)</f>
        <v>3.31</v>
      </c>
      <c r="F304" s="9"/>
      <c r="G304" s="9"/>
      <c r="H304" s="9"/>
      <c r="I304" s="21"/>
      <c r="M304" t="s">
        <v>320</v>
      </c>
      <c r="N304" t="str">
        <f>VLOOKUP(M304,class!A$1:B$370,2,FALSE)</f>
        <v>Shire district</v>
      </c>
      <c r="O304" s="22" t="str">
        <f>IFERROR(IFERROR(VLOOKUP(M304,classifications!$A$3:$B$340,2,FALSE),VLOOKUP(N304,'higher class'!$A$2:$B$33,2,FALSE)),"")</f>
        <v xml:space="preserve">Largely Rural (rural including hub towns 50-79%) </v>
      </c>
      <c r="P304" s="7">
        <f t="shared" si="23"/>
        <v>3.43</v>
      </c>
      <c r="Q304" s="49">
        <f t="shared" si="24"/>
        <v>34</v>
      </c>
      <c r="R304" s="49">
        <f t="shared" si="25"/>
        <v>34</v>
      </c>
      <c r="Z304" s="7"/>
    </row>
    <row r="305" spans="1:26" ht="14.4" x14ac:dyDescent="0.3">
      <c r="A305" s="22" t="s">
        <v>664</v>
      </c>
      <c r="B305" s="23" t="s">
        <v>314</v>
      </c>
      <c r="C305" s="22" t="str">
        <f>IFERROR(IFERROR(VLOOKUP(B305,classifications!$A$3:$B$330,2,FALSE),VLOOKUP(B305,'higher class'!$A$2:$B$33,2,FALSE)),"")</f>
        <v xml:space="preserve">Mainly Rural (rural including hub towns &gt;=80%) </v>
      </c>
      <c r="D305" s="22" t="str">
        <f>VLOOKUP(B305,region!$A$1:$B$344,2,FALSE)</f>
        <v>SE</v>
      </c>
      <c r="E305" s="17">
        <f>VLOOKUP(B305,anxietyALL!$B$8:$N$431,VLOOKUP(frontsheet!$B$11,years!$A$1:$B$12,2,FALSE),FALSE)</f>
        <v>3.19</v>
      </c>
      <c r="F305" s="9"/>
      <c r="G305" s="9"/>
      <c r="H305" s="9"/>
      <c r="I305" s="21"/>
      <c r="M305" t="s">
        <v>321</v>
      </c>
      <c r="N305" t="str">
        <f>VLOOKUP(M305,class!A$1:B$370,2,FALSE)</f>
        <v>Unitary authority</v>
      </c>
      <c r="O305" s="22" t="str">
        <f>IFERROR(IFERROR(VLOOKUP(M305,classifications!$A$3:$B$340,2,FALSE),VLOOKUP(N305,'higher class'!$A$2:$B$33,2,FALSE)),"")</f>
        <v>Urban with City and Town</v>
      </c>
      <c r="P305" s="7">
        <f t="shared" ref="P305:P315" si="26">VLOOKUP($M305,$B$7:$E$430,4,FALSE)</f>
        <v>3.35</v>
      </c>
      <c r="Q305" s="49">
        <f t="shared" si="24"/>
        <v>55</v>
      </c>
      <c r="R305" s="49">
        <f t="shared" si="25"/>
        <v>55</v>
      </c>
      <c r="Z305" s="7"/>
    </row>
    <row r="306" spans="1:26" ht="14.4" x14ac:dyDescent="0.3">
      <c r="A306" s="22" t="s">
        <v>665</v>
      </c>
      <c r="B306" s="23" t="s">
        <v>887</v>
      </c>
      <c r="C306" s="22" t="str">
        <f>IFERROR(IFERROR(VLOOKUP(B306,classifications!$A$3:$B$330,2,FALSE),VLOOKUP(B306,'higher class'!$A$2:$B$33,2,FALSE)),"")</f>
        <v>Predominantly Urban</v>
      </c>
      <c r="D306" s="22" t="str">
        <f>VLOOKUP(B306,region!$A$1:$B$344,2,FALSE)</f>
        <v>SE</v>
      </c>
      <c r="E306" s="17">
        <f>VLOOKUP(B306,anxietyALL!$B$8:$N$431,VLOOKUP(frontsheet!$B$11,years!$A$1:$B$12,2,FALSE),FALSE)</f>
        <v>3.36</v>
      </c>
      <c r="F306" s="9"/>
      <c r="G306" s="9"/>
      <c r="H306" s="9"/>
      <c r="I306" s="21"/>
      <c r="M306" t="s">
        <v>322</v>
      </c>
      <c r="N306" t="str">
        <f>VLOOKUP(M306,class!A$1:B$370,2,FALSE)</f>
        <v>Metropolitan district</v>
      </c>
      <c r="O306" s="22" t="str">
        <f>IFERROR(IFERROR(VLOOKUP(M306,classifications!$A$3:$B$340,2,FALSE),VLOOKUP(N306,'higher class'!$A$2:$B$33,2,FALSE)),"")</f>
        <v>Urban with Major Conurbation</v>
      </c>
      <c r="P306" s="7">
        <f t="shared" si="26"/>
        <v>3.34</v>
      </c>
      <c r="Q306" s="49">
        <f t="shared" si="24"/>
        <v>30</v>
      </c>
      <c r="R306" s="49">
        <f t="shared" si="25"/>
        <v>30</v>
      </c>
      <c r="Z306" s="7"/>
    </row>
    <row r="307" spans="1:26" ht="14.4" x14ac:dyDescent="0.3">
      <c r="A307" s="22" t="s">
        <v>666</v>
      </c>
      <c r="B307" s="23" t="s">
        <v>101</v>
      </c>
      <c r="C307" s="22" t="str">
        <f>IFERROR(IFERROR(VLOOKUP(B307,classifications!$A$3:$B$330,2,FALSE),VLOOKUP(B307,'higher class'!$A$2:$B$33,2,FALSE)),"")</f>
        <v>Urban with Major Conurbation</v>
      </c>
      <c r="D307" s="22" t="str">
        <f>VLOOKUP(B307,region!$A$1:$B$344,2,FALSE)</f>
        <v>SE</v>
      </c>
      <c r="E307" s="17">
        <f>VLOOKUP(B307,anxietyALL!$B$8:$N$431,VLOOKUP(frontsheet!$B$11,years!$A$1:$B$12,2,FALSE),FALSE)</f>
        <v>2.97</v>
      </c>
      <c r="F307" s="9"/>
      <c r="G307" s="9"/>
      <c r="H307" s="9"/>
      <c r="I307" s="21"/>
      <c r="M307" t="s">
        <v>323</v>
      </c>
      <c r="N307" t="str">
        <f>VLOOKUP(M307,class!A$1:B$370,2,FALSE)</f>
        <v>Shire district</v>
      </c>
      <c r="O307" s="22" t="str">
        <f>IFERROR(IFERROR(VLOOKUP(M307,classifications!$A$3:$B$340,2,FALSE),VLOOKUP(N307,'higher class'!$A$2:$B$33,2,FALSE)),"")</f>
        <v>Urban with Major Conurbation</v>
      </c>
      <c r="P307" s="7">
        <f t="shared" si="26"/>
        <v>2.76</v>
      </c>
      <c r="Q307" s="49">
        <f t="shared" si="24"/>
        <v>3</v>
      </c>
      <c r="R307" s="49">
        <f t="shared" si="25"/>
        <v>3</v>
      </c>
      <c r="Z307" s="7"/>
    </row>
    <row r="308" spans="1:26" ht="14.4" x14ac:dyDescent="0.3">
      <c r="A308" s="22" t="s">
        <v>667</v>
      </c>
      <c r="B308" s="23" t="s">
        <v>104</v>
      </c>
      <c r="C308" s="22" t="str">
        <f>IFERROR(IFERROR(VLOOKUP(B308,classifications!$A$3:$B$330,2,FALSE),VLOOKUP(B308,'higher class'!$A$2:$B$33,2,FALSE)),"")</f>
        <v>Urban with Major Conurbation</v>
      </c>
      <c r="D308" s="22" t="str">
        <f>VLOOKUP(B308,region!$A$1:$B$344,2,FALSE)</f>
        <v>SE</v>
      </c>
      <c r="E308" s="17" t="str">
        <f>VLOOKUP(B308,anxietyALL!$B$8:$N$431,VLOOKUP(frontsheet!$B$11,years!$A$1:$B$12,2,FALSE),FALSE)</f>
        <v>x</v>
      </c>
      <c r="F308" s="9"/>
      <c r="G308" s="9"/>
      <c r="H308" s="9"/>
      <c r="I308" s="21"/>
      <c r="M308" t="s">
        <v>324</v>
      </c>
      <c r="N308" t="str">
        <f>VLOOKUP(M308,class!A$1:B$370,2,FALSE)</f>
        <v>Unitary authority</v>
      </c>
      <c r="O308" s="22" t="str">
        <f>IFERROR(IFERROR(VLOOKUP(M308,classifications!$A$3:$B$340,2,FALSE),VLOOKUP(N308,'higher class'!$A$2:$B$33,2,FALSE)),"")</f>
        <v>Urban with City and Town</v>
      </c>
      <c r="P308" s="7">
        <f t="shared" si="26"/>
        <v>3.11</v>
      </c>
      <c r="Q308" s="49">
        <f t="shared" si="24"/>
        <v>28</v>
      </c>
      <c r="R308" s="49">
        <f t="shared" si="25"/>
        <v>28</v>
      </c>
      <c r="Z308" s="7"/>
    </row>
    <row r="309" spans="1:26" ht="14.4" x14ac:dyDescent="0.3">
      <c r="A309" s="22" t="s">
        <v>668</v>
      </c>
      <c r="B309" s="23" t="s">
        <v>119</v>
      </c>
      <c r="C309" s="22" t="str">
        <f>IFERROR(IFERROR(VLOOKUP(B309,classifications!$A$3:$B$330,2,FALSE),VLOOKUP(B309,'higher class'!$A$2:$B$33,2,FALSE)),"")</f>
        <v>Urban with City and Town</v>
      </c>
      <c r="D309" s="22" t="str">
        <f>VLOOKUP(B309,region!$A$1:$B$344,2,FALSE)</f>
        <v>SE</v>
      </c>
      <c r="E309" s="17">
        <f>VLOOKUP(B309,anxietyALL!$B$8:$N$431,VLOOKUP(frontsheet!$B$11,years!$A$1:$B$12,2,FALSE),FALSE)</f>
        <v>3.08</v>
      </c>
      <c r="F309" s="9"/>
      <c r="G309" s="9"/>
      <c r="H309" s="9"/>
      <c r="I309" s="21"/>
      <c r="M309" t="s">
        <v>325</v>
      </c>
      <c r="N309" t="str">
        <f>VLOOKUP(M309,class!A$1:B$370,2,FALSE)</f>
        <v>Metropolitan district</v>
      </c>
      <c r="O309" s="22" t="str">
        <f>IFERROR(IFERROR(VLOOKUP(M309,classifications!$A$3:$B$340,2,FALSE),VLOOKUP(N309,'higher class'!$A$2:$B$33,2,FALSE)),"")</f>
        <v>Urban with Major Conurbation</v>
      </c>
      <c r="P309" s="7">
        <f t="shared" si="26"/>
        <v>3.11</v>
      </c>
      <c r="Q309" s="49">
        <f t="shared" si="24"/>
        <v>16</v>
      </c>
      <c r="R309" s="49">
        <f t="shared" si="25"/>
        <v>16</v>
      </c>
      <c r="Z309" s="7"/>
    </row>
    <row r="310" spans="1:26" ht="14.4" x14ac:dyDescent="0.3">
      <c r="A310" s="22" t="s">
        <v>669</v>
      </c>
      <c r="B310" s="23" t="s">
        <v>178</v>
      </c>
      <c r="C310" s="22" t="str">
        <f>IFERROR(IFERROR(VLOOKUP(B310,classifications!$A$3:$B$330,2,FALSE),VLOOKUP(B310,'higher class'!$A$2:$B$33,2,FALSE)),"")</f>
        <v>Urban with Significant Rural (rural including hub towns 26-49%)</v>
      </c>
      <c r="D310" s="22" t="str">
        <f>VLOOKUP(B310,region!$A$1:$B$344,2,FALSE)</f>
        <v>SE</v>
      </c>
      <c r="E310" s="17">
        <f>VLOOKUP(B310,anxietyALL!$B$8:$N$431,VLOOKUP(frontsheet!$B$11,years!$A$1:$B$12,2,FALSE),FALSE)</f>
        <v>3.25</v>
      </c>
      <c r="F310" s="9"/>
      <c r="G310" s="9"/>
      <c r="H310" s="9"/>
      <c r="I310" s="21"/>
      <c r="M310" t="s">
        <v>326</v>
      </c>
      <c r="N310" t="str">
        <f>VLOOKUP(M310,class!A$1:B$370,2,FALSE)</f>
        <v>Shire district</v>
      </c>
      <c r="O310" s="22" t="str">
        <f>IFERROR(IFERROR(VLOOKUP(M310,classifications!$A$3:$B$340,2,FALSE),VLOOKUP(N310,'higher class'!$A$2:$B$33,2,FALSE)),"")</f>
        <v>Urban with City and Town</v>
      </c>
      <c r="P310" s="7">
        <f t="shared" si="26"/>
        <v>3.85</v>
      </c>
      <c r="Q310" s="49">
        <f t="shared" si="24"/>
        <v>81</v>
      </c>
      <c r="R310" s="49">
        <f t="shared" si="25"/>
        <v>81</v>
      </c>
      <c r="Z310" s="7"/>
    </row>
    <row r="311" spans="1:26" ht="14.4" x14ac:dyDescent="0.3">
      <c r="A311" s="22" t="s">
        <v>670</v>
      </c>
      <c r="B311" s="23" t="s">
        <v>215</v>
      </c>
      <c r="C311" s="22" t="str">
        <f>IFERROR(IFERROR(VLOOKUP(B311,classifications!$A$3:$B$330,2,FALSE),VLOOKUP(B311,'higher class'!$A$2:$B$33,2,FALSE)),"")</f>
        <v>Urban with City and Town</v>
      </c>
      <c r="D311" s="22" t="str">
        <f>VLOOKUP(B311,region!$A$1:$B$344,2,FALSE)</f>
        <v>SE</v>
      </c>
      <c r="E311" s="17">
        <f>VLOOKUP(B311,anxietyALL!$B$8:$N$431,VLOOKUP(frontsheet!$B$11,years!$A$1:$B$12,2,FALSE),FALSE)</f>
        <v>3.47</v>
      </c>
      <c r="F311" s="9"/>
      <c r="G311" s="9"/>
      <c r="H311" s="9"/>
      <c r="I311" s="21"/>
      <c r="M311" t="s">
        <v>327</v>
      </c>
      <c r="N311" t="str">
        <f>VLOOKUP(M311,class!A$1:B$370,2,FALSE)</f>
        <v>Shire district</v>
      </c>
      <c r="O311" s="22" t="str">
        <f>IFERROR(IFERROR(VLOOKUP(M311,classifications!$A$3:$B$340,2,FALSE),VLOOKUP(N311,'higher class'!$A$2:$B$33,2,FALSE)),"")</f>
        <v>Urban with City and Town</v>
      </c>
      <c r="P311" s="7">
        <f t="shared" si="26"/>
        <v>4.2699999999999996</v>
      </c>
      <c r="Q311" s="49">
        <f t="shared" si="24"/>
        <v>86</v>
      </c>
      <c r="R311" s="49">
        <f t="shared" si="25"/>
        <v>86</v>
      </c>
      <c r="Z311" s="7"/>
    </row>
    <row r="312" spans="1:26" ht="14.4" x14ac:dyDescent="0.3">
      <c r="A312" s="22" t="s">
        <v>671</v>
      </c>
      <c r="B312" s="23" t="s">
        <v>225</v>
      </c>
      <c r="C312" s="22" t="str">
        <f>IFERROR(IFERROR(VLOOKUP(B312,classifications!$A$3:$B$330,2,FALSE),VLOOKUP(B312,'higher class'!$A$2:$B$33,2,FALSE)),"")</f>
        <v>Urban with Major Conurbation</v>
      </c>
      <c r="D312" s="22" t="str">
        <f>VLOOKUP(B312,region!$A$1:$B$344,2,FALSE)</f>
        <v>SE</v>
      </c>
      <c r="E312" s="17" t="str">
        <f>VLOOKUP(B312,anxietyALL!$B$8:$N$431,VLOOKUP(frontsheet!$B$11,years!$A$1:$B$12,2,FALSE),FALSE)</f>
        <v>x</v>
      </c>
      <c r="F312" s="9"/>
      <c r="G312" s="9"/>
      <c r="H312" s="9"/>
      <c r="I312" s="21"/>
      <c r="M312" t="s">
        <v>328</v>
      </c>
      <c r="N312" t="str">
        <f>VLOOKUP(M312,class!A$1:B$370,2,FALSE)</f>
        <v>Shire district</v>
      </c>
      <c r="O312" s="22" t="str">
        <f>IFERROR(IFERROR(VLOOKUP(M312,classifications!$A$3:$B$340,2,FALSE),VLOOKUP(N312,'higher class'!$A$2:$B$33,2,FALSE)),"")</f>
        <v xml:space="preserve">Mainly Rural (rural including hub towns &gt;=80%) </v>
      </c>
      <c r="P312" s="7">
        <f t="shared" si="26"/>
        <v>3.25</v>
      </c>
      <c r="Q312" s="49">
        <f t="shared" si="24"/>
        <v>25</v>
      </c>
      <c r="R312" s="49">
        <f t="shared" si="25"/>
        <v>25</v>
      </c>
      <c r="Z312" s="7"/>
    </row>
    <row r="313" spans="1:26" ht="14.4" x14ac:dyDescent="0.3">
      <c r="A313" s="22" t="s">
        <v>672</v>
      </c>
      <c r="B313" s="23" t="s">
        <v>259</v>
      </c>
      <c r="C313" s="22" t="str">
        <f>IFERROR(IFERROR(VLOOKUP(B313,classifications!$A$3:$B$330,2,FALSE),VLOOKUP(B313,'higher class'!$A$2:$B$33,2,FALSE)),"")</f>
        <v>Urban with Major Conurbation</v>
      </c>
      <c r="D313" s="22" t="str">
        <f>VLOOKUP(B313,region!$A$1:$B$344,2,FALSE)</f>
        <v>SE</v>
      </c>
      <c r="E313" s="17">
        <f>VLOOKUP(B313,anxietyALL!$B$8:$N$431,VLOOKUP(frontsheet!$B$11,years!$A$1:$B$12,2,FALSE),FALSE)</f>
        <v>5.16</v>
      </c>
      <c r="F313" s="9"/>
      <c r="G313" s="9"/>
      <c r="H313" s="9"/>
      <c r="I313" s="21"/>
      <c r="M313" t="s">
        <v>330</v>
      </c>
      <c r="N313" t="str">
        <f>VLOOKUP(M313,class!A$1:B$370,2,FALSE)</f>
        <v>Shire district</v>
      </c>
      <c r="O313" s="22" t="str">
        <f>IFERROR(IFERROR(VLOOKUP(M313,classifications!$A$3:$B$340,2,FALSE),VLOOKUP(N313,'higher class'!$A$2:$B$33,2,FALSE)),"")</f>
        <v xml:space="preserve">Largely Rural (rural including hub towns 50-79%) </v>
      </c>
      <c r="P313" s="7">
        <f t="shared" si="26"/>
        <v>3.01</v>
      </c>
      <c r="Q313" s="49">
        <f t="shared" si="24"/>
        <v>18</v>
      </c>
      <c r="R313" s="49">
        <f t="shared" si="25"/>
        <v>18</v>
      </c>
      <c r="Z313" s="7"/>
    </row>
    <row r="314" spans="1:26" ht="14.4" x14ac:dyDescent="0.3">
      <c r="A314" s="22" t="s">
        <v>673</v>
      </c>
      <c r="B314" s="23" t="s">
        <v>273</v>
      </c>
      <c r="C314" s="22" t="str">
        <f>IFERROR(IFERROR(VLOOKUP(B314,classifications!$A$3:$B$330,2,FALSE),VLOOKUP(B314,'higher class'!$A$2:$B$33,2,FALSE)),"")</f>
        <v>Urban with City and Town</v>
      </c>
      <c r="D314" s="22" t="str">
        <f>VLOOKUP(B314,region!$A$1:$B$344,2,FALSE)</f>
        <v>SE</v>
      </c>
      <c r="E314" s="17">
        <f>VLOOKUP(B314,anxietyALL!$B$8:$N$431,VLOOKUP(frontsheet!$B$11,years!$A$1:$B$12,2,FALSE),FALSE)</f>
        <v>3.34</v>
      </c>
      <c r="F314" s="9"/>
      <c r="G314" s="9"/>
      <c r="H314" s="9"/>
      <c r="I314" s="21"/>
      <c r="M314" t="s">
        <v>331</v>
      </c>
      <c r="N314" t="str">
        <f>VLOOKUP(M314,class!A$1:B$370,2,FALSE)</f>
        <v>Shire district</v>
      </c>
      <c r="O314" s="22" t="str">
        <f>IFERROR(IFERROR(VLOOKUP(M314,classifications!$A$3:$B$340,2,FALSE),VLOOKUP(N314,'higher class'!$A$2:$B$33,2,FALSE)),"")</f>
        <v>Urban with Significant Rural (rural including hub towns 26-49%)</v>
      </c>
      <c r="P314" s="7">
        <f t="shared" si="26"/>
        <v>3.25</v>
      </c>
      <c r="Q314" s="49">
        <f t="shared" si="24"/>
        <v>32</v>
      </c>
      <c r="R314" s="49">
        <f t="shared" si="25"/>
        <v>32</v>
      </c>
      <c r="Z314" s="7"/>
    </row>
    <row r="315" spans="1:26" ht="14.4" x14ac:dyDescent="0.3">
      <c r="A315" s="22" t="s">
        <v>674</v>
      </c>
      <c r="B315" s="23" t="s">
        <v>279</v>
      </c>
      <c r="C315" s="22" t="str">
        <f>IFERROR(IFERROR(VLOOKUP(B315,classifications!$A$3:$B$330,2,FALSE),VLOOKUP(B315,'higher class'!$A$2:$B$33,2,FALSE)),"")</f>
        <v>Urban with Significant Rural (rural including hub towns 26-49%)</v>
      </c>
      <c r="D315" s="22" t="str">
        <f>VLOOKUP(B315,region!$A$1:$B$344,2,FALSE)</f>
        <v>SE</v>
      </c>
      <c r="E315" s="17">
        <f>VLOOKUP(B315,anxietyALL!$B$8:$N$431,VLOOKUP(frontsheet!$B$11,years!$A$1:$B$12,2,FALSE),FALSE)</f>
        <v>3.11</v>
      </c>
      <c r="F315" s="9"/>
      <c r="G315" s="9"/>
      <c r="H315" s="9"/>
      <c r="I315" s="21"/>
      <c r="M315" t="s">
        <v>332</v>
      </c>
      <c r="N315" t="str">
        <f>VLOOKUP(M315,class!A$1:B$370,2,FALSE)</f>
        <v>Unitary authority</v>
      </c>
      <c r="O315" s="22" t="str">
        <f>IFERROR(IFERROR(VLOOKUP(M315,classifications!$A$3:$B$340,2,FALSE),VLOOKUP(N315,'higher class'!$A$2:$B$33,2,FALSE)),"")</f>
        <v>Urban with City and Town</v>
      </c>
      <c r="P315" s="7">
        <f t="shared" si="26"/>
        <v>3.45</v>
      </c>
      <c r="Q315" s="49">
        <f t="shared" si="24"/>
        <v>65</v>
      </c>
      <c r="R315" s="49">
        <f t="shared" si="25"/>
        <v>65</v>
      </c>
      <c r="Z315" s="7"/>
    </row>
    <row r="316" spans="1:26" x14ac:dyDescent="0.25">
      <c r="A316" s="22" t="s">
        <v>675</v>
      </c>
      <c r="B316" s="23" t="s">
        <v>305</v>
      </c>
      <c r="C316" s="22" t="str">
        <f>IFERROR(IFERROR(VLOOKUP(B316,classifications!$A$3:$B$330,2,FALSE),VLOOKUP(B316,'higher class'!$A$2:$B$33,2,FALSE)),"")</f>
        <v xml:space="preserve">Largely Rural (rural including hub towns 50-79%) </v>
      </c>
      <c r="D316" s="22" t="str">
        <f>VLOOKUP(B316,region!$A$1:$B$344,2,FALSE)</f>
        <v>SE</v>
      </c>
      <c r="E316" s="17">
        <f>VLOOKUP(B316,anxietyALL!$B$8:$N$431,VLOOKUP(frontsheet!$B$11,years!$A$1:$B$12,2,FALSE),FALSE)</f>
        <v>2.94</v>
      </c>
      <c r="F316" s="9"/>
      <c r="G316" s="9"/>
      <c r="H316" s="9"/>
      <c r="I316" s="21"/>
      <c r="Z316" s="7"/>
    </row>
    <row r="317" spans="1:26" x14ac:dyDescent="0.25">
      <c r="A317" s="22" t="s">
        <v>676</v>
      </c>
      <c r="B317" s="23" t="s">
        <v>323</v>
      </c>
      <c r="C317" s="22" t="str">
        <f>IFERROR(IFERROR(VLOOKUP(B317,classifications!$A$3:$B$330,2,FALSE),VLOOKUP(B317,'higher class'!$A$2:$B$33,2,FALSE)),"")</f>
        <v>Urban with Major Conurbation</v>
      </c>
      <c r="D317" s="22" t="str">
        <f>VLOOKUP(B317,region!$A$1:$B$344,2,FALSE)</f>
        <v>SE</v>
      </c>
      <c r="E317" s="17">
        <f>VLOOKUP(B317,anxietyALL!$B$8:$N$431,VLOOKUP(frontsheet!$B$11,years!$A$1:$B$12,2,FALSE),FALSE)</f>
        <v>2.76</v>
      </c>
      <c r="F317" s="9"/>
      <c r="G317" s="9"/>
      <c r="H317" s="9"/>
      <c r="I317" s="21"/>
      <c r="Z317" s="7"/>
    </row>
    <row r="318" spans="1:26" x14ac:dyDescent="0.25">
      <c r="A318" s="22" t="s">
        <v>677</v>
      </c>
      <c r="B318" s="23" t="s">
        <v>351</v>
      </c>
      <c r="C318" s="22" t="str">
        <f>IFERROR(IFERROR(VLOOKUP(B318,classifications!$A$3:$B$330,2,FALSE),VLOOKUP(B318,'higher class'!$A$2:$B$33,2,FALSE)),"")</f>
        <v>Predominantly Urban</v>
      </c>
      <c r="D318" s="22" t="str">
        <f>VLOOKUP(B318,region!$A$1:$B$344,2,FALSE)</f>
        <v>SE</v>
      </c>
      <c r="E318" s="17">
        <f>VLOOKUP(B318,anxietyALL!$B$8:$N$431,VLOOKUP(frontsheet!$B$11,years!$A$1:$B$12,2,FALSE),FALSE)</f>
        <v>3.36</v>
      </c>
      <c r="F318" s="9"/>
      <c r="G318" s="9"/>
      <c r="H318" s="9"/>
      <c r="I318" s="21"/>
      <c r="Z318" s="7"/>
    </row>
    <row r="319" spans="1:26" ht="14.4" x14ac:dyDescent="0.3">
      <c r="A319" s="22" t="s">
        <v>678</v>
      </c>
      <c r="B319" s="23" t="s">
        <v>2</v>
      </c>
      <c r="C319" s="22" t="str">
        <f>IFERROR(IFERROR(VLOOKUP(B319,classifications!$A$3:$B$330,2,FALSE),VLOOKUP(B319,'higher class'!$A$2:$B$33,2,FALSE)),"")</f>
        <v>Urban with City and Town</v>
      </c>
      <c r="D319" s="22" t="str">
        <f>VLOOKUP(B319,region!$A$1:$B$344,2,FALSE)</f>
        <v>SE</v>
      </c>
      <c r="E319" s="17">
        <f>VLOOKUP(B319,anxietyALL!$B$8:$N$431,VLOOKUP(frontsheet!$B$11,years!$A$1:$B$12,2,FALSE),FALSE)</f>
        <v>4.84</v>
      </c>
      <c r="F319" s="9"/>
      <c r="G319" s="9"/>
      <c r="H319" s="9"/>
      <c r="I319" s="21"/>
      <c r="O319" t="s">
        <v>5</v>
      </c>
      <c r="P319" s="7">
        <f t="shared" ref="P319:P324" si="27">AVERAGEIF($O$7:$O$315,$O319,$P$7:$P$315)</f>
        <v>3.1110256410256412</v>
      </c>
      <c r="Z319" s="7"/>
    </row>
    <row r="320" spans="1:26" ht="14.4" x14ac:dyDescent="0.3">
      <c r="A320" s="22" t="s">
        <v>679</v>
      </c>
      <c r="B320" s="23" t="s">
        <v>8</v>
      </c>
      <c r="C320" s="22" t="str">
        <f>IFERROR(IFERROR(VLOOKUP(B320,classifications!$A$3:$B$330,2,FALSE),VLOOKUP(B320,'higher class'!$A$2:$B$33,2,FALSE)),"")</f>
        <v>Urban with City and Town</v>
      </c>
      <c r="D320" s="22" t="str">
        <f>VLOOKUP(B320,region!$A$1:$B$344,2,FALSE)</f>
        <v>SE</v>
      </c>
      <c r="E320" s="17">
        <f>VLOOKUP(B320,anxietyALL!$B$8:$N$431,VLOOKUP(frontsheet!$B$11,years!$A$1:$B$12,2,FALSE),FALSE)</f>
        <v>3.33</v>
      </c>
      <c r="F320" s="9"/>
      <c r="G320" s="9"/>
      <c r="H320" s="9"/>
      <c r="I320" s="21"/>
      <c r="O320" t="s">
        <v>13</v>
      </c>
      <c r="P320" s="7">
        <f t="shared" si="27"/>
        <v>3.0936585365853659</v>
      </c>
      <c r="Z320" s="7"/>
    </row>
    <row r="321" spans="1:26" ht="14.4" x14ac:dyDescent="0.3">
      <c r="A321" s="22" t="s">
        <v>680</v>
      </c>
      <c r="B321" s="23" t="s">
        <v>64</v>
      </c>
      <c r="C321" s="22" t="str">
        <f>IFERROR(IFERROR(VLOOKUP(B321,classifications!$A$3:$B$330,2,FALSE),VLOOKUP(B321,'higher class'!$A$2:$B$33,2,FALSE)),"")</f>
        <v xml:space="preserve">Largely Rural (rural including hub towns 50-79%) </v>
      </c>
      <c r="D321" s="22" t="str">
        <f>VLOOKUP(B321,region!$A$1:$B$344,2,FALSE)</f>
        <v>SE</v>
      </c>
      <c r="E321" s="17">
        <f>VLOOKUP(B321,anxietyALL!$B$8:$N$431,VLOOKUP(frontsheet!$B$11,years!$A$1:$B$12,2,FALSE),FALSE)</f>
        <v>3.1</v>
      </c>
      <c r="F321" s="9"/>
      <c r="G321" s="9"/>
      <c r="H321" s="9"/>
      <c r="I321" s="21"/>
      <c r="O321" t="s">
        <v>11</v>
      </c>
      <c r="P321" s="7">
        <f t="shared" si="27"/>
        <v>3.1370000000000005</v>
      </c>
      <c r="Z321" s="7"/>
    </row>
    <row r="322" spans="1:26" ht="14.4" x14ac:dyDescent="0.3">
      <c r="A322" s="22" t="s">
        <v>681</v>
      </c>
      <c r="B322" s="23" t="s">
        <v>77</v>
      </c>
      <c r="C322" s="22" t="str">
        <f>IFERROR(IFERROR(VLOOKUP(B322,classifications!$A$3:$B$330,2,FALSE),VLOOKUP(B322,'higher class'!$A$2:$B$33,2,FALSE)),"")</f>
        <v>Urban with City and Town</v>
      </c>
      <c r="D322" s="22" t="str">
        <f>VLOOKUP(B322,region!$A$1:$B$344,2,FALSE)</f>
        <v>SE</v>
      </c>
      <c r="E322" s="17">
        <f>VLOOKUP(B322,anxietyALL!$B$8:$N$431,VLOOKUP(frontsheet!$B$11,years!$A$1:$B$12,2,FALSE),FALSE)</f>
        <v>3.73</v>
      </c>
      <c r="F322" s="9"/>
      <c r="G322" s="9"/>
      <c r="H322" s="9"/>
      <c r="I322" s="21"/>
      <c r="O322" t="s">
        <v>3</v>
      </c>
      <c r="P322" s="7">
        <f t="shared" si="27"/>
        <v>3.3037078651685396</v>
      </c>
      <c r="Z322" s="7"/>
    </row>
    <row r="323" spans="1:26" ht="14.4" x14ac:dyDescent="0.3">
      <c r="A323" s="22" t="s">
        <v>682</v>
      </c>
      <c r="B323" s="23" t="s">
        <v>139</v>
      </c>
      <c r="C323" s="22" t="str">
        <f>IFERROR(IFERROR(VLOOKUP(B323,classifications!$A$3:$B$330,2,FALSE),VLOOKUP(B323,'higher class'!$A$2:$B$33,2,FALSE)),"")</f>
        <v xml:space="preserve">Largely Rural (rural including hub towns 50-79%) </v>
      </c>
      <c r="D323" s="22" t="str">
        <f>VLOOKUP(B323,region!$A$1:$B$344,2,FALSE)</f>
        <v>SE</v>
      </c>
      <c r="E323" s="17">
        <f>VLOOKUP(B323,anxietyALL!$B$8:$N$431,VLOOKUP(frontsheet!$B$11,years!$A$1:$B$12,2,FALSE),FALSE)</f>
        <v>2.48</v>
      </c>
      <c r="F323" s="9"/>
      <c r="G323" s="9"/>
      <c r="H323" s="9"/>
      <c r="I323" s="21"/>
      <c r="O323" t="s">
        <v>7</v>
      </c>
      <c r="P323" s="7">
        <f t="shared" si="27"/>
        <v>3.2455555555555562</v>
      </c>
      <c r="Z323" s="7"/>
    </row>
    <row r="324" spans="1:26" ht="14.4" x14ac:dyDescent="0.3">
      <c r="A324" s="22" t="s">
        <v>683</v>
      </c>
      <c r="B324" s="23" t="s">
        <v>175</v>
      </c>
      <c r="C324" s="22" t="str">
        <f>IFERROR(IFERROR(VLOOKUP(B324,classifications!$A$3:$B$330,2,FALSE),VLOOKUP(B324,'higher class'!$A$2:$B$33,2,FALSE)),"")</f>
        <v>Urban with City and Town</v>
      </c>
      <c r="D324" s="22" t="str">
        <f>VLOOKUP(B324,region!$A$1:$B$344,2,FALSE)</f>
        <v>SE</v>
      </c>
      <c r="E324" s="17">
        <f>VLOOKUP(B324,anxietyALL!$B$8:$N$431,VLOOKUP(frontsheet!$B$11,years!$A$1:$B$12,2,FALSE),FALSE)</f>
        <v>2.84</v>
      </c>
      <c r="F324" s="9"/>
      <c r="G324" s="9"/>
      <c r="H324" s="9"/>
      <c r="I324" s="21"/>
      <c r="O324" t="s">
        <v>16</v>
      </c>
      <c r="P324" s="7">
        <f t="shared" si="27"/>
        <v>3.354166666666667</v>
      </c>
      <c r="Z324" s="7"/>
    </row>
    <row r="325" spans="1:26" x14ac:dyDescent="0.25">
      <c r="A325" s="22" t="s">
        <v>684</v>
      </c>
      <c r="B325" s="23" t="s">
        <v>327</v>
      </c>
      <c r="C325" s="22" t="str">
        <f>IFERROR(IFERROR(VLOOKUP(B325,classifications!$A$3:$B$330,2,FALSE),VLOOKUP(B325,'higher class'!$A$2:$B$33,2,FALSE)),"")</f>
        <v>Urban with City and Town</v>
      </c>
      <c r="D325" s="22" t="str">
        <f>VLOOKUP(B325,region!$A$1:$B$344,2,FALSE)</f>
        <v>SE</v>
      </c>
      <c r="E325" s="17">
        <f>VLOOKUP(B325,anxietyALL!$B$8:$N$431,VLOOKUP(frontsheet!$B$11,years!$A$1:$B$12,2,FALSE),FALSE)</f>
        <v>4.2699999999999996</v>
      </c>
      <c r="F325" s="9"/>
      <c r="G325" s="9"/>
      <c r="H325" s="9"/>
      <c r="I325" s="21"/>
      <c r="O325" s="7" t="s">
        <v>907</v>
      </c>
      <c r="P325" s="7">
        <f>(SUMIF(O7:O315,O322,P7:P315)+SUMIF(O7:O315,O323,P7:P315)+SUMIF(O7:O315,O324,P7:P315))/(COUNTIF(O7:O315,O322)+COUNTIF(O7:O315,O323)+COUNTIF(O7:O315,O324))</f>
        <v>3.2270857142857143</v>
      </c>
      <c r="Z325" s="7"/>
    </row>
    <row r="326" spans="1:26" x14ac:dyDescent="0.25">
      <c r="A326" s="22"/>
      <c r="B326" s="23"/>
      <c r="C326" s="22"/>
      <c r="D326" s="22"/>
      <c r="E326" s="9"/>
      <c r="F326" s="9"/>
      <c r="G326" s="9"/>
      <c r="H326" s="9"/>
      <c r="I326" s="21"/>
      <c r="O326" s="7" t="s">
        <v>906</v>
      </c>
      <c r="P326" s="7">
        <f>(SUMIF(O7:O315,O319,P7:P315)+SUMIF(O7:O315,O320,P7:P315))/(COUNTIF(O7:O315,O319)+COUNTIF(O7:O315,O320))</f>
        <v>2.99</v>
      </c>
      <c r="Z326" s="7"/>
    </row>
    <row r="327" spans="1:26" x14ac:dyDescent="0.25">
      <c r="A327" s="19" t="s">
        <v>685</v>
      </c>
      <c r="B327" s="20" t="s">
        <v>686</v>
      </c>
      <c r="C327" s="45"/>
      <c r="D327" s="45"/>
      <c r="E327" s="17"/>
      <c r="F327" s="9"/>
      <c r="G327" s="9"/>
      <c r="H327" s="9"/>
      <c r="I327" s="21"/>
      <c r="O327" s="7" t="s">
        <v>1006</v>
      </c>
      <c r="P327" s="7">
        <f>P321</f>
        <v>3.1370000000000005</v>
      </c>
      <c r="Z327" s="7"/>
    </row>
    <row r="328" spans="1:26" x14ac:dyDescent="0.25">
      <c r="A328" s="22" t="s">
        <v>687</v>
      </c>
      <c r="B328" s="23" t="s">
        <v>23</v>
      </c>
      <c r="C328" s="22" t="str">
        <f>IFERROR(IFERROR(VLOOKUP(B328,classifications!$A$3:$B$330,2,FALSE),VLOOKUP(B328,'higher class'!$A$2:$B$33,2,FALSE)),"")</f>
        <v>Urban with Significant Rural (rural including hub towns 26-49%)</v>
      </c>
      <c r="D328" s="22" t="str">
        <f>VLOOKUP(B328,region!$A$1:$B$344,2,FALSE)</f>
        <v>SW</v>
      </c>
      <c r="E328" s="17">
        <f>VLOOKUP(B328,anxietyALL!$B$8:$N$431,VLOOKUP(frontsheet!$B$11,years!$A$1:$B$12,2,FALSE),FALSE)</f>
        <v>3.59</v>
      </c>
      <c r="F328" s="9"/>
      <c r="G328" s="9"/>
      <c r="H328" s="9"/>
      <c r="I328" s="21"/>
      <c r="Z328" s="7"/>
    </row>
    <row r="329" spans="1:26" x14ac:dyDescent="0.25">
      <c r="A329" s="22" t="s">
        <v>688</v>
      </c>
      <c r="B329" s="23" t="s">
        <v>1033</v>
      </c>
      <c r="C329" s="22" t="str">
        <f>IFERROR(IFERROR(VLOOKUP(B329,classifications!$A$3:$B$340,2,FALSE),VLOOKUP(B329,'higher class'!$A$2:$B$33,2,FALSE)),"")</f>
        <v>Urban with City and Town</v>
      </c>
      <c r="D329" s="22" t="e">
        <f>VLOOKUP(B329,region!$A$1:$B$344,2,FALSE)</f>
        <v>#N/A</v>
      </c>
      <c r="E329" s="17">
        <f>VLOOKUP(B329,anxietyALL!$B$8:$N$431,VLOOKUP(frontsheet!$B$11,years!$A$1:$B$12,2,FALSE),FALSE)</f>
        <v>3.1</v>
      </c>
      <c r="F329" s="9"/>
      <c r="G329" s="9"/>
      <c r="H329" s="9"/>
      <c r="I329" s="21"/>
      <c r="O329" s="7" t="str">
        <f>frontsheet!B7</f>
        <v>Shire district</v>
      </c>
      <c r="P329" s="7">
        <f>AVERAGEIF($N$7:$N$355,$O329,$P$7:$P$355)</f>
        <v>3.1904046242774569</v>
      </c>
      <c r="Z329" s="7"/>
    </row>
    <row r="330" spans="1:26" x14ac:dyDescent="0.25">
      <c r="A330" s="22" t="s">
        <v>689</v>
      </c>
      <c r="B330" s="23" t="s">
        <v>41</v>
      </c>
      <c r="C330" s="22" t="str">
        <f>IFERROR(IFERROR(VLOOKUP(B330,classifications!$A$3:$B$330,2,FALSE),VLOOKUP(B330,'higher class'!$A$2:$B$33,2,FALSE)),"")</f>
        <v>Urban with City and Town</v>
      </c>
      <c r="D330" s="22" t="str">
        <f>VLOOKUP(B330,region!$A$1:$B$344,2,FALSE)</f>
        <v>SW</v>
      </c>
      <c r="E330" s="17">
        <f>VLOOKUP(B330,anxietyALL!$B$8:$N$431,VLOOKUP(frontsheet!$B$11,years!$A$1:$B$12,2,FALSE),FALSE)</f>
        <v>3.44</v>
      </c>
      <c r="F330" s="9"/>
      <c r="G330" s="9"/>
      <c r="H330" s="9"/>
      <c r="I330" s="21"/>
      <c r="Z330" s="7"/>
    </row>
    <row r="331" spans="1:26" ht="14.4" x14ac:dyDescent="0.3">
      <c r="A331" s="22" t="s">
        <v>690</v>
      </c>
      <c r="B331" s="23" t="s">
        <v>72</v>
      </c>
      <c r="C331" s="22" t="str">
        <f>IFERROR(IFERROR(VLOOKUP(B331,classifications!$A$3:$B$330,2,FALSE),VLOOKUP(B331,'higher class'!$A$2:$B$33,2,FALSE)),"")</f>
        <v xml:space="preserve">Mainly Rural (rural including hub towns &gt;=80%) </v>
      </c>
      <c r="D331" s="22" t="str">
        <f>VLOOKUP(B331,region!$A$1:$B$344,2,FALSE)</f>
        <v>SW</v>
      </c>
      <c r="E331" s="17">
        <f>VLOOKUP(B331,anxietyALL!$B$8:$N$431,VLOOKUP(frontsheet!$B$11,years!$A$1:$B$12,2,FALSE),FALSE)</f>
        <v>2.89</v>
      </c>
      <c r="F331" s="9"/>
      <c r="G331" s="9"/>
      <c r="H331" s="9"/>
      <c r="I331" s="21"/>
      <c r="M331" s="7" t="s">
        <v>883</v>
      </c>
      <c r="N331" t="str">
        <f>VLOOKUP(M331,class!A$1:B$370,2,FALSE)</f>
        <v>Shire county</v>
      </c>
      <c r="P331" s="7">
        <f t="shared" ref="P331:P354" si="28">VLOOKUP($M331,$B$7:$E$430,4,FALSE)</f>
        <v>3.02</v>
      </c>
      <c r="Z331" s="7"/>
    </row>
    <row r="332" spans="1:26" ht="14.4" x14ac:dyDescent="0.3">
      <c r="A332" s="22" t="s">
        <v>691</v>
      </c>
      <c r="B332" s="23" t="s">
        <v>192</v>
      </c>
      <c r="C332" s="22" t="str">
        <f>IFERROR(IFERROR(VLOOKUP(B332,classifications!$A$3:$B$330,2,FALSE),VLOOKUP(B332,'higher class'!$A$2:$B$33,2,FALSE)),"")</f>
        <v>Urban with Significant Rural (rural including hub towns 26-49%)</v>
      </c>
      <c r="D332" s="22" t="str">
        <f>VLOOKUP(B332,region!$A$1:$B$344,2,FALSE)</f>
        <v>SW</v>
      </c>
      <c r="E332" s="17">
        <f>VLOOKUP(B332,anxietyALL!$B$8:$N$431,VLOOKUP(frontsheet!$B$11,years!$A$1:$B$12,2,FALSE),FALSE)</f>
        <v>2.89</v>
      </c>
      <c r="F332" s="9"/>
      <c r="G332" s="9"/>
      <c r="H332" s="9"/>
      <c r="I332" s="21"/>
      <c r="M332" s="7" t="s">
        <v>333</v>
      </c>
      <c r="N332" t="str">
        <f>VLOOKUP(M332,class!A$1:B$370,2,FALSE)</f>
        <v>Shire county</v>
      </c>
      <c r="P332" s="7">
        <f t="shared" si="28"/>
        <v>3.34</v>
      </c>
      <c r="Z332" s="7"/>
    </row>
    <row r="333" spans="1:26" ht="14.4" x14ac:dyDescent="0.3">
      <c r="A333" s="22" t="s">
        <v>692</v>
      </c>
      <c r="B333" s="23" t="s">
        <v>206</v>
      </c>
      <c r="C333" s="22" t="str">
        <f>IFERROR(IFERROR(VLOOKUP(B333,classifications!$A$3:$B$330,2,FALSE),VLOOKUP(B333,'higher class'!$A$2:$B$33,2,FALSE)),"")</f>
        <v>Urban with City and Town</v>
      </c>
      <c r="D333" s="22" t="str">
        <f>VLOOKUP(B333,region!$A$1:$B$344,2,FALSE)</f>
        <v>SW</v>
      </c>
      <c r="E333" s="17">
        <f>VLOOKUP(B333,anxietyALL!$B$8:$N$431,VLOOKUP(frontsheet!$B$11,years!$A$1:$B$12,2,FALSE),FALSE)</f>
        <v>3.23</v>
      </c>
      <c r="F333" s="9"/>
      <c r="G333" s="9"/>
      <c r="H333" s="9"/>
      <c r="I333" s="21"/>
      <c r="M333" s="7" t="s">
        <v>334</v>
      </c>
      <c r="N333" t="str">
        <f>VLOOKUP(M333,class!A$1:B$370,2,FALSE)</f>
        <v>Shire county</v>
      </c>
      <c r="P333" s="7">
        <f t="shared" si="28"/>
        <v>3.05</v>
      </c>
      <c r="Z333" s="7"/>
    </row>
    <row r="334" spans="1:26" ht="14.4" x14ac:dyDescent="0.3">
      <c r="A334" s="22" t="s">
        <v>693</v>
      </c>
      <c r="B334" s="23" t="s">
        <v>244</v>
      </c>
      <c r="C334" s="22" t="str">
        <f>IFERROR(IFERROR(VLOOKUP(B334,classifications!$A$3:$B$330,2,FALSE),VLOOKUP(B334,'higher class'!$A$2:$B$33,2,FALSE)),"")</f>
        <v>Urban with City and Town</v>
      </c>
      <c r="D334" s="22" t="str">
        <f>VLOOKUP(B334,region!$A$1:$B$344,2,FALSE)</f>
        <v>SW</v>
      </c>
      <c r="E334" s="17">
        <f>VLOOKUP(B334,anxietyALL!$B$8:$N$431,VLOOKUP(frontsheet!$B$11,years!$A$1:$B$12,2,FALSE),FALSE)</f>
        <v>3.14</v>
      </c>
      <c r="F334" s="9"/>
      <c r="G334" s="9"/>
      <c r="H334" s="9"/>
      <c r="I334" s="21"/>
      <c r="M334" s="7" t="s">
        <v>335</v>
      </c>
      <c r="N334" t="str">
        <f>VLOOKUP(M334,class!A$1:B$370,2,FALSE)</f>
        <v>Shire county</v>
      </c>
      <c r="P334" s="7">
        <f t="shared" si="28"/>
        <v>3.16</v>
      </c>
      <c r="Z334" s="7"/>
    </row>
    <row r="335" spans="1:26" ht="14.4" x14ac:dyDescent="0.3">
      <c r="A335" s="22" t="s">
        <v>694</v>
      </c>
      <c r="B335" s="23" t="s">
        <v>276</v>
      </c>
      <c r="C335" s="22" t="str">
        <f>IFERROR(IFERROR(VLOOKUP(B335,classifications!$A$3:$B$330,2,FALSE),VLOOKUP(B335,'higher class'!$A$2:$B$33,2,FALSE)),"")</f>
        <v>Urban with City and Town</v>
      </c>
      <c r="D335" s="22" t="str">
        <f>VLOOKUP(B335,region!$A$1:$B$344,2,FALSE)</f>
        <v>SW</v>
      </c>
      <c r="E335" s="17">
        <f>VLOOKUP(B335,anxietyALL!$B$8:$N$431,VLOOKUP(frontsheet!$B$11,years!$A$1:$B$12,2,FALSE),FALSE)</f>
        <v>3.22</v>
      </c>
      <c r="F335" s="9"/>
      <c r="G335" s="9"/>
      <c r="H335" s="9"/>
      <c r="I335" s="21"/>
      <c r="M335" s="7" t="s">
        <v>337</v>
      </c>
      <c r="N335" t="str">
        <f>VLOOKUP(M335,class!A$1:B$370,2,FALSE)</f>
        <v>Shire county</v>
      </c>
      <c r="P335" s="7">
        <f t="shared" si="28"/>
        <v>3.49</v>
      </c>
      <c r="Z335" s="7"/>
    </row>
    <row r="336" spans="1:26" ht="14.4" x14ac:dyDescent="0.3">
      <c r="A336" s="22" t="s">
        <v>695</v>
      </c>
      <c r="B336" s="23" t="s">
        <v>290</v>
      </c>
      <c r="C336" s="22" t="str">
        <f>IFERROR(IFERROR(VLOOKUP(B336,classifications!$A$3:$B$330,2,FALSE),VLOOKUP(B336,'higher class'!$A$2:$B$33,2,FALSE)),"")</f>
        <v>Urban with City and Town</v>
      </c>
      <c r="D336" s="22" t="str">
        <f>VLOOKUP(B336,region!$A$1:$B$344,2,FALSE)</f>
        <v>SW</v>
      </c>
      <c r="E336" s="17">
        <f>VLOOKUP(B336,anxietyALL!$B$8:$N$431,VLOOKUP(frontsheet!$B$11,years!$A$1:$B$12,2,FALSE),FALSE)</f>
        <v>3.31</v>
      </c>
      <c r="F336" s="9"/>
      <c r="G336" s="9"/>
      <c r="H336" s="9"/>
      <c r="I336" s="21"/>
      <c r="M336" s="7" t="s">
        <v>338</v>
      </c>
      <c r="N336" t="str">
        <f>VLOOKUP(M336,class!A$1:B$370,2,FALSE)</f>
        <v>Shire county</v>
      </c>
      <c r="P336" s="7">
        <f t="shared" si="28"/>
        <v>3.23</v>
      </c>
      <c r="Z336" s="7"/>
    </row>
    <row r="337" spans="1:26" ht="14.4" x14ac:dyDescent="0.3">
      <c r="A337" s="22" t="s">
        <v>696</v>
      </c>
      <c r="B337" s="23" t="s">
        <v>319</v>
      </c>
      <c r="C337" s="22" t="str">
        <f>IFERROR(IFERROR(VLOOKUP(B337,classifications!$A$3:$B$330,2,FALSE),VLOOKUP(B337,'higher class'!$A$2:$B$33,2,FALSE)),"")</f>
        <v xml:space="preserve">Largely Rural (rural including hub towns 50-79%) </v>
      </c>
      <c r="D337" s="22" t="str">
        <f>VLOOKUP(B337,region!$A$1:$B$344,2,FALSE)</f>
        <v>SW</v>
      </c>
      <c r="E337" s="17">
        <f>VLOOKUP(B337,anxietyALL!$B$8:$N$431,VLOOKUP(frontsheet!$B$11,years!$A$1:$B$12,2,FALSE),FALSE)</f>
        <v>3.51</v>
      </c>
      <c r="F337" s="9"/>
      <c r="G337" s="9"/>
      <c r="H337" s="9"/>
      <c r="I337" s="21"/>
      <c r="M337" s="7" t="s">
        <v>888</v>
      </c>
      <c r="N337" t="str">
        <f>VLOOKUP(M337,class!A$1:B$370,2,FALSE)</f>
        <v>Shire county</v>
      </c>
      <c r="P337" s="7">
        <f t="shared" si="28"/>
        <v>3.11</v>
      </c>
      <c r="Z337" s="7"/>
    </row>
    <row r="338" spans="1:26" ht="14.4" x14ac:dyDescent="0.3">
      <c r="A338" s="22" t="s">
        <v>697</v>
      </c>
      <c r="B338" s="23" t="s">
        <v>335</v>
      </c>
      <c r="C338" s="22" t="str">
        <f>IFERROR(IFERROR(VLOOKUP(B338,classifications!$A$3:$B$330,2,FALSE),VLOOKUP(B338,'higher class'!$A$2:$B$33,2,FALSE)),"")</f>
        <v>Predominantly Rural</v>
      </c>
      <c r="D338" s="22" t="str">
        <f>VLOOKUP(B338,region!$A$1:$B$344,2,FALSE)</f>
        <v>SW</v>
      </c>
      <c r="E338" s="17">
        <f>VLOOKUP(B338,anxietyALL!$B$8:$N$431,VLOOKUP(frontsheet!$B$11,years!$A$1:$B$12,2,FALSE),FALSE)</f>
        <v>3.16</v>
      </c>
      <c r="F338" s="9"/>
      <c r="G338" s="9"/>
      <c r="H338" s="9"/>
      <c r="I338" s="21"/>
      <c r="M338" s="7" t="s">
        <v>339</v>
      </c>
      <c r="N338" t="str">
        <f>VLOOKUP(M338,class!A$1:B$370,2,FALSE)</f>
        <v>Shire county</v>
      </c>
      <c r="P338" s="7">
        <f t="shared" si="28"/>
        <v>3.25</v>
      </c>
      <c r="Z338" s="7"/>
    </row>
    <row r="339" spans="1:26" ht="14.4" x14ac:dyDescent="0.3">
      <c r="A339" s="22" t="s">
        <v>698</v>
      </c>
      <c r="B339" s="23" t="s">
        <v>90</v>
      </c>
      <c r="C339" s="22" t="str">
        <f>IFERROR(IFERROR(VLOOKUP(B339,classifications!$A$3:$B$330,2,FALSE),VLOOKUP(B339,'higher class'!$A$2:$B$33,2,FALSE)),"")</f>
        <v xml:space="preserve">Largely Rural (rural including hub towns 50-79%) </v>
      </c>
      <c r="D339" s="22" t="str">
        <f>VLOOKUP(B339,region!$A$1:$B$344,2,FALSE)</f>
        <v>SW</v>
      </c>
      <c r="E339" s="17">
        <f>VLOOKUP(B339,anxietyALL!$B$8:$N$431,VLOOKUP(frontsheet!$B$11,years!$A$1:$B$12,2,FALSE),FALSE)</f>
        <v>3.17</v>
      </c>
      <c r="F339" s="9"/>
      <c r="G339" s="9"/>
      <c r="H339" s="9"/>
      <c r="I339" s="21"/>
      <c r="M339" s="7" t="s">
        <v>884</v>
      </c>
      <c r="N339" t="str">
        <f>VLOOKUP(M339,class!A$1:B$370,2,FALSE)</f>
        <v>Shire county</v>
      </c>
      <c r="P339" s="7">
        <f t="shared" si="28"/>
        <v>3.31</v>
      </c>
      <c r="Z339" s="7"/>
    </row>
    <row r="340" spans="1:26" ht="14.4" x14ac:dyDescent="0.3">
      <c r="A340" s="22" t="s">
        <v>699</v>
      </c>
      <c r="B340" s="23" t="s">
        <v>106</v>
      </c>
      <c r="C340" s="22" t="str">
        <f>IFERROR(IFERROR(VLOOKUP(B340,classifications!$A$3:$B$330,2,FALSE),VLOOKUP(B340,'higher class'!$A$2:$B$33,2,FALSE)),"")</f>
        <v>Urban with City and Town</v>
      </c>
      <c r="D340" s="22" t="str">
        <f>VLOOKUP(B340,region!$A$1:$B$344,2,FALSE)</f>
        <v>SW</v>
      </c>
      <c r="E340" s="17">
        <f>VLOOKUP(B340,anxietyALL!$B$8:$N$431,VLOOKUP(frontsheet!$B$11,years!$A$1:$B$12,2,FALSE),FALSE)</f>
        <v>3.32</v>
      </c>
      <c r="F340" s="9"/>
      <c r="G340" s="9"/>
      <c r="H340" s="9"/>
      <c r="I340" s="21"/>
      <c r="M340" s="7" t="s">
        <v>886</v>
      </c>
      <c r="N340" t="str">
        <f>VLOOKUP(M340,class!A$1:B$370,2,FALSE)</f>
        <v>Shire county</v>
      </c>
      <c r="P340" s="7">
        <f t="shared" si="28"/>
        <v>3.02</v>
      </c>
      <c r="Z340" s="7"/>
    </row>
    <row r="341" spans="1:26" ht="14.4" x14ac:dyDescent="0.3">
      <c r="A341" s="22" t="s">
        <v>700</v>
      </c>
      <c r="B341" s="23" t="s">
        <v>173</v>
      </c>
      <c r="C341" s="22" t="str">
        <f>IFERROR(IFERROR(VLOOKUP(B341,classifications!$A$3:$B$330,2,FALSE),VLOOKUP(B341,'higher class'!$A$2:$B$33,2,FALSE)),"")</f>
        <v xml:space="preserve">Mainly Rural (rural including hub towns &gt;=80%) </v>
      </c>
      <c r="D341" s="22" t="str">
        <f>VLOOKUP(B341,region!$A$1:$B$344,2,FALSE)</f>
        <v>SW</v>
      </c>
      <c r="E341" s="17">
        <f>VLOOKUP(B341,anxietyALL!$B$8:$N$431,VLOOKUP(frontsheet!$B$11,years!$A$1:$B$12,2,FALSE),FALSE)</f>
        <v>3.08</v>
      </c>
      <c r="F341" s="9"/>
      <c r="G341" s="9"/>
      <c r="H341" s="9"/>
      <c r="I341" s="21"/>
      <c r="M341" s="7" t="s">
        <v>340</v>
      </c>
      <c r="N341" t="str">
        <f>VLOOKUP(M341,class!A$1:B$370,2,FALSE)</f>
        <v>Shire county</v>
      </c>
      <c r="P341" s="7">
        <f t="shared" si="28"/>
        <v>3.17</v>
      </c>
      <c r="Z341" s="7"/>
    </row>
    <row r="342" spans="1:26" ht="14.4" x14ac:dyDescent="0.3">
      <c r="A342" s="22" t="s">
        <v>701</v>
      </c>
      <c r="B342" s="23" t="s">
        <v>184</v>
      </c>
      <c r="C342" s="22" t="str">
        <f>IFERROR(IFERROR(VLOOKUP(B342,classifications!$A$3:$B$330,2,FALSE),VLOOKUP(B342,'higher class'!$A$2:$B$33,2,FALSE)),"")</f>
        <v xml:space="preserve">Largely Rural (rural including hub towns 50-79%) </v>
      </c>
      <c r="D342" s="22" t="str">
        <f>VLOOKUP(B342,region!$A$1:$B$344,2,FALSE)</f>
        <v>SW</v>
      </c>
      <c r="E342" s="17">
        <f>VLOOKUP(B342,anxietyALL!$B$8:$N$431,VLOOKUP(frontsheet!$B$11,years!$A$1:$B$12,2,FALSE),FALSE)</f>
        <v>3.77</v>
      </c>
      <c r="F342" s="9"/>
      <c r="G342" s="9"/>
      <c r="H342" s="9"/>
      <c r="I342" s="21"/>
      <c r="M342" s="7" t="s">
        <v>341</v>
      </c>
      <c r="N342" t="str">
        <f>VLOOKUP(M342,class!A$1:B$370,2,FALSE)</f>
        <v>Shire county</v>
      </c>
      <c r="P342" s="7">
        <f t="shared" si="28"/>
        <v>3.45</v>
      </c>
      <c r="Z342" s="7"/>
    </row>
    <row r="343" spans="1:26" ht="14.4" x14ac:dyDescent="0.3">
      <c r="A343" s="22" t="s">
        <v>702</v>
      </c>
      <c r="B343" s="23" t="s">
        <v>245</v>
      </c>
      <c r="C343" s="22" t="str">
        <f>IFERROR(IFERROR(VLOOKUP(B343,classifications!$A$3:$B$330,2,FALSE),VLOOKUP(B343,'higher class'!$A$2:$B$33,2,FALSE)),"")</f>
        <v xml:space="preserve">Mainly Rural (rural including hub towns &gt;=80%) </v>
      </c>
      <c r="D343" s="22" t="str">
        <f>VLOOKUP(B343,region!$A$1:$B$344,2,FALSE)</f>
        <v>SW</v>
      </c>
      <c r="E343" s="17">
        <f>VLOOKUP(B343,anxietyALL!$B$8:$N$431,VLOOKUP(frontsheet!$B$11,years!$A$1:$B$12,2,FALSE),FALSE)</f>
        <v>3.61</v>
      </c>
      <c r="F343" s="9"/>
      <c r="G343" s="9"/>
      <c r="H343" s="9"/>
      <c r="I343" s="21"/>
      <c r="M343" s="7" t="s">
        <v>342</v>
      </c>
      <c r="N343" t="str">
        <f>VLOOKUP(M343,class!A$1:B$370,2,FALSE)</f>
        <v>Shire county</v>
      </c>
      <c r="P343" s="7">
        <f t="shared" si="28"/>
        <v>2.67</v>
      </c>
      <c r="Z343" s="7"/>
    </row>
    <row r="344" spans="1:26" ht="14.4" x14ac:dyDescent="0.3">
      <c r="A344" s="22" t="s">
        <v>703</v>
      </c>
      <c r="B344" s="23" t="s">
        <v>281</v>
      </c>
      <c r="C344" s="22" t="str">
        <f>IFERROR(IFERROR(VLOOKUP(B344,classifications!$A$3:$B$330,2,FALSE),VLOOKUP(B344,'higher class'!$A$2:$B$33,2,FALSE)),"")</f>
        <v xml:space="preserve">Largely Rural (rural including hub towns 50-79%) </v>
      </c>
      <c r="D344" s="22" t="str">
        <f>VLOOKUP(B344,region!$A$1:$B$344,2,FALSE)</f>
        <v>SW</v>
      </c>
      <c r="E344" s="17">
        <f>VLOOKUP(B344,anxietyALL!$B$8:$N$431,VLOOKUP(frontsheet!$B$11,years!$A$1:$B$12,2,FALSE),FALSE)</f>
        <v>3.3</v>
      </c>
      <c r="F344" s="9"/>
      <c r="G344" s="9"/>
      <c r="H344" s="9"/>
      <c r="I344" s="21"/>
      <c r="M344" s="7" t="s">
        <v>343</v>
      </c>
      <c r="N344" t="str">
        <f>VLOOKUP(M344,class!A$1:B$370,2,FALSE)</f>
        <v>Shire county</v>
      </c>
      <c r="P344" s="7">
        <f t="shared" si="28"/>
        <v>3.25</v>
      </c>
      <c r="Z344" s="7"/>
    </row>
    <row r="345" spans="1:26" ht="14.4" x14ac:dyDescent="0.3">
      <c r="A345" s="22" t="s">
        <v>704</v>
      </c>
      <c r="B345" s="23" t="s">
        <v>291</v>
      </c>
      <c r="C345" s="22" t="str">
        <f>IFERROR(IFERROR(VLOOKUP(B345,classifications!$A$3:$B$330,2,FALSE),VLOOKUP(B345,'higher class'!$A$2:$B$33,2,FALSE)),"")</f>
        <v xml:space="preserve">Mainly Rural (rural including hub towns &gt;=80%) </v>
      </c>
      <c r="D345" s="22" t="str">
        <f>VLOOKUP(B345,region!$A$1:$B$344,2,FALSE)</f>
        <v>SW</v>
      </c>
      <c r="E345" s="17">
        <f>VLOOKUP(B345,anxietyALL!$B$8:$N$431,VLOOKUP(frontsheet!$B$11,years!$A$1:$B$12,2,FALSE),FALSE)</f>
        <v>2.2799999999999998</v>
      </c>
      <c r="F345" s="9"/>
      <c r="G345" s="9"/>
      <c r="H345" s="9"/>
      <c r="I345" s="21"/>
      <c r="M345" s="7" t="s">
        <v>344</v>
      </c>
      <c r="N345" t="str">
        <f>VLOOKUP(M345,class!A$1:B$370,2,FALSE)</f>
        <v>Shire county</v>
      </c>
      <c r="P345" s="7">
        <f t="shared" si="28"/>
        <v>2.92</v>
      </c>
      <c r="Z345" s="7"/>
    </row>
    <row r="346" spans="1:26" ht="14.4" x14ac:dyDescent="0.3">
      <c r="A346" s="22" t="s">
        <v>705</v>
      </c>
      <c r="B346" s="23" t="s">
        <v>310</v>
      </c>
      <c r="C346" s="22" t="str">
        <f>IFERROR(IFERROR(VLOOKUP(B346,classifications!$A$3:$B$330,2,FALSE),VLOOKUP(B346,'higher class'!$A$2:$B$33,2,FALSE)),"")</f>
        <v xml:space="preserve">Mainly Rural (rural including hub towns &gt;=80%) </v>
      </c>
      <c r="D346" s="22" t="str">
        <f>VLOOKUP(B346,region!$A$1:$B$344,2,FALSE)</f>
        <v>SW</v>
      </c>
      <c r="E346" s="17" t="str">
        <f>VLOOKUP(B346,anxietyALL!$B$8:$N$431,VLOOKUP(frontsheet!$B$11,years!$A$1:$B$12,2,FALSE),FALSE)</f>
        <v>x</v>
      </c>
      <c r="F346" s="9"/>
      <c r="G346" s="9"/>
      <c r="H346" s="9"/>
      <c r="I346" s="21"/>
      <c r="M346" s="7" t="s">
        <v>345</v>
      </c>
      <c r="N346" t="str">
        <f>VLOOKUP(M346,class!A$1:B$370,2,FALSE)</f>
        <v>Shire county</v>
      </c>
      <c r="P346" s="7">
        <f t="shared" si="28"/>
        <v>2.88</v>
      </c>
      <c r="Z346" s="7"/>
    </row>
    <row r="347" spans="1:26" ht="14.4" x14ac:dyDescent="0.3">
      <c r="A347" s="22" t="s">
        <v>706</v>
      </c>
      <c r="B347" s="23" t="s">
        <v>336</v>
      </c>
      <c r="C347" s="22" t="str">
        <f>IFERROR(IFERROR(VLOOKUP(B347,classifications!$A$3:$B$340,2,FALSE),VLOOKUP(B347,'higher class'!$A$2:$B$33,2,FALSE)),"")</f>
        <v xml:space="preserve">Largely Rural (rural including hub towns 50-79%) </v>
      </c>
      <c r="D347" s="22" t="str">
        <f>VLOOKUP(B347,region!$A$1:$B$344,2,FALSE)</f>
        <v>SW</v>
      </c>
      <c r="E347" s="17">
        <f>VLOOKUP(B347,anxietyALL!$B$8:$N$431,VLOOKUP(frontsheet!$B$11,years!$A$1:$B$12,2,FALSE),FALSE)</f>
        <v>2.87</v>
      </c>
      <c r="F347" s="9"/>
      <c r="G347" s="9"/>
      <c r="H347" s="9"/>
      <c r="I347" s="21"/>
      <c r="M347" s="7" t="s">
        <v>346</v>
      </c>
      <c r="N347" t="str">
        <f>VLOOKUP(M347,class!A$1:B$370,2,FALSE)</f>
        <v>Shire county</v>
      </c>
      <c r="P347" s="7">
        <f t="shared" si="28"/>
        <v>3.08</v>
      </c>
      <c r="Z347" s="7"/>
    </row>
    <row r="348" spans="1:26" ht="14.4" x14ac:dyDescent="0.3">
      <c r="A348" s="22" t="s">
        <v>707</v>
      </c>
      <c r="B348" s="23" t="s">
        <v>888</v>
      </c>
      <c r="C348" s="22" t="str">
        <f>IFERROR(IFERROR(VLOOKUP(B348,classifications!$A$3:$B$330,2,FALSE),VLOOKUP(B348,'higher class'!$A$2:$B$33,2,FALSE)),"")</f>
        <v>Urban with Significant Rural</v>
      </c>
      <c r="D348" s="22" t="str">
        <f>VLOOKUP(B348,region!$A$1:$B$344,2,FALSE)</f>
        <v>SW</v>
      </c>
      <c r="E348" s="17">
        <f>VLOOKUP(B348,anxietyALL!$B$8:$N$431,VLOOKUP(frontsheet!$B$11,years!$A$1:$B$12,2,FALSE),FALSE)</f>
        <v>3.11</v>
      </c>
      <c r="F348" s="9"/>
      <c r="G348" s="9"/>
      <c r="H348" s="9"/>
      <c r="I348" s="21"/>
      <c r="M348" s="7" t="s">
        <v>347</v>
      </c>
      <c r="N348" t="str">
        <f>VLOOKUP(M348,class!A$1:B$370,2,FALSE)</f>
        <v>Shire county</v>
      </c>
      <c r="P348" s="7">
        <f t="shared" si="28"/>
        <v>3.01</v>
      </c>
      <c r="Z348" s="7"/>
    </row>
    <row r="349" spans="1:26" ht="14.4" x14ac:dyDescent="0.3">
      <c r="A349" s="22" t="s">
        <v>708</v>
      </c>
      <c r="B349" s="23" t="s">
        <v>59</v>
      </c>
      <c r="C349" s="22" t="str">
        <f>IFERROR(IFERROR(VLOOKUP(B349,classifications!$A$3:$B$330,2,FALSE),VLOOKUP(B349,'higher class'!$A$2:$B$33,2,FALSE)),"")</f>
        <v>Urban with City and Town</v>
      </c>
      <c r="D349" s="22" t="str">
        <f>VLOOKUP(B349,region!$A$1:$B$344,2,FALSE)</f>
        <v>SW</v>
      </c>
      <c r="E349" s="17">
        <f>VLOOKUP(B349,anxietyALL!$B$8:$N$431,VLOOKUP(frontsheet!$B$11,years!$A$1:$B$12,2,FALSE),FALSE)</f>
        <v>3.17</v>
      </c>
      <c r="F349" s="9"/>
      <c r="G349" s="9"/>
      <c r="H349" s="9"/>
      <c r="I349" s="21"/>
      <c r="M349" s="7" t="s">
        <v>348</v>
      </c>
      <c r="N349" t="str">
        <f>VLOOKUP(M349,class!A$1:B$370,2,FALSE)</f>
        <v>Shire county</v>
      </c>
      <c r="P349" s="7">
        <f t="shared" si="28"/>
        <v>3.29</v>
      </c>
      <c r="Z349" s="7"/>
    </row>
    <row r="350" spans="1:26" ht="14.4" x14ac:dyDescent="0.3">
      <c r="A350" s="22" t="s">
        <v>709</v>
      </c>
      <c r="B350" s="23" t="s">
        <v>73</v>
      </c>
      <c r="C350" s="22" t="str">
        <f>IFERROR(IFERROR(VLOOKUP(B350,classifications!$A$3:$B$330,2,FALSE),VLOOKUP(B350,'higher class'!$A$2:$B$33,2,FALSE)),"")</f>
        <v xml:space="preserve">Mainly Rural (rural including hub towns &gt;=80%) </v>
      </c>
      <c r="D350" s="22" t="str">
        <f>VLOOKUP(B350,region!$A$1:$B$344,2,FALSE)</f>
        <v>SW</v>
      </c>
      <c r="E350" s="17">
        <f>VLOOKUP(B350,anxietyALL!$B$8:$N$431,VLOOKUP(frontsheet!$B$11,years!$A$1:$B$12,2,FALSE),FALSE)</f>
        <v>3.2</v>
      </c>
      <c r="F350" s="9"/>
      <c r="G350" s="9"/>
      <c r="H350" s="9"/>
      <c r="I350" s="21"/>
      <c r="M350" s="7" t="s">
        <v>349</v>
      </c>
      <c r="N350" t="str">
        <f>VLOOKUP(M350,class!A$1:B$370,2,FALSE)</f>
        <v>Shire county</v>
      </c>
      <c r="P350" s="7">
        <f t="shared" si="28"/>
        <v>3.01</v>
      </c>
      <c r="Z350" s="7"/>
    </row>
    <row r="351" spans="1:26" ht="14.4" x14ac:dyDescent="0.3">
      <c r="A351" s="22" t="s">
        <v>710</v>
      </c>
      <c r="B351" s="23" t="s">
        <v>110</v>
      </c>
      <c r="C351" s="22" t="str">
        <f>IFERROR(IFERROR(VLOOKUP(B351,classifications!$A$3:$B$330,2,FALSE),VLOOKUP(B351,'higher class'!$A$2:$B$33,2,FALSE)),"")</f>
        <v xml:space="preserve">Mainly Rural (rural including hub towns &gt;=80%) </v>
      </c>
      <c r="D351" s="22" t="str">
        <f>VLOOKUP(B351,region!$A$1:$B$344,2,FALSE)</f>
        <v>SW</v>
      </c>
      <c r="E351" s="17">
        <f>VLOOKUP(B351,anxietyALL!$B$8:$N$431,VLOOKUP(frontsheet!$B$11,years!$A$1:$B$12,2,FALSE),FALSE)</f>
        <v>4.13</v>
      </c>
      <c r="F351" s="9"/>
      <c r="G351" s="9"/>
      <c r="H351" s="9"/>
      <c r="I351" s="21"/>
      <c r="M351" s="7" t="s">
        <v>887</v>
      </c>
      <c r="N351" t="str">
        <f>VLOOKUP(M351,class!A$1:B$370,2,FALSE)</f>
        <v>Shire county</v>
      </c>
      <c r="P351" s="7">
        <f t="shared" si="28"/>
        <v>3.36</v>
      </c>
      <c r="Z351" s="7"/>
    </row>
    <row r="352" spans="1:26" ht="14.4" x14ac:dyDescent="0.3">
      <c r="A352" s="22" t="s">
        <v>711</v>
      </c>
      <c r="B352" s="23" t="s">
        <v>114</v>
      </c>
      <c r="C352" s="22" t="str">
        <f>IFERROR(IFERROR(VLOOKUP(B352,classifications!$A$3:$B$330,2,FALSE),VLOOKUP(B352,'higher class'!$A$2:$B$33,2,FALSE)),"")</f>
        <v>Urban with City and Town</v>
      </c>
      <c r="D352" s="22" t="str">
        <f>VLOOKUP(B352,region!$A$1:$B$344,2,FALSE)</f>
        <v>SW</v>
      </c>
      <c r="E352" s="17">
        <f>VLOOKUP(B352,anxietyALL!$B$8:$N$431,VLOOKUP(frontsheet!$B$11,years!$A$1:$B$12,2,FALSE),FALSE)</f>
        <v>2.36</v>
      </c>
      <c r="F352" s="9"/>
      <c r="G352" s="9"/>
      <c r="H352" s="9"/>
      <c r="I352" s="21"/>
      <c r="M352" s="7" t="s">
        <v>350</v>
      </c>
      <c r="N352" t="str">
        <f>VLOOKUP(M352,class!A$1:B$370,2,FALSE)</f>
        <v>Shire county</v>
      </c>
      <c r="P352" s="7">
        <f t="shared" si="28"/>
        <v>3.13</v>
      </c>
      <c r="Z352" s="7"/>
    </row>
    <row r="353" spans="1:26" ht="14.4" x14ac:dyDescent="0.3">
      <c r="A353" s="22" t="s">
        <v>712</v>
      </c>
      <c r="B353" s="23" t="s">
        <v>270</v>
      </c>
      <c r="C353" s="22" t="str">
        <f>IFERROR(IFERROR(VLOOKUP(B353,classifications!$A$3:$B$330,2,FALSE),VLOOKUP(B353,'higher class'!$A$2:$B$33,2,FALSE)),"")</f>
        <v>Urban with Significant Rural (rural including hub towns 26-49%)</v>
      </c>
      <c r="D353" s="22" t="str">
        <f>VLOOKUP(B353,region!$A$1:$B$344,2,FALSE)</f>
        <v>SW</v>
      </c>
      <c r="E353" s="17">
        <f>VLOOKUP(B353,anxietyALL!$B$8:$N$431,VLOOKUP(frontsheet!$B$11,years!$A$1:$B$12,2,FALSE),FALSE)</f>
        <v>3.31</v>
      </c>
      <c r="F353" s="9"/>
      <c r="G353" s="9"/>
      <c r="H353" s="9"/>
      <c r="I353" s="21"/>
      <c r="M353" s="7" t="s">
        <v>351</v>
      </c>
      <c r="N353" t="str">
        <f>VLOOKUP(M353,class!A$1:B$370,2,FALSE)</f>
        <v>Shire county</v>
      </c>
      <c r="P353" s="7">
        <f t="shared" si="28"/>
        <v>3.36</v>
      </c>
      <c r="Z353" s="7"/>
    </row>
    <row r="354" spans="1:26" ht="14.4" x14ac:dyDescent="0.3">
      <c r="A354" s="22" t="s">
        <v>713</v>
      </c>
      <c r="B354" s="23" t="s">
        <v>285</v>
      </c>
      <c r="C354" s="22" t="str">
        <f>IFERROR(IFERROR(VLOOKUP(B354,classifications!$A$3:$B$330,2,FALSE),VLOOKUP(B354,'higher class'!$A$2:$B$33,2,FALSE)),"")</f>
        <v xml:space="preserve">Largely Rural (rural including hub towns 50-79%) </v>
      </c>
      <c r="D354" s="22" t="str">
        <f>VLOOKUP(B354,region!$A$1:$B$344,2,FALSE)</f>
        <v>SW</v>
      </c>
      <c r="E354" s="17">
        <f>VLOOKUP(B354,anxietyALL!$B$8:$N$431,VLOOKUP(frontsheet!$B$11,years!$A$1:$B$12,2,FALSE),FALSE)</f>
        <v>2.84</v>
      </c>
      <c r="F354" s="9"/>
      <c r="G354" s="9"/>
      <c r="H354" s="9"/>
      <c r="I354" s="21"/>
      <c r="M354" s="7" t="s">
        <v>352</v>
      </c>
      <c r="N354" t="str">
        <f>VLOOKUP(M354,class!A$1:B$370,2,FALSE)</f>
        <v>Shire county</v>
      </c>
      <c r="P354" s="7">
        <f t="shared" si="28"/>
        <v>3.43</v>
      </c>
      <c r="Z354" s="7"/>
    </row>
    <row r="355" spans="1:26" x14ac:dyDescent="0.25">
      <c r="A355" s="22" t="s">
        <v>714</v>
      </c>
      <c r="B355" s="23" t="s">
        <v>347</v>
      </c>
      <c r="C355" s="22" t="str">
        <f>IFERROR(IFERROR(VLOOKUP(B355,classifications!$A$3:$B$330,2,FALSE),VLOOKUP(B355,'higher class'!$A$2:$B$33,2,FALSE)),"")</f>
        <v>Predominantly Rural</v>
      </c>
      <c r="D355" s="22" t="str">
        <f>VLOOKUP(B355,region!$A$1:$B$344,2,FALSE)</f>
        <v>SW</v>
      </c>
      <c r="E355" s="17">
        <f>VLOOKUP(B355,anxietyALL!$B$8:$N$431,VLOOKUP(frontsheet!$B$11,years!$A$1:$B$12,2,FALSE),FALSE)</f>
        <v>3.01</v>
      </c>
      <c r="F355" s="9"/>
      <c r="G355" s="9"/>
      <c r="H355" s="9"/>
      <c r="I355" s="21"/>
      <c r="Z355" s="7"/>
    </row>
    <row r="356" spans="1:26" x14ac:dyDescent="0.25">
      <c r="A356" s="22" t="s">
        <v>715</v>
      </c>
      <c r="B356" s="23" t="s">
        <v>171</v>
      </c>
      <c r="C356" s="22" t="str">
        <f>IFERROR(IFERROR(VLOOKUP(B356,classifications!$A$3:$B$330,2,FALSE),VLOOKUP(B356,'higher class'!$A$2:$B$33,2,FALSE)),"")</f>
        <v xml:space="preserve">Mainly Rural (rural including hub towns &gt;=80%) </v>
      </c>
      <c r="D356" s="22" t="str">
        <f>VLOOKUP(B356,region!$A$1:$B$344,2,FALSE)</f>
        <v>SW</v>
      </c>
      <c r="E356" s="17">
        <f>VLOOKUP(B356,anxietyALL!$B$8:$N$431,VLOOKUP(frontsheet!$B$11,years!$A$1:$B$12,2,FALSE),FALSE)</f>
        <v>3.08</v>
      </c>
      <c r="F356" s="9"/>
      <c r="G356" s="9"/>
      <c r="H356" s="9"/>
      <c r="I356" s="21"/>
      <c r="Z356" s="7"/>
    </row>
    <row r="357" spans="1:26" x14ac:dyDescent="0.25">
      <c r="A357" s="22" t="s">
        <v>716</v>
      </c>
      <c r="B357" s="23" t="s">
        <v>233</v>
      </c>
      <c r="C357" s="22" t="str">
        <f>IFERROR(IFERROR(VLOOKUP(B357,classifications!$A$3:$B$330,2,FALSE),VLOOKUP(B357,'higher class'!$A$2:$B$33,2,FALSE)),"")</f>
        <v xml:space="preserve">Largely Rural (rural including hub towns 50-79%) </v>
      </c>
      <c r="D357" s="22" t="str">
        <f>VLOOKUP(B357,region!$A$1:$B$344,2,FALSE)</f>
        <v>SW</v>
      </c>
      <c r="E357" s="17">
        <f>VLOOKUP(B357,anxietyALL!$B$8:$N$431,VLOOKUP(frontsheet!$B$11,years!$A$1:$B$12,2,FALSE),FALSE)</f>
        <v>3.44</v>
      </c>
      <c r="F357" s="9"/>
      <c r="G357" s="9"/>
      <c r="H357" s="9"/>
      <c r="I357" s="21"/>
      <c r="Z357" s="7"/>
    </row>
    <row r="358" spans="1:26" x14ac:dyDescent="0.25">
      <c r="A358" s="22" t="s">
        <v>717</v>
      </c>
      <c r="B358" s="23" t="s">
        <v>253</v>
      </c>
      <c r="C358" s="22" t="str">
        <f>IFERROR(IFERROR(VLOOKUP(B358,classifications!$A$3:$B$340,2,FALSE),VLOOKUP(B358,'higher class'!$A$2:$B$33,2,FALSE)),"")</f>
        <v xml:space="preserve">Largely Rural (rural including hub towns 50-79%) </v>
      </c>
      <c r="D358" s="22" t="str">
        <f>VLOOKUP(B358,region!$A$1:$B$350,2,FALSE)</f>
        <v>SW</v>
      </c>
      <c r="E358" s="17">
        <f>VLOOKUP(B358,anxietyALL!$B$8:$N$431,VLOOKUP(frontsheet!$B$11,years!$A$1:$B$12,2,FALSE),FALSE)</f>
        <v>2.95</v>
      </c>
      <c r="F358" s="9"/>
      <c r="G358" s="9"/>
      <c r="H358" s="9"/>
      <c r="I358" s="21"/>
      <c r="Z358" s="7"/>
    </row>
    <row r="359" spans="1:26" x14ac:dyDescent="0.25">
      <c r="A359" s="22" t="s">
        <v>718</v>
      </c>
      <c r="B359" s="23" t="s">
        <v>1032</v>
      </c>
      <c r="C359" s="22" t="str">
        <f>IFERROR(IFERROR(VLOOKUP(B359,classifications!$A$3:$B$340,2,FALSE),VLOOKUP(B359,'higher class'!$A$2:$B$33,2,FALSE)),"")</f>
        <v xml:space="preserve">Largely Rural (rural including hub towns 50-79%) </v>
      </c>
      <c r="D359" s="22" t="e">
        <f>VLOOKUP(B359,region!$A$1:$B$344,2,FALSE)</f>
        <v>#N/A</v>
      </c>
      <c r="E359" s="17">
        <f>VLOOKUP(B359,anxietyALL!$B$8:$N$431,VLOOKUP(frontsheet!$B$11,years!$A$1:$B$12,2,FALSE),FALSE)</f>
        <v>2.69</v>
      </c>
      <c r="F359" s="9"/>
      <c r="G359" s="9"/>
      <c r="H359" s="9"/>
      <c r="I359" s="21"/>
      <c r="Z359" s="7"/>
    </row>
    <row r="360" spans="1:26" x14ac:dyDescent="0.25">
      <c r="A360" s="22"/>
      <c r="B360" s="23"/>
      <c r="C360" s="22"/>
      <c r="D360" s="22"/>
      <c r="E360" s="9"/>
      <c r="F360" s="9"/>
      <c r="G360" s="9"/>
      <c r="H360" s="9"/>
      <c r="I360" s="21"/>
      <c r="Z360" s="7"/>
    </row>
    <row r="361" spans="1:26" x14ac:dyDescent="0.25">
      <c r="A361" s="19" t="s">
        <v>720</v>
      </c>
      <c r="B361" s="25" t="s">
        <v>721</v>
      </c>
      <c r="C361" s="46"/>
      <c r="D361" s="46"/>
      <c r="E361" s="17" t="e">
        <f>VLOOKUP(B361,anxietyALL!$B$8:$H$431,VLOOKUP(frontsheet!$B$11,years!$A$1:$B$6,2,FALSE),FALSE)</f>
        <v>#N/A</v>
      </c>
      <c r="F361" s="9"/>
      <c r="G361" s="9"/>
      <c r="H361" s="9"/>
      <c r="I361" s="21"/>
      <c r="Z361" s="7"/>
    </row>
    <row r="362" spans="1:26" x14ac:dyDescent="0.25">
      <c r="A362" s="22" t="s">
        <v>722</v>
      </c>
      <c r="B362" s="23" t="s">
        <v>723</v>
      </c>
      <c r="C362" s="22"/>
      <c r="D362" s="22"/>
      <c r="E362" s="17" t="e">
        <f>VLOOKUP(B362,anxietyALL!$B$8:$H$431,VLOOKUP(frontsheet!$B$11,years!$A$1:$B$6,2,FALSE),FALSE)</f>
        <v>#N/A</v>
      </c>
      <c r="F362" s="9"/>
      <c r="G362" s="9"/>
      <c r="H362" s="9"/>
      <c r="I362" s="21"/>
      <c r="Z362" s="7"/>
    </row>
    <row r="363" spans="1:26" x14ac:dyDescent="0.25">
      <c r="A363" s="22" t="s">
        <v>724</v>
      </c>
      <c r="B363" s="23" t="s">
        <v>725</v>
      </c>
      <c r="C363" s="22"/>
      <c r="D363" s="22"/>
      <c r="E363" s="17" t="e">
        <f>VLOOKUP(B363,anxietyALL!$B$8:$H$431,VLOOKUP(frontsheet!$B$11,years!$A$1:$B$6,2,FALSE),FALSE)</f>
        <v>#N/A</v>
      </c>
      <c r="F363" s="9"/>
      <c r="G363" s="9"/>
      <c r="H363" s="9"/>
      <c r="I363" s="21"/>
      <c r="Z363" s="7"/>
    </row>
    <row r="364" spans="1:26" x14ac:dyDescent="0.25">
      <c r="A364" s="22" t="s">
        <v>726</v>
      </c>
      <c r="B364" s="23" t="s">
        <v>727</v>
      </c>
      <c r="C364" s="22"/>
      <c r="D364" s="22"/>
      <c r="E364" s="17" t="e">
        <f>VLOOKUP(B364,anxietyALL!$B$8:$H$431,VLOOKUP(frontsheet!$B$11,years!$A$1:$B$6,2,FALSE),FALSE)</f>
        <v>#N/A</v>
      </c>
      <c r="F364" s="9"/>
      <c r="G364" s="9"/>
      <c r="H364" s="9"/>
      <c r="I364" s="21"/>
      <c r="Z364" s="7"/>
    </row>
    <row r="365" spans="1:26" x14ac:dyDescent="0.25">
      <c r="A365" s="22" t="s">
        <v>728</v>
      </c>
      <c r="B365" s="23" t="s">
        <v>729</v>
      </c>
      <c r="C365" s="22"/>
      <c r="D365" s="22"/>
      <c r="E365" s="17" t="e">
        <f>VLOOKUP(B365,anxietyALL!$B$8:$H$431,VLOOKUP(frontsheet!$B$11,years!$A$1:$B$6,2,FALSE),FALSE)</f>
        <v>#N/A</v>
      </c>
      <c r="F365" s="9"/>
      <c r="G365" s="9"/>
      <c r="H365" s="9"/>
      <c r="I365" s="21"/>
      <c r="Z365" s="7"/>
    </row>
    <row r="366" spans="1:26" x14ac:dyDescent="0.25">
      <c r="A366" s="22" t="s">
        <v>730</v>
      </c>
      <c r="B366" s="23" t="s">
        <v>731</v>
      </c>
      <c r="C366" s="22"/>
      <c r="D366" s="22"/>
      <c r="E366" s="17" t="e">
        <f>VLOOKUP(B366,anxietyALL!$B$8:$H$431,VLOOKUP(frontsheet!$B$11,years!$A$1:$B$6,2,FALSE),FALSE)</f>
        <v>#N/A</v>
      </c>
      <c r="F366" s="9"/>
      <c r="G366" s="9"/>
      <c r="H366" s="9"/>
      <c r="I366" s="21"/>
      <c r="Z366" s="7"/>
    </row>
    <row r="367" spans="1:26" x14ac:dyDescent="0.25">
      <c r="A367" s="22" t="s">
        <v>732</v>
      </c>
      <c r="B367" s="23" t="s">
        <v>733</v>
      </c>
      <c r="C367" s="22"/>
      <c r="D367" s="22"/>
      <c r="E367" s="17" t="e">
        <f>VLOOKUP(B367,anxietyALL!$B$8:$H$431,VLOOKUP(frontsheet!$B$11,years!$A$1:$B$6,2,FALSE),FALSE)</f>
        <v>#N/A</v>
      </c>
      <c r="F367" s="9"/>
      <c r="G367" s="9"/>
      <c r="H367" s="9"/>
      <c r="I367" s="21"/>
      <c r="Z367" s="7"/>
    </row>
    <row r="368" spans="1:26" x14ac:dyDescent="0.25">
      <c r="A368" s="22" t="s">
        <v>734</v>
      </c>
      <c r="B368" s="23" t="s">
        <v>735</v>
      </c>
      <c r="C368" s="22"/>
      <c r="D368" s="22"/>
      <c r="E368" s="17" t="e">
        <f>VLOOKUP(B368,anxietyALL!$B$8:$H$431,VLOOKUP(frontsheet!$B$11,years!$A$1:$B$6,2,FALSE),FALSE)</f>
        <v>#N/A</v>
      </c>
      <c r="F368" s="9"/>
      <c r="G368" s="9"/>
      <c r="H368" s="9"/>
      <c r="I368" s="21"/>
      <c r="Z368" s="7"/>
    </row>
    <row r="369" spans="1:26" x14ac:dyDescent="0.25">
      <c r="A369" s="22" t="s">
        <v>736</v>
      </c>
      <c r="B369" s="23" t="s">
        <v>737</v>
      </c>
      <c r="C369" s="22"/>
      <c r="D369" s="22"/>
      <c r="E369" s="17" t="e">
        <f>VLOOKUP(B369,anxietyALL!$B$8:$H$431,VLOOKUP(frontsheet!$B$11,years!$A$1:$B$6,2,FALSE),FALSE)</f>
        <v>#N/A</v>
      </c>
      <c r="F369" s="9"/>
      <c r="G369" s="9"/>
      <c r="H369" s="9"/>
      <c r="I369" s="21"/>
      <c r="Z369" s="7"/>
    </row>
    <row r="370" spans="1:26" x14ac:dyDescent="0.25">
      <c r="A370" s="22" t="s">
        <v>738</v>
      </c>
      <c r="B370" s="23" t="s">
        <v>739</v>
      </c>
      <c r="C370" s="22"/>
      <c r="D370" s="22"/>
      <c r="E370" s="17" t="e">
        <f>VLOOKUP(B370,anxietyALL!$B$8:$H$431,VLOOKUP(frontsheet!$B$11,years!$A$1:$B$6,2,FALSE),FALSE)</f>
        <v>#N/A</v>
      </c>
      <c r="F370" s="9"/>
      <c r="G370" s="9"/>
      <c r="H370" s="9"/>
      <c r="I370" s="21"/>
      <c r="Z370" s="7"/>
    </row>
    <row r="371" spans="1:26" x14ac:dyDescent="0.25">
      <c r="A371" s="22" t="s">
        <v>740</v>
      </c>
      <c r="B371" s="23" t="s">
        <v>741</v>
      </c>
      <c r="C371" s="22"/>
      <c r="D371" s="22"/>
      <c r="E371" s="17" t="e">
        <f>VLOOKUP(B371,anxietyALL!$B$8:$H$431,VLOOKUP(frontsheet!$B$11,years!$A$1:$B$6,2,FALSE),FALSE)</f>
        <v>#N/A</v>
      </c>
      <c r="F371" s="9"/>
      <c r="G371" s="9"/>
      <c r="H371" s="9"/>
      <c r="I371" s="21"/>
      <c r="Z371" s="7"/>
    </row>
    <row r="372" spans="1:26" x14ac:dyDescent="0.25">
      <c r="A372" s="22" t="s">
        <v>742</v>
      </c>
      <c r="B372" s="23" t="s">
        <v>743</v>
      </c>
      <c r="C372" s="22"/>
      <c r="D372" s="22"/>
      <c r="E372" s="17" t="e">
        <f>VLOOKUP(B372,anxietyALL!$B$8:$H$431,VLOOKUP(frontsheet!$B$11,years!$A$1:$B$6,2,FALSE),FALSE)</f>
        <v>#N/A</v>
      </c>
      <c r="F372" s="9"/>
      <c r="G372" s="9"/>
      <c r="H372" s="9"/>
      <c r="I372" s="21"/>
      <c r="Z372" s="7"/>
    </row>
    <row r="373" spans="1:26" x14ac:dyDescent="0.25">
      <c r="A373" s="22" t="s">
        <v>744</v>
      </c>
      <c r="B373" s="23" t="s">
        <v>745</v>
      </c>
      <c r="C373" s="22"/>
      <c r="D373" s="22"/>
      <c r="E373" s="17" t="e">
        <f>VLOOKUP(B373,anxietyALL!$B$8:$H$431,VLOOKUP(frontsheet!$B$11,years!$A$1:$B$6,2,FALSE),FALSE)</f>
        <v>#N/A</v>
      </c>
      <c r="F373" s="9"/>
      <c r="G373" s="9"/>
      <c r="H373" s="9"/>
      <c r="I373" s="21"/>
      <c r="Z373" s="7"/>
    </row>
    <row r="374" spans="1:26" x14ac:dyDescent="0.25">
      <c r="A374" s="22" t="s">
        <v>746</v>
      </c>
      <c r="B374" s="23" t="s">
        <v>747</v>
      </c>
      <c r="C374" s="22"/>
      <c r="D374" s="22"/>
      <c r="E374" s="17" t="e">
        <f>VLOOKUP(B374,anxietyALL!$B$8:$H$431,VLOOKUP(frontsheet!$B$11,years!$A$1:$B$6,2,FALSE),FALSE)</f>
        <v>#N/A</v>
      </c>
      <c r="F374" s="9"/>
      <c r="G374" s="9"/>
      <c r="H374" s="9"/>
      <c r="I374" s="21"/>
      <c r="Z374" s="7"/>
    </row>
    <row r="375" spans="1:26" x14ac:dyDescent="0.25">
      <c r="A375" s="22" t="s">
        <v>748</v>
      </c>
      <c r="B375" s="23" t="s">
        <v>749</v>
      </c>
      <c r="C375" s="22"/>
      <c r="D375" s="22"/>
      <c r="E375" s="17" t="e">
        <f>VLOOKUP(B375,anxietyALL!$B$8:$H$431,VLOOKUP(frontsheet!$B$11,years!$A$1:$B$6,2,FALSE),FALSE)</f>
        <v>#N/A</v>
      </c>
      <c r="F375" s="9"/>
      <c r="G375" s="9"/>
      <c r="H375" s="9"/>
      <c r="I375" s="21"/>
      <c r="Z375" s="7"/>
    </row>
    <row r="376" spans="1:26" x14ac:dyDescent="0.25">
      <c r="A376" s="22" t="s">
        <v>750</v>
      </c>
      <c r="B376" s="23" t="s">
        <v>751</v>
      </c>
      <c r="C376" s="22"/>
      <c r="D376" s="22"/>
      <c r="E376" s="17" t="e">
        <f>VLOOKUP(B376,anxietyALL!$B$8:$H$431,VLOOKUP(frontsheet!$B$11,years!$A$1:$B$6,2,FALSE),FALSE)</f>
        <v>#N/A</v>
      </c>
      <c r="F376" s="9"/>
      <c r="G376" s="9"/>
      <c r="H376" s="9"/>
      <c r="I376" s="21"/>
      <c r="Z376" s="7"/>
    </row>
    <row r="377" spans="1:26" x14ac:dyDescent="0.25">
      <c r="A377" s="22" t="s">
        <v>752</v>
      </c>
      <c r="B377" s="23" t="s">
        <v>753</v>
      </c>
      <c r="C377" s="22"/>
      <c r="D377" s="22"/>
      <c r="E377" s="17" t="e">
        <f>VLOOKUP(B377,anxietyALL!$B$8:$H$431,VLOOKUP(frontsheet!$B$11,years!$A$1:$B$6,2,FALSE),FALSE)</f>
        <v>#N/A</v>
      </c>
      <c r="F377" s="9"/>
      <c r="G377" s="9"/>
      <c r="H377" s="9"/>
      <c r="I377" s="21"/>
      <c r="Z377" s="7"/>
    </row>
    <row r="378" spans="1:26" x14ac:dyDescent="0.25">
      <c r="A378" s="22" t="s">
        <v>754</v>
      </c>
      <c r="B378" s="23" t="s">
        <v>755</v>
      </c>
      <c r="C378" s="22"/>
      <c r="D378" s="22"/>
      <c r="E378" s="17" t="e">
        <f>VLOOKUP(B378,anxietyALL!$B$8:$H$431,VLOOKUP(frontsheet!$B$11,years!$A$1:$B$6,2,FALSE),FALSE)</f>
        <v>#N/A</v>
      </c>
      <c r="F378" s="9"/>
      <c r="G378" s="9"/>
      <c r="H378" s="9"/>
      <c r="I378" s="21"/>
      <c r="Z378" s="7"/>
    </row>
    <row r="379" spans="1:26" x14ac:dyDescent="0.25">
      <c r="A379" s="22" t="s">
        <v>756</v>
      </c>
      <c r="B379" s="23" t="s">
        <v>757</v>
      </c>
      <c r="C379" s="22"/>
      <c r="D379" s="22"/>
      <c r="E379" s="17" t="e">
        <f>VLOOKUP(B379,anxietyALL!$B$8:$H$431,VLOOKUP(frontsheet!$B$11,years!$A$1:$B$6,2,FALSE),FALSE)</f>
        <v>#N/A</v>
      </c>
      <c r="F379" s="9"/>
      <c r="G379" s="9"/>
      <c r="H379" s="9"/>
      <c r="I379" s="21"/>
      <c r="Z379" s="7"/>
    </row>
    <row r="380" spans="1:26" x14ac:dyDescent="0.25">
      <c r="A380" s="22" t="s">
        <v>758</v>
      </c>
      <c r="B380" s="23" t="s">
        <v>759</v>
      </c>
      <c r="C380" s="22"/>
      <c r="D380" s="22"/>
      <c r="E380" s="17" t="e">
        <f>VLOOKUP(B380,anxietyALL!$B$8:$H$431,VLOOKUP(frontsheet!$B$11,years!$A$1:$B$6,2,FALSE),FALSE)</f>
        <v>#N/A</v>
      </c>
      <c r="F380" s="9"/>
      <c r="G380" s="9"/>
      <c r="H380" s="9"/>
      <c r="I380" s="21"/>
      <c r="Z380" s="7"/>
    </row>
    <row r="381" spans="1:26" x14ac:dyDescent="0.25">
      <c r="A381" s="22" t="s">
        <v>760</v>
      </c>
      <c r="B381" s="23" t="s">
        <v>761</v>
      </c>
      <c r="C381" s="22"/>
      <c r="D381" s="22"/>
      <c r="E381" s="17" t="e">
        <f>VLOOKUP(B381,anxietyALL!$B$8:$H$431,VLOOKUP(frontsheet!$B$11,years!$A$1:$B$6,2,FALSE),FALSE)</f>
        <v>#N/A</v>
      </c>
      <c r="F381" s="9"/>
      <c r="G381" s="9"/>
      <c r="H381" s="9"/>
      <c r="I381" s="21"/>
      <c r="Z381" s="7"/>
    </row>
    <row r="382" spans="1:26" x14ac:dyDescent="0.25">
      <c r="A382" s="22" t="s">
        <v>762</v>
      </c>
      <c r="B382" s="23" t="s">
        <v>763</v>
      </c>
      <c r="C382" s="22"/>
      <c r="D382" s="22"/>
      <c r="E382" s="17" t="e">
        <f>VLOOKUP(B382,anxietyALL!$B$8:$H$431,VLOOKUP(frontsheet!$B$11,years!$A$1:$B$6,2,FALSE),FALSE)</f>
        <v>#N/A</v>
      </c>
      <c r="F382" s="9"/>
      <c r="G382" s="9"/>
      <c r="H382" s="9"/>
      <c r="I382" s="21"/>
      <c r="Z382" s="7"/>
    </row>
    <row r="383" spans="1:26" x14ac:dyDescent="0.25">
      <c r="A383" s="22" t="s">
        <v>764</v>
      </c>
      <c r="B383" s="23" t="s">
        <v>765</v>
      </c>
      <c r="C383" s="22"/>
      <c r="D383" s="22"/>
      <c r="E383" s="17" t="e">
        <f>VLOOKUP(B383,anxietyALL!$B$8:$H$431,VLOOKUP(frontsheet!$B$11,years!$A$1:$B$6,2,FALSE),FALSE)</f>
        <v>#N/A</v>
      </c>
      <c r="F383" s="9"/>
      <c r="G383" s="9"/>
      <c r="H383" s="9"/>
      <c r="I383" s="21"/>
      <c r="Z383" s="7"/>
    </row>
    <row r="384" spans="1:26" x14ac:dyDescent="0.25">
      <c r="A384" s="22"/>
      <c r="B384" s="23"/>
      <c r="C384" s="22"/>
      <c r="D384" s="22"/>
      <c r="E384" s="9"/>
      <c r="F384" s="9"/>
      <c r="G384" s="9"/>
      <c r="H384" s="9"/>
      <c r="I384" s="21"/>
      <c r="Z384" s="7"/>
    </row>
    <row r="385" spans="1:26" x14ac:dyDescent="0.25">
      <c r="A385" s="19" t="s">
        <v>766</v>
      </c>
      <c r="B385" s="25" t="s">
        <v>767</v>
      </c>
      <c r="C385" s="46"/>
      <c r="D385" s="46"/>
      <c r="E385" s="17" t="e">
        <f>VLOOKUP(B385,anxietyALL!$B$8:$H$431,VLOOKUP(frontsheet!$B$11,years!$A$1:$B$6,2,FALSE),FALSE)</f>
        <v>#N/A</v>
      </c>
      <c r="F385" s="9"/>
      <c r="G385" s="9"/>
      <c r="H385" s="9"/>
      <c r="I385" s="21"/>
      <c r="Z385" s="7"/>
    </row>
    <row r="386" spans="1:26" x14ac:dyDescent="0.25">
      <c r="A386" s="22" t="s">
        <v>768</v>
      </c>
      <c r="B386" s="23" t="s">
        <v>769</v>
      </c>
      <c r="C386" s="22"/>
      <c r="D386" s="22"/>
      <c r="E386" s="17" t="e">
        <f>VLOOKUP(B386,anxietyALL!$B$8:$H$431,VLOOKUP(frontsheet!$B$11,years!$A$1:$B$6,2,FALSE),FALSE)</f>
        <v>#N/A</v>
      </c>
      <c r="F386" s="9"/>
      <c r="G386" s="9"/>
      <c r="H386" s="9"/>
      <c r="I386" s="21"/>
      <c r="Z386" s="7"/>
    </row>
    <row r="387" spans="1:26" x14ac:dyDescent="0.25">
      <c r="A387" s="22" t="s">
        <v>770</v>
      </c>
      <c r="B387" s="23" t="s">
        <v>771</v>
      </c>
      <c r="C387" s="22"/>
      <c r="D387" s="22"/>
      <c r="E387" s="17" t="e">
        <f>VLOOKUP(B387,anxietyALL!$B$8:$H$431,VLOOKUP(frontsheet!$B$11,years!$A$1:$B$6,2,FALSE),FALSE)</f>
        <v>#N/A</v>
      </c>
      <c r="F387" s="9"/>
      <c r="G387" s="9"/>
      <c r="H387" s="9"/>
      <c r="I387" s="21"/>
      <c r="Z387" s="7"/>
    </row>
    <row r="388" spans="1:26" x14ac:dyDescent="0.25">
      <c r="A388" s="22" t="s">
        <v>772</v>
      </c>
      <c r="B388" s="23" t="s">
        <v>773</v>
      </c>
      <c r="C388" s="22"/>
      <c r="D388" s="22"/>
      <c r="E388" s="17" t="e">
        <f>VLOOKUP(B388,anxietyALL!$B$8:$H$431,VLOOKUP(frontsheet!$B$11,years!$A$1:$B$6,2,FALSE),FALSE)</f>
        <v>#N/A</v>
      </c>
      <c r="F388" s="9"/>
      <c r="G388" s="9"/>
      <c r="H388" s="9"/>
      <c r="I388" s="21"/>
      <c r="Z388" s="7"/>
    </row>
    <row r="389" spans="1:26" x14ac:dyDescent="0.25">
      <c r="A389" s="22" t="s">
        <v>774</v>
      </c>
      <c r="B389" s="23" t="s">
        <v>775</v>
      </c>
      <c r="C389" s="22"/>
      <c r="D389" s="22"/>
      <c r="E389" s="17" t="e">
        <f>VLOOKUP(B389,anxietyALL!$B$8:$H$431,VLOOKUP(frontsheet!$B$11,years!$A$1:$B$6,2,FALSE),FALSE)</f>
        <v>#N/A</v>
      </c>
      <c r="F389" s="9"/>
      <c r="G389" s="9"/>
      <c r="H389" s="9"/>
      <c r="I389" s="21"/>
      <c r="Z389" s="7"/>
    </row>
    <row r="390" spans="1:26" x14ac:dyDescent="0.25">
      <c r="A390" s="22" t="s">
        <v>776</v>
      </c>
      <c r="B390" s="23" t="s">
        <v>777</v>
      </c>
      <c r="C390" s="22"/>
      <c r="D390" s="22"/>
      <c r="E390" s="17" t="e">
        <f>VLOOKUP(B390,anxietyALL!$B$8:$H$431,VLOOKUP(frontsheet!$B$11,years!$A$1:$B$6,2,FALSE),FALSE)</f>
        <v>#N/A</v>
      </c>
      <c r="F390" s="9"/>
      <c r="G390" s="9"/>
      <c r="H390" s="9"/>
      <c r="I390" s="21"/>
      <c r="Z390" s="7"/>
    </row>
    <row r="391" spans="1:26" x14ac:dyDescent="0.25">
      <c r="A391" s="22" t="s">
        <v>778</v>
      </c>
      <c r="B391" s="23" t="s">
        <v>779</v>
      </c>
      <c r="C391" s="22"/>
      <c r="D391" s="22"/>
      <c r="E391" s="17" t="e">
        <f>VLOOKUP(B391,anxietyALL!$B$8:$H$431,VLOOKUP(frontsheet!$B$11,years!$A$1:$B$6,2,FALSE),FALSE)</f>
        <v>#N/A</v>
      </c>
      <c r="F391" s="9"/>
      <c r="G391" s="9"/>
      <c r="H391" s="9"/>
      <c r="I391" s="21"/>
      <c r="Z391" s="7"/>
    </row>
    <row r="392" spans="1:26" x14ac:dyDescent="0.25">
      <c r="A392" s="22" t="s">
        <v>780</v>
      </c>
      <c r="B392" s="23" t="s">
        <v>781</v>
      </c>
      <c r="C392" s="22"/>
      <c r="D392" s="22"/>
      <c r="E392" s="17" t="e">
        <f>VLOOKUP(B392,anxietyALL!$B$8:$H$431,VLOOKUP(frontsheet!$B$11,years!$A$1:$B$6,2,FALSE),FALSE)</f>
        <v>#N/A</v>
      </c>
      <c r="F392" s="9"/>
      <c r="G392" s="9"/>
      <c r="H392" s="9"/>
      <c r="I392" s="21"/>
      <c r="Z392" s="7"/>
    </row>
    <row r="393" spans="1:26" x14ac:dyDescent="0.25">
      <c r="A393" s="22" t="s">
        <v>782</v>
      </c>
      <c r="B393" s="23" t="s">
        <v>783</v>
      </c>
      <c r="C393" s="22"/>
      <c r="D393" s="22"/>
      <c r="E393" s="17" t="e">
        <f>VLOOKUP(B393,anxietyALL!$B$8:$H$431,VLOOKUP(frontsheet!$B$11,years!$A$1:$B$6,2,FALSE),FALSE)</f>
        <v>#N/A</v>
      </c>
      <c r="F393" s="9"/>
      <c r="G393" s="9"/>
      <c r="H393" s="9"/>
      <c r="I393" s="21"/>
      <c r="Z393" s="7"/>
    </row>
    <row r="394" spans="1:26" x14ac:dyDescent="0.25">
      <c r="A394" s="22" t="s">
        <v>784</v>
      </c>
      <c r="B394" s="23" t="s">
        <v>785</v>
      </c>
      <c r="C394" s="22"/>
      <c r="D394" s="22"/>
      <c r="E394" s="17" t="e">
        <f>VLOOKUP(B394,anxietyALL!$B$8:$H$431,VLOOKUP(frontsheet!$B$11,years!$A$1:$B$6,2,FALSE),FALSE)</f>
        <v>#N/A</v>
      </c>
      <c r="F394" s="9"/>
      <c r="G394" s="9"/>
      <c r="H394" s="9"/>
      <c r="I394" s="21"/>
      <c r="Z394" s="7"/>
    </row>
    <row r="395" spans="1:26" x14ac:dyDescent="0.25">
      <c r="A395" s="22" t="s">
        <v>786</v>
      </c>
      <c r="B395" s="23" t="s">
        <v>787</v>
      </c>
      <c r="C395" s="22"/>
      <c r="D395" s="22"/>
      <c r="E395" s="17" t="e">
        <f>VLOOKUP(B395,anxietyALL!$B$8:$H$431,VLOOKUP(frontsheet!$B$11,years!$A$1:$B$6,2,FALSE),FALSE)</f>
        <v>#N/A</v>
      </c>
      <c r="F395" s="9"/>
      <c r="G395" s="9"/>
      <c r="H395" s="9"/>
      <c r="I395" s="21"/>
      <c r="Z395" s="7"/>
    </row>
    <row r="396" spans="1:26" x14ac:dyDescent="0.25">
      <c r="A396" s="22" t="s">
        <v>788</v>
      </c>
      <c r="B396" s="23" t="s">
        <v>789</v>
      </c>
      <c r="C396" s="22"/>
      <c r="D396" s="22"/>
      <c r="E396" s="17" t="e">
        <f>VLOOKUP(B396,anxietyALL!$B$8:$H$431,VLOOKUP(frontsheet!$B$11,years!$A$1:$B$6,2,FALSE),FALSE)</f>
        <v>#N/A</v>
      </c>
      <c r="F396" s="9"/>
      <c r="G396" s="9"/>
      <c r="H396" s="9"/>
      <c r="I396" s="21"/>
      <c r="Z396" s="7"/>
    </row>
    <row r="397" spans="1:26" x14ac:dyDescent="0.25">
      <c r="A397" s="22" t="s">
        <v>790</v>
      </c>
      <c r="B397" s="23" t="s">
        <v>791</v>
      </c>
      <c r="C397" s="22"/>
      <c r="D397" s="22"/>
      <c r="E397" s="17" t="e">
        <f>VLOOKUP(B397,anxietyALL!$B$8:$H$431,VLOOKUP(frontsheet!$B$11,years!$A$1:$B$6,2,FALSE),FALSE)</f>
        <v>#N/A</v>
      </c>
      <c r="F397" s="9"/>
      <c r="G397" s="9"/>
      <c r="H397" s="9"/>
      <c r="I397" s="21"/>
      <c r="Z397" s="7"/>
    </row>
    <row r="398" spans="1:26" x14ac:dyDescent="0.25">
      <c r="A398" s="22" t="s">
        <v>792</v>
      </c>
      <c r="B398" s="23" t="s">
        <v>793</v>
      </c>
      <c r="C398" s="22"/>
      <c r="D398" s="22"/>
      <c r="E398" s="17" t="e">
        <f>VLOOKUP(B398,anxietyALL!$B$8:$H$431,VLOOKUP(frontsheet!$B$11,years!$A$1:$B$6,2,FALSE),FALSE)</f>
        <v>#N/A</v>
      </c>
      <c r="F398" s="9"/>
      <c r="G398" s="9"/>
      <c r="H398" s="9"/>
      <c r="I398" s="21"/>
      <c r="Z398" s="7"/>
    </row>
    <row r="399" spans="1:26" x14ac:dyDescent="0.25">
      <c r="A399" s="22" t="s">
        <v>794</v>
      </c>
      <c r="B399" s="23" t="s">
        <v>795</v>
      </c>
      <c r="C399" s="22"/>
      <c r="D399" s="22"/>
      <c r="E399" s="17" t="e">
        <f>VLOOKUP(B399,anxietyALL!$B$8:$H$431,VLOOKUP(frontsheet!$B$11,years!$A$1:$B$6,2,FALSE),FALSE)</f>
        <v>#N/A</v>
      </c>
      <c r="F399" s="9"/>
      <c r="G399" s="9"/>
      <c r="H399" s="9"/>
      <c r="I399" s="21"/>
      <c r="Z399" s="7"/>
    </row>
    <row r="400" spans="1:26" x14ac:dyDescent="0.25">
      <c r="A400" s="22" t="s">
        <v>796</v>
      </c>
      <c r="B400" s="23" t="s">
        <v>797</v>
      </c>
      <c r="C400" s="22"/>
      <c r="D400" s="22"/>
      <c r="E400" s="17" t="e">
        <f>VLOOKUP(B400,anxietyALL!$B$8:$H$431,VLOOKUP(frontsheet!$B$11,years!$A$1:$B$6,2,FALSE),FALSE)</f>
        <v>#N/A</v>
      </c>
      <c r="F400" s="9"/>
      <c r="G400" s="9"/>
      <c r="H400" s="9"/>
      <c r="I400" s="21"/>
      <c r="Z400" s="7"/>
    </row>
    <row r="401" spans="1:26" x14ac:dyDescent="0.25">
      <c r="A401" s="22" t="s">
        <v>798</v>
      </c>
      <c r="B401" s="23" t="s">
        <v>799</v>
      </c>
      <c r="C401" s="22"/>
      <c r="D401" s="22"/>
      <c r="E401" s="17" t="e">
        <f>VLOOKUP(B401,anxietyALL!$B$8:$H$431,VLOOKUP(frontsheet!$B$11,years!$A$1:$B$6,2,FALSE),FALSE)</f>
        <v>#N/A</v>
      </c>
      <c r="F401" s="9"/>
      <c r="G401" s="9"/>
      <c r="H401" s="9"/>
      <c r="I401" s="21"/>
      <c r="Z401" s="7"/>
    </row>
    <row r="402" spans="1:26" x14ac:dyDescent="0.25">
      <c r="A402" s="22" t="s">
        <v>800</v>
      </c>
      <c r="B402" s="23" t="s">
        <v>801</v>
      </c>
      <c r="C402" s="22"/>
      <c r="D402" s="22"/>
      <c r="E402" s="17" t="e">
        <f>VLOOKUP(B402,anxietyALL!$B$8:$H$431,VLOOKUP(frontsheet!$B$11,years!$A$1:$B$6,2,FALSE),FALSE)</f>
        <v>#N/A</v>
      </c>
      <c r="F402" s="9"/>
      <c r="G402" s="9"/>
      <c r="H402" s="9"/>
      <c r="I402" s="21"/>
      <c r="Z402" s="7"/>
    </row>
    <row r="403" spans="1:26" x14ac:dyDescent="0.25">
      <c r="A403" s="22" t="s">
        <v>802</v>
      </c>
      <c r="B403" s="23" t="s">
        <v>803</v>
      </c>
      <c r="C403" s="22"/>
      <c r="D403" s="22"/>
      <c r="E403" s="17" t="e">
        <f>VLOOKUP(B403,anxietyALL!$B$8:$H$431,VLOOKUP(frontsheet!$B$11,years!$A$1:$B$6,2,FALSE),FALSE)</f>
        <v>#N/A</v>
      </c>
      <c r="F403" s="9"/>
      <c r="G403" s="9"/>
      <c r="H403" s="9"/>
      <c r="I403" s="21"/>
      <c r="Z403" s="7"/>
    </row>
    <row r="404" spans="1:26" x14ac:dyDescent="0.25">
      <c r="A404" s="22" t="s">
        <v>804</v>
      </c>
      <c r="B404" s="23" t="s">
        <v>805</v>
      </c>
      <c r="C404" s="22"/>
      <c r="D404" s="22"/>
      <c r="E404" s="17" t="e">
        <f>VLOOKUP(B404,anxietyALL!$B$8:$H$431,VLOOKUP(frontsheet!$B$11,years!$A$1:$B$6,2,FALSE),FALSE)</f>
        <v>#N/A</v>
      </c>
      <c r="F404" s="9"/>
      <c r="G404" s="9"/>
      <c r="H404" s="9"/>
      <c r="I404" s="21"/>
      <c r="Z404" s="7"/>
    </row>
    <row r="405" spans="1:26" x14ac:dyDescent="0.25">
      <c r="A405" s="22" t="s">
        <v>806</v>
      </c>
      <c r="B405" s="23" t="s">
        <v>807</v>
      </c>
      <c r="C405" s="22"/>
      <c r="D405" s="22"/>
      <c r="E405" s="17" t="e">
        <f>VLOOKUP(B405,anxietyALL!$B$8:$H$431,VLOOKUP(frontsheet!$B$11,years!$A$1:$B$6,2,FALSE),FALSE)</f>
        <v>#N/A</v>
      </c>
      <c r="F405" s="9"/>
      <c r="G405" s="9"/>
      <c r="H405" s="9"/>
      <c r="I405" s="21"/>
      <c r="Z405" s="7"/>
    </row>
    <row r="406" spans="1:26" x14ac:dyDescent="0.25">
      <c r="A406" s="22" t="s">
        <v>808</v>
      </c>
      <c r="B406" s="23" t="s">
        <v>809</v>
      </c>
      <c r="C406" s="22"/>
      <c r="D406" s="22"/>
      <c r="E406" s="17" t="e">
        <f>VLOOKUP(B406,anxietyALL!$B$8:$H$431,VLOOKUP(frontsheet!$B$11,years!$A$1:$B$6,2,FALSE),FALSE)</f>
        <v>#N/A</v>
      </c>
      <c r="F406" s="9"/>
      <c r="G406" s="9"/>
      <c r="H406" s="9"/>
      <c r="I406" s="21"/>
      <c r="Z406" s="7"/>
    </row>
    <row r="407" spans="1:26" x14ac:dyDescent="0.25">
      <c r="A407" s="22" t="s">
        <v>810</v>
      </c>
      <c r="B407" s="23" t="s">
        <v>811</v>
      </c>
      <c r="C407" s="22"/>
      <c r="D407" s="22"/>
      <c r="E407" s="17" t="e">
        <f>VLOOKUP(B407,anxietyALL!$B$8:$H$431,VLOOKUP(frontsheet!$B$11,years!$A$1:$B$6,2,FALSE),FALSE)</f>
        <v>#N/A</v>
      </c>
      <c r="F407" s="9"/>
      <c r="G407" s="9"/>
      <c r="H407" s="9"/>
      <c r="I407" s="21"/>
      <c r="Z407" s="7"/>
    </row>
    <row r="408" spans="1:26" x14ac:dyDescent="0.25">
      <c r="A408" s="22" t="s">
        <v>812</v>
      </c>
      <c r="B408" s="23" t="s">
        <v>813</v>
      </c>
      <c r="C408" s="22"/>
      <c r="D408" s="22"/>
      <c r="E408" s="17" t="e">
        <f>VLOOKUP(B408,anxietyALL!$B$8:$H$431,VLOOKUP(frontsheet!$B$11,years!$A$1:$B$6,2,FALSE),FALSE)</f>
        <v>#N/A</v>
      </c>
      <c r="F408" s="9"/>
      <c r="G408" s="9"/>
      <c r="H408" s="9"/>
      <c r="I408" s="21"/>
      <c r="Z408" s="7"/>
    </row>
    <row r="409" spans="1:26" x14ac:dyDescent="0.25">
      <c r="A409" s="22" t="s">
        <v>814</v>
      </c>
      <c r="B409" s="23" t="s">
        <v>815</v>
      </c>
      <c r="C409" s="22"/>
      <c r="D409" s="22"/>
      <c r="E409" s="17" t="e">
        <f>VLOOKUP(B409,anxietyALL!$B$8:$H$431,VLOOKUP(frontsheet!$B$11,years!$A$1:$B$6,2,FALSE),FALSE)</f>
        <v>#N/A</v>
      </c>
      <c r="F409" s="9"/>
      <c r="G409" s="9"/>
      <c r="H409" s="9"/>
      <c r="I409" s="21"/>
      <c r="Z409" s="7"/>
    </row>
    <row r="410" spans="1:26" x14ac:dyDescent="0.25">
      <c r="A410" s="22" t="s">
        <v>816</v>
      </c>
      <c r="B410" s="23" t="s">
        <v>817</v>
      </c>
      <c r="C410" s="22"/>
      <c r="D410" s="22"/>
      <c r="E410" s="17" t="e">
        <f>VLOOKUP(B410,anxietyALL!$B$8:$H$431,VLOOKUP(frontsheet!$B$11,years!$A$1:$B$6,2,FALSE),FALSE)</f>
        <v>#N/A</v>
      </c>
      <c r="F410" s="9"/>
      <c r="G410" s="9"/>
      <c r="H410" s="9"/>
      <c r="I410" s="21"/>
      <c r="Z410" s="7"/>
    </row>
    <row r="411" spans="1:26" x14ac:dyDescent="0.25">
      <c r="A411" s="22" t="s">
        <v>818</v>
      </c>
      <c r="B411" s="23" t="s">
        <v>819</v>
      </c>
      <c r="C411" s="22"/>
      <c r="D411" s="22"/>
      <c r="E411" s="17" t="e">
        <f>VLOOKUP(B411,anxietyALL!$B$8:$H$431,VLOOKUP(frontsheet!$B$11,years!$A$1:$B$6,2,FALSE),FALSE)</f>
        <v>#N/A</v>
      </c>
      <c r="F411" s="9"/>
      <c r="G411" s="9"/>
      <c r="H411" s="9"/>
      <c r="I411" s="21"/>
      <c r="Z411" s="7"/>
    </row>
    <row r="412" spans="1:26" x14ac:dyDescent="0.25">
      <c r="A412" s="22" t="s">
        <v>820</v>
      </c>
      <c r="B412" s="23" t="s">
        <v>821</v>
      </c>
      <c r="C412" s="22"/>
      <c r="D412" s="22"/>
      <c r="E412" s="17" t="e">
        <f>VLOOKUP(B412,anxietyALL!$B$8:$H$431,VLOOKUP(frontsheet!$B$11,years!$A$1:$B$6,2,FALSE),FALSE)</f>
        <v>#N/A</v>
      </c>
      <c r="F412" s="9"/>
      <c r="G412" s="9"/>
      <c r="H412" s="9"/>
      <c r="I412" s="21"/>
      <c r="Z412" s="7"/>
    </row>
    <row r="413" spans="1:26" x14ac:dyDescent="0.25">
      <c r="A413" s="22" t="s">
        <v>822</v>
      </c>
      <c r="B413" s="23" t="s">
        <v>823</v>
      </c>
      <c r="C413" s="22"/>
      <c r="D413" s="22"/>
      <c r="E413" s="17" t="e">
        <f>VLOOKUP(B413,anxietyALL!$B$8:$H$431,VLOOKUP(frontsheet!$B$11,years!$A$1:$B$6,2,FALSE),FALSE)</f>
        <v>#N/A</v>
      </c>
      <c r="F413" s="9"/>
      <c r="G413" s="9"/>
      <c r="H413" s="9"/>
      <c r="I413" s="21"/>
      <c r="Z413" s="7"/>
    </row>
    <row r="414" spans="1:26" x14ac:dyDescent="0.25">
      <c r="A414" s="22" t="s">
        <v>824</v>
      </c>
      <c r="B414" s="23" t="s">
        <v>825</v>
      </c>
      <c r="C414" s="22"/>
      <c r="D414" s="22"/>
      <c r="E414" s="17" t="e">
        <f>VLOOKUP(B414,anxietyALL!$B$8:$H$431,VLOOKUP(frontsheet!$B$11,years!$A$1:$B$6,2,FALSE),FALSE)</f>
        <v>#N/A</v>
      </c>
      <c r="F414" s="9"/>
      <c r="G414" s="9"/>
      <c r="H414" s="9"/>
      <c r="I414" s="21"/>
      <c r="Z414" s="7"/>
    </row>
    <row r="415" spans="1:26" x14ac:dyDescent="0.25">
      <c r="A415" s="22" t="s">
        <v>826</v>
      </c>
      <c r="B415" s="23" t="s">
        <v>827</v>
      </c>
      <c r="C415" s="22"/>
      <c r="D415" s="22"/>
      <c r="E415" s="17" t="e">
        <f>VLOOKUP(B415,anxietyALL!$B$8:$H$431,VLOOKUP(frontsheet!$B$11,years!$A$1:$B$6,2,FALSE),FALSE)</f>
        <v>#N/A</v>
      </c>
      <c r="F415" s="9"/>
      <c r="G415" s="9"/>
      <c r="H415" s="9"/>
      <c r="I415" s="21"/>
      <c r="Z415" s="7"/>
    </row>
    <row r="416" spans="1:26" x14ac:dyDescent="0.25">
      <c r="A416" s="22" t="s">
        <v>828</v>
      </c>
      <c r="B416" s="23" t="s">
        <v>829</v>
      </c>
      <c r="C416" s="22"/>
      <c r="D416" s="22"/>
      <c r="E416" s="17" t="e">
        <f>VLOOKUP(B416,anxietyALL!$B$8:$H$431,VLOOKUP(frontsheet!$B$11,years!$A$1:$B$6,2,FALSE),FALSE)</f>
        <v>#N/A</v>
      </c>
      <c r="F416" s="9"/>
      <c r="G416" s="9"/>
      <c r="H416" s="9"/>
      <c r="I416" s="21"/>
      <c r="Z416" s="7"/>
    </row>
    <row r="417" spans="1:26" x14ac:dyDescent="0.25">
      <c r="A417" s="22" t="s">
        <v>830</v>
      </c>
      <c r="B417" s="23" t="s">
        <v>831</v>
      </c>
      <c r="C417" s="22"/>
      <c r="D417" s="22"/>
      <c r="E417" s="17" t="e">
        <f>VLOOKUP(B417,anxietyALL!$B$8:$H$431,VLOOKUP(frontsheet!$B$11,years!$A$1:$B$6,2,FALSE),FALSE)</f>
        <v>#N/A</v>
      </c>
      <c r="F417" s="9"/>
      <c r="G417" s="9"/>
      <c r="H417" s="9"/>
      <c r="I417" s="21"/>
      <c r="Z417" s="7"/>
    </row>
    <row r="418" spans="1:26" x14ac:dyDescent="0.25">
      <c r="A418" s="22"/>
      <c r="B418" s="23"/>
      <c r="C418" s="22"/>
      <c r="D418" s="22"/>
      <c r="E418" s="9"/>
      <c r="F418" s="9"/>
      <c r="G418" s="9"/>
      <c r="H418" s="9"/>
      <c r="I418" s="21"/>
      <c r="Z418" s="7"/>
    </row>
    <row r="419" spans="1:26" ht="15.6" x14ac:dyDescent="0.25">
      <c r="A419" s="19" t="s">
        <v>832</v>
      </c>
      <c r="B419" s="20" t="s">
        <v>833</v>
      </c>
      <c r="C419" s="45"/>
      <c r="D419" s="45"/>
      <c r="E419" s="17" t="e">
        <f>VLOOKUP(B419,anxietyALL!$B$8:$H$431,VLOOKUP(frontsheet!$B$11,years!$A$1:$B$6,2,FALSE),FALSE)</f>
        <v>#N/A</v>
      </c>
      <c r="F419" s="9"/>
      <c r="G419" s="9"/>
      <c r="H419" s="9"/>
      <c r="I419" s="21"/>
      <c r="Z419" s="7"/>
    </row>
    <row r="420" spans="1:26" x14ac:dyDescent="0.25">
      <c r="A420" s="22" t="s">
        <v>834</v>
      </c>
      <c r="B420" s="23" t="s">
        <v>835</v>
      </c>
      <c r="C420" s="22"/>
      <c r="D420" s="22"/>
      <c r="E420" s="17" t="e">
        <f>VLOOKUP(B420,anxietyALL!$B$8:$H$431,VLOOKUP(frontsheet!$B$11,years!$A$1:$B$6,2,FALSE),FALSE)</f>
        <v>#N/A</v>
      </c>
      <c r="F420" s="9"/>
      <c r="G420" s="9"/>
      <c r="H420" s="9"/>
      <c r="I420" s="21"/>
      <c r="Z420" s="7"/>
    </row>
    <row r="421" spans="1:26" x14ac:dyDescent="0.25">
      <c r="A421" s="22" t="s">
        <v>836</v>
      </c>
      <c r="B421" s="23" t="s">
        <v>837</v>
      </c>
      <c r="C421" s="22"/>
      <c r="D421" s="22"/>
      <c r="E421" s="17" t="e">
        <f>VLOOKUP(B421,anxietyALL!$B$8:$H$431,VLOOKUP(frontsheet!$B$11,years!$A$1:$B$6,2,FALSE),FALSE)</f>
        <v>#N/A</v>
      </c>
      <c r="F421" s="9"/>
      <c r="G421" s="9"/>
      <c r="H421" s="9"/>
      <c r="I421" s="21"/>
      <c r="Z421" s="7"/>
    </row>
    <row r="422" spans="1:26" x14ac:dyDescent="0.25">
      <c r="A422" s="22" t="s">
        <v>838</v>
      </c>
      <c r="B422" s="23" t="s">
        <v>839</v>
      </c>
      <c r="C422" s="22"/>
      <c r="D422" s="22"/>
      <c r="E422" s="17" t="e">
        <f>VLOOKUP(B422,anxietyALL!$B$8:$H$431,VLOOKUP(frontsheet!$B$11,years!$A$1:$B$6,2,FALSE),FALSE)</f>
        <v>#N/A</v>
      </c>
      <c r="F422" s="9"/>
      <c r="G422" s="9"/>
      <c r="H422" s="9"/>
      <c r="I422" s="21"/>
      <c r="Z422" s="7"/>
    </row>
    <row r="423" spans="1:26" x14ac:dyDescent="0.25">
      <c r="A423" s="22" t="s">
        <v>840</v>
      </c>
      <c r="B423" s="23" t="s">
        <v>841</v>
      </c>
      <c r="C423" s="22"/>
      <c r="D423" s="22"/>
      <c r="E423" s="17" t="e">
        <f>VLOOKUP(B423,anxietyALL!$B$8:$H$431,VLOOKUP(frontsheet!$B$11,years!$A$1:$B$6,2,FALSE),FALSE)</f>
        <v>#N/A</v>
      </c>
      <c r="F423" s="9"/>
      <c r="G423" s="9"/>
      <c r="H423" s="9"/>
      <c r="I423" s="21"/>
      <c r="Z423" s="7"/>
    </row>
    <row r="424" spans="1:26" x14ac:dyDescent="0.25">
      <c r="A424" s="22" t="s">
        <v>842</v>
      </c>
      <c r="B424" s="23" t="s">
        <v>843</v>
      </c>
      <c r="C424" s="22"/>
      <c r="D424" s="22"/>
      <c r="E424" s="17" t="e">
        <f>VLOOKUP(B424,anxietyALL!$B$8:$H$431,VLOOKUP(frontsheet!$B$11,years!$A$1:$B$6,2,FALSE),FALSE)</f>
        <v>#N/A</v>
      </c>
      <c r="F424" s="9"/>
      <c r="G424" s="9"/>
      <c r="H424" s="9"/>
      <c r="I424" s="21"/>
      <c r="Z424" s="7"/>
    </row>
    <row r="425" spans="1:26" x14ac:dyDescent="0.25">
      <c r="A425" s="22" t="s">
        <v>844</v>
      </c>
      <c r="B425" s="23" t="s">
        <v>845</v>
      </c>
      <c r="C425" s="22"/>
      <c r="D425" s="22"/>
      <c r="E425" s="17" t="e">
        <f>VLOOKUP(B425,anxietyALL!$B$8:$H$431,VLOOKUP(frontsheet!$B$11,years!$A$1:$B$6,2,FALSE),FALSE)</f>
        <v>#N/A</v>
      </c>
      <c r="F425" s="9"/>
      <c r="G425" s="9"/>
      <c r="H425" s="9"/>
      <c r="I425" s="21"/>
      <c r="Z425" s="7"/>
    </row>
    <row r="426" spans="1:26" x14ac:dyDescent="0.25">
      <c r="A426" s="22" t="s">
        <v>846</v>
      </c>
      <c r="B426" s="23" t="s">
        <v>847</v>
      </c>
      <c r="C426" s="22"/>
      <c r="D426" s="22"/>
      <c r="E426" s="17" t="e">
        <f>VLOOKUP(B426,anxietyALL!$B$8:$H$431,VLOOKUP(frontsheet!$B$11,years!$A$1:$B$6,2,FALSE),FALSE)</f>
        <v>#N/A</v>
      </c>
      <c r="F426" s="9"/>
      <c r="G426" s="9"/>
      <c r="H426" s="9"/>
      <c r="I426" s="21"/>
      <c r="Z426" s="7"/>
    </row>
    <row r="427" spans="1:26" x14ac:dyDescent="0.25">
      <c r="A427" s="22" t="s">
        <v>848</v>
      </c>
      <c r="B427" s="23" t="s">
        <v>849</v>
      </c>
      <c r="C427" s="22"/>
      <c r="D427" s="22"/>
      <c r="E427" s="17" t="e">
        <f>VLOOKUP(B427,anxietyALL!$B$8:$H$431,VLOOKUP(frontsheet!$B$11,years!$A$1:$B$6,2,FALSE),FALSE)</f>
        <v>#N/A</v>
      </c>
      <c r="F427" s="9"/>
      <c r="G427" s="9"/>
      <c r="H427" s="9"/>
      <c r="I427" s="21"/>
      <c r="Z427" s="7"/>
    </row>
    <row r="428" spans="1:26" x14ac:dyDescent="0.25">
      <c r="A428" s="22" t="s">
        <v>850</v>
      </c>
      <c r="B428" s="23" t="s">
        <v>851</v>
      </c>
      <c r="C428" s="22"/>
      <c r="D428" s="22"/>
      <c r="E428" s="17" t="e">
        <f>VLOOKUP(B428,anxietyALL!$B$8:$H$431,VLOOKUP(frontsheet!$B$11,years!$A$1:$B$6,2,FALSE),FALSE)</f>
        <v>#N/A</v>
      </c>
      <c r="F428" s="9"/>
      <c r="G428" s="9"/>
      <c r="H428" s="9"/>
      <c r="I428" s="21"/>
      <c r="Z428" s="7"/>
    </row>
    <row r="429" spans="1:26" x14ac:dyDescent="0.25">
      <c r="A429" s="22" t="s">
        <v>852</v>
      </c>
      <c r="B429" s="23" t="s">
        <v>853</v>
      </c>
      <c r="C429" s="22"/>
      <c r="D429" s="22"/>
      <c r="E429" s="17" t="e">
        <f>VLOOKUP(B429,anxietyALL!$B$8:$H$431,VLOOKUP(frontsheet!$B$11,years!$A$1:$B$6,2,FALSE),FALSE)</f>
        <v>#N/A</v>
      </c>
      <c r="F429" s="9"/>
      <c r="G429" s="9"/>
      <c r="H429" s="9"/>
      <c r="I429" s="21"/>
      <c r="M429" s="30"/>
      <c r="N429" s="30"/>
      <c r="Z429" s="7"/>
    </row>
    <row r="430" spans="1:26" x14ac:dyDescent="0.25">
      <c r="A430" s="26" t="s">
        <v>854</v>
      </c>
      <c r="B430" s="27" t="s">
        <v>855</v>
      </c>
      <c r="C430" s="26"/>
      <c r="D430" s="26"/>
      <c r="E430" s="17" t="e">
        <f>VLOOKUP(B430,anxietyALL!$B$8:$H$431,VLOOKUP(frontsheet!$B$11,years!$A$1:$B$6,2,FALSE),FALSE)</f>
        <v>#N/A</v>
      </c>
      <c r="F430" s="28"/>
      <c r="G430" s="28"/>
      <c r="H430" s="9"/>
      <c r="I430" s="21"/>
      <c r="M430" s="3"/>
      <c r="N430" s="3"/>
      <c r="O430" s="2"/>
      <c r="P430" s="2"/>
      <c r="Q430" s="22"/>
      <c r="R430" s="22"/>
      <c r="Z430" s="7"/>
    </row>
    <row r="431" spans="1:26" x14ac:dyDescent="0.25">
      <c r="H431" s="9"/>
      <c r="I431" s="21"/>
      <c r="M431" s="30"/>
      <c r="N431" s="30"/>
      <c r="O431" s="2"/>
      <c r="P431" s="2"/>
      <c r="Q431" s="22"/>
      <c r="R431" s="22"/>
      <c r="Z431" s="7"/>
    </row>
    <row r="432" spans="1:26" ht="145.19999999999999" x14ac:dyDescent="0.25">
      <c r="A432" s="13" t="s">
        <v>882</v>
      </c>
      <c r="B432" s="13"/>
      <c r="C432" s="13"/>
      <c r="D432" s="13"/>
      <c r="E432" s="13"/>
      <c r="F432" s="13"/>
      <c r="G432" s="13"/>
      <c r="H432" s="9"/>
      <c r="I432" s="21"/>
      <c r="M432" s="30"/>
      <c r="N432" s="30"/>
      <c r="O432" s="32"/>
      <c r="P432" s="32"/>
      <c r="Q432" s="32"/>
      <c r="R432" s="32"/>
      <c r="Z432" s="7"/>
    </row>
    <row r="433" spans="1:47" x14ac:dyDescent="0.25">
      <c r="A433" s="22" t="s">
        <v>857</v>
      </c>
      <c r="B433" s="22"/>
      <c r="C433" s="22"/>
      <c r="D433" s="22"/>
      <c r="E433" s="22"/>
      <c r="F433" s="22"/>
      <c r="G433" s="22"/>
      <c r="H433" s="9"/>
      <c r="I433" s="21"/>
      <c r="O433" s="2"/>
      <c r="P433" s="2"/>
      <c r="Q433" s="22"/>
      <c r="R433" s="22"/>
      <c r="Z433" s="7"/>
    </row>
    <row r="434" spans="1:47" x14ac:dyDescent="0.25">
      <c r="A434" s="31" t="s">
        <v>858</v>
      </c>
      <c r="B434" s="3"/>
      <c r="C434" s="3"/>
      <c r="D434" s="3"/>
      <c r="E434" s="3"/>
      <c r="F434" s="3"/>
      <c r="G434" s="22"/>
      <c r="H434" s="9"/>
      <c r="I434" s="21"/>
      <c r="Z434" s="7"/>
    </row>
    <row r="435" spans="1:47" ht="277.2" x14ac:dyDescent="0.25">
      <c r="A435" s="97" t="s">
        <v>859</v>
      </c>
      <c r="B435" s="97"/>
      <c r="C435" s="97"/>
      <c r="D435" s="97"/>
      <c r="E435" s="97"/>
      <c r="F435" s="97"/>
      <c r="G435" s="97"/>
      <c r="H435" s="9"/>
      <c r="I435" s="21"/>
      <c r="Z435" s="7"/>
    </row>
    <row r="436" spans="1:47" ht="277.2" x14ac:dyDescent="0.25">
      <c r="A436" s="98" t="s">
        <v>860</v>
      </c>
      <c r="B436" s="22"/>
      <c r="C436" s="22"/>
      <c r="D436" s="22"/>
      <c r="E436" s="22"/>
      <c r="F436" s="22"/>
      <c r="G436" s="22"/>
      <c r="H436" s="9"/>
      <c r="I436" s="21"/>
      <c r="M436" s="43"/>
      <c r="N436" s="11"/>
      <c r="Z436" s="7"/>
    </row>
    <row r="437" spans="1:47" x14ac:dyDescent="0.25">
      <c r="A437" s="7" t="s">
        <v>861</v>
      </c>
      <c r="E437" s="9"/>
      <c r="F437" s="9"/>
      <c r="H437" s="9"/>
      <c r="I437" s="21"/>
      <c r="M437" s="56" t="s">
        <v>866</v>
      </c>
      <c r="N437" s="56"/>
      <c r="O437" s="43"/>
      <c r="P437" s="43"/>
    </row>
    <row r="438" spans="1:47" x14ac:dyDescent="0.25">
      <c r="A438" s="7" t="s">
        <v>862</v>
      </c>
      <c r="E438" s="9"/>
      <c r="F438" s="9"/>
      <c r="H438" s="28"/>
      <c r="I438" s="21"/>
      <c r="M438" s="56" t="s">
        <v>868</v>
      </c>
      <c r="N438" s="57"/>
      <c r="O438" s="57"/>
      <c r="P438" s="58"/>
    </row>
    <row r="439" spans="1:47" x14ac:dyDescent="0.25">
      <c r="E439" s="9"/>
      <c r="F439" s="9"/>
      <c r="I439" s="21"/>
      <c r="M439" s="56" t="s">
        <v>871</v>
      </c>
      <c r="N439" s="57"/>
      <c r="O439" s="57"/>
      <c r="P439" s="58"/>
      <c r="V439" s="22"/>
      <c r="W439" s="22"/>
      <c r="X439" s="22"/>
      <c r="Y439" s="22"/>
    </row>
    <row r="440" spans="1:47" ht="184.8" x14ac:dyDescent="0.25">
      <c r="A440" s="99" t="s">
        <v>863</v>
      </c>
      <c r="B440" s="99"/>
      <c r="C440" s="99"/>
      <c r="D440" s="99"/>
      <c r="E440" s="99"/>
      <c r="F440" s="99"/>
      <c r="G440" s="99"/>
      <c r="H440" s="13"/>
      <c r="I440" s="21"/>
      <c r="M440" s="56" t="s">
        <v>873</v>
      </c>
      <c r="N440" s="57"/>
      <c r="O440" s="57"/>
      <c r="P440" s="58"/>
      <c r="V440" s="22"/>
      <c r="W440" s="22"/>
      <c r="X440" s="22"/>
      <c r="Y440" s="22"/>
      <c r="AQ440" s="22"/>
      <c r="AR440" s="22"/>
      <c r="AS440" s="22"/>
      <c r="AT440" s="22"/>
      <c r="AU440" s="22"/>
    </row>
    <row r="441" spans="1:47" x14ac:dyDescent="0.25">
      <c r="A441" s="99"/>
      <c r="B441" s="99"/>
      <c r="C441" s="99"/>
      <c r="D441" s="99"/>
      <c r="E441" s="99"/>
      <c r="F441" s="99"/>
      <c r="G441" s="99"/>
      <c r="H441" s="22"/>
      <c r="I441" s="21"/>
      <c r="M441" s="44"/>
      <c r="N441" s="44"/>
      <c r="O441" s="57"/>
      <c r="P441" s="58"/>
      <c r="V441" s="32"/>
      <c r="W441" s="32"/>
      <c r="X441" s="32"/>
      <c r="Y441" s="32"/>
      <c r="Z441" s="33"/>
      <c r="AQ441" s="22"/>
      <c r="AR441" s="22"/>
      <c r="AS441" s="22"/>
      <c r="AT441" s="22"/>
      <c r="AU441" s="22"/>
    </row>
    <row r="442" spans="1:47" x14ac:dyDescent="0.25">
      <c r="A442" s="34"/>
      <c r="B442" s="34"/>
      <c r="C442" s="34"/>
      <c r="D442" s="34"/>
      <c r="E442" s="34"/>
      <c r="F442" s="34"/>
      <c r="G442" s="35"/>
      <c r="H442" s="22"/>
      <c r="I442" s="29"/>
      <c r="V442" s="22"/>
      <c r="W442" s="22"/>
      <c r="X442" s="22"/>
      <c r="Y442" s="22"/>
      <c r="AJ442" s="22"/>
      <c r="AK442" s="22"/>
      <c r="AL442" s="22"/>
      <c r="AM442" s="22"/>
      <c r="AN442" s="22"/>
      <c r="AQ442" s="32"/>
      <c r="AR442" s="32"/>
      <c r="AS442" s="32"/>
      <c r="AT442" s="32"/>
      <c r="AU442" s="32"/>
    </row>
    <row r="443" spans="1:47" ht="264" x14ac:dyDescent="0.25">
      <c r="A443" s="96" t="s">
        <v>869</v>
      </c>
      <c r="B443" s="96"/>
      <c r="C443" s="96"/>
      <c r="D443" s="96"/>
      <c r="E443" s="96"/>
      <c r="F443" s="96"/>
      <c r="G443" s="96"/>
      <c r="H443" s="97"/>
      <c r="AJ443" s="22"/>
      <c r="AK443" s="22"/>
      <c r="AL443" s="22"/>
      <c r="AM443" s="22"/>
      <c r="AN443" s="22"/>
      <c r="AQ443" s="22"/>
      <c r="AR443" s="22"/>
      <c r="AS443" s="22"/>
      <c r="AT443" s="22"/>
      <c r="AU443" s="22"/>
    </row>
    <row r="444" spans="1:47" ht="13.2" customHeight="1" x14ac:dyDescent="0.25">
      <c r="A444" s="96"/>
      <c r="B444" s="96"/>
      <c r="C444" s="96"/>
      <c r="D444" s="96"/>
      <c r="E444" s="96"/>
      <c r="F444" s="96"/>
      <c r="G444" s="96"/>
      <c r="H444" s="22"/>
      <c r="I444" s="13"/>
      <c r="J444" s="13"/>
      <c r="K444" s="13"/>
      <c r="AJ444" s="32"/>
      <c r="AK444" s="32"/>
      <c r="AL444" s="32"/>
      <c r="AM444" s="32"/>
      <c r="AN444" s="32"/>
    </row>
    <row r="445" spans="1:47" x14ac:dyDescent="0.25">
      <c r="A445" s="44" t="s">
        <v>874</v>
      </c>
      <c r="B445" s="44"/>
      <c r="C445" s="44"/>
      <c r="D445" s="44"/>
      <c r="E445" s="44"/>
      <c r="F445" s="44"/>
      <c r="G445" s="44"/>
      <c r="I445" s="22"/>
      <c r="J445" s="22"/>
      <c r="K445" s="22"/>
      <c r="L445" s="22"/>
      <c r="AJ445" s="22"/>
      <c r="AK445" s="22"/>
      <c r="AL445" s="22"/>
      <c r="AM445" s="22"/>
      <c r="AN445" s="22"/>
    </row>
    <row r="446" spans="1:47" s="22" customFormat="1" x14ac:dyDescent="0.25">
      <c r="A446" s="7"/>
      <c r="B446" s="7"/>
      <c r="C446" s="7"/>
      <c r="D446" s="7"/>
      <c r="E446" s="7"/>
      <c r="F446" s="7"/>
      <c r="G446" s="7"/>
      <c r="H446" s="7"/>
      <c r="J446" s="3"/>
      <c r="K446" s="3"/>
      <c r="L446" s="3"/>
      <c r="M446" s="7"/>
      <c r="N446" s="7"/>
      <c r="O446" s="7"/>
      <c r="P446" s="7"/>
      <c r="Q446" s="7"/>
      <c r="R446" s="7"/>
      <c r="S446" s="7"/>
      <c r="V446" s="7"/>
      <c r="W446" s="7"/>
      <c r="X446" s="10"/>
      <c r="Y446" s="7"/>
      <c r="Z446" s="10"/>
      <c r="AJ446" s="7"/>
      <c r="AK446" s="7"/>
      <c r="AL446" s="7"/>
      <c r="AM446" s="7"/>
      <c r="AN446" s="7"/>
      <c r="AQ446" s="7"/>
      <c r="AR446" s="7"/>
      <c r="AS446" s="7"/>
      <c r="AT446" s="7"/>
      <c r="AU446" s="7"/>
    </row>
    <row r="447" spans="1:47" s="22" customFormat="1" ht="13.2" customHeight="1" x14ac:dyDescent="0.25">
      <c r="A447" s="106" t="s">
        <v>875</v>
      </c>
      <c r="B447" s="106"/>
      <c r="C447" s="47"/>
      <c r="D447" s="47"/>
      <c r="E447" s="9"/>
      <c r="F447" s="9"/>
      <c r="G447" s="9"/>
      <c r="H447" s="7"/>
      <c r="I447" s="97"/>
      <c r="J447" s="97"/>
      <c r="K447" s="97"/>
      <c r="L447" s="97"/>
      <c r="M447" s="7"/>
      <c r="N447" s="7"/>
      <c r="O447" s="7"/>
      <c r="P447" s="7"/>
      <c r="Q447" s="7"/>
      <c r="R447" s="7"/>
      <c r="V447" s="7"/>
      <c r="W447" s="7"/>
      <c r="X447" s="10"/>
      <c r="Y447" s="7"/>
      <c r="Z447" s="10"/>
      <c r="AJ447" s="7"/>
      <c r="AK447" s="7"/>
      <c r="AL447" s="7"/>
      <c r="AM447" s="7"/>
      <c r="AN447" s="7"/>
      <c r="AQ447" s="7"/>
      <c r="AR447" s="7"/>
      <c r="AS447" s="7"/>
      <c r="AT447" s="7"/>
      <c r="AU447" s="7"/>
    </row>
    <row r="448" spans="1:47" s="32" customFormat="1" ht="27.75" customHeight="1" x14ac:dyDescent="0.25">
      <c r="A448" s="7"/>
      <c r="B448" s="7"/>
      <c r="C448" s="7"/>
      <c r="D448" s="7"/>
      <c r="E448" s="7"/>
      <c r="F448" s="7"/>
      <c r="G448" s="7"/>
      <c r="H448" s="99"/>
      <c r="I448" s="22"/>
      <c r="J448" s="22"/>
      <c r="K448" s="22"/>
      <c r="L448" s="22"/>
      <c r="M448" s="7"/>
      <c r="N448" s="7"/>
      <c r="O448" s="7"/>
      <c r="P448" s="7"/>
      <c r="Q448" s="7"/>
      <c r="R448" s="7"/>
      <c r="S448" s="22"/>
      <c r="V448" s="7"/>
      <c r="W448" s="7"/>
      <c r="X448" s="10"/>
      <c r="Y448" s="7"/>
      <c r="Z448" s="10"/>
      <c r="AJ448" s="7"/>
      <c r="AK448" s="7"/>
      <c r="AL448" s="7"/>
      <c r="AM448" s="7"/>
      <c r="AN448" s="7"/>
      <c r="AQ448" s="7"/>
      <c r="AR448" s="7"/>
      <c r="AS448" s="7"/>
      <c r="AT448" s="7"/>
      <c r="AU448" s="7"/>
    </row>
    <row r="449" spans="1:47" s="22" customFormat="1" ht="27" customHeight="1" x14ac:dyDescent="0.25">
      <c r="A449" s="7"/>
      <c r="B449" s="7"/>
      <c r="C449" s="7"/>
      <c r="D449" s="7"/>
      <c r="E449" s="7"/>
      <c r="F449" s="7"/>
      <c r="G449" s="7"/>
      <c r="H449" s="99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32"/>
      <c r="V449" s="7"/>
      <c r="W449" s="7"/>
      <c r="X449" s="7"/>
      <c r="Y449" s="7"/>
      <c r="Z449" s="10"/>
      <c r="AJ449" s="7"/>
      <c r="AK449" s="7"/>
      <c r="AL449" s="7"/>
      <c r="AM449" s="7"/>
      <c r="AN449" s="7"/>
      <c r="AQ449" s="7"/>
      <c r="AR449" s="7"/>
      <c r="AS449" s="7"/>
      <c r="AT449" s="7"/>
      <c r="AU449" s="7"/>
    </row>
    <row r="450" spans="1:47" x14ac:dyDescent="0.25">
      <c r="H450" s="35"/>
      <c r="S450" s="22"/>
    </row>
    <row r="451" spans="1:47" x14ac:dyDescent="0.25">
      <c r="H451" s="96"/>
    </row>
    <row r="452" spans="1:47" ht="13.2" customHeight="1" x14ac:dyDescent="0.25">
      <c r="H452" s="96"/>
      <c r="I452" s="99"/>
      <c r="J452" s="43" t="s">
        <v>864</v>
      </c>
      <c r="K452" s="43"/>
      <c r="L452" s="43"/>
    </row>
    <row r="453" spans="1:47" ht="13.5" customHeight="1" x14ac:dyDescent="0.25">
      <c r="H453" s="44"/>
      <c r="I453" s="99"/>
      <c r="J453" s="53" t="s">
        <v>865</v>
      </c>
      <c r="K453" s="54"/>
      <c r="L453" s="55"/>
    </row>
    <row r="454" spans="1:47" ht="12.75" customHeight="1" x14ac:dyDescent="0.25">
      <c r="I454" s="35"/>
      <c r="J454" s="59" t="s">
        <v>867</v>
      </c>
      <c r="K454" s="60"/>
      <c r="L454" s="61"/>
    </row>
    <row r="455" spans="1:47" ht="13.2" customHeight="1" x14ac:dyDescent="0.25">
      <c r="H455" s="9"/>
      <c r="I455" s="96"/>
      <c r="J455" s="62" t="s">
        <v>870</v>
      </c>
      <c r="K455" s="63"/>
      <c r="L455" s="64"/>
    </row>
    <row r="456" spans="1:47" ht="12.75" customHeight="1" x14ac:dyDescent="0.25">
      <c r="I456" s="96"/>
      <c r="J456" s="65" t="s">
        <v>872</v>
      </c>
      <c r="K456" s="66"/>
      <c r="L456" s="67"/>
    </row>
    <row r="457" spans="1:47" x14ac:dyDescent="0.25">
      <c r="I457" s="44"/>
      <c r="J457" s="44"/>
      <c r="K457" s="44"/>
      <c r="L457" s="44"/>
    </row>
    <row r="459" spans="1:47" x14ac:dyDescent="0.25">
      <c r="I459" s="9"/>
    </row>
  </sheetData>
  <sortState xmlns:xlrd2="http://schemas.microsoft.com/office/spreadsheetml/2017/richdata2" ref="M7:M315">
    <sortCondition ref="M7:M315"/>
  </sortState>
  <mergeCells count="4">
    <mergeCell ref="E3:E6"/>
    <mergeCell ref="F4:H5"/>
    <mergeCell ref="A447:B447"/>
    <mergeCell ref="F3:H3"/>
  </mergeCells>
  <conditionalFormatting sqref="C26:C66">
    <cfRule type="cellIs" priority="17" stopIfTrue="1" operator="equal">
      <formula>"#"</formula>
    </cfRule>
  </conditionalFormatting>
  <conditionalFormatting sqref="C69:C90">
    <cfRule type="cellIs" priority="16" stopIfTrue="1" operator="equal">
      <formula>"#"</formula>
    </cfRule>
  </conditionalFormatting>
  <conditionalFormatting sqref="C134:C166">
    <cfRule type="cellIs" priority="14" stopIfTrue="1" operator="equal">
      <formula>"#"</formula>
    </cfRule>
  </conditionalFormatting>
  <conditionalFormatting sqref="C221:C253">
    <cfRule type="cellIs" priority="12" stopIfTrue="1" operator="equal">
      <formula>"#"</formula>
    </cfRule>
  </conditionalFormatting>
  <conditionalFormatting sqref="E7:E430">
    <cfRule type="expression" priority="40" stopIfTrue="1">
      <formula>IF((F7&lt;=5),TRUE,FALSE)=TRUE</formula>
    </cfRule>
    <cfRule type="expression" dxfId="13" priority="41" stopIfTrue="1">
      <formula>IF((F7&gt;20),TRUE,FALSE)=TRUE</formula>
    </cfRule>
    <cfRule type="expression" dxfId="12" priority="42" stopIfTrue="1">
      <formula>IF(AND(F7&gt;10,F7&lt;=20),TRUE,FALSE)=TRUE</formula>
    </cfRule>
    <cfRule type="expression" dxfId="11" priority="43" stopIfTrue="1">
      <formula>IF(AND(F7&gt;5,F7&lt;=10),TRUE,FALSE)=TRUE</formula>
    </cfRule>
  </conditionalFormatting>
  <conditionalFormatting sqref="E440:G441 M436:N440 O437:P441 A440:A441 H448:H449 I452:I453 J452:L456">
    <cfRule type="cellIs" dxfId="10" priority="29" stopIfTrue="1" operator="equal">
      <formula>"#"</formula>
    </cfRule>
  </conditionalFormatting>
  <conditionalFormatting sqref="F7:F430">
    <cfRule type="expression" dxfId="9" priority="34" stopIfTrue="1">
      <formula>IF(AND(F7&gt;10,F7&lt;=20),TRUE,FALSE)=TRUE</formula>
    </cfRule>
    <cfRule type="expression" dxfId="8" priority="35" stopIfTrue="1">
      <formula>IF(AND(F7&gt;5,F7&lt;=10),TRUE,FALSE)=TRUE</formula>
    </cfRule>
    <cfRule type="cellIs" priority="38" stopIfTrue="1" operator="lessThanOrEqual">
      <formula>5</formula>
    </cfRule>
    <cfRule type="cellIs" dxfId="7" priority="39" stopIfTrue="1" operator="greaterThan">
      <formula>20</formula>
    </cfRule>
  </conditionalFormatting>
  <conditionalFormatting sqref="F440:F441">
    <cfRule type="cellIs" dxfId="6" priority="22" stopIfTrue="1" operator="greaterThan">
      <formula>20</formula>
    </cfRule>
    <cfRule type="cellIs" dxfId="5" priority="23" stopIfTrue="1" operator="between">
      <formula>10</formula>
      <formula>20</formula>
    </cfRule>
    <cfRule type="cellIs" dxfId="4" priority="24" stopIfTrue="1" operator="between">
      <formula>5</formula>
      <formula>10</formula>
    </cfRule>
    <cfRule type="cellIs" dxfId="3" priority="25" stopIfTrue="1" operator="lessThanOrEqual">
      <formula>5</formula>
    </cfRule>
  </conditionalFormatting>
  <conditionalFormatting sqref="G7:H123 G124:G430 H124:H438 I230">
    <cfRule type="cellIs" dxfId="2" priority="37" stopIfTrue="1" operator="equal">
      <formula>"x"</formula>
    </cfRule>
  </conditionalFormatting>
  <conditionalFormatting sqref="M331:M354 O331:P354">
    <cfRule type="cellIs" priority="6" stopIfTrue="1" operator="equal">
      <formula>"#"</formula>
    </cfRule>
  </conditionalFormatting>
  <conditionalFormatting sqref="O319:P327">
    <cfRule type="cellIs" priority="8" stopIfTrue="1" operator="equal">
      <formula>"#"</formula>
    </cfRule>
  </conditionalFormatting>
  <conditionalFormatting sqref="P6">
    <cfRule type="cellIs" priority="36" stopIfTrue="1" operator="equal">
      <formula>"#"</formula>
    </cfRule>
  </conditionalFormatting>
  <conditionalFormatting sqref="U4:V7 E7:I123 O7:O315 V8:V42 U8:U98 C12:C23 AQ21:AQ91 AO21:AP98 V43:Z44 AJ45:AJ50 V47:Z91 AA47:AI98 AQ92:AU92 C93:C131 H124:I276 E124:G430 C169:C218 C256:C325 H277:H438 I277:I442 C328:C359">
    <cfRule type="cellIs" priority="18" stopIfTrue="1" operator="equal">
      <formula>"#"</formula>
    </cfRule>
  </conditionalFormatting>
  <conditionalFormatting sqref="U1:AU1 U2:V2 AO2:AQ20 W2:Z42 AA2:AJ44 AK2:AN50 AR2:AU91 U3">
    <cfRule type="cellIs" priority="9" stopIfTrue="1" operator="equal">
      <formula>"#"</formula>
    </cfRule>
  </conditionalFormatting>
  <conditionalFormatting sqref="V45:AI46">
    <cfRule type="cellIs" priority="3" stopIfTrue="1" operator="equal">
      <formula>"#"</formula>
    </cfRule>
  </conditionalFormatting>
  <conditionalFormatting sqref="AJ51:AN94">
    <cfRule type="cellIs" priority="2" stopIfTrue="1" operator="equal">
      <formula>"#"</formula>
    </cfRule>
  </conditionalFormatting>
  <conditionalFormatting sqref="AS95">
    <cfRule type="cellIs" priority="1" stopIfTrue="1" operator="equal">
      <formula>"#"</formula>
    </cfRule>
  </conditionalFormatting>
  <hyperlinks>
    <hyperlink ref="A447" location="Contents!A1" display="Main table contents" xr:uid="{00000000-0004-0000-0800-000000000000}"/>
    <hyperlink ref="A447:L447" r:id="rId1" display="4 Northern Ireland reformed its local government boundaries in April 2015. Estimates have been provided by the 11 newly created boundaries. For more information see http://www.doeni.gov.uk/local_government_reform" xr:uid="{00000000-0004-0000-0800-000001000000}"/>
    <hyperlink ref="A445" r:id="rId2" xr:uid="{00000000-0004-0000-0800-000002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lcf76f155ced4ddcb4097134ff3c332f xmlns="70ca3b07-a5d4-4e6d-ab17-c6ed1d1ed637">
      <Terms xmlns="http://schemas.microsoft.com/office/infopath/2007/PartnerControls"/>
    </lcf76f155ced4ddcb4097134ff3c332f>
    <TaxCatchAll xmlns="9b5c2d67-6ba8-4909-8871-d66aad70ec5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BF68E939648E41A7AD205F45E1D06E" ma:contentTypeVersion="15" ma:contentTypeDescription="Create a new document." ma:contentTypeScope="" ma:versionID="4211b96a87b18b543134fc5bf4321283">
  <xsd:schema xmlns:xsd="http://www.w3.org/2001/XMLSchema" xmlns:xs="http://www.w3.org/2001/XMLSchema" xmlns:p="http://schemas.microsoft.com/office/2006/metadata/properties" xmlns:ns2="70ca3b07-a5d4-4e6d-ab17-c6ed1d1ed637" xmlns:ns3="9b5c2d67-6ba8-4909-8871-d66aad70ec51" targetNamespace="http://schemas.microsoft.com/office/2006/metadata/properties" ma:root="true" ma:fieldsID="137ec0d3c1c1b14d1dbc5c16845cfa6a" ns2:_="" ns3:_="">
    <xsd:import namespace="70ca3b07-a5d4-4e6d-ab17-c6ed1d1ed637"/>
    <xsd:import namespace="9b5c2d67-6ba8-4909-8871-d66aad70ec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a3b07-a5d4-4e6d-ab17-c6ed1d1ed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21023f-0153-4dc7-835e-a6745b9e5a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c2d67-6ba8-4909-8871-d66aad70ec5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6fe997d-d9c7-4433-a723-7a3c7010c55b}" ma:internalName="TaxCatchAll" ma:showField="CatchAllData" ma:web="9b5c2d67-6ba8-4909-8871-d66aad70ec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258639-0CE7-405A-AEA0-8A9E16222BE5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c0c43d4d-b7da-4a2b-8f97-25182fb94a41"/>
    <ds:schemaRef ds:uri="15e9fc89-c4ce-4b6c-ba83-13639de65aee"/>
    <ds:schemaRef ds:uri="http://schemas.openxmlformats.org/package/2006/metadata/core-properties"/>
    <ds:schemaRef ds:uri="70ca3b07-a5d4-4e6d-ab17-c6ed1d1ed637"/>
    <ds:schemaRef ds:uri="http://schemas.microsoft.com/office/infopath/2007/PartnerControls"/>
    <ds:schemaRef ds:uri="9b5c2d67-6ba8-4909-8871-d66aad70ec51"/>
  </ds:schemaRefs>
</ds:datastoreItem>
</file>

<file path=customXml/itemProps2.xml><?xml version="1.0" encoding="utf-8"?>
<ds:datastoreItem xmlns:ds="http://schemas.openxmlformats.org/officeDocument/2006/customXml" ds:itemID="{89287F2C-6291-4CCA-BAE6-3218CBEDD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ca3b07-a5d4-4e6d-ab17-c6ed1d1ed637"/>
    <ds:schemaRef ds:uri="9b5c2d67-6ba8-4909-8871-d66aad70ec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B37616-097C-443B-B8A3-FAB35265FF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frontsheet</vt:lpstr>
      <vt:lpstr>years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 Worth</cp:lastModifiedBy>
  <dcterms:created xsi:type="dcterms:W3CDTF">2016-02-12T11:12:22Z</dcterms:created>
  <dcterms:modified xsi:type="dcterms:W3CDTF">2024-11-21T10:01:33Z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0x010100B9BF68E939648E41A7AD205F45E1D06E</vt:lpwstr>
  </property>
  <property fmtid="{D5CDD505-2E9C-101B-9397-08002B2CF9AE}" pid="3" name="MediaServiceImageTags">
    <vt:lpwstr/>
  </property>
</Properties>
</file>